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C:\Users\ElinorGray\Public First Dropbox\Policy and Research Team\Polling\Client Tables\Octopus\Bill Responsibility Sample\"/>
    </mc:Choice>
  </mc:AlternateContent>
  <xr:revisionPtr revIDLastSave="0" documentId="13_ncr:1_{7715A4AE-03BE-4BAC-84B9-6628F13DBB6B}" xr6:coauthVersionLast="47" xr6:coauthVersionMax="47" xr10:uidLastSave="{00000000-0000-0000-0000-000000000000}"/>
  <bookViews>
    <workbookView xWindow="-28920" yWindow="-7080" windowWidth="29040" windowHeight="15840" firstSheet="1" activeTab="1"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160" l="1"/>
  <c r="B22" i="159"/>
  <c r="B22" i="158"/>
  <c r="B22" i="157"/>
  <c r="B22" i="156"/>
  <c r="B22" i="155"/>
  <c r="B22" i="154"/>
  <c r="B22" i="153"/>
  <c r="B22" i="152"/>
  <c r="B22" i="151"/>
  <c r="B22" i="150"/>
  <c r="B22" i="149"/>
  <c r="B22" i="148"/>
  <c r="B17" i="147"/>
  <c r="B20" i="146"/>
  <c r="B20" i="145"/>
  <c r="B19" i="144"/>
  <c r="B19" i="143"/>
  <c r="B19" i="142"/>
  <c r="B21" i="141"/>
  <c r="B20" i="140"/>
  <c r="B21" i="139"/>
  <c r="B21" i="138"/>
  <c r="B25" i="137"/>
  <c r="B17" i="136"/>
  <c r="B20" i="135"/>
  <c r="B17" i="134"/>
  <c r="B21" i="133"/>
  <c r="B27" i="132"/>
  <c r="B22" i="131"/>
  <c r="B20" i="130"/>
  <c r="B20" i="129"/>
  <c r="B20" i="128"/>
  <c r="B20" i="127"/>
  <c r="B20" i="126"/>
  <c r="B25" i="125"/>
  <c r="B25" i="124"/>
  <c r="B25" i="123"/>
  <c r="B25" i="122"/>
  <c r="B25" i="121"/>
  <c r="B25" i="120"/>
  <c r="B25" i="119"/>
  <c r="B25" i="118"/>
  <c r="B25" i="117"/>
  <c r="B25" i="116"/>
  <c r="B18" i="115"/>
  <c r="B18" i="114"/>
  <c r="B18" i="113"/>
  <c r="B18" i="112"/>
  <c r="B18" i="111"/>
  <c r="B18" i="110"/>
  <c r="B18" i="109"/>
  <c r="B18" i="108"/>
  <c r="B18" i="107"/>
  <c r="B18" i="106"/>
  <c r="B18" i="105"/>
  <c r="B18" i="104"/>
  <c r="B18" i="103"/>
  <c r="B18" i="102"/>
  <c r="B18" i="101"/>
  <c r="B18" i="100"/>
  <c r="B18" i="99"/>
  <c r="B18" i="98"/>
  <c r="B18" i="97"/>
  <c r="B18" i="96"/>
  <c r="B18" i="95"/>
  <c r="B18" i="94"/>
  <c r="B18" i="93"/>
  <c r="B18" i="92"/>
  <c r="B18" i="91"/>
  <c r="B18" i="90"/>
  <c r="B18" i="89"/>
  <c r="B18" i="88"/>
  <c r="B18" i="87"/>
  <c r="B18" i="86"/>
  <c r="B18" i="85"/>
  <c r="B18" i="84"/>
  <c r="B24" i="83"/>
  <c r="B19" i="82"/>
  <c r="B19" i="81"/>
  <c r="B19" i="80"/>
  <c r="B26" i="79"/>
  <c r="B26" i="78"/>
  <c r="B27" i="77"/>
  <c r="B22" i="76"/>
  <c r="B22" i="75"/>
  <c r="B22" i="74"/>
  <c r="B22" i="73"/>
  <c r="B22" i="72"/>
  <c r="B22" i="71"/>
  <c r="B22" i="70"/>
  <c r="B22" i="69"/>
  <c r="B22" i="68"/>
  <c r="B22" i="67"/>
  <c r="B22" i="66"/>
  <c r="B22" i="65"/>
  <c r="B22" i="64"/>
  <c r="B22" i="63"/>
  <c r="B22" i="62"/>
  <c r="B22" i="61"/>
  <c r="B22" i="60"/>
  <c r="B22" i="59"/>
  <c r="B22" i="58"/>
  <c r="B22" i="57"/>
  <c r="B22" i="56"/>
  <c r="B22" i="55"/>
  <c r="B22" i="54"/>
  <c r="B22" i="53"/>
  <c r="B19" i="52"/>
  <c r="B17" i="51"/>
  <c r="B22" i="50"/>
  <c r="B22" i="49"/>
  <c r="B22" i="48"/>
  <c r="B22" i="47"/>
  <c r="B22" i="46"/>
  <c r="B22" i="45"/>
  <c r="B22" i="44"/>
  <c r="B22" i="43"/>
  <c r="B22" i="42"/>
  <c r="B22" i="41"/>
  <c r="B22" i="40"/>
  <c r="B22" i="39"/>
  <c r="B23" i="38"/>
  <c r="B18" i="37"/>
  <c r="B22" i="36"/>
  <c r="B22" i="35"/>
  <c r="B22" i="34"/>
  <c r="B18" i="33"/>
  <c r="B21" i="32"/>
  <c r="B26" i="31"/>
  <c r="B22" i="30"/>
  <c r="B21" i="29"/>
  <c r="B24" i="28"/>
  <c r="B25" i="27"/>
  <c r="B18" i="26"/>
  <c r="B17" i="25"/>
  <c r="B16" i="24"/>
  <c r="B26" i="23"/>
  <c r="B28" i="22"/>
  <c r="B19" i="21"/>
  <c r="B19" i="20"/>
  <c r="B19" i="19"/>
  <c r="B24" i="18"/>
  <c r="B19" i="17"/>
  <c r="B20" i="16"/>
  <c r="B24" i="15"/>
  <c r="B15" i="14"/>
  <c r="B19" i="13"/>
  <c r="B20" i="12"/>
  <c r="B24" i="11"/>
  <c r="B19" i="10"/>
  <c r="B17" i="9"/>
  <c r="B17" i="8"/>
  <c r="B17" i="7"/>
  <c r="B16" i="6"/>
  <c r="B19" i="5"/>
  <c r="B31" i="4"/>
  <c r="E165" i="2"/>
  <c r="D165" i="2"/>
  <c r="E164" i="2"/>
  <c r="D164" i="2"/>
  <c r="E163" i="2"/>
  <c r="D163" i="2"/>
  <c r="E162" i="2"/>
  <c r="D162" i="2"/>
  <c r="E161" i="2"/>
  <c r="D161" i="2"/>
  <c r="E160" i="2"/>
  <c r="D160" i="2"/>
  <c r="D159" i="2"/>
  <c r="E158" i="2"/>
  <c r="D158" i="2"/>
  <c r="E157" i="2"/>
  <c r="D157" i="2"/>
  <c r="E156" i="2"/>
  <c r="D156" i="2"/>
  <c r="E155" i="2"/>
  <c r="D155" i="2"/>
  <c r="D154" i="2"/>
  <c r="E153" i="2"/>
  <c r="D153" i="2"/>
  <c r="E152" i="2"/>
  <c r="D152" i="2"/>
  <c r="E151" i="2"/>
  <c r="D151" i="2"/>
  <c r="E150" i="2"/>
  <c r="D150" i="2"/>
  <c r="E149" i="2"/>
  <c r="D149" i="2"/>
  <c r="E148" i="2"/>
  <c r="D148" i="2"/>
  <c r="E147" i="2"/>
  <c r="D147" i="2"/>
  <c r="E146"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D131" i="2"/>
  <c r="E130" i="2"/>
  <c r="D130" i="2"/>
  <c r="E129" i="2"/>
  <c r="D129" i="2"/>
  <c r="E128" i="2"/>
  <c r="D128" i="2"/>
  <c r="E127" i="2"/>
  <c r="D127" i="2"/>
  <c r="D126" i="2"/>
  <c r="E125" i="2"/>
  <c r="D125" i="2"/>
  <c r="E124" i="2"/>
  <c r="D124" i="2"/>
  <c r="E123" i="2"/>
  <c r="D123" i="2"/>
  <c r="E122" i="2"/>
  <c r="D122" i="2"/>
  <c r="D121" i="2"/>
  <c r="E120" i="2"/>
  <c r="D120" i="2"/>
  <c r="E119" i="2"/>
  <c r="D119" i="2"/>
  <c r="E118" i="2"/>
  <c r="D118" i="2"/>
  <c r="E117" i="2"/>
  <c r="D117" i="2"/>
  <c r="D116" i="2"/>
  <c r="E115" i="2"/>
  <c r="D115" i="2"/>
  <c r="E114" i="2"/>
  <c r="D114" i="2"/>
  <c r="E113" i="2"/>
  <c r="D113" i="2"/>
  <c r="E112" i="2"/>
  <c r="D112" i="2"/>
  <c r="E111" i="2"/>
  <c r="D111" i="2"/>
  <c r="E110" i="2"/>
  <c r="D110" i="2"/>
  <c r="E109" i="2"/>
  <c r="D109" i="2"/>
  <c r="E108" i="2"/>
  <c r="D108" i="2"/>
  <c r="D107" i="2"/>
  <c r="E106" i="2"/>
  <c r="D106" i="2"/>
  <c r="E105" i="2"/>
  <c r="D105" i="2"/>
  <c r="E104" i="2"/>
  <c r="D104" i="2"/>
  <c r="E103" i="2"/>
  <c r="D103" i="2"/>
  <c r="E102" i="2"/>
  <c r="D102" i="2"/>
  <c r="E101" i="2"/>
  <c r="D101" i="2"/>
  <c r="E100" i="2"/>
  <c r="D100" i="2"/>
  <c r="E99" i="2"/>
  <c r="D99" i="2"/>
  <c r="D98" i="2"/>
  <c r="E97" i="2"/>
  <c r="D97" i="2"/>
  <c r="E96" i="2"/>
  <c r="D96" i="2"/>
  <c r="E95" i="2"/>
  <c r="D95" i="2"/>
  <c r="E94" i="2"/>
  <c r="D94" i="2"/>
  <c r="E93" i="2"/>
  <c r="D93" i="2"/>
  <c r="E92" i="2"/>
  <c r="D92" i="2"/>
  <c r="E91" i="2"/>
  <c r="D91" i="2"/>
  <c r="E90" i="2"/>
  <c r="D90"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D74" i="2"/>
  <c r="E73" i="2"/>
  <c r="D73" i="2"/>
  <c r="E72" i="2"/>
  <c r="D72" i="2"/>
  <c r="E71" i="2"/>
  <c r="D71" i="2"/>
  <c r="E70" i="2"/>
  <c r="D70" i="2"/>
  <c r="E69" i="2"/>
  <c r="D69" i="2"/>
  <c r="E68" i="2"/>
  <c r="D68" i="2"/>
  <c r="E67" i="2"/>
  <c r="D67" i="2"/>
  <c r="D66" i="2"/>
  <c r="E65" i="2"/>
  <c r="D65" i="2"/>
  <c r="E64" i="2"/>
  <c r="D64" i="2"/>
  <c r="E63" i="2"/>
  <c r="D63" i="2"/>
  <c r="E62" i="2"/>
  <c r="D62" i="2"/>
  <c r="E61" i="2"/>
  <c r="D61" i="2"/>
  <c r="E60" i="2"/>
  <c r="D60" i="2"/>
  <c r="E59" i="2"/>
  <c r="D59" i="2"/>
  <c r="D58" i="2"/>
  <c r="E57" i="2"/>
  <c r="D57" i="2"/>
  <c r="E56" i="2"/>
  <c r="D56" i="2"/>
  <c r="E55" i="2"/>
  <c r="D55" i="2"/>
  <c r="E54" i="2"/>
  <c r="D54" i="2"/>
  <c r="E53" i="2"/>
  <c r="D53" i="2"/>
  <c r="E52" i="2"/>
  <c r="D52" i="2"/>
  <c r="E51" i="2"/>
  <c r="D51" i="2"/>
  <c r="E50" i="2"/>
  <c r="D50" i="2"/>
  <c r="E49" i="2"/>
  <c r="D49" i="2"/>
  <c r="E48" i="2"/>
  <c r="D48" i="2"/>
  <c r="E47" i="2"/>
  <c r="D47" i="2"/>
  <c r="E46" i="2"/>
  <c r="D46" i="2"/>
  <c r="E45" i="2"/>
  <c r="D45" i="2"/>
  <c r="D44" i="2"/>
  <c r="E43" i="2"/>
  <c r="D43" i="2"/>
  <c r="E42" i="2"/>
  <c r="D42" i="2"/>
  <c r="E41" i="2"/>
  <c r="D41" i="2"/>
  <c r="E40" i="2"/>
  <c r="D40"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<sst xmlns="http://schemas.openxmlformats.org/spreadsheetml/2006/main" count="19620" uniqueCount="665">
  <si>
    <t>Public First Poll for Octopus (Responsible for bills sample)</t>
  </si>
  <si>
    <t>Fieldwork:</t>
  </si>
  <si>
    <t>13th Oct - 24th Oct 2023</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</si>
  <si>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</si>
  <si>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</si>
  <si>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</si>
  <si>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</si>
  <si>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</si>
  <si>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</si>
  <si>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</si>
  <si>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</si>
  <si>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</si>
  <si>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</si>
  <si>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</si>
  <si>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</si>
  <si>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</si>
  <si>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</si>
  <si>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</si>
  <si>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</si>
  <si>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</si>
  <si>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</si>
  <si>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</si>
  <si>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</si>
  <si>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</si>
  <si>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</si>
  <si>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</si>
  <si>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</si>
  <si>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</si>
  <si>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</si>
  <si>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</si>
  <si>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</si>
  <si>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</si>
  <si>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</si>
  <si>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</si>
  <si>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</si>
  <si>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</si>
  <si>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</si>
  <si>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</si>
  <si>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</si>
  <si>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</si>
  <si>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</si>
  <si>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</si>
  <si>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</si>
  <si>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Conservative</t>
  </si>
  <si>
    <t>Labour</t>
  </si>
  <si>
    <t>Liberal Democrat</t>
  </si>
  <si>
    <t>The Brexit Party</t>
  </si>
  <si>
    <t>I did not vote</t>
  </si>
  <si>
    <t>Liberal Democrats</t>
  </si>
  <si>
    <t>GCSE or equivalent (Scottish National/O Level)</t>
  </si>
  <si>
    <t>A Level or equivalent (GCE/Higher/Advanced Higher)</t>
  </si>
  <si>
    <t>University Undergraduate Degree (BA/BSc)</t>
  </si>
  <si>
    <t>University Postgraduate Degree (MA/MSc/MPhil)</t>
  </si>
  <si>
    <t>Doctorate (PhD/DPHil)</t>
  </si>
  <si>
    <t>No annual income</t>
  </si>
  <si>
    <t>Less than £10,000</t>
  </si>
  <si>
    <t>£10,000 - £14,999</t>
  </si>
  <si>
    <t>£15,000 - £19,999</t>
  </si>
  <si>
    <t>£20,000 - £24,999</t>
  </si>
  <si>
    <t>£25,000 - £29,999</t>
  </si>
  <si>
    <t>£30,000 - £34,999</t>
  </si>
  <si>
    <t>£35,000 - £39,999</t>
  </si>
  <si>
    <t>£40,000 - £44,999</t>
  </si>
  <si>
    <t>£45,000 - £49,999</t>
  </si>
  <si>
    <t>£50,000 - £59,999</t>
  </si>
  <si>
    <t>£60,000 - £69,999</t>
  </si>
  <si>
    <t>£70,000 - £79,999</t>
  </si>
  <si>
    <t>£80,000 - £89,999</t>
  </si>
  <si>
    <t>£90,000 - £99,999</t>
  </si>
  <si>
    <t>£100,000 or more</t>
  </si>
  <si>
    <t>Urban/City Centre</t>
  </si>
  <si>
    <t>Suburbs</t>
  </si>
  <si>
    <t>Large Town</t>
  </si>
  <si>
    <t>Small Town</t>
  </si>
  <si>
    <t>Village</t>
  </si>
  <si>
    <t>Rural Area</t>
  </si>
  <si>
    <t>Yes</t>
  </si>
  <si>
    <t>No</t>
  </si>
  <si>
    <t>Mains gas and electricity</t>
  </si>
  <si>
    <t>Mains electricity only</t>
  </si>
  <si>
    <t>Mains gas only</t>
  </si>
  <si>
    <t>Monthly / quarterly direct debit</t>
  </si>
  <si>
    <t>Prepayment meter</t>
  </si>
  <si>
    <t>Pay by cheque, cash or card on receipt of a bill</t>
  </si>
  <si>
    <t>Very Comfortable</t>
  </si>
  <si>
    <t>Relatively Comfortable</t>
  </si>
  <si>
    <t>Somewhat Comfortable</t>
  </si>
  <si>
    <t>Struggling</t>
  </si>
  <si>
    <t>Gender</t>
  </si>
  <si>
    <t>Age</t>
  </si>
  <si>
    <t>Social Grade</t>
  </si>
  <si>
    <t>Region</t>
  </si>
  <si>
    <t>2019</t>
  </si>
  <si>
    <t>Voting Intention</t>
  </si>
  <si>
    <t>Education</t>
  </si>
  <si>
    <t>Income</t>
  </si>
  <si>
    <t>Area</t>
  </si>
  <si>
    <t>Smart Meter?</t>
  </si>
  <si>
    <t>Fixed Term tariff?</t>
  </si>
  <si>
    <t>Energy Supply Type</t>
  </si>
  <si>
    <t>(Gas) Payment Method</t>
  </si>
  <si>
    <t>(Electricity) Payment Method</t>
  </si>
  <si>
    <t>Have they switched in the last 5yrs?</t>
  </si>
  <si>
    <t>How well off do you feel?</t>
  </si>
  <si>
    <t>Cost of living</t>
  </si>
  <si>
    <t>Quality of the NHS</t>
  </si>
  <si>
    <t>State of the economy</t>
  </si>
  <si>
    <t>Levels of immigration</t>
  </si>
  <si>
    <t>Energy crisis</t>
  </si>
  <si>
    <t>Threat of climate change</t>
  </si>
  <si>
    <t>Availability of housing</t>
  </si>
  <si>
    <t>Levels of crime</t>
  </si>
  <si>
    <t>Britain leaving the EU</t>
  </si>
  <si>
    <t>Level of taxation</t>
  </si>
  <si>
    <t>Threat of terrorism</t>
  </si>
  <si>
    <t>Number of people on welfare</t>
  </si>
  <si>
    <t>Quality / cost of public transport</t>
  </si>
  <si>
    <t>Access to good pensions</t>
  </si>
  <si>
    <t>Quality of and access to schools / universities</t>
  </si>
  <si>
    <t>State of Britain's Armed Forces</t>
  </si>
  <si>
    <t>None of the above</t>
  </si>
  <si>
    <t>Don't know</t>
  </si>
  <si>
    <t>Which do you think are the most important issues facing the country at this time? Please select up to three.</t>
  </si>
  <si>
    <t>BASE: All Respondents</t>
  </si>
  <si>
    <t>Fieldwork:  13th Oct - 24th Oct 2023</t>
  </si>
  <si>
    <t>Data weighted by interlocking age &amp; gender, region and social grade to Nationally Representative Proportions</t>
  </si>
  <si>
    <t>Neither</t>
  </si>
  <si>
    <t>Prefer not to say</t>
  </si>
  <si>
    <t xml:space="preserve"> Do you have mains gas and / or mains electricity in your home?</t>
  </si>
  <si>
    <t xml:space="preserve"> Are you responsible or jointly responsible for the gas and / or electricity bills in your household?  If your landlord organises and pays the energy bills, please answer ‘No’.</t>
  </si>
  <si>
    <t>0</t>
  </si>
  <si>
    <t>*</t>
  </si>
  <si>
    <t xml:space="preserve"> A fixed term tariff is a tariff that has a definite end date and you pay a set rate per unit of energy. Are you on a fixed term tariff for your gas? </t>
  </si>
  <si>
    <t>BASE: Respondents who have mains gas in their home (potentially along with electricity)</t>
  </si>
  <si>
    <t xml:space="preserve"> A fixed term tariff is a tariff that has a definite end date and you pay a set rate per unit of energy. Are you on a fixed term tariff for your electricity? </t>
  </si>
  <si>
    <t>BASE:  Respondents who have mains electricity in their home (potentially along with gas)</t>
  </si>
  <si>
    <t xml:space="preserve"> Do you have a smart meter installed in your home?</t>
  </si>
  <si>
    <t>Monthly / quarterly direct debit (where your supplier takes the same amount of money from your bank account automatically)</t>
  </si>
  <si>
    <t>Pay by cheque, cash or card on receipt of your bill</t>
  </si>
  <si>
    <t>Prepayment meter (where you top up credit onto a key or card, or online, or using an app)</t>
  </si>
  <si>
    <t>Other – please specify</t>
  </si>
  <si>
    <t xml:space="preserve"> How does your household pay for your gas?</t>
  </si>
  <si>
    <t>British Gas</t>
  </si>
  <si>
    <t>E.On</t>
  </si>
  <si>
    <t>Ovo</t>
  </si>
  <si>
    <t>EDF</t>
  </si>
  <si>
    <t>Octopus</t>
  </si>
  <si>
    <t>Scottish Power</t>
  </si>
  <si>
    <t>Shell Energy</t>
  </si>
  <si>
    <t>So Energy</t>
  </si>
  <si>
    <t>Utility Warehouse</t>
  </si>
  <si>
    <t>Other (Please specify)</t>
  </si>
  <si>
    <t>Don’t know</t>
  </si>
  <si>
    <t xml:space="preserve"> Who is currently your main gas supplier?</t>
  </si>
  <si>
    <t>Less than 1 year</t>
  </si>
  <si>
    <t>1 to 2 years</t>
  </si>
  <si>
    <t>3 to 4 years</t>
  </si>
  <si>
    <t>5 to 10 years</t>
  </si>
  <si>
    <t>11 to 15 years</t>
  </si>
  <si>
    <t>16 to 20 years</t>
  </si>
  <si>
    <t>Over 20 years</t>
  </si>
  <si>
    <t xml:space="preserve"> Roughly how long have you been with this supplier for your gas?</t>
  </si>
  <si>
    <t xml:space="preserve"> How does your household pay for your electricity?</t>
  </si>
  <si>
    <t>Yes, it is the same supplier</t>
  </si>
  <si>
    <t>No, my electricity supplier is different than my gas one</t>
  </si>
  <si>
    <t xml:space="preserve"> Is your electricity supplier the same as your gas supplier</t>
  </si>
  <si>
    <t>BASE: Respondents who have both mains gas and electricity</t>
  </si>
  <si>
    <t xml:space="preserve"> Who is currently your main electricity supplier?</t>
  </si>
  <si>
    <t>BASE: Respondents who's gas supplier is the same as their electricity supplier</t>
  </si>
  <si>
    <t xml:space="preserve"> Roughly how long have you been with this supplier for your electricity?</t>
  </si>
  <si>
    <t>Greatly increase</t>
  </si>
  <si>
    <t>Increase somewhat</t>
  </si>
  <si>
    <t>Stay about the same</t>
  </si>
  <si>
    <t>Decrease somewhat</t>
  </si>
  <si>
    <t>Greatly decrease</t>
  </si>
  <si>
    <t>Don’t Know</t>
  </si>
  <si>
    <t xml:space="preserve"> Over the next year are you expecting your monthly outgoings (your general spending on things you need to live, such as household bills, food, tax, housing etc) to increase or decrease?</t>
  </si>
  <si>
    <t>Household energy bills (lighting, heating, cooking)</t>
  </si>
  <si>
    <t>Food shopping</t>
  </si>
  <si>
    <t>Petrol and or diesel</t>
  </si>
  <si>
    <t>General shopping such as clothes, household items</t>
  </si>
  <si>
    <t>Mortgage or rent payments</t>
  </si>
  <si>
    <t>Insurance payments (e.g. life insurance, car insurance, home insurance)</t>
  </si>
  <si>
    <t>Household water bills</t>
  </si>
  <si>
    <t>Taxes</t>
  </si>
  <si>
    <t>Holidays</t>
  </si>
  <si>
    <t>You said that you expect the amount you have to spend in a month to increase in the next year. Which of the following areas are you expecting to have the largest increases in cost for you personally? Please select up to three which you expect to have the largest cost increases.</t>
  </si>
  <si>
    <t>BASE: Respondents who expect their monthly outgoing to increase in the next year</t>
  </si>
  <si>
    <t>Very concerned</t>
  </si>
  <si>
    <t>Somewhat concerned</t>
  </si>
  <si>
    <t>Neither concerned or unconcerned</t>
  </si>
  <si>
    <t>Somewhat unconcerned</t>
  </si>
  <si>
    <t>Very unconcerned</t>
  </si>
  <si>
    <t xml:space="preserve"> How concerned are you about the cost of your energy bills right now?</t>
  </si>
  <si>
    <t>Much more concerned than a year ago</t>
  </si>
  <si>
    <t>More concerned</t>
  </si>
  <si>
    <t>No more or less concerned</t>
  </si>
  <si>
    <t>Less concerned</t>
  </si>
  <si>
    <t>Much less concerned than a year ago</t>
  </si>
  <si>
    <t xml:space="preserve"> Thinking about how you felt about your energy bills a year ago, are you more or less concerned about the cost of your energy bills now?  </t>
  </si>
  <si>
    <t>Increase significantly</t>
  </si>
  <si>
    <t>Decrease significantly</t>
  </si>
  <si>
    <t>Don't Know</t>
  </si>
  <si>
    <t xml:space="preserve"> Over the next year, are you expecting the cost of household energy bills to increase or decrease?</t>
  </si>
  <si>
    <t>The War in Ukraine</t>
  </si>
  <si>
    <t>General inflation, which is affecting the price of everything</t>
  </si>
  <si>
    <t>Energy companies seeking to increase their profits</t>
  </si>
  <si>
    <t>Other countries supplying the UK with energy increasing their prices</t>
  </si>
  <si>
    <t>Global shortages of oil and natural gas</t>
  </si>
  <si>
    <t>Increased cost of energy as a result of Brexit</t>
  </si>
  <si>
    <t>Energy suppliers in the UK going bust</t>
  </si>
  <si>
    <t>Government introduction of new “green taxes” on bills</t>
  </si>
  <si>
    <t>Increased demand for energy due to a colder winter</t>
  </si>
  <si>
    <t>Increased demand for energy as a result of the pandemic</t>
  </si>
  <si>
    <t>Increased demand for energy from other countries, such as China</t>
  </si>
  <si>
    <t>Increased use of green and renewable energy sources</t>
  </si>
  <si>
    <t>Lack of availability of workers in the sector</t>
  </si>
  <si>
    <t>Other (Please Specify)</t>
  </si>
  <si>
    <t>Household energy prices have on average increased in 2022. To the best of your knowledge, what are the main reasons for this?Select up to three.</t>
  </si>
  <si>
    <t>I do not pay my energy bills</t>
  </si>
  <si>
    <t>Less than £25</t>
  </si>
  <si>
    <t>£25 - £49</t>
  </si>
  <si>
    <t>£50 - £74</t>
  </si>
  <si>
    <t>£75 - £99</t>
  </si>
  <si>
    <t>£100 - £149</t>
  </si>
  <si>
    <t>£150 - £199</t>
  </si>
  <si>
    <t>£200 - £249</t>
  </si>
  <si>
    <t>£250 - £299</t>
  </si>
  <si>
    <t>£300 - £399</t>
  </si>
  <si>
    <t>£400 - £499</t>
  </si>
  <si>
    <t>£500 or more</t>
  </si>
  <si>
    <t xml:space="preserve"> How much do you spend on an average for your energy bills each month? (both gas and electricity, if relevant)? If you do not pay on a monthly basis, please give your best guess to the monthly amount.</t>
  </si>
  <si>
    <t xml:space="preserve"> Have you ever been in debt to your (in arrears) energy supplier?</t>
  </si>
  <si>
    <t xml:space="preserve"> Have you ever received any assistance to pay your bills (such as a warm home discount)?</t>
  </si>
  <si>
    <t>Yes, I switched tariff but stayed with the same supplier(s)</t>
  </si>
  <si>
    <t>Yes, I switched suppliers</t>
  </si>
  <si>
    <t>No, I have not switched tariff or supplier(s) in the last 5 years</t>
  </si>
  <si>
    <t xml:space="preserve"> In the last five years, have you switched to a different supplier or tariff for either your gas or electricity? </t>
  </si>
  <si>
    <t>I don’t think I’d save enough to make switching worthwhile</t>
  </si>
  <si>
    <t>I am happy with the service</t>
  </si>
  <si>
    <t>I am on the best deal I could be on</t>
  </si>
  <si>
    <t>It’s too much hassle to switch</t>
  </si>
  <si>
    <t>I am happy with the amount that I am paying</t>
  </si>
  <si>
    <t>I don’t need to switch because the price cap means I don’t pay too much</t>
  </si>
  <si>
    <t>I don’t know where to find out about different deals</t>
  </si>
  <si>
    <t>Someone else decides which tariff or supplier I am with e.g. landlord</t>
  </si>
  <si>
    <t>I am unable to switch</t>
  </si>
  <si>
    <t>Other (please specify)</t>
  </si>
  <si>
    <t>You said that you have not switched to a different supplier or tariff in the last five years. What are the main reasons for this? Select up to three.</t>
  </si>
  <si>
    <t>BASE: Respondents who have not switched tariff or supplier in the last 5 years</t>
  </si>
  <si>
    <t>I found a cheaper deal</t>
  </si>
  <si>
    <t>My fixed term energy deal expired</t>
  </si>
  <si>
    <t>My supplier went bust</t>
  </si>
  <si>
    <t>I was not happy with the amount that I was paying</t>
  </si>
  <si>
    <t>I moved house</t>
  </si>
  <si>
    <t>I was not happy with the service from my supplier</t>
  </si>
  <si>
    <t>I wanted a tariff that suited my smart technology</t>
  </si>
  <si>
    <t>I wanted a more renewable supplier/tariff</t>
  </si>
  <si>
    <t>You said that you have switched to a different supplier or tariff in the last five years. What were the main reasons for this? Please select up to three.</t>
  </si>
  <si>
    <t>BASE: Respondents who have switched tariff or supplier in the last 5 years</t>
  </si>
  <si>
    <t>I was moved to a new supplier on a more expensive tariff</t>
  </si>
  <si>
    <t>I was moved to a new supplier on the same tariff</t>
  </si>
  <si>
    <t>I was moved to a new supplier on a cheaper tariff</t>
  </si>
  <si>
    <t>I moved myself to a new supplier on a more expensive tariff</t>
  </si>
  <si>
    <t>I moved myself to a new supplier on the same tariff</t>
  </si>
  <si>
    <t>I moved myself to a new supplier on a cheaper tariff</t>
  </si>
  <si>
    <t>I have not moved to a new supplier</t>
  </si>
  <si>
    <t xml:space="preserve"> You said that you had to change supplier and/or tariff as a consequence of your supplier going bust. Which of the following happened next?</t>
  </si>
  <si>
    <t>BASE: Respondents who have switched in the last 5 years because their supplier went bust</t>
  </si>
  <si>
    <t>Very likely</t>
  </si>
  <si>
    <t>Likely</t>
  </si>
  <si>
    <t>Unlikely</t>
  </si>
  <si>
    <t>Very unlikely</t>
  </si>
  <si>
    <t>Total Likely:</t>
  </si>
  <si>
    <t>Total Unlikely:</t>
  </si>
  <si>
    <t>Net:</t>
  </si>
  <si>
    <t xml:space="preserve"> How likely or unlikely are you to switch energy suppliers or tariffs in the next year for either your gas or electricity?  </t>
  </si>
  <si>
    <t>I am currently on the best deal I could be on</t>
  </si>
  <si>
    <t>I don’t see the point</t>
  </si>
  <si>
    <t>Switching is too much hassle</t>
  </si>
  <si>
    <t>I want to wait for energy prices to be more stable before I switch</t>
  </si>
  <si>
    <t>I am worried that a new supplier will charge me more after I switch</t>
  </si>
  <si>
    <t>There is a lack of variety in the price of tariff deals</t>
  </si>
  <si>
    <t>I don’t want to risk switching in case my new supplier goes out of business</t>
  </si>
  <si>
    <t>I don’t have time to switch</t>
  </si>
  <si>
    <t>I am unable to switch in the next year</t>
  </si>
  <si>
    <t>I am in arrears, and cannot switch as a result</t>
  </si>
  <si>
    <t>I don’t know how to switch</t>
  </si>
  <si>
    <t>You said you were unlikely to switch energy suppliers or tariffs in the next year. Which of the following reasons, if any, explain why? Select up to three.</t>
  </si>
  <si>
    <t>BASE: Respondents who are unlikely to switch tariff or supplier in the next year</t>
  </si>
  <si>
    <t>The cheapest short-term price</t>
  </si>
  <si>
    <t>Good long-term value</t>
  </si>
  <si>
    <t>A company I can trust</t>
  </si>
  <si>
    <t>A company that won’t go out of business</t>
  </si>
  <si>
    <t>Good customer service</t>
  </si>
  <si>
    <t>Providing renewable energy/ green tariffs</t>
  </si>
  <si>
    <t xml:space="preserve"> Thinking about choosing a new energy supplier in the future, which ONE of the following would you say is most important to you when choosing a new energy supplier?</t>
  </si>
  <si>
    <t>I have switched energy tariffs/suppliers before to get the best deal, but I am unlikely to in the near future</t>
  </si>
  <si>
    <t>I have switched energy tariffs/suppliers before to get the best deal, and I am likely to in the near future</t>
  </si>
  <si>
    <t>I have never switched energy tariffs/suppliers before to get the best deal, but I am likely to in the near future</t>
  </si>
  <si>
    <t>I have never switched energy tariffs/suppliers before to get the best deal, and I am unlikely to in the near future</t>
  </si>
  <si>
    <t xml:space="preserve"> Which of the following comes closest to your view?</t>
  </si>
  <si>
    <t xml:space="preserve"> The cost of living has made me more likely to look for better deals among other energy providers.</t>
  </si>
  <si>
    <t xml:space="preserve"> The cost of living has made me more likely to switch provider</t>
  </si>
  <si>
    <t>Strongly Agree</t>
  </si>
  <si>
    <t>Agree</t>
  </si>
  <si>
    <t>Neither agree nor disagree</t>
  </si>
  <si>
    <t>Disagree</t>
  </si>
  <si>
    <t>Strongly Disagree</t>
  </si>
  <si>
    <t>Total Agree:</t>
  </si>
  <si>
    <t>Total Disagree:</t>
  </si>
  <si>
    <t>Grid Summary: To what extent do you agree or disagree with the following statements</t>
  </si>
  <si>
    <t>To what extent do you agree or disagree with the following statements: The cost of living has made me more likely to switch provider</t>
  </si>
  <si>
    <t>To what extent do you agree or disagree with the following statements: The cost of living has made me more likely to look for better deals among other energy providers.</t>
  </si>
  <si>
    <t>Regularly (Multiple times a year)</t>
  </si>
  <si>
    <t>Occasionally (About once a year)</t>
  </si>
  <si>
    <t>Rarely (Less often than once a year)</t>
  </si>
  <si>
    <t>I never compare energy deals from different supplier or tariff</t>
  </si>
  <si>
    <t xml:space="preserve"> How often do you compare different supplier or tariff deals for your home?</t>
  </si>
  <si>
    <t>In the last week</t>
  </si>
  <si>
    <t>In the last month</t>
  </si>
  <si>
    <t>In the last 3 months</t>
  </si>
  <si>
    <t>4-6 months ago</t>
  </si>
  <si>
    <t>6-12 months ago</t>
  </si>
  <si>
    <t>1-2 years ago</t>
  </si>
  <si>
    <t>2- 5 years ago</t>
  </si>
  <si>
    <t>Over 5 years ago</t>
  </si>
  <si>
    <t>I have never compared energy deals</t>
  </si>
  <si>
    <t xml:space="preserve"> When was the last time you compared energy deals to see if you wanted switch to a different supplier or tariff?</t>
  </si>
  <si>
    <t xml:space="preserve"> Tariff prices</t>
  </si>
  <si>
    <t xml:space="preserve"> Customer service ratings of energy suppliers</t>
  </si>
  <si>
    <t xml:space="preserve"> Ease of exit</t>
  </si>
  <si>
    <t xml:space="preserve"> An energy company I have heard of</t>
  </si>
  <si>
    <t xml:space="preserve"> Customer support hours and ease of contact</t>
  </si>
  <si>
    <t xml:space="preserve"> Payment method</t>
  </si>
  <si>
    <t xml:space="preserve"> Payment flexibility</t>
  </si>
  <si>
    <t xml:space="preserve"> Tariffs based on renewable energy sources</t>
  </si>
  <si>
    <t xml:space="preserve"> Tariffs based on smart technology</t>
  </si>
  <si>
    <t xml:space="preserve"> Options for smart technology</t>
  </si>
  <si>
    <t xml:space="preserve"> Paper billing</t>
  </si>
  <si>
    <t>Very important</t>
  </si>
  <si>
    <t>Somewhat important</t>
  </si>
  <si>
    <t>Neither important nor unimportant</t>
  </si>
  <si>
    <t>Somewhat unimportant</t>
  </si>
  <si>
    <t>Very unimportant</t>
  </si>
  <si>
    <t>Total Important:</t>
  </si>
  <si>
    <t>Total Unimportant:</t>
  </si>
  <si>
    <t>Grid Summary: Thinking about the last time you compared energy deals from different suppliers and/or tariffs for your home, how important were the following factors, if at all?</t>
  </si>
  <si>
    <t>Thinking about the last time you compared energy deals from different suppliers and/or tariffs for your home, how important were the following factors, if at all?: Tariff prices</t>
  </si>
  <si>
    <t>Thinking about the last time you compared energy deals from different suppliers and/or tariffs for your home, how important were the following factors, if at all?: Customer support hours and ease of contact</t>
  </si>
  <si>
    <t>Thinking about the last time you compared energy deals from different suppliers and/or tariffs for your home, how important were the following factors, if at all?: Payment method</t>
  </si>
  <si>
    <t>Thinking about the last time you compared energy deals from different suppliers and/or tariffs for your home, how important were the following factors, if at all?: Ease of exit</t>
  </si>
  <si>
    <t>Thinking about the last time you compared energy deals from different suppliers and/or tariffs for your home, how important were the following factors, if at all?: Payment flexibility</t>
  </si>
  <si>
    <t>Thinking about the last time you compared energy deals from different suppliers and/or tariffs for your home, how important were the following factors, if at all?: Customer service ratings of energy suppliers</t>
  </si>
  <si>
    <t>Thinking about the last time you compared energy deals from different suppliers and/or tariffs for your home, how important were the following factors, if at all?: Tariffs based on renewable energy sources</t>
  </si>
  <si>
    <t>Thinking about the last time you compared energy deals from different suppliers and/or tariffs for your home, how important were the following factors, if at all?: Tariffs based on smart technology</t>
  </si>
  <si>
    <t>Thinking about the last time you compared energy deals from different suppliers and/or tariffs for your home, how important were the following factors, if at all?: Options for smart technology</t>
  </si>
  <si>
    <t>Thinking about the last time you compared energy deals from different suppliers and/or tariffs for your home, how important were the following factors, if at all?: Paper billing</t>
  </si>
  <si>
    <t>Thinking about the last time you compared energy deals from different suppliers and/or tariffs for your home, how important were the following factors, if at all?: An energy company I have heard of</t>
  </si>
  <si>
    <t>Yes, I have heard of this and could explain it to a friend</t>
  </si>
  <si>
    <t>Yes, I have heard of this, but I don’t know the details</t>
  </si>
  <si>
    <t>No, I have not heard of this</t>
  </si>
  <si>
    <t xml:space="preserve"> Prior to taking part in this survey, were you aware of smart energy tariffs? These are tariffs that measure energy usage using your smart meter to give you access to cheaper, off-peak energy? (this includes tariffs for your smart meter, time of use tariffs or flexible tariffs)  </t>
  </si>
  <si>
    <t>Yes, I would consider a smart tariff the next time I switch tariff</t>
  </si>
  <si>
    <t>Yes, I would consider a smart tariff in the future but not as my next tariff</t>
  </si>
  <si>
    <t>No, I would not consider a smart tariff</t>
  </si>
  <si>
    <t>I don’t know enough about smart tariffs</t>
  </si>
  <si>
    <t>N/A I am already on a smart energy tariff</t>
  </si>
  <si>
    <t xml:space="preserve"> Would you consider using a smart energy tariff in the future?</t>
  </si>
  <si>
    <t xml:space="preserve"> Reliability of energy supply</t>
  </si>
  <si>
    <t xml:space="preserve"> Online Services</t>
  </si>
  <si>
    <t xml:space="preserve"> Accurate billing</t>
  </si>
  <si>
    <t xml:space="preserve"> Transparency about billing</t>
  </si>
  <si>
    <t xml:space="preserve"> Communication</t>
  </si>
  <si>
    <t xml:space="preserve"> Customer Service</t>
  </si>
  <si>
    <t xml:space="preserve"> Price</t>
  </si>
  <si>
    <t>Very satisfied</t>
  </si>
  <si>
    <t>Somewhat satisfied</t>
  </si>
  <si>
    <t>Neither satisfied nor dissatisfied</t>
  </si>
  <si>
    <t>Somewhat dissatisfied</t>
  </si>
  <si>
    <t>Very dissatisfied</t>
  </si>
  <si>
    <t>Total Satisfied:</t>
  </si>
  <si>
    <t>Total Dissatisfied:</t>
  </si>
  <si>
    <t>Grid Summary: How satisfied or dissatisfied are you with the following from your energy supplier?</t>
  </si>
  <si>
    <t>BASE: BASE: Respondents who's gas supplier is the same as their electricity supplier</t>
  </si>
  <si>
    <t>How satisfied or dissatisfied are you with the following from your energy supplier?: Customer Service</t>
  </si>
  <si>
    <t>How satisfied or dissatisfied are you with the following from your energy supplier?: Price</t>
  </si>
  <si>
    <t>How satisfied or dissatisfied are you with the following from your energy supplier?: Transparency about billing</t>
  </si>
  <si>
    <t>How satisfied or dissatisfied are you with the following from your energy supplier?: Accurate billing</t>
  </si>
  <si>
    <t>How satisfied or dissatisfied are you with the following from your energy supplier?: Online Services</t>
  </si>
  <si>
    <t>How satisfied or dissatisfied are you with the following from your energy supplier?: Communication</t>
  </si>
  <si>
    <t>How satisfied or dissatisfied are you with the following from your energy supplier?: Reliability of energy supply</t>
  </si>
  <si>
    <t>Grid Summary: How satisfied or dissatisfied are you with the following from your gas supplier?</t>
  </si>
  <si>
    <t>BASE: Respondents who only have mains gas in their home</t>
  </si>
  <si>
    <t>How satisfied or dissatisfied are you with the following from your gas supplier?: Communication</t>
  </si>
  <si>
    <t>How satisfied or dissatisfied are you with the following from your gas supplier?: Customer Service</t>
  </si>
  <si>
    <t>How satisfied or dissatisfied are you with the following from your gas supplier?: Reliability of energy supply</t>
  </si>
  <si>
    <t>How satisfied or dissatisfied are you with the following from your gas supplier?: Online Services</t>
  </si>
  <si>
    <t>How satisfied or dissatisfied are you with the following from your gas supplier?: Accurate billing</t>
  </si>
  <si>
    <t>How satisfied or dissatisfied are you with the following from your gas supplier?: Price</t>
  </si>
  <si>
    <t>How satisfied or dissatisfied are you with the following from your gas supplier?: Transparency about billing</t>
  </si>
  <si>
    <t>Grid Summary: How satisfied or dissatisfied are you with the following from your electricity supplier?</t>
  </si>
  <si>
    <t xml:space="preserve">BASE: Respondents who only have mains electricity in their home
</t>
  </si>
  <si>
    <t>How satisfied or dissatisfied are you with the following from your electricity supplier?: Communication</t>
  </si>
  <si>
    <t>How satisfied or dissatisfied are you with the following from your electricity supplier?: Customer Service</t>
  </si>
  <si>
    <t>How satisfied or dissatisfied are you with the following from your electricity supplier?: Reliability of energy supply</t>
  </si>
  <si>
    <t>How satisfied or dissatisfied are you with the following from your electricity supplier?: Online Services</t>
  </si>
  <si>
    <t>How satisfied or dissatisfied are you with the following from your electricity supplier?: Accurate billing</t>
  </si>
  <si>
    <t>How satisfied or dissatisfied are you with the following from your electricity supplier?: Price</t>
  </si>
  <si>
    <t>How satisfied or dissatisfied are you with the following from your electricity supplier?: Transparency about billing</t>
  </si>
  <si>
    <t>It is too difficult to get in contact with my energy supplier</t>
  </si>
  <si>
    <t>Customer service representatives have not been helpful</t>
  </si>
  <si>
    <t>My energy supplier does not value me as a customer</t>
  </si>
  <si>
    <t>Customer service representatives are poorly trained</t>
  </si>
  <si>
    <t>My energy supplier does not provide me with clear enough information</t>
  </si>
  <si>
    <t>My energy supplier does not provide me with accurate information</t>
  </si>
  <si>
    <t>Lack of transparency of pricing</t>
  </si>
  <si>
    <t>I have been charged the incorrect amount on my bill</t>
  </si>
  <si>
    <t>Customer service representatives have been rude</t>
  </si>
  <si>
    <t>I have had difficulties paying my bill</t>
  </si>
  <si>
    <t>My energy supplier has inflexible policies</t>
  </si>
  <si>
    <t>Power outages and/or service interruptions are not resolved quickly</t>
  </si>
  <si>
    <t>You said you were unsatisfied with the level of customer service provided by your energy supplier (gas and/or electricity), what are the reasons for this? Select all that apply.</t>
  </si>
  <si>
    <t>BASE: Respondents who were dissatisfied with the customer service of their supplier</t>
  </si>
  <si>
    <t>You said you were unsatisfied with the level of customer service provided by your gas supplier, what are the reasons for this? Select all that apply.</t>
  </si>
  <si>
    <t>You said you were unsatisfied with the level of customer service provided by your electricity supplier, what are the reasons for this? Select all that apply.</t>
  </si>
  <si>
    <t>Much more satisfied</t>
  </si>
  <si>
    <t>More satisfied</t>
  </si>
  <si>
    <t>Stayed the same</t>
  </si>
  <si>
    <t>Less satisfied</t>
  </si>
  <si>
    <t>Much less satisfied</t>
  </si>
  <si>
    <t xml:space="preserve"> Are you more or less satisfied with the level of customer service provided by your energy supplier now, than you were than 18 months ago?</t>
  </si>
  <si>
    <t xml:space="preserve"> Are you more or less satisfied with the level of customer service provided by your gas supplier now, than you were than 18 months ago?</t>
  </si>
  <si>
    <t xml:space="preserve"> Are you more or less satisfied with the level of customer service provided by your electricity supplier now, than you were than 18 months ago?</t>
  </si>
  <si>
    <t>BASE: Respondents who only have mains electricity in their home</t>
  </si>
  <si>
    <t>Accurate billing</t>
  </si>
  <si>
    <t>Transparency of pricing</t>
  </si>
  <si>
    <t>Reliability of supply</t>
  </si>
  <si>
    <t>Service issues resolved quickly</t>
  </si>
  <si>
    <t>Clear and reliable communication</t>
  </si>
  <si>
    <t>Friendly customer service</t>
  </si>
  <si>
    <t>Online services</t>
  </si>
  <si>
    <t>Accessible customer service hours</t>
  </si>
  <si>
    <t>That they are recommended by a trusted source</t>
  </si>
  <si>
    <t>What factors, if any, are the most important to you when thinking about trust in an energy supplier? Select up to three of the following.</t>
  </si>
  <si>
    <t xml:space="preserve"> To provide me with a reliable service</t>
  </si>
  <si>
    <t xml:space="preserve"> To respond quickly</t>
  </si>
  <si>
    <t xml:space="preserve"> To treat me fairly in their dealings with me</t>
  </si>
  <si>
    <t xml:space="preserve"> To provide clear/transparent information</t>
  </si>
  <si>
    <t xml:space="preserve"> To put me on the best deal</t>
  </si>
  <si>
    <t xml:space="preserve"> To charge a fair price</t>
  </si>
  <si>
    <t xml:space="preserve"> To charge me correctly</t>
  </si>
  <si>
    <t xml:space="preserve"> To safeguard my personal information</t>
  </si>
  <si>
    <t>Completely trust</t>
  </si>
  <si>
    <t>Somewhat trust</t>
  </si>
  <si>
    <t>Do not really trust</t>
  </si>
  <si>
    <t>Do not trust at all</t>
  </si>
  <si>
    <t>Grid Summary: Thinking about your own energy supplier, to what extent do you trust or distrust them to take the following actions?</t>
  </si>
  <si>
    <t>Thinking about your own energy supplier, to what extent do you trust or distrust them to take the following actions?: To provide me with a reliable service</t>
  </si>
  <si>
    <t>Thinking about your own energy supplier, to what extent do you trust or distrust them to take the following actions?: To respond quickly</t>
  </si>
  <si>
    <t>Thinking about your own energy supplier, to what extent do you trust or distrust them to take the following actions?: To treat me fairly in their dealings with me</t>
  </si>
  <si>
    <t>Thinking about your own energy supplier, to what extent do you trust or distrust them to take the following actions?: To provide clear/transparent information</t>
  </si>
  <si>
    <t>Thinking about your own energy supplier, to what extent do you trust or distrust them to take the following actions?: To put me on the best deal</t>
  </si>
  <si>
    <t>Thinking about your own energy supplier, to what extent do you trust or distrust them to take the following actions?: To charge a fair price</t>
  </si>
  <si>
    <t>Thinking about your own energy supplier, to what extent do you trust or distrust them to take the following actions?: To charge me correctly</t>
  </si>
  <si>
    <t>Thinking about your own energy supplier, to what extent do you trust or distrust them to take the following actions?: To safeguard my personal information</t>
  </si>
  <si>
    <t>Grid Summary: Thinking about your own gas supplier, to what extent do you trust or distrust them to take the following actions?</t>
  </si>
  <si>
    <t>Thinking about your own gas supplier, to what extent do you trust or distrust them to take the following actions?: To provide me with a reliable service</t>
  </si>
  <si>
    <t>Thinking about your own gas supplier, to what extent do you trust or distrust them to take the following actions?: To respond quickly</t>
  </si>
  <si>
    <t>Thinking about your own gas supplier, to what extent do you trust or distrust them to take the following actions?: To treat me fairly in their dealings with me</t>
  </si>
  <si>
    <t>Thinking about your own gas supplier, to what extent do you trust or distrust them to take the following actions?: To provide clear/transparent information</t>
  </si>
  <si>
    <t>Thinking about your own gas supplier, to what extent do you trust or distrust them to take the following actions?: To put me on the best deal</t>
  </si>
  <si>
    <t>Thinking about your own gas supplier, to what extent do you trust or distrust them to take the following actions?: To charge a fair price</t>
  </si>
  <si>
    <t>Thinking about your own gas supplier, to what extent do you trust or distrust them to take the following actions?: To charge me correctly</t>
  </si>
  <si>
    <t>Thinking about your own gas supplier, to what extent do you trust or distrust them to take the following actions?: To safeguard my personal information</t>
  </si>
  <si>
    <t>Grid Summary: Thinking about your own electricity supplier, to what extent do you trust or distrust them to take the following actions?</t>
  </si>
  <si>
    <t>Thinking about your own electricity supplier, to what extent do you trust or distrust them to take the following actions?: To provide me with a reliable service</t>
  </si>
  <si>
    <t>Thinking about your own electricity supplier, to what extent do you trust or distrust them to take the following actions?: To respond quickly</t>
  </si>
  <si>
    <t>Thinking about your own electricity supplier, to what extent do you trust or distrust them to take the following actions?: To treat me fairly in their dealings with me</t>
  </si>
  <si>
    <t>Thinking about your own electricity supplier, to what extent do you trust or distrust them to take the following actions?: To provide clear/transparent information</t>
  </si>
  <si>
    <t>Thinking about your own electricity supplier, to what extent do you trust or distrust them to take the following actions?: To put me on the best deal</t>
  </si>
  <si>
    <t>Thinking about your own electricity supplier, to what extent do you trust or distrust them to take the following actions?: To charge a fair price</t>
  </si>
  <si>
    <t>Thinking about your own electricity supplier, to what extent do you trust or distrust them to take the following actions?: To charge me correctly</t>
  </si>
  <si>
    <t>Thinking about your own electricity supplier, to what extent do you trust or distrust them to take the following actions?: To safeguard my personal information</t>
  </si>
  <si>
    <t xml:space="preserve"> Increasing the UKs energy security</t>
  </si>
  <si>
    <t xml:space="preserve"> Helping to reduce the impact of producing energy on the environment</t>
  </si>
  <si>
    <t xml:space="preserve"> The rise in the cost of energy in the UK</t>
  </si>
  <si>
    <t>Ofgem  (the energy regulator)</t>
  </si>
  <si>
    <t>Government</t>
  </si>
  <si>
    <t>Energy Suppliers</t>
  </si>
  <si>
    <t>Citizens Advice</t>
  </si>
  <si>
    <t>Grid Summary: Which of the following, if any, do you trust the most to handle each of the following issues?</t>
  </si>
  <si>
    <t>Which of the following, if any, do you trust the most to handle each of the following issues?: Increasing the UKs energy security</t>
  </si>
  <si>
    <t>Which of the following, if any, do you trust the most to handle each of the following issues?: Helping to reduce the impact of producing energy on the environment</t>
  </si>
  <si>
    <t>Which of the following, if any, do you trust the most to handle each of the following issues?: The rise in the cost of energy in the UK</t>
  </si>
  <si>
    <t>Ofgem (the energy regulator)</t>
  </si>
  <si>
    <t xml:space="preserve"> And in general, which of the following, if any, would you trust most to sort out energy related problems being faced by the UK?</t>
  </si>
  <si>
    <t xml:space="preserve"> Citizens Advice </t>
  </si>
  <si>
    <t xml:space="preserve"> Energy Suppliers</t>
  </si>
  <si>
    <t xml:space="preserve"> Ofgem (the energy regulator)</t>
  </si>
  <si>
    <t xml:space="preserve"> Government</t>
  </si>
  <si>
    <t>0 - not at all competent</t>
  </si>
  <si>
    <t>1</t>
  </si>
  <si>
    <t>2</t>
  </si>
  <si>
    <t>3</t>
  </si>
  <si>
    <t>4</t>
  </si>
  <si>
    <t>5</t>
  </si>
  <si>
    <t>6</t>
  </si>
  <si>
    <t>7</t>
  </si>
  <si>
    <t>8</t>
  </si>
  <si>
    <t>9</t>
  </si>
  <si>
    <t>10 - extremely competent’</t>
  </si>
  <si>
    <t>Grid Summary: How competent, if at all, do you think each of the following are on a scale of 0 to 10, with 0 meaning ‘not at all competent’ and 10 meaning ‘extremely competent’?</t>
  </si>
  <si>
    <t xml:space="preserve">How competent, if at all, do you think each of the following are on a scale of 0 to 10, with 0 meaning ‘not at all competent’ and 10 meaning ‘extremely competent’?: Citizens Advice </t>
  </si>
  <si>
    <t>How competent, if at all, do you think each of the following are on a scale of 0 to 10, with 0 meaning ‘not at all competent’ and 10 meaning ‘extremely competent’?: Energy Suppliers</t>
  </si>
  <si>
    <t>How competent, if at all, do you think each of the following are on a scale of 0 to 10, with 0 meaning ‘not at all competent’ and 10 meaning ‘extremely competent’?: Ofgem (the energy regulator)</t>
  </si>
  <si>
    <t>How competent, if at all, do you think each of the following are on a scale of 0 to 10, with 0 meaning ‘not at all competent’ and 10 meaning ‘extremely competent’?: Government</t>
  </si>
  <si>
    <t>0 - don’t trust them at all</t>
  </si>
  <si>
    <t>10 - trust them totally</t>
  </si>
  <si>
    <t>Grid Summary: How much, if at all, do you trust each of the following on a scale of 0 to 10, with 0 meaning ‘don’t trust them at all’ and 10 meaning ‘trust them totally’?</t>
  </si>
  <si>
    <t xml:space="preserve">How much, if at all, do you trust each of the following on a scale of 0 to 10, with 0 meaning ‘don’t trust them at all’ and 10 meaning ‘trust them totally’?: Citizens Advice </t>
  </si>
  <si>
    <t>How much, if at all, do you trust each of the following on a scale of 0 to 10, with 0 meaning ‘don’t trust them at all’ and 10 meaning ‘trust them totally’?: Energy Suppliers</t>
  </si>
  <si>
    <t>How much, if at all, do you trust each of the following on a scale of 0 to 10, with 0 meaning ‘don’t trust them at all’ and 10 meaning ‘trust them totally’?: Ofgem (the energy regulator)</t>
  </si>
  <si>
    <t>How much, if at all, do you trust each of the following on a scale of 0 to 10, with 0 meaning ‘don’t trust them at all’ and 10 meaning ‘trust them totally’?: Government</t>
  </si>
  <si>
    <t xml:space="preserve"> Water</t>
  </si>
  <si>
    <t xml:space="preserve"> Broadband/Internet</t>
  </si>
  <si>
    <t xml:space="preserve"> Telephone</t>
  </si>
  <si>
    <t xml:space="preserve"> TV</t>
  </si>
  <si>
    <t>Much more</t>
  </si>
  <si>
    <t>Slightly more</t>
  </si>
  <si>
    <t>I trust them the same</t>
  </si>
  <si>
    <t>Slightly less</t>
  </si>
  <si>
    <t>Much less</t>
  </si>
  <si>
    <t>N/A - I do not have a supplier for this service</t>
  </si>
  <si>
    <t>Grid Summary: Do you trust energy suppliers more or less than the following utility suppliers?</t>
  </si>
  <si>
    <t>BASE: Question randomly assigned to respondents</t>
  </si>
  <si>
    <t>Do you trust energy suppliers more or less than the following utility suppliers?: Water</t>
  </si>
  <si>
    <t>Do you trust energy suppliers more or less than the following utility suppliers?: Broadband/Internet</t>
  </si>
  <si>
    <t>Do you trust energy suppliers more or less than the following utility suppliers?: Telephone</t>
  </si>
  <si>
    <t>Do you trust energy suppliers more or less than the following utility suppliers?: TV</t>
  </si>
  <si>
    <t>Very confident</t>
  </si>
  <si>
    <t>Somewhat confident</t>
  </si>
  <si>
    <t>Neither confident nor unconfident</t>
  </si>
  <si>
    <t>Somewhat unconfident</t>
  </si>
  <si>
    <t>Very unconfident</t>
  </si>
  <si>
    <t>Total Confident:</t>
  </si>
  <si>
    <t>Total Unconfident:</t>
  </si>
  <si>
    <t xml:space="preserve"> How confident or unconfident are you that you understand how your energy bills are calculated?</t>
  </si>
  <si>
    <t>Less than 0% (energy suppliers make a loss)</t>
  </si>
  <si>
    <t>Between 0% and 1%</t>
  </si>
  <si>
    <t>Between 2% and 5%</t>
  </si>
  <si>
    <t>Between 5% and 10%</t>
  </si>
  <si>
    <t>Between 10% and 19%</t>
  </si>
  <si>
    <t>Between 20% and 29%</t>
  </si>
  <si>
    <t>Between 30% and 39%</t>
  </si>
  <si>
    <t>Between 40% and 49%</t>
  </si>
  <si>
    <t>Between 50% and 59%</t>
  </si>
  <si>
    <t>Between 60% and 69%</t>
  </si>
  <si>
    <t>Between 70% and 79%</t>
  </si>
  <si>
    <t>Between 80% and 89%</t>
  </si>
  <si>
    <t>Between 90% and 100%</t>
  </si>
  <si>
    <t xml:space="preserve"> What proportion of energy bills do you think goes to energy suppliers as profit?</t>
  </si>
  <si>
    <t>Not that confident</t>
  </si>
  <si>
    <t>Not at all confident</t>
  </si>
  <si>
    <t xml:space="preserve"> How confident or unconfident are you that you understand the costs that make up your energy bills?</t>
  </si>
  <si>
    <t>All energy suppliers make too much profit</t>
  </si>
  <si>
    <t>Some, but not all energy suppliers make too much profit</t>
  </si>
  <si>
    <t>All energy suppliers make a reasonable amount of profit</t>
  </si>
  <si>
    <t>Ofgem, the independent regulator</t>
  </si>
  <si>
    <t>National government</t>
  </si>
  <si>
    <t>Energy suppliers</t>
  </si>
  <si>
    <t>Consumer groups</t>
  </si>
  <si>
    <t>Local government</t>
  </si>
  <si>
    <t>Academics and/or research institutions</t>
  </si>
  <si>
    <t>In your opinion, which of the following groups, if any, should be involved in setting energy prices? Select all that apply.</t>
  </si>
  <si>
    <t>The government should always be involved in setting energy prices</t>
  </si>
  <si>
    <t>The government should only be involved in setting energy prices when market rates get too high, but otherwise leave it to the market</t>
  </si>
  <si>
    <t>The government should never be involved in setting energy prices and should leave it to the market</t>
  </si>
  <si>
    <t>Households with disabilities</t>
  </si>
  <si>
    <t>Low income households</t>
  </si>
  <si>
    <t>N/A - Everyone should receive help from the Government</t>
  </si>
  <si>
    <t>Households with chronic health conditions</t>
  </si>
  <si>
    <t>Pensioners</t>
  </si>
  <si>
    <t>Those who are unable to work</t>
  </si>
  <si>
    <t>Students</t>
  </si>
  <si>
    <t>Households on pre-payment meter</t>
  </si>
  <si>
    <t>No one</t>
  </si>
  <si>
    <t>Households that pay by cheque</t>
  </si>
  <si>
    <t>Which of the following households in the UK, if any, should the Government be helping with the cost of their energy bills. Select all that are relevant.</t>
  </si>
  <si>
    <t>Government support to provide direct discounts on bills</t>
  </si>
  <si>
    <t>A cap so energy companies can’t charge more than a legal limit</t>
  </si>
  <si>
    <t>A energy price freeze so energy prices remain at their current price for a period e.g. 1-2 years</t>
  </si>
  <si>
    <t>Government support for households to invest in insulation</t>
  </si>
  <si>
    <t>Government support for households to invest in home-energy projects e.g. roof solar panels</t>
  </si>
  <si>
    <t>Investing more public money in renewable energy sources, like wind and solar, to reduce the cost of energy bills</t>
  </si>
  <si>
    <t>You said that you think the Government should help low income households with the cost of their energy bills. Which of the following, if any, should the Government do to help them with the cost of their energy bills? Select all that are relevant.</t>
  </si>
  <si>
    <t>BASE: Respondents who thought that the Government should be helping the following group with the cost of their energy bills: Low income households</t>
  </si>
  <si>
    <t>You said that you think the Government should help pensioners with the cost of their energy bills. Which of the following, if any, should the Government do to help them with the cost of their energy bills? Select all that are relevant.</t>
  </si>
  <si>
    <t>BASE: Respondents who thought that the Government should be helping the following group with the cost of their energy bills: Pensioners</t>
  </si>
  <si>
    <t>You said that you think the Government should help households with disabilites with the cost of their energy bills. Which of the following, if any, should the Government do to help them with the cost of their energy bills? Select all that are relevant.</t>
  </si>
  <si>
    <t>BASE: Respondents who thought that the Government should be helping the following group with the cost of their energy bills: Households with disabilities</t>
  </si>
  <si>
    <t>You said that you think the Government should help households with chronic health conditions with the cost of their energy bills. Which of the following, if any, should the Government do to help them with the cost of their energy bills? Select all that are relevant.</t>
  </si>
  <si>
    <t>BASE: Respondents who thought that the Government should be helping the following group with the cost of their energy bills: Households with chronic health conditions</t>
  </si>
  <si>
    <t>You said that you think the Government should help households on a pre-payment meter with the cost of their energy bills. Which of the following, if any, should the Government do to help them with the cost of their energy bills? Select all that are relevant.</t>
  </si>
  <si>
    <t>BASE: Respondents who thought that the Government should be helping the following group with the cost of their energy bills: Households on pre-payment meter</t>
  </si>
  <si>
    <t>You said that you think the Government should help households that pay by cheque with the cost of their energy bills. Which of the following, if any, should the Government do to help them with the cost of their energy bills? Select all that are relevant.</t>
  </si>
  <si>
    <t>BASE: Respondents who thought that the Government should be helping the following group with the cost of their energy bills: Households that pay by cheque</t>
  </si>
  <si>
    <t>You said that you think the Government should help students with the cost of their energy bills. Which of the following, if any, should the Government do to help them with the cost of their energy bills? Select all that are relevant.</t>
  </si>
  <si>
    <t>BASE: Respondents who thought that the Government should be helping the following group with the cost of their energy bills: Students</t>
  </si>
  <si>
    <t>You said that you think the Government should help those who are unable to work with the cost of their energy bills. Which of the following, if any, should the Government do to help them with the cost of their energy bills? Select all that are relevant.</t>
  </si>
  <si>
    <t>BASE: Respondents who thought that the Government should be helping the following group with the cost of their energy bills: Those who are unable to work</t>
  </si>
  <si>
    <t>You said that you think the Government should help all households with the cost of their energy bills. Which of the following, if any, should the Government do to help them with the cost of their energy bills? Select all that are relevant.</t>
  </si>
  <si>
    <t>BASE: Respondents who thought that the Government should be helping everyone with the cost of their energy bills rather than a specific group</t>
  </si>
  <si>
    <t xml:space="preserve"> Prior to taking this survey, had you heard of the energy price cap?</t>
  </si>
  <si>
    <t>Strongly support</t>
  </si>
  <si>
    <t>Somewhat support</t>
  </si>
  <si>
    <t>Neither support nor oppose</t>
  </si>
  <si>
    <t>Somewhat oppose</t>
  </si>
  <si>
    <t>Strongly oppose</t>
  </si>
  <si>
    <t>Total Support:</t>
  </si>
  <si>
    <t>Total Oppose:</t>
  </si>
  <si>
    <t xml:space="preserve"> To what extent do you support or oppose the energy price cap?</t>
  </si>
  <si>
    <t xml:space="preserve"> The price cap is the only thing stopping my supplier charging more</t>
  </si>
  <si>
    <t xml:space="preserve"> The price cap means that energy customers are not charged unfair prices</t>
  </si>
  <si>
    <t xml:space="preserve"> The price cap protects vulnerable and low-income households</t>
  </si>
  <si>
    <t xml:space="preserve"> The energy price cap has meant suppliers have gone bust as they can't charge what they need to</t>
  </si>
  <si>
    <t>Grid Summary: To what extent do you agree or disagree with the following statements?</t>
  </si>
  <si>
    <t>To what extent do you agree or disagree with the following statements?: The price cap means that energy customers are not charged unfair prices</t>
  </si>
  <si>
    <t>To what extent do you agree or disagree with the following statements?: The price cap is the only thing stopping my supplier charging more</t>
  </si>
  <si>
    <t>To what extent do you agree or disagree with the following statements?: The energy price cap has meant suppliers have gone bust as they can't charge what they need to</t>
  </si>
  <si>
    <t>To what extent do you agree or disagree with the following statements?: The price cap protects vulnerable and low-income households</t>
  </si>
  <si>
    <t xml:space="preserve"> The price cap has stopped my provider from excessively raising my bills</t>
  </si>
  <si>
    <t xml:space="preserve"> The price cap has given me price stability</t>
  </si>
  <si>
    <t xml:space="preserve"> The price cap encourages consumers to switch providers</t>
  </si>
  <si>
    <t xml:space="preserve"> The price cap encourages competition among energy suppliers</t>
  </si>
  <si>
    <t xml:space="preserve"> I do not see the point of the energy price cap because my energy bill keeps increasing</t>
  </si>
  <si>
    <t>To what extent do you agree or disagree with the following statements?: The price cap has given me price stability</t>
  </si>
  <si>
    <t>To what extent do you agree or disagree with the following statements?: I do not see the point of the energy price cap because my energy bill keeps increasing</t>
  </si>
  <si>
    <t>To what extent do you agree or disagree with the following statements?: The price cap encourages competition among energy suppliers</t>
  </si>
  <si>
    <t>To what extent do you agree or disagree with the following statements?: The price cap encourages consumers to switch providers</t>
  </si>
  <si>
    <t>To what extent do you agree or disagree with the following statements?: The price cap has stopped my provider from excessively raising my bills</t>
  </si>
  <si>
    <t xml:space="preserve"> It costs more to transfer electricity to urban areas further away from energy sources. Would you support or oppose a policy to charge those who lived nearer to electricity generators (such as wind and solar farms) less than those who lived further away?</t>
  </si>
  <si>
    <t>It is unfair to charge people differently based on where they live</t>
  </si>
  <si>
    <t>It would be difficult to monitor and bill differently based on location</t>
  </si>
  <si>
    <t>It will be confusing for consumers</t>
  </si>
  <si>
    <t>Lower electricity prices for some may lead to increased energy consumption</t>
  </si>
  <si>
    <t>The policy would encourage rural gentrification</t>
  </si>
  <si>
    <t>Disproportionately will affect lower income communities</t>
  </si>
  <si>
    <t>It would damage the economy</t>
  </si>
  <si>
    <t>It will be harder for energy providers to make a profit</t>
  </si>
  <si>
    <t>You said that you would oppose a policy to charge those that live close to electricity generators (such as wind or solar farms) less than those who live further away. What are your reasons for this? Select all that apply.</t>
  </si>
  <si>
    <t>BASE: Respondents who would support a government policy to charge those who lived nearer to electricity generators less than those who lived further away</t>
  </si>
  <si>
    <t>Full Results</t>
  </si>
  <si>
    <t>BASE: Respondents who have both a gas and electricity supplier (they are the same supplier)</t>
  </si>
  <si>
    <t xml:space="preserve">BASE: Respondents who only have mains gas in their home OR have both a gas and electricity supplier which differ </t>
  </si>
  <si>
    <t xml:space="preserve">BASE: Respondents who only have mains electricity in their home OR have both a gas and electricity supplier which differ </t>
  </si>
  <si>
    <t>BASE: Respondents who were dissatisfied with the customer service of their supplier (when they have the same electricity and gas supplier)</t>
  </si>
  <si>
    <t>BASE: Respondents who were dissatisfied with the customer service of their gas supplier (if they only have mains gas or a different gas and electricity supplier)</t>
  </si>
  <si>
    <t>BASE: Respondents who were dissatisfied with the customer service of their electricity supplier (if they only have mains electricity or a different gas and electricity supplier)</t>
  </si>
  <si>
    <t xml:space="preserve">BASE: BASE: Respondents who have both a gas and electricity supplier which are the same </t>
  </si>
  <si>
    <t>BASE: Respondents who only have mains gas in their home OR Respondents who have both a gas and electricity supplier which differ</t>
  </si>
  <si>
    <t>BASE: Respondents who only have mains electricity in their home OR Respondents who have both a gas and electricity supplier which differ</t>
  </si>
  <si>
    <t>BASE: Respondents who have both a gas and electricity supplier which are the same supplier</t>
  </si>
  <si>
    <t xml:space="preserve">BASE: Respondents who only have mains electricity in their home OR have both a gas and electricity supplier which differ 
</t>
  </si>
  <si>
    <t>BASE: Respondents who have both a gas and electricity supplier and they are the same supplier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</si>
</sst>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sharedStrings" Target="sharedString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election activeCell="F7" sqref="F7:L7"/>
    </sheetView>
  </sheetViews>
  <sheetFormatPr defaultColWidth="11.42578125" defaultRowHeight="15" x14ac:dyDescent="0.25"/>
  <sheetData>
    <row r="7" spans="6:12" ht="39.950000000000003" customHeight="1" x14ac:dyDescent="0.25">
      <c r="F7" s="25" t="s">
        <v>0</v>
      </c>
      <c r="G7" s="26"/>
      <c r="H7" s="26"/>
      <c r="I7" s="26"/>
      <c r="J7" s="26"/>
      <c r="K7" s="26"/>
      <c r="L7" s="26"/>
    </row>
    <row r="10" spans="6:12" ht="20.100000000000001" customHeight="1" x14ac:dyDescent="0.3">
      <c r="F10" s="2" t="s">
        <v>1</v>
      </c>
      <c r="K10" s="3" t="s">
        <v>2</v>
      </c>
    </row>
    <row r="11" spans="6:12" ht="20.100000000000001" customHeight="1" x14ac:dyDescent="0.3">
      <c r="F11" s="2" t="s">
        <v>3</v>
      </c>
      <c r="K11" s="3" t="s">
        <v>4</v>
      </c>
    </row>
    <row r="12" spans="6:12" ht="20.100000000000001" customHeight="1" x14ac:dyDescent="0.3">
      <c r="F12" s="2" t="s">
        <v>5</v>
      </c>
      <c r="K12" s="3" t="s">
        <v>6</v>
      </c>
    </row>
    <row r="13" spans="6:12" ht="20.100000000000001" customHeight="1" x14ac:dyDescent="0.3">
      <c r="F13" s="2" t="s">
        <v>7</v>
      </c>
      <c r="K13" s="3">
        <v>1835</v>
      </c>
    </row>
    <row r="14" spans="6:12" ht="18.75" x14ac:dyDescent="0.3">
      <c r="F14" s="2"/>
    </row>
    <row r="15" spans="6:12" ht="18.75" x14ac:dyDescent="0.3">
      <c r="F15" s="2"/>
    </row>
    <row r="16" spans="6:12" ht="18.75" x14ac:dyDescent="0.3">
      <c r="F16" s="2" t="s">
        <v>8</v>
      </c>
    </row>
    <row r="17" spans="6:13" ht="50.1" customHeight="1" x14ac:dyDescent="0.25">
      <c r="F17" s="27" t="s">
        <v>9</v>
      </c>
      <c r="G17" s="26"/>
      <c r="H17" s="26"/>
      <c r="I17" s="26"/>
      <c r="J17" s="26"/>
      <c r="K17" s="26"/>
      <c r="L17" s="26"/>
      <c r="M17" s="26"/>
    </row>
    <row r="19" spans="6:13" ht="30" customHeight="1" x14ac:dyDescent="0.25">
      <c r="F19" s="4" t="s">
        <v>10</v>
      </c>
    </row>
    <row r="20" spans="6:13" ht="17.25" x14ac:dyDescent="0.2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G165"/>
  <sheetViews>
    <sheetView showGridLines="0" tabSelected="1" topLeftCell="A113" workbookViewId="0"/>
  </sheetViews>
  <sheetFormatPr defaultColWidth="11.42578125" defaultRowHeight="15" x14ac:dyDescent="0.25"/>
  <cols>
    <col min="4" max="4" width="100.7109375" customWidth="1"/>
    <col min="5" max="5" width="20.7109375" customWidth="1"/>
  </cols>
  <sheetData>
    <row r="2" spans="3:6" ht="39.950000000000003" customHeight="1" x14ac:dyDescent="0.25">
      <c r="D2" s="1" t="s">
        <v>11</v>
      </c>
    </row>
    <row r="6" spans="3:6" x14ac:dyDescent="0.25">
      <c r="D6" s="8" t="str">
        <f>HYPERLINK("#'Full Results'!A1", "Full Results")</f>
        <v>Full Results</v>
      </c>
    </row>
    <row r="8" spans="3:6" x14ac:dyDescent="0.25">
      <c r="D8" s="6" t="s">
        <v>12</v>
      </c>
      <c r="E8" s="6" t="s">
        <v>13</v>
      </c>
      <c r="F8" s="6" t="s">
        <v>14</v>
      </c>
    </row>
    <row r="9" spans="3:6" x14ac:dyDescent="0.25">
      <c r="C9">
        <v>1</v>
      </c>
      <c r="D9" s="8" t="str">
        <f>HYPERLINK("#'Table 1'!A1", "Which do you think are the most important issues facing the country at this time? Please select up to three.")</f>
        <v>Which do you think are the most important issues facing the country at this time? Please select up to three.</v>
      </c>
      <c r="E9" s="14" t="str">
        <f>HYPERLINK("#'Full Results'!A11", "11")</f>
        <v>11</v>
      </c>
      <c r="F9" t="s">
        <v>123</v>
      </c>
    </row>
    <row r="10" spans="3:6" x14ac:dyDescent="0.25">
      <c r="C10">
        <v>2</v>
      </c>
      <c r="D10" s="8" t="str">
        <f>HYPERLINK("#'Table 2'!A1", " Do you have mains gas and / or mains electricity in your home?")</f>
        <v xml:space="preserve"> Do you have mains gas and / or mains electricity in your home?</v>
      </c>
      <c r="E10" s="14" t="str">
        <f>HYPERLINK("#'Full Results'!A32", "32")</f>
        <v>32</v>
      </c>
      <c r="F10" t="s">
        <v>123</v>
      </c>
    </row>
    <row r="11" spans="3:6" x14ac:dyDescent="0.25">
      <c r="C11">
        <v>3</v>
      </c>
      <c r="D11" s="8" t="str">
        <f>HYPERLINK("#'Table 3'!A1", " Are you responsible or jointly responsible for the gas and / or electricity bills in your household?  If your landlord organises and pays the energy bills, please answer ‘No’.")</f>
        <v xml:space="preserve"> Are you responsible or jointly responsible for the gas and / or electricity bills in your household?  If your landlord organises and pays the energy bills, please answer ‘No’.</v>
      </c>
      <c r="E11" s="14" t="str">
        <f>HYPERLINK("#'Full Results'!A41", "41")</f>
        <v>41</v>
      </c>
      <c r="F11" t="s">
        <v>123</v>
      </c>
    </row>
    <row r="12" spans="3:6" x14ac:dyDescent="0.25">
      <c r="C12">
        <v>4</v>
      </c>
      <c r="D12" s="8" t="str">
        <f>HYPERLINK("#'Table 4'!A1", " A fixed term tariff is a tariff that has a definite end date and you pay a set rate per unit of energy. Are you on a fixed term tariff for your gas? ")</f>
        <v xml:space="preserve"> A fixed term tariff is a tariff that has a definite end date and you pay a set rate per unit of energy. Are you on a fixed term tariff for your gas? </v>
      </c>
      <c r="E12" s="14" t="str">
        <f>HYPERLINK("#'Full Results'!A47", "47")</f>
        <v>47</v>
      </c>
      <c r="F12" t="s">
        <v>133</v>
      </c>
    </row>
    <row r="13" spans="3:6" x14ac:dyDescent="0.25">
      <c r="C13">
        <v>5</v>
      </c>
      <c r="D13" s="8" t="str">
        <f>HYPERLINK("#'Table 5'!A1", " A fixed term tariff is a tariff that has a definite end date and you pay a set rate per unit of energy. Are you on a fixed term tariff for your electricity? ")</f>
        <v xml:space="preserve"> A fixed term tariff is a tariff that has a definite end date and you pay a set rate per unit of energy. Are you on a fixed term tariff for your electricity? </v>
      </c>
      <c r="E13" s="14" t="str">
        <f>HYPERLINK("#'Full Results'!A54", "54")</f>
        <v>54</v>
      </c>
      <c r="F13" t="s">
        <v>135</v>
      </c>
    </row>
    <row r="14" spans="3:6" x14ac:dyDescent="0.25">
      <c r="C14">
        <v>6</v>
      </c>
      <c r="D14" s="8" t="str">
        <f>HYPERLINK("#'Table 6'!A1", " Do you have a smart meter installed in your home?")</f>
        <v xml:space="preserve"> Do you have a smart meter installed in your home?</v>
      </c>
      <c r="E14" s="14" t="str">
        <f>HYPERLINK("#'Full Results'!A61", "61")</f>
        <v>61</v>
      </c>
      <c r="F14" t="s">
        <v>123</v>
      </c>
    </row>
    <row r="15" spans="3:6" x14ac:dyDescent="0.25">
      <c r="C15">
        <v>7</v>
      </c>
      <c r="D15" s="8" t="str">
        <f>HYPERLINK("#'Table 7'!A1", " How does your household pay for your gas?")</f>
        <v xml:space="preserve"> How does your household pay for your gas?</v>
      </c>
      <c r="E15" s="14" t="str">
        <f>HYPERLINK("#'Full Results'!A68", "68")</f>
        <v>68</v>
      </c>
      <c r="F15" t="s">
        <v>133</v>
      </c>
    </row>
    <row r="16" spans="3:6" x14ac:dyDescent="0.25">
      <c r="C16">
        <v>8</v>
      </c>
      <c r="D16" s="8" t="str">
        <f>HYPERLINK("#'Table 8'!A1", " Who is currently your main gas supplier?")</f>
        <v xml:space="preserve"> Who is currently your main gas supplier?</v>
      </c>
      <c r="E16" s="14" t="str">
        <f>HYPERLINK("#'Full Results'!A77", "77")</f>
        <v>77</v>
      </c>
      <c r="F16" t="s">
        <v>133</v>
      </c>
    </row>
    <row r="17" spans="3:7" x14ac:dyDescent="0.25">
      <c r="C17">
        <v>9</v>
      </c>
      <c r="D17" s="8" t="str">
        <f>HYPERLINK("#'Table 9'!A1", " Roughly how long have you been with this supplier for your gas?")</f>
        <v xml:space="preserve"> Roughly how long have you been with this supplier for your gas?</v>
      </c>
      <c r="E17" s="14" t="str">
        <f>HYPERLINK("#'Full Results'!A91", "91")</f>
        <v>91</v>
      </c>
      <c r="F17" t="s">
        <v>133</v>
      </c>
    </row>
    <row r="18" spans="3:7" x14ac:dyDescent="0.25">
      <c r="C18">
        <v>10</v>
      </c>
      <c r="D18" s="8" t="str">
        <f>HYPERLINK("#'Table 10'!A1", " How does your household pay for your electricity?")</f>
        <v xml:space="preserve"> How does your household pay for your electricity?</v>
      </c>
      <c r="E18" s="14" t="str">
        <f>HYPERLINK("#'Full Results'!A101", "101")</f>
        <v>101</v>
      </c>
      <c r="F18" t="s">
        <v>135</v>
      </c>
    </row>
    <row r="19" spans="3:7" x14ac:dyDescent="0.25">
      <c r="C19">
        <v>11</v>
      </c>
      <c r="D19" s="8" t="str">
        <f>HYPERLINK("#'Table 11'!A1", " Is your electricity supplier the same as your gas supplier")</f>
        <v xml:space="preserve"> Is your electricity supplier the same as your gas supplier</v>
      </c>
      <c r="E19" s="14" t="str">
        <f>HYPERLINK("#'Full Results'!A110", "110")</f>
        <v>110</v>
      </c>
      <c r="F19" t="s">
        <v>166</v>
      </c>
      <c r="G19" t="s">
        <v>135</v>
      </c>
    </row>
    <row r="20" spans="3:7" x14ac:dyDescent="0.25">
      <c r="C20">
        <v>12</v>
      </c>
      <c r="D20" s="8" t="str">
        <f>HYPERLINK("#'Table 12'!A1", " Who is currently your main electricity supplier?")</f>
        <v xml:space="preserve"> Who is currently your main electricity supplier?</v>
      </c>
      <c r="E20" s="14" t="str">
        <f>HYPERLINK("#'Full Results'!A115", "115")</f>
        <v>115</v>
      </c>
      <c r="F20" t="s">
        <v>168</v>
      </c>
      <c r="G20" t="s">
        <v>135</v>
      </c>
    </row>
    <row r="21" spans="3:7" x14ac:dyDescent="0.25">
      <c r="C21">
        <v>13</v>
      </c>
      <c r="D21" s="8" t="str">
        <f>HYPERLINK("#'Table 13'!A1", " Roughly how long have you been with this supplier for your electricity?")</f>
        <v xml:space="preserve"> Roughly how long have you been with this supplier for your electricity?</v>
      </c>
      <c r="E21" s="14" t="str">
        <f>HYPERLINK("#'Full Results'!A129", "129")</f>
        <v>129</v>
      </c>
      <c r="F21" t="s">
        <v>135</v>
      </c>
    </row>
    <row r="22" spans="3:7" x14ac:dyDescent="0.25">
      <c r="C22">
        <v>14</v>
      </c>
      <c r="D22" s="8" t="str">
        <f>HYPERLINK("#'Table 14'!A1", " Over the next year are you expecting your monthly outgoings (your general spending on things you need to live, such as household bills, food, tax, housing etc) to increase or decrease?")</f>
        <v xml:space="preserve"> Over the next year are you expecting your monthly outgoings (your general spending on things you need to live, such as household bills, food, tax, housing etc) to increase or decrease?</v>
      </c>
      <c r="E22" s="14" t="str">
        <f>HYPERLINK("#'Full Results'!A139", "139")</f>
        <v>139</v>
      </c>
      <c r="F22" t="s">
        <v>123</v>
      </c>
    </row>
    <row r="23" spans="3:7" x14ac:dyDescent="0.25">
      <c r="C23">
        <v>15</v>
      </c>
      <c r="D23" s="8" t="str">
        <f>HYPERLINK("#'Table 15'!A1", "You said that you expect the amount you have to spend in a month to increase in the next year. Which of the following areas are you expecting to have the largest increases in cost for you personally? Please select up to three which you expect to ...")</f>
        <v>You said that you expect the amount you have to spend in a month to increase in the next year. Which of the following areas are you expecting to have the largest increases in cost for you personally? Please select up to three which you expect to ...</v>
      </c>
      <c r="E23" s="14" t="str">
        <f>HYPERLINK("#'Full Results'!A148", "148")</f>
        <v>148</v>
      </c>
      <c r="F23" t="s">
        <v>187</v>
      </c>
    </row>
    <row r="24" spans="3:7" x14ac:dyDescent="0.25">
      <c r="C24">
        <v>16</v>
      </c>
      <c r="D24" s="8" t="str">
        <f>HYPERLINK("#'Table 16'!A1", " How concerned are you about the cost of your energy bills right now?")</f>
        <v xml:space="preserve"> How concerned are you about the cost of your energy bills right now?</v>
      </c>
      <c r="E24" s="14" t="str">
        <f>HYPERLINK("#'Full Results'!A162", "162")</f>
        <v>162</v>
      </c>
      <c r="F24" t="s">
        <v>123</v>
      </c>
    </row>
    <row r="25" spans="3:7" x14ac:dyDescent="0.25">
      <c r="C25">
        <v>17</v>
      </c>
      <c r="D25" s="8" t="str">
        <f>HYPERLINK("#'Table 17'!A1", " Thinking about how you felt about your energy bills a year ago, are you more or less concerned about the cost of your energy bills now?  ")</f>
        <v xml:space="preserve"> Thinking about how you felt about your energy bills a year ago, are you more or less concerned about the cost of your energy bills now?  </v>
      </c>
      <c r="E25" s="14" t="str">
        <f>HYPERLINK("#'Full Results'!A171", "171")</f>
        <v>171</v>
      </c>
      <c r="F25" t="s">
        <v>123</v>
      </c>
    </row>
    <row r="26" spans="3:7" x14ac:dyDescent="0.25">
      <c r="C26">
        <v>18</v>
      </c>
      <c r="D26" s="8" t="str">
        <f>HYPERLINK("#'Table 18'!A1", " Over the next year, are you expecting the cost of household energy bills to increase or decrease?")</f>
        <v xml:space="preserve"> Over the next year, are you expecting the cost of household energy bills to increase or decrease?</v>
      </c>
      <c r="E26" s="14" t="str">
        <f>HYPERLINK("#'Full Results'!A180", "180")</f>
        <v>180</v>
      </c>
      <c r="F26" t="s">
        <v>123</v>
      </c>
    </row>
    <row r="27" spans="3:7" x14ac:dyDescent="0.25">
      <c r="C27">
        <v>19</v>
      </c>
      <c r="D27" s="8" t="str">
        <f>HYPERLINK("#'Table 19'!A1", "Household energy prices have on average increased in 2022. To the best of your knowledge, what are the main reasons for this?Select up to three.")</f>
        <v>Household energy prices have on average increased in 2022. To the best of your knowledge, what are the main reasons for this?Select up to three.</v>
      </c>
      <c r="E27" s="14" t="str">
        <f>HYPERLINK("#'Full Results'!A189", "189")</f>
        <v>189</v>
      </c>
      <c r="F27" t="s">
        <v>123</v>
      </c>
    </row>
    <row r="28" spans="3:7" x14ac:dyDescent="0.25">
      <c r="C28">
        <v>20</v>
      </c>
      <c r="D28" s="8" t="str">
        <f>HYPERLINK("#'Table 20'!A1", " How much do you spend on an average for your energy bills each month? (both gas and electricity, if relevant)? If you do not pay on a monthly basis, please give your best guess to the monthly amount.")</f>
        <v xml:space="preserve"> How much do you spend on an average for your energy bills each month? (both gas and electricity, if relevant)? If you do not pay on a monthly basis, please give your best guess to the monthly amount.</v>
      </c>
      <c r="E28" s="14" t="str">
        <f>HYPERLINK("#'Full Results'!A207", "207")</f>
        <v>207</v>
      </c>
      <c r="F28" t="s">
        <v>123</v>
      </c>
    </row>
    <row r="29" spans="3:7" x14ac:dyDescent="0.25">
      <c r="C29">
        <v>21</v>
      </c>
      <c r="D29" s="8" t="str">
        <f>HYPERLINK("#'Table 21'!A1", " Have you ever been in debt to your (in arrears) energy supplier?")</f>
        <v xml:space="preserve"> Have you ever been in debt to your (in arrears) energy supplier?</v>
      </c>
      <c r="E29" s="14" t="str">
        <f>HYPERLINK("#'Full Results'!A223", "223")</f>
        <v>223</v>
      </c>
      <c r="F29" t="s">
        <v>123</v>
      </c>
    </row>
    <row r="30" spans="3:7" x14ac:dyDescent="0.25">
      <c r="C30">
        <v>22</v>
      </c>
      <c r="D30" s="8" t="str">
        <f>HYPERLINK("#'Table 22'!A1", " Have you ever received any assistance to pay your bills (such as a warm home discount)?")</f>
        <v xml:space="preserve"> Have you ever received any assistance to pay your bills (such as a warm home discount)?</v>
      </c>
      <c r="E30" s="14" t="str">
        <f>HYPERLINK("#'Full Results'!A229", "229")</f>
        <v>229</v>
      </c>
      <c r="F30" t="s">
        <v>123</v>
      </c>
    </row>
    <row r="31" spans="3:7" x14ac:dyDescent="0.25">
      <c r="C31">
        <v>23</v>
      </c>
      <c r="D31" s="8" t="str">
        <f>HYPERLINK("#'Table 23'!A1", " In the last five years, have you switched to a different supplier or tariff for either your gas or electricity? ")</f>
        <v xml:space="preserve"> In the last five years, have you switched to a different supplier or tariff for either your gas or electricity? </v>
      </c>
      <c r="E31" s="14" t="str">
        <f>HYPERLINK("#'Full Results'!A236", "236")</f>
        <v>236</v>
      </c>
      <c r="F31" t="s">
        <v>123</v>
      </c>
    </row>
    <row r="32" spans="3:7" x14ac:dyDescent="0.25">
      <c r="C32">
        <v>24</v>
      </c>
      <c r="D32" s="8" t="str">
        <f>HYPERLINK("#'Table 24'!A1", "You said that you have not switched to a different supplier or tariff in the last five years. What are the main reasons for this? Select up to three.")</f>
        <v>You said that you have not switched to a different supplier or tariff in the last five years. What are the main reasons for this? Select up to three.</v>
      </c>
      <c r="E32" s="14" t="str">
        <f>HYPERLINK("#'Full Results'!A244", "244")</f>
        <v>244</v>
      </c>
      <c r="F32" t="s">
        <v>249</v>
      </c>
    </row>
    <row r="33" spans="3:6" x14ac:dyDescent="0.25">
      <c r="C33">
        <v>25</v>
      </c>
      <c r="D33" s="8" t="str">
        <f>HYPERLINK("#'Table 25'!A1", "You said that you have switched to a different supplier or tariff in the last five years. What were the main reasons for this? Please select up to three.")</f>
        <v>You said that you have switched to a different supplier or tariff in the last five years. What were the main reasons for this? Please select up to three.</v>
      </c>
      <c r="E33" s="14" t="str">
        <f>HYPERLINK("#'Full Results'!A259", "259")</f>
        <v>259</v>
      </c>
      <c r="F33" t="s">
        <v>259</v>
      </c>
    </row>
    <row r="34" spans="3:6" x14ac:dyDescent="0.25">
      <c r="C34">
        <v>26</v>
      </c>
      <c r="D34" s="8" t="str">
        <f>HYPERLINK("#'Table 26'!A1", " You said that you had to change supplier and/or tariff as a consequence of your supplier going bust. Which of the following happened next?")</f>
        <v xml:space="preserve"> You said that you had to change supplier and/or tariff as a consequence of your supplier going bust. Which of the following happened next?</v>
      </c>
      <c r="E34" s="14" t="str">
        <f>HYPERLINK("#'Full Results'!A273", "273")</f>
        <v>273</v>
      </c>
      <c r="F34" t="s">
        <v>268</v>
      </c>
    </row>
    <row r="35" spans="3:6" x14ac:dyDescent="0.25">
      <c r="C35">
        <v>27</v>
      </c>
      <c r="D35" s="8" t="str">
        <f>HYPERLINK("#'Table 27'!A1", " How likely or unlikely are you to switch energy suppliers or tariffs in the next year for either your gas or electricity?  ")</f>
        <v xml:space="preserve"> How likely or unlikely are you to switch energy suppliers or tariffs in the next year for either your gas or electricity?  </v>
      </c>
      <c r="E35" s="14" t="str">
        <f>HYPERLINK("#'Full Results'!A284", "284")</f>
        <v>284</v>
      </c>
      <c r="F35" t="s">
        <v>123</v>
      </c>
    </row>
    <row r="36" spans="3:6" x14ac:dyDescent="0.25">
      <c r="C36">
        <v>28</v>
      </c>
      <c r="D36" s="8" t="str">
        <f>HYPERLINK("#'Table 28'!A1", "You said you were unlikely to switch energy suppliers or tariffs in the next year. Which of the following reasons, if any, explain why? Select up to three.")</f>
        <v>You said you were unlikely to switch energy suppliers or tariffs in the next year. Which of the following reasons, if any, explain why? Select up to three.</v>
      </c>
      <c r="E36" s="14" t="str">
        <f>HYPERLINK("#'Full Results'!A296", "296")</f>
        <v>296</v>
      </c>
      <c r="F36" t="s">
        <v>289</v>
      </c>
    </row>
    <row r="37" spans="3:6" x14ac:dyDescent="0.25">
      <c r="C37">
        <v>29</v>
      </c>
      <c r="D37" s="8" t="str">
        <f>HYPERLINK("#'Table 29'!A1", " Thinking about choosing a new energy supplier in the future, which ONE of the following would you say is most important to you when choosing a new energy supplier?")</f>
        <v xml:space="preserve"> Thinking about choosing a new energy supplier in the future, which ONE of the following would you say is most important to you when choosing a new energy supplier?</v>
      </c>
      <c r="E37" s="14" t="str">
        <f>HYPERLINK("#'Full Results'!A312", "312")</f>
        <v>312</v>
      </c>
      <c r="F37" t="s">
        <v>123</v>
      </c>
    </row>
    <row r="38" spans="3:6" x14ac:dyDescent="0.25">
      <c r="C38">
        <v>30</v>
      </c>
      <c r="D38" s="8" t="str">
        <f>HYPERLINK("#'Table 30'!A1", " Which of the following comes closest to your view?")</f>
        <v xml:space="preserve"> Which of the following comes closest to your view?</v>
      </c>
      <c r="E38" s="14" t="str">
        <f>HYPERLINK("#'Full Results'!A323", "323")</f>
        <v>323</v>
      </c>
      <c r="F38" t="s">
        <v>123</v>
      </c>
    </row>
    <row r="39" spans="3:6" x14ac:dyDescent="0.25">
      <c r="C39">
        <v>31</v>
      </c>
      <c r="D39" s="8" t="str">
        <f>HYPERLINK("#'Table 31'!A1", "Grid Summary: To what extent do you agree or disagree with the following statements")</f>
        <v>Grid Summary: To what extent do you agree or disagree with the following statements</v>
      </c>
      <c r="E39" s="7"/>
      <c r="F39" t="s">
        <v>123</v>
      </c>
    </row>
    <row r="40" spans="3:6" x14ac:dyDescent="0.25">
      <c r="C40">
        <v>32</v>
      </c>
      <c r="D40" s="8" t="str">
        <f>HYPERLINK("#'Table 32'!A1", "To what extent do you agree or disagree with the following statements: The cost of living has made me more likely to switch provider")</f>
        <v>To what extent do you agree or disagree with the following statements: The cost of living has made me more likely to switch provider</v>
      </c>
      <c r="E40" s="14" t="str">
        <f>HYPERLINK("#'Full Results'!A331", "331")</f>
        <v>331</v>
      </c>
      <c r="F40" t="s">
        <v>123</v>
      </c>
    </row>
    <row r="41" spans="3:6" x14ac:dyDescent="0.25">
      <c r="C41">
        <v>33</v>
      </c>
      <c r="D41" s="8" t="str">
        <f>HYPERLINK("#'Table 33'!A1", "To what extent do you agree or disagree with the following statements: The cost of living has made me more likely to look for better deals among other energy providers.")</f>
        <v>To what extent do you agree or disagree with the following statements: The cost of living has made me more likely to look for better deals among other energy providers.</v>
      </c>
      <c r="E41" s="14" t="str">
        <f>HYPERLINK("#'Full Results'!A343", "343")</f>
        <v>343</v>
      </c>
      <c r="F41" t="s">
        <v>123</v>
      </c>
    </row>
    <row r="42" spans="3:6" x14ac:dyDescent="0.25">
      <c r="C42">
        <v>34</v>
      </c>
      <c r="D42" s="8" t="str">
        <f>HYPERLINK("#'Table 34'!A1", " How often do you compare different supplier or tariff deals for your home?")</f>
        <v xml:space="preserve"> How often do you compare different supplier or tariff deals for your home?</v>
      </c>
      <c r="E42" s="14" t="str">
        <f>HYPERLINK("#'Full Results'!A355", "355")</f>
        <v>355</v>
      </c>
      <c r="F42" t="s">
        <v>123</v>
      </c>
    </row>
    <row r="43" spans="3:6" x14ac:dyDescent="0.25">
      <c r="C43">
        <v>35</v>
      </c>
      <c r="D43" s="8" t="str">
        <f>HYPERLINK("#'Table 35'!A1", " When was the last time you compared energy deals to see if you wanted switch to a different supplier or tariff?")</f>
        <v xml:space="preserve"> When was the last time you compared energy deals to see if you wanted switch to a different supplier or tariff?</v>
      </c>
      <c r="E43" s="14" t="str">
        <f>HYPERLINK("#'Full Results'!A363", "363")</f>
        <v>363</v>
      </c>
      <c r="F43" t="s">
        <v>123</v>
      </c>
    </row>
    <row r="44" spans="3:6" x14ac:dyDescent="0.25">
      <c r="C44">
        <v>36</v>
      </c>
      <c r="D44" s="8" t="str">
        <f>HYPERLINK("#'Table 36'!A1", "Grid Summary: Thinking about the last time you compared energy deals from different suppliers and/or tariffs for your home, how important were the following factors, if at all?")</f>
        <v>Grid Summary: Thinking about the last time you compared energy deals from different suppliers and/or tariffs for your home, how important were the following factors, if at all?</v>
      </c>
      <c r="E44" s="7"/>
      <c r="F44" t="s">
        <v>123</v>
      </c>
    </row>
    <row r="45" spans="3:6" x14ac:dyDescent="0.25">
      <c r="C45">
        <v>37</v>
      </c>
      <c r="D45" s="8" t="str">
        <f>HYPERLINK("#'Table 37'!A1", "Thinking about the last time you compared energy deals from different suppliers and/or tariffs for your home, how important were the following factors, if at all?: Tariff prices")</f>
        <v>Thinking about the last time you compared energy deals from different suppliers and/or tariffs for your home, how important were the following factors, if at all?: Tariff prices</v>
      </c>
      <c r="E45" s="14" t="str">
        <f>HYPERLINK("#'Full Results'!A376", "376")</f>
        <v>376</v>
      </c>
      <c r="F45" t="s">
        <v>123</v>
      </c>
    </row>
    <row r="46" spans="3:6" x14ac:dyDescent="0.25">
      <c r="C46">
        <v>38</v>
      </c>
      <c r="D46" s="8" t="str">
        <f>HYPERLINK("#'Table 38'!A1", "Thinking about the last time you compared energy deals from different suppliers and/or tariffs for your home, how important were the following factors, if at all?: Customer support hours and ease of contact")</f>
        <v>Thinking about the last time you compared energy deals from different suppliers and/or tariffs for your home, how important were the following factors, if at all?: Customer support hours and ease of contact</v>
      </c>
      <c r="E46" s="14" t="str">
        <f>HYPERLINK("#'Full Results'!A388", "388")</f>
        <v>388</v>
      </c>
      <c r="F46" t="s">
        <v>123</v>
      </c>
    </row>
    <row r="47" spans="3:6" x14ac:dyDescent="0.25">
      <c r="C47">
        <v>39</v>
      </c>
      <c r="D47" s="8" t="str">
        <f>HYPERLINK("#'Table 39'!A1", "Thinking about the last time you compared energy deals from different suppliers and/or tariffs for your home, how important were the following factors, if at all?: Payment method")</f>
        <v>Thinking about the last time you compared energy deals from different suppliers and/or tariffs for your home, how important were the following factors, if at all?: Payment method</v>
      </c>
      <c r="E47" s="14" t="str">
        <f>HYPERLINK("#'Full Results'!A400", "400")</f>
        <v>400</v>
      </c>
      <c r="F47" t="s">
        <v>123</v>
      </c>
    </row>
    <row r="48" spans="3:6" x14ac:dyDescent="0.25">
      <c r="C48">
        <v>40</v>
      </c>
      <c r="D48" s="8" t="str">
        <f>HYPERLINK("#'Table 40'!A1", "Thinking about the last time you compared energy deals from different suppliers and/or tariffs for your home, how important were the following factors, if at all?: Ease of exit")</f>
        <v>Thinking about the last time you compared energy deals from different suppliers and/or tariffs for your home, how important were the following factors, if at all?: Ease of exit</v>
      </c>
      <c r="E48" s="14" t="str">
        <f>HYPERLINK("#'Full Results'!A412", "412")</f>
        <v>412</v>
      </c>
      <c r="F48" t="s">
        <v>123</v>
      </c>
    </row>
    <row r="49" spans="3:6" x14ac:dyDescent="0.25">
      <c r="C49">
        <v>41</v>
      </c>
      <c r="D49" s="8" t="str">
        <f>HYPERLINK("#'Table 41'!A1", "Thinking about the last time you compared energy deals from different suppliers and/or tariffs for your home, how important were the following factors, if at all?: Payment flexibility")</f>
        <v>Thinking about the last time you compared energy deals from different suppliers and/or tariffs for your home, how important were the following factors, if at all?: Payment flexibility</v>
      </c>
      <c r="E49" s="14" t="str">
        <f>HYPERLINK("#'Full Results'!A424", "424")</f>
        <v>424</v>
      </c>
      <c r="F49" t="s">
        <v>123</v>
      </c>
    </row>
    <row r="50" spans="3:6" x14ac:dyDescent="0.25">
      <c r="C50">
        <v>42</v>
      </c>
      <c r="D50" s="8" t="str">
        <f>HYPERLINK("#'Table 42'!A1", "Thinking about the last time you compared energy deals from different suppliers and/or tariffs for your home, how important were the following factors, if at all?: Customer service ratings of energy suppliers")</f>
        <v>Thinking about the last time you compared energy deals from different suppliers and/or tariffs for your home, how important were the following factors, if at all?: Customer service ratings of energy suppliers</v>
      </c>
      <c r="E50" s="14" t="str">
        <f>HYPERLINK("#'Full Results'!A436", "436")</f>
        <v>436</v>
      </c>
      <c r="F50" t="s">
        <v>123</v>
      </c>
    </row>
    <row r="51" spans="3:6" x14ac:dyDescent="0.25">
      <c r="C51">
        <v>43</v>
      </c>
      <c r="D51" s="8" t="str">
        <f>HYPERLINK("#'Table 43'!A1", "Thinking about the last time you compared energy deals from different suppliers and/or tariffs for your home, how important were the following factors, if at all?: Tariffs based on renewable energy sources")</f>
        <v>Thinking about the last time you compared energy deals from different suppliers and/or tariffs for your home, how important were the following factors, if at all?: Tariffs based on renewable energy sources</v>
      </c>
      <c r="E51" s="14" t="str">
        <f>HYPERLINK("#'Full Results'!A448", "448")</f>
        <v>448</v>
      </c>
      <c r="F51" t="s">
        <v>123</v>
      </c>
    </row>
    <row r="52" spans="3:6" x14ac:dyDescent="0.25">
      <c r="C52">
        <v>44</v>
      </c>
      <c r="D52" s="8" t="str">
        <f>HYPERLINK("#'Table 44'!A1", "Thinking about the last time you compared energy deals from different suppliers and/or tariffs for your home, how important were the following factors, if at all?: Tariffs based on smart technology")</f>
        <v>Thinking about the last time you compared energy deals from different suppliers and/or tariffs for your home, how important were the following factors, if at all?: Tariffs based on smart technology</v>
      </c>
      <c r="E52" s="14" t="str">
        <f>HYPERLINK("#'Full Results'!A460", "460")</f>
        <v>460</v>
      </c>
      <c r="F52" t="s">
        <v>123</v>
      </c>
    </row>
    <row r="53" spans="3:6" x14ac:dyDescent="0.25">
      <c r="C53">
        <v>45</v>
      </c>
      <c r="D53" s="8" t="str">
        <f>HYPERLINK("#'Table 45'!A1", "Thinking about the last time you compared energy deals from different suppliers and/or tariffs for your home, how important were the following factors, if at all?: Options for smart technology")</f>
        <v>Thinking about the last time you compared energy deals from different suppliers and/or tariffs for your home, how important were the following factors, if at all?: Options for smart technology</v>
      </c>
      <c r="E53" s="14" t="str">
        <f>HYPERLINK("#'Full Results'!A472", "472")</f>
        <v>472</v>
      </c>
      <c r="F53" t="s">
        <v>123</v>
      </c>
    </row>
    <row r="54" spans="3:6" x14ac:dyDescent="0.25">
      <c r="C54">
        <v>46</v>
      </c>
      <c r="D54" s="8" t="str">
        <f>HYPERLINK("#'Table 46'!A1", "Thinking about the last time you compared energy deals from different suppliers and/or tariffs for your home, how important were the following factors, if at all?: Paper billing")</f>
        <v>Thinking about the last time you compared energy deals from different suppliers and/or tariffs for your home, how important were the following factors, if at all?: Paper billing</v>
      </c>
      <c r="E54" s="14" t="str">
        <f>HYPERLINK("#'Full Results'!A484", "484")</f>
        <v>484</v>
      </c>
      <c r="F54" t="s">
        <v>123</v>
      </c>
    </row>
    <row r="55" spans="3:6" x14ac:dyDescent="0.25">
      <c r="C55">
        <v>47</v>
      </c>
      <c r="D55" s="8" t="str">
        <f>HYPERLINK("#'Table 47'!A1", "Thinking about the last time you compared energy deals from different suppliers and/or tariffs for your home, how important were the following factors, if at all?: An energy company I have heard of")</f>
        <v>Thinking about the last time you compared energy deals from different suppliers and/or tariffs for your home, how important were the following factors, if at all?: An energy company I have heard of</v>
      </c>
      <c r="E55" s="14" t="str">
        <f>HYPERLINK("#'Full Results'!A496", "496")</f>
        <v>496</v>
      </c>
      <c r="F55" t="s">
        <v>123</v>
      </c>
    </row>
    <row r="56" spans="3:6" x14ac:dyDescent="0.25">
      <c r="C56">
        <v>48</v>
      </c>
      <c r="D56" s="8" t="str">
        <f>HYPERLINK("#'Table 48'!A1", " Prior to taking part in this survey, were you aware of smart energy tariffs? These are tariffs that measure energy usage using your smart meter to give you access to cheaper, off-peak energy? (this includes tariffs for your smart meter, time of ...")</f>
        <v xml:space="preserve"> Prior to taking part in this survey, were you aware of smart energy tariffs? These are tariffs that measure energy usage using your smart meter to give you access to cheaper, off-peak energy? (this includes tariffs for your smart meter, time of ...</v>
      </c>
      <c r="E56" s="14" t="str">
        <f>HYPERLINK("#'Full Results'!A508", "508")</f>
        <v>508</v>
      </c>
      <c r="F56" t="s">
        <v>123</v>
      </c>
    </row>
    <row r="57" spans="3:6" x14ac:dyDescent="0.25">
      <c r="C57">
        <v>49</v>
      </c>
      <c r="D57" s="8" t="str">
        <f>HYPERLINK("#'Table 49'!A1", " Would you consider using a smart energy tariff in the future?")</f>
        <v xml:space="preserve"> Would you consider using a smart energy tariff in the future?</v>
      </c>
      <c r="E57" s="14" t="str">
        <f>HYPERLINK("#'Full Results'!A515", "515")</f>
        <v>515</v>
      </c>
      <c r="F57" t="s">
        <v>123</v>
      </c>
    </row>
    <row r="58" spans="3:6" x14ac:dyDescent="0.25">
      <c r="C58">
        <v>50</v>
      </c>
      <c r="D58" s="8" t="str">
        <f>HYPERLINK("#'Table 50'!A1", "Grid Summary: How satisfied or dissatisfied are you with the following from your energy supplier?")</f>
        <v>Grid Summary: How satisfied or dissatisfied are you with the following from your energy supplier?</v>
      </c>
      <c r="E58" s="7"/>
      <c r="F58" t="s">
        <v>384</v>
      </c>
    </row>
    <row r="59" spans="3:6" x14ac:dyDescent="0.25">
      <c r="C59">
        <v>51</v>
      </c>
      <c r="D59" s="8" t="str">
        <f>HYPERLINK("#'Table 51'!A1", "How satisfied or dissatisfied are you with the following from your energy supplier?: Customer Service")</f>
        <v>How satisfied or dissatisfied are you with the following from your energy supplier?: Customer Service</v>
      </c>
      <c r="E59" s="14" t="str">
        <f>HYPERLINK("#'Full Results'!A524", "524")</f>
        <v>524</v>
      </c>
      <c r="F59" t="s">
        <v>384</v>
      </c>
    </row>
    <row r="60" spans="3:6" x14ac:dyDescent="0.25">
      <c r="C60">
        <v>52</v>
      </c>
      <c r="D60" s="8" t="str">
        <f>HYPERLINK("#'Table 52'!A1", "How satisfied or dissatisfied are you with the following from your energy supplier?: Price")</f>
        <v>How satisfied or dissatisfied are you with the following from your energy supplier?: Price</v>
      </c>
      <c r="E60" s="14" t="str">
        <f>HYPERLINK("#'Full Results'!A536", "536")</f>
        <v>536</v>
      </c>
      <c r="F60" t="s">
        <v>384</v>
      </c>
    </row>
    <row r="61" spans="3:6" x14ac:dyDescent="0.25">
      <c r="C61">
        <v>53</v>
      </c>
      <c r="D61" s="8" t="str">
        <f>HYPERLINK("#'Table 53'!A1", "How satisfied or dissatisfied are you with the following from your energy supplier?: Transparency about billing")</f>
        <v>How satisfied or dissatisfied are you with the following from your energy supplier?: Transparency about billing</v>
      </c>
      <c r="E61" s="14" t="str">
        <f>HYPERLINK("#'Full Results'!A548", "548")</f>
        <v>548</v>
      </c>
      <c r="F61" t="s">
        <v>384</v>
      </c>
    </row>
    <row r="62" spans="3:6" x14ac:dyDescent="0.25">
      <c r="C62">
        <v>54</v>
      </c>
      <c r="D62" s="8" t="str">
        <f>HYPERLINK("#'Table 54'!A1", "How satisfied or dissatisfied are you with the following from your energy supplier?: Accurate billing")</f>
        <v>How satisfied or dissatisfied are you with the following from your energy supplier?: Accurate billing</v>
      </c>
      <c r="E62" s="14" t="str">
        <f>HYPERLINK("#'Full Results'!A560", "560")</f>
        <v>560</v>
      </c>
      <c r="F62" t="s">
        <v>384</v>
      </c>
    </row>
    <row r="63" spans="3:6" x14ac:dyDescent="0.25">
      <c r="C63">
        <v>55</v>
      </c>
      <c r="D63" s="8" t="str">
        <f>HYPERLINK("#'Table 55'!A1", "How satisfied or dissatisfied are you with the following from your energy supplier?: Online Services")</f>
        <v>How satisfied or dissatisfied are you with the following from your energy supplier?: Online Services</v>
      </c>
      <c r="E63" s="14" t="str">
        <f>HYPERLINK("#'Full Results'!A572", "572")</f>
        <v>572</v>
      </c>
      <c r="F63" t="s">
        <v>384</v>
      </c>
    </row>
    <row r="64" spans="3:6" x14ac:dyDescent="0.25">
      <c r="C64">
        <v>56</v>
      </c>
      <c r="D64" s="8" t="str">
        <f>HYPERLINK("#'Table 56'!A1", "How satisfied or dissatisfied are you with the following from your energy supplier?: Communication")</f>
        <v>How satisfied or dissatisfied are you with the following from your energy supplier?: Communication</v>
      </c>
      <c r="E64" s="14" t="str">
        <f>HYPERLINK("#'Full Results'!A584", "584")</f>
        <v>584</v>
      </c>
      <c r="F64" t="s">
        <v>384</v>
      </c>
    </row>
    <row r="65" spans="3:6" x14ac:dyDescent="0.25">
      <c r="C65">
        <v>57</v>
      </c>
      <c r="D65" s="8" t="str">
        <f>HYPERLINK("#'Table 57'!A1", "How satisfied or dissatisfied are you with the following from your energy supplier?: Reliability of energy supply")</f>
        <v>How satisfied or dissatisfied are you with the following from your energy supplier?: Reliability of energy supply</v>
      </c>
      <c r="E65" s="14" t="str">
        <f>HYPERLINK("#'Full Results'!A596", "596")</f>
        <v>596</v>
      </c>
      <c r="F65" t="s">
        <v>384</v>
      </c>
    </row>
    <row r="66" spans="3:6" x14ac:dyDescent="0.25">
      <c r="C66">
        <v>58</v>
      </c>
      <c r="D66" s="8" t="str">
        <f>HYPERLINK("#'Table 58'!A1", "Grid Summary: How satisfied or dissatisfied are you with the following from your gas supplier?")</f>
        <v>Grid Summary: How satisfied or dissatisfied are you with the following from your gas supplier?</v>
      </c>
      <c r="E66" s="7"/>
      <c r="F66" t="s">
        <v>393</v>
      </c>
    </row>
    <row r="67" spans="3:6" x14ac:dyDescent="0.25">
      <c r="C67">
        <v>59</v>
      </c>
      <c r="D67" s="8" t="str">
        <f>HYPERLINK("#'Table 59'!A1", "How satisfied or dissatisfied are you with the following from your gas supplier?: Communication")</f>
        <v>How satisfied or dissatisfied are you with the following from your gas supplier?: Communication</v>
      </c>
      <c r="E67" s="14" t="str">
        <f>HYPERLINK("#'Full Results'!A608", "608")</f>
        <v>608</v>
      </c>
      <c r="F67" t="s">
        <v>393</v>
      </c>
    </row>
    <row r="68" spans="3:6" x14ac:dyDescent="0.25">
      <c r="C68">
        <v>60</v>
      </c>
      <c r="D68" s="8" t="str">
        <f>HYPERLINK("#'Table 60'!A1", "How satisfied or dissatisfied are you with the following from your gas supplier?: Customer Service")</f>
        <v>How satisfied or dissatisfied are you with the following from your gas supplier?: Customer Service</v>
      </c>
      <c r="E68" s="14" t="str">
        <f>HYPERLINK("#'Full Results'!A620", "620")</f>
        <v>620</v>
      </c>
      <c r="F68" t="s">
        <v>393</v>
      </c>
    </row>
    <row r="69" spans="3:6" x14ac:dyDescent="0.25">
      <c r="C69">
        <v>61</v>
      </c>
      <c r="D69" s="8" t="str">
        <f>HYPERLINK("#'Table 61'!A1", "How satisfied or dissatisfied are you with the following from your gas supplier?: Reliability of energy supply")</f>
        <v>How satisfied or dissatisfied are you with the following from your gas supplier?: Reliability of energy supply</v>
      </c>
      <c r="E69" s="14" t="str">
        <f>HYPERLINK("#'Full Results'!A632", "632")</f>
        <v>632</v>
      </c>
      <c r="F69" t="s">
        <v>393</v>
      </c>
    </row>
    <row r="70" spans="3:6" x14ac:dyDescent="0.25">
      <c r="C70">
        <v>62</v>
      </c>
      <c r="D70" s="8" t="str">
        <f>HYPERLINK("#'Table 62'!A1", "How satisfied or dissatisfied are you with the following from your gas supplier?: Online Services")</f>
        <v>How satisfied or dissatisfied are you with the following from your gas supplier?: Online Services</v>
      </c>
      <c r="E70" s="14" t="str">
        <f>HYPERLINK("#'Full Results'!A644", "644")</f>
        <v>644</v>
      </c>
      <c r="F70" t="s">
        <v>393</v>
      </c>
    </row>
    <row r="71" spans="3:6" x14ac:dyDescent="0.25">
      <c r="C71">
        <v>63</v>
      </c>
      <c r="D71" s="8" t="str">
        <f>HYPERLINK("#'Table 63'!A1", "How satisfied or dissatisfied are you with the following from your gas supplier?: Accurate billing")</f>
        <v>How satisfied or dissatisfied are you with the following from your gas supplier?: Accurate billing</v>
      </c>
      <c r="E71" s="14" t="str">
        <f>HYPERLINK("#'Full Results'!A656", "656")</f>
        <v>656</v>
      </c>
      <c r="F71" t="s">
        <v>393</v>
      </c>
    </row>
    <row r="72" spans="3:6" x14ac:dyDescent="0.25">
      <c r="C72">
        <v>64</v>
      </c>
      <c r="D72" s="8" t="str">
        <f>HYPERLINK("#'Table 64'!A1", "How satisfied or dissatisfied are you with the following from your gas supplier?: Price")</f>
        <v>How satisfied or dissatisfied are you with the following from your gas supplier?: Price</v>
      </c>
      <c r="E72" s="14" t="str">
        <f>HYPERLINK("#'Full Results'!A668", "668")</f>
        <v>668</v>
      </c>
      <c r="F72" t="s">
        <v>393</v>
      </c>
    </row>
    <row r="73" spans="3:6" x14ac:dyDescent="0.25">
      <c r="C73">
        <v>65</v>
      </c>
      <c r="D73" s="8" t="str">
        <f>HYPERLINK("#'Table 65'!A1", "How satisfied or dissatisfied are you with the following from your gas supplier?: Transparency about billing")</f>
        <v>How satisfied or dissatisfied are you with the following from your gas supplier?: Transparency about billing</v>
      </c>
      <c r="E73" s="14" t="str">
        <f>HYPERLINK("#'Full Results'!A680", "680")</f>
        <v>680</v>
      </c>
      <c r="F73" t="s">
        <v>393</v>
      </c>
    </row>
    <row r="74" spans="3:6" x14ac:dyDescent="0.25">
      <c r="C74">
        <v>66</v>
      </c>
      <c r="D74" s="8" t="str">
        <f>HYPERLINK("#'Table 66'!A1", "Grid Summary: How satisfied or dissatisfied are you with the following from your electricity supplier?")</f>
        <v>Grid Summary: How satisfied or dissatisfied are you with the following from your electricity supplier?</v>
      </c>
      <c r="E74" s="7"/>
      <c r="F74" t="s">
        <v>402</v>
      </c>
    </row>
    <row r="75" spans="3:6" x14ac:dyDescent="0.25">
      <c r="C75">
        <v>67</v>
      </c>
      <c r="D75" s="8" t="str">
        <f>HYPERLINK("#'Table 67'!A1", "How satisfied or dissatisfied are you with the following from your electricity supplier?: Communication")</f>
        <v>How satisfied or dissatisfied are you with the following from your electricity supplier?: Communication</v>
      </c>
      <c r="E75" s="14" t="str">
        <f>HYPERLINK("#'Full Results'!A692", "692")</f>
        <v>692</v>
      </c>
      <c r="F75" t="s">
        <v>402</v>
      </c>
    </row>
    <row r="76" spans="3:6" x14ac:dyDescent="0.25">
      <c r="C76">
        <v>68</v>
      </c>
      <c r="D76" s="8" t="str">
        <f>HYPERLINK("#'Table 68'!A1", "How satisfied or dissatisfied are you with the following from your electricity supplier?: Customer Service")</f>
        <v>How satisfied or dissatisfied are you with the following from your electricity supplier?: Customer Service</v>
      </c>
      <c r="E76" s="14" t="str">
        <f>HYPERLINK("#'Full Results'!A704", "704")</f>
        <v>704</v>
      </c>
      <c r="F76" t="s">
        <v>402</v>
      </c>
    </row>
    <row r="77" spans="3:6" x14ac:dyDescent="0.25">
      <c r="C77">
        <v>69</v>
      </c>
      <c r="D77" s="8" t="str">
        <f>HYPERLINK("#'Table 69'!A1", "How satisfied or dissatisfied are you with the following from your electricity supplier?: Reliability of energy supply")</f>
        <v>How satisfied or dissatisfied are you with the following from your electricity supplier?: Reliability of energy supply</v>
      </c>
      <c r="E77" s="14" t="str">
        <f>HYPERLINK("#'Full Results'!A716", "716")</f>
        <v>716</v>
      </c>
      <c r="F77" t="s">
        <v>402</v>
      </c>
    </row>
    <row r="78" spans="3:6" x14ac:dyDescent="0.25">
      <c r="C78">
        <v>70</v>
      </c>
      <c r="D78" s="8" t="str">
        <f>HYPERLINK("#'Table 70'!A1", "How satisfied or dissatisfied are you with the following from your electricity supplier?: Online Services")</f>
        <v>How satisfied or dissatisfied are you with the following from your electricity supplier?: Online Services</v>
      </c>
      <c r="E78" s="14" t="str">
        <f>HYPERLINK("#'Full Results'!A728", "728")</f>
        <v>728</v>
      </c>
      <c r="F78" t="s">
        <v>402</v>
      </c>
    </row>
    <row r="79" spans="3:6" x14ac:dyDescent="0.25">
      <c r="C79">
        <v>71</v>
      </c>
      <c r="D79" s="8" t="str">
        <f>HYPERLINK("#'Table 71'!A1", "How satisfied or dissatisfied are you with the following from your electricity supplier?: Accurate billing")</f>
        <v>How satisfied or dissatisfied are you with the following from your electricity supplier?: Accurate billing</v>
      </c>
      <c r="E79" s="14" t="str">
        <f>HYPERLINK("#'Full Results'!A740", "740")</f>
        <v>740</v>
      </c>
      <c r="F79" t="s">
        <v>402</v>
      </c>
    </row>
    <row r="80" spans="3:6" x14ac:dyDescent="0.25">
      <c r="C80">
        <v>72</v>
      </c>
      <c r="D80" s="8" t="str">
        <f>HYPERLINK("#'Table 72'!A1", "How satisfied or dissatisfied are you with the following from your electricity supplier?: Price")</f>
        <v>How satisfied or dissatisfied are you with the following from your electricity supplier?: Price</v>
      </c>
      <c r="E80" s="14" t="str">
        <f>HYPERLINK("#'Full Results'!A752", "752")</f>
        <v>752</v>
      </c>
      <c r="F80" t="s">
        <v>402</v>
      </c>
    </row>
    <row r="81" spans="3:6" x14ac:dyDescent="0.25">
      <c r="C81">
        <v>73</v>
      </c>
      <c r="D81" s="8" t="str">
        <f>HYPERLINK("#'Table 73'!A1", "How satisfied or dissatisfied are you with the following from your electricity supplier?: Transparency about billing")</f>
        <v>How satisfied or dissatisfied are you with the following from your electricity supplier?: Transparency about billing</v>
      </c>
      <c r="E81" s="14" t="str">
        <f>HYPERLINK("#'Full Results'!A764", "764")</f>
        <v>764</v>
      </c>
      <c r="F81" t="s">
        <v>402</v>
      </c>
    </row>
    <row r="82" spans="3:6" x14ac:dyDescent="0.25">
      <c r="C82">
        <v>74</v>
      </c>
      <c r="D82" s="8" t="str">
        <f>HYPERLINK("#'Table 74'!A1", "You said you were unsatisfied with the level of customer service provided by your energy supplier (gas and/or electricity), what are the reasons for this? Select all that apply.")</f>
        <v>You said you were unsatisfied with the level of customer service provided by your energy supplier (gas and/or electricity), what are the reasons for this? Select all that apply.</v>
      </c>
      <c r="E82" s="14" t="str">
        <f>HYPERLINK("#'Full Results'!A776", "776")</f>
        <v>776</v>
      </c>
      <c r="F82" t="s">
        <v>423</v>
      </c>
    </row>
    <row r="83" spans="3:6" x14ac:dyDescent="0.25">
      <c r="C83">
        <v>75</v>
      </c>
      <c r="D83" s="8" t="str">
        <f>HYPERLINK("#'Table 75'!A1", "You said you were unsatisfied with the level of customer service provided by your gas supplier, what are the reasons for this? Select all that apply.")</f>
        <v>You said you were unsatisfied with the level of customer service provided by your gas supplier, what are the reasons for this? Select all that apply.</v>
      </c>
      <c r="E83" s="14" t="str">
        <f>HYPERLINK("#'Full Results'!A793", "793")</f>
        <v>793</v>
      </c>
      <c r="F83" t="s">
        <v>423</v>
      </c>
    </row>
    <row r="84" spans="3:6" x14ac:dyDescent="0.25">
      <c r="C84">
        <v>76</v>
      </c>
      <c r="D84" s="8" t="str">
        <f>HYPERLINK("#'Table 76'!A1", "You said you were unsatisfied with the level of customer service provided by your electricity supplier, what are the reasons for this? Select all that apply.")</f>
        <v>You said you were unsatisfied with the level of customer service provided by your electricity supplier, what are the reasons for this? Select all that apply.</v>
      </c>
      <c r="E84" s="14" t="str">
        <f>HYPERLINK("#'Full Results'!A809", "809")</f>
        <v>809</v>
      </c>
      <c r="F84" t="s">
        <v>423</v>
      </c>
    </row>
    <row r="85" spans="3:6" x14ac:dyDescent="0.25">
      <c r="C85">
        <v>77</v>
      </c>
      <c r="D85" s="8" t="str">
        <f>HYPERLINK("#'Table 77'!A1", " Are you more or less satisfied with the level of customer service provided by your energy supplier now, than you were than 18 months ago?")</f>
        <v xml:space="preserve"> Are you more or less satisfied with the level of customer service provided by your energy supplier now, than you were than 18 months ago?</v>
      </c>
      <c r="E85" s="14" t="str">
        <f>HYPERLINK("#'Full Results'!A825", "825")</f>
        <v>825</v>
      </c>
      <c r="F85" t="s">
        <v>384</v>
      </c>
    </row>
    <row r="86" spans="3:6" x14ac:dyDescent="0.25">
      <c r="C86">
        <v>78</v>
      </c>
      <c r="D86" s="8" t="str">
        <f>HYPERLINK("#'Table 78'!A1", " Are you more or less satisfied with the level of customer service provided by your gas supplier now, than you were than 18 months ago?")</f>
        <v xml:space="preserve"> Are you more or less satisfied with the level of customer service provided by your gas supplier now, than you were than 18 months ago?</v>
      </c>
      <c r="E86" s="14" t="str">
        <f>HYPERLINK("#'Full Results'!A834", "834")</f>
        <v>834</v>
      </c>
      <c r="F86" t="s">
        <v>393</v>
      </c>
    </row>
    <row r="87" spans="3:6" x14ac:dyDescent="0.25">
      <c r="C87">
        <v>79</v>
      </c>
      <c r="D87" s="8" t="str">
        <f>HYPERLINK("#'Table 79'!A1", " Are you more or less satisfied with the level of customer service provided by your electricity supplier now, than you were than 18 months ago?")</f>
        <v xml:space="preserve"> Are you more or less satisfied with the level of customer service provided by your electricity supplier now, than you were than 18 months ago?</v>
      </c>
      <c r="E87" s="14" t="str">
        <f>HYPERLINK("#'Full Results'!A843", "843")</f>
        <v>843</v>
      </c>
      <c r="F87" t="s">
        <v>434</v>
      </c>
    </row>
    <row r="88" spans="3:6" x14ac:dyDescent="0.25">
      <c r="C88">
        <v>80</v>
      </c>
      <c r="D88" s="8" t="str">
        <f>HYPERLINK("#'Table 80'!A1", "What factors, if any, are the most important to you when thinking about trust in an energy supplier? Select up to three of the following.")</f>
        <v>What factors, if any, are the most important to you when thinking about trust in an energy supplier? Select up to three of the following.</v>
      </c>
      <c r="E88" s="14" t="str">
        <f>HYPERLINK("#'Full Results'!A852", "852")</f>
        <v>852</v>
      </c>
      <c r="F88" t="s">
        <v>123</v>
      </c>
    </row>
    <row r="89" spans="3:6" x14ac:dyDescent="0.25">
      <c r="C89">
        <v>81</v>
      </c>
      <c r="D89" s="8" t="str">
        <f>HYPERLINK("#'Table 81'!A1", "Grid Summary: Thinking about your own energy supplier, to what extent do you trust or distrust them to take the following actions?")</f>
        <v>Grid Summary: Thinking about your own energy supplier, to what extent do you trust or distrust them to take the following actions?</v>
      </c>
      <c r="E89" s="7"/>
      <c r="F89" t="s">
        <v>384</v>
      </c>
    </row>
    <row r="90" spans="3:6" x14ac:dyDescent="0.25">
      <c r="C90">
        <v>82</v>
      </c>
      <c r="D90" s="8" t="str">
        <f>HYPERLINK("#'Table 82'!A1", "Thinking about your own energy supplier, to what extent do you trust or distrust them to take the following actions?: To provide me with a reliable service")</f>
        <v>Thinking about your own energy supplier, to what extent do you trust or distrust them to take the following actions?: To provide me with a reliable service</v>
      </c>
      <c r="E90" s="14" t="str">
        <f>HYPERLINK("#'Full Results'!A866", "866")</f>
        <v>866</v>
      </c>
      <c r="F90" t="s">
        <v>384</v>
      </c>
    </row>
    <row r="91" spans="3:6" x14ac:dyDescent="0.25">
      <c r="C91">
        <v>83</v>
      </c>
      <c r="D91" s="8" t="str">
        <f>HYPERLINK("#'Table 83'!A1", "Thinking about your own energy supplier, to what extent do you trust or distrust them to take the following actions?: To respond quickly")</f>
        <v>Thinking about your own energy supplier, to what extent do you trust or distrust them to take the following actions?: To respond quickly</v>
      </c>
      <c r="E91" s="14" t="str">
        <f>HYPERLINK("#'Full Results'!A874", "874")</f>
        <v>874</v>
      </c>
      <c r="F91" t="s">
        <v>384</v>
      </c>
    </row>
    <row r="92" spans="3:6" x14ac:dyDescent="0.25">
      <c r="C92">
        <v>84</v>
      </c>
      <c r="D92" s="8" t="str">
        <f>HYPERLINK("#'Table 84'!A1", "Thinking about your own energy supplier, to what extent do you trust or distrust them to take the following actions?: To treat me fairly in their dealings with me")</f>
        <v>Thinking about your own energy supplier, to what extent do you trust or distrust them to take the following actions?: To treat me fairly in their dealings with me</v>
      </c>
      <c r="E92" s="14" t="str">
        <f>HYPERLINK("#'Full Results'!A882", "882")</f>
        <v>882</v>
      </c>
      <c r="F92" t="s">
        <v>384</v>
      </c>
    </row>
    <row r="93" spans="3:6" x14ac:dyDescent="0.25">
      <c r="C93">
        <v>85</v>
      </c>
      <c r="D93" s="8" t="str">
        <f>HYPERLINK("#'Table 85'!A1", "Thinking about your own energy supplier, to what extent do you trust or distrust them to take the following actions?: To provide clear/transparent information")</f>
        <v>Thinking about your own energy supplier, to what extent do you trust or distrust them to take the following actions?: To provide clear/transparent information</v>
      </c>
      <c r="E93" s="14" t="str">
        <f>HYPERLINK("#'Full Results'!A890", "890")</f>
        <v>890</v>
      </c>
      <c r="F93" t="s">
        <v>384</v>
      </c>
    </row>
    <row r="94" spans="3:6" x14ac:dyDescent="0.25">
      <c r="C94">
        <v>86</v>
      </c>
      <c r="D94" s="8" t="str">
        <f>HYPERLINK("#'Table 86'!A1", "Thinking about your own energy supplier, to what extent do you trust or distrust them to take the following actions?: To put me on the best deal")</f>
        <v>Thinking about your own energy supplier, to what extent do you trust or distrust them to take the following actions?: To put me on the best deal</v>
      </c>
      <c r="E94" s="14" t="str">
        <f>HYPERLINK("#'Full Results'!A898", "898")</f>
        <v>898</v>
      </c>
      <c r="F94" t="s">
        <v>384</v>
      </c>
    </row>
    <row r="95" spans="3:6" x14ac:dyDescent="0.25">
      <c r="C95">
        <v>87</v>
      </c>
      <c r="D95" s="8" t="str">
        <f>HYPERLINK("#'Table 87'!A1", "Thinking about your own energy supplier, to what extent do you trust or distrust them to take the following actions?: To charge a fair price")</f>
        <v>Thinking about your own energy supplier, to what extent do you trust or distrust them to take the following actions?: To charge a fair price</v>
      </c>
      <c r="E95" s="14" t="str">
        <f>HYPERLINK("#'Full Results'!A906", "906")</f>
        <v>906</v>
      </c>
      <c r="F95" t="s">
        <v>384</v>
      </c>
    </row>
    <row r="96" spans="3:6" x14ac:dyDescent="0.25">
      <c r="C96">
        <v>88</v>
      </c>
      <c r="D96" s="8" t="str">
        <f>HYPERLINK("#'Table 88'!A1", "Thinking about your own energy supplier, to what extent do you trust or distrust them to take the following actions?: To charge me correctly")</f>
        <v>Thinking about your own energy supplier, to what extent do you trust or distrust them to take the following actions?: To charge me correctly</v>
      </c>
      <c r="E96" s="14" t="str">
        <f>HYPERLINK("#'Full Results'!A914", "914")</f>
        <v>914</v>
      </c>
      <c r="F96" t="s">
        <v>384</v>
      </c>
    </row>
    <row r="97" spans="3:6" x14ac:dyDescent="0.25">
      <c r="C97">
        <v>89</v>
      </c>
      <c r="D97" s="8" t="str">
        <f>HYPERLINK("#'Table 89'!A1", "Thinking about your own energy supplier, to what extent do you trust or distrust them to take the following actions?: To safeguard my personal information")</f>
        <v>Thinking about your own energy supplier, to what extent do you trust or distrust them to take the following actions?: To safeguard my personal information</v>
      </c>
      <c r="E97" s="14" t="str">
        <f>HYPERLINK("#'Full Results'!A922", "922")</f>
        <v>922</v>
      </c>
      <c r="F97" t="s">
        <v>384</v>
      </c>
    </row>
    <row r="98" spans="3:6" x14ac:dyDescent="0.25">
      <c r="C98">
        <v>90</v>
      </c>
      <c r="D98" s="8" t="str">
        <f>HYPERLINK("#'Table 90'!A1", "Grid Summary: Thinking about your own gas supplier, to what extent do you trust or distrust them to take the following actions?")</f>
        <v>Grid Summary: Thinking about your own gas supplier, to what extent do you trust or distrust them to take the following actions?</v>
      </c>
      <c r="E98" s="7"/>
      <c r="F98" t="s">
        <v>393</v>
      </c>
    </row>
    <row r="99" spans="3:6" x14ac:dyDescent="0.25">
      <c r="C99">
        <v>91</v>
      </c>
      <c r="D99" s="8" t="str">
        <f>HYPERLINK("#'Table 91'!A1", "Thinking about your own gas supplier, to what extent do you trust or distrust them to take the following actions?: To provide me with a reliable service")</f>
        <v>Thinking about your own gas supplier, to what extent do you trust or distrust them to take the following actions?: To provide me with a reliable service</v>
      </c>
      <c r="E99" s="14" t="str">
        <f>HYPERLINK("#'Full Results'!A930", "930")</f>
        <v>930</v>
      </c>
      <c r="F99" t="s">
        <v>393</v>
      </c>
    </row>
    <row r="100" spans="3:6" x14ac:dyDescent="0.25">
      <c r="C100">
        <v>92</v>
      </c>
      <c r="D100" s="8" t="str">
        <f>HYPERLINK("#'Table 92'!A1", "Thinking about your own gas supplier, to what extent do you trust or distrust them to take the following actions?: To respond quickly")</f>
        <v>Thinking about your own gas supplier, to what extent do you trust or distrust them to take the following actions?: To respond quickly</v>
      </c>
      <c r="E100" s="14" t="str">
        <f>HYPERLINK("#'Full Results'!A938", "938")</f>
        <v>938</v>
      </c>
      <c r="F100" t="s">
        <v>393</v>
      </c>
    </row>
    <row r="101" spans="3:6" x14ac:dyDescent="0.25">
      <c r="C101">
        <v>93</v>
      </c>
      <c r="D101" s="8" t="str">
        <f>HYPERLINK("#'Table 93'!A1", "Thinking about your own gas supplier, to what extent do you trust or distrust them to take the following actions?: To treat me fairly in their dealings with me")</f>
        <v>Thinking about your own gas supplier, to what extent do you trust or distrust them to take the following actions?: To treat me fairly in their dealings with me</v>
      </c>
      <c r="E101" s="14" t="str">
        <f>HYPERLINK("#'Full Results'!A946", "946")</f>
        <v>946</v>
      </c>
      <c r="F101" t="s">
        <v>393</v>
      </c>
    </row>
    <row r="102" spans="3:6" x14ac:dyDescent="0.25">
      <c r="C102">
        <v>94</v>
      </c>
      <c r="D102" s="8" t="str">
        <f>HYPERLINK("#'Table 94'!A1", "Thinking about your own gas supplier, to what extent do you trust or distrust them to take the following actions?: To provide clear/transparent information")</f>
        <v>Thinking about your own gas supplier, to what extent do you trust or distrust them to take the following actions?: To provide clear/transparent information</v>
      </c>
      <c r="E102" s="14" t="str">
        <f>HYPERLINK("#'Full Results'!A954", "954")</f>
        <v>954</v>
      </c>
      <c r="F102" t="s">
        <v>393</v>
      </c>
    </row>
    <row r="103" spans="3:6" x14ac:dyDescent="0.25">
      <c r="C103">
        <v>95</v>
      </c>
      <c r="D103" s="8" t="str">
        <f>HYPERLINK("#'Table 95'!A1", "Thinking about your own gas supplier, to what extent do you trust or distrust them to take the following actions?: To put me on the best deal")</f>
        <v>Thinking about your own gas supplier, to what extent do you trust or distrust them to take the following actions?: To put me on the best deal</v>
      </c>
      <c r="E103" s="14" t="str">
        <f>HYPERLINK("#'Full Results'!A962", "962")</f>
        <v>962</v>
      </c>
      <c r="F103" t="s">
        <v>393</v>
      </c>
    </row>
    <row r="104" spans="3:6" x14ac:dyDescent="0.25">
      <c r="C104">
        <v>96</v>
      </c>
      <c r="D104" s="8" t="str">
        <f>HYPERLINK("#'Table 96'!A1", "Thinking about your own gas supplier, to what extent do you trust or distrust them to take the following actions?: To charge a fair price")</f>
        <v>Thinking about your own gas supplier, to what extent do you trust or distrust them to take the following actions?: To charge a fair price</v>
      </c>
      <c r="E104" s="14" t="str">
        <f>HYPERLINK("#'Full Results'!A970", "970")</f>
        <v>970</v>
      </c>
      <c r="F104" t="s">
        <v>393</v>
      </c>
    </row>
    <row r="105" spans="3:6" x14ac:dyDescent="0.25">
      <c r="C105">
        <v>97</v>
      </c>
      <c r="D105" s="8" t="str">
        <f>HYPERLINK("#'Table 97'!A1", "Thinking about your own gas supplier, to what extent do you trust or distrust them to take the following actions?: To charge me correctly")</f>
        <v>Thinking about your own gas supplier, to what extent do you trust or distrust them to take the following actions?: To charge me correctly</v>
      </c>
      <c r="E105" s="14" t="str">
        <f>HYPERLINK("#'Full Results'!A978", "978")</f>
        <v>978</v>
      </c>
      <c r="F105" t="s">
        <v>393</v>
      </c>
    </row>
    <row r="106" spans="3:6" x14ac:dyDescent="0.25">
      <c r="C106">
        <v>98</v>
      </c>
      <c r="D106" s="8" t="str">
        <f>HYPERLINK("#'Table 98'!A1", "Thinking about your own gas supplier, to what extent do you trust or distrust them to take the following actions?: To safeguard my personal information")</f>
        <v>Thinking about your own gas supplier, to what extent do you trust or distrust them to take the following actions?: To safeguard my personal information</v>
      </c>
      <c r="E106" s="14" t="str">
        <f>HYPERLINK("#'Full Results'!A986", "986")</f>
        <v>986</v>
      </c>
      <c r="F106" t="s">
        <v>393</v>
      </c>
    </row>
    <row r="107" spans="3:6" x14ac:dyDescent="0.25">
      <c r="C107">
        <v>99</v>
      </c>
      <c r="D107" s="8" t="str">
        <f>HYPERLINK("#'Table 99'!A1", "Grid Summary: Thinking about your own electricity supplier, to what extent do you trust or distrust them to take the following actions?")</f>
        <v>Grid Summary: Thinking about your own electricity supplier, to what extent do you trust or distrust them to take the following actions?</v>
      </c>
      <c r="E107" s="7"/>
      <c r="F107" t="s">
        <v>402</v>
      </c>
    </row>
    <row r="108" spans="3:6" x14ac:dyDescent="0.25">
      <c r="C108">
        <v>100</v>
      </c>
      <c r="D108" s="8" t="str">
        <f>HYPERLINK("#'Table 100'!A1", "Thinking about your own electricity supplier, to what extent do you trust or distrust them to take the following actions?: To provide me with a reliable service")</f>
        <v>Thinking about your own electricity supplier, to what extent do you trust or distrust them to take the following actions?: To provide me with a reliable service</v>
      </c>
      <c r="E108" s="14" t="str">
        <f>HYPERLINK("#'Full Results'!A994", "994")</f>
        <v>994</v>
      </c>
      <c r="F108" t="s">
        <v>402</v>
      </c>
    </row>
    <row r="109" spans="3:6" x14ac:dyDescent="0.25">
      <c r="C109">
        <v>101</v>
      </c>
      <c r="D109" s="8" t="str">
        <f>HYPERLINK("#'Table 101'!A1", "Thinking about your own electricity supplier, to what extent do you trust or distrust them to take the following actions?: To respond quickly")</f>
        <v>Thinking about your own electricity supplier, to what extent do you trust or distrust them to take the following actions?: To respond quickly</v>
      </c>
      <c r="E109" s="14" t="str">
        <f>HYPERLINK("#'Full Results'!A1002", "1002")</f>
        <v>1002</v>
      </c>
      <c r="F109" t="s">
        <v>402</v>
      </c>
    </row>
    <row r="110" spans="3:6" x14ac:dyDescent="0.25">
      <c r="C110">
        <v>102</v>
      </c>
      <c r="D110" s="8" t="str">
        <f>HYPERLINK("#'Table 102'!A1", "Thinking about your own electricity supplier, to what extent do you trust or distrust them to take the following actions?: To treat me fairly in their dealings with me")</f>
        <v>Thinking about your own electricity supplier, to what extent do you trust or distrust them to take the following actions?: To treat me fairly in their dealings with me</v>
      </c>
      <c r="E110" s="14" t="str">
        <f>HYPERLINK("#'Full Results'!A1010", "1010")</f>
        <v>1010</v>
      </c>
      <c r="F110" t="s">
        <v>402</v>
      </c>
    </row>
    <row r="111" spans="3:6" x14ac:dyDescent="0.25">
      <c r="C111">
        <v>103</v>
      </c>
      <c r="D111" s="8" t="str">
        <f>HYPERLINK("#'Table 103'!A1", "Thinking about your own electricity supplier, to what extent do you trust or distrust them to take the following actions?: To provide clear/transparent information")</f>
        <v>Thinking about your own electricity supplier, to what extent do you trust or distrust them to take the following actions?: To provide clear/transparent information</v>
      </c>
      <c r="E111" s="14" t="str">
        <f>HYPERLINK("#'Full Results'!A1018", "1018")</f>
        <v>1018</v>
      </c>
      <c r="F111" t="s">
        <v>402</v>
      </c>
    </row>
    <row r="112" spans="3:6" x14ac:dyDescent="0.25">
      <c r="C112">
        <v>104</v>
      </c>
      <c r="D112" s="8" t="str">
        <f>HYPERLINK("#'Table 104'!A1", "Thinking about your own electricity supplier, to what extent do you trust or distrust them to take the following actions?: To put me on the best deal")</f>
        <v>Thinking about your own electricity supplier, to what extent do you trust or distrust them to take the following actions?: To put me on the best deal</v>
      </c>
      <c r="E112" s="14" t="str">
        <f>HYPERLINK("#'Full Results'!A1026", "1026")</f>
        <v>1026</v>
      </c>
      <c r="F112" t="s">
        <v>402</v>
      </c>
    </row>
    <row r="113" spans="3:6" x14ac:dyDescent="0.25">
      <c r="C113">
        <v>105</v>
      </c>
      <c r="D113" s="8" t="str">
        <f>HYPERLINK("#'Table 105'!A1", "Thinking about your own electricity supplier, to what extent do you trust or distrust them to take the following actions?: To charge a fair price")</f>
        <v>Thinking about your own electricity supplier, to what extent do you trust or distrust them to take the following actions?: To charge a fair price</v>
      </c>
      <c r="E113" s="14" t="str">
        <f>HYPERLINK("#'Full Results'!A1034", "1034")</f>
        <v>1034</v>
      </c>
      <c r="F113" t="s">
        <v>402</v>
      </c>
    </row>
    <row r="114" spans="3:6" x14ac:dyDescent="0.25">
      <c r="C114">
        <v>106</v>
      </c>
      <c r="D114" s="8" t="str">
        <f>HYPERLINK("#'Table 106'!A1", "Thinking about your own electricity supplier, to what extent do you trust or distrust them to take the following actions?: To charge me correctly")</f>
        <v>Thinking about your own electricity supplier, to what extent do you trust or distrust them to take the following actions?: To charge me correctly</v>
      </c>
      <c r="E114" s="14" t="str">
        <f>HYPERLINK("#'Full Results'!A1042", "1042")</f>
        <v>1042</v>
      </c>
      <c r="F114" t="s">
        <v>402</v>
      </c>
    </row>
    <row r="115" spans="3:6" x14ac:dyDescent="0.25">
      <c r="C115">
        <v>107</v>
      </c>
      <c r="D115" s="8" t="str">
        <f>HYPERLINK("#'Table 107'!A1", "Thinking about your own electricity supplier, to what extent do you trust or distrust them to take the following actions?: To safeguard my personal information")</f>
        <v>Thinking about your own electricity supplier, to what extent do you trust or distrust them to take the following actions?: To safeguard my personal information</v>
      </c>
      <c r="E115" s="14" t="str">
        <f>HYPERLINK("#'Full Results'!A1050", "1050")</f>
        <v>1050</v>
      </c>
      <c r="F115" t="s">
        <v>402</v>
      </c>
    </row>
    <row r="116" spans="3:6" x14ac:dyDescent="0.25">
      <c r="C116">
        <v>108</v>
      </c>
      <c r="D116" s="8" t="str">
        <f>HYPERLINK("#'Table 108'!A1", "Grid Summary: Which of the following, if any, do you trust the most to handle each of the following issues?")</f>
        <v>Grid Summary: Which of the following, if any, do you trust the most to handle each of the following issues?</v>
      </c>
      <c r="E116" s="7"/>
      <c r="F116" t="s">
        <v>123</v>
      </c>
    </row>
    <row r="117" spans="3:6" x14ac:dyDescent="0.25">
      <c r="C117">
        <v>109</v>
      </c>
      <c r="D117" s="8" t="str">
        <f>HYPERLINK("#'Table 109'!A1", "Which of the following, if any, do you trust the most to handle each of the following issues?: Increasing the UKs energy security")</f>
        <v>Which of the following, if any, do you trust the most to handle each of the following issues?: Increasing the UKs energy security</v>
      </c>
      <c r="E117" s="14" t="str">
        <f>HYPERLINK("#'Full Results'!A1058", "1058")</f>
        <v>1058</v>
      </c>
      <c r="F117" t="s">
        <v>123</v>
      </c>
    </row>
    <row r="118" spans="3:6" x14ac:dyDescent="0.25">
      <c r="C118">
        <v>110</v>
      </c>
      <c r="D118" s="8" t="str">
        <f>HYPERLINK("#'Table 110'!A1", "Which of the following, if any, do you trust the most to handle each of the following issues?: Helping to reduce the impact of producing energy on the environment")</f>
        <v>Which of the following, if any, do you trust the most to handle each of the following issues?: Helping to reduce the impact of producing energy on the environment</v>
      </c>
      <c r="E118" s="14" t="str">
        <f>HYPERLINK("#'Full Results'!A1066", "1066")</f>
        <v>1066</v>
      </c>
      <c r="F118" t="s">
        <v>123</v>
      </c>
    </row>
    <row r="119" spans="3:6" x14ac:dyDescent="0.25">
      <c r="C119">
        <v>111</v>
      </c>
      <c r="D119" s="8" t="str">
        <f>HYPERLINK("#'Table 111'!A1", "Which of the following, if any, do you trust the most to handle each of the following issues?: The rise in the cost of energy in the UK")</f>
        <v>Which of the following, if any, do you trust the most to handle each of the following issues?: The rise in the cost of energy in the UK</v>
      </c>
      <c r="E119" s="14" t="str">
        <f>HYPERLINK("#'Full Results'!A1074", "1074")</f>
        <v>1074</v>
      </c>
      <c r="F119" t="s">
        <v>123</v>
      </c>
    </row>
    <row r="120" spans="3:6" x14ac:dyDescent="0.25">
      <c r="C120">
        <v>112</v>
      </c>
      <c r="D120" s="8" t="str">
        <f>HYPERLINK("#'Table 112'!A1", " And in general, which of the following, if any, would you trust most to sort out energy related problems being faced by the UK?")</f>
        <v xml:space="preserve"> And in general, which of the following, if any, would you trust most to sort out energy related problems being faced by the UK?</v>
      </c>
      <c r="E120" s="14" t="str">
        <f>HYPERLINK("#'Full Results'!A1082", "1082")</f>
        <v>1082</v>
      </c>
      <c r="F120" t="s">
        <v>123</v>
      </c>
    </row>
    <row r="121" spans="3:6" x14ac:dyDescent="0.25">
      <c r="C121">
        <v>113</v>
      </c>
      <c r="D121" s="8" t="str">
        <f>HYPERLINK("#'Table 113'!A1", "Grid Summary: How competent, if at all, do you think each of the following are on a scale of 0 to 10, with 0 meaning ‘not at all competent’ and 10 meaning ‘extremely competent’?")</f>
        <v>Grid Summary: How competent, if at all, do you think each of the following are on a scale of 0 to 10, with 0 meaning ‘not at all competent’ and 10 meaning ‘extremely competent’?</v>
      </c>
      <c r="E121" s="7"/>
      <c r="F121" t="s">
        <v>123</v>
      </c>
    </row>
    <row r="122" spans="3:6" x14ac:dyDescent="0.25">
      <c r="C122">
        <v>114</v>
      </c>
      <c r="D122" s="8" t="str">
        <f>HYPERLINK("#'Table 114'!A1", "How competent, if at all, do you think each of the following are on a scale of 0 to 10, with 0 meaning ‘not at all competent’ and 10 meaning ‘extremely competent’?: Citizens Advice ")</f>
        <v xml:space="preserve">How competent, if at all, do you think each of the following are on a scale of 0 to 10, with 0 meaning ‘not at all competent’ and 10 meaning ‘extremely competent’?: Citizens Advice </v>
      </c>
      <c r="E122" s="14" t="str">
        <f>HYPERLINK("#'Full Results'!A1090", "1090")</f>
        <v>1090</v>
      </c>
      <c r="F122" t="s">
        <v>123</v>
      </c>
    </row>
    <row r="123" spans="3:6" x14ac:dyDescent="0.25">
      <c r="C123">
        <v>115</v>
      </c>
      <c r="D123" s="8" t="str">
        <f>HYPERLINK("#'Table 115'!A1", "How competent, if at all, do you think each of the following are on a scale of 0 to 10, with 0 meaning ‘not at all competent’ and 10 meaning ‘extremely competent’?: Energy Suppliers")</f>
        <v>How competent, if at all, do you think each of the following are on a scale of 0 to 10, with 0 meaning ‘not at all competent’ and 10 meaning ‘extremely competent’?: Energy Suppliers</v>
      </c>
      <c r="E123" s="14" t="str">
        <f>HYPERLINK("#'Full Results'!A1105", "1105")</f>
        <v>1105</v>
      </c>
      <c r="F123" t="s">
        <v>123</v>
      </c>
    </row>
    <row r="124" spans="3:6" x14ac:dyDescent="0.25">
      <c r="C124">
        <v>116</v>
      </c>
      <c r="D124" s="8" t="str">
        <f>HYPERLINK("#'Table 116'!A1", "How competent, if at all, do you think each of the following are on a scale of 0 to 10, with 0 meaning ‘not at all competent’ and 10 meaning ‘extremely competent’?: Ofgem (the energy regulator)")</f>
        <v>How competent, if at all, do you think each of the following are on a scale of 0 to 10, with 0 meaning ‘not at all competent’ and 10 meaning ‘extremely competent’?: Ofgem (the energy regulator)</v>
      </c>
      <c r="E124" s="14" t="str">
        <f>HYPERLINK("#'Full Results'!A1120", "1120")</f>
        <v>1120</v>
      </c>
      <c r="F124" t="s">
        <v>123</v>
      </c>
    </row>
    <row r="125" spans="3:6" x14ac:dyDescent="0.25">
      <c r="C125">
        <v>117</v>
      </c>
      <c r="D125" s="8" t="str">
        <f>HYPERLINK("#'Table 117'!A1", "How competent, if at all, do you think each of the following are on a scale of 0 to 10, with 0 meaning ‘not at all competent’ and 10 meaning ‘extremely competent’?: Government")</f>
        <v>How competent, if at all, do you think each of the following are on a scale of 0 to 10, with 0 meaning ‘not at all competent’ and 10 meaning ‘extremely competent’?: Government</v>
      </c>
      <c r="E125" s="14" t="str">
        <f>HYPERLINK("#'Full Results'!A1135", "1135")</f>
        <v>1135</v>
      </c>
      <c r="F125" t="s">
        <v>123</v>
      </c>
    </row>
    <row r="126" spans="3:6" x14ac:dyDescent="0.25">
      <c r="C126">
        <v>118</v>
      </c>
      <c r="D126" s="8" t="str">
        <f>HYPERLINK("#'Table 118'!A1", "Grid Summary: How much, if at all, do you trust each of the following on a scale of 0 to 10, with 0 meaning ‘don’t trust them at all’ and 10 meaning ‘trust them totally’?")</f>
        <v>Grid Summary: How much, if at all, do you trust each of the following on a scale of 0 to 10, with 0 meaning ‘don’t trust them at all’ and 10 meaning ‘trust them totally’?</v>
      </c>
      <c r="E126" s="7"/>
      <c r="F126" t="s">
        <v>123</v>
      </c>
    </row>
    <row r="127" spans="3:6" x14ac:dyDescent="0.25">
      <c r="C127">
        <v>119</v>
      </c>
      <c r="D127" s="8" t="str">
        <f>HYPERLINK("#'Table 119'!A1", "How much, if at all, do you trust each of the following on a scale of 0 to 10, with 0 meaning ‘don’t trust them at all’ and 10 meaning ‘trust them totally’?: Citizens Advice ")</f>
        <v xml:space="preserve">How much, if at all, do you trust each of the following on a scale of 0 to 10, with 0 meaning ‘don’t trust them at all’ and 10 meaning ‘trust them totally’?: Citizens Advice </v>
      </c>
      <c r="E127" s="14" t="str">
        <f>HYPERLINK("#'Full Results'!A1150", "1150")</f>
        <v>1150</v>
      </c>
      <c r="F127" t="s">
        <v>123</v>
      </c>
    </row>
    <row r="128" spans="3:6" x14ac:dyDescent="0.25">
      <c r="C128">
        <v>120</v>
      </c>
      <c r="D128" s="8" t="str">
        <f>HYPERLINK("#'Table 120'!A1", "How much, if at all, do you trust each of the following on a scale of 0 to 10, with 0 meaning ‘don’t trust them at all’ and 10 meaning ‘trust them totally’?: Energy Suppliers")</f>
        <v>How much, if at all, do you trust each of the following on a scale of 0 to 10, with 0 meaning ‘don’t trust them at all’ and 10 meaning ‘trust them totally’?: Energy Suppliers</v>
      </c>
      <c r="E128" s="14" t="str">
        <f>HYPERLINK("#'Full Results'!A1165", "1165")</f>
        <v>1165</v>
      </c>
      <c r="F128" t="s">
        <v>123</v>
      </c>
    </row>
    <row r="129" spans="3:6" x14ac:dyDescent="0.25">
      <c r="C129">
        <v>121</v>
      </c>
      <c r="D129" s="8" t="str">
        <f>HYPERLINK("#'Table 121'!A1", "How much, if at all, do you trust each of the following on a scale of 0 to 10, with 0 meaning ‘don’t trust them at all’ and 10 meaning ‘trust them totally’?: Ofgem (the energy regulator)")</f>
        <v>How much, if at all, do you trust each of the following on a scale of 0 to 10, with 0 meaning ‘don’t trust them at all’ and 10 meaning ‘trust them totally’?: Ofgem (the energy regulator)</v>
      </c>
      <c r="E129" s="14" t="str">
        <f>HYPERLINK("#'Full Results'!A1180", "1180")</f>
        <v>1180</v>
      </c>
      <c r="F129" t="s">
        <v>123</v>
      </c>
    </row>
    <row r="130" spans="3:6" x14ac:dyDescent="0.25">
      <c r="C130">
        <v>122</v>
      </c>
      <c r="D130" s="8" t="str">
        <f>HYPERLINK("#'Table 122'!A1", "How much, if at all, do you trust each of the following on a scale of 0 to 10, with 0 meaning ‘don’t trust them at all’ and 10 meaning ‘trust them totally’?: Government")</f>
        <v>How much, if at all, do you trust each of the following on a scale of 0 to 10, with 0 meaning ‘don’t trust them at all’ and 10 meaning ‘trust them totally’?: Government</v>
      </c>
      <c r="E130" s="14" t="str">
        <f>HYPERLINK("#'Full Results'!A1195", "1195")</f>
        <v>1195</v>
      </c>
      <c r="F130" t="s">
        <v>123</v>
      </c>
    </row>
    <row r="131" spans="3:6" x14ac:dyDescent="0.25">
      <c r="C131">
        <v>123</v>
      </c>
      <c r="D131" s="8" t="str">
        <f>HYPERLINK("#'Table 123'!A1", "Grid Summary: Do you trust energy suppliers more or less than the following utility suppliers?")</f>
        <v>Grid Summary: Do you trust energy suppliers more or less than the following utility suppliers?</v>
      </c>
      <c r="E131" s="7"/>
      <c r="F131" t="s">
        <v>535</v>
      </c>
    </row>
    <row r="132" spans="3:6" x14ac:dyDescent="0.25">
      <c r="C132">
        <v>124</v>
      </c>
      <c r="D132" s="8" t="str">
        <f>HYPERLINK("#'Table 124'!A1", "Do you trust energy suppliers more or less than the following utility suppliers?: Water")</f>
        <v>Do you trust energy suppliers more or less than the following utility suppliers?: Water</v>
      </c>
      <c r="E132" s="14" t="str">
        <f>HYPERLINK("#'Full Results'!A1210", "1210")</f>
        <v>1210</v>
      </c>
      <c r="F132" t="s">
        <v>535</v>
      </c>
    </row>
    <row r="133" spans="3:6" x14ac:dyDescent="0.25">
      <c r="C133">
        <v>125</v>
      </c>
      <c r="D133" s="8" t="str">
        <f>HYPERLINK("#'Table 125'!A1", "Do you trust energy suppliers more or less than the following utility suppliers?: Broadband/Internet")</f>
        <v>Do you trust energy suppliers more or less than the following utility suppliers?: Broadband/Internet</v>
      </c>
      <c r="E133" s="14" t="str">
        <f>HYPERLINK("#'Full Results'!A1220", "1220")</f>
        <v>1220</v>
      </c>
      <c r="F133" t="s">
        <v>535</v>
      </c>
    </row>
    <row r="134" spans="3:6" x14ac:dyDescent="0.25">
      <c r="C134">
        <v>126</v>
      </c>
      <c r="D134" s="8" t="str">
        <f>HYPERLINK("#'Table 126'!A1", "Do you trust energy suppliers more or less than the following utility suppliers?: Telephone")</f>
        <v>Do you trust energy suppliers more or less than the following utility suppliers?: Telephone</v>
      </c>
      <c r="E134" s="14" t="str">
        <f>HYPERLINK("#'Full Results'!A1230", "1230")</f>
        <v>1230</v>
      </c>
      <c r="F134" t="s">
        <v>535</v>
      </c>
    </row>
    <row r="135" spans="3:6" x14ac:dyDescent="0.25">
      <c r="C135">
        <v>127</v>
      </c>
      <c r="D135" s="8" t="str">
        <f>HYPERLINK("#'Table 127'!A1", "Do you trust energy suppliers more or less than the following utility suppliers?: TV")</f>
        <v>Do you trust energy suppliers more or less than the following utility suppliers?: TV</v>
      </c>
      <c r="E135" s="14" t="str">
        <f>HYPERLINK("#'Full Results'!A1240", "1240")</f>
        <v>1240</v>
      </c>
      <c r="F135" t="s">
        <v>535</v>
      </c>
    </row>
    <row r="136" spans="3:6" x14ac:dyDescent="0.25">
      <c r="C136">
        <v>128</v>
      </c>
      <c r="D136" s="8" t="str">
        <f>HYPERLINK("#'Table 128'!A1", " How confident or unconfident are you that you understand how your energy bills are calculated?")</f>
        <v xml:space="preserve"> How confident or unconfident are you that you understand how your energy bills are calculated?</v>
      </c>
      <c r="E136" s="14" t="str">
        <f>HYPERLINK("#'Full Results'!A1250", "1250")</f>
        <v>1250</v>
      </c>
      <c r="F136" t="s">
        <v>123</v>
      </c>
    </row>
    <row r="137" spans="3:6" x14ac:dyDescent="0.25">
      <c r="C137">
        <v>129</v>
      </c>
      <c r="D137" s="8" t="str">
        <f>HYPERLINK("#'Table 129'!A1", " What proportion of energy bills do you think goes to energy suppliers as profit?")</f>
        <v xml:space="preserve"> What proportion of energy bills do you think goes to energy suppliers as profit?</v>
      </c>
      <c r="E137" s="14" t="str">
        <f>HYPERLINK("#'Full Results'!A1262", "1262")</f>
        <v>1262</v>
      </c>
      <c r="F137" t="s">
        <v>123</v>
      </c>
    </row>
    <row r="138" spans="3:6" x14ac:dyDescent="0.25">
      <c r="C138">
        <v>130</v>
      </c>
      <c r="D138" s="8" t="str">
        <f>HYPERLINK("#'Table 130'!A1", " How confident or unconfident are you that you understand the costs that make up your energy bills?")</f>
        <v xml:space="preserve"> How confident or unconfident are you that you understand the costs that make up your energy bills?</v>
      </c>
      <c r="E138" s="14" t="str">
        <f>HYPERLINK("#'Full Results'!A1279", "1279")</f>
        <v>1279</v>
      </c>
      <c r="F138" t="s">
        <v>123</v>
      </c>
    </row>
    <row r="139" spans="3:6" x14ac:dyDescent="0.25">
      <c r="C139">
        <v>131</v>
      </c>
      <c r="D139" s="8" t="str">
        <f>HYPERLINK("#'Table 131'!A1", " Which of the following comes closest to your view?")</f>
        <v xml:space="preserve"> Which of the following comes closest to your view?</v>
      </c>
      <c r="E139" s="14" t="str">
        <f>HYPERLINK("#'Full Results'!A1290", "1290")</f>
        <v>1290</v>
      </c>
      <c r="F139" t="s">
        <v>123</v>
      </c>
    </row>
    <row r="140" spans="3:6" x14ac:dyDescent="0.25">
      <c r="C140">
        <v>132</v>
      </c>
      <c r="D140" s="8" t="str">
        <f>HYPERLINK("#'Table 132'!A1", "In your opinion, which of the following groups, if any, should be involved in setting energy prices? Select all that apply.")</f>
        <v>In your opinion, which of the following groups, if any, should be involved in setting energy prices? Select all that apply.</v>
      </c>
      <c r="E140" s="14" t="str">
        <f>HYPERLINK("#'Full Results'!A1297", "1297")</f>
        <v>1297</v>
      </c>
      <c r="F140" t="s">
        <v>123</v>
      </c>
    </row>
    <row r="141" spans="3:6" x14ac:dyDescent="0.25">
      <c r="C141">
        <v>133</v>
      </c>
      <c r="D141" s="8" t="str">
        <f>HYPERLINK("#'Table 133'!A1", " Which of the following comes closest to your view?")</f>
        <v xml:space="preserve"> Which of the following comes closest to your view?</v>
      </c>
      <c r="E141" s="14" t="str">
        <f>HYPERLINK("#'Full Results'!A1307", "1307")</f>
        <v>1307</v>
      </c>
      <c r="F141" t="s">
        <v>123</v>
      </c>
    </row>
    <row r="142" spans="3:6" x14ac:dyDescent="0.25">
      <c r="C142">
        <v>134</v>
      </c>
      <c r="D142" s="8" t="str">
        <f>HYPERLINK("#'Table 134'!A1", "Which of the following households in the UK, if any, should the Government be helping with the cost of their energy bills. Select all that are relevant.")</f>
        <v>Which of the following households in the UK, if any, should the Government be helping with the cost of their energy bills. Select all that are relevant.</v>
      </c>
      <c r="E142" s="14" t="str">
        <f>HYPERLINK("#'Full Results'!A1314", "1314")</f>
        <v>1314</v>
      </c>
      <c r="F142" t="s">
        <v>123</v>
      </c>
    </row>
    <row r="143" spans="3:6" x14ac:dyDescent="0.25">
      <c r="C143">
        <v>135</v>
      </c>
      <c r="D143" s="8" t="str">
        <f>HYPERLINK("#'Table 135'!A1", "You said that you think the Government should help low income households with the cost of their energy bills. Which of the following, if any, should the Government do to help them with the cost of their energy bills? Select all that are relevant.")</f>
        <v>You said that you think the Government should help low income households with the cost of their energy bills. Which of the following, if any, should the Government do to help them with the cost of their energy bills? Select all that are relevant.</v>
      </c>
      <c r="E143" s="14" t="str">
        <f>HYPERLINK("#'Full Results'!A1329", "1329")</f>
        <v>1329</v>
      </c>
      <c r="F143" t="s">
        <v>596</v>
      </c>
    </row>
    <row r="144" spans="3:6" x14ac:dyDescent="0.25">
      <c r="C144">
        <v>136</v>
      </c>
      <c r="D144" s="8" t="str">
        <f>HYPERLINK("#'Table 136'!A1", "You said that you think the Government should help pensioners with the cost of their energy bills. Which of the following, if any, should the Government do to help them with the cost of their energy bills? Select all that are relevant.")</f>
        <v>You said that you think the Government should help pensioners with the cost of their energy bills. Which of the following, if any, should the Government do to help them with the cost of their energy bills? Select all that are relevant.</v>
      </c>
      <c r="E144" s="14" t="str">
        <f>HYPERLINK("#'Full Results'!A1340", "1340")</f>
        <v>1340</v>
      </c>
      <c r="F144" t="s">
        <v>598</v>
      </c>
    </row>
    <row r="145" spans="3:6" x14ac:dyDescent="0.25">
      <c r="C145">
        <v>137</v>
      </c>
      <c r="D145" s="8" t="str">
        <f>HYPERLINK("#'Table 137'!A1", "You said that you think the Government should help households with disabilites with the cost of their energy bills. Which of the following, if any, should the Government do to help them with the cost of their energy bills? Select all that are rel...")</f>
        <v>You said that you think the Government should help households with disabilites with the cost of their energy bills. Which of the following, if any, should the Government do to help them with the cost of their energy bills? Select all that are rel...</v>
      </c>
      <c r="E145" s="14" t="str">
        <f>HYPERLINK("#'Full Results'!A1351", "1351")</f>
        <v>1351</v>
      </c>
      <c r="F145" t="s">
        <v>600</v>
      </c>
    </row>
    <row r="146" spans="3:6" x14ac:dyDescent="0.25">
      <c r="C146">
        <v>138</v>
      </c>
      <c r="D146" s="8" t="str">
        <f>HYPERLINK("#'Table 138'!A1", "You said that you think the Government should help households with chronic health conditions with the cost of their energy bills. Which of the following, if any, should the Government do to help them with the cost of their energy bills? Select al...")</f>
        <v>You said that you think the Government should help households with chronic health conditions with the cost of their energy bills. Which of the following, if any, should the Government do to help them with the cost of their energy bills? Select al...</v>
      </c>
      <c r="E146" s="14" t="str">
        <f>HYPERLINK("#'Full Results'!A1361", "1361")</f>
        <v>1361</v>
      </c>
      <c r="F146" t="s">
        <v>602</v>
      </c>
    </row>
    <row r="147" spans="3:6" x14ac:dyDescent="0.25">
      <c r="C147">
        <v>139</v>
      </c>
      <c r="D147" s="8" t="str">
        <f>HYPERLINK("#'Table 139'!A1", "You said that you think the Government should help households on a pre-payment meter with the cost of their energy bills. Which of the following, if any, should the Government do to help them with the cost of their energy bills? Select all that a...")</f>
        <v>You said that you think the Government should help households on a pre-payment meter with the cost of their energy bills. Which of the following, if any, should the Government do to help them with the cost of their energy bills? Select all that a...</v>
      </c>
      <c r="E147" s="14" t="str">
        <f>HYPERLINK("#'Full Results'!A1372", "1372")</f>
        <v>1372</v>
      </c>
      <c r="F147" t="s">
        <v>604</v>
      </c>
    </row>
    <row r="148" spans="3:6" x14ac:dyDescent="0.25">
      <c r="C148">
        <v>140</v>
      </c>
      <c r="D148" s="8" t="str">
        <f>HYPERLINK("#'Table 140'!A1", "You said that you think the Government should help households that pay by cheque with the cost of their energy bills. Which of the following, if any, should the Government do to help them with the cost of their energy bills? Select all that are r...")</f>
        <v>You said that you think the Government should help households that pay by cheque with the cost of their energy bills. Which of the following, if any, should the Government do to help them with the cost of their energy bills? Select all that are r...</v>
      </c>
      <c r="E148" s="14" t="str">
        <f>HYPERLINK("#'Full Results'!A1381", "1381")</f>
        <v>1381</v>
      </c>
      <c r="F148" t="s">
        <v>606</v>
      </c>
    </row>
    <row r="149" spans="3:6" x14ac:dyDescent="0.25">
      <c r="C149">
        <v>141</v>
      </c>
      <c r="D149" s="8" t="str">
        <f>HYPERLINK("#'Table 141'!A1", "You said that you think the Government should help students with the cost of their energy bills. Which of the following, if any, should the Government do to help them with the cost of their energy bills? Select all that are relevant.")</f>
        <v>You said that you think the Government should help students with the cost of their energy bills. Which of the following, if any, should the Government do to help them with the cost of their energy bills? Select all that are relevant.</v>
      </c>
      <c r="E149" s="14" t="str">
        <f>HYPERLINK("#'Full Results'!A1390", "1390")</f>
        <v>1390</v>
      </c>
      <c r="F149" t="s">
        <v>608</v>
      </c>
    </row>
    <row r="150" spans="3:6" x14ac:dyDescent="0.25">
      <c r="C150">
        <v>142</v>
      </c>
      <c r="D150" s="8" t="str">
        <f>HYPERLINK("#'Table 142'!A1", "You said that you think the Government should help those who are unable to work with the cost of their energy bills. Which of the following, if any, should the Government do to help them with the cost of their energy bills? Select all that are re...")</f>
        <v>You said that you think the Government should help those who are unable to work with the cost of their energy bills. Which of the following, if any, should the Government do to help them with the cost of their energy bills? Select all that are re...</v>
      </c>
      <c r="E150" s="14" t="str">
        <f>HYPERLINK("#'Full Results'!A1399", "1399")</f>
        <v>1399</v>
      </c>
      <c r="F150" t="s">
        <v>610</v>
      </c>
    </row>
    <row r="151" spans="3:6" x14ac:dyDescent="0.25">
      <c r="C151">
        <v>143</v>
      </c>
      <c r="D151" s="8" t="str">
        <f>HYPERLINK("#'Table 143'!A1", "You said that you think the Government should help all households with the cost of their energy bills. Which of the following, if any, should the Government do to help them with the cost of their energy bills? Select all that are relevant.")</f>
        <v>You said that you think the Government should help all households with the cost of their energy bills. Which of the following, if any, should the Government do to help them with the cost of their energy bills? Select all that are relevant.</v>
      </c>
      <c r="E151" s="14" t="str">
        <f>HYPERLINK("#'Full Results'!A1409", "1409")</f>
        <v>1409</v>
      </c>
      <c r="F151" t="s">
        <v>612</v>
      </c>
    </row>
    <row r="152" spans="3:6" x14ac:dyDescent="0.25">
      <c r="C152">
        <v>144</v>
      </c>
      <c r="D152" s="8" t="str">
        <f>HYPERLINK("#'Table 144'!A1", " Prior to taking this survey, had you heard of the energy price cap?")</f>
        <v xml:space="preserve"> Prior to taking this survey, had you heard of the energy price cap?</v>
      </c>
      <c r="E152" s="14" t="str">
        <f>HYPERLINK("#'Full Results'!A1419", "1419")</f>
        <v>1419</v>
      </c>
      <c r="F152" t="s">
        <v>123</v>
      </c>
    </row>
    <row r="153" spans="3:6" x14ac:dyDescent="0.25">
      <c r="C153">
        <v>145</v>
      </c>
      <c r="D153" s="8" t="str">
        <f>HYPERLINK("#'Table 145'!A1", " To what extent do you support or oppose the energy price cap?")</f>
        <v xml:space="preserve"> To what extent do you support or oppose the energy price cap?</v>
      </c>
      <c r="E153" s="14" t="str">
        <f>HYPERLINK("#'Full Results'!A1426", "1426")</f>
        <v>1426</v>
      </c>
      <c r="F153" t="s">
        <v>123</v>
      </c>
    </row>
    <row r="154" spans="3:6" x14ac:dyDescent="0.25">
      <c r="C154">
        <v>146</v>
      </c>
      <c r="D154" s="8" t="str">
        <f>HYPERLINK("#'Table 146'!A1", "Grid Summary: To what extent do you agree or disagree with the following statements?")</f>
        <v>Grid Summary: To what extent do you agree or disagree with the following statements?</v>
      </c>
      <c r="E154" s="7"/>
      <c r="F154" t="s">
        <v>535</v>
      </c>
    </row>
    <row r="155" spans="3:6" x14ac:dyDescent="0.25">
      <c r="C155">
        <v>147</v>
      </c>
      <c r="D155" s="8" t="str">
        <f>HYPERLINK("#'Table 147'!A1", "To what extent do you agree or disagree with the following statements?: The price cap means that energy customers are not charged unfair prices")</f>
        <v>To what extent do you agree or disagree with the following statements?: The price cap means that energy customers are not charged unfair prices</v>
      </c>
      <c r="E155" s="14" t="str">
        <f>HYPERLINK("#'Full Results'!A1438", "1438")</f>
        <v>1438</v>
      </c>
      <c r="F155" t="s">
        <v>535</v>
      </c>
    </row>
    <row r="156" spans="3:6" x14ac:dyDescent="0.25">
      <c r="C156">
        <v>148</v>
      </c>
      <c r="D156" s="8" t="str">
        <f>HYPERLINK("#'Table 148'!A1", "To what extent do you agree or disagree with the following statements?: The price cap is the only thing stopping my supplier charging more")</f>
        <v>To what extent do you agree or disagree with the following statements?: The price cap is the only thing stopping my supplier charging more</v>
      </c>
      <c r="E156" s="14" t="str">
        <f>HYPERLINK("#'Full Results'!A1450", "1450")</f>
        <v>1450</v>
      </c>
      <c r="F156" t="s">
        <v>535</v>
      </c>
    </row>
    <row r="157" spans="3:6" x14ac:dyDescent="0.25">
      <c r="C157">
        <v>149</v>
      </c>
      <c r="D157" s="8" t="str">
        <f>HYPERLINK("#'Table 149'!A1", "To what extent do you agree or disagree with the following statements?: The energy price cap has meant suppliers have gone bust as they can't charge what they need to")</f>
        <v>To what extent do you agree or disagree with the following statements?: The energy price cap has meant suppliers have gone bust as they can't charge what they need to</v>
      </c>
      <c r="E157" s="14" t="str">
        <f>HYPERLINK("#'Full Results'!A1462", "1462")</f>
        <v>1462</v>
      </c>
      <c r="F157" t="s">
        <v>535</v>
      </c>
    </row>
    <row r="158" spans="3:6" x14ac:dyDescent="0.25">
      <c r="C158">
        <v>150</v>
      </c>
      <c r="D158" s="8" t="str">
        <f>HYPERLINK("#'Table 150'!A1", "To what extent do you agree or disagree with the following statements?: The price cap protects vulnerable and low-income households")</f>
        <v>To what extent do you agree or disagree with the following statements?: The price cap protects vulnerable and low-income households</v>
      </c>
      <c r="E158" s="14" t="str">
        <f>HYPERLINK("#'Full Results'!A1474", "1474")</f>
        <v>1474</v>
      </c>
      <c r="F158" t="s">
        <v>535</v>
      </c>
    </row>
    <row r="159" spans="3:6" x14ac:dyDescent="0.25">
      <c r="C159">
        <v>151</v>
      </c>
      <c r="D159" s="8" t="str">
        <f>HYPERLINK("#'Table 151'!A1", "Grid Summary: To what extent do you agree or disagree with the following statements?")</f>
        <v>Grid Summary: To what extent do you agree or disagree with the following statements?</v>
      </c>
      <c r="E159" s="7"/>
      <c r="F159" t="s">
        <v>535</v>
      </c>
    </row>
    <row r="160" spans="3:6" x14ac:dyDescent="0.25">
      <c r="C160">
        <v>152</v>
      </c>
      <c r="D160" s="8" t="str">
        <f>HYPERLINK("#'Table 152'!A1", "To what extent do you agree or disagree with the following statements?: The price cap has given me price stability")</f>
        <v>To what extent do you agree or disagree with the following statements?: The price cap has given me price stability</v>
      </c>
      <c r="E160" s="14" t="str">
        <f>HYPERLINK("#'Full Results'!A1486", "1486")</f>
        <v>1486</v>
      </c>
      <c r="F160" t="s">
        <v>535</v>
      </c>
    </row>
    <row r="161" spans="3:6" x14ac:dyDescent="0.25">
      <c r="C161">
        <v>153</v>
      </c>
      <c r="D161" s="8" t="str">
        <f>HYPERLINK("#'Table 153'!A1", "To what extent do you agree or disagree with the following statements?: I do not see the point of the energy price cap because my energy bill keeps increasing")</f>
        <v>To what extent do you agree or disagree with the following statements?: I do not see the point of the energy price cap because my energy bill keeps increasing</v>
      </c>
      <c r="E161" s="14" t="str">
        <f>HYPERLINK("#'Full Results'!A1498", "1498")</f>
        <v>1498</v>
      </c>
      <c r="F161" t="s">
        <v>535</v>
      </c>
    </row>
    <row r="162" spans="3:6" x14ac:dyDescent="0.25">
      <c r="C162">
        <v>154</v>
      </c>
      <c r="D162" s="8" t="str">
        <f>HYPERLINK("#'Table 154'!A1", "To what extent do you agree or disagree with the following statements?: The price cap encourages competition among energy suppliers")</f>
        <v>To what extent do you agree or disagree with the following statements?: The price cap encourages competition among energy suppliers</v>
      </c>
      <c r="E162" s="14" t="str">
        <f>HYPERLINK("#'Full Results'!A1510", "1510")</f>
        <v>1510</v>
      </c>
      <c r="F162" t="s">
        <v>535</v>
      </c>
    </row>
    <row r="163" spans="3:6" x14ac:dyDescent="0.25">
      <c r="C163">
        <v>155</v>
      </c>
      <c r="D163" s="8" t="str">
        <f>HYPERLINK("#'Table 155'!A1", "To what extent do you agree or disagree with the following statements?: The price cap encourages consumers to switch providers")</f>
        <v>To what extent do you agree or disagree with the following statements?: The price cap encourages consumers to switch providers</v>
      </c>
      <c r="E163" s="14" t="str">
        <f>HYPERLINK("#'Full Results'!A1522", "1522")</f>
        <v>1522</v>
      </c>
      <c r="F163" t="s">
        <v>535</v>
      </c>
    </row>
    <row r="164" spans="3:6" x14ac:dyDescent="0.25">
      <c r="C164">
        <v>156</v>
      </c>
      <c r="D164" s="8" t="str">
        <f>HYPERLINK("#'Table 156'!A1", "To what extent do you agree or disagree with the following statements?: The price cap has stopped my provider from excessively raising my bills")</f>
        <v>To what extent do you agree or disagree with the following statements?: The price cap has stopped my provider from excessively raising my bills</v>
      </c>
      <c r="E164" s="14" t="str">
        <f>HYPERLINK("#'Full Results'!A1534", "1534")</f>
        <v>1534</v>
      </c>
      <c r="F164" t="s">
        <v>535</v>
      </c>
    </row>
    <row r="165" spans="3:6" x14ac:dyDescent="0.25">
      <c r="C165">
        <v>157</v>
      </c>
      <c r="D165" s="8" t="str">
        <f>HYPERLINK("#'Table 157'!A1", " It costs more to transfer electricity to urban areas further away from energy sources. Would you support or oppose a policy to charge those who lived nearer to electricity generators (such as wind and solar farms) less than those who lived furth...")</f>
        <v xml:space="preserve"> It costs more to transfer electricity to urban areas further away from energy sources. Would you support or oppose a policy to charge those who lived nearer to electricity generators (such as wind and solar farms) less than those who lived furth...</v>
      </c>
      <c r="E165" s="14" t="str">
        <f>HYPERLINK("#'Full Results'!A1546", "1546")</f>
        <v>1546</v>
      </c>
      <c r="F165" t="s">
        <v>123</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R1571"/>
  <sheetViews>
    <sheetView showGridLines="0" workbookViewId="0">
      <pane xSplit="2" ySplit="8" topLeftCell="C9" activePane="bottomRight" state="frozen"/>
      <selection pane="topRight"/>
      <selection pane="bottomLeft"/>
      <selection pane="bottomRight"/>
    </sheetView>
  </sheetViews>
  <sheetFormatPr defaultColWidth="11.42578125" defaultRowHeight="15" x14ac:dyDescent="0.25"/>
  <cols>
    <col min="2" max="2" width="20.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25" t="s">
        <v>652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3"/>
      <c r="C5" s="13"/>
      <c r="D5" s="28" t="s">
        <v>88</v>
      </c>
      <c r="E5" s="28"/>
      <c r="F5" s="13"/>
      <c r="G5" s="28" t="s">
        <v>89</v>
      </c>
      <c r="H5" s="28"/>
      <c r="I5" s="28"/>
      <c r="J5" s="28"/>
      <c r="K5" s="28"/>
      <c r="L5" s="28"/>
      <c r="M5" s="13"/>
      <c r="N5" s="28" t="s">
        <v>90</v>
      </c>
      <c r="O5" s="28"/>
      <c r="P5" s="28"/>
      <c r="Q5" s="28"/>
      <c r="R5" s="13"/>
      <c r="S5" s="28" t="s">
        <v>91</v>
      </c>
      <c r="T5" s="28"/>
      <c r="U5" s="28"/>
      <c r="V5" s="28"/>
      <c r="W5" s="28"/>
      <c r="X5" s="28"/>
      <c r="Y5" s="28"/>
      <c r="Z5" s="28"/>
      <c r="AA5" s="28"/>
      <c r="AB5" s="28"/>
      <c r="AC5" s="28"/>
      <c r="AD5" s="28"/>
      <c r="AE5" s="13"/>
      <c r="AF5" s="28" t="s">
        <v>92</v>
      </c>
      <c r="AG5" s="28"/>
      <c r="AH5" s="28"/>
      <c r="AI5" s="28"/>
      <c r="AJ5" s="28"/>
      <c r="AK5" s="13"/>
      <c r="AL5" s="28" t="s">
        <v>93</v>
      </c>
      <c r="AM5" s="28"/>
      <c r="AN5" s="28"/>
      <c r="AO5" s="13"/>
      <c r="AP5" s="28" t="s">
        <v>94</v>
      </c>
      <c r="AQ5" s="28"/>
      <c r="AR5" s="28"/>
      <c r="AS5" s="28"/>
      <c r="AT5" s="28"/>
      <c r="AU5" s="13"/>
      <c r="AV5" s="28" t="s">
        <v>95</v>
      </c>
      <c r="AW5" s="28"/>
      <c r="AX5" s="28"/>
      <c r="AY5" s="28"/>
      <c r="AZ5" s="28"/>
      <c r="BA5" s="28"/>
      <c r="BB5" s="28"/>
      <c r="BC5" s="28"/>
      <c r="BD5" s="28"/>
      <c r="BE5" s="28"/>
      <c r="BF5" s="28"/>
      <c r="BG5" s="28"/>
      <c r="BH5" s="28"/>
      <c r="BI5" s="28"/>
      <c r="BJ5" s="28"/>
      <c r="BK5" s="28"/>
      <c r="BL5" s="13"/>
      <c r="BM5" s="28" t="s">
        <v>96</v>
      </c>
      <c r="BN5" s="28"/>
      <c r="BO5" s="28"/>
      <c r="BP5" s="28"/>
      <c r="BQ5" s="28"/>
      <c r="BR5" s="28"/>
      <c r="BS5" s="13"/>
      <c r="BT5" s="28" t="s">
        <v>97</v>
      </c>
      <c r="BU5" s="28"/>
      <c r="BV5" s="13"/>
      <c r="BW5" s="28" t="s">
        <v>98</v>
      </c>
      <c r="BX5" s="28"/>
      <c r="BY5" s="13"/>
      <c r="BZ5" s="28" t="s">
        <v>99</v>
      </c>
      <c r="CA5" s="28"/>
      <c r="CB5" s="28"/>
      <c r="CC5" s="13"/>
      <c r="CD5" s="28" t="s">
        <v>100</v>
      </c>
      <c r="CE5" s="28"/>
      <c r="CF5" s="28"/>
      <c r="CG5" s="13"/>
      <c r="CH5" s="28" t="s">
        <v>101</v>
      </c>
      <c r="CI5" s="28"/>
      <c r="CJ5" s="28"/>
      <c r="CK5" s="13"/>
      <c r="CL5" s="28" t="s">
        <v>102</v>
      </c>
      <c r="CM5" s="28"/>
      <c r="CN5" s="13"/>
      <c r="CO5" s="28" t="s">
        <v>103</v>
      </c>
      <c r="CP5" s="28"/>
      <c r="CQ5" s="28"/>
      <c r="CR5" s="28"/>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20.100000000000001"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20.100000000000001"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11" spans="2:96" x14ac:dyDescent="0.25">
      <c r="B11" s="6" t="s">
        <v>122</v>
      </c>
    </row>
    <row r="12" spans="2:96" x14ac:dyDescent="0.25">
      <c r="B12" s="24" t="s">
        <v>123</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row>
    <row r="13" spans="2:96" x14ac:dyDescent="0.25">
      <c r="B13" t="s">
        <v>104</v>
      </c>
      <c r="C13" s="17">
        <v>0.69601266117374205</v>
      </c>
      <c r="D13" s="17">
        <v>0.650956315013967</v>
      </c>
      <c r="E13" s="17">
        <v>0.73848996381008403</v>
      </c>
      <c r="F13" s="17"/>
      <c r="G13" s="17">
        <v>0.64217309271228096</v>
      </c>
      <c r="H13" s="17">
        <v>0.77769992554730405</v>
      </c>
      <c r="I13" s="17">
        <v>0.760816983757854</v>
      </c>
      <c r="J13" s="17">
        <v>0.771650189896113</v>
      </c>
      <c r="K13" s="17">
        <v>0.67717739920917097</v>
      </c>
      <c r="L13" s="17">
        <v>0.563359028458008</v>
      </c>
      <c r="M13" s="17"/>
      <c r="N13" s="17">
        <v>0.62972880000785703</v>
      </c>
      <c r="O13" s="17">
        <v>0.724154575061146</v>
      </c>
      <c r="P13" s="17">
        <v>0.69676580651016595</v>
      </c>
      <c r="Q13" s="17">
        <v>0.73837353268362704</v>
      </c>
      <c r="R13" s="17"/>
      <c r="S13" s="17">
        <v>0.63467512889378896</v>
      </c>
      <c r="T13" s="17">
        <v>0.61387646910314997</v>
      </c>
      <c r="U13" s="17">
        <v>0.70590598209843602</v>
      </c>
      <c r="V13" s="17">
        <v>0.75836194136241797</v>
      </c>
      <c r="W13" s="17">
        <v>0.704070285422708</v>
      </c>
      <c r="X13" s="17">
        <v>0.67342749343038499</v>
      </c>
      <c r="Y13" s="17">
        <v>0.73111285769867895</v>
      </c>
      <c r="Z13" s="17">
        <v>0.67265240895170897</v>
      </c>
      <c r="AA13" s="17">
        <v>0.70658830820495999</v>
      </c>
      <c r="AB13" s="17">
        <v>0.81521451599619299</v>
      </c>
      <c r="AC13" s="17">
        <v>0.68949721950031795</v>
      </c>
      <c r="AD13" s="17">
        <v>0.72639757894994095</v>
      </c>
      <c r="AE13" s="17"/>
      <c r="AF13" s="17">
        <v>0.64290854148505105</v>
      </c>
      <c r="AG13" s="17">
        <v>0.72231624872839595</v>
      </c>
      <c r="AH13" s="17">
        <v>0.59518276069076104</v>
      </c>
      <c r="AI13" s="17">
        <v>0.54889713048325905</v>
      </c>
      <c r="AJ13" s="17">
        <v>0.76207821280384802</v>
      </c>
      <c r="AK13" s="17"/>
      <c r="AL13" s="17">
        <v>0.61143082714402797</v>
      </c>
      <c r="AM13" s="17">
        <v>0.75174226842770997</v>
      </c>
      <c r="AN13" s="17">
        <v>0.62533742519471802</v>
      </c>
      <c r="AO13" s="17"/>
      <c r="AP13" s="17">
        <v>0.72693661379792796</v>
      </c>
      <c r="AQ13" s="17">
        <v>0.72910515323458902</v>
      </c>
      <c r="AR13" s="17">
        <v>0.68937582053517998</v>
      </c>
      <c r="AS13" s="17">
        <v>0.63428338023170405</v>
      </c>
      <c r="AT13" s="17">
        <v>0.54861456648038498</v>
      </c>
      <c r="AU13" s="17"/>
      <c r="AV13" s="17">
        <v>0.47392852822379899</v>
      </c>
      <c r="AW13" s="17">
        <v>0.71996756134758499</v>
      </c>
      <c r="AX13" s="17">
        <v>0.71851772740018405</v>
      </c>
      <c r="AY13" s="17">
        <v>0.75391900929659095</v>
      </c>
      <c r="AZ13" s="17">
        <v>0.71155729427858105</v>
      </c>
      <c r="BA13" s="17">
        <v>0.70851248080731599</v>
      </c>
      <c r="BB13" s="17">
        <v>0.64410250654771894</v>
      </c>
      <c r="BC13" s="17">
        <v>0.76749488542042299</v>
      </c>
      <c r="BD13" s="17">
        <v>0.62907066240192</v>
      </c>
      <c r="BE13" s="17">
        <v>0.77512482176813402</v>
      </c>
      <c r="BF13" s="17">
        <v>0.66177305525389596</v>
      </c>
      <c r="BG13" s="17">
        <v>0.669463411274275</v>
      </c>
      <c r="BH13" s="17">
        <v>0.75624162315769705</v>
      </c>
      <c r="BI13" s="17">
        <v>0.70563458868291795</v>
      </c>
      <c r="BJ13" s="17">
        <v>0.53944500188659805</v>
      </c>
      <c r="BK13" s="17">
        <v>0.645064803693841</v>
      </c>
      <c r="BL13" s="17"/>
      <c r="BM13" s="17">
        <v>0.685558635913188</v>
      </c>
      <c r="BN13" s="17">
        <v>0.70420087558125399</v>
      </c>
      <c r="BO13" s="17">
        <v>0.672732736284679</v>
      </c>
      <c r="BP13" s="17">
        <v>0.715805931561596</v>
      </c>
      <c r="BQ13" s="17">
        <v>0.68796186954044003</v>
      </c>
      <c r="BR13" s="17">
        <v>0.69897752157297799</v>
      </c>
      <c r="BS13" s="17"/>
      <c r="BT13" s="17">
        <v>0.689749728976356</v>
      </c>
      <c r="BU13" s="17">
        <v>0.70769924034890896</v>
      </c>
      <c r="BV13" s="17"/>
      <c r="BW13" s="17">
        <v>0.65605470841998204</v>
      </c>
      <c r="BX13" s="17">
        <v>0.71466085990197603</v>
      </c>
      <c r="BY13" s="17"/>
      <c r="BZ13" s="17">
        <v>0.68968343714940095</v>
      </c>
      <c r="CA13" s="17">
        <v>0.73144424822239595</v>
      </c>
      <c r="CB13" s="17">
        <v>0.69199174889954695</v>
      </c>
      <c r="CC13" s="17"/>
      <c r="CD13" s="17">
        <v>0.68135040491558796</v>
      </c>
      <c r="CE13" s="17">
        <v>0.77585929464316405</v>
      </c>
      <c r="CF13" s="17">
        <v>0.65845874149308503</v>
      </c>
      <c r="CG13" s="17"/>
      <c r="CH13" s="17">
        <v>0.692335711418398</v>
      </c>
      <c r="CI13" s="17">
        <v>0.80135000871653395</v>
      </c>
      <c r="CJ13" s="17">
        <v>0.61304053667081604</v>
      </c>
      <c r="CK13" s="17"/>
      <c r="CL13" s="17">
        <v>0.68650616385170704</v>
      </c>
      <c r="CM13" s="17">
        <v>0.710150737629065</v>
      </c>
      <c r="CN13" s="17"/>
      <c r="CO13" s="17">
        <v>0.48253556967098998</v>
      </c>
      <c r="CP13" s="17">
        <v>0.59578470127892702</v>
      </c>
      <c r="CQ13" s="17">
        <v>0.76826230071869095</v>
      </c>
      <c r="CR13" s="17">
        <v>0.82526124259378497</v>
      </c>
    </row>
    <row r="14" spans="2:96" x14ac:dyDescent="0.25">
      <c r="B14" t="s">
        <v>105</v>
      </c>
      <c r="C14" s="17">
        <v>0.48706042524406601</v>
      </c>
      <c r="D14" s="17">
        <v>0.42599891153290098</v>
      </c>
      <c r="E14" s="17">
        <v>0.548428145828743</v>
      </c>
      <c r="F14" s="17"/>
      <c r="G14" s="17">
        <v>0.39658257624177401</v>
      </c>
      <c r="H14" s="17">
        <v>0.41955820918940001</v>
      </c>
      <c r="I14" s="17">
        <v>0.45499399149213299</v>
      </c>
      <c r="J14" s="17">
        <v>0.54300759985230496</v>
      </c>
      <c r="K14" s="17">
        <v>0.45627055609830097</v>
      </c>
      <c r="L14" s="17">
        <v>0.60368013078496996</v>
      </c>
      <c r="M14" s="17"/>
      <c r="N14" s="17">
        <v>0.492876878606955</v>
      </c>
      <c r="O14" s="17">
        <v>0.50645790526425305</v>
      </c>
      <c r="P14" s="17">
        <v>0.4584917988603</v>
      </c>
      <c r="Q14" s="17">
        <v>0.48474586730246899</v>
      </c>
      <c r="R14" s="17"/>
      <c r="S14" s="17">
        <v>0.359638837779162</v>
      </c>
      <c r="T14" s="17">
        <v>0.45711434492957198</v>
      </c>
      <c r="U14" s="17">
        <v>0.48806729746972999</v>
      </c>
      <c r="V14" s="17">
        <v>0.52808963978868795</v>
      </c>
      <c r="W14" s="17">
        <v>0.51532646519536396</v>
      </c>
      <c r="X14" s="17">
        <v>0.51248091937551699</v>
      </c>
      <c r="Y14" s="17">
        <v>0.481650097308369</v>
      </c>
      <c r="Z14" s="17">
        <v>0.51155384001683801</v>
      </c>
      <c r="AA14" s="17">
        <v>0.484675942664412</v>
      </c>
      <c r="AB14" s="17">
        <v>0.52218569285229799</v>
      </c>
      <c r="AC14" s="17">
        <v>0.55658822095070704</v>
      </c>
      <c r="AD14" s="17">
        <v>0.71341645241656304</v>
      </c>
      <c r="AE14" s="17"/>
      <c r="AF14" s="17">
        <v>0.476195788095506</v>
      </c>
      <c r="AG14" s="17">
        <v>0.50323632772290905</v>
      </c>
      <c r="AH14" s="17">
        <v>0.50183220294891095</v>
      </c>
      <c r="AI14" s="17">
        <v>0.32392026309170502</v>
      </c>
      <c r="AJ14" s="17">
        <v>0.477984839526014</v>
      </c>
      <c r="AK14" s="17"/>
      <c r="AL14" s="17">
        <v>0.45350693650271301</v>
      </c>
      <c r="AM14" s="17">
        <v>0.51817413372742704</v>
      </c>
      <c r="AN14" s="17">
        <v>0.44879487126316098</v>
      </c>
      <c r="AO14" s="17"/>
      <c r="AP14" s="17">
        <v>0.50436479944718104</v>
      </c>
      <c r="AQ14" s="17">
        <v>0.48583477825524501</v>
      </c>
      <c r="AR14" s="17">
        <v>0.48710936397385701</v>
      </c>
      <c r="AS14" s="17">
        <v>0.45497450614834001</v>
      </c>
      <c r="AT14" s="17">
        <v>0.38822161626196799</v>
      </c>
      <c r="AU14" s="17"/>
      <c r="AV14" s="17">
        <v>0.152769603320837</v>
      </c>
      <c r="AW14" s="17">
        <v>0.40512752413053299</v>
      </c>
      <c r="AX14" s="17">
        <v>0.436822438032056</v>
      </c>
      <c r="AY14" s="17">
        <v>0.51429477661335599</v>
      </c>
      <c r="AZ14" s="17">
        <v>0.51216437963904105</v>
      </c>
      <c r="BA14" s="17">
        <v>0.55119115924373696</v>
      </c>
      <c r="BB14" s="17">
        <v>0.48074632664848199</v>
      </c>
      <c r="BC14" s="17">
        <v>0.52757569149068495</v>
      </c>
      <c r="BD14" s="17">
        <v>0.47706142520880401</v>
      </c>
      <c r="BE14" s="17">
        <v>0.50268768163314803</v>
      </c>
      <c r="BF14" s="17">
        <v>0.49563968381262902</v>
      </c>
      <c r="BG14" s="17">
        <v>0.45585306093585698</v>
      </c>
      <c r="BH14" s="17">
        <v>0.530030869295125</v>
      </c>
      <c r="BI14" s="17">
        <v>0.48769234904103997</v>
      </c>
      <c r="BJ14" s="17">
        <v>0.35516457280410602</v>
      </c>
      <c r="BK14" s="17">
        <v>0.38229568247574702</v>
      </c>
      <c r="BL14" s="17"/>
      <c r="BM14" s="17">
        <v>0.43909264821587601</v>
      </c>
      <c r="BN14" s="17">
        <v>0.47609982859205802</v>
      </c>
      <c r="BO14" s="17">
        <v>0.42777066769575101</v>
      </c>
      <c r="BP14" s="17">
        <v>0.54984803425770401</v>
      </c>
      <c r="BQ14" s="17">
        <v>0.58762153195236699</v>
      </c>
      <c r="BR14" s="17">
        <v>0.48162342512123602</v>
      </c>
      <c r="BS14" s="17"/>
      <c r="BT14" s="17">
        <v>0.470208628921847</v>
      </c>
      <c r="BU14" s="17">
        <v>0.51489731322914101</v>
      </c>
      <c r="BV14" s="17"/>
      <c r="BW14" s="17">
        <v>0.46976187108547901</v>
      </c>
      <c r="BX14" s="17">
        <v>0.50722132031535005</v>
      </c>
      <c r="BY14" s="17"/>
      <c r="BZ14" s="17">
        <v>0.49875457685115998</v>
      </c>
      <c r="CA14" s="17">
        <v>0.49368845111211002</v>
      </c>
      <c r="CB14" s="17">
        <v>0.33015049368444199</v>
      </c>
      <c r="CC14" s="17"/>
      <c r="CD14" s="17">
        <v>0.49364608675438099</v>
      </c>
      <c r="CE14" s="17">
        <v>0.48401527692579199</v>
      </c>
      <c r="CF14" s="17">
        <v>0.47237188099036498</v>
      </c>
      <c r="CG14" s="17"/>
      <c r="CH14" s="17">
        <v>0.51023661662491204</v>
      </c>
      <c r="CI14" s="17">
        <v>0.44376033144091898</v>
      </c>
      <c r="CJ14" s="17">
        <v>0.47910214305971499</v>
      </c>
      <c r="CK14" s="17"/>
      <c r="CL14" s="17">
        <v>0.48093822394924501</v>
      </c>
      <c r="CM14" s="17">
        <v>0.48504551147585101</v>
      </c>
      <c r="CN14" s="17"/>
      <c r="CO14" s="17">
        <v>0.407372671243107</v>
      </c>
      <c r="CP14" s="17">
        <v>0.491594759753545</v>
      </c>
      <c r="CQ14" s="17">
        <v>0.50186080981568804</v>
      </c>
      <c r="CR14" s="17">
        <v>0.47873910088316701</v>
      </c>
    </row>
    <row r="15" spans="2:96" x14ac:dyDescent="0.25">
      <c r="B15" t="s">
        <v>106</v>
      </c>
      <c r="C15" s="17">
        <v>0.35137024457201299</v>
      </c>
      <c r="D15" s="17">
        <v>0.394374991071613</v>
      </c>
      <c r="E15" s="17">
        <v>0.30900642709616699</v>
      </c>
      <c r="F15" s="17"/>
      <c r="G15" s="17">
        <v>0.25594837603174703</v>
      </c>
      <c r="H15" s="17">
        <v>0.32480653070141202</v>
      </c>
      <c r="I15" s="17">
        <v>0.39977136173315198</v>
      </c>
      <c r="J15" s="17">
        <v>0.39388035601997501</v>
      </c>
      <c r="K15" s="17">
        <v>0.37485491556890199</v>
      </c>
      <c r="L15" s="17">
        <v>0.34679484707333103</v>
      </c>
      <c r="M15" s="17"/>
      <c r="N15" s="17">
        <v>0.40209076414393802</v>
      </c>
      <c r="O15" s="17">
        <v>0.34765673231947603</v>
      </c>
      <c r="P15" s="17">
        <v>0.33646061881356698</v>
      </c>
      <c r="Q15" s="17">
        <v>0.31335040194335401</v>
      </c>
      <c r="R15" s="17"/>
      <c r="S15" s="17">
        <v>0.34061007799446602</v>
      </c>
      <c r="T15" s="17">
        <v>0.38242966399587602</v>
      </c>
      <c r="U15" s="17">
        <v>0.37597746359938</v>
      </c>
      <c r="V15" s="17">
        <v>0.37880524112236702</v>
      </c>
      <c r="W15" s="17">
        <v>0.34935729997524201</v>
      </c>
      <c r="X15" s="17">
        <v>0.35495161832597499</v>
      </c>
      <c r="Y15" s="17">
        <v>0.30892561005124403</v>
      </c>
      <c r="Z15" s="17">
        <v>0.35704947354643801</v>
      </c>
      <c r="AA15" s="17">
        <v>0.32826228842685201</v>
      </c>
      <c r="AB15" s="17">
        <v>0.38640843629712202</v>
      </c>
      <c r="AC15" s="17">
        <v>0.26247965360838599</v>
      </c>
      <c r="AD15" s="17">
        <v>0.34688227589812298</v>
      </c>
      <c r="AE15" s="17"/>
      <c r="AF15" s="17">
        <v>0.36410144714321901</v>
      </c>
      <c r="AG15" s="17">
        <v>0.37025435544093899</v>
      </c>
      <c r="AH15" s="17">
        <v>0.411661106350869</v>
      </c>
      <c r="AI15" s="17">
        <v>0.23496571255311199</v>
      </c>
      <c r="AJ15" s="17">
        <v>0.31530642740626003</v>
      </c>
      <c r="AK15" s="17"/>
      <c r="AL15" s="17">
        <v>0.359659961116365</v>
      </c>
      <c r="AM15" s="17">
        <v>0.366783441379613</v>
      </c>
      <c r="AN15" s="17">
        <v>0.43715491635308401</v>
      </c>
      <c r="AO15" s="17"/>
      <c r="AP15" s="17">
        <v>0.299524235473831</v>
      </c>
      <c r="AQ15" s="17">
        <v>0.35422262236372798</v>
      </c>
      <c r="AR15" s="17">
        <v>0.377727926003466</v>
      </c>
      <c r="AS15" s="17">
        <v>0.37379837173846098</v>
      </c>
      <c r="AT15" s="17">
        <v>0.51138831467017298</v>
      </c>
      <c r="AU15" s="17"/>
      <c r="AV15" s="17">
        <v>0.70324578048060304</v>
      </c>
      <c r="AW15" s="17">
        <v>0.31561061920578798</v>
      </c>
      <c r="AX15" s="17">
        <v>0.29774161014080203</v>
      </c>
      <c r="AY15" s="17">
        <v>0.304964520415481</v>
      </c>
      <c r="AZ15" s="17">
        <v>0.27845082349433098</v>
      </c>
      <c r="BA15" s="17">
        <v>0.38193595461806101</v>
      </c>
      <c r="BB15" s="17">
        <v>0.31707876929087597</v>
      </c>
      <c r="BC15" s="17">
        <v>0.28868059036649102</v>
      </c>
      <c r="BD15" s="17">
        <v>0.34104739136016099</v>
      </c>
      <c r="BE15" s="17">
        <v>0.41696172659777397</v>
      </c>
      <c r="BF15" s="17">
        <v>0.39126933752235299</v>
      </c>
      <c r="BG15" s="17">
        <v>0.398392450032578</v>
      </c>
      <c r="BH15" s="17">
        <v>0.30487827717862398</v>
      </c>
      <c r="BI15" s="17">
        <v>0.52490161183966</v>
      </c>
      <c r="BJ15" s="17">
        <v>0.54730686008623497</v>
      </c>
      <c r="BK15" s="17">
        <v>0.43065409478880601</v>
      </c>
      <c r="BL15" s="17"/>
      <c r="BM15" s="17">
        <v>0.33036494463814903</v>
      </c>
      <c r="BN15" s="17">
        <v>0.35668863341287199</v>
      </c>
      <c r="BO15" s="17">
        <v>0.32504653010357798</v>
      </c>
      <c r="BP15" s="17">
        <v>0.35711068810834801</v>
      </c>
      <c r="BQ15" s="17">
        <v>0.37690945888038402</v>
      </c>
      <c r="BR15" s="17">
        <v>0.40713145388303101</v>
      </c>
      <c r="BS15" s="17"/>
      <c r="BT15" s="17">
        <v>0.34638094134042902</v>
      </c>
      <c r="BU15" s="17">
        <v>0.35712961348566302</v>
      </c>
      <c r="BV15" s="17"/>
      <c r="BW15" s="17">
        <v>0.381636486735007</v>
      </c>
      <c r="BX15" s="17">
        <v>0.34841209208400198</v>
      </c>
      <c r="BY15" s="17"/>
      <c r="BZ15" s="17">
        <v>0.360374131860353</v>
      </c>
      <c r="CA15" s="17">
        <v>0.30086478377242798</v>
      </c>
      <c r="CB15" s="17">
        <v>0.38096167610332798</v>
      </c>
      <c r="CC15" s="17"/>
      <c r="CD15" s="17">
        <v>0.36055767601885003</v>
      </c>
      <c r="CE15" s="17">
        <v>0.334020758338193</v>
      </c>
      <c r="CF15" s="17">
        <v>0.42740755901764599</v>
      </c>
      <c r="CG15" s="17"/>
      <c r="CH15" s="17">
        <v>0.35192775659505998</v>
      </c>
      <c r="CI15" s="17">
        <v>0.32429262657951202</v>
      </c>
      <c r="CJ15" s="17">
        <v>0.39856673405660498</v>
      </c>
      <c r="CK15" s="17"/>
      <c r="CL15" s="17">
        <v>0.36448047873963901</v>
      </c>
      <c r="CM15" s="17">
        <v>0.346457792310918</v>
      </c>
      <c r="CN15" s="17"/>
      <c r="CO15" s="17">
        <v>0.30417495359244601</v>
      </c>
      <c r="CP15" s="17">
        <v>0.37045224478792499</v>
      </c>
      <c r="CQ15" s="17">
        <v>0.35168439245030603</v>
      </c>
      <c r="CR15" s="17">
        <v>0.33149673176112598</v>
      </c>
    </row>
    <row r="16" spans="2:96" x14ac:dyDescent="0.25">
      <c r="B16" t="s">
        <v>107</v>
      </c>
      <c r="C16" s="17">
        <v>0.26164914736527101</v>
      </c>
      <c r="D16" s="17">
        <v>0.28805524852416498</v>
      </c>
      <c r="E16" s="17">
        <v>0.235053845524579</v>
      </c>
      <c r="F16" s="17"/>
      <c r="G16" s="17">
        <v>0.140207558717445</v>
      </c>
      <c r="H16" s="17">
        <v>0.16317216081741101</v>
      </c>
      <c r="I16" s="17">
        <v>0.22232785953348799</v>
      </c>
      <c r="J16" s="17">
        <v>0.29667345053518801</v>
      </c>
      <c r="K16" s="17">
        <v>0.28892389976442401</v>
      </c>
      <c r="L16" s="17">
        <v>0.40811765699670699</v>
      </c>
      <c r="M16" s="17"/>
      <c r="N16" s="17">
        <v>0.25289710928769699</v>
      </c>
      <c r="O16" s="17">
        <v>0.22164402843183301</v>
      </c>
      <c r="P16" s="17">
        <v>0.26890020179167501</v>
      </c>
      <c r="Q16" s="17">
        <v>0.307257705366208</v>
      </c>
      <c r="R16" s="17"/>
      <c r="S16" s="17">
        <v>0.22589677445110401</v>
      </c>
      <c r="T16" s="17">
        <v>0.28623609379923298</v>
      </c>
      <c r="U16" s="17">
        <v>0.28725208311014</v>
      </c>
      <c r="V16" s="17">
        <v>0.31769166395404702</v>
      </c>
      <c r="W16" s="17">
        <v>0.26539230568108702</v>
      </c>
      <c r="X16" s="17">
        <v>0.292226464726697</v>
      </c>
      <c r="Y16" s="17">
        <v>0.30804423513816898</v>
      </c>
      <c r="Z16" s="17">
        <v>0.35737738482329101</v>
      </c>
      <c r="AA16" s="17">
        <v>0.25691550029744498</v>
      </c>
      <c r="AB16" s="17">
        <v>0.16276661225956099</v>
      </c>
      <c r="AC16" s="17">
        <v>0.22430832931490899</v>
      </c>
      <c r="AD16" s="17">
        <v>0.109853527895374</v>
      </c>
      <c r="AE16" s="17"/>
      <c r="AF16" s="17">
        <v>0.42745287165955098</v>
      </c>
      <c r="AG16" s="17">
        <v>0.115282923953458</v>
      </c>
      <c r="AH16" s="17">
        <v>0.15342080571994901</v>
      </c>
      <c r="AI16" s="17">
        <v>0.56892960508815005</v>
      </c>
      <c r="AJ16" s="17">
        <v>0.220725269399485</v>
      </c>
      <c r="AK16" s="17"/>
      <c r="AL16" s="17">
        <v>0.40235537337330701</v>
      </c>
      <c r="AM16" s="17">
        <v>0.121284719276051</v>
      </c>
      <c r="AN16" s="17">
        <v>0.205000628740691</v>
      </c>
      <c r="AO16" s="17"/>
      <c r="AP16" s="17">
        <v>0.33882645992784499</v>
      </c>
      <c r="AQ16" s="17">
        <v>0.26947749578408098</v>
      </c>
      <c r="AR16" s="17">
        <v>0.19055674652902699</v>
      </c>
      <c r="AS16" s="17">
        <v>0.17785024687734699</v>
      </c>
      <c r="AT16" s="17">
        <v>0.156465536797599</v>
      </c>
      <c r="AU16" s="17"/>
      <c r="AV16" s="17">
        <v>0.63152290584316195</v>
      </c>
      <c r="AW16" s="17">
        <v>0.17229872741459501</v>
      </c>
      <c r="AX16" s="17">
        <v>0.31309620959526602</v>
      </c>
      <c r="AY16" s="17">
        <v>0.26642394237581801</v>
      </c>
      <c r="AZ16" s="17">
        <v>0.24999111523502099</v>
      </c>
      <c r="BA16" s="17">
        <v>0.245849531994486</v>
      </c>
      <c r="BB16" s="17">
        <v>0.28292819246281198</v>
      </c>
      <c r="BC16" s="17">
        <v>0.34197953126988601</v>
      </c>
      <c r="BD16" s="17">
        <v>0.33646047988292999</v>
      </c>
      <c r="BE16" s="17">
        <v>0.24719352105512099</v>
      </c>
      <c r="BF16" s="17">
        <v>0.23642583178274201</v>
      </c>
      <c r="BG16" s="17">
        <v>0.20865251631443599</v>
      </c>
      <c r="BH16" s="17">
        <v>0.22072330358202899</v>
      </c>
      <c r="BI16" s="17">
        <v>0.27360137791547601</v>
      </c>
      <c r="BJ16" s="17">
        <v>0.20377911768499299</v>
      </c>
      <c r="BK16" s="17">
        <v>9.3669939117187503E-2</v>
      </c>
      <c r="BL16" s="17"/>
      <c r="BM16" s="17">
        <v>0.207300210934662</v>
      </c>
      <c r="BN16" s="17">
        <v>0.29702122826107602</v>
      </c>
      <c r="BO16" s="17">
        <v>0.26421632529218397</v>
      </c>
      <c r="BP16" s="17">
        <v>0.273376672544209</v>
      </c>
      <c r="BQ16" s="17">
        <v>0.25854932236099298</v>
      </c>
      <c r="BR16" s="17">
        <v>0.25359205931776402</v>
      </c>
      <c r="BS16" s="17"/>
      <c r="BT16" s="17">
        <v>0.25331250322294702</v>
      </c>
      <c r="BU16" s="17">
        <v>0.27971660493879202</v>
      </c>
      <c r="BV16" s="17"/>
      <c r="BW16" s="17">
        <v>0.25458419144308603</v>
      </c>
      <c r="BX16" s="17">
        <v>0.27593464189004802</v>
      </c>
      <c r="BY16" s="17"/>
      <c r="BZ16" s="17">
        <v>0.27284387520570003</v>
      </c>
      <c r="CA16" s="17">
        <v>0.25769916188406</v>
      </c>
      <c r="CB16" s="17">
        <v>0.136193600865257</v>
      </c>
      <c r="CC16" s="17"/>
      <c r="CD16" s="17">
        <v>0.279396500411972</v>
      </c>
      <c r="CE16" s="17">
        <v>0.15801411289278</v>
      </c>
      <c r="CF16" s="17">
        <v>0.30445036274177301</v>
      </c>
      <c r="CG16" s="17"/>
      <c r="CH16" s="17">
        <v>0.27480439978623999</v>
      </c>
      <c r="CI16" s="17">
        <v>0.21876547457382101</v>
      </c>
      <c r="CJ16" s="17">
        <v>0.31461153730862501</v>
      </c>
      <c r="CK16" s="17"/>
      <c r="CL16" s="17">
        <v>0.25354319373816803</v>
      </c>
      <c r="CM16" s="17">
        <v>0.27542022188485898</v>
      </c>
      <c r="CN16" s="17"/>
      <c r="CO16" s="17">
        <v>0.277612517094462</v>
      </c>
      <c r="CP16" s="17">
        <v>0.293061707356709</v>
      </c>
      <c r="CQ16" s="17">
        <v>0.262646248112055</v>
      </c>
      <c r="CR16" s="17">
        <v>0.193860319402853</v>
      </c>
    </row>
    <row r="17" spans="2:96" x14ac:dyDescent="0.25">
      <c r="B17" t="s">
        <v>108</v>
      </c>
      <c r="C17" s="17">
        <v>0.25188640375815702</v>
      </c>
      <c r="D17" s="17">
        <v>0.246726342930982</v>
      </c>
      <c r="E17" s="17">
        <v>0.25726456665902098</v>
      </c>
      <c r="F17" s="17"/>
      <c r="G17" s="17">
        <v>0.208378112839536</v>
      </c>
      <c r="H17" s="17">
        <v>0.29532909974197302</v>
      </c>
      <c r="I17" s="17">
        <v>0.27373974694398401</v>
      </c>
      <c r="J17" s="17">
        <v>0.198902447134709</v>
      </c>
      <c r="K17" s="17">
        <v>0.28718494191756</v>
      </c>
      <c r="L17" s="17">
        <v>0.24705896183786</v>
      </c>
      <c r="M17" s="17"/>
      <c r="N17" s="17">
        <v>0.22245951075374901</v>
      </c>
      <c r="O17" s="17">
        <v>0.24236605935320901</v>
      </c>
      <c r="P17" s="17">
        <v>0.280233946341856</v>
      </c>
      <c r="Q17" s="17">
        <v>0.26919542304055499</v>
      </c>
      <c r="R17" s="17"/>
      <c r="S17" s="17">
        <v>0.20711942993933</v>
      </c>
      <c r="T17" s="17">
        <v>0.232079975093124</v>
      </c>
      <c r="U17" s="17">
        <v>0.25133075224118401</v>
      </c>
      <c r="V17" s="17">
        <v>0.25353413388746099</v>
      </c>
      <c r="W17" s="17">
        <v>0.24283474525493501</v>
      </c>
      <c r="X17" s="17">
        <v>0.23829234548245401</v>
      </c>
      <c r="Y17" s="17">
        <v>0.27688772265796902</v>
      </c>
      <c r="Z17" s="17">
        <v>0.32263778538286503</v>
      </c>
      <c r="AA17" s="17">
        <v>0.241619587181434</v>
      </c>
      <c r="AB17" s="17">
        <v>0.31029265688356999</v>
      </c>
      <c r="AC17" s="17">
        <v>0.313212524004295</v>
      </c>
      <c r="AD17" s="17">
        <v>0.20445755874757801</v>
      </c>
      <c r="AE17" s="17"/>
      <c r="AF17" s="17">
        <v>0.23559298315176799</v>
      </c>
      <c r="AG17" s="17">
        <v>0.28781604585451198</v>
      </c>
      <c r="AH17" s="17">
        <v>0.25518701656680698</v>
      </c>
      <c r="AI17" s="17">
        <v>0.110199917234456</v>
      </c>
      <c r="AJ17" s="17">
        <v>0.283864826006056</v>
      </c>
      <c r="AK17" s="17"/>
      <c r="AL17" s="17">
        <v>0.23631528693675799</v>
      </c>
      <c r="AM17" s="17">
        <v>0.28313255097336998</v>
      </c>
      <c r="AN17" s="17">
        <v>0.22363424252825001</v>
      </c>
      <c r="AO17" s="17"/>
      <c r="AP17" s="17">
        <v>0.27169587045874</v>
      </c>
      <c r="AQ17" s="17">
        <v>0.242482572161792</v>
      </c>
      <c r="AR17" s="17">
        <v>0.23270100813310901</v>
      </c>
      <c r="AS17" s="17">
        <v>0.197599682735105</v>
      </c>
      <c r="AT17" s="17">
        <v>0.19137596988921701</v>
      </c>
      <c r="AU17" s="17"/>
      <c r="AV17" s="17">
        <v>0.29675421951939701</v>
      </c>
      <c r="AW17" s="17">
        <v>0.271710130778894</v>
      </c>
      <c r="AX17" s="17">
        <v>0.32664147166780899</v>
      </c>
      <c r="AY17" s="17">
        <v>0.27054643651983501</v>
      </c>
      <c r="AZ17" s="17">
        <v>0.234940075437442</v>
      </c>
      <c r="BA17" s="17">
        <v>0.27014844945273903</v>
      </c>
      <c r="BB17" s="17">
        <v>0.214801061270952</v>
      </c>
      <c r="BC17" s="17">
        <v>0.224744706842435</v>
      </c>
      <c r="BD17" s="17">
        <v>0.24346962401490799</v>
      </c>
      <c r="BE17" s="17">
        <v>0.296142803801483</v>
      </c>
      <c r="BF17" s="17">
        <v>0.25731387188050198</v>
      </c>
      <c r="BG17" s="17">
        <v>0.27023178082841798</v>
      </c>
      <c r="BH17" s="17">
        <v>0.274331441343316</v>
      </c>
      <c r="BI17" s="17">
        <v>0.27204248780973</v>
      </c>
      <c r="BJ17" s="17">
        <v>0.14711939812847799</v>
      </c>
      <c r="BK17" s="17">
        <v>0.18461803266782301</v>
      </c>
      <c r="BL17" s="17"/>
      <c r="BM17" s="17">
        <v>0.23755263611059299</v>
      </c>
      <c r="BN17" s="17">
        <v>0.23621007963634999</v>
      </c>
      <c r="BO17" s="17">
        <v>0.27823781963604699</v>
      </c>
      <c r="BP17" s="17">
        <v>0.25010488843047401</v>
      </c>
      <c r="BQ17" s="17">
        <v>0.28598620277264197</v>
      </c>
      <c r="BR17" s="17">
        <v>0.26851590037856599</v>
      </c>
      <c r="BS17" s="17"/>
      <c r="BT17" s="17">
        <v>0.25337139236230299</v>
      </c>
      <c r="BU17" s="17">
        <v>0.24866514978280699</v>
      </c>
      <c r="BV17" s="17"/>
      <c r="BW17" s="17">
        <v>0.244334605056755</v>
      </c>
      <c r="BX17" s="17">
        <v>0.28213057703005301</v>
      </c>
      <c r="BY17" s="17"/>
      <c r="BZ17" s="17">
        <v>0.25956824354553898</v>
      </c>
      <c r="CA17" s="17">
        <v>0.210054558876199</v>
      </c>
      <c r="CB17" s="17">
        <v>0.26847664226325002</v>
      </c>
      <c r="CC17" s="17"/>
      <c r="CD17" s="17">
        <v>0.25653810658015602</v>
      </c>
      <c r="CE17" s="17">
        <v>0.29566336492009099</v>
      </c>
      <c r="CF17" s="17">
        <v>0.24162878286213799</v>
      </c>
      <c r="CG17" s="17"/>
      <c r="CH17" s="17">
        <v>0.24842548512506701</v>
      </c>
      <c r="CI17" s="17">
        <v>0.28715370121663197</v>
      </c>
      <c r="CJ17" s="17">
        <v>0.24001449991874901</v>
      </c>
      <c r="CK17" s="17"/>
      <c r="CL17" s="17">
        <v>0.26848786575753902</v>
      </c>
      <c r="CM17" s="17">
        <v>0.23968575022018301</v>
      </c>
      <c r="CN17" s="17"/>
      <c r="CO17" s="17">
        <v>0.17608849209952299</v>
      </c>
      <c r="CP17" s="17">
        <v>0.229926332716754</v>
      </c>
      <c r="CQ17" s="17">
        <v>0.25360927950062601</v>
      </c>
      <c r="CR17" s="17">
        <v>0.31814707354435801</v>
      </c>
    </row>
    <row r="18" spans="2:96" x14ac:dyDescent="0.25">
      <c r="B18" t="s">
        <v>109</v>
      </c>
      <c r="C18" s="17">
        <v>0.19631869363139201</v>
      </c>
      <c r="D18" s="17">
        <v>0.19677734776205399</v>
      </c>
      <c r="E18" s="17">
        <v>0.19473259322463801</v>
      </c>
      <c r="F18" s="17"/>
      <c r="G18" s="17">
        <v>0.18241873768717901</v>
      </c>
      <c r="H18" s="17">
        <v>0.15617637183003699</v>
      </c>
      <c r="I18" s="17">
        <v>0.20465167690343999</v>
      </c>
      <c r="J18" s="17">
        <v>0.19682739055079701</v>
      </c>
      <c r="K18" s="17">
        <v>0.24197721740171599</v>
      </c>
      <c r="L18" s="17">
        <v>0.20047271963744201</v>
      </c>
      <c r="M18" s="17"/>
      <c r="N18" s="17">
        <v>0.20905247651894801</v>
      </c>
      <c r="O18" s="17">
        <v>0.23606557437387901</v>
      </c>
      <c r="P18" s="17">
        <v>0.163169623086767</v>
      </c>
      <c r="Q18" s="17">
        <v>0.17251414307947199</v>
      </c>
      <c r="R18" s="17"/>
      <c r="S18" s="17">
        <v>0.25650958161583498</v>
      </c>
      <c r="T18" s="17">
        <v>0.223267787480802</v>
      </c>
      <c r="U18" s="17">
        <v>0.15736320009554799</v>
      </c>
      <c r="V18" s="17">
        <v>0.13127394132957201</v>
      </c>
      <c r="W18" s="17">
        <v>0.21767598724759399</v>
      </c>
      <c r="X18" s="17">
        <v>0.17851319865752099</v>
      </c>
      <c r="Y18" s="17">
        <v>0.13675149036817899</v>
      </c>
      <c r="Z18" s="17">
        <v>0.226091410542617</v>
      </c>
      <c r="AA18" s="17">
        <v>0.23594692187821201</v>
      </c>
      <c r="AB18" s="17">
        <v>0.186726361835099</v>
      </c>
      <c r="AC18" s="17">
        <v>0.164482142800777</v>
      </c>
      <c r="AD18" s="17">
        <v>0.15746153222829901</v>
      </c>
      <c r="AE18" s="17"/>
      <c r="AF18" s="17">
        <v>0.152212599513423</v>
      </c>
      <c r="AG18" s="17">
        <v>0.24766585581704001</v>
      </c>
      <c r="AH18" s="17">
        <v>0.32385453761884098</v>
      </c>
      <c r="AI18" s="17">
        <v>8.5832682474204905E-2</v>
      </c>
      <c r="AJ18" s="17">
        <v>0.128948875973804</v>
      </c>
      <c r="AK18" s="17"/>
      <c r="AL18" s="17">
        <v>0.15597356880281399</v>
      </c>
      <c r="AM18" s="17">
        <v>0.22399603240640401</v>
      </c>
      <c r="AN18" s="17">
        <v>0.21282574074191399</v>
      </c>
      <c r="AO18" s="17"/>
      <c r="AP18" s="17">
        <v>0.15442978065673499</v>
      </c>
      <c r="AQ18" s="17">
        <v>0.206889663000215</v>
      </c>
      <c r="AR18" s="17">
        <v>0.21562312721115501</v>
      </c>
      <c r="AS18" s="17">
        <v>0.264844225986892</v>
      </c>
      <c r="AT18" s="17">
        <v>0.42583945632776199</v>
      </c>
      <c r="AU18" s="17"/>
      <c r="AV18" s="17">
        <v>0.152769603320837</v>
      </c>
      <c r="AW18" s="17">
        <v>0.16471192380920099</v>
      </c>
      <c r="AX18" s="17">
        <v>0.186897988970812</v>
      </c>
      <c r="AY18" s="17">
        <v>0.224243321385455</v>
      </c>
      <c r="AZ18" s="17">
        <v>0.177844586075973</v>
      </c>
      <c r="BA18" s="17">
        <v>0.20705589936455901</v>
      </c>
      <c r="BB18" s="17">
        <v>0.19892687811644399</v>
      </c>
      <c r="BC18" s="17">
        <v>0.18144633316324901</v>
      </c>
      <c r="BD18" s="17">
        <v>0.18704207689194899</v>
      </c>
      <c r="BE18" s="17">
        <v>0.14661023628511599</v>
      </c>
      <c r="BF18" s="17">
        <v>0.20375886818156799</v>
      </c>
      <c r="BG18" s="17">
        <v>0.20314375186612399</v>
      </c>
      <c r="BH18" s="17">
        <v>0.18438883210522999</v>
      </c>
      <c r="BI18" s="17">
        <v>0.22124399665521899</v>
      </c>
      <c r="BJ18" s="17">
        <v>0.25833629504716499</v>
      </c>
      <c r="BK18" s="17">
        <v>0.27771778766623001</v>
      </c>
      <c r="BL18" s="17"/>
      <c r="BM18" s="17">
        <v>0.21334636963773401</v>
      </c>
      <c r="BN18" s="17">
        <v>0.22140322629712</v>
      </c>
      <c r="BO18" s="17">
        <v>0.16817990352569201</v>
      </c>
      <c r="BP18" s="17">
        <v>0.17463374525327</v>
      </c>
      <c r="BQ18" s="17">
        <v>0.20240237479492801</v>
      </c>
      <c r="BR18" s="17">
        <v>0.134208488935987</v>
      </c>
      <c r="BS18" s="17"/>
      <c r="BT18" s="17">
        <v>0.214852926200022</v>
      </c>
      <c r="BU18" s="17">
        <v>0.16994056090252199</v>
      </c>
      <c r="BV18" s="17"/>
      <c r="BW18" s="17">
        <v>0.202045234536601</v>
      </c>
      <c r="BX18" s="17">
        <v>0.192250627201594</v>
      </c>
      <c r="BY18" s="17"/>
      <c r="BZ18" s="17">
        <v>0.193450218241909</v>
      </c>
      <c r="CA18" s="17">
        <v>0.21540214398561799</v>
      </c>
      <c r="CB18" s="17">
        <v>0.23288892039773401</v>
      </c>
      <c r="CC18" s="17"/>
      <c r="CD18" s="17">
        <v>0.19490435107785201</v>
      </c>
      <c r="CE18" s="17">
        <v>0.18639953663629699</v>
      </c>
      <c r="CF18" s="17">
        <v>0.21995972487142401</v>
      </c>
      <c r="CG18" s="17"/>
      <c r="CH18" s="17">
        <v>0.19946999911289401</v>
      </c>
      <c r="CI18" s="17">
        <v>0.19393277309984</v>
      </c>
      <c r="CJ18" s="17">
        <v>0.17311386119734401</v>
      </c>
      <c r="CK18" s="17"/>
      <c r="CL18" s="17">
        <v>0.22248491893533501</v>
      </c>
      <c r="CM18" s="17">
        <v>0.16829086522122599</v>
      </c>
      <c r="CN18" s="17"/>
      <c r="CO18" s="17">
        <v>0.24515141460763801</v>
      </c>
      <c r="CP18" s="17">
        <v>0.21842564132230799</v>
      </c>
      <c r="CQ18" s="17">
        <v>0.18587124934044</v>
      </c>
      <c r="CR18" s="17">
        <v>0.15652904891703701</v>
      </c>
    </row>
    <row r="19" spans="2:96" x14ac:dyDescent="0.25">
      <c r="B19" t="s">
        <v>110</v>
      </c>
      <c r="C19" s="17">
        <v>0.13332017717245501</v>
      </c>
      <c r="D19" s="17">
        <v>0.12465767463919999</v>
      </c>
      <c r="E19" s="17">
        <v>0.141356654415835</v>
      </c>
      <c r="F19" s="17"/>
      <c r="G19" s="17">
        <v>0.22997430299843699</v>
      </c>
      <c r="H19" s="17">
        <v>0.17780308231991601</v>
      </c>
      <c r="I19" s="17">
        <v>0.106393296329056</v>
      </c>
      <c r="J19" s="17">
        <v>8.6354996465256795E-2</v>
      </c>
      <c r="K19" s="17">
        <v>0.11120679022093299</v>
      </c>
      <c r="L19" s="17">
        <v>0.107668091707224</v>
      </c>
      <c r="M19" s="17"/>
      <c r="N19" s="17">
        <v>0.13076322953251601</v>
      </c>
      <c r="O19" s="17">
        <v>0.114093751685969</v>
      </c>
      <c r="P19" s="17">
        <v>0.13447327200602799</v>
      </c>
      <c r="Q19" s="17">
        <v>0.153761098925628</v>
      </c>
      <c r="R19" s="17"/>
      <c r="S19" s="17">
        <v>0.154307588915193</v>
      </c>
      <c r="T19" s="17">
        <v>0.13294664624237401</v>
      </c>
      <c r="U19" s="17">
        <v>0.145195668354486</v>
      </c>
      <c r="V19" s="17">
        <v>0.114793051102886</v>
      </c>
      <c r="W19" s="17">
        <v>5.5246222007066997E-2</v>
      </c>
      <c r="X19" s="17">
        <v>0.136938426133904</v>
      </c>
      <c r="Y19" s="17">
        <v>0.14604895549199301</v>
      </c>
      <c r="Z19" s="17">
        <v>7.4984493824992698E-2</v>
      </c>
      <c r="AA19" s="17">
        <v>0.139372033024593</v>
      </c>
      <c r="AB19" s="17">
        <v>0.14372212271208101</v>
      </c>
      <c r="AC19" s="17">
        <v>0.17143107895569801</v>
      </c>
      <c r="AD19" s="17">
        <v>0.15787268297481799</v>
      </c>
      <c r="AE19" s="17"/>
      <c r="AF19" s="17">
        <v>0.10597650313291999</v>
      </c>
      <c r="AG19" s="17">
        <v>0.159001032466419</v>
      </c>
      <c r="AH19" s="17">
        <v>7.5740533435532997E-2</v>
      </c>
      <c r="AI19" s="17">
        <v>0.12244655838045999</v>
      </c>
      <c r="AJ19" s="17">
        <v>0.158764851942788</v>
      </c>
      <c r="AK19" s="17"/>
      <c r="AL19" s="17">
        <v>0.115758312163476</v>
      </c>
      <c r="AM19" s="17">
        <v>0.164703503971457</v>
      </c>
      <c r="AN19" s="17">
        <v>0.13255316262605299</v>
      </c>
      <c r="AO19" s="17"/>
      <c r="AP19" s="17">
        <v>0.127186226915663</v>
      </c>
      <c r="AQ19" s="17">
        <v>0.14594334854451099</v>
      </c>
      <c r="AR19" s="17">
        <v>0.13755712261415901</v>
      </c>
      <c r="AS19" s="17">
        <v>0.16027693889584499</v>
      </c>
      <c r="AT19" s="17">
        <v>5.30763338195087E-2</v>
      </c>
      <c r="AU19" s="17"/>
      <c r="AV19" s="17">
        <v>0</v>
      </c>
      <c r="AW19" s="17">
        <v>0.219986011588088</v>
      </c>
      <c r="AX19" s="17">
        <v>0.177856397148517</v>
      </c>
      <c r="AY19" s="17">
        <v>0.17870835623336301</v>
      </c>
      <c r="AZ19" s="17">
        <v>0.13155389413783</v>
      </c>
      <c r="BA19" s="17">
        <v>0.101335398272448</v>
      </c>
      <c r="BB19" s="17">
        <v>0.14475560058193901</v>
      </c>
      <c r="BC19" s="17">
        <v>0.13884793338005499</v>
      </c>
      <c r="BD19" s="17">
        <v>0.13705382570958299</v>
      </c>
      <c r="BE19" s="17">
        <v>0.115010877972062</v>
      </c>
      <c r="BF19" s="17">
        <v>9.6041955665078393E-2</v>
      </c>
      <c r="BG19" s="17">
        <v>0.14273634098221399</v>
      </c>
      <c r="BH19" s="17">
        <v>9.4536585611447496E-2</v>
      </c>
      <c r="BI19" s="17">
        <v>4.3966200882657798E-2</v>
      </c>
      <c r="BJ19" s="17">
        <v>0.111917750206229</v>
      </c>
      <c r="BK19" s="17">
        <v>0.16766179428504699</v>
      </c>
      <c r="BL19" s="17"/>
      <c r="BM19" s="17">
        <v>0.18807349507434201</v>
      </c>
      <c r="BN19" s="17">
        <v>0.119628068284717</v>
      </c>
      <c r="BO19" s="17">
        <v>0.114043417018532</v>
      </c>
      <c r="BP19" s="17">
        <v>0.11975595375341801</v>
      </c>
      <c r="BQ19" s="17">
        <v>9.9585595986709102E-2</v>
      </c>
      <c r="BR19" s="17">
        <v>0.14267444794852099</v>
      </c>
      <c r="BS19" s="17"/>
      <c r="BT19" s="17">
        <v>0.133001215613928</v>
      </c>
      <c r="BU19" s="17">
        <v>0.13281111995890299</v>
      </c>
      <c r="BV19" s="17"/>
      <c r="BW19" s="17">
        <v>0.14040075533541099</v>
      </c>
      <c r="BX19" s="17">
        <v>0.10343681272545199</v>
      </c>
      <c r="BY19" s="17"/>
      <c r="BZ19" s="17">
        <v>0.123894107267202</v>
      </c>
      <c r="CA19" s="17">
        <v>0.16040739237884</v>
      </c>
      <c r="CB19" s="17">
        <v>0.165379855614913</v>
      </c>
      <c r="CC19" s="17"/>
      <c r="CD19" s="17">
        <v>0.120722350399759</v>
      </c>
      <c r="CE19" s="17">
        <v>0.19397487602375801</v>
      </c>
      <c r="CF19" s="17">
        <v>7.3496435334343996E-2</v>
      </c>
      <c r="CG19" s="17"/>
      <c r="CH19" s="17">
        <v>0.12506823506401901</v>
      </c>
      <c r="CI19" s="17">
        <v>0.181139537811665</v>
      </c>
      <c r="CJ19" s="17">
        <v>9.1240280660784295E-2</v>
      </c>
      <c r="CK19" s="17"/>
      <c r="CL19" s="17">
        <v>0.12569484059462799</v>
      </c>
      <c r="CM19" s="17">
        <v>0.142560412531549</v>
      </c>
      <c r="CN19" s="17"/>
      <c r="CO19" s="17">
        <v>0.14178977146086699</v>
      </c>
      <c r="CP19" s="17">
        <v>0.13125384011885299</v>
      </c>
      <c r="CQ19" s="17">
        <v>0.11855532192792401</v>
      </c>
      <c r="CR19" s="17">
        <v>0.16281852437806399</v>
      </c>
    </row>
    <row r="20" spans="2:96" x14ac:dyDescent="0.25">
      <c r="B20" t="s">
        <v>111</v>
      </c>
      <c r="C20" s="17">
        <v>0.12944387008915201</v>
      </c>
      <c r="D20" s="17">
        <v>0.142984723039632</v>
      </c>
      <c r="E20" s="17">
        <v>0.116883323370153</v>
      </c>
      <c r="F20" s="17"/>
      <c r="G20" s="17">
        <v>0.20803488095932701</v>
      </c>
      <c r="H20" s="17">
        <v>0.10532827896762301</v>
      </c>
      <c r="I20" s="17">
        <v>0.123999093645837</v>
      </c>
      <c r="J20" s="17">
        <v>9.9091523931812003E-2</v>
      </c>
      <c r="K20" s="17">
        <v>0.13034633842488</v>
      </c>
      <c r="L20" s="17">
        <v>0.12537704597902599</v>
      </c>
      <c r="M20" s="17"/>
      <c r="N20" s="17">
        <v>0.13335593357982201</v>
      </c>
      <c r="O20" s="17">
        <v>0.105078452479485</v>
      </c>
      <c r="P20" s="17">
        <v>0.152485095337313</v>
      </c>
      <c r="Q20" s="17">
        <v>0.13173650375398899</v>
      </c>
      <c r="R20" s="17"/>
      <c r="S20" s="17">
        <v>0.22714897360523301</v>
      </c>
      <c r="T20" s="17">
        <v>0.14553316207112099</v>
      </c>
      <c r="U20" s="17">
        <v>0.11683192925105799</v>
      </c>
      <c r="V20" s="17">
        <v>0.115615592404801</v>
      </c>
      <c r="W20" s="17">
        <v>0.15651980032459201</v>
      </c>
      <c r="X20" s="17">
        <v>0.108443978609289</v>
      </c>
      <c r="Y20" s="17">
        <v>0.121512671818754</v>
      </c>
      <c r="Z20" s="17">
        <v>0.13513100754896001</v>
      </c>
      <c r="AA20" s="17">
        <v>0.12005763625294</v>
      </c>
      <c r="AB20" s="17">
        <v>4.1815286196302703E-2</v>
      </c>
      <c r="AC20" s="17">
        <v>9.5064065643692297E-2</v>
      </c>
      <c r="AD20" s="17">
        <v>4.7013367736775398E-2</v>
      </c>
      <c r="AE20" s="17"/>
      <c r="AF20" s="17">
        <v>0.14275472696963801</v>
      </c>
      <c r="AG20" s="17">
        <v>0.10818585646302201</v>
      </c>
      <c r="AH20" s="17">
        <v>0.13224170692960799</v>
      </c>
      <c r="AI20" s="17">
        <v>0.23223437085583401</v>
      </c>
      <c r="AJ20" s="17">
        <v>0.13775382463944799</v>
      </c>
      <c r="AK20" s="17"/>
      <c r="AL20" s="17">
        <v>0.164727750316465</v>
      </c>
      <c r="AM20" s="17">
        <v>8.8320845194398395E-2</v>
      </c>
      <c r="AN20" s="17">
        <v>0.12930155901524701</v>
      </c>
      <c r="AO20" s="17"/>
      <c r="AP20" s="17">
        <v>0.13544324893662499</v>
      </c>
      <c r="AQ20" s="17">
        <v>0.126914468067967</v>
      </c>
      <c r="AR20" s="17">
        <v>0.124612699157853</v>
      </c>
      <c r="AS20" s="17">
        <v>0.16455390109991599</v>
      </c>
      <c r="AT20" s="17">
        <v>0.121597690378751</v>
      </c>
      <c r="AU20" s="17"/>
      <c r="AV20" s="17">
        <v>0.15759437761936301</v>
      </c>
      <c r="AW20" s="17">
        <v>0.12819395905400999</v>
      </c>
      <c r="AX20" s="17">
        <v>0.14471823123625699</v>
      </c>
      <c r="AY20" s="17">
        <v>9.4388628659165003E-2</v>
      </c>
      <c r="AZ20" s="17">
        <v>0.14168473328893799</v>
      </c>
      <c r="BA20" s="17">
        <v>0.110029265767079</v>
      </c>
      <c r="BB20" s="17">
        <v>0.162081193869483</v>
      </c>
      <c r="BC20" s="17">
        <v>7.30278590053767E-2</v>
      </c>
      <c r="BD20" s="17">
        <v>0.141998997386375</v>
      </c>
      <c r="BE20" s="17">
        <v>0.14397423943557</v>
      </c>
      <c r="BF20" s="17">
        <v>0.145572463190972</v>
      </c>
      <c r="BG20" s="17">
        <v>0.14168900937670501</v>
      </c>
      <c r="BH20" s="17">
        <v>5.89253128778486E-2</v>
      </c>
      <c r="BI20" s="17">
        <v>1.8422338303209301E-2</v>
      </c>
      <c r="BJ20" s="17">
        <v>0.248514245701484</v>
      </c>
      <c r="BK20" s="17">
        <v>0.15921431917918799</v>
      </c>
      <c r="BL20" s="17"/>
      <c r="BM20" s="17">
        <v>0.159459744449712</v>
      </c>
      <c r="BN20" s="17">
        <v>0.123765207204186</v>
      </c>
      <c r="BO20" s="17">
        <v>0.17514300006330899</v>
      </c>
      <c r="BP20" s="17">
        <v>9.7754858530022901E-2</v>
      </c>
      <c r="BQ20" s="17">
        <v>8.5671633005581699E-2</v>
      </c>
      <c r="BR20" s="17">
        <v>0.114861305678925</v>
      </c>
      <c r="BS20" s="17"/>
      <c r="BT20" s="17">
        <v>0.131186855816294</v>
      </c>
      <c r="BU20" s="17">
        <v>0.122460265827451</v>
      </c>
      <c r="BV20" s="17"/>
      <c r="BW20" s="17">
        <v>0.14357103016057801</v>
      </c>
      <c r="BX20" s="17">
        <v>0.11204212580301701</v>
      </c>
      <c r="BY20" s="17"/>
      <c r="BZ20" s="17">
        <v>0.122621412187572</v>
      </c>
      <c r="CA20" s="17">
        <v>0.13261000879485699</v>
      </c>
      <c r="CB20" s="17">
        <v>0.19187376795385599</v>
      </c>
      <c r="CC20" s="17"/>
      <c r="CD20" s="17">
        <v>0.121515946616056</v>
      </c>
      <c r="CE20" s="17">
        <v>0.12885728377380901</v>
      </c>
      <c r="CF20" s="17">
        <v>0.17957757456305301</v>
      </c>
      <c r="CG20" s="17"/>
      <c r="CH20" s="17">
        <v>0.119784371974994</v>
      </c>
      <c r="CI20" s="17">
        <v>0.119095641039847</v>
      </c>
      <c r="CJ20" s="17">
        <v>0.16388194629767899</v>
      </c>
      <c r="CK20" s="17"/>
      <c r="CL20" s="17">
        <v>0.12609567009769801</v>
      </c>
      <c r="CM20" s="17">
        <v>0.130590757367265</v>
      </c>
      <c r="CN20" s="17"/>
      <c r="CO20" s="17">
        <v>0.16041427846921399</v>
      </c>
      <c r="CP20" s="17">
        <v>0.14523170068975999</v>
      </c>
      <c r="CQ20" s="17">
        <v>0.124698996784816</v>
      </c>
      <c r="CR20" s="17">
        <v>9.7182748946912006E-2</v>
      </c>
    </row>
    <row r="21" spans="2:96" x14ac:dyDescent="0.25">
      <c r="B21" t="s">
        <v>112</v>
      </c>
      <c r="C21" s="17">
        <v>0.104487729121207</v>
      </c>
      <c r="D21" s="17">
        <v>0.124463584663194</v>
      </c>
      <c r="E21" s="17">
        <v>8.5492107724109201E-2</v>
      </c>
      <c r="F21" s="17"/>
      <c r="G21" s="17">
        <v>7.8289782148502907E-2</v>
      </c>
      <c r="H21" s="17">
        <v>9.7459576167893899E-2</v>
      </c>
      <c r="I21" s="17">
        <v>0.11064402908844</v>
      </c>
      <c r="J21" s="17">
        <v>0.120687115093322</v>
      </c>
      <c r="K21" s="17">
        <v>0.13624967609974201</v>
      </c>
      <c r="L21" s="17">
        <v>8.8090887603674395E-2</v>
      </c>
      <c r="M21" s="17"/>
      <c r="N21" s="17">
        <v>0.14128774396524699</v>
      </c>
      <c r="O21" s="17">
        <v>9.1833784938460006E-2</v>
      </c>
      <c r="P21" s="17">
        <v>0.113431324742381</v>
      </c>
      <c r="Q21" s="17">
        <v>6.8494624401591903E-2</v>
      </c>
      <c r="R21" s="17"/>
      <c r="S21" s="17">
        <v>9.8110328501370206E-2</v>
      </c>
      <c r="T21" s="17">
        <v>0.11303301836054799</v>
      </c>
      <c r="U21" s="17">
        <v>9.5035663387065303E-2</v>
      </c>
      <c r="V21" s="17">
        <v>8.6229765467941394E-2</v>
      </c>
      <c r="W21" s="17">
        <v>0.10173622465906999</v>
      </c>
      <c r="X21" s="17">
        <v>0.108884870672992</v>
      </c>
      <c r="Y21" s="17">
        <v>8.2900654823076195E-2</v>
      </c>
      <c r="Z21" s="17">
        <v>6.02575465482382E-2</v>
      </c>
      <c r="AA21" s="17">
        <v>8.7604566858667507E-2</v>
      </c>
      <c r="AB21" s="17">
        <v>0.154906866018967</v>
      </c>
      <c r="AC21" s="17">
        <v>0.13871952509438801</v>
      </c>
      <c r="AD21" s="17">
        <v>0.140405867065131</v>
      </c>
      <c r="AE21" s="17"/>
      <c r="AF21" s="17">
        <v>5.0433032232426997E-2</v>
      </c>
      <c r="AG21" s="17">
        <v>0.142396655986397</v>
      </c>
      <c r="AH21" s="17">
        <v>0.21184509719472899</v>
      </c>
      <c r="AI21" s="17">
        <v>8.5245530079380905E-2</v>
      </c>
      <c r="AJ21" s="17">
        <v>0.109051152357159</v>
      </c>
      <c r="AK21" s="17"/>
      <c r="AL21" s="17">
        <v>5.7980908063377301E-2</v>
      </c>
      <c r="AM21" s="17">
        <v>0.13601331580934201</v>
      </c>
      <c r="AN21" s="17">
        <v>0.19690665892509901</v>
      </c>
      <c r="AO21" s="17"/>
      <c r="AP21" s="17">
        <v>7.2491419153418696E-2</v>
      </c>
      <c r="AQ21" s="17">
        <v>8.8373447161529894E-2</v>
      </c>
      <c r="AR21" s="17">
        <v>0.13377385869078101</v>
      </c>
      <c r="AS21" s="17">
        <v>0.134301861345654</v>
      </c>
      <c r="AT21" s="17">
        <v>0.17109787679941399</v>
      </c>
      <c r="AU21" s="17"/>
      <c r="AV21" s="17">
        <v>0</v>
      </c>
      <c r="AW21" s="17">
        <v>0.15891846795349099</v>
      </c>
      <c r="AX21" s="17">
        <v>4.64516094358738E-2</v>
      </c>
      <c r="AY21" s="17">
        <v>0.104633172583321</v>
      </c>
      <c r="AZ21" s="17">
        <v>5.56499979156313E-2</v>
      </c>
      <c r="BA21" s="17">
        <v>0.10868739946898499</v>
      </c>
      <c r="BB21" s="17">
        <v>0.109220927010989</v>
      </c>
      <c r="BC21" s="17">
        <v>0.13010151489968499</v>
      </c>
      <c r="BD21" s="17">
        <v>8.9185026263443504E-2</v>
      </c>
      <c r="BE21" s="17">
        <v>6.1942303841325097E-2</v>
      </c>
      <c r="BF21" s="17">
        <v>8.5233320183859707E-2</v>
      </c>
      <c r="BG21" s="17">
        <v>0.109296530442239</v>
      </c>
      <c r="BH21" s="17">
        <v>0.21772709526897899</v>
      </c>
      <c r="BI21" s="17">
        <v>0.12192280564029701</v>
      </c>
      <c r="BJ21" s="17">
        <v>0.15200081453580899</v>
      </c>
      <c r="BK21" s="17">
        <v>0.142927868775613</v>
      </c>
      <c r="BL21" s="17"/>
      <c r="BM21" s="17">
        <v>9.6657095210688701E-2</v>
      </c>
      <c r="BN21" s="17">
        <v>0.11110221781056399</v>
      </c>
      <c r="BO21" s="17">
        <v>8.0972080297962101E-2</v>
      </c>
      <c r="BP21" s="17">
        <v>0.13234798416987301</v>
      </c>
      <c r="BQ21" s="17">
        <v>8.5148160242382601E-2</v>
      </c>
      <c r="BR21" s="17">
        <v>9.7946573635334905E-2</v>
      </c>
      <c r="BS21" s="17"/>
      <c r="BT21" s="17">
        <v>0.106164146630715</v>
      </c>
      <c r="BU21" s="17">
        <v>9.9600997636364597E-2</v>
      </c>
      <c r="BV21" s="17"/>
      <c r="BW21" s="17">
        <v>0.10951669604476801</v>
      </c>
      <c r="BX21" s="17">
        <v>9.9671825220552304E-2</v>
      </c>
      <c r="BY21" s="17"/>
      <c r="BZ21" s="17">
        <v>0.10584247818009</v>
      </c>
      <c r="CA21" s="17">
        <v>8.73456088862717E-2</v>
      </c>
      <c r="CB21" s="17">
        <v>0.118174425412347</v>
      </c>
      <c r="CC21" s="17"/>
      <c r="CD21" s="17">
        <v>0.110380399968129</v>
      </c>
      <c r="CE21" s="17">
        <v>0.103711697821544</v>
      </c>
      <c r="CF21" s="17">
        <v>5.8007788921868898E-2</v>
      </c>
      <c r="CG21" s="17"/>
      <c r="CH21" s="17">
        <v>0.105349721056565</v>
      </c>
      <c r="CI21" s="17">
        <v>8.5098308755972601E-2</v>
      </c>
      <c r="CJ21" s="17">
        <v>7.4608185246138103E-2</v>
      </c>
      <c r="CK21" s="17"/>
      <c r="CL21" s="17">
        <v>9.6604233089530894E-2</v>
      </c>
      <c r="CM21" s="17">
        <v>0.111896107043696</v>
      </c>
      <c r="CN21" s="17"/>
      <c r="CO21" s="17">
        <v>0.116311605860021</v>
      </c>
      <c r="CP21" s="17">
        <v>0.10047224571091801</v>
      </c>
      <c r="CQ21" s="17">
        <v>0.100277639665121</v>
      </c>
      <c r="CR21" s="17">
        <v>0.116017236910362</v>
      </c>
    </row>
    <row r="22" spans="2:96" x14ac:dyDescent="0.25">
      <c r="B22" t="s">
        <v>113</v>
      </c>
      <c r="C22" s="17">
        <v>8.7414797170082006E-2</v>
      </c>
      <c r="D22" s="17">
        <v>9.7467815776948102E-2</v>
      </c>
      <c r="E22" s="17">
        <v>7.8042769471857704E-2</v>
      </c>
      <c r="F22" s="17"/>
      <c r="G22" s="17">
        <v>0.138416560554562</v>
      </c>
      <c r="H22" s="17">
        <v>0.13571251495731701</v>
      </c>
      <c r="I22" s="17">
        <v>8.4989799082421505E-2</v>
      </c>
      <c r="J22" s="17">
        <v>7.0575113325299699E-2</v>
      </c>
      <c r="K22" s="17">
        <v>4.0022741842411703E-2</v>
      </c>
      <c r="L22" s="17">
        <v>6.1558038675460003E-2</v>
      </c>
      <c r="M22" s="17"/>
      <c r="N22" s="17">
        <v>9.6749400602792898E-2</v>
      </c>
      <c r="O22" s="17">
        <v>9.6435424091595903E-2</v>
      </c>
      <c r="P22" s="17">
        <v>0.106704623399937</v>
      </c>
      <c r="Q22" s="17">
        <v>5.1994385229140697E-2</v>
      </c>
      <c r="R22" s="17"/>
      <c r="S22" s="17">
        <v>0.105846241107752</v>
      </c>
      <c r="T22" s="17">
        <v>0.11261972687480799</v>
      </c>
      <c r="U22" s="17">
        <v>5.5119024566555097E-2</v>
      </c>
      <c r="V22" s="17">
        <v>8.8403752738468497E-2</v>
      </c>
      <c r="W22" s="17">
        <v>6.8195251621057495E-2</v>
      </c>
      <c r="X22" s="17">
        <v>0.12787187703032901</v>
      </c>
      <c r="Y22" s="17">
        <v>7.8104910533006403E-2</v>
      </c>
      <c r="Z22" s="17">
        <v>9.91285335425095E-2</v>
      </c>
      <c r="AA22" s="17">
        <v>9.5676531874404405E-2</v>
      </c>
      <c r="AB22" s="17">
        <v>4.7216581503694101E-2</v>
      </c>
      <c r="AC22" s="17">
        <v>5.7264023415879703E-2</v>
      </c>
      <c r="AD22" s="17">
        <v>4.8529639958485797E-2</v>
      </c>
      <c r="AE22" s="17"/>
      <c r="AF22" s="17">
        <v>8.8708170457326999E-2</v>
      </c>
      <c r="AG22" s="17">
        <v>7.2931683683072707E-2</v>
      </c>
      <c r="AH22" s="17">
        <v>9.7397702312304907E-2</v>
      </c>
      <c r="AI22" s="17">
        <v>0.25482948880385897</v>
      </c>
      <c r="AJ22" s="17">
        <v>9.1362656064403094E-2</v>
      </c>
      <c r="AK22" s="17"/>
      <c r="AL22" s="17">
        <v>9.3620131039061902E-2</v>
      </c>
      <c r="AM22" s="17">
        <v>8.74951608797922E-2</v>
      </c>
      <c r="AN22" s="17">
        <v>8.7414977320436002E-2</v>
      </c>
      <c r="AO22" s="17"/>
      <c r="AP22" s="17">
        <v>6.9707207298991006E-2</v>
      </c>
      <c r="AQ22" s="17">
        <v>7.2266545539845406E-2</v>
      </c>
      <c r="AR22" s="17">
        <v>0.10372392617175701</v>
      </c>
      <c r="AS22" s="17">
        <v>9.3524789068581998E-2</v>
      </c>
      <c r="AT22" s="17">
        <v>2.6936264624589999E-2</v>
      </c>
      <c r="AU22" s="17"/>
      <c r="AV22" s="17">
        <v>0</v>
      </c>
      <c r="AW22" s="17">
        <v>4.49547742369776E-2</v>
      </c>
      <c r="AX22" s="17">
        <v>6.8549274715580394E-2</v>
      </c>
      <c r="AY22" s="17">
        <v>5.28920359708566E-2</v>
      </c>
      <c r="AZ22" s="17">
        <v>8.8473954437671407E-2</v>
      </c>
      <c r="BA22" s="17">
        <v>6.3397124618155096E-2</v>
      </c>
      <c r="BB22" s="17">
        <v>8.46364269175571E-2</v>
      </c>
      <c r="BC22" s="17">
        <v>7.3590683085067193E-2</v>
      </c>
      <c r="BD22" s="17">
        <v>0.105962503286065</v>
      </c>
      <c r="BE22" s="17">
        <v>5.87499960197101E-2</v>
      </c>
      <c r="BF22" s="17">
        <v>0.127986742717181</v>
      </c>
      <c r="BG22" s="17">
        <v>0.13572110683712299</v>
      </c>
      <c r="BH22" s="17">
        <v>0.119860436958144</v>
      </c>
      <c r="BI22" s="17">
        <v>5.7469491916958403E-2</v>
      </c>
      <c r="BJ22" s="17">
        <v>0.16748922593811799</v>
      </c>
      <c r="BK22" s="17">
        <v>0.15552641828748401</v>
      </c>
      <c r="BL22" s="17"/>
      <c r="BM22" s="17">
        <v>8.5491126282440405E-2</v>
      </c>
      <c r="BN22" s="17">
        <v>9.2652554590920005E-2</v>
      </c>
      <c r="BO22" s="17">
        <v>0.113240984285639</v>
      </c>
      <c r="BP22" s="17">
        <v>7.8978070178664206E-2</v>
      </c>
      <c r="BQ22" s="17">
        <v>6.9324751557825304E-2</v>
      </c>
      <c r="BR22" s="17">
        <v>6.5627981394940596E-2</v>
      </c>
      <c r="BS22" s="17"/>
      <c r="BT22" s="17">
        <v>9.9594456042830695E-2</v>
      </c>
      <c r="BU22" s="17">
        <v>6.8547140128414702E-2</v>
      </c>
      <c r="BV22" s="17"/>
      <c r="BW22" s="17">
        <v>0.10306476358099501</v>
      </c>
      <c r="BX22" s="17">
        <v>8.7931420215960093E-2</v>
      </c>
      <c r="BY22" s="17"/>
      <c r="BZ22" s="17">
        <v>9.3181551560982206E-2</v>
      </c>
      <c r="CA22" s="17">
        <v>4.7777385493069598E-2</v>
      </c>
      <c r="CB22" s="17">
        <v>9.4863435144923694E-2</v>
      </c>
      <c r="CC22" s="17"/>
      <c r="CD22" s="17">
        <v>9.1905321764698594E-2</v>
      </c>
      <c r="CE22" s="17">
        <v>9.3495448024310604E-2</v>
      </c>
      <c r="CF22" s="17">
        <v>0.114943020004663</v>
      </c>
      <c r="CG22" s="17"/>
      <c r="CH22" s="17">
        <v>8.1841687117026302E-2</v>
      </c>
      <c r="CI22" s="17">
        <v>9.0421085072175306E-2</v>
      </c>
      <c r="CJ22" s="17">
        <v>0.119243101741187</v>
      </c>
      <c r="CK22" s="17"/>
      <c r="CL22" s="17">
        <v>8.4919212531534394E-2</v>
      </c>
      <c r="CM22" s="17">
        <v>9.2105921663486495E-2</v>
      </c>
      <c r="CN22" s="17"/>
      <c r="CO22" s="17">
        <v>0.17600126134673599</v>
      </c>
      <c r="CP22" s="17">
        <v>7.59294527422293E-2</v>
      </c>
      <c r="CQ22" s="17">
        <v>8.7975510356727904E-2</v>
      </c>
      <c r="CR22" s="17">
        <v>7.5983574755314101E-2</v>
      </c>
    </row>
    <row r="23" spans="2:96" x14ac:dyDescent="0.25">
      <c r="B23" t="s">
        <v>114</v>
      </c>
      <c r="C23" s="17">
        <v>5.5913777878896301E-2</v>
      </c>
      <c r="D23" s="17">
        <v>5.8008599343583302E-2</v>
      </c>
      <c r="E23" s="17">
        <v>5.4163993419513799E-2</v>
      </c>
      <c r="F23" s="17"/>
      <c r="G23" s="17">
        <v>6.5054405070986795E-2</v>
      </c>
      <c r="H23" s="17">
        <v>3.7680492732902797E-2</v>
      </c>
      <c r="I23" s="17">
        <v>5.1723798975367503E-2</v>
      </c>
      <c r="J23" s="17">
        <v>5.3098701530605898E-2</v>
      </c>
      <c r="K23" s="17">
        <v>7.4667977957475096E-2</v>
      </c>
      <c r="L23" s="17">
        <v>5.78132604710394E-2</v>
      </c>
      <c r="M23" s="17"/>
      <c r="N23" s="17">
        <v>4.7947205429157203E-2</v>
      </c>
      <c r="O23" s="17">
        <v>7.1562966942690501E-2</v>
      </c>
      <c r="P23" s="17">
        <v>5.3722538739678499E-2</v>
      </c>
      <c r="Q23" s="17">
        <v>5.0776048226418402E-2</v>
      </c>
      <c r="R23" s="17"/>
      <c r="S23" s="17">
        <v>8.2401641235901296E-2</v>
      </c>
      <c r="T23" s="17">
        <v>7.2095464046955895E-2</v>
      </c>
      <c r="U23" s="17">
        <v>6.31763705559268E-2</v>
      </c>
      <c r="V23" s="17">
        <v>3.1259208742533802E-2</v>
      </c>
      <c r="W23" s="17">
        <v>3.4321831707743701E-2</v>
      </c>
      <c r="X23" s="17">
        <v>5.1521257805066903E-2</v>
      </c>
      <c r="Y23" s="17">
        <v>5.5746563188230597E-2</v>
      </c>
      <c r="Z23" s="17">
        <v>7.2247554770110398E-2</v>
      </c>
      <c r="AA23" s="17">
        <v>5.1487483627185998E-2</v>
      </c>
      <c r="AB23" s="17">
        <v>1.6235763694521E-2</v>
      </c>
      <c r="AC23" s="17">
        <v>7.6972787273892299E-2</v>
      </c>
      <c r="AD23" s="17">
        <v>5.8735492044117897E-2</v>
      </c>
      <c r="AE23" s="17"/>
      <c r="AF23" s="17">
        <v>7.2461913721157595E-2</v>
      </c>
      <c r="AG23" s="17">
        <v>3.4616081523499903E-2</v>
      </c>
      <c r="AH23" s="17">
        <v>6.1590790710047499E-2</v>
      </c>
      <c r="AI23" s="17">
        <v>0.160189523946596</v>
      </c>
      <c r="AJ23" s="17">
        <v>4.4991807733031998E-2</v>
      </c>
      <c r="AK23" s="17"/>
      <c r="AL23" s="17">
        <v>7.8398629933676106E-2</v>
      </c>
      <c r="AM23" s="17">
        <v>3.75187922119017E-2</v>
      </c>
      <c r="AN23" s="17">
        <v>5.95609744805932E-2</v>
      </c>
      <c r="AO23" s="17"/>
      <c r="AP23" s="17">
        <v>5.1567827864989001E-2</v>
      </c>
      <c r="AQ23" s="17">
        <v>6.4443749135792303E-2</v>
      </c>
      <c r="AR23" s="17">
        <v>5.7233231272084302E-2</v>
      </c>
      <c r="AS23" s="17">
        <v>3.1306140681655999E-2</v>
      </c>
      <c r="AT23" s="17">
        <v>6.4874913130188006E-2</v>
      </c>
      <c r="AU23" s="17"/>
      <c r="AV23" s="17">
        <v>0</v>
      </c>
      <c r="AW23" s="17">
        <v>3.4501170799616801E-2</v>
      </c>
      <c r="AX23" s="17">
        <v>4.6274942487417099E-2</v>
      </c>
      <c r="AY23" s="17">
        <v>2.9117903359522902E-2</v>
      </c>
      <c r="AZ23" s="17">
        <v>9.0969128532955801E-2</v>
      </c>
      <c r="BA23" s="17">
        <v>6.08302276841041E-2</v>
      </c>
      <c r="BB23" s="17">
        <v>7.8141505871897901E-2</v>
      </c>
      <c r="BC23" s="17">
        <v>6.2609591518741195E-2</v>
      </c>
      <c r="BD23" s="17">
        <v>5.0652556569300199E-2</v>
      </c>
      <c r="BE23" s="17">
        <v>3.8924576068034199E-2</v>
      </c>
      <c r="BF23" s="17">
        <v>4.8390459123803402E-2</v>
      </c>
      <c r="BG23" s="17">
        <v>7.12590189506183E-2</v>
      </c>
      <c r="BH23" s="17">
        <v>1.2679654690553099E-2</v>
      </c>
      <c r="BI23" s="17">
        <v>3.5979791657696103E-2</v>
      </c>
      <c r="BJ23" s="17">
        <v>0</v>
      </c>
      <c r="BK23" s="17">
        <v>9.2055378422332801E-2</v>
      </c>
      <c r="BL23" s="17"/>
      <c r="BM23" s="17">
        <v>5.8571210204419001E-2</v>
      </c>
      <c r="BN23" s="17">
        <v>5.4709932408935097E-2</v>
      </c>
      <c r="BO23" s="17">
        <v>6.7959227685482806E-2</v>
      </c>
      <c r="BP23" s="17">
        <v>5.1469411755555798E-2</v>
      </c>
      <c r="BQ23" s="17">
        <v>3.33605320037784E-2</v>
      </c>
      <c r="BR23" s="17">
        <v>7.7735433412494601E-2</v>
      </c>
      <c r="BS23" s="17"/>
      <c r="BT23" s="17">
        <v>5.3022276614407199E-2</v>
      </c>
      <c r="BU23" s="17">
        <v>6.2229745771961303E-2</v>
      </c>
      <c r="BV23" s="17"/>
      <c r="BW23" s="17">
        <v>5.4741300681868603E-2</v>
      </c>
      <c r="BX23" s="17">
        <v>4.9158015046902502E-2</v>
      </c>
      <c r="BY23" s="17"/>
      <c r="BZ23" s="17">
        <v>5.1126548785104302E-2</v>
      </c>
      <c r="CA23" s="17">
        <v>8.7055062825615703E-2</v>
      </c>
      <c r="CB23" s="17">
        <v>5.9655575123644097E-2</v>
      </c>
      <c r="CC23" s="17"/>
      <c r="CD23" s="17">
        <v>5.18928186436554E-2</v>
      </c>
      <c r="CE23" s="17">
        <v>6.0141849732362397E-2</v>
      </c>
      <c r="CF23" s="17">
        <v>3.3193550343398499E-2</v>
      </c>
      <c r="CG23" s="17"/>
      <c r="CH23" s="17">
        <v>5.3357354804748701E-2</v>
      </c>
      <c r="CI23" s="17">
        <v>8.5309881439098095E-2</v>
      </c>
      <c r="CJ23" s="17">
        <v>4.7524762471977698E-2</v>
      </c>
      <c r="CK23" s="17"/>
      <c r="CL23" s="17">
        <v>4.5457285193110999E-2</v>
      </c>
      <c r="CM23" s="17">
        <v>6.6966306802380401E-2</v>
      </c>
      <c r="CN23" s="17"/>
      <c r="CO23" s="17">
        <v>2.2902575965344899E-2</v>
      </c>
      <c r="CP23" s="17">
        <v>6.9602619257043002E-2</v>
      </c>
      <c r="CQ23" s="17">
        <v>5.61768914200442E-2</v>
      </c>
      <c r="CR23" s="17">
        <v>4.1275767379135998E-2</v>
      </c>
    </row>
    <row r="24" spans="2:96" x14ac:dyDescent="0.25">
      <c r="B24" t="s">
        <v>115</v>
      </c>
      <c r="C24" s="17">
        <v>4.9334015794713602E-2</v>
      </c>
      <c r="D24" s="17">
        <v>4.5905256952353098E-2</v>
      </c>
      <c r="E24" s="17">
        <v>5.2956992209354799E-2</v>
      </c>
      <c r="F24" s="17"/>
      <c r="G24" s="17">
        <v>6.2457757410624197E-2</v>
      </c>
      <c r="H24" s="17">
        <v>3.98124307726151E-2</v>
      </c>
      <c r="I24" s="17">
        <v>2.62045827224501E-2</v>
      </c>
      <c r="J24" s="17">
        <v>5.1586816048559102E-2</v>
      </c>
      <c r="K24" s="17">
        <v>5.7972692833401097E-2</v>
      </c>
      <c r="L24" s="17">
        <v>5.95410622439028E-2</v>
      </c>
      <c r="M24" s="17"/>
      <c r="N24" s="17">
        <v>5.05398707510002E-2</v>
      </c>
      <c r="O24" s="17">
        <v>6.2220798486577002E-2</v>
      </c>
      <c r="P24" s="17">
        <v>4.8538267468855499E-2</v>
      </c>
      <c r="Q24" s="17">
        <v>3.5877159891298797E-2</v>
      </c>
      <c r="R24" s="17"/>
      <c r="S24" s="17">
        <v>3.9383535833990603E-2</v>
      </c>
      <c r="T24" s="17">
        <v>5.4702731923996301E-2</v>
      </c>
      <c r="U24" s="17">
        <v>7.4684320896334394E-2</v>
      </c>
      <c r="V24" s="17">
        <v>3.2328706188061003E-2</v>
      </c>
      <c r="W24" s="17">
        <v>5.3451913904925999E-2</v>
      </c>
      <c r="X24" s="17">
        <v>5.5016418725302198E-2</v>
      </c>
      <c r="Y24" s="17">
        <v>5.7036880884946899E-2</v>
      </c>
      <c r="Z24" s="17">
        <v>6.1408412535907599E-2</v>
      </c>
      <c r="AA24" s="17">
        <v>5.5647959430472203E-2</v>
      </c>
      <c r="AB24" s="17">
        <v>2.8320182140264698E-2</v>
      </c>
      <c r="AC24" s="17">
        <v>4.8381595512773101E-2</v>
      </c>
      <c r="AD24" s="17">
        <v>3.3897387144362599E-2</v>
      </c>
      <c r="AE24" s="17"/>
      <c r="AF24" s="17">
        <v>6.9253264317099994E-2</v>
      </c>
      <c r="AG24" s="17">
        <v>2.4326688756392999E-2</v>
      </c>
      <c r="AH24" s="17">
        <v>6.19109147396689E-2</v>
      </c>
      <c r="AI24" s="17">
        <v>6.7756315164736403E-2</v>
      </c>
      <c r="AJ24" s="17">
        <v>4.4733198417897899E-2</v>
      </c>
      <c r="AK24" s="17"/>
      <c r="AL24" s="17">
        <v>6.9282183516458304E-2</v>
      </c>
      <c r="AM24" s="17">
        <v>3.1161215978120799E-2</v>
      </c>
      <c r="AN24" s="17">
        <v>4.1574730041121603E-2</v>
      </c>
      <c r="AO24" s="17"/>
      <c r="AP24" s="17">
        <v>4.6160755672531098E-2</v>
      </c>
      <c r="AQ24" s="17">
        <v>4.7504317836882401E-2</v>
      </c>
      <c r="AR24" s="17">
        <v>4.1475153342966302E-2</v>
      </c>
      <c r="AS24" s="17">
        <v>5.6550826835214001E-2</v>
      </c>
      <c r="AT24" s="17">
        <v>0</v>
      </c>
      <c r="AU24" s="17"/>
      <c r="AV24" s="17">
        <v>0</v>
      </c>
      <c r="AW24" s="17">
        <v>3.6192362568145099E-2</v>
      </c>
      <c r="AX24" s="17">
        <v>3.8818716209562898E-2</v>
      </c>
      <c r="AY24" s="17">
        <v>3.7629892455466898E-2</v>
      </c>
      <c r="AZ24" s="17">
        <v>6.5350462155247493E-2</v>
      </c>
      <c r="BA24" s="17">
        <v>6.9317835060456606E-2</v>
      </c>
      <c r="BB24" s="17">
        <v>6.4300951985865606E-2</v>
      </c>
      <c r="BC24" s="17">
        <v>5.1442508147849897E-2</v>
      </c>
      <c r="BD24" s="17">
        <v>3.3084421009756303E-2</v>
      </c>
      <c r="BE24" s="17">
        <v>3.9825536192095702E-2</v>
      </c>
      <c r="BF24" s="17">
        <v>3.40384526541649E-2</v>
      </c>
      <c r="BG24" s="17">
        <v>5.30931427908026E-2</v>
      </c>
      <c r="BH24" s="17">
        <v>2.5830766224675401E-2</v>
      </c>
      <c r="BI24" s="17">
        <v>5.7387344817679903E-2</v>
      </c>
      <c r="BJ24" s="17">
        <v>2.7022078538614599E-2</v>
      </c>
      <c r="BK24" s="17">
        <v>2.9354869609992701E-2</v>
      </c>
      <c r="BL24" s="17"/>
      <c r="BM24" s="17">
        <v>3.7434597649109502E-2</v>
      </c>
      <c r="BN24" s="17">
        <v>5.8976281045333201E-2</v>
      </c>
      <c r="BO24" s="17">
        <v>5.0924118962997603E-2</v>
      </c>
      <c r="BP24" s="17">
        <v>4.2310097962576003E-2</v>
      </c>
      <c r="BQ24" s="17">
        <v>5.6970602617650697E-2</v>
      </c>
      <c r="BR24" s="17">
        <v>5.3683758198974599E-2</v>
      </c>
      <c r="BS24" s="17"/>
      <c r="BT24" s="17">
        <v>4.7857607335389199E-2</v>
      </c>
      <c r="BU24" s="17">
        <v>5.3290077848334803E-2</v>
      </c>
      <c r="BV24" s="17"/>
      <c r="BW24" s="17">
        <v>4.9295030908864501E-2</v>
      </c>
      <c r="BX24" s="17">
        <v>5.1938104846037399E-2</v>
      </c>
      <c r="BY24" s="17"/>
      <c r="BZ24" s="17">
        <v>5.0972705482351E-2</v>
      </c>
      <c r="CA24" s="17">
        <v>4.1489584088233403E-2</v>
      </c>
      <c r="CB24" s="17">
        <v>4.6058473238415498E-2</v>
      </c>
      <c r="CC24" s="17"/>
      <c r="CD24" s="17">
        <v>5.1150948438769099E-2</v>
      </c>
      <c r="CE24" s="17">
        <v>3.2517340476081603E-2</v>
      </c>
      <c r="CF24" s="17">
        <v>6.3882477809617005E-2</v>
      </c>
      <c r="CG24" s="17"/>
      <c r="CH24" s="17">
        <v>5.1410322375453399E-2</v>
      </c>
      <c r="CI24" s="17">
        <v>2.92181194033687E-2</v>
      </c>
      <c r="CJ24" s="17">
        <v>5.0976931951778097E-2</v>
      </c>
      <c r="CK24" s="17"/>
      <c r="CL24" s="17">
        <v>5.3612793134759799E-2</v>
      </c>
      <c r="CM24" s="17">
        <v>4.3634638088532698E-2</v>
      </c>
      <c r="CN24" s="17"/>
      <c r="CO24" s="17">
        <v>6.0028268173667403E-2</v>
      </c>
      <c r="CP24" s="17">
        <v>7.0691094941043198E-2</v>
      </c>
      <c r="CQ24" s="17">
        <v>2.8225525094689799E-2</v>
      </c>
      <c r="CR24" s="17">
        <v>4.5558339078329603E-2</v>
      </c>
    </row>
    <row r="25" spans="2:96" x14ac:dyDescent="0.25">
      <c r="B25" t="s">
        <v>116</v>
      </c>
      <c r="C25" s="17">
        <v>3.9873156331979499E-2</v>
      </c>
      <c r="D25" s="17">
        <v>3.8820324633790898E-2</v>
      </c>
      <c r="E25" s="17">
        <v>4.0075917739822102E-2</v>
      </c>
      <c r="F25" s="17"/>
      <c r="G25" s="17">
        <v>8.1704694687156604E-2</v>
      </c>
      <c r="H25" s="17">
        <v>9.0367518034883201E-2</v>
      </c>
      <c r="I25" s="17">
        <v>3.3595313982257298E-2</v>
      </c>
      <c r="J25" s="17">
        <v>1.79455422830508E-2</v>
      </c>
      <c r="K25" s="17">
        <v>1.00327462356108E-2</v>
      </c>
      <c r="L25" s="17">
        <v>1.38063857285292E-2</v>
      </c>
      <c r="M25" s="17"/>
      <c r="N25" s="17">
        <v>4.3520448538781897E-2</v>
      </c>
      <c r="O25" s="17">
        <v>3.7170188292350602E-2</v>
      </c>
      <c r="P25" s="17">
        <v>4.22538444266976E-2</v>
      </c>
      <c r="Q25" s="17">
        <v>3.70940724985434E-2</v>
      </c>
      <c r="R25" s="17"/>
      <c r="S25" s="17">
        <v>5.16730297021189E-2</v>
      </c>
      <c r="T25" s="17">
        <v>2.88964953508483E-2</v>
      </c>
      <c r="U25" s="17">
        <v>2.47269535063032E-2</v>
      </c>
      <c r="V25" s="17">
        <v>6.1882057971646601E-2</v>
      </c>
      <c r="W25" s="17">
        <v>6.8375227921548806E-2</v>
      </c>
      <c r="X25" s="17">
        <v>1.1911820048227899E-2</v>
      </c>
      <c r="Y25" s="17">
        <v>5.7936723672976198E-2</v>
      </c>
      <c r="Z25" s="17">
        <v>0</v>
      </c>
      <c r="AA25" s="17">
        <v>5.0525632925858197E-2</v>
      </c>
      <c r="AB25" s="17">
        <v>3.3619533205413797E-2</v>
      </c>
      <c r="AC25" s="17">
        <v>3.0655723107154701E-2</v>
      </c>
      <c r="AD25" s="17">
        <v>2.4180112126520201E-2</v>
      </c>
      <c r="AE25" s="17"/>
      <c r="AF25" s="17">
        <v>3.3938134368527002E-2</v>
      </c>
      <c r="AG25" s="17">
        <v>3.6283323507500499E-2</v>
      </c>
      <c r="AH25" s="17">
        <v>1.62806463963002E-2</v>
      </c>
      <c r="AI25" s="17">
        <v>0.114836857187236</v>
      </c>
      <c r="AJ25" s="17">
        <v>4.06533902624681E-2</v>
      </c>
      <c r="AK25" s="17"/>
      <c r="AL25" s="17">
        <v>5.0405937395038403E-2</v>
      </c>
      <c r="AM25" s="17">
        <v>4.0179752501757503E-2</v>
      </c>
      <c r="AN25" s="17">
        <v>2.84254472236917E-2</v>
      </c>
      <c r="AO25" s="17"/>
      <c r="AP25" s="17">
        <v>4.4105033378208897E-2</v>
      </c>
      <c r="AQ25" s="17">
        <v>3.5508308963175798E-2</v>
      </c>
      <c r="AR25" s="17">
        <v>4.41081843374454E-2</v>
      </c>
      <c r="AS25" s="17">
        <v>5.1522820844511798E-2</v>
      </c>
      <c r="AT25" s="17">
        <v>0.103934867280336</v>
      </c>
      <c r="AU25" s="17"/>
      <c r="AV25" s="17">
        <v>0</v>
      </c>
      <c r="AW25" s="17">
        <v>7.6959176162227305E-2</v>
      </c>
      <c r="AX25" s="17">
        <v>3.1271021720227998E-2</v>
      </c>
      <c r="AY25" s="17">
        <v>5.5427454037827797E-2</v>
      </c>
      <c r="AZ25" s="17">
        <v>3.6759213268968499E-2</v>
      </c>
      <c r="BA25" s="17">
        <v>2.80882988646836E-2</v>
      </c>
      <c r="BB25" s="17">
        <v>5.5589027184560803E-2</v>
      </c>
      <c r="BC25" s="17">
        <v>3.6986371964194603E-2</v>
      </c>
      <c r="BD25" s="17">
        <v>7.3019093397741399E-3</v>
      </c>
      <c r="BE25" s="17">
        <v>7.2037417507065701E-2</v>
      </c>
      <c r="BF25" s="17">
        <v>3.09967181765325E-2</v>
      </c>
      <c r="BG25" s="17">
        <v>3.4389692592551098E-2</v>
      </c>
      <c r="BH25" s="17">
        <v>4.02927415025994E-2</v>
      </c>
      <c r="BI25" s="17">
        <v>0</v>
      </c>
      <c r="BJ25" s="17">
        <v>4.6624873149976397E-2</v>
      </c>
      <c r="BK25" s="17">
        <v>5.5640714902256201E-2</v>
      </c>
      <c r="BL25" s="17"/>
      <c r="BM25" s="17">
        <v>5.4191835688274799E-2</v>
      </c>
      <c r="BN25" s="17">
        <v>3.2717481914835297E-2</v>
      </c>
      <c r="BO25" s="17">
        <v>5.2547761943662202E-2</v>
      </c>
      <c r="BP25" s="17">
        <v>2.7617813303633401E-2</v>
      </c>
      <c r="BQ25" s="17">
        <v>3.6636179781925099E-2</v>
      </c>
      <c r="BR25" s="17">
        <v>3.6792472285357598E-2</v>
      </c>
      <c r="BS25" s="17"/>
      <c r="BT25" s="17">
        <v>4.1463012970412001E-2</v>
      </c>
      <c r="BU25" s="17">
        <v>3.8884422067395501E-2</v>
      </c>
      <c r="BV25" s="17"/>
      <c r="BW25" s="17">
        <v>4.4896523859785403E-2</v>
      </c>
      <c r="BX25" s="17">
        <v>3.4602513822626697E-2</v>
      </c>
      <c r="BY25" s="17"/>
      <c r="BZ25" s="17">
        <v>3.9162702394373201E-2</v>
      </c>
      <c r="CA25" s="17">
        <v>2.7244396149613399E-2</v>
      </c>
      <c r="CB25" s="17">
        <v>8.4117386139793998E-2</v>
      </c>
      <c r="CC25" s="17"/>
      <c r="CD25" s="17">
        <v>4.0481056252380798E-2</v>
      </c>
      <c r="CE25" s="17">
        <v>4.9336452814447498E-2</v>
      </c>
      <c r="CF25" s="17">
        <v>3.3612638738250301E-2</v>
      </c>
      <c r="CG25" s="17"/>
      <c r="CH25" s="17">
        <v>3.9805278323041003E-2</v>
      </c>
      <c r="CI25" s="17">
        <v>2.24769219658029E-2</v>
      </c>
      <c r="CJ25" s="17">
        <v>3.4222361765817298E-2</v>
      </c>
      <c r="CK25" s="17"/>
      <c r="CL25" s="17">
        <v>3.8608772803667098E-2</v>
      </c>
      <c r="CM25" s="17">
        <v>3.6043446032632299E-2</v>
      </c>
      <c r="CN25" s="17"/>
      <c r="CO25" s="17">
        <v>7.2843800131212097E-2</v>
      </c>
      <c r="CP25" s="17">
        <v>4.4414688289318001E-2</v>
      </c>
      <c r="CQ25" s="17">
        <v>2.7733440177706299E-2</v>
      </c>
      <c r="CR25" s="17">
        <v>4.2719158805562603E-2</v>
      </c>
    </row>
    <row r="26" spans="2:96" x14ac:dyDescent="0.25">
      <c r="B26" t="s">
        <v>117</v>
      </c>
      <c r="C26" s="17">
        <v>2.81212664045585E-2</v>
      </c>
      <c r="D26" s="17">
        <v>3.02706725964796E-2</v>
      </c>
      <c r="E26" s="17">
        <v>2.6168280656028699E-2</v>
      </c>
      <c r="F26" s="17"/>
      <c r="G26" s="17">
        <v>4.3865721420960298E-2</v>
      </c>
      <c r="H26" s="17">
        <v>1.33343204842469E-2</v>
      </c>
      <c r="I26" s="17">
        <v>1.31692086179629E-2</v>
      </c>
      <c r="J26" s="17">
        <v>1.8581684302943199E-2</v>
      </c>
      <c r="K26" s="17">
        <v>3.9295307808213199E-2</v>
      </c>
      <c r="L26" s="17">
        <v>4.21466842373069E-2</v>
      </c>
      <c r="M26" s="17"/>
      <c r="N26" s="17">
        <v>2.7571682446139601E-2</v>
      </c>
      <c r="O26" s="17">
        <v>9.2130815960742001E-3</v>
      </c>
      <c r="P26" s="17">
        <v>2.1489125917382501E-2</v>
      </c>
      <c r="Q26" s="17">
        <v>5.0578807953368998E-2</v>
      </c>
      <c r="R26" s="17"/>
      <c r="S26" s="17">
        <v>3.2406655064542003E-2</v>
      </c>
      <c r="T26" s="17">
        <v>2.5020783726587899E-2</v>
      </c>
      <c r="U26" s="17">
        <v>1.4571862382092401E-2</v>
      </c>
      <c r="V26" s="17">
        <v>2.6839345526473001E-2</v>
      </c>
      <c r="W26" s="17">
        <v>6.8796756055553602E-3</v>
      </c>
      <c r="X26" s="17">
        <v>3.4435240051186103E-2</v>
      </c>
      <c r="Y26" s="17">
        <v>3.3509112366387497E-2</v>
      </c>
      <c r="Z26" s="17">
        <v>3.6250792209799203E-2</v>
      </c>
      <c r="AA26" s="17">
        <v>4.0208009215322901E-2</v>
      </c>
      <c r="AB26" s="17">
        <v>2.6538265671261701E-2</v>
      </c>
      <c r="AC26" s="17">
        <v>2.1339952357412002E-2</v>
      </c>
      <c r="AD26" s="17">
        <v>3.86304582865983E-2</v>
      </c>
      <c r="AE26" s="17"/>
      <c r="AF26" s="17">
        <v>3.04444012779349E-2</v>
      </c>
      <c r="AG26" s="17">
        <v>2.2316065118279899E-2</v>
      </c>
      <c r="AH26" s="17">
        <v>3.2235824830878203E-2</v>
      </c>
      <c r="AI26" s="17">
        <v>5.1158894154139899E-2</v>
      </c>
      <c r="AJ26" s="17">
        <v>2.82100569267291E-2</v>
      </c>
      <c r="AK26" s="17"/>
      <c r="AL26" s="17">
        <v>3.1702277483936697E-2</v>
      </c>
      <c r="AM26" s="17">
        <v>1.9731813697894E-2</v>
      </c>
      <c r="AN26" s="17">
        <v>4.7613793629571903E-2</v>
      </c>
      <c r="AO26" s="17"/>
      <c r="AP26" s="17">
        <v>3.50038981044394E-2</v>
      </c>
      <c r="AQ26" s="17">
        <v>1.50417656498943E-2</v>
      </c>
      <c r="AR26" s="17">
        <v>2.88715445271162E-2</v>
      </c>
      <c r="AS26" s="17">
        <v>3.2613935764013301E-2</v>
      </c>
      <c r="AT26" s="17">
        <v>0</v>
      </c>
      <c r="AU26" s="17"/>
      <c r="AV26" s="17">
        <v>0</v>
      </c>
      <c r="AW26" s="17">
        <v>6.2949178977300305E-2</v>
      </c>
      <c r="AX26" s="17">
        <v>4.5095784394787099E-2</v>
      </c>
      <c r="AY26" s="17">
        <v>1.27263762948574E-2</v>
      </c>
      <c r="AZ26" s="17">
        <v>2.5450784410978401E-2</v>
      </c>
      <c r="BA26" s="17">
        <v>1.2821348294496099E-2</v>
      </c>
      <c r="BB26" s="17">
        <v>4.1540047604582901E-2</v>
      </c>
      <c r="BC26" s="17">
        <v>1.64909205548141E-2</v>
      </c>
      <c r="BD26" s="17">
        <v>5.6665768460828402E-2</v>
      </c>
      <c r="BE26" s="17">
        <v>9.3466420245046592E-3</v>
      </c>
      <c r="BF26" s="17">
        <v>1.42170684320453E-2</v>
      </c>
      <c r="BG26" s="17">
        <v>1.3262639110516301E-2</v>
      </c>
      <c r="BH26" s="17">
        <v>2.8376376562494501E-2</v>
      </c>
      <c r="BI26" s="17">
        <v>2.3573871249448899E-2</v>
      </c>
      <c r="BJ26" s="17">
        <v>4.9885920197775303E-2</v>
      </c>
      <c r="BK26" s="17">
        <v>3.7486424156393298E-2</v>
      </c>
      <c r="BL26" s="17"/>
      <c r="BM26" s="17">
        <v>3.5757321081039101E-2</v>
      </c>
      <c r="BN26" s="17">
        <v>1.43731414159321E-2</v>
      </c>
      <c r="BO26" s="17">
        <v>3.61292455069014E-2</v>
      </c>
      <c r="BP26" s="17">
        <v>2.8773856581775E-2</v>
      </c>
      <c r="BQ26" s="17">
        <v>2.9720739133359E-2</v>
      </c>
      <c r="BR26" s="17">
        <v>4.3492916583160797E-2</v>
      </c>
      <c r="BS26" s="17"/>
      <c r="BT26" s="17">
        <v>2.7451630384446601E-2</v>
      </c>
      <c r="BU26" s="17">
        <v>2.6257442146018099E-2</v>
      </c>
      <c r="BV26" s="17"/>
      <c r="BW26" s="17">
        <v>2.4466875067041999E-2</v>
      </c>
      <c r="BX26" s="17">
        <v>2.7047080997935999E-2</v>
      </c>
      <c r="BY26" s="17"/>
      <c r="BZ26" s="17">
        <v>2.5983270449160899E-2</v>
      </c>
      <c r="CA26" s="17">
        <v>2.9072495641849199E-2</v>
      </c>
      <c r="CB26" s="17">
        <v>2.5716930716910402E-2</v>
      </c>
      <c r="CC26" s="17"/>
      <c r="CD26" s="17">
        <v>2.9158471686883101E-2</v>
      </c>
      <c r="CE26" s="17">
        <v>1.63645144047284E-2</v>
      </c>
      <c r="CF26" s="17">
        <v>1.1015733851422901E-2</v>
      </c>
      <c r="CG26" s="17"/>
      <c r="CH26" s="17">
        <v>2.8554821953446601E-2</v>
      </c>
      <c r="CI26" s="17">
        <v>8.6404126282551303E-3</v>
      </c>
      <c r="CJ26" s="17">
        <v>3.7645663140153197E-2</v>
      </c>
      <c r="CK26" s="17"/>
      <c r="CL26" s="17">
        <v>2.6649652762981001E-2</v>
      </c>
      <c r="CM26" s="17">
        <v>2.9178446977697E-2</v>
      </c>
      <c r="CN26" s="17"/>
      <c r="CO26" s="17">
        <v>8.5283813520947105E-2</v>
      </c>
      <c r="CP26" s="17">
        <v>1.7785498421073E-2</v>
      </c>
      <c r="CQ26" s="17">
        <v>3.5079163811338097E-2</v>
      </c>
      <c r="CR26" s="17">
        <v>1.35411543903932E-2</v>
      </c>
    </row>
    <row r="27" spans="2:96" x14ac:dyDescent="0.25">
      <c r="B27" t="s">
        <v>118</v>
      </c>
      <c r="C27" s="17">
        <v>2.1531847875657401E-2</v>
      </c>
      <c r="D27" s="17">
        <v>1.8788976297063002E-2</v>
      </c>
      <c r="E27" s="17">
        <v>2.4333453779744298E-2</v>
      </c>
      <c r="F27" s="17"/>
      <c r="G27" s="17">
        <v>3.78581343273212E-2</v>
      </c>
      <c r="H27" s="17">
        <v>3.8093274500662903E-2</v>
      </c>
      <c r="I27" s="17">
        <v>2.66726456715644E-2</v>
      </c>
      <c r="J27" s="17">
        <v>1.7615255761656401E-2</v>
      </c>
      <c r="K27" s="17">
        <v>1.2297525560387599E-2</v>
      </c>
      <c r="L27" s="17">
        <v>2.3438971862421798E-3</v>
      </c>
      <c r="M27" s="17"/>
      <c r="N27" s="17">
        <v>4.1584105185451199E-2</v>
      </c>
      <c r="O27" s="17">
        <v>1.50821508754305E-2</v>
      </c>
      <c r="P27" s="17">
        <v>1.6125578946960799E-2</v>
      </c>
      <c r="Q27" s="17">
        <v>1.1586913399203499E-2</v>
      </c>
      <c r="R27" s="17"/>
      <c r="S27" s="17">
        <v>4.0243426432214402E-2</v>
      </c>
      <c r="T27" s="17">
        <v>1.1957703014356801E-2</v>
      </c>
      <c r="U27" s="17">
        <v>5.3778977900046897E-2</v>
      </c>
      <c r="V27" s="17">
        <v>2.0965670613981802E-2</v>
      </c>
      <c r="W27" s="17">
        <v>1.89694445603001E-2</v>
      </c>
      <c r="X27" s="17">
        <v>1.8385719841854699E-2</v>
      </c>
      <c r="Y27" s="17">
        <v>1.84868948218956E-2</v>
      </c>
      <c r="Z27" s="17">
        <v>0</v>
      </c>
      <c r="AA27" s="17">
        <v>2.1375440662571799E-2</v>
      </c>
      <c r="AB27" s="17">
        <v>6.5691304499228397E-3</v>
      </c>
      <c r="AC27" s="17">
        <v>1.48571207667508E-2</v>
      </c>
      <c r="AD27" s="17">
        <v>0</v>
      </c>
      <c r="AE27" s="17"/>
      <c r="AF27" s="17">
        <v>2.3534443158563099E-2</v>
      </c>
      <c r="AG27" s="17">
        <v>2.83273109532606E-2</v>
      </c>
      <c r="AH27" s="17">
        <v>1.77896982516564E-2</v>
      </c>
      <c r="AI27" s="17">
        <v>0</v>
      </c>
      <c r="AJ27" s="17">
        <v>9.5545949477750698E-3</v>
      </c>
      <c r="AK27" s="17"/>
      <c r="AL27" s="17">
        <v>2.46337452805621E-2</v>
      </c>
      <c r="AM27" s="17">
        <v>2.7294144200381901E-2</v>
      </c>
      <c r="AN27" s="17">
        <v>2.1523236852859201E-2</v>
      </c>
      <c r="AO27" s="17"/>
      <c r="AP27" s="17">
        <v>2.0707200803404699E-2</v>
      </c>
      <c r="AQ27" s="17">
        <v>2.1159978841174001E-2</v>
      </c>
      <c r="AR27" s="17">
        <v>1.6372216494338E-2</v>
      </c>
      <c r="AS27" s="17">
        <v>4.5140170442176698E-2</v>
      </c>
      <c r="AT27" s="17">
        <v>5.30763338195087E-2</v>
      </c>
      <c r="AU27" s="17"/>
      <c r="AV27" s="17">
        <v>0</v>
      </c>
      <c r="AW27" s="17">
        <v>3.6738509974250003E-2</v>
      </c>
      <c r="AX27" s="17">
        <v>0</v>
      </c>
      <c r="AY27" s="17">
        <v>1.9272553964248099E-2</v>
      </c>
      <c r="AZ27" s="17">
        <v>3.5179566575785498E-2</v>
      </c>
      <c r="BA27" s="17">
        <v>2.0321097147298899E-2</v>
      </c>
      <c r="BB27" s="17">
        <v>0</v>
      </c>
      <c r="BC27" s="17">
        <v>2.58591177297855E-2</v>
      </c>
      <c r="BD27" s="17">
        <v>1.4090797748583E-2</v>
      </c>
      <c r="BE27" s="17">
        <v>2.6211832989071499E-2</v>
      </c>
      <c r="BF27" s="17">
        <v>2.21445659206915E-2</v>
      </c>
      <c r="BG27" s="17">
        <v>2.0729774314959499E-2</v>
      </c>
      <c r="BH27" s="17">
        <v>4.4482343859432297E-2</v>
      </c>
      <c r="BI27" s="17">
        <v>4.9042561705491899E-2</v>
      </c>
      <c r="BJ27" s="17">
        <v>3.2097642600294102E-2</v>
      </c>
      <c r="BK27" s="17">
        <v>5.3905256518322002E-2</v>
      </c>
      <c r="BL27" s="17"/>
      <c r="BM27" s="17">
        <v>3.2371396217624603E-2</v>
      </c>
      <c r="BN27" s="17">
        <v>2.35459356477183E-2</v>
      </c>
      <c r="BO27" s="17">
        <v>2.1069891122944499E-2</v>
      </c>
      <c r="BP27" s="17">
        <v>1.5704786179869201E-2</v>
      </c>
      <c r="BQ27" s="17">
        <v>9.3229190638769704E-3</v>
      </c>
      <c r="BR27" s="17">
        <v>1.1583038956845201E-2</v>
      </c>
      <c r="BS27" s="17"/>
      <c r="BT27" s="17">
        <v>2.41694318712889E-2</v>
      </c>
      <c r="BU27" s="17">
        <v>1.83220396525045E-2</v>
      </c>
      <c r="BV27" s="17"/>
      <c r="BW27" s="17">
        <v>3.26384135476828E-2</v>
      </c>
      <c r="BX27" s="17">
        <v>1.11390368461855E-2</v>
      </c>
      <c r="BY27" s="17"/>
      <c r="BZ27" s="17">
        <v>2.0603206774615201E-2</v>
      </c>
      <c r="CA27" s="17">
        <v>3.17099024810749E-2</v>
      </c>
      <c r="CB27" s="17">
        <v>1.2081076058062599E-2</v>
      </c>
      <c r="CC27" s="17"/>
      <c r="CD27" s="17">
        <v>2.13357077892312E-2</v>
      </c>
      <c r="CE27" s="17">
        <v>1.9431902215974999E-2</v>
      </c>
      <c r="CF27" s="17">
        <v>1.1799046029832999E-2</v>
      </c>
      <c r="CG27" s="17"/>
      <c r="CH27" s="17">
        <v>2.3029711200248101E-2</v>
      </c>
      <c r="CI27" s="17">
        <v>1.35844284455531E-2</v>
      </c>
      <c r="CJ27" s="17">
        <v>2.5101473370095599E-2</v>
      </c>
      <c r="CK27" s="17"/>
      <c r="CL27" s="17">
        <v>2.3140394890535401E-2</v>
      </c>
      <c r="CM27" s="17">
        <v>2.01148254563185E-2</v>
      </c>
      <c r="CN27" s="17"/>
      <c r="CO27" s="17">
        <v>4.7817048899739902E-2</v>
      </c>
      <c r="CP27" s="17">
        <v>3.0228895860587E-2</v>
      </c>
      <c r="CQ27" s="17">
        <v>9.2662524179820092E-3</v>
      </c>
      <c r="CR27" s="17">
        <v>1.9117200234536599E-2</v>
      </c>
    </row>
    <row r="28" spans="2:96" x14ac:dyDescent="0.25">
      <c r="B28" t="s">
        <v>119</v>
      </c>
      <c r="C28" s="17">
        <v>1.9785248734401701E-2</v>
      </c>
      <c r="D28" s="17">
        <v>2.7127380885101599E-2</v>
      </c>
      <c r="E28" s="17">
        <v>1.2703074365050301E-2</v>
      </c>
      <c r="F28" s="17"/>
      <c r="G28" s="17">
        <v>2.34248590527125E-2</v>
      </c>
      <c r="H28" s="17">
        <v>4.7378473396318703E-3</v>
      </c>
      <c r="I28" s="17">
        <v>9.4460011864745605E-3</v>
      </c>
      <c r="J28" s="17">
        <v>1.4518536023674601E-2</v>
      </c>
      <c r="K28" s="17">
        <v>2.0178392478857301E-2</v>
      </c>
      <c r="L28" s="17">
        <v>4.21035747023321E-2</v>
      </c>
      <c r="M28" s="17"/>
      <c r="N28" s="17">
        <v>2.2474496850040701E-2</v>
      </c>
      <c r="O28" s="17">
        <v>2.1861071676640802E-2</v>
      </c>
      <c r="P28" s="17">
        <v>1.4803755890132201E-2</v>
      </c>
      <c r="Q28" s="17">
        <v>1.9315611348892901E-2</v>
      </c>
      <c r="R28" s="17"/>
      <c r="S28" s="17">
        <v>2.7959492052870901E-2</v>
      </c>
      <c r="T28" s="17">
        <v>4.1069973655974402E-2</v>
      </c>
      <c r="U28" s="17">
        <v>1.23164984833419E-2</v>
      </c>
      <c r="V28" s="17">
        <v>5.11518534293132E-3</v>
      </c>
      <c r="W28" s="17">
        <v>2.3013628095627101E-2</v>
      </c>
      <c r="X28" s="17">
        <v>0</v>
      </c>
      <c r="Y28" s="17">
        <v>1.1231173215375499E-2</v>
      </c>
      <c r="Z28" s="17">
        <v>0</v>
      </c>
      <c r="AA28" s="17">
        <v>1.12469383978784E-2</v>
      </c>
      <c r="AB28" s="17">
        <v>3.9434597946887001E-2</v>
      </c>
      <c r="AC28" s="17">
        <v>2.49126733834364E-2</v>
      </c>
      <c r="AD28" s="17">
        <v>1.7977152677080201E-2</v>
      </c>
      <c r="AE28" s="17"/>
      <c r="AF28" s="17">
        <v>3.1882551738124799E-2</v>
      </c>
      <c r="AG28" s="17">
        <v>1.33728116408703E-2</v>
      </c>
      <c r="AH28" s="17">
        <v>2.5985445237405601E-2</v>
      </c>
      <c r="AI28" s="17">
        <v>3.85571505028715E-2</v>
      </c>
      <c r="AJ28" s="17">
        <v>4.5633726454609204E-3</v>
      </c>
      <c r="AK28" s="17"/>
      <c r="AL28" s="17">
        <v>2.83876663065659E-2</v>
      </c>
      <c r="AM28" s="17">
        <v>1.52850512547549E-2</v>
      </c>
      <c r="AN28" s="17">
        <v>1.23491347369417E-2</v>
      </c>
      <c r="AO28" s="17"/>
      <c r="AP28" s="17">
        <v>2.0035378685507001E-2</v>
      </c>
      <c r="AQ28" s="17">
        <v>6.0733979551220504E-3</v>
      </c>
      <c r="AR28" s="17">
        <v>1.7265416065882801E-2</v>
      </c>
      <c r="AS28" s="17">
        <v>3.0441633416598599E-2</v>
      </c>
      <c r="AT28" s="17">
        <v>7.8056929996585603E-2</v>
      </c>
      <c r="AU28" s="17"/>
      <c r="AV28" s="17">
        <v>0</v>
      </c>
      <c r="AW28" s="17">
        <v>2.43239287077456E-2</v>
      </c>
      <c r="AX28" s="17">
        <v>1.94981181607865E-2</v>
      </c>
      <c r="AY28" s="17">
        <v>1.9580301076561099E-2</v>
      </c>
      <c r="AZ28" s="17">
        <v>3.23545512664936E-2</v>
      </c>
      <c r="BA28" s="17">
        <v>1.27716968540088E-2</v>
      </c>
      <c r="BB28" s="17">
        <v>2.93748396313642E-2</v>
      </c>
      <c r="BC28" s="17">
        <v>5.9530714828865102E-3</v>
      </c>
      <c r="BD28" s="17">
        <v>2.6745207491493801E-2</v>
      </c>
      <c r="BE28" s="17">
        <v>9.2083237370252594E-3</v>
      </c>
      <c r="BF28" s="17">
        <v>1.9730900662333802E-2</v>
      </c>
      <c r="BG28" s="17">
        <v>1.9935605809434799E-2</v>
      </c>
      <c r="BH28" s="17">
        <v>1.2820663071765499E-2</v>
      </c>
      <c r="BI28" s="17">
        <v>6.8287423772785502E-2</v>
      </c>
      <c r="BJ28" s="17">
        <v>0</v>
      </c>
      <c r="BK28" s="17">
        <v>0</v>
      </c>
      <c r="BL28" s="17"/>
      <c r="BM28" s="17">
        <v>2.58949220845987E-2</v>
      </c>
      <c r="BN28" s="17">
        <v>1.85345682808984E-2</v>
      </c>
      <c r="BO28" s="17">
        <v>2.3743234843454801E-2</v>
      </c>
      <c r="BP28" s="17">
        <v>1.2632499580573799E-2</v>
      </c>
      <c r="BQ28" s="17">
        <v>1.99942891522468E-2</v>
      </c>
      <c r="BR28" s="17">
        <v>1.66387868346024E-2</v>
      </c>
      <c r="BS28" s="17"/>
      <c r="BT28" s="17">
        <v>1.4936947608987601E-2</v>
      </c>
      <c r="BU28" s="17">
        <v>2.7773595437754001E-2</v>
      </c>
      <c r="BV28" s="17"/>
      <c r="BW28" s="17">
        <v>1.6260884256492601E-2</v>
      </c>
      <c r="BX28" s="17">
        <v>2.36678032239971E-2</v>
      </c>
      <c r="BY28" s="17"/>
      <c r="BZ28" s="17">
        <v>2.05677112851997E-2</v>
      </c>
      <c r="CA28" s="17">
        <v>2.3514108193336099E-2</v>
      </c>
      <c r="CB28" s="17">
        <v>0</v>
      </c>
      <c r="CC28" s="17"/>
      <c r="CD28" s="17">
        <v>2.1139223409440099E-2</v>
      </c>
      <c r="CE28" s="17">
        <v>0</v>
      </c>
      <c r="CF28" s="17">
        <v>2.2184754469863101E-2</v>
      </c>
      <c r="CG28" s="17"/>
      <c r="CH28" s="17">
        <v>2.2564801280490199E-2</v>
      </c>
      <c r="CI28" s="17">
        <v>0</v>
      </c>
      <c r="CJ28" s="17">
        <v>2.8438024197659201E-2</v>
      </c>
      <c r="CK28" s="17"/>
      <c r="CL28" s="17">
        <v>2.6954321161423201E-2</v>
      </c>
      <c r="CM28" s="17">
        <v>1.0323946067392099E-2</v>
      </c>
      <c r="CN28" s="17"/>
      <c r="CO28" s="17">
        <v>4.5025146835190703E-2</v>
      </c>
      <c r="CP28" s="17">
        <v>2.2281857755549798E-2</v>
      </c>
      <c r="CQ28" s="17">
        <v>1.5794919462051998E-2</v>
      </c>
      <c r="CR28" s="17">
        <v>1.3551822828665801E-2</v>
      </c>
    </row>
    <row r="29" spans="2:96" x14ac:dyDescent="0.25">
      <c r="B29" t="s">
        <v>120</v>
      </c>
      <c r="C29" s="17">
        <v>2.0983804795563399E-3</v>
      </c>
      <c r="D29" s="17">
        <v>1.51280293764526E-3</v>
      </c>
      <c r="E29" s="17">
        <v>2.6830345548868101E-3</v>
      </c>
      <c r="F29" s="17"/>
      <c r="G29" s="17">
        <v>1.5073234740660999E-2</v>
      </c>
      <c r="H29" s="17">
        <v>0</v>
      </c>
      <c r="I29" s="17">
        <v>0</v>
      </c>
      <c r="J29" s="17">
        <v>0</v>
      </c>
      <c r="K29" s="17">
        <v>0</v>
      </c>
      <c r="L29" s="17">
        <v>0</v>
      </c>
      <c r="M29" s="17"/>
      <c r="N29" s="17">
        <v>0</v>
      </c>
      <c r="O29" s="17">
        <v>2.48157504658941E-3</v>
      </c>
      <c r="P29" s="17">
        <v>6.6400459149485698E-3</v>
      </c>
      <c r="Q29" s="17">
        <v>0</v>
      </c>
      <c r="R29" s="17"/>
      <c r="S29" s="17">
        <v>0</v>
      </c>
      <c r="T29" s="17">
        <v>0</v>
      </c>
      <c r="U29" s="17">
        <v>0</v>
      </c>
      <c r="V29" s="17">
        <v>0</v>
      </c>
      <c r="W29" s="17">
        <v>1.93863363258923E-2</v>
      </c>
      <c r="X29" s="17">
        <v>0</v>
      </c>
      <c r="Y29" s="17">
        <v>0</v>
      </c>
      <c r="Z29" s="17">
        <v>0</v>
      </c>
      <c r="AA29" s="17">
        <v>0</v>
      </c>
      <c r="AB29" s="17">
        <v>0</v>
      </c>
      <c r="AC29" s="17">
        <v>0</v>
      </c>
      <c r="AD29" s="17">
        <v>2.4914369518091801E-2</v>
      </c>
      <c r="AE29" s="17"/>
      <c r="AF29" s="17">
        <v>0</v>
      </c>
      <c r="AG29" s="17">
        <v>4.7803120359698401E-3</v>
      </c>
      <c r="AH29" s="17">
        <v>0</v>
      </c>
      <c r="AI29" s="17">
        <v>0</v>
      </c>
      <c r="AJ29" s="17">
        <v>5.7723214567719601E-3</v>
      </c>
      <c r="AK29" s="17"/>
      <c r="AL29" s="17">
        <v>0</v>
      </c>
      <c r="AM29" s="17">
        <v>3.9209558413040302E-3</v>
      </c>
      <c r="AN29" s="17">
        <v>0</v>
      </c>
      <c r="AO29" s="17"/>
      <c r="AP29" s="17">
        <v>3.19305825439356E-3</v>
      </c>
      <c r="AQ29" s="17">
        <v>0</v>
      </c>
      <c r="AR29" s="17">
        <v>5.1387810005278697E-3</v>
      </c>
      <c r="AS29" s="17">
        <v>0</v>
      </c>
      <c r="AT29" s="17">
        <v>0</v>
      </c>
      <c r="AU29" s="17"/>
      <c r="AV29" s="17">
        <v>0</v>
      </c>
      <c r="AW29" s="17">
        <v>0</v>
      </c>
      <c r="AX29" s="17">
        <v>0</v>
      </c>
      <c r="AY29" s="17">
        <v>0</v>
      </c>
      <c r="AZ29" s="17">
        <v>6.9728291076268196E-3</v>
      </c>
      <c r="BA29" s="17">
        <v>0</v>
      </c>
      <c r="BB29" s="17">
        <v>6.3784178562938196E-3</v>
      </c>
      <c r="BC29" s="17">
        <v>0</v>
      </c>
      <c r="BD29" s="17">
        <v>1.0427818624463001E-2</v>
      </c>
      <c r="BE29" s="17">
        <v>0</v>
      </c>
      <c r="BF29" s="17">
        <v>0</v>
      </c>
      <c r="BG29" s="17">
        <v>0</v>
      </c>
      <c r="BH29" s="17">
        <v>0</v>
      </c>
      <c r="BI29" s="17">
        <v>0</v>
      </c>
      <c r="BJ29" s="17">
        <v>0</v>
      </c>
      <c r="BK29" s="17">
        <v>0</v>
      </c>
      <c r="BL29" s="17"/>
      <c r="BM29" s="17">
        <v>3.36519527611065E-3</v>
      </c>
      <c r="BN29" s="17">
        <v>0</v>
      </c>
      <c r="BO29" s="17">
        <v>4.6186497553655E-3</v>
      </c>
      <c r="BP29" s="17">
        <v>3.63747519790325E-3</v>
      </c>
      <c r="BQ29" s="17">
        <v>0</v>
      </c>
      <c r="BR29" s="17">
        <v>0</v>
      </c>
      <c r="BS29" s="17"/>
      <c r="BT29" s="17">
        <v>2.3468258532604001E-3</v>
      </c>
      <c r="BU29" s="17">
        <v>1.79850432490699E-3</v>
      </c>
      <c r="BV29" s="17"/>
      <c r="BW29" s="17">
        <v>1.7516802019108199E-3</v>
      </c>
      <c r="BX29" s="17">
        <v>1.8960992237667001E-3</v>
      </c>
      <c r="BY29" s="17"/>
      <c r="BZ29" s="17">
        <v>1.7529198030249999E-3</v>
      </c>
      <c r="CA29" s="17">
        <v>4.7932549301406098E-3</v>
      </c>
      <c r="CB29" s="17">
        <v>0</v>
      </c>
      <c r="CC29" s="17"/>
      <c r="CD29" s="17">
        <v>9.6849376723057103E-4</v>
      </c>
      <c r="CE29" s="17">
        <v>7.2358770412472304E-3</v>
      </c>
      <c r="CF29" s="17">
        <v>0</v>
      </c>
      <c r="CG29" s="17"/>
      <c r="CH29" s="17">
        <v>8.78681181798874E-4</v>
      </c>
      <c r="CI29" s="17">
        <v>5.9914071974715398E-3</v>
      </c>
      <c r="CJ29" s="17">
        <v>9.4908364804809492E-3</v>
      </c>
      <c r="CK29" s="17"/>
      <c r="CL29" s="17">
        <v>4.1818533730939101E-3</v>
      </c>
      <c r="CM29" s="17">
        <v>0</v>
      </c>
      <c r="CN29" s="17"/>
      <c r="CO29" s="17">
        <v>0</v>
      </c>
      <c r="CP29" s="17">
        <v>3.68932511920648E-3</v>
      </c>
      <c r="CQ29" s="17">
        <v>0</v>
      </c>
      <c r="CR29" s="17">
        <v>3.8926082046383901E-3</v>
      </c>
    </row>
    <row r="30" spans="2:96" x14ac:dyDescent="0.25">
      <c r="B30" t="s">
        <v>121</v>
      </c>
      <c r="C30" s="17">
        <v>4.41103934014162E-3</v>
      </c>
      <c r="D30" s="17">
        <v>5.0928810017594603E-3</v>
      </c>
      <c r="E30" s="17">
        <v>3.7672069399747399E-3</v>
      </c>
      <c r="F30" s="17"/>
      <c r="G30" s="17">
        <v>4.3134493171659702E-3</v>
      </c>
      <c r="H30" s="17">
        <v>1.33620463920002E-2</v>
      </c>
      <c r="I30" s="17">
        <v>6.2018470164888701E-3</v>
      </c>
      <c r="J30" s="17">
        <v>0</v>
      </c>
      <c r="K30" s="17">
        <v>3.37291053205658E-3</v>
      </c>
      <c r="L30" s="17">
        <v>0</v>
      </c>
      <c r="M30" s="17"/>
      <c r="N30" s="17">
        <v>0</v>
      </c>
      <c r="O30" s="17">
        <v>6.6204124203477297E-3</v>
      </c>
      <c r="P30" s="17">
        <v>4.3418738414860098E-3</v>
      </c>
      <c r="Q30" s="17">
        <v>6.9814576261942596E-3</v>
      </c>
      <c r="R30" s="17"/>
      <c r="S30" s="17">
        <v>0</v>
      </c>
      <c r="T30" s="17">
        <v>8.9685634661780308E-3</v>
      </c>
      <c r="U30" s="17">
        <v>0</v>
      </c>
      <c r="V30" s="17">
        <v>0</v>
      </c>
      <c r="W30" s="17">
        <v>0</v>
      </c>
      <c r="X30" s="17">
        <v>1.83690752001687E-2</v>
      </c>
      <c r="Y30" s="17">
        <v>5.9167030441619403E-3</v>
      </c>
      <c r="Z30" s="17">
        <v>0</v>
      </c>
      <c r="AA30" s="17">
        <v>4.4219853798173796E-3</v>
      </c>
      <c r="AB30" s="17">
        <v>0</v>
      </c>
      <c r="AC30" s="17">
        <v>0</v>
      </c>
      <c r="AD30" s="17">
        <v>2.10296854067301E-2</v>
      </c>
      <c r="AE30" s="17"/>
      <c r="AF30" s="17">
        <v>3.5055688668724299E-3</v>
      </c>
      <c r="AG30" s="17">
        <v>3.7279411927342299E-3</v>
      </c>
      <c r="AH30" s="17">
        <v>0</v>
      </c>
      <c r="AI30" s="17">
        <v>0</v>
      </c>
      <c r="AJ30" s="17">
        <v>8.5396610185453602E-3</v>
      </c>
      <c r="AK30" s="17"/>
      <c r="AL30" s="17">
        <v>5.7066879924231101E-3</v>
      </c>
      <c r="AM30" s="17">
        <v>3.05776959447453E-3</v>
      </c>
      <c r="AN30" s="17">
        <v>0</v>
      </c>
      <c r="AO30" s="17"/>
      <c r="AP30" s="17">
        <v>4.7238594227976298E-3</v>
      </c>
      <c r="AQ30" s="17">
        <v>1.0305644675351E-2</v>
      </c>
      <c r="AR30" s="17">
        <v>3.61536929715038E-3</v>
      </c>
      <c r="AS30" s="17">
        <v>0</v>
      </c>
      <c r="AT30" s="17">
        <v>0</v>
      </c>
      <c r="AU30" s="17"/>
      <c r="AV30" s="17">
        <v>0</v>
      </c>
      <c r="AW30" s="17">
        <v>1.6308102769861402E-2</v>
      </c>
      <c r="AX30" s="17">
        <v>1.4313921614615499E-2</v>
      </c>
      <c r="AY30" s="17">
        <v>0</v>
      </c>
      <c r="AZ30" s="17">
        <v>5.5870753506168103E-3</v>
      </c>
      <c r="BA30" s="17">
        <v>0</v>
      </c>
      <c r="BB30" s="17">
        <v>1.0773970968105E-2</v>
      </c>
      <c r="BC30" s="17">
        <v>0</v>
      </c>
      <c r="BD30" s="17">
        <v>0</v>
      </c>
      <c r="BE30" s="17">
        <v>0</v>
      </c>
      <c r="BF30" s="17">
        <v>0</v>
      </c>
      <c r="BG30" s="17">
        <v>0</v>
      </c>
      <c r="BH30" s="17">
        <v>0</v>
      </c>
      <c r="BI30" s="17">
        <v>0</v>
      </c>
      <c r="BJ30" s="17">
        <v>3.7765401164708202E-2</v>
      </c>
      <c r="BK30" s="17">
        <v>0</v>
      </c>
      <c r="BL30" s="17"/>
      <c r="BM30" s="17">
        <v>2.7073770071920598E-3</v>
      </c>
      <c r="BN30" s="17">
        <v>7.3919189208429704E-3</v>
      </c>
      <c r="BO30" s="17">
        <v>7.5649170077678801E-3</v>
      </c>
      <c r="BP30" s="17">
        <v>0</v>
      </c>
      <c r="BQ30" s="17">
        <v>0</v>
      </c>
      <c r="BR30" s="17">
        <v>1.1307041521441101E-2</v>
      </c>
      <c r="BS30" s="17"/>
      <c r="BT30" s="17">
        <v>4.5689251883866003E-3</v>
      </c>
      <c r="BU30" s="17">
        <v>4.3287251327039497E-3</v>
      </c>
      <c r="BV30" s="17"/>
      <c r="BW30" s="17">
        <v>0</v>
      </c>
      <c r="BX30" s="17">
        <v>3.6531384964073798E-3</v>
      </c>
      <c r="BY30" s="17"/>
      <c r="BZ30" s="17">
        <v>3.4126773531729698E-3</v>
      </c>
      <c r="CA30" s="17">
        <v>7.4728247052042E-3</v>
      </c>
      <c r="CB30" s="17">
        <v>0</v>
      </c>
      <c r="CC30" s="17"/>
      <c r="CD30" s="17">
        <v>2.48544211101557E-3</v>
      </c>
      <c r="CE30" s="17">
        <v>0</v>
      </c>
      <c r="CF30" s="17">
        <v>1.0133536187172301E-2</v>
      </c>
      <c r="CG30" s="17"/>
      <c r="CH30" s="17">
        <v>3.6769047120035602E-3</v>
      </c>
      <c r="CI30" s="17">
        <v>5.3293697862719404E-3</v>
      </c>
      <c r="CJ30" s="17">
        <v>0</v>
      </c>
      <c r="CK30" s="17"/>
      <c r="CL30" s="17">
        <v>1.9152744324522201E-3</v>
      </c>
      <c r="CM30" s="17">
        <v>6.2028075714745797E-3</v>
      </c>
      <c r="CN30" s="17"/>
      <c r="CO30" s="17">
        <v>8.5905151110716102E-3</v>
      </c>
      <c r="CP30" s="17">
        <v>5.8364343012961301E-3</v>
      </c>
      <c r="CQ30" s="17">
        <v>2.8011238981941202E-3</v>
      </c>
      <c r="CR30" s="17">
        <v>3.28566716873E-3</v>
      </c>
    </row>
    <row r="31" spans="2:96" x14ac:dyDescent="0.25">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row>
    <row r="32" spans="2:96" x14ac:dyDescent="0.25">
      <c r="B32" s="6" t="s">
        <v>128</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row>
    <row r="33" spans="2:96" x14ac:dyDescent="0.25">
      <c r="B33" s="24" t="s">
        <v>123</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row>
    <row r="34" spans="2:96" x14ac:dyDescent="0.25">
      <c r="B34" t="s">
        <v>80</v>
      </c>
      <c r="C34" s="17">
        <v>4.1999987698569503E-2</v>
      </c>
      <c r="D34" s="17">
        <v>4.8076375260107801E-2</v>
      </c>
      <c r="E34" s="17">
        <v>3.6276823108204799E-2</v>
      </c>
      <c r="F34" s="17"/>
      <c r="G34" s="17">
        <v>7.7474142787968103E-2</v>
      </c>
      <c r="H34" s="17">
        <v>4.6654954290246901E-2</v>
      </c>
      <c r="I34" s="17">
        <v>4.6219797394650201E-2</v>
      </c>
      <c r="J34" s="17">
        <v>4.0734076880699001E-2</v>
      </c>
      <c r="K34" s="17">
        <v>4.23713066653277E-2</v>
      </c>
      <c r="L34" s="17">
        <v>1.1909993286039E-2</v>
      </c>
      <c r="M34" s="17"/>
      <c r="N34" s="17">
        <v>3.7133759135105103E-2</v>
      </c>
      <c r="O34" s="17">
        <v>3.18603432966897E-2</v>
      </c>
      <c r="P34" s="17">
        <v>4.5424112086815203E-2</v>
      </c>
      <c r="Q34" s="17">
        <v>5.5239921279495702E-2</v>
      </c>
      <c r="R34" s="17"/>
      <c r="S34" s="17">
        <v>6.70926498196244E-2</v>
      </c>
      <c r="T34" s="17">
        <v>4.8473208590964198E-2</v>
      </c>
      <c r="U34" s="17">
        <v>3.27812981393737E-2</v>
      </c>
      <c r="V34" s="17">
        <v>2.4783456408326399E-2</v>
      </c>
      <c r="W34" s="17">
        <v>3.8282423566504201E-2</v>
      </c>
      <c r="X34" s="17">
        <v>4.21756455378344E-2</v>
      </c>
      <c r="Y34" s="17">
        <v>4.6824703908036502E-2</v>
      </c>
      <c r="Z34" s="17">
        <v>2.7192235155024402E-2</v>
      </c>
      <c r="AA34" s="17">
        <v>2.2168406457439799E-2</v>
      </c>
      <c r="AB34" s="17">
        <v>4.0141822484196503E-2</v>
      </c>
      <c r="AC34" s="17">
        <v>2.2034250760173301E-2</v>
      </c>
      <c r="AD34" s="17">
        <v>9.9757878242660095E-2</v>
      </c>
      <c r="AE34" s="17"/>
      <c r="AF34" s="17">
        <v>3.62851867864456E-2</v>
      </c>
      <c r="AG34" s="17">
        <v>4.4144310665163097E-2</v>
      </c>
      <c r="AH34" s="17">
        <v>5.5647260020082197E-2</v>
      </c>
      <c r="AI34" s="17">
        <v>3.6625910566422802E-2</v>
      </c>
      <c r="AJ34" s="17">
        <v>4.31836443714275E-2</v>
      </c>
      <c r="AK34" s="17"/>
      <c r="AL34" s="17">
        <v>4.84250160695094E-2</v>
      </c>
      <c r="AM34" s="17">
        <v>4.8684491607896202E-2</v>
      </c>
      <c r="AN34" s="17">
        <v>4.1785461304108103E-2</v>
      </c>
      <c r="AO34" s="17"/>
      <c r="AP34" s="17">
        <v>4.0470231299158797E-2</v>
      </c>
      <c r="AQ34" s="17">
        <v>4.6918428640227702E-2</v>
      </c>
      <c r="AR34" s="17">
        <v>5.1910557978203702E-2</v>
      </c>
      <c r="AS34" s="17">
        <v>4.4401806256112702E-2</v>
      </c>
      <c r="AT34" s="17">
        <v>0</v>
      </c>
      <c r="AU34" s="17"/>
      <c r="AV34" s="17">
        <v>0.21570749083600099</v>
      </c>
      <c r="AW34" s="17">
        <v>7.2453170070794201E-2</v>
      </c>
      <c r="AX34" s="17">
        <v>5.6248603729261E-2</v>
      </c>
      <c r="AY34" s="17">
        <v>6.5155743860984397E-2</v>
      </c>
      <c r="AZ34" s="17">
        <v>4.4844446998921199E-2</v>
      </c>
      <c r="BA34" s="17">
        <v>1.4019605791396101E-2</v>
      </c>
      <c r="BB34" s="17">
        <v>4.9255149814783697E-2</v>
      </c>
      <c r="BC34" s="17">
        <v>6.7027954197716594E-2</v>
      </c>
      <c r="BD34" s="17">
        <v>2.32212934008637E-2</v>
      </c>
      <c r="BE34" s="17">
        <v>2.1414898934386601E-2</v>
      </c>
      <c r="BF34" s="17">
        <v>1.33245609343012E-2</v>
      </c>
      <c r="BG34" s="17">
        <v>5.7198280361492701E-2</v>
      </c>
      <c r="BH34" s="17">
        <v>0</v>
      </c>
      <c r="BI34" s="17">
        <v>0</v>
      </c>
      <c r="BJ34" s="17">
        <v>6.30678141502274E-2</v>
      </c>
      <c r="BK34" s="17">
        <v>9.1773051461162103E-2</v>
      </c>
      <c r="BL34" s="17"/>
      <c r="BM34" s="17">
        <v>7.3717696052278694E-2</v>
      </c>
      <c r="BN34" s="17">
        <v>3.90269227127754E-2</v>
      </c>
      <c r="BO34" s="17">
        <v>5.9221164820244802E-2</v>
      </c>
      <c r="BP34" s="17">
        <v>2.0470611963425301E-2</v>
      </c>
      <c r="BQ34" s="17">
        <v>2.1677999395774999E-2</v>
      </c>
      <c r="BR34" s="17">
        <v>0</v>
      </c>
      <c r="BS34" s="17"/>
      <c r="BT34" s="17">
        <v>4.4064336823422402E-2</v>
      </c>
      <c r="BU34" s="17">
        <v>3.8679060006907698E-2</v>
      </c>
      <c r="BV34" s="17"/>
      <c r="BW34" s="17">
        <v>6.2515415829115004E-2</v>
      </c>
      <c r="BX34" s="17">
        <v>4.1703795807325299E-2</v>
      </c>
      <c r="BY34" s="17"/>
      <c r="BZ34" s="17">
        <v>0</v>
      </c>
      <c r="CA34" s="17">
        <v>0</v>
      </c>
      <c r="CB34" s="17">
        <v>1</v>
      </c>
      <c r="CC34" s="17"/>
      <c r="CD34" s="17">
        <v>4.0755124307079303E-2</v>
      </c>
      <c r="CE34" s="17">
        <v>0.119369511811806</v>
      </c>
      <c r="CF34" s="17">
        <v>2.4893805713445401E-2</v>
      </c>
      <c r="CG34" s="17"/>
      <c r="CH34" s="17">
        <v>0</v>
      </c>
      <c r="CI34" s="17">
        <v>0</v>
      </c>
      <c r="CJ34" s="17">
        <v>0</v>
      </c>
      <c r="CK34" s="17"/>
      <c r="CL34" s="17">
        <v>3.82205153786912E-2</v>
      </c>
      <c r="CM34" s="17">
        <v>4.69681457975131E-2</v>
      </c>
      <c r="CN34" s="17"/>
      <c r="CO34" s="17">
        <v>8.6736882151191602E-2</v>
      </c>
      <c r="CP34" s="17">
        <v>3.7201200769441098E-2</v>
      </c>
      <c r="CQ34" s="17">
        <v>3.7891442406435299E-2</v>
      </c>
      <c r="CR34" s="17">
        <v>4.2831072430615597E-2</v>
      </c>
    </row>
    <row r="35" spans="2:96" x14ac:dyDescent="0.25">
      <c r="B35" t="s">
        <v>79</v>
      </c>
      <c r="C35" s="17">
        <v>0.14776423744410999</v>
      </c>
      <c r="D35" s="17">
        <v>0.15112004556016501</v>
      </c>
      <c r="E35" s="17">
        <v>0.14198135373883</v>
      </c>
      <c r="F35" s="17"/>
      <c r="G35" s="17">
        <v>0.13986815220557899</v>
      </c>
      <c r="H35" s="17">
        <v>0.15581746349175701</v>
      </c>
      <c r="I35" s="17">
        <v>0.148046954039109</v>
      </c>
      <c r="J35" s="17">
        <v>0.14390271204891</v>
      </c>
      <c r="K35" s="17">
        <v>0.151022691983831</v>
      </c>
      <c r="L35" s="17">
        <v>0.14717050918616101</v>
      </c>
      <c r="M35" s="17"/>
      <c r="N35" s="17">
        <v>0.138040827181381</v>
      </c>
      <c r="O35" s="17">
        <v>0.14268928643700701</v>
      </c>
      <c r="P35" s="17">
        <v>0.15325421018350399</v>
      </c>
      <c r="Q35" s="17">
        <v>0.15812697837296599</v>
      </c>
      <c r="R35" s="17"/>
      <c r="S35" s="17">
        <v>0.173438629952061</v>
      </c>
      <c r="T35" s="17">
        <v>0.14127342774622101</v>
      </c>
      <c r="U35" s="17">
        <v>0.25715763142982601</v>
      </c>
      <c r="V35" s="17">
        <v>0.166386998756611</v>
      </c>
      <c r="W35" s="17">
        <v>9.7439457413225405E-2</v>
      </c>
      <c r="X35" s="17">
        <v>0.105899641638536</v>
      </c>
      <c r="Y35" s="17">
        <v>9.8758605427814797E-2</v>
      </c>
      <c r="Z35" s="17">
        <v>0.14923157783996399</v>
      </c>
      <c r="AA35" s="17">
        <v>4.2988059085894197E-2</v>
      </c>
      <c r="AB35" s="17">
        <v>0.15390516864597401</v>
      </c>
      <c r="AC35" s="17">
        <v>0.15113726211324999</v>
      </c>
      <c r="AD35" s="17">
        <v>0.44047217145217299</v>
      </c>
      <c r="AE35" s="17"/>
      <c r="AF35" s="17">
        <v>0.140922812780788</v>
      </c>
      <c r="AG35" s="17">
        <v>0.11961521065884</v>
      </c>
      <c r="AH35" s="17">
        <v>9.3820787021935706E-2</v>
      </c>
      <c r="AI35" s="17">
        <v>0.206092942676045</v>
      </c>
      <c r="AJ35" s="17">
        <v>0.20698946448187699</v>
      </c>
      <c r="AK35" s="17"/>
      <c r="AL35" s="17">
        <v>0.14049172370159599</v>
      </c>
      <c r="AM35" s="17">
        <v>0.120466566142569</v>
      </c>
      <c r="AN35" s="17">
        <v>0.14850586493986201</v>
      </c>
      <c r="AO35" s="17"/>
      <c r="AP35" s="17">
        <v>0.118022513726825</v>
      </c>
      <c r="AQ35" s="17">
        <v>0.115311893149825</v>
      </c>
      <c r="AR35" s="17">
        <v>0.17287907774110101</v>
      </c>
      <c r="AS35" s="17">
        <v>0.177172208804315</v>
      </c>
      <c r="AT35" s="17">
        <v>0.224581803718963</v>
      </c>
      <c r="AU35" s="17"/>
      <c r="AV35" s="17">
        <v>0.17717430870440201</v>
      </c>
      <c r="AW35" s="17">
        <v>0.162149150193417</v>
      </c>
      <c r="AX35" s="17">
        <v>0.18500764574615799</v>
      </c>
      <c r="AY35" s="17">
        <v>0.16582545589557299</v>
      </c>
      <c r="AZ35" s="17">
        <v>0.141931950283432</v>
      </c>
      <c r="BA35" s="17">
        <v>0.18593329876566</v>
      </c>
      <c r="BB35" s="17">
        <v>0.10029178665532699</v>
      </c>
      <c r="BC35" s="17">
        <v>0.179494209559934</v>
      </c>
      <c r="BD35" s="17">
        <v>0.14936726430768399</v>
      </c>
      <c r="BE35" s="17">
        <v>0.121095267097932</v>
      </c>
      <c r="BF35" s="17">
        <v>8.8748541183236995E-2</v>
      </c>
      <c r="BG35" s="17">
        <v>9.7155835310461999E-2</v>
      </c>
      <c r="BH35" s="17">
        <v>0.119951500769974</v>
      </c>
      <c r="BI35" s="17">
        <v>0.13345715817158199</v>
      </c>
      <c r="BJ35" s="17">
        <v>0.122015502404115</v>
      </c>
      <c r="BK35" s="17">
        <v>0.16190643854221101</v>
      </c>
      <c r="BL35" s="17"/>
      <c r="BM35" s="17">
        <v>0.16419655420822199</v>
      </c>
      <c r="BN35" s="17">
        <v>0.101204164774286</v>
      </c>
      <c r="BO35" s="17">
        <v>0.12953145400031399</v>
      </c>
      <c r="BP35" s="17">
        <v>0.10262318728365299</v>
      </c>
      <c r="BQ35" s="17">
        <v>0.17870946624576201</v>
      </c>
      <c r="BR35" s="17">
        <v>0.47011051602505199</v>
      </c>
      <c r="BS35" s="17"/>
      <c r="BT35" s="17">
        <v>0.12591865343515701</v>
      </c>
      <c r="BU35" s="17">
        <v>0.17794191408738899</v>
      </c>
      <c r="BV35" s="17"/>
      <c r="BW35" s="17">
        <v>0</v>
      </c>
      <c r="BX35" s="17">
        <v>0</v>
      </c>
      <c r="BY35" s="17"/>
      <c r="BZ35" s="17">
        <v>0</v>
      </c>
      <c r="CA35" s="17">
        <v>1</v>
      </c>
      <c r="CB35" s="17">
        <v>0</v>
      </c>
      <c r="CC35" s="17"/>
      <c r="CD35" s="17">
        <v>0</v>
      </c>
      <c r="CE35" s="17">
        <v>0</v>
      </c>
      <c r="CF35" s="17">
        <v>0</v>
      </c>
      <c r="CG35" s="17"/>
      <c r="CH35" s="17">
        <v>0.13843767299721499</v>
      </c>
      <c r="CI35" s="17">
        <v>0.21975922015572399</v>
      </c>
      <c r="CJ35" s="17">
        <v>0.25004380636520201</v>
      </c>
      <c r="CK35" s="17"/>
      <c r="CL35" s="17">
        <v>0.14624015353468001</v>
      </c>
      <c r="CM35" s="17">
        <v>0.147210291523552</v>
      </c>
      <c r="CN35" s="17"/>
      <c r="CO35" s="17">
        <v>0.14232792056396701</v>
      </c>
      <c r="CP35" s="17">
        <v>0.13073174587814301</v>
      </c>
      <c r="CQ35" s="17">
        <v>0.165318012952586</v>
      </c>
      <c r="CR35" s="17">
        <v>0.14825245805326201</v>
      </c>
    </row>
    <row r="36" spans="2:96" x14ac:dyDescent="0.25">
      <c r="B36" t="s">
        <v>78</v>
      </c>
      <c r="C36" s="17">
        <v>0.79302476789296905</v>
      </c>
      <c r="D36" s="17">
        <v>0.78147016740689101</v>
      </c>
      <c r="E36" s="17">
        <v>0.80651615312769998</v>
      </c>
      <c r="F36" s="17"/>
      <c r="G36" s="17">
        <v>0.72655885392456798</v>
      </c>
      <c r="H36" s="17">
        <v>0.75713457623276403</v>
      </c>
      <c r="I36" s="17">
        <v>0.79401194966872402</v>
      </c>
      <c r="J36" s="17">
        <v>0.815363211070391</v>
      </c>
      <c r="K36" s="17">
        <v>0.80297655337725704</v>
      </c>
      <c r="L36" s="17">
        <v>0.84091949752780004</v>
      </c>
      <c r="M36" s="17"/>
      <c r="N36" s="17">
        <v>0.80444060685074803</v>
      </c>
      <c r="O36" s="17">
        <v>0.80611212365492702</v>
      </c>
      <c r="P36" s="17">
        <v>0.78502176895212605</v>
      </c>
      <c r="Q36" s="17">
        <v>0.77681102780802802</v>
      </c>
      <c r="R36" s="17"/>
      <c r="S36" s="17">
        <v>0.74738827975816402</v>
      </c>
      <c r="T36" s="17">
        <v>0.79593099587369498</v>
      </c>
      <c r="U36" s="17">
        <v>0.71006107043080102</v>
      </c>
      <c r="V36" s="17">
        <v>0.79373668603792402</v>
      </c>
      <c r="W36" s="17">
        <v>0.84731319054345</v>
      </c>
      <c r="X36" s="17">
        <v>0.82169147819987298</v>
      </c>
      <c r="Y36" s="17">
        <v>0.84866050360610601</v>
      </c>
      <c r="Z36" s="17">
        <v>0.79703262904760097</v>
      </c>
      <c r="AA36" s="17">
        <v>0.87855852566710002</v>
      </c>
      <c r="AB36" s="17">
        <v>0.79838326451697605</v>
      </c>
      <c r="AC36" s="17">
        <v>0.82682848712657697</v>
      </c>
      <c r="AD36" s="17">
        <v>0.45976995030516699</v>
      </c>
      <c r="AE36" s="17"/>
      <c r="AF36" s="17">
        <v>0.81166291116461797</v>
      </c>
      <c r="AG36" s="17">
        <v>0.82418063074612502</v>
      </c>
      <c r="AH36" s="17">
        <v>0.81571300639923106</v>
      </c>
      <c r="AI36" s="17">
        <v>0.757281146757533</v>
      </c>
      <c r="AJ36" s="17">
        <v>0.72029583864269098</v>
      </c>
      <c r="AK36" s="17"/>
      <c r="AL36" s="17">
        <v>0.79687570221708504</v>
      </c>
      <c r="AM36" s="17">
        <v>0.81330906176352102</v>
      </c>
      <c r="AN36" s="17">
        <v>0.78277200964023097</v>
      </c>
      <c r="AO36" s="17"/>
      <c r="AP36" s="17">
        <v>0.828032756447317</v>
      </c>
      <c r="AQ36" s="17">
        <v>0.826875740798932</v>
      </c>
      <c r="AR36" s="17">
        <v>0.75119434765953896</v>
      </c>
      <c r="AS36" s="17">
        <v>0.74067486622280698</v>
      </c>
      <c r="AT36" s="17">
        <v>0.77541819628103703</v>
      </c>
      <c r="AU36" s="17"/>
      <c r="AV36" s="17">
        <v>0.60711820045959697</v>
      </c>
      <c r="AW36" s="17">
        <v>0.73578490598117297</v>
      </c>
      <c r="AX36" s="17">
        <v>0.74288680552305097</v>
      </c>
      <c r="AY36" s="17">
        <v>0.74074028611915199</v>
      </c>
      <c r="AZ36" s="17">
        <v>0.80043411466782999</v>
      </c>
      <c r="BA36" s="17">
        <v>0.78974032303282704</v>
      </c>
      <c r="BB36" s="17">
        <v>0.83174146513654701</v>
      </c>
      <c r="BC36" s="17">
        <v>0.74439528497714502</v>
      </c>
      <c r="BD36" s="17">
        <v>0.81558820928825104</v>
      </c>
      <c r="BE36" s="17">
        <v>0.83036097412771503</v>
      </c>
      <c r="BF36" s="17">
        <v>0.89087340774438895</v>
      </c>
      <c r="BG36" s="17">
        <v>0.83688364455278297</v>
      </c>
      <c r="BH36" s="17">
        <v>0.865365960897444</v>
      </c>
      <c r="BI36" s="17">
        <v>0.84296897057896902</v>
      </c>
      <c r="BJ36" s="17">
        <v>0.76339373968386004</v>
      </c>
      <c r="BK36" s="17">
        <v>0.71015678696485196</v>
      </c>
      <c r="BL36" s="17"/>
      <c r="BM36" s="17">
        <v>0.73942350298943305</v>
      </c>
      <c r="BN36" s="17">
        <v>0.85024490532075203</v>
      </c>
      <c r="BO36" s="17">
        <v>0.79106971833741002</v>
      </c>
      <c r="BP36" s="17">
        <v>0.86155061699086999</v>
      </c>
      <c r="BQ36" s="17">
        <v>0.77611698112924998</v>
      </c>
      <c r="BR36" s="17">
        <v>0.50699670731266999</v>
      </c>
      <c r="BS36" s="17"/>
      <c r="BT36" s="17">
        <v>0.81112368960019099</v>
      </c>
      <c r="BU36" s="17">
        <v>0.772590598292068</v>
      </c>
      <c r="BV36" s="17"/>
      <c r="BW36" s="17">
        <v>0.93748458417088498</v>
      </c>
      <c r="BX36" s="17">
        <v>0.95829620419267503</v>
      </c>
      <c r="BY36" s="17"/>
      <c r="BZ36" s="17">
        <v>1</v>
      </c>
      <c r="CA36" s="17">
        <v>0</v>
      </c>
      <c r="CB36" s="17">
        <v>0</v>
      </c>
      <c r="CC36" s="17"/>
      <c r="CD36" s="17">
        <v>0.95924487569292105</v>
      </c>
      <c r="CE36" s="17">
        <v>0.880630488188194</v>
      </c>
      <c r="CF36" s="17">
        <v>0.97510619428655498</v>
      </c>
      <c r="CG36" s="17"/>
      <c r="CH36" s="17">
        <v>0.86156232700278501</v>
      </c>
      <c r="CI36" s="17">
        <v>0.78024077984427598</v>
      </c>
      <c r="CJ36" s="17">
        <v>0.74995619363479704</v>
      </c>
      <c r="CK36" s="17"/>
      <c r="CL36" s="17">
        <v>0.80357912734902803</v>
      </c>
      <c r="CM36" s="17">
        <v>0.78592437836539997</v>
      </c>
      <c r="CN36" s="17"/>
      <c r="CO36" s="17">
        <v>0.75023804519497095</v>
      </c>
      <c r="CP36" s="17">
        <v>0.81872753139940802</v>
      </c>
      <c r="CQ36" s="17">
        <v>0.77610912658437903</v>
      </c>
      <c r="CR36" s="17">
        <v>0.79230813827615698</v>
      </c>
    </row>
    <row r="37" spans="2:96" x14ac:dyDescent="0.25">
      <c r="B37" t="s">
        <v>126</v>
      </c>
      <c r="C37" s="17">
        <v>5.9702362004223101E-3</v>
      </c>
      <c r="D37" s="17">
        <v>9.8026191545931493E-3</v>
      </c>
      <c r="E37" s="17">
        <v>2.2500660735062798E-3</v>
      </c>
      <c r="F37" s="17"/>
      <c r="G37" s="17">
        <v>9.9967204421921394E-3</v>
      </c>
      <c r="H37" s="17">
        <v>2.6809513629759401E-2</v>
      </c>
      <c r="I37" s="17">
        <v>0</v>
      </c>
      <c r="J37" s="17">
        <v>0</v>
      </c>
      <c r="K37" s="17">
        <v>0</v>
      </c>
      <c r="L37" s="17">
        <v>0</v>
      </c>
      <c r="M37" s="17"/>
      <c r="N37" s="17">
        <v>1.05525735859077E-2</v>
      </c>
      <c r="O37" s="17">
        <v>3.2623902032643901E-3</v>
      </c>
      <c r="P37" s="17">
        <v>4.0691677500746598E-3</v>
      </c>
      <c r="Q37" s="17">
        <v>2.8333703898311899E-3</v>
      </c>
      <c r="R37" s="17"/>
      <c r="S37" s="17">
        <v>1.2080440470150699E-2</v>
      </c>
      <c r="T37" s="17">
        <v>0</v>
      </c>
      <c r="U37" s="17">
        <v>0</v>
      </c>
      <c r="V37" s="17">
        <v>0</v>
      </c>
      <c r="W37" s="17">
        <v>0</v>
      </c>
      <c r="X37" s="17">
        <v>2.3710930902031701E-2</v>
      </c>
      <c r="Y37" s="17">
        <v>0</v>
      </c>
      <c r="Z37" s="17">
        <v>0</v>
      </c>
      <c r="AA37" s="17">
        <v>1.950257728605E-2</v>
      </c>
      <c r="AB37" s="17">
        <v>0</v>
      </c>
      <c r="AC37" s="17">
        <v>0</v>
      </c>
      <c r="AD37" s="17">
        <v>0</v>
      </c>
      <c r="AE37" s="17"/>
      <c r="AF37" s="17">
        <v>6.5202919370467198E-3</v>
      </c>
      <c r="AG37" s="17">
        <v>7.4898864182158303E-3</v>
      </c>
      <c r="AH37" s="17">
        <v>1.4817343306743801E-2</v>
      </c>
      <c r="AI37" s="17">
        <v>0</v>
      </c>
      <c r="AJ37" s="17">
        <v>4.5264481951119402E-3</v>
      </c>
      <c r="AK37" s="17"/>
      <c r="AL37" s="17">
        <v>6.7049330776787503E-3</v>
      </c>
      <c r="AM37" s="17">
        <v>1.0426158286000299E-2</v>
      </c>
      <c r="AN37" s="17">
        <v>1.1463006184543101E-2</v>
      </c>
      <c r="AO37" s="17"/>
      <c r="AP37" s="17">
        <v>5.9535794740878303E-3</v>
      </c>
      <c r="AQ37" s="17">
        <v>0</v>
      </c>
      <c r="AR37" s="17">
        <v>8.71990038283681E-3</v>
      </c>
      <c r="AS37" s="17">
        <v>2.1614235569550298E-2</v>
      </c>
      <c r="AT37" s="17">
        <v>0</v>
      </c>
      <c r="AU37" s="17"/>
      <c r="AV37" s="17">
        <v>0</v>
      </c>
      <c r="AW37" s="17">
        <v>0</v>
      </c>
      <c r="AX37" s="17">
        <v>0</v>
      </c>
      <c r="AY37" s="17">
        <v>2.0781941541811001E-2</v>
      </c>
      <c r="AZ37" s="17">
        <v>6.9621266176468598E-3</v>
      </c>
      <c r="BA37" s="17">
        <v>5.2629988626680503E-3</v>
      </c>
      <c r="BB37" s="17">
        <v>0</v>
      </c>
      <c r="BC37" s="17">
        <v>0</v>
      </c>
      <c r="BD37" s="17">
        <v>1.18232330032017E-2</v>
      </c>
      <c r="BE37" s="17">
        <v>1.7228980865315199E-2</v>
      </c>
      <c r="BF37" s="17">
        <v>0</v>
      </c>
      <c r="BG37" s="17">
        <v>0</v>
      </c>
      <c r="BH37" s="17">
        <v>1.46825383325825E-2</v>
      </c>
      <c r="BI37" s="17">
        <v>0</v>
      </c>
      <c r="BJ37" s="17">
        <v>0</v>
      </c>
      <c r="BK37" s="17">
        <v>2.3281899312629199E-2</v>
      </c>
      <c r="BL37" s="17"/>
      <c r="BM37" s="17">
        <v>1.41150537214821E-2</v>
      </c>
      <c r="BN37" s="17">
        <v>2.0348224429132099E-3</v>
      </c>
      <c r="BO37" s="17">
        <v>6.1892005876512104E-3</v>
      </c>
      <c r="BP37" s="17">
        <v>3.5153007204052102E-3</v>
      </c>
      <c r="BQ37" s="17">
        <v>7.0185636979069399E-3</v>
      </c>
      <c r="BR37" s="17">
        <v>0</v>
      </c>
      <c r="BS37" s="17"/>
      <c r="BT37" s="17">
        <v>1.00791423407694E-2</v>
      </c>
      <c r="BU37" s="17">
        <v>0</v>
      </c>
      <c r="BV37" s="17"/>
      <c r="BW37" s="17">
        <v>0</v>
      </c>
      <c r="BX37" s="17">
        <v>0</v>
      </c>
      <c r="BY37" s="17"/>
      <c r="BZ37" s="17">
        <v>0</v>
      </c>
      <c r="CA37" s="17">
        <v>0</v>
      </c>
      <c r="CB37" s="17">
        <v>0</v>
      </c>
      <c r="CC37" s="17"/>
      <c r="CD37" s="17">
        <v>0</v>
      </c>
      <c r="CE37" s="17">
        <v>0</v>
      </c>
      <c r="CF37" s="17">
        <v>0</v>
      </c>
      <c r="CG37" s="17"/>
      <c r="CH37" s="17">
        <v>0</v>
      </c>
      <c r="CI37" s="17">
        <v>0</v>
      </c>
      <c r="CJ37" s="17">
        <v>0</v>
      </c>
      <c r="CK37" s="17"/>
      <c r="CL37" s="17">
        <v>5.5494506418026501E-3</v>
      </c>
      <c r="CM37" s="17">
        <v>6.8551430325972697E-3</v>
      </c>
      <c r="CN37" s="17"/>
      <c r="CO37" s="17">
        <v>1.2106636978798499E-2</v>
      </c>
      <c r="CP37" s="17">
        <v>8.1634385008063307E-3</v>
      </c>
      <c r="CQ37" s="17">
        <v>5.7338716457765899E-3</v>
      </c>
      <c r="CR37" s="17">
        <v>0</v>
      </c>
    </row>
    <row r="38" spans="2:96" x14ac:dyDescent="0.25">
      <c r="B38" t="s">
        <v>127</v>
      </c>
      <c r="C38" s="17">
        <v>1.2561963706016299E-3</v>
      </c>
      <c r="D38" s="17">
        <v>2.54610250858699E-3</v>
      </c>
      <c r="E38" s="17">
        <v>0</v>
      </c>
      <c r="F38" s="17"/>
      <c r="G38" s="17">
        <v>9.0235984174081799E-3</v>
      </c>
      <c r="H38" s="17">
        <v>0</v>
      </c>
      <c r="I38" s="17">
        <v>0</v>
      </c>
      <c r="J38" s="17">
        <v>0</v>
      </c>
      <c r="K38" s="17">
        <v>0</v>
      </c>
      <c r="L38" s="17">
        <v>0</v>
      </c>
      <c r="M38" s="17"/>
      <c r="N38" s="17">
        <v>2.1939368665946399E-3</v>
      </c>
      <c r="O38" s="17">
        <v>0</v>
      </c>
      <c r="P38" s="17">
        <v>0</v>
      </c>
      <c r="Q38" s="17">
        <v>2.6666277902974698E-3</v>
      </c>
      <c r="R38" s="17"/>
      <c r="S38" s="17">
        <v>0</v>
      </c>
      <c r="T38" s="17">
        <v>0</v>
      </c>
      <c r="U38" s="17">
        <v>0</v>
      </c>
      <c r="V38" s="17">
        <v>0</v>
      </c>
      <c r="W38" s="17">
        <v>0</v>
      </c>
      <c r="X38" s="17">
        <v>0</v>
      </c>
      <c r="Y38" s="17">
        <v>0</v>
      </c>
      <c r="Z38" s="17">
        <v>0</v>
      </c>
      <c r="AA38" s="17">
        <v>1.14099841204545E-2</v>
      </c>
      <c r="AB38" s="17">
        <v>0</v>
      </c>
      <c r="AC38" s="17">
        <v>0</v>
      </c>
      <c r="AD38" s="17">
        <v>0</v>
      </c>
      <c r="AE38" s="17"/>
      <c r="AF38" s="17">
        <v>0</v>
      </c>
      <c r="AG38" s="17">
        <v>2.0883179600008099E-3</v>
      </c>
      <c r="AH38" s="17">
        <v>0</v>
      </c>
      <c r="AI38" s="17">
        <v>0</v>
      </c>
      <c r="AJ38" s="17">
        <v>0</v>
      </c>
      <c r="AK38" s="17"/>
      <c r="AL38" s="17">
        <v>0</v>
      </c>
      <c r="AM38" s="17">
        <v>1.7129012587782E-3</v>
      </c>
      <c r="AN38" s="17">
        <v>0</v>
      </c>
      <c r="AO38" s="17"/>
      <c r="AP38" s="17">
        <v>0</v>
      </c>
      <c r="AQ38" s="17">
        <v>2.5839403672995101E-3</v>
      </c>
      <c r="AR38" s="17">
        <v>2.5297481729495302E-3</v>
      </c>
      <c r="AS38" s="17">
        <v>0</v>
      </c>
      <c r="AT38" s="17">
        <v>0</v>
      </c>
      <c r="AU38" s="17"/>
      <c r="AV38" s="17">
        <v>0</v>
      </c>
      <c r="AW38" s="17">
        <v>0</v>
      </c>
      <c r="AX38" s="17">
        <v>8.6277253799908905E-3</v>
      </c>
      <c r="AY38" s="17">
        <v>0</v>
      </c>
      <c r="AZ38" s="17">
        <v>0</v>
      </c>
      <c r="BA38" s="17">
        <v>0</v>
      </c>
      <c r="BB38" s="17">
        <v>0</v>
      </c>
      <c r="BC38" s="17">
        <v>0</v>
      </c>
      <c r="BD38" s="17">
        <v>0</v>
      </c>
      <c r="BE38" s="17">
        <v>0</v>
      </c>
      <c r="BF38" s="17">
        <v>0</v>
      </c>
      <c r="BG38" s="17">
        <v>0</v>
      </c>
      <c r="BH38" s="17">
        <v>0</v>
      </c>
      <c r="BI38" s="17">
        <v>0</v>
      </c>
      <c r="BJ38" s="17">
        <v>2.3449950153814202E-2</v>
      </c>
      <c r="BK38" s="17">
        <v>0</v>
      </c>
      <c r="BL38" s="17"/>
      <c r="BM38" s="17">
        <v>0</v>
      </c>
      <c r="BN38" s="17">
        <v>2.0533854061672899E-3</v>
      </c>
      <c r="BO38" s="17">
        <v>0</v>
      </c>
      <c r="BP38" s="17">
        <v>3.4181568421901998E-3</v>
      </c>
      <c r="BQ38" s="17">
        <v>0</v>
      </c>
      <c r="BR38" s="17">
        <v>0</v>
      </c>
      <c r="BS38" s="17"/>
      <c r="BT38" s="17">
        <v>9.9711918279821394E-4</v>
      </c>
      <c r="BU38" s="17">
        <v>1.6900650944460501E-3</v>
      </c>
      <c r="BV38" s="17"/>
      <c r="BW38" s="17">
        <v>0</v>
      </c>
      <c r="BX38" s="17">
        <v>0</v>
      </c>
      <c r="BY38" s="17"/>
      <c r="BZ38" s="17">
        <v>0</v>
      </c>
      <c r="CA38" s="17">
        <v>0</v>
      </c>
      <c r="CB38" s="17">
        <v>0</v>
      </c>
      <c r="CC38" s="17"/>
      <c r="CD38" s="17">
        <v>0</v>
      </c>
      <c r="CE38" s="17">
        <v>0</v>
      </c>
      <c r="CF38" s="17">
        <v>0</v>
      </c>
      <c r="CG38" s="17"/>
      <c r="CH38" s="17">
        <v>0</v>
      </c>
      <c r="CI38" s="17">
        <v>0</v>
      </c>
      <c r="CJ38" s="17">
        <v>0</v>
      </c>
      <c r="CK38" s="17"/>
      <c r="CL38" s="17">
        <v>0</v>
      </c>
      <c r="CM38" s="17">
        <v>0</v>
      </c>
      <c r="CN38" s="17"/>
      <c r="CO38" s="17">
        <v>0</v>
      </c>
      <c r="CP38" s="17">
        <v>0</v>
      </c>
      <c r="CQ38" s="17">
        <v>0</v>
      </c>
      <c r="CR38" s="17">
        <v>6.5514015528043302E-3</v>
      </c>
    </row>
    <row r="39" spans="2:96" x14ac:dyDescent="0.25">
      <c r="B39" t="s">
        <v>121</v>
      </c>
      <c r="C39" s="17">
        <v>9.9845743933270805E-3</v>
      </c>
      <c r="D39" s="17">
        <v>6.9846901096560299E-3</v>
      </c>
      <c r="E39" s="17">
        <v>1.2975603951759E-2</v>
      </c>
      <c r="F39" s="17"/>
      <c r="G39" s="17">
        <v>3.7078532222284598E-2</v>
      </c>
      <c r="H39" s="17">
        <v>1.35834923554729E-2</v>
      </c>
      <c r="I39" s="17">
        <v>1.17212988975165E-2</v>
      </c>
      <c r="J39" s="17">
        <v>0</v>
      </c>
      <c r="K39" s="17">
        <v>3.6294479735843E-3</v>
      </c>
      <c r="L39" s="17">
        <v>0</v>
      </c>
      <c r="M39" s="17"/>
      <c r="N39" s="17">
        <v>7.6382963802634598E-3</v>
      </c>
      <c r="O39" s="17">
        <v>1.6075856408111901E-2</v>
      </c>
      <c r="P39" s="17">
        <v>1.2230741027480001E-2</v>
      </c>
      <c r="Q39" s="17">
        <v>4.32207435938174E-3</v>
      </c>
      <c r="R39" s="17"/>
      <c r="S39" s="17">
        <v>0</v>
      </c>
      <c r="T39" s="17">
        <v>1.43223677891199E-2</v>
      </c>
      <c r="U39" s="17">
        <v>0</v>
      </c>
      <c r="V39" s="17">
        <v>1.50928587971382E-2</v>
      </c>
      <c r="W39" s="17">
        <v>1.69649284768205E-2</v>
      </c>
      <c r="X39" s="17">
        <v>6.5223037217253402E-3</v>
      </c>
      <c r="Y39" s="17">
        <v>5.7561870580421799E-3</v>
      </c>
      <c r="Z39" s="17">
        <v>2.6543557957411E-2</v>
      </c>
      <c r="AA39" s="17">
        <v>2.53724473830617E-2</v>
      </c>
      <c r="AB39" s="17">
        <v>7.5697443528540799E-3</v>
      </c>
      <c r="AC39" s="17">
        <v>0</v>
      </c>
      <c r="AD39" s="17">
        <v>0</v>
      </c>
      <c r="AE39" s="17"/>
      <c r="AF39" s="17">
        <v>4.60879733110163E-3</v>
      </c>
      <c r="AG39" s="17">
        <v>2.4816435516550701E-3</v>
      </c>
      <c r="AH39" s="17">
        <v>2.0001603252006998E-2</v>
      </c>
      <c r="AI39" s="17">
        <v>0</v>
      </c>
      <c r="AJ39" s="17">
        <v>2.5004604308893098E-2</v>
      </c>
      <c r="AK39" s="17"/>
      <c r="AL39" s="17">
        <v>7.5026249341306802E-3</v>
      </c>
      <c r="AM39" s="17">
        <v>5.4008209412356803E-3</v>
      </c>
      <c r="AN39" s="17">
        <v>1.54736579312556E-2</v>
      </c>
      <c r="AO39" s="17"/>
      <c r="AP39" s="17">
        <v>7.5209190526119504E-3</v>
      </c>
      <c r="AQ39" s="17">
        <v>8.3099970437162593E-3</v>
      </c>
      <c r="AR39" s="17">
        <v>1.27663680653704E-2</v>
      </c>
      <c r="AS39" s="17">
        <v>1.6136883147214599E-2</v>
      </c>
      <c r="AT39" s="17">
        <v>0</v>
      </c>
      <c r="AU39" s="17"/>
      <c r="AV39" s="17">
        <v>0</v>
      </c>
      <c r="AW39" s="17">
        <v>2.96127737546159E-2</v>
      </c>
      <c r="AX39" s="17">
        <v>7.2292196215396299E-3</v>
      </c>
      <c r="AY39" s="17">
        <v>7.4965725824790103E-3</v>
      </c>
      <c r="AZ39" s="17">
        <v>5.8273614321697701E-3</v>
      </c>
      <c r="BA39" s="17">
        <v>5.0437735474492002E-3</v>
      </c>
      <c r="BB39" s="17">
        <v>1.87115983933425E-2</v>
      </c>
      <c r="BC39" s="17">
        <v>9.0825512652047795E-3</v>
      </c>
      <c r="BD39" s="17">
        <v>0</v>
      </c>
      <c r="BE39" s="17">
        <v>9.8998789746518601E-3</v>
      </c>
      <c r="BF39" s="17">
        <v>7.0534901380729697E-3</v>
      </c>
      <c r="BG39" s="17">
        <v>8.7622397752621598E-3</v>
      </c>
      <c r="BH39" s="17">
        <v>0</v>
      </c>
      <c r="BI39" s="17">
        <v>2.3573871249448899E-2</v>
      </c>
      <c r="BJ39" s="17">
        <v>2.8072993607983099E-2</v>
      </c>
      <c r="BK39" s="17">
        <v>1.2881823719145501E-2</v>
      </c>
      <c r="BL39" s="17"/>
      <c r="BM39" s="17">
        <v>8.5471930285841591E-3</v>
      </c>
      <c r="BN39" s="17">
        <v>5.4357993431060504E-3</v>
      </c>
      <c r="BO39" s="17">
        <v>1.3988462254379001E-2</v>
      </c>
      <c r="BP39" s="17">
        <v>8.4221261994568593E-3</v>
      </c>
      <c r="BQ39" s="17">
        <v>1.6476989531305601E-2</v>
      </c>
      <c r="BR39" s="17">
        <v>2.2892776662277799E-2</v>
      </c>
      <c r="BS39" s="17"/>
      <c r="BT39" s="17">
        <v>7.81705861766188E-3</v>
      </c>
      <c r="BU39" s="17">
        <v>9.0983625191889406E-3</v>
      </c>
      <c r="BV39" s="17"/>
      <c r="BW39" s="17">
        <v>0</v>
      </c>
      <c r="BX39" s="17">
        <v>0</v>
      </c>
      <c r="BY39" s="17"/>
      <c r="BZ39" s="17">
        <v>0</v>
      </c>
      <c r="CA39" s="17">
        <v>0</v>
      </c>
      <c r="CB39" s="17">
        <v>0</v>
      </c>
      <c r="CC39" s="17"/>
      <c r="CD39" s="17">
        <v>0</v>
      </c>
      <c r="CE39" s="17">
        <v>0</v>
      </c>
      <c r="CF39" s="17">
        <v>0</v>
      </c>
      <c r="CG39" s="17"/>
      <c r="CH39" s="17">
        <v>0</v>
      </c>
      <c r="CI39" s="17">
        <v>0</v>
      </c>
      <c r="CJ39" s="17">
        <v>0</v>
      </c>
      <c r="CK39" s="17"/>
      <c r="CL39" s="17">
        <v>6.41075309579839E-3</v>
      </c>
      <c r="CM39" s="17">
        <v>1.30420412809379E-2</v>
      </c>
      <c r="CN39" s="17"/>
      <c r="CO39" s="17">
        <v>8.5905151110716102E-3</v>
      </c>
      <c r="CP39" s="17">
        <v>5.1760834522021704E-3</v>
      </c>
      <c r="CQ39" s="17">
        <v>1.4947546410824001E-2</v>
      </c>
      <c r="CR39" s="17">
        <v>1.0056929687161801E-2</v>
      </c>
    </row>
    <row r="40" spans="2:96" x14ac:dyDescent="0.25">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row>
    <row r="41" spans="2:96" x14ac:dyDescent="0.25">
      <c r="B41" s="6" t="s">
        <v>129</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row>
    <row r="42" spans="2:96" x14ac:dyDescent="0.25">
      <c r="B42" s="24" t="s">
        <v>123</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row>
    <row r="43" spans="2:96" x14ac:dyDescent="0.25">
      <c r="B43" t="s">
        <v>76</v>
      </c>
      <c r="C43" s="17">
        <v>1</v>
      </c>
      <c r="D43" s="17">
        <v>1</v>
      </c>
      <c r="E43" s="17">
        <v>1</v>
      </c>
      <c r="F43" s="17"/>
      <c r="G43" s="17">
        <v>1</v>
      </c>
      <c r="H43" s="17">
        <v>1</v>
      </c>
      <c r="I43" s="17">
        <v>1</v>
      </c>
      <c r="J43" s="17">
        <v>1</v>
      </c>
      <c r="K43" s="17">
        <v>1</v>
      </c>
      <c r="L43" s="17">
        <v>1</v>
      </c>
      <c r="M43" s="17"/>
      <c r="N43" s="17">
        <v>1</v>
      </c>
      <c r="O43" s="17">
        <v>1</v>
      </c>
      <c r="P43" s="17">
        <v>1</v>
      </c>
      <c r="Q43" s="17">
        <v>1</v>
      </c>
      <c r="R43" s="17"/>
      <c r="S43" s="17">
        <v>1</v>
      </c>
      <c r="T43" s="17">
        <v>1</v>
      </c>
      <c r="U43" s="17">
        <v>1</v>
      </c>
      <c r="V43" s="17">
        <v>1</v>
      </c>
      <c r="W43" s="17">
        <v>1</v>
      </c>
      <c r="X43" s="17">
        <v>1</v>
      </c>
      <c r="Y43" s="17">
        <v>1</v>
      </c>
      <c r="Z43" s="17">
        <v>1</v>
      </c>
      <c r="AA43" s="17">
        <v>1</v>
      </c>
      <c r="AB43" s="17">
        <v>1</v>
      </c>
      <c r="AC43" s="17">
        <v>1</v>
      </c>
      <c r="AD43" s="17">
        <v>1</v>
      </c>
      <c r="AE43" s="17"/>
      <c r="AF43" s="17">
        <v>1</v>
      </c>
      <c r="AG43" s="17">
        <v>1</v>
      </c>
      <c r="AH43" s="17">
        <v>1</v>
      </c>
      <c r="AI43" s="17">
        <v>1</v>
      </c>
      <c r="AJ43" s="17">
        <v>1</v>
      </c>
      <c r="AK43" s="17"/>
      <c r="AL43" s="17">
        <v>1</v>
      </c>
      <c r="AM43" s="17">
        <v>1</v>
      </c>
      <c r="AN43" s="17">
        <v>1</v>
      </c>
      <c r="AO43" s="17"/>
      <c r="AP43" s="17">
        <v>1</v>
      </c>
      <c r="AQ43" s="17">
        <v>1</v>
      </c>
      <c r="AR43" s="17">
        <v>1</v>
      </c>
      <c r="AS43" s="17">
        <v>1</v>
      </c>
      <c r="AT43" s="17">
        <v>1</v>
      </c>
      <c r="AU43" s="17"/>
      <c r="AV43" s="17">
        <v>1</v>
      </c>
      <c r="AW43" s="17">
        <v>1</v>
      </c>
      <c r="AX43" s="17">
        <v>1</v>
      </c>
      <c r="AY43" s="17">
        <v>1</v>
      </c>
      <c r="AZ43" s="17">
        <v>1</v>
      </c>
      <c r="BA43" s="17">
        <v>1</v>
      </c>
      <c r="BB43" s="17">
        <v>1</v>
      </c>
      <c r="BC43" s="17">
        <v>1</v>
      </c>
      <c r="BD43" s="17">
        <v>1</v>
      </c>
      <c r="BE43" s="17">
        <v>1</v>
      </c>
      <c r="BF43" s="17">
        <v>1</v>
      </c>
      <c r="BG43" s="17">
        <v>1</v>
      </c>
      <c r="BH43" s="17">
        <v>1</v>
      </c>
      <c r="BI43" s="17">
        <v>1</v>
      </c>
      <c r="BJ43" s="17">
        <v>1</v>
      </c>
      <c r="BK43" s="17">
        <v>1</v>
      </c>
      <c r="BL43" s="17"/>
      <c r="BM43" s="17">
        <v>1</v>
      </c>
      <c r="BN43" s="17">
        <v>1</v>
      </c>
      <c r="BO43" s="17">
        <v>1</v>
      </c>
      <c r="BP43" s="17">
        <v>1</v>
      </c>
      <c r="BQ43" s="17">
        <v>1</v>
      </c>
      <c r="BR43" s="17">
        <v>1</v>
      </c>
      <c r="BS43" s="17"/>
      <c r="BT43" s="17">
        <v>1</v>
      </c>
      <c r="BU43" s="17">
        <v>1</v>
      </c>
      <c r="BV43" s="17"/>
      <c r="BW43" s="17">
        <v>1</v>
      </c>
      <c r="BX43" s="17">
        <v>1</v>
      </c>
      <c r="BY43" s="17"/>
      <c r="BZ43" s="17">
        <v>1</v>
      </c>
      <c r="CA43" s="17">
        <v>1</v>
      </c>
      <c r="CB43" s="17">
        <v>1</v>
      </c>
      <c r="CC43" s="17"/>
      <c r="CD43" s="17">
        <v>1</v>
      </c>
      <c r="CE43" s="17">
        <v>1</v>
      </c>
      <c r="CF43" s="17">
        <v>1</v>
      </c>
      <c r="CG43" s="17"/>
      <c r="CH43" s="17">
        <v>1</v>
      </c>
      <c r="CI43" s="17">
        <v>1</v>
      </c>
      <c r="CJ43" s="17">
        <v>1</v>
      </c>
      <c r="CK43" s="17"/>
      <c r="CL43" s="17">
        <v>1</v>
      </c>
      <c r="CM43" s="17">
        <v>1</v>
      </c>
      <c r="CN43" s="17"/>
      <c r="CO43" s="17">
        <v>1</v>
      </c>
      <c r="CP43" s="17">
        <v>1</v>
      </c>
      <c r="CQ43" s="17">
        <v>1</v>
      </c>
      <c r="CR43" s="17">
        <v>1</v>
      </c>
    </row>
    <row r="44" spans="2:96" x14ac:dyDescent="0.25">
      <c r="B44" t="s">
        <v>77</v>
      </c>
      <c r="C44" s="17">
        <v>0</v>
      </c>
      <c r="D44" s="17">
        <v>0</v>
      </c>
      <c r="E44" s="17">
        <v>0</v>
      </c>
      <c r="F44" s="17"/>
      <c r="G44" s="17">
        <v>0</v>
      </c>
      <c r="H44" s="17">
        <v>0</v>
      </c>
      <c r="I44" s="17">
        <v>0</v>
      </c>
      <c r="J44" s="17">
        <v>0</v>
      </c>
      <c r="K44" s="17">
        <v>0</v>
      </c>
      <c r="L44" s="17">
        <v>0</v>
      </c>
      <c r="M44" s="17"/>
      <c r="N44" s="17">
        <v>0</v>
      </c>
      <c r="O44" s="17">
        <v>0</v>
      </c>
      <c r="P44" s="17">
        <v>0</v>
      </c>
      <c r="Q44" s="17">
        <v>0</v>
      </c>
      <c r="R44" s="17"/>
      <c r="S44" s="17">
        <v>0</v>
      </c>
      <c r="T44" s="17">
        <v>0</v>
      </c>
      <c r="U44" s="17">
        <v>0</v>
      </c>
      <c r="V44" s="17">
        <v>0</v>
      </c>
      <c r="W44" s="17">
        <v>0</v>
      </c>
      <c r="X44" s="17">
        <v>0</v>
      </c>
      <c r="Y44" s="17">
        <v>0</v>
      </c>
      <c r="Z44" s="17">
        <v>0</v>
      </c>
      <c r="AA44" s="17">
        <v>0</v>
      </c>
      <c r="AB44" s="17">
        <v>0</v>
      </c>
      <c r="AC44" s="17">
        <v>0</v>
      </c>
      <c r="AD44" s="17">
        <v>0</v>
      </c>
      <c r="AE44" s="17"/>
      <c r="AF44" s="17">
        <v>0</v>
      </c>
      <c r="AG44" s="17">
        <v>0</v>
      </c>
      <c r="AH44" s="17">
        <v>0</v>
      </c>
      <c r="AI44" s="17">
        <v>0</v>
      </c>
      <c r="AJ44" s="17">
        <v>0</v>
      </c>
      <c r="AK44" s="17"/>
      <c r="AL44" s="17">
        <v>0</v>
      </c>
      <c r="AM44" s="17">
        <v>0</v>
      </c>
      <c r="AN44" s="17">
        <v>0</v>
      </c>
      <c r="AO44" s="17"/>
      <c r="AP44" s="17">
        <v>0</v>
      </c>
      <c r="AQ44" s="17">
        <v>0</v>
      </c>
      <c r="AR44" s="17">
        <v>0</v>
      </c>
      <c r="AS44" s="17">
        <v>0</v>
      </c>
      <c r="AT44" s="17">
        <v>0</v>
      </c>
      <c r="AU44" s="17"/>
      <c r="AV44" s="17">
        <v>0</v>
      </c>
      <c r="AW44" s="17">
        <v>0</v>
      </c>
      <c r="AX44" s="17">
        <v>0</v>
      </c>
      <c r="AY44" s="17">
        <v>0</v>
      </c>
      <c r="AZ44" s="17">
        <v>0</v>
      </c>
      <c r="BA44" s="17">
        <v>0</v>
      </c>
      <c r="BB44" s="17">
        <v>0</v>
      </c>
      <c r="BC44" s="17">
        <v>0</v>
      </c>
      <c r="BD44" s="17">
        <v>0</v>
      </c>
      <c r="BE44" s="17">
        <v>0</v>
      </c>
      <c r="BF44" s="17">
        <v>0</v>
      </c>
      <c r="BG44" s="17">
        <v>0</v>
      </c>
      <c r="BH44" s="17">
        <v>0</v>
      </c>
      <c r="BI44" s="17">
        <v>0</v>
      </c>
      <c r="BJ44" s="17">
        <v>0</v>
      </c>
      <c r="BK44" s="17">
        <v>0</v>
      </c>
      <c r="BL44" s="17"/>
      <c r="BM44" s="17">
        <v>0</v>
      </c>
      <c r="BN44" s="17">
        <v>0</v>
      </c>
      <c r="BO44" s="17">
        <v>0</v>
      </c>
      <c r="BP44" s="17">
        <v>0</v>
      </c>
      <c r="BQ44" s="17">
        <v>0</v>
      </c>
      <c r="BR44" s="17">
        <v>0</v>
      </c>
      <c r="BS44" s="17"/>
      <c r="BT44" s="17">
        <v>0</v>
      </c>
      <c r="BU44" s="17">
        <v>0</v>
      </c>
      <c r="BV44" s="17"/>
      <c r="BW44" s="17">
        <v>0</v>
      </c>
      <c r="BX44" s="17">
        <v>0</v>
      </c>
      <c r="BY44" s="17"/>
      <c r="BZ44" s="17">
        <v>0</v>
      </c>
      <c r="CA44" s="17">
        <v>0</v>
      </c>
      <c r="CB44" s="17">
        <v>0</v>
      </c>
      <c r="CC44" s="17"/>
      <c r="CD44" s="17">
        <v>0</v>
      </c>
      <c r="CE44" s="17">
        <v>0</v>
      </c>
      <c r="CF44" s="17">
        <v>0</v>
      </c>
      <c r="CG44" s="17"/>
      <c r="CH44" s="17">
        <v>0</v>
      </c>
      <c r="CI44" s="17">
        <v>0</v>
      </c>
      <c r="CJ44" s="17">
        <v>0</v>
      </c>
      <c r="CK44" s="17"/>
      <c r="CL44" s="17">
        <v>0</v>
      </c>
      <c r="CM44" s="17">
        <v>0</v>
      </c>
      <c r="CN44" s="17"/>
      <c r="CO44" s="17">
        <v>0</v>
      </c>
      <c r="CP44" s="17">
        <v>0</v>
      </c>
      <c r="CQ44" s="17">
        <v>0</v>
      </c>
      <c r="CR44" s="17">
        <v>0</v>
      </c>
    </row>
    <row r="45" spans="2:96" x14ac:dyDescent="0.25">
      <c r="B45" t="s">
        <v>121</v>
      </c>
      <c r="C45" s="17">
        <v>0</v>
      </c>
      <c r="D45" s="17">
        <v>0</v>
      </c>
      <c r="E45" s="17">
        <v>0</v>
      </c>
      <c r="F45" s="17"/>
      <c r="G45" s="17">
        <v>0</v>
      </c>
      <c r="H45" s="17">
        <v>0</v>
      </c>
      <c r="I45" s="17">
        <v>0</v>
      </c>
      <c r="J45" s="17">
        <v>0</v>
      </c>
      <c r="K45" s="17">
        <v>0</v>
      </c>
      <c r="L45" s="17">
        <v>0</v>
      </c>
      <c r="M45" s="17"/>
      <c r="N45" s="17">
        <v>0</v>
      </c>
      <c r="O45" s="17">
        <v>0</v>
      </c>
      <c r="P45" s="17">
        <v>0</v>
      </c>
      <c r="Q45" s="17">
        <v>0</v>
      </c>
      <c r="R45" s="17"/>
      <c r="S45" s="17">
        <v>0</v>
      </c>
      <c r="T45" s="17">
        <v>0</v>
      </c>
      <c r="U45" s="17">
        <v>0</v>
      </c>
      <c r="V45" s="17">
        <v>0</v>
      </c>
      <c r="W45" s="17">
        <v>0</v>
      </c>
      <c r="X45" s="17">
        <v>0</v>
      </c>
      <c r="Y45" s="17">
        <v>0</v>
      </c>
      <c r="Z45" s="17">
        <v>0</v>
      </c>
      <c r="AA45" s="17">
        <v>0</v>
      </c>
      <c r="AB45" s="17">
        <v>0</v>
      </c>
      <c r="AC45" s="17">
        <v>0</v>
      </c>
      <c r="AD45" s="17">
        <v>0</v>
      </c>
      <c r="AE45" s="17"/>
      <c r="AF45" s="17">
        <v>0</v>
      </c>
      <c r="AG45" s="17">
        <v>0</v>
      </c>
      <c r="AH45" s="17">
        <v>0</v>
      </c>
      <c r="AI45" s="17">
        <v>0</v>
      </c>
      <c r="AJ45" s="17">
        <v>0</v>
      </c>
      <c r="AK45" s="17"/>
      <c r="AL45" s="17">
        <v>0</v>
      </c>
      <c r="AM45" s="17">
        <v>0</v>
      </c>
      <c r="AN45" s="17">
        <v>0</v>
      </c>
      <c r="AO45" s="17"/>
      <c r="AP45" s="17">
        <v>0</v>
      </c>
      <c r="AQ45" s="17">
        <v>0</v>
      </c>
      <c r="AR45" s="17">
        <v>0</v>
      </c>
      <c r="AS45" s="17">
        <v>0</v>
      </c>
      <c r="AT45" s="17">
        <v>0</v>
      </c>
      <c r="AU45" s="17"/>
      <c r="AV45" s="17">
        <v>0</v>
      </c>
      <c r="AW45" s="17">
        <v>0</v>
      </c>
      <c r="AX45" s="17">
        <v>0</v>
      </c>
      <c r="AY45" s="17">
        <v>0</v>
      </c>
      <c r="AZ45" s="17">
        <v>0</v>
      </c>
      <c r="BA45" s="17">
        <v>0</v>
      </c>
      <c r="BB45" s="17">
        <v>0</v>
      </c>
      <c r="BC45" s="17">
        <v>0</v>
      </c>
      <c r="BD45" s="17">
        <v>0</v>
      </c>
      <c r="BE45" s="17">
        <v>0</v>
      </c>
      <c r="BF45" s="17">
        <v>0</v>
      </c>
      <c r="BG45" s="17">
        <v>0</v>
      </c>
      <c r="BH45" s="17">
        <v>0</v>
      </c>
      <c r="BI45" s="17">
        <v>0</v>
      </c>
      <c r="BJ45" s="17">
        <v>0</v>
      </c>
      <c r="BK45" s="17">
        <v>0</v>
      </c>
      <c r="BL45" s="17"/>
      <c r="BM45" s="17">
        <v>0</v>
      </c>
      <c r="BN45" s="17">
        <v>0</v>
      </c>
      <c r="BO45" s="17">
        <v>0</v>
      </c>
      <c r="BP45" s="17">
        <v>0</v>
      </c>
      <c r="BQ45" s="17">
        <v>0</v>
      </c>
      <c r="BR45" s="17">
        <v>0</v>
      </c>
      <c r="BS45" s="17"/>
      <c r="BT45" s="17">
        <v>0</v>
      </c>
      <c r="BU45" s="17">
        <v>0</v>
      </c>
      <c r="BV45" s="17"/>
      <c r="BW45" s="17">
        <v>0</v>
      </c>
      <c r="BX45" s="17">
        <v>0</v>
      </c>
      <c r="BY45" s="17"/>
      <c r="BZ45" s="17">
        <v>0</v>
      </c>
      <c r="CA45" s="17">
        <v>0</v>
      </c>
      <c r="CB45" s="17">
        <v>0</v>
      </c>
      <c r="CC45" s="17"/>
      <c r="CD45" s="17">
        <v>0</v>
      </c>
      <c r="CE45" s="17">
        <v>0</v>
      </c>
      <c r="CF45" s="17">
        <v>0</v>
      </c>
      <c r="CG45" s="17"/>
      <c r="CH45" s="17">
        <v>0</v>
      </c>
      <c r="CI45" s="17">
        <v>0</v>
      </c>
      <c r="CJ45" s="17">
        <v>0</v>
      </c>
      <c r="CK45" s="17"/>
      <c r="CL45" s="17">
        <v>0</v>
      </c>
      <c r="CM45" s="17">
        <v>0</v>
      </c>
      <c r="CN45" s="17"/>
      <c r="CO45" s="17">
        <v>0</v>
      </c>
      <c r="CP45" s="17">
        <v>0</v>
      </c>
      <c r="CQ45" s="17">
        <v>0</v>
      </c>
      <c r="CR45" s="17">
        <v>0</v>
      </c>
    </row>
    <row r="46" spans="2:96" x14ac:dyDescent="0.25">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row>
    <row r="47" spans="2:96" x14ac:dyDescent="0.25">
      <c r="B47" s="6" t="s">
        <v>132</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row>
    <row r="48" spans="2:96" x14ac:dyDescent="0.25">
      <c r="B48" s="24" t="s">
        <v>133</v>
      </c>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row>
    <row r="49" spans="2:96" x14ac:dyDescent="0.25">
      <c r="B49" t="s">
        <v>76</v>
      </c>
      <c r="C49" s="17">
        <v>0.44009265980245199</v>
      </c>
      <c r="D49" s="17">
        <v>0.45424893667093103</v>
      </c>
      <c r="E49" s="17">
        <v>0.42754387896092899</v>
      </c>
      <c r="F49" s="17"/>
      <c r="G49" s="17">
        <v>0.55455554743216295</v>
      </c>
      <c r="H49" s="17">
        <v>0.46352667155655403</v>
      </c>
      <c r="I49" s="17">
        <v>0.48013524241724898</v>
      </c>
      <c r="J49" s="17">
        <v>0.426310391130649</v>
      </c>
      <c r="K49" s="17">
        <v>0.392009689334887</v>
      </c>
      <c r="L49" s="17">
        <v>0.361399776947115</v>
      </c>
      <c r="M49" s="17"/>
      <c r="N49" s="17">
        <v>0.467838774667232</v>
      </c>
      <c r="O49" s="17">
        <v>0.43458987572636099</v>
      </c>
      <c r="P49" s="17">
        <v>0.46958198516916499</v>
      </c>
      <c r="Q49" s="17">
        <v>0.39042945006906798</v>
      </c>
      <c r="R49" s="17"/>
      <c r="S49" s="17">
        <v>0.49141374846151897</v>
      </c>
      <c r="T49" s="17">
        <v>0.429056592753568</v>
      </c>
      <c r="U49" s="17">
        <v>0.45959159261492999</v>
      </c>
      <c r="V49" s="17">
        <v>0.47174671822487502</v>
      </c>
      <c r="W49" s="17">
        <v>0.34818916676594802</v>
      </c>
      <c r="X49" s="17">
        <v>0.47143872840532502</v>
      </c>
      <c r="Y49" s="17">
        <v>0.42120167991240398</v>
      </c>
      <c r="Z49" s="17">
        <v>0.36006795838983502</v>
      </c>
      <c r="AA49" s="17">
        <v>0.42726983037463301</v>
      </c>
      <c r="AB49" s="17">
        <v>0.41561586931892303</v>
      </c>
      <c r="AC49" s="17">
        <v>0.51563674738755305</v>
      </c>
      <c r="AD49" s="17">
        <v>0.38020866052518898</v>
      </c>
      <c r="AE49" s="17"/>
      <c r="AF49" s="17">
        <v>0.42167408369408899</v>
      </c>
      <c r="AG49" s="17">
        <v>0.482283268505242</v>
      </c>
      <c r="AH49" s="17">
        <v>0.40671882978463098</v>
      </c>
      <c r="AI49" s="17">
        <v>0.57802994717668199</v>
      </c>
      <c r="AJ49" s="17">
        <v>0.37533821139374901</v>
      </c>
      <c r="AK49" s="17"/>
      <c r="AL49" s="17">
        <v>0.44883495417548003</v>
      </c>
      <c r="AM49" s="17">
        <v>0.47185773017891602</v>
      </c>
      <c r="AN49" s="17">
        <v>0.44348185559174802</v>
      </c>
      <c r="AO49" s="17"/>
      <c r="AP49" s="17">
        <v>0.41308158683593998</v>
      </c>
      <c r="AQ49" s="17">
        <v>0.43690946596183</v>
      </c>
      <c r="AR49" s="17">
        <v>0.43145573985775498</v>
      </c>
      <c r="AS49" s="17">
        <v>0.57510654664703798</v>
      </c>
      <c r="AT49" s="17">
        <v>0.35518995920520202</v>
      </c>
      <c r="AU49" s="17"/>
      <c r="AV49" s="17">
        <v>0.639347406554436</v>
      </c>
      <c r="AW49" s="17">
        <v>0.32215639072660801</v>
      </c>
      <c r="AX49" s="17">
        <v>0.45488300374201401</v>
      </c>
      <c r="AY49" s="17">
        <v>0.38274676652502698</v>
      </c>
      <c r="AZ49" s="17">
        <v>0.40989705052675002</v>
      </c>
      <c r="BA49" s="17">
        <v>0.44826151930293601</v>
      </c>
      <c r="BB49" s="17">
        <v>0.50102164693039297</v>
      </c>
      <c r="BC49" s="17">
        <v>0.37607169913455502</v>
      </c>
      <c r="BD49" s="17">
        <v>0.37378454076684198</v>
      </c>
      <c r="BE49" s="17">
        <v>0.431621151812351</v>
      </c>
      <c r="BF49" s="17">
        <v>0.51665920653122399</v>
      </c>
      <c r="BG49" s="17">
        <v>0.463634010589556</v>
      </c>
      <c r="BH49" s="17">
        <v>0.47915712324910698</v>
      </c>
      <c r="BI49" s="17">
        <v>0.59195402912016204</v>
      </c>
      <c r="BJ49" s="17">
        <v>0.50404961178149299</v>
      </c>
      <c r="BK49" s="17">
        <v>0.47779390343246297</v>
      </c>
      <c r="BL49" s="17"/>
      <c r="BM49" s="17">
        <v>0.53666478315132804</v>
      </c>
      <c r="BN49" s="17">
        <v>0.42582529523070101</v>
      </c>
      <c r="BO49" s="17">
        <v>0.392570190572684</v>
      </c>
      <c r="BP49" s="17">
        <v>0.40569942254401198</v>
      </c>
      <c r="BQ49" s="17">
        <v>0.42702852767322502</v>
      </c>
      <c r="BR49" s="17">
        <v>0.398366472017749</v>
      </c>
      <c r="BS49" s="17"/>
      <c r="BT49" s="17">
        <v>0.48068657112041402</v>
      </c>
      <c r="BU49" s="17">
        <v>0.372902461431733</v>
      </c>
      <c r="BV49" s="17"/>
      <c r="BW49" s="17">
        <v>1</v>
      </c>
      <c r="BX49" s="17">
        <v>0</v>
      </c>
      <c r="BY49" s="17"/>
      <c r="BZ49" s="17">
        <v>0.43443105170933399</v>
      </c>
      <c r="CA49" s="17" t="s">
        <v>131</v>
      </c>
      <c r="CB49" s="17">
        <v>0.54699258263500405</v>
      </c>
      <c r="CC49" s="17"/>
      <c r="CD49" s="17">
        <v>0.46014137763712099</v>
      </c>
      <c r="CE49" s="17">
        <v>0.36227444320896801</v>
      </c>
      <c r="CF49" s="17">
        <v>0.399347134076739</v>
      </c>
      <c r="CG49" s="17"/>
      <c r="CH49" s="17">
        <v>0.44675098340436598</v>
      </c>
      <c r="CI49" s="17">
        <v>0.38653867543626602</v>
      </c>
      <c r="CJ49" s="17">
        <v>0.42410152504871401</v>
      </c>
      <c r="CK49" s="17"/>
      <c r="CL49" s="17">
        <v>0.46420246405711202</v>
      </c>
      <c r="CM49" s="17">
        <v>0.42241804500205499</v>
      </c>
      <c r="CN49" s="17"/>
      <c r="CO49" s="17">
        <v>0.56184188377251498</v>
      </c>
      <c r="CP49" s="17">
        <v>0.44765918812501798</v>
      </c>
      <c r="CQ49" s="17">
        <v>0.412526962774036</v>
      </c>
      <c r="CR49" s="17">
        <v>0.43290111780797602</v>
      </c>
    </row>
    <row r="50" spans="2:96" x14ac:dyDescent="0.25">
      <c r="B50" t="s">
        <v>77</v>
      </c>
      <c r="C50" s="17">
        <v>0.471415217084733</v>
      </c>
      <c r="D50" s="17">
        <v>0.47623459856231098</v>
      </c>
      <c r="E50" s="17">
        <v>0.46545670837254499</v>
      </c>
      <c r="F50" s="17"/>
      <c r="G50" s="17">
        <v>0.35683078240590199</v>
      </c>
      <c r="H50" s="17">
        <v>0.419755016653379</v>
      </c>
      <c r="I50" s="17">
        <v>0.42634919788902498</v>
      </c>
      <c r="J50" s="17">
        <v>0.49982740768560102</v>
      </c>
      <c r="K50" s="17">
        <v>0.52027234387887</v>
      </c>
      <c r="L50" s="17">
        <v>0.56345802004615497</v>
      </c>
      <c r="M50" s="17"/>
      <c r="N50" s="17">
        <v>0.48110459019545798</v>
      </c>
      <c r="O50" s="17">
        <v>0.49262760701265701</v>
      </c>
      <c r="P50" s="17">
        <v>0.42695755797129498</v>
      </c>
      <c r="Q50" s="17">
        <v>0.47627176129563498</v>
      </c>
      <c r="R50" s="17"/>
      <c r="S50" s="17">
        <v>0.406392796585614</v>
      </c>
      <c r="T50" s="17">
        <v>0.50393550306275703</v>
      </c>
      <c r="U50" s="17">
        <v>0.48404708397860002</v>
      </c>
      <c r="V50" s="17">
        <v>0.43335598662886998</v>
      </c>
      <c r="W50" s="17">
        <v>0.518208166896306</v>
      </c>
      <c r="X50" s="17">
        <v>0.453967534454358</v>
      </c>
      <c r="Y50" s="17">
        <v>0.45457447929260397</v>
      </c>
      <c r="Z50" s="17">
        <v>0.577579443259574</v>
      </c>
      <c r="AA50" s="17">
        <v>0.49291200416619102</v>
      </c>
      <c r="AB50" s="17">
        <v>0.50441445136150898</v>
      </c>
      <c r="AC50" s="17">
        <v>0.43608875353876603</v>
      </c>
      <c r="AD50" s="17">
        <v>0.40942682406942599</v>
      </c>
      <c r="AE50" s="17"/>
      <c r="AF50" s="17">
        <v>0.49605724881938501</v>
      </c>
      <c r="AG50" s="17">
        <v>0.44740104756037502</v>
      </c>
      <c r="AH50" s="17">
        <v>0.54177908670887398</v>
      </c>
      <c r="AI50" s="17">
        <v>0.42197005282331701</v>
      </c>
      <c r="AJ50" s="17">
        <v>0.46554601436198301</v>
      </c>
      <c r="AK50" s="17"/>
      <c r="AL50" s="17">
        <v>0.47531283575308497</v>
      </c>
      <c r="AM50" s="17">
        <v>0.448128901312698</v>
      </c>
      <c r="AN50" s="17">
        <v>0.52402412829480205</v>
      </c>
      <c r="AO50" s="17"/>
      <c r="AP50" s="17">
        <v>0.48813548607874802</v>
      </c>
      <c r="AQ50" s="17">
        <v>0.47238586007799699</v>
      </c>
      <c r="AR50" s="17">
        <v>0.47708509105394498</v>
      </c>
      <c r="AS50" s="17">
        <v>0.38071170875181298</v>
      </c>
      <c r="AT50" s="17">
        <v>0.56365274008112398</v>
      </c>
      <c r="AU50" s="17"/>
      <c r="AV50" s="17">
        <v>0</v>
      </c>
      <c r="AW50" s="17">
        <v>0.52239282731342396</v>
      </c>
      <c r="AX50" s="17">
        <v>0.442793514469217</v>
      </c>
      <c r="AY50" s="17">
        <v>0.53013197047058302</v>
      </c>
      <c r="AZ50" s="17">
        <v>0.46844296055557</v>
      </c>
      <c r="BA50" s="17">
        <v>0.47005881648625297</v>
      </c>
      <c r="BB50" s="17">
        <v>0.42826299097419102</v>
      </c>
      <c r="BC50" s="17">
        <v>0.55548606621859797</v>
      </c>
      <c r="BD50" s="17">
        <v>0.56101351961539303</v>
      </c>
      <c r="BE50" s="17">
        <v>0.50913645405571095</v>
      </c>
      <c r="BF50" s="17">
        <v>0.37439007411757003</v>
      </c>
      <c r="BG50" s="17">
        <v>0.49045950447527897</v>
      </c>
      <c r="BH50" s="17">
        <v>0.42919809244613799</v>
      </c>
      <c r="BI50" s="17">
        <v>0.383854891083386</v>
      </c>
      <c r="BJ50" s="17">
        <v>0.446451483304734</v>
      </c>
      <c r="BK50" s="17">
        <v>0.486189820468172</v>
      </c>
      <c r="BL50" s="17"/>
      <c r="BM50" s="17">
        <v>0.39683471159380102</v>
      </c>
      <c r="BN50" s="17">
        <v>0.47922605803943402</v>
      </c>
      <c r="BO50" s="17">
        <v>0.46917099829549302</v>
      </c>
      <c r="BP50" s="17">
        <v>0.51006318393598904</v>
      </c>
      <c r="BQ50" s="17">
        <v>0.50607709509711396</v>
      </c>
      <c r="BR50" s="17">
        <v>0.55265472507447699</v>
      </c>
      <c r="BS50" s="17"/>
      <c r="BT50" s="17">
        <v>0.44118206248439301</v>
      </c>
      <c r="BU50" s="17">
        <v>0.52776467707919605</v>
      </c>
      <c r="BV50" s="17"/>
      <c r="BW50" s="17">
        <v>0</v>
      </c>
      <c r="BX50" s="17">
        <v>1</v>
      </c>
      <c r="BY50" s="17"/>
      <c r="BZ50" s="17">
        <v>0.47568117505221702</v>
      </c>
      <c r="CA50" s="17" t="s">
        <v>131</v>
      </c>
      <c r="CB50" s="17">
        <v>0.39086732856427803</v>
      </c>
      <c r="CC50" s="17"/>
      <c r="CD50" s="17">
        <v>0.46569554131418001</v>
      </c>
      <c r="CE50" s="17">
        <v>0.47229015275334402</v>
      </c>
      <c r="CF50" s="17">
        <v>0.52245748335747699</v>
      </c>
      <c r="CG50" s="17"/>
      <c r="CH50" s="17">
        <v>0.47559074804240498</v>
      </c>
      <c r="CI50" s="17">
        <v>0.45988950117664801</v>
      </c>
      <c r="CJ50" s="17">
        <v>0.50245194838350904</v>
      </c>
      <c r="CK50" s="17"/>
      <c r="CL50" s="17">
        <v>0.49029351418148898</v>
      </c>
      <c r="CM50" s="17">
        <v>0.45857525301372398</v>
      </c>
      <c r="CN50" s="17"/>
      <c r="CO50" s="17">
        <v>0.43017224643409502</v>
      </c>
      <c r="CP50" s="17">
        <v>0.48052955828404698</v>
      </c>
      <c r="CQ50" s="17">
        <v>0.49188151014072401</v>
      </c>
      <c r="CR50" s="17">
        <v>0.42994047641469402</v>
      </c>
    </row>
    <row r="51" spans="2:96" x14ac:dyDescent="0.25">
      <c r="B51" t="s">
        <v>127</v>
      </c>
      <c r="C51" s="17">
        <v>3.0329828963736902E-3</v>
      </c>
      <c r="D51" s="17">
        <v>4.4757046069007203E-3</v>
      </c>
      <c r="E51" s="17">
        <v>1.65013523468115E-3</v>
      </c>
      <c r="F51" s="17"/>
      <c r="G51" s="17">
        <v>1.6365609181959801E-2</v>
      </c>
      <c r="H51" s="17">
        <v>5.1051159892783202E-3</v>
      </c>
      <c r="I51" s="17">
        <v>0</v>
      </c>
      <c r="J51" s="17">
        <v>0</v>
      </c>
      <c r="K51" s="17">
        <v>0</v>
      </c>
      <c r="L51" s="17">
        <v>0</v>
      </c>
      <c r="M51" s="17"/>
      <c r="N51" s="17">
        <v>0</v>
      </c>
      <c r="O51" s="17">
        <v>5.4310465943791502E-3</v>
      </c>
      <c r="P51" s="17">
        <v>3.5798352935098999E-3</v>
      </c>
      <c r="Q51" s="17">
        <v>3.3745003583823701E-3</v>
      </c>
      <c r="R51" s="17"/>
      <c r="S51" s="17">
        <v>0</v>
      </c>
      <c r="T51" s="17">
        <v>0</v>
      </c>
      <c r="U51" s="17">
        <v>0</v>
      </c>
      <c r="V51" s="17">
        <v>8.0952819184623801E-3</v>
      </c>
      <c r="W51" s="17">
        <v>0</v>
      </c>
      <c r="X51" s="17">
        <v>9.0203634032075194E-3</v>
      </c>
      <c r="Y51" s="17">
        <v>8.1436919886142805E-3</v>
      </c>
      <c r="Z51" s="17">
        <v>0</v>
      </c>
      <c r="AA51" s="17">
        <v>6.5674794487640999E-3</v>
      </c>
      <c r="AB51" s="17">
        <v>0</v>
      </c>
      <c r="AC51" s="17">
        <v>0</v>
      </c>
      <c r="AD51" s="17">
        <v>0</v>
      </c>
      <c r="AE51" s="17"/>
      <c r="AF51" s="17">
        <v>4.2955376994543402E-3</v>
      </c>
      <c r="AG51" s="17">
        <v>2.4271565649588798E-3</v>
      </c>
      <c r="AH51" s="17">
        <v>0</v>
      </c>
      <c r="AI51" s="17">
        <v>0</v>
      </c>
      <c r="AJ51" s="17">
        <v>0</v>
      </c>
      <c r="AK51" s="17"/>
      <c r="AL51" s="17">
        <v>3.6357329636256298E-3</v>
      </c>
      <c r="AM51" s="17">
        <v>2.0054496114555501E-3</v>
      </c>
      <c r="AN51" s="17">
        <v>0</v>
      </c>
      <c r="AO51" s="17"/>
      <c r="AP51" s="17">
        <v>0</v>
      </c>
      <c r="AQ51" s="17">
        <v>6.4350577827620402E-3</v>
      </c>
      <c r="AR51" s="17">
        <v>0</v>
      </c>
      <c r="AS51" s="17">
        <v>7.1838077630681499E-3</v>
      </c>
      <c r="AT51" s="17">
        <v>0</v>
      </c>
      <c r="AU51" s="17"/>
      <c r="AV51" s="17">
        <v>0</v>
      </c>
      <c r="AW51" s="17">
        <v>3.7339582546899001E-2</v>
      </c>
      <c r="AX51" s="17">
        <v>0</v>
      </c>
      <c r="AY51" s="17">
        <v>0</v>
      </c>
      <c r="AZ51" s="17">
        <v>0</v>
      </c>
      <c r="BA51" s="17">
        <v>0</v>
      </c>
      <c r="BB51" s="17">
        <v>0</v>
      </c>
      <c r="BC51" s="17">
        <v>0</v>
      </c>
      <c r="BD51" s="17">
        <v>2.0582479283628701E-2</v>
      </c>
      <c r="BE51" s="17">
        <v>0</v>
      </c>
      <c r="BF51" s="17">
        <v>0</v>
      </c>
      <c r="BG51" s="17">
        <v>0</v>
      </c>
      <c r="BH51" s="17">
        <v>0</v>
      </c>
      <c r="BI51" s="17">
        <v>0</v>
      </c>
      <c r="BJ51" s="17">
        <v>0</v>
      </c>
      <c r="BK51" s="17">
        <v>0</v>
      </c>
      <c r="BL51" s="17"/>
      <c r="BM51" s="17">
        <v>0</v>
      </c>
      <c r="BN51" s="17">
        <v>7.6162406205582999E-3</v>
      </c>
      <c r="BO51" s="17">
        <v>0</v>
      </c>
      <c r="BP51" s="17">
        <v>3.40321300977287E-3</v>
      </c>
      <c r="BQ51" s="17">
        <v>0</v>
      </c>
      <c r="BR51" s="17">
        <v>0</v>
      </c>
      <c r="BS51" s="17"/>
      <c r="BT51" s="17">
        <v>4.9996518761219596E-3</v>
      </c>
      <c r="BU51" s="17">
        <v>0</v>
      </c>
      <c r="BV51" s="17"/>
      <c r="BW51" s="17">
        <v>0</v>
      </c>
      <c r="BX51" s="17">
        <v>0</v>
      </c>
      <c r="BY51" s="17"/>
      <c r="BZ51" s="17">
        <v>3.1936150096381001E-3</v>
      </c>
      <c r="CA51" s="17" t="s">
        <v>131</v>
      </c>
      <c r="CB51" s="17">
        <v>0</v>
      </c>
      <c r="CC51" s="17"/>
      <c r="CD51" s="17">
        <v>2.0342136103207301E-3</v>
      </c>
      <c r="CE51" s="17">
        <v>5.7786397381332302E-3</v>
      </c>
      <c r="CF51" s="17">
        <v>0</v>
      </c>
      <c r="CG51" s="17"/>
      <c r="CH51" s="17">
        <v>2.1421227346444102E-3</v>
      </c>
      <c r="CI51" s="17">
        <v>6.4624735282304401E-3</v>
      </c>
      <c r="CJ51" s="17">
        <v>0</v>
      </c>
      <c r="CK51" s="17"/>
      <c r="CL51" s="17">
        <v>2.9255491274760002E-3</v>
      </c>
      <c r="CM51" s="17">
        <v>3.3506401942316501E-3</v>
      </c>
      <c r="CN51" s="17"/>
      <c r="CO51" s="17">
        <v>0</v>
      </c>
      <c r="CP51" s="17">
        <v>2.2342074873586801E-3</v>
      </c>
      <c r="CQ51" s="17">
        <v>1.93074456281518E-3</v>
      </c>
      <c r="CR51" s="17">
        <v>7.7894168422845298E-3</v>
      </c>
    </row>
    <row r="52" spans="2:96" x14ac:dyDescent="0.25">
      <c r="B52" t="s">
        <v>121</v>
      </c>
      <c r="C52" s="17">
        <v>8.5459140216441298E-2</v>
      </c>
      <c r="D52" s="17">
        <v>6.5040760159857602E-2</v>
      </c>
      <c r="E52" s="17">
        <v>0.105349277431844</v>
      </c>
      <c r="F52" s="17"/>
      <c r="G52" s="17">
        <v>7.2248060979975395E-2</v>
      </c>
      <c r="H52" s="17">
        <v>0.111613195800789</v>
      </c>
      <c r="I52" s="17">
        <v>9.3515559693725894E-2</v>
      </c>
      <c r="J52" s="17">
        <v>7.3862201183750503E-2</v>
      </c>
      <c r="K52" s="17">
        <v>8.7717966786243301E-2</v>
      </c>
      <c r="L52" s="17">
        <v>7.5142203006729996E-2</v>
      </c>
      <c r="M52" s="17"/>
      <c r="N52" s="17">
        <v>5.10566351373095E-2</v>
      </c>
      <c r="O52" s="17">
        <v>6.73514706666032E-2</v>
      </c>
      <c r="P52" s="17">
        <v>9.9880621566030503E-2</v>
      </c>
      <c r="Q52" s="17">
        <v>0.12992428827691499</v>
      </c>
      <c r="R52" s="17"/>
      <c r="S52" s="17">
        <v>0.102193454952867</v>
      </c>
      <c r="T52" s="17">
        <v>6.7007904183675596E-2</v>
      </c>
      <c r="U52" s="17">
        <v>5.6361323406469599E-2</v>
      </c>
      <c r="V52" s="17">
        <v>8.6802013227792602E-2</v>
      </c>
      <c r="W52" s="17">
        <v>0.13360266633774601</v>
      </c>
      <c r="X52" s="17">
        <v>6.5573373737109794E-2</v>
      </c>
      <c r="Y52" s="17">
        <v>0.116080148806378</v>
      </c>
      <c r="Z52" s="17">
        <v>6.2352598350590899E-2</v>
      </c>
      <c r="AA52" s="17">
        <v>7.3250686010411598E-2</v>
      </c>
      <c r="AB52" s="17">
        <v>7.9969679319568096E-2</v>
      </c>
      <c r="AC52" s="17">
        <v>4.82744990736814E-2</v>
      </c>
      <c r="AD52" s="17">
        <v>0.21036451540538501</v>
      </c>
      <c r="AE52" s="17"/>
      <c r="AF52" s="17">
        <v>7.7973129787071299E-2</v>
      </c>
      <c r="AG52" s="17">
        <v>6.7888527369424204E-2</v>
      </c>
      <c r="AH52" s="17">
        <v>5.15020835064951E-2</v>
      </c>
      <c r="AI52" s="17">
        <v>0</v>
      </c>
      <c r="AJ52" s="17">
        <v>0.15911577424426801</v>
      </c>
      <c r="AK52" s="17"/>
      <c r="AL52" s="17">
        <v>7.2216477107808805E-2</v>
      </c>
      <c r="AM52" s="17">
        <v>7.8007918896930803E-2</v>
      </c>
      <c r="AN52" s="17">
        <v>3.2494016113449799E-2</v>
      </c>
      <c r="AO52" s="17"/>
      <c r="AP52" s="17">
        <v>9.8782927085312194E-2</v>
      </c>
      <c r="AQ52" s="17">
        <v>8.4269616177410495E-2</v>
      </c>
      <c r="AR52" s="17">
        <v>9.1459169088300096E-2</v>
      </c>
      <c r="AS52" s="17">
        <v>3.6997936838080801E-2</v>
      </c>
      <c r="AT52" s="17">
        <v>8.1157300713674302E-2</v>
      </c>
      <c r="AU52" s="17"/>
      <c r="AV52" s="17">
        <v>0.360652593445564</v>
      </c>
      <c r="AW52" s="17">
        <v>0.118111199413068</v>
      </c>
      <c r="AX52" s="17">
        <v>0.102323481788769</v>
      </c>
      <c r="AY52" s="17">
        <v>8.7121263004389105E-2</v>
      </c>
      <c r="AZ52" s="17">
        <v>0.12165998891768</v>
      </c>
      <c r="BA52" s="17">
        <v>8.1679664210811007E-2</v>
      </c>
      <c r="BB52" s="17">
        <v>7.0715362095415998E-2</v>
      </c>
      <c r="BC52" s="17">
        <v>6.8442234646846706E-2</v>
      </c>
      <c r="BD52" s="17">
        <v>4.4619460334136697E-2</v>
      </c>
      <c r="BE52" s="17">
        <v>5.9242394131937902E-2</v>
      </c>
      <c r="BF52" s="17">
        <v>0.108950719351206</v>
      </c>
      <c r="BG52" s="17">
        <v>4.59064849351652E-2</v>
      </c>
      <c r="BH52" s="17">
        <v>9.1644784304754895E-2</v>
      </c>
      <c r="BI52" s="17">
        <v>2.4191079796451999E-2</v>
      </c>
      <c r="BJ52" s="17">
        <v>4.9498904913772297E-2</v>
      </c>
      <c r="BK52" s="17">
        <v>3.6016276099365599E-2</v>
      </c>
      <c r="BL52" s="17"/>
      <c r="BM52" s="17">
        <v>6.6500505254871597E-2</v>
      </c>
      <c r="BN52" s="17">
        <v>8.7332406109307203E-2</v>
      </c>
      <c r="BO52" s="17">
        <v>0.13825881113182201</v>
      </c>
      <c r="BP52" s="17">
        <v>8.0834180510226797E-2</v>
      </c>
      <c r="BQ52" s="17">
        <v>6.6894377229661198E-2</v>
      </c>
      <c r="BR52" s="17">
        <v>4.8978802907774698E-2</v>
      </c>
      <c r="BS52" s="17"/>
      <c r="BT52" s="17">
        <v>7.3131714519070995E-2</v>
      </c>
      <c r="BU52" s="17">
        <v>9.9332861489070501E-2</v>
      </c>
      <c r="BV52" s="17"/>
      <c r="BW52" s="17">
        <v>0</v>
      </c>
      <c r="BX52" s="17">
        <v>0</v>
      </c>
      <c r="BY52" s="17"/>
      <c r="BZ52" s="17">
        <v>8.6694158228810395E-2</v>
      </c>
      <c r="CA52" s="17" t="s">
        <v>131</v>
      </c>
      <c r="CB52" s="17">
        <v>6.2140088800717898E-2</v>
      </c>
      <c r="CC52" s="17"/>
      <c r="CD52" s="17">
        <v>7.2128867438378E-2</v>
      </c>
      <c r="CE52" s="17">
        <v>0.159656764299555</v>
      </c>
      <c r="CF52" s="17">
        <v>7.8195382565784399E-2</v>
      </c>
      <c r="CG52" s="17"/>
      <c r="CH52" s="17">
        <v>7.5516145818584707E-2</v>
      </c>
      <c r="CI52" s="17">
        <v>0.14710934985885499</v>
      </c>
      <c r="CJ52" s="17">
        <v>7.3446526567777004E-2</v>
      </c>
      <c r="CK52" s="17"/>
      <c r="CL52" s="17">
        <v>4.2578472633922899E-2</v>
      </c>
      <c r="CM52" s="17">
        <v>0.11565606178998999</v>
      </c>
      <c r="CN52" s="17"/>
      <c r="CO52" s="17">
        <v>7.9858697933899991E-3</v>
      </c>
      <c r="CP52" s="17">
        <v>6.9577046103575999E-2</v>
      </c>
      <c r="CQ52" s="17">
        <v>9.3660782522425295E-2</v>
      </c>
      <c r="CR52" s="17">
        <v>0.129368988935046</v>
      </c>
    </row>
    <row r="53" spans="2:96" x14ac:dyDescent="0.25">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row>
    <row r="54" spans="2:96" x14ac:dyDescent="0.25">
      <c r="B54" s="6" t="s">
        <v>134</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row>
    <row r="55" spans="2:96" x14ac:dyDescent="0.25">
      <c r="B55" s="24" t="s">
        <v>135</v>
      </c>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row>
    <row r="56" spans="2:96" x14ac:dyDescent="0.25">
      <c r="B56" t="s">
        <v>76</v>
      </c>
      <c r="C56" s="17">
        <v>0.44045976352781602</v>
      </c>
      <c r="D56" s="17">
        <v>0.45767758834557498</v>
      </c>
      <c r="E56" s="17">
        <v>0.42416557811206501</v>
      </c>
      <c r="F56" s="17"/>
      <c r="G56" s="17">
        <v>0.57729257451927696</v>
      </c>
      <c r="H56" s="17">
        <v>0.472105039040351</v>
      </c>
      <c r="I56" s="17">
        <v>0.47827924967483398</v>
      </c>
      <c r="J56" s="17">
        <v>0.41903750947157198</v>
      </c>
      <c r="K56" s="17">
        <v>0.364348934633556</v>
      </c>
      <c r="L56" s="17">
        <v>0.37369518465566598</v>
      </c>
      <c r="M56" s="17"/>
      <c r="N56" s="17">
        <v>0.48810146314187403</v>
      </c>
      <c r="O56" s="17">
        <v>0.41791195454083002</v>
      </c>
      <c r="P56" s="17">
        <v>0.454394880237669</v>
      </c>
      <c r="Q56" s="17">
        <v>0.40180654017569101</v>
      </c>
      <c r="R56" s="17"/>
      <c r="S56" s="17">
        <v>0.51018294951177701</v>
      </c>
      <c r="T56" s="17">
        <v>0.41695107587338798</v>
      </c>
      <c r="U56" s="17">
        <v>0.43461148656842402</v>
      </c>
      <c r="V56" s="17">
        <v>0.44945539755792902</v>
      </c>
      <c r="W56" s="17">
        <v>0.39821936130086</v>
      </c>
      <c r="X56" s="17">
        <v>0.46998862635382699</v>
      </c>
      <c r="Y56" s="17">
        <v>0.44417561884176998</v>
      </c>
      <c r="Z56" s="17">
        <v>0.342086750119725</v>
      </c>
      <c r="AA56" s="17">
        <v>0.40336561400510001</v>
      </c>
      <c r="AB56" s="17">
        <v>0.40713761637436902</v>
      </c>
      <c r="AC56" s="17">
        <v>0.512209154916901</v>
      </c>
      <c r="AD56" s="17">
        <v>0.45536277153979898</v>
      </c>
      <c r="AE56" s="17"/>
      <c r="AF56" s="17">
        <v>0.43849420849409398</v>
      </c>
      <c r="AG56" s="17">
        <v>0.46847052484245399</v>
      </c>
      <c r="AH56" s="17">
        <v>0.36361130348949</v>
      </c>
      <c r="AI56" s="17">
        <v>0.56946698886839098</v>
      </c>
      <c r="AJ56" s="17">
        <v>0.39405091985403801</v>
      </c>
      <c r="AK56" s="17"/>
      <c r="AL56" s="17">
        <v>0.483138180807623</v>
      </c>
      <c r="AM56" s="17">
        <v>0.45420087794349101</v>
      </c>
      <c r="AN56" s="17">
        <v>0.45419114884001999</v>
      </c>
      <c r="AO56" s="17"/>
      <c r="AP56" s="17">
        <v>0.41420026600979998</v>
      </c>
      <c r="AQ56" s="17">
        <v>0.42257301964216498</v>
      </c>
      <c r="AR56" s="17">
        <v>0.44319254281299802</v>
      </c>
      <c r="AS56" s="17">
        <v>0.54779853418848101</v>
      </c>
      <c r="AT56" s="17">
        <v>0.37841085157221999</v>
      </c>
      <c r="AU56" s="17"/>
      <c r="AV56" s="17">
        <v>0.39572478037693698</v>
      </c>
      <c r="AW56" s="17">
        <v>0.29352322047241097</v>
      </c>
      <c r="AX56" s="17">
        <v>0.44469657798067302</v>
      </c>
      <c r="AY56" s="17">
        <v>0.33784010310114299</v>
      </c>
      <c r="AZ56" s="17">
        <v>0.431402160244241</v>
      </c>
      <c r="BA56" s="17">
        <v>0.44766431931885797</v>
      </c>
      <c r="BB56" s="17">
        <v>0.45033853445570499</v>
      </c>
      <c r="BC56" s="17">
        <v>0.44727683928123402</v>
      </c>
      <c r="BD56" s="17">
        <v>0.43116247111893702</v>
      </c>
      <c r="BE56" s="17">
        <v>0.41663871854694601</v>
      </c>
      <c r="BF56" s="17">
        <v>0.51017210763266596</v>
      </c>
      <c r="BG56" s="17">
        <v>0.48344536128656901</v>
      </c>
      <c r="BH56" s="17">
        <v>0.51134867363366698</v>
      </c>
      <c r="BI56" s="17">
        <v>0.58929969669675097</v>
      </c>
      <c r="BJ56" s="17">
        <v>0.52765862787025197</v>
      </c>
      <c r="BK56" s="17">
        <v>0.50105371598799098</v>
      </c>
      <c r="BL56" s="17"/>
      <c r="BM56" s="17">
        <v>0.54566515299343399</v>
      </c>
      <c r="BN56" s="17">
        <v>0.42175703997346498</v>
      </c>
      <c r="BO56" s="17">
        <v>0.37751128674517898</v>
      </c>
      <c r="BP56" s="17">
        <v>0.40897978924176598</v>
      </c>
      <c r="BQ56" s="17">
        <v>0.41589602157220401</v>
      </c>
      <c r="BR56" s="17">
        <v>0.447499669651239</v>
      </c>
      <c r="BS56" s="17"/>
      <c r="BT56" s="17">
        <v>0.48414142998120502</v>
      </c>
      <c r="BU56" s="17">
        <v>0.37380677561523001</v>
      </c>
      <c r="BV56" s="17"/>
      <c r="BW56" s="17">
        <v>0.91987459608805999</v>
      </c>
      <c r="BX56" s="17">
        <v>4.5540244379661199E-2</v>
      </c>
      <c r="BY56" s="17"/>
      <c r="BZ56" s="17">
        <v>0.428862203118267</v>
      </c>
      <c r="CA56" s="17">
        <v>0.50270183786861</v>
      </c>
      <c r="CB56" s="17" t="s">
        <v>131</v>
      </c>
      <c r="CC56" s="17"/>
      <c r="CD56" s="17">
        <v>0.44566188405899299</v>
      </c>
      <c r="CE56" s="17">
        <v>0.37981622244660601</v>
      </c>
      <c r="CF56" s="17">
        <v>0.35746361014367101</v>
      </c>
      <c r="CG56" s="17"/>
      <c r="CH56" s="17">
        <v>0.45777734498199701</v>
      </c>
      <c r="CI56" s="17">
        <v>0.35967943363805799</v>
      </c>
      <c r="CJ56" s="17">
        <v>0.43929763400955602</v>
      </c>
      <c r="CK56" s="17"/>
      <c r="CL56" s="17">
        <v>0.454933122879353</v>
      </c>
      <c r="CM56" s="17">
        <v>0.43070819252242498</v>
      </c>
      <c r="CN56" s="17"/>
      <c r="CO56" s="17">
        <v>0.57600385476194305</v>
      </c>
      <c r="CP56" s="17">
        <v>0.44761512661378799</v>
      </c>
      <c r="CQ56" s="17">
        <v>0.41399117400546698</v>
      </c>
      <c r="CR56" s="17">
        <v>0.43114737103298301</v>
      </c>
    </row>
    <row r="57" spans="2:96" x14ac:dyDescent="0.25">
      <c r="B57" t="s">
        <v>77</v>
      </c>
      <c r="C57" s="17">
        <v>0.47229225432414901</v>
      </c>
      <c r="D57" s="17">
        <v>0.477160817558821</v>
      </c>
      <c r="E57" s="17">
        <v>0.467974351892535</v>
      </c>
      <c r="F57" s="17"/>
      <c r="G57" s="17">
        <v>0.33719789087086799</v>
      </c>
      <c r="H57" s="17">
        <v>0.40438980401304497</v>
      </c>
      <c r="I57" s="17">
        <v>0.42517827039608802</v>
      </c>
      <c r="J57" s="17">
        <v>0.51755388953803205</v>
      </c>
      <c r="K57" s="17">
        <v>0.54745459519478001</v>
      </c>
      <c r="L57" s="17">
        <v>0.55436761285897596</v>
      </c>
      <c r="M57" s="17"/>
      <c r="N57" s="17">
        <v>0.46014661965150899</v>
      </c>
      <c r="O57" s="17">
        <v>0.51461648779964897</v>
      </c>
      <c r="P57" s="17">
        <v>0.44558970258675601</v>
      </c>
      <c r="Q57" s="17">
        <v>0.46197549473917299</v>
      </c>
      <c r="R57" s="17"/>
      <c r="S57" s="17">
        <v>0.40170711742027698</v>
      </c>
      <c r="T57" s="17">
        <v>0.50961973813468797</v>
      </c>
      <c r="U57" s="17">
        <v>0.49323717390375499</v>
      </c>
      <c r="V57" s="17">
        <v>0.453933910076944</v>
      </c>
      <c r="W57" s="17">
        <v>0.49194324275252199</v>
      </c>
      <c r="X57" s="17">
        <v>0.450861828847128</v>
      </c>
      <c r="Y57" s="17">
        <v>0.45114875843792701</v>
      </c>
      <c r="Z57" s="17">
        <v>0.53180306779994801</v>
      </c>
      <c r="AA57" s="17">
        <v>0.51321306029428504</v>
      </c>
      <c r="AB57" s="17">
        <v>0.52897262879207796</v>
      </c>
      <c r="AC57" s="17">
        <v>0.42178161196430902</v>
      </c>
      <c r="AD57" s="17">
        <v>0.39188428123866398</v>
      </c>
      <c r="AE57" s="17"/>
      <c r="AF57" s="17">
        <v>0.48702213254091298</v>
      </c>
      <c r="AG57" s="17">
        <v>0.46219725308097698</v>
      </c>
      <c r="AH57" s="17">
        <v>0.57797109905146804</v>
      </c>
      <c r="AI57" s="17">
        <v>0.43053301113160902</v>
      </c>
      <c r="AJ57" s="17">
        <v>0.44599159294761698</v>
      </c>
      <c r="AK57" s="17"/>
      <c r="AL57" s="17">
        <v>0.44442973568212002</v>
      </c>
      <c r="AM57" s="17">
        <v>0.46565126918255201</v>
      </c>
      <c r="AN57" s="17">
        <v>0.51018024998981804</v>
      </c>
      <c r="AO57" s="17"/>
      <c r="AP57" s="17">
        <v>0.48137724420665401</v>
      </c>
      <c r="AQ57" s="17">
        <v>0.488155692510155</v>
      </c>
      <c r="AR57" s="17">
        <v>0.46949181476080698</v>
      </c>
      <c r="AS57" s="17">
        <v>0.402127115779783</v>
      </c>
      <c r="AT57" s="17">
        <v>0.50051833901578602</v>
      </c>
      <c r="AU57" s="17"/>
      <c r="AV57" s="17">
        <v>0</v>
      </c>
      <c r="AW57" s="17">
        <v>0.55555679018900594</v>
      </c>
      <c r="AX57" s="17">
        <v>0.43886868173593102</v>
      </c>
      <c r="AY57" s="17">
        <v>0.55350611463717103</v>
      </c>
      <c r="AZ57" s="17">
        <v>0.45588584778368901</v>
      </c>
      <c r="BA57" s="17">
        <v>0.47556910792823198</v>
      </c>
      <c r="BB57" s="17">
        <v>0.47539257427602299</v>
      </c>
      <c r="BC57" s="17">
        <v>0.49180488324616001</v>
      </c>
      <c r="BD57" s="17">
        <v>0.51267100700805102</v>
      </c>
      <c r="BE57" s="17">
        <v>0.53032548243510003</v>
      </c>
      <c r="BF57" s="17">
        <v>0.39817637496292801</v>
      </c>
      <c r="BG57" s="17">
        <v>0.47261200106080198</v>
      </c>
      <c r="BH57" s="17">
        <v>0.43374973372778097</v>
      </c>
      <c r="BI57" s="17">
        <v>0.37040794207398903</v>
      </c>
      <c r="BJ57" s="17">
        <v>0.39847422002420602</v>
      </c>
      <c r="BK57" s="17">
        <v>0.46582652201737001</v>
      </c>
      <c r="BL57" s="17"/>
      <c r="BM57" s="17">
        <v>0.37479723110567498</v>
      </c>
      <c r="BN57" s="17">
        <v>0.49441539544510599</v>
      </c>
      <c r="BO57" s="17">
        <v>0.48092360249607602</v>
      </c>
      <c r="BP57" s="17">
        <v>0.509141833488296</v>
      </c>
      <c r="BQ57" s="17">
        <v>0.52296290266435597</v>
      </c>
      <c r="BR57" s="17">
        <v>0.48303606620115502</v>
      </c>
      <c r="BS57" s="17"/>
      <c r="BT57" s="17">
        <v>0.442123759661258</v>
      </c>
      <c r="BU57" s="17">
        <v>0.52560968357642202</v>
      </c>
      <c r="BV57" s="17"/>
      <c r="BW57" s="17">
        <v>6.5176004050198105E-2</v>
      </c>
      <c r="BX57" s="17">
        <v>0.95171830881874797</v>
      </c>
      <c r="BY57" s="17"/>
      <c r="BZ57" s="17">
        <v>0.48294265617548399</v>
      </c>
      <c r="CA57" s="17">
        <v>0.41513341398352899</v>
      </c>
      <c r="CB57" s="17" t="s">
        <v>131</v>
      </c>
      <c r="CC57" s="17"/>
      <c r="CD57" s="17">
        <v>0.48194368530563098</v>
      </c>
      <c r="CE57" s="17">
        <v>0.46239158330510499</v>
      </c>
      <c r="CF57" s="17">
        <v>0.52726397173809803</v>
      </c>
      <c r="CG57" s="17"/>
      <c r="CH57" s="17">
        <v>0.471289142777989</v>
      </c>
      <c r="CI57" s="17">
        <v>0.49294137232542901</v>
      </c>
      <c r="CJ57" s="17">
        <v>0.44723441311723999</v>
      </c>
      <c r="CK57" s="17"/>
      <c r="CL57" s="17">
        <v>0.49606658010744398</v>
      </c>
      <c r="CM57" s="17">
        <v>0.45269829290295299</v>
      </c>
      <c r="CN57" s="17"/>
      <c r="CO57" s="17">
        <v>0.37128951972846902</v>
      </c>
      <c r="CP57" s="17">
        <v>0.49029895798221501</v>
      </c>
      <c r="CQ57" s="17">
        <v>0.49258326116472201</v>
      </c>
      <c r="CR57" s="17">
        <v>0.43310314329324201</v>
      </c>
    </row>
    <row r="58" spans="2:96" x14ac:dyDescent="0.25">
      <c r="B58" t="s">
        <v>127</v>
      </c>
      <c r="C58" s="17">
        <v>4.7494329849192699E-3</v>
      </c>
      <c r="D58" s="17">
        <v>7.04999565837236E-3</v>
      </c>
      <c r="E58" s="17">
        <v>2.56167808576315E-3</v>
      </c>
      <c r="F58" s="17"/>
      <c r="G58" s="17">
        <v>1.5359907203026799E-2</v>
      </c>
      <c r="H58" s="17">
        <v>1.04272781366904E-2</v>
      </c>
      <c r="I58" s="17">
        <v>0</v>
      </c>
      <c r="J58" s="17">
        <v>0</v>
      </c>
      <c r="K58" s="17">
        <v>0</v>
      </c>
      <c r="L58" s="17">
        <v>4.7940242537227902E-3</v>
      </c>
      <c r="M58" s="17"/>
      <c r="N58" s="17">
        <v>2.4314430354247301E-3</v>
      </c>
      <c r="O58" s="17">
        <v>2.3747712855938501E-3</v>
      </c>
      <c r="P58" s="17">
        <v>5.4364833324348502E-3</v>
      </c>
      <c r="Q58" s="17">
        <v>9.2107095994317292E-3</v>
      </c>
      <c r="R58" s="17"/>
      <c r="S58" s="17">
        <v>4.7870658755148898E-3</v>
      </c>
      <c r="T58" s="17">
        <v>4.2896315541421101E-3</v>
      </c>
      <c r="U58" s="17">
        <v>1.19343301252049E-2</v>
      </c>
      <c r="V58" s="17">
        <v>0</v>
      </c>
      <c r="W58" s="17">
        <v>0</v>
      </c>
      <c r="X58" s="17">
        <v>8.4006791586741705E-3</v>
      </c>
      <c r="Y58" s="17">
        <v>1.38369403602564E-2</v>
      </c>
      <c r="Z58" s="17">
        <v>0</v>
      </c>
      <c r="AA58" s="17">
        <v>6.41910643862003E-3</v>
      </c>
      <c r="AB58" s="17">
        <v>0</v>
      </c>
      <c r="AC58" s="17">
        <v>0</v>
      </c>
      <c r="AD58" s="17">
        <v>0</v>
      </c>
      <c r="AE58" s="17"/>
      <c r="AF58" s="17">
        <v>6.6227961688164897E-3</v>
      </c>
      <c r="AG58" s="17">
        <v>2.3111670708592701E-3</v>
      </c>
      <c r="AH58" s="17">
        <v>0</v>
      </c>
      <c r="AI58" s="17">
        <v>0</v>
      </c>
      <c r="AJ58" s="17">
        <v>7.71446732938251E-3</v>
      </c>
      <c r="AK58" s="17"/>
      <c r="AL58" s="17">
        <v>7.60614010246842E-3</v>
      </c>
      <c r="AM58" s="17">
        <v>1.9160311753613499E-3</v>
      </c>
      <c r="AN58" s="17">
        <v>0</v>
      </c>
      <c r="AO58" s="17"/>
      <c r="AP58" s="17">
        <v>2.10814576162418E-3</v>
      </c>
      <c r="AQ58" s="17">
        <v>8.3990406220553898E-3</v>
      </c>
      <c r="AR58" s="17">
        <v>2.53750427813231E-3</v>
      </c>
      <c r="AS58" s="17">
        <v>0</v>
      </c>
      <c r="AT58" s="17">
        <v>5.8139961677558402E-2</v>
      </c>
      <c r="AU58" s="17"/>
      <c r="AV58" s="17">
        <v>0</v>
      </c>
      <c r="AW58" s="17">
        <v>3.1730674030943103E-2</v>
      </c>
      <c r="AX58" s="17">
        <v>0</v>
      </c>
      <c r="AY58" s="17">
        <v>0</v>
      </c>
      <c r="AZ58" s="17">
        <v>0</v>
      </c>
      <c r="BA58" s="17">
        <v>4.2966697078601996E-3</v>
      </c>
      <c r="BB58" s="17">
        <v>0</v>
      </c>
      <c r="BC58" s="17">
        <v>0</v>
      </c>
      <c r="BD58" s="17">
        <v>1.7891788465297698E-2</v>
      </c>
      <c r="BE58" s="17">
        <v>0</v>
      </c>
      <c r="BF58" s="17">
        <v>0</v>
      </c>
      <c r="BG58" s="17">
        <v>0</v>
      </c>
      <c r="BH58" s="17">
        <v>0</v>
      </c>
      <c r="BI58" s="17">
        <v>0</v>
      </c>
      <c r="BJ58" s="17">
        <v>2.7663724443492299E-2</v>
      </c>
      <c r="BK58" s="17">
        <v>0</v>
      </c>
      <c r="BL58" s="17"/>
      <c r="BM58" s="17">
        <v>3.078138685744E-3</v>
      </c>
      <c r="BN58" s="17">
        <v>8.3203576557536497E-3</v>
      </c>
      <c r="BO58" s="17">
        <v>4.0805498503249998E-3</v>
      </c>
      <c r="BP58" s="17">
        <v>3.1132417287894399E-3</v>
      </c>
      <c r="BQ58" s="17">
        <v>0</v>
      </c>
      <c r="BR58" s="17">
        <v>8.5631626212092707E-3</v>
      </c>
      <c r="BS58" s="17"/>
      <c r="BT58" s="17">
        <v>5.4404095308119198E-3</v>
      </c>
      <c r="BU58" s="17">
        <v>1.3986792274373299E-3</v>
      </c>
      <c r="BV58" s="17"/>
      <c r="BW58" s="17">
        <v>0</v>
      </c>
      <c r="BX58" s="17">
        <v>0</v>
      </c>
      <c r="BY58" s="17"/>
      <c r="BZ58" s="17">
        <v>3.0298503455915798E-3</v>
      </c>
      <c r="CA58" s="17">
        <v>1.3978131667449999E-2</v>
      </c>
      <c r="CB58" s="17" t="s">
        <v>131</v>
      </c>
      <c r="CC58" s="17"/>
      <c r="CD58" s="17">
        <v>2.8518526589574001E-3</v>
      </c>
      <c r="CE58" s="17">
        <v>0</v>
      </c>
      <c r="CF58" s="17">
        <v>0</v>
      </c>
      <c r="CG58" s="17"/>
      <c r="CH58" s="17">
        <v>5.3013050114309101E-3</v>
      </c>
      <c r="CI58" s="17">
        <v>0</v>
      </c>
      <c r="CJ58" s="17">
        <v>0</v>
      </c>
      <c r="CK58" s="17"/>
      <c r="CL58" s="17">
        <v>4.5336170409567902E-3</v>
      </c>
      <c r="CM58" s="17">
        <v>5.3212830437621601E-3</v>
      </c>
      <c r="CN58" s="17"/>
      <c r="CO58" s="17">
        <v>2.47133988042968E-2</v>
      </c>
      <c r="CP58" s="17">
        <v>2.0141173274333501E-3</v>
      </c>
      <c r="CQ58" s="17">
        <v>4.4964325888902801E-3</v>
      </c>
      <c r="CR58" s="17">
        <v>3.6112226837753301E-3</v>
      </c>
    </row>
    <row r="59" spans="2:96" x14ac:dyDescent="0.25">
      <c r="B59" t="s">
        <v>121</v>
      </c>
      <c r="C59" s="17">
        <v>8.2498549163115803E-2</v>
      </c>
      <c r="D59" s="17">
        <v>5.8111598437231599E-2</v>
      </c>
      <c r="E59" s="17">
        <v>0.105298391909637</v>
      </c>
      <c r="F59" s="17"/>
      <c r="G59" s="17">
        <v>7.0149627406827605E-2</v>
      </c>
      <c r="H59" s="17">
        <v>0.113077878809914</v>
      </c>
      <c r="I59" s="17">
        <v>9.6542479929077898E-2</v>
      </c>
      <c r="J59" s="17">
        <v>6.3408600990395594E-2</v>
      </c>
      <c r="K59" s="17">
        <v>8.8196470171664099E-2</v>
      </c>
      <c r="L59" s="17">
        <v>6.7143178231634904E-2</v>
      </c>
      <c r="M59" s="17"/>
      <c r="N59" s="17">
        <v>4.9320474171192598E-2</v>
      </c>
      <c r="O59" s="17">
        <v>6.5096786373927004E-2</v>
      </c>
      <c r="P59" s="17">
        <v>9.4578933843140894E-2</v>
      </c>
      <c r="Q59" s="17">
        <v>0.12700725548570499</v>
      </c>
      <c r="R59" s="17"/>
      <c r="S59" s="17">
        <v>8.3322867192430802E-2</v>
      </c>
      <c r="T59" s="17">
        <v>6.9139554437780998E-2</v>
      </c>
      <c r="U59" s="17">
        <v>6.02170094026169E-2</v>
      </c>
      <c r="V59" s="17">
        <v>9.6610692365127496E-2</v>
      </c>
      <c r="W59" s="17">
        <v>0.109837395946618</v>
      </c>
      <c r="X59" s="17">
        <v>7.0748865640371E-2</v>
      </c>
      <c r="Y59" s="17">
        <v>9.0838682360046594E-2</v>
      </c>
      <c r="Z59" s="17">
        <v>0.12611018208032701</v>
      </c>
      <c r="AA59" s="17">
        <v>7.7002219261994895E-2</v>
      </c>
      <c r="AB59" s="17">
        <v>6.38897548335529E-2</v>
      </c>
      <c r="AC59" s="17">
        <v>6.6009233118790603E-2</v>
      </c>
      <c r="AD59" s="17">
        <v>0.15275294722153701</v>
      </c>
      <c r="AE59" s="17"/>
      <c r="AF59" s="17">
        <v>6.7860862796176202E-2</v>
      </c>
      <c r="AG59" s="17">
        <v>6.7021055005709707E-2</v>
      </c>
      <c r="AH59" s="17">
        <v>5.8417597459041702E-2</v>
      </c>
      <c r="AI59" s="17">
        <v>0</v>
      </c>
      <c r="AJ59" s="17">
        <v>0.15224301986896299</v>
      </c>
      <c r="AK59" s="17"/>
      <c r="AL59" s="17">
        <v>6.4825943407788994E-2</v>
      </c>
      <c r="AM59" s="17">
        <v>7.82318216985948E-2</v>
      </c>
      <c r="AN59" s="17">
        <v>3.5628601170161901E-2</v>
      </c>
      <c r="AO59" s="17"/>
      <c r="AP59" s="17">
        <v>0.10231434402192199</v>
      </c>
      <c r="AQ59" s="17">
        <v>8.0872247225624805E-2</v>
      </c>
      <c r="AR59" s="17">
        <v>8.4778138148063106E-2</v>
      </c>
      <c r="AS59" s="17">
        <v>5.0074350031736201E-2</v>
      </c>
      <c r="AT59" s="17">
        <v>6.2930847734434997E-2</v>
      </c>
      <c r="AU59" s="17"/>
      <c r="AV59" s="17">
        <v>0.60427521962306296</v>
      </c>
      <c r="AW59" s="17">
        <v>0.11918931530764</v>
      </c>
      <c r="AX59" s="17">
        <v>0.116434740283396</v>
      </c>
      <c r="AY59" s="17">
        <v>0.108653782261686</v>
      </c>
      <c r="AZ59" s="17">
        <v>0.11271199197207001</v>
      </c>
      <c r="BA59" s="17">
        <v>7.2469903045049799E-2</v>
      </c>
      <c r="BB59" s="17">
        <v>7.4268891268272103E-2</v>
      </c>
      <c r="BC59" s="17">
        <v>6.0918277472605899E-2</v>
      </c>
      <c r="BD59" s="17">
        <v>3.8274733407714201E-2</v>
      </c>
      <c r="BE59" s="17">
        <v>5.3035799017953099E-2</v>
      </c>
      <c r="BF59" s="17">
        <v>9.1651517404405206E-2</v>
      </c>
      <c r="BG59" s="17">
        <v>4.3942637652629103E-2</v>
      </c>
      <c r="BH59" s="17">
        <v>5.49015926385528E-2</v>
      </c>
      <c r="BI59" s="17">
        <v>4.02923612292602E-2</v>
      </c>
      <c r="BJ59" s="17">
        <v>4.6203427662049698E-2</v>
      </c>
      <c r="BK59" s="17">
        <v>3.3119761994638799E-2</v>
      </c>
      <c r="BL59" s="17"/>
      <c r="BM59" s="17">
        <v>7.6459477215146607E-2</v>
      </c>
      <c r="BN59" s="17">
        <v>7.5507206925674905E-2</v>
      </c>
      <c r="BO59" s="17">
        <v>0.13748456090842101</v>
      </c>
      <c r="BP59" s="17">
        <v>7.8765135541148404E-2</v>
      </c>
      <c r="BQ59" s="17">
        <v>6.1141075763439703E-2</v>
      </c>
      <c r="BR59" s="17">
        <v>6.0901101526396398E-2</v>
      </c>
      <c r="BS59" s="17"/>
      <c r="BT59" s="17">
        <v>6.8294400826725304E-2</v>
      </c>
      <c r="BU59" s="17">
        <v>9.9184861580910902E-2</v>
      </c>
      <c r="BV59" s="17"/>
      <c r="BW59" s="17">
        <v>1.4949399861742299E-2</v>
      </c>
      <c r="BX59" s="17">
        <v>2.7414468015905199E-3</v>
      </c>
      <c r="BY59" s="17"/>
      <c r="BZ59" s="17">
        <v>8.5165290360657606E-2</v>
      </c>
      <c r="CA59" s="17">
        <v>6.8186616480411702E-2</v>
      </c>
      <c r="CB59" s="17" t="s">
        <v>131</v>
      </c>
      <c r="CC59" s="17"/>
      <c r="CD59" s="17">
        <v>6.9542577976418496E-2</v>
      </c>
      <c r="CE59" s="17">
        <v>0.157792194248288</v>
      </c>
      <c r="CF59" s="17">
        <v>0.115272418118231</v>
      </c>
      <c r="CG59" s="17"/>
      <c r="CH59" s="17">
        <v>6.5632207228583303E-2</v>
      </c>
      <c r="CI59" s="17">
        <v>0.14737919403651301</v>
      </c>
      <c r="CJ59" s="17">
        <v>0.11346795287320401</v>
      </c>
      <c r="CK59" s="17"/>
      <c r="CL59" s="17">
        <v>4.4466679972246202E-2</v>
      </c>
      <c r="CM59" s="17">
        <v>0.11127223153085999</v>
      </c>
      <c r="CN59" s="17"/>
      <c r="CO59" s="17">
        <v>2.7993226705291099E-2</v>
      </c>
      <c r="CP59" s="17">
        <v>6.00717980765645E-2</v>
      </c>
      <c r="CQ59" s="17">
        <v>8.8929132240920097E-2</v>
      </c>
      <c r="CR59" s="17">
        <v>0.13213826299</v>
      </c>
    </row>
    <row r="60" spans="2:96" x14ac:dyDescent="0.25">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row>
    <row r="61" spans="2:96" x14ac:dyDescent="0.25">
      <c r="B61" s="6" t="s">
        <v>136</v>
      </c>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row>
    <row r="62" spans="2:96" x14ac:dyDescent="0.25">
      <c r="B62" s="24" t="s">
        <v>123</v>
      </c>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row>
    <row r="63" spans="2:96" x14ac:dyDescent="0.25">
      <c r="B63" t="s">
        <v>76</v>
      </c>
      <c r="C63" s="17">
        <v>0.59233573637244397</v>
      </c>
      <c r="D63" s="17">
        <v>0.599302349719261</v>
      </c>
      <c r="E63" s="17">
        <v>0.58647925630089603</v>
      </c>
      <c r="F63" s="17"/>
      <c r="G63" s="17">
        <v>0.65108250704618797</v>
      </c>
      <c r="H63" s="17">
        <v>0.60522410513201796</v>
      </c>
      <c r="I63" s="17">
        <v>0.56571710202395997</v>
      </c>
      <c r="J63" s="17">
        <v>0.58039589033898398</v>
      </c>
      <c r="K63" s="17">
        <v>0.54432471437920005</v>
      </c>
      <c r="L63" s="17">
        <v>0.60636428329799696</v>
      </c>
      <c r="M63" s="17"/>
      <c r="N63" s="17">
        <v>0.60658435404172495</v>
      </c>
      <c r="O63" s="17">
        <v>0.57836919562556799</v>
      </c>
      <c r="P63" s="17">
        <v>0.60692230348537402</v>
      </c>
      <c r="Q63" s="17">
        <v>0.580502906652408</v>
      </c>
      <c r="R63" s="17"/>
      <c r="S63" s="17">
        <v>0.60314726401776697</v>
      </c>
      <c r="T63" s="17">
        <v>0.58238237320268504</v>
      </c>
      <c r="U63" s="17">
        <v>0.59856815889882498</v>
      </c>
      <c r="V63" s="17">
        <v>0.66343497872295698</v>
      </c>
      <c r="W63" s="17">
        <v>0.60454828854868103</v>
      </c>
      <c r="X63" s="17">
        <v>0.58850664212167703</v>
      </c>
      <c r="Y63" s="17">
        <v>0.65089295113687895</v>
      </c>
      <c r="Z63" s="17">
        <v>0.59712647916850203</v>
      </c>
      <c r="AA63" s="17">
        <v>0.57889780570293803</v>
      </c>
      <c r="AB63" s="17">
        <v>0.57271472884788799</v>
      </c>
      <c r="AC63" s="17">
        <v>0.611753249693894</v>
      </c>
      <c r="AD63" s="17">
        <v>0.250748288409888</v>
      </c>
      <c r="AE63" s="17"/>
      <c r="AF63" s="17">
        <v>0.58833838239059</v>
      </c>
      <c r="AG63" s="17">
        <v>0.65202492733169204</v>
      </c>
      <c r="AH63" s="17">
        <v>0.61914719339051505</v>
      </c>
      <c r="AI63" s="17">
        <v>0.64979022483513105</v>
      </c>
      <c r="AJ63" s="17">
        <v>0.51845387532755904</v>
      </c>
      <c r="AK63" s="17"/>
      <c r="AL63" s="17">
        <v>0.60133122420311602</v>
      </c>
      <c r="AM63" s="17">
        <v>0.64708164758602205</v>
      </c>
      <c r="AN63" s="17">
        <v>0.64676298957628198</v>
      </c>
      <c r="AO63" s="17"/>
      <c r="AP63" s="17">
        <v>0.56383553417367205</v>
      </c>
      <c r="AQ63" s="17">
        <v>0.58746781238725398</v>
      </c>
      <c r="AR63" s="17">
        <v>0.58225707663329596</v>
      </c>
      <c r="AS63" s="17">
        <v>0.67704972926032903</v>
      </c>
      <c r="AT63" s="17">
        <v>0.58303272693814201</v>
      </c>
      <c r="AU63" s="17"/>
      <c r="AV63" s="17">
        <v>0.29675421951939701</v>
      </c>
      <c r="AW63" s="17">
        <v>0.52303978389512396</v>
      </c>
      <c r="AX63" s="17">
        <v>0.582896842083099</v>
      </c>
      <c r="AY63" s="17">
        <v>0.56371748096864704</v>
      </c>
      <c r="AZ63" s="17">
        <v>0.58066315123192702</v>
      </c>
      <c r="BA63" s="17">
        <v>0.559728270786362</v>
      </c>
      <c r="BB63" s="17">
        <v>0.56660500084855903</v>
      </c>
      <c r="BC63" s="17">
        <v>0.55214616662444405</v>
      </c>
      <c r="BD63" s="17">
        <v>0.62152281429980605</v>
      </c>
      <c r="BE63" s="17">
        <v>0.65153861053548601</v>
      </c>
      <c r="BF63" s="17">
        <v>0.65251529115086104</v>
      </c>
      <c r="BG63" s="17">
        <v>0.60943938370847905</v>
      </c>
      <c r="BH63" s="17">
        <v>0.61624299656367798</v>
      </c>
      <c r="BI63" s="17">
        <v>0.59867761333097202</v>
      </c>
      <c r="BJ63" s="17">
        <v>0.709282330694051</v>
      </c>
      <c r="BK63" s="17">
        <v>0.76618102814585698</v>
      </c>
      <c r="BL63" s="17"/>
      <c r="BM63" s="17">
        <v>0.60242681699885803</v>
      </c>
      <c r="BN63" s="17">
        <v>0.59453275085768498</v>
      </c>
      <c r="BO63" s="17">
        <v>0.60213985629507605</v>
      </c>
      <c r="BP63" s="17">
        <v>0.61792169718455903</v>
      </c>
      <c r="BQ63" s="17">
        <v>0.58481544786390205</v>
      </c>
      <c r="BR63" s="17">
        <v>0.44048644453602198</v>
      </c>
      <c r="BS63" s="17"/>
      <c r="BT63" s="17">
        <v>1</v>
      </c>
      <c r="BU63" s="17">
        <v>0</v>
      </c>
      <c r="BV63" s="17"/>
      <c r="BW63" s="17">
        <v>0.66259485599807799</v>
      </c>
      <c r="BX63" s="17">
        <v>0.56773340038241904</v>
      </c>
      <c r="BY63" s="17"/>
      <c r="BZ63" s="17">
        <v>0.60585440382274203</v>
      </c>
      <c r="CA63" s="17">
        <v>0.50476434349516797</v>
      </c>
      <c r="CB63" s="17">
        <v>0.62144973916157498</v>
      </c>
      <c r="CC63" s="17"/>
      <c r="CD63" s="17">
        <v>0.60598475120296302</v>
      </c>
      <c r="CE63" s="17">
        <v>0.68845630595145502</v>
      </c>
      <c r="CF63" s="17">
        <v>0.49056350987640601</v>
      </c>
      <c r="CG63" s="17"/>
      <c r="CH63" s="17">
        <v>0.59532999893969896</v>
      </c>
      <c r="CI63" s="17">
        <v>0.65619773167212303</v>
      </c>
      <c r="CJ63" s="17">
        <v>0.47413553015661902</v>
      </c>
      <c r="CK63" s="17"/>
      <c r="CL63" s="17">
        <v>0.63207340417932201</v>
      </c>
      <c r="CM63" s="17">
        <v>0.56005733898899601</v>
      </c>
      <c r="CN63" s="17"/>
      <c r="CO63" s="17">
        <v>0.74322766550234998</v>
      </c>
      <c r="CP63" s="17">
        <v>0.61179671981139905</v>
      </c>
      <c r="CQ63" s="17">
        <v>0.574344120487149</v>
      </c>
      <c r="CR63" s="17">
        <v>0.53502921121287805</v>
      </c>
    </row>
    <row r="64" spans="2:96" x14ac:dyDescent="0.25">
      <c r="B64" t="s">
        <v>77</v>
      </c>
      <c r="C64" s="17">
        <v>0.39381148536525001</v>
      </c>
      <c r="D64" s="17">
        <v>0.388552153218722</v>
      </c>
      <c r="E64" s="17">
        <v>0.39792169837693803</v>
      </c>
      <c r="F64" s="17"/>
      <c r="G64" s="17">
        <v>0.324073384518205</v>
      </c>
      <c r="H64" s="17">
        <v>0.35444817052503402</v>
      </c>
      <c r="I64" s="17">
        <v>0.42511837431182897</v>
      </c>
      <c r="J64" s="17">
        <v>0.41653716333222301</v>
      </c>
      <c r="K64" s="17">
        <v>0.44884921341421802</v>
      </c>
      <c r="L64" s="17">
        <v>0.39140345718849101</v>
      </c>
      <c r="M64" s="17"/>
      <c r="N64" s="17">
        <v>0.38609535324862099</v>
      </c>
      <c r="O64" s="17">
        <v>0.40916021241073502</v>
      </c>
      <c r="P64" s="17">
        <v>0.37706370897337899</v>
      </c>
      <c r="Q64" s="17">
        <v>0.39890757643392599</v>
      </c>
      <c r="R64" s="17"/>
      <c r="S64" s="17">
        <v>0.37235967085099198</v>
      </c>
      <c r="T64" s="17">
        <v>0.40458846120958403</v>
      </c>
      <c r="U64" s="17">
        <v>0.37504292318518101</v>
      </c>
      <c r="V64" s="17">
        <v>0.32876275651259601</v>
      </c>
      <c r="W64" s="17">
        <v>0.366507487689893</v>
      </c>
      <c r="X64" s="17">
        <v>0.399159447617703</v>
      </c>
      <c r="Y64" s="17">
        <v>0.34910704886312099</v>
      </c>
      <c r="Z64" s="17">
        <v>0.39042129762316902</v>
      </c>
      <c r="AA64" s="17">
        <v>0.41611992780394602</v>
      </c>
      <c r="AB64" s="17">
        <v>0.41824146646259103</v>
      </c>
      <c r="AC64" s="17">
        <v>0.388246750306106</v>
      </c>
      <c r="AD64" s="17">
        <v>0.71832514162101202</v>
      </c>
      <c r="AE64" s="17"/>
      <c r="AF64" s="17">
        <v>0.39888876948225299</v>
      </c>
      <c r="AG64" s="17">
        <v>0.34267447821024499</v>
      </c>
      <c r="AH64" s="17">
        <v>0.37002752681302098</v>
      </c>
      <c r="AI64" s="17">
        <v>0.35020977516486901</v>
      </c>
      <c r="AJ64" s="17">
        <v>0.45332402122238402</v>
      </c>
      <c r="AK64" s="17"/>
      <c r="AL64" s="17">
        <v>0.38208560166814798</v>
      </c>
      <c r="AM64" s="17">
        <v>0.34617322275185203</v>
      </c>
      <c r="AN64" s="17">
        <v>0.33384813330989199</v>
      </c>
      <c r="AO64" s="17"/>
      <c r="AP64" s="17">
        <v>0.432058863302827</v>
      </c>
      <c r="AQ64" s="17">
        <v>0.40108211818014</v>
      </c>
      <c r="AR64" s="17">
        <v>0.39822652471550801</v>
      </c>
      <c r="AS64" s="17">
        <v>0.30622095887320899</v>
      </c>
      <c r="AT64" s="17">
        <v>0.35882731138429902</v>
      </c>
      <c r="AU64" s="17"/>
      <c r="AV64" s="17">
        <v>0.487538289644602</v>
      </c>
      <c r="AW64" s="17">
        <v>0.45803780700119301</v>
      </c>
      <c r="AX64" s="17">
        <v>0.417103157916901</v>
      </c>
      <c r="AY64" s="17">
        <v>0.41581442171306399</v>
      </c>
      <c r="AZ64" s="17">
        <v>0.39827814507086401</v>
      </c>
      <c r="BA64" s="17">
        <v>0.43189893191569001</v>
      </c>
      <c r="BB64" s="17">
        <v>0.423587899509211</v>
      </c>
      <c r="BC64" s="17">
        <v>0.44785383337555601</v>
      </c>
      <c r="BD64" s="17">
        <v>0.35689514485893897</v>
      </c>
      <c r="BE64" s="17">
        <v>0.313074702782214</v>
      </c>
      <c r="BF64" s="17">
        <v>0.34748470884913901</v>
      </c>
      <c r="BG64" s="17">
        <v>0.38014244620765603</v>
      </c>
      <c r="BH64" s="17">
        <v>0.38375700343632202</v>
      </c>
      <c r="BI64" s="17">
        <v>0.40132238666902798</v>
      </c>
      <c r="BJ64" s="17">
        <v>0.238097445639324</v>
      </c>
      <c r="BK64" s="17">
        <v>0.23381897185414299</v>
      </c>
      <c r="BL64" s="17"/>
      <c r="BM64" s="17">
        <v>0.382758858370634</v>
      </c>
      <c r="BN64" s="17">
        <v>0.39699295454133698</v>
      </c>
      <c r="BO64" s="17">
        <v>0.36597212753449199</v>
      </c>
      <c r="BP64" s="17">
        <v>0.37715059314951499</v>
      </c>
      <c r="BQ64" s="17">
        <v>0.41055543673100198</v>
      </c>
      <c r="BR64" s="17">
        <v>0.51896675090188604</v>
      </c>
      <c r="BS64" s="17"/>
      <c r="BT64" s="17">
        <v>0</v>
      </c>
      <c r="BU64" s="17">
        <v>1</v>
      </c>
      <c r="BV64" s="17"/>
      <c r="BW64" s="17">
        <v>0.32419430797594401</v>
      </c>
      <c r="BX64" s="17">
        <v>0.428342318580471</v>
      </c>
      <c r="BY64" s="17"/>
      <c r="BZ64" s="17">
        <v>0.38366399564167297</v>
      </c>
      <c r="CA64" s="17">
        <v>0.47423903582892102</v>
      </c>
      <c r="CB64" s="17">
        <v>0.36267291750589697</v>
      </c>
      <c r="CC64" s="17"/>
      <c r="CD64" s="17">
        <v>0.382830256650112</v>
      </c>
      <c r="CE64" s="17">
        <v>0.302561694426141</v>
      </c>
      <c r="CF64" s="17">
        <v>0.49839668959504502</v>
      </c>
      <c r="CG64" s="17"/>
      <c r="CH64" s="17">
        <v>0.39306248939699401</v>
      </c>
      <c r="CI64" s="17">
        <v>0.33916215679072398</v>
      </c>
      <c r="CJ64" s="17">
        <v>0.50766321200026499</v>
      </c>
      <c r="CK64" s="17"/>
      <c r="CL64" s="17">
        <v>0.35733223421021498</v>
      </c>
      <c r="CM64" s="17">
        <v>0.42778845970002</v>
      </c>
      <c r="CN64" s="17"/>
      <c r="CO64" s="17">
        <v>0.23190695498095401</v>
      </c>
      <c r="CP64" s="17">
        <v>0.37560379096979102</v>
      </c>
      <c r="CQ64" s="17">
        <v>0.40948200065629398</v>
      </c>
      <c r="CR64" s="17">
        <v>0.45723923453740301</v>
      </c>
    </row>
    <row r="65" spans="2:96" x14ac:dyDescent="0.25">
      <c r="B65" t="s">
        <v>127</v>
      </c>
      <c r="C65" s="17">
        <v>3.1468445920945498E-3</v>
      </c>
      <c r="D65" s="17">
        <v>1.2531236482293199E-3</v>
      </c>
      <c r="E65" s="17">
        <v>5.0179697862192396E-3</v>
      </c>
      <c r="F65" s="17"/>
      <c r="G65" s="17">
        <v>1.0282131288244199E-2</v>
      </c>
      <c r="H65" s="17">
        <v>7.1411893684608001E-3</v>
      </c>
      <c r="I65" s="17">
        <v>0</v>
      </c>
      <c r="J65" s="17">
        <v>0</v>
      </c>
      <c r="K65" s="17">
        <v>3.5269350126017102E-3</v>
      </c>
      <c r="L65" s="17">
        <v>0</v>
      </c>
      <c r="M65" s="17"/>
      <c r="N65" s="17">
        <v>0</v>
      </c>
      <c r="O65" s="17">
        <v>4.5969915280880498E-3</v>
      </c>
      <c r="P65" s="17">
        <v>2.9459843046269201E-3</v>
      </c>
      <c r="Q65" s="17">
        <v>5.2445549534139001E-3</v>
      </c>
      <c r="R65" s="17"/>
      <c r="S65" s="17">
        <v>8.5204829245792094E-3</v>
      </c>
      <c r="T65" s="17">
        <v>3.80751383202478E-3</v>
      </c>
      <c r="U65" s="17">
        <v>0</v>
      </c>
      <c r="V65" s="17">
        <v>0</v>
      </c>
      <c r="W65" s="17">
        <v>0</v>
      </c>
      <c r="X65" s="17">
        <v>7.1763330439068703E-3</v>
      </c>
      <c r="Y65" s="17">
        <v>0</v>
      </c>
      <c r="Z65" s="17">
        <v>0</v>
      </c>
      <c r="AA65" s="17">
        <v>0</v>
      </c>
      <c r="AB65" s="17">
        <v>9.0438046895204207E-3</v>
      </c>
      <c r="AC65" s="17">
        <v>0</v>
      </c>
      <c r="AD65" s="17">
        <v>0</v>
      </c>
      <c r="AE65" s="17"/>
      <c r="AF65" s="17">
        <v>4.9510658677289496E-3</v>
      </c>
      <c r="AG65" s="17">
        <v>2.8750368374042801E-3</v>
      </c>
      <c r="AH65" s="17">
        <v>0</v>
      </c>
      <c r="AI65" s="17">
        <v>0</v>
      </c>
      <c r="AJ65" s="17">
        <v>0</v>
      </c>
      <c r="AK65" s="17"/>
      <c r="AL65" s="17">
        <v>5.2294858830776404E-3</v>
      </c>
      <c r="AM65" s="17">
        <v>0</v>
      </c>
      <c r="AN65" s="17">
        <v>1.1014214619518301E-2</v>
      </c>
      <c r="AO65" s="17"/>
      <c r="AP65" s="17">
        <v>2.1213067851814701E-3</v>
      </c>
      <c r="AQ65" s="17">
        <v>0</v>
      </c>
      <c r="AR65" s="17">
        <v>2.3499631712382801E-3</v>
      </c>
      <c r="AS65" s="17">
        <v>1.15393069061447E-2</v>
      </c>
      <c r="AT65" s="17">
        <v>0</v>
      </c>
      <c r="AU65" s="17"/>
      <c r="AV65" s="17">
        <v>0</v>
      </c>
      <c r="AW65" s="17">
        <v>1.8922409103683799E-2</v>
      </c>
      <c r="AX65" s="17">
        <v>0</v>
      </c>
      <c r="AY65" s="17">
        <v>0</v>
      </c>
      <c r="AZ65" s="17">
        <v>0</v>
      </c>
      <c r="BA65" s="17">
        <v>0</v>
      </c>
      <c r="BB65" s="17">
        <v>4.9133230197357103E-3</v>
      </c>
      <c r="BC65" s="17">
        <v>0</v>
      </c>
      <c r="BD65" s="17">
        <v>0</v>
      </c>
      <c r="BE65" s="17">
        <v>1.14683722064027E-2</v>
      </c>
      <c r="BF65" s="17">
        <v>0</v>
      </c>
      <c r="BG65" s="17">
        <v>0</v>
      </c>
      <c r="BH65" s="17">
        <v>0</v>
      </c>
      <c r="BI65" s="17">
        <v>0</v>
      </c>
      <c r="BJ65" s="17">
        <v>2.4547230058642601E-2</v>
      </c>
      <c r="BK65" s="17">
        <v>0</v>
      </c>
      <c r="BL65" s="17"/>
      <c r="BM65" s="17">
        <v>5.3763910495758203E-3</v>
      </c>
      <c r="BN65" s="17">
        <v>1.72391604816516E-3</v>
      </c>
      <c r="BO65" s="17">
        <v>1.0464761295497499E-2</v>
      </c>
      <c r="BP65" s="17">
        <v>0</v>
      </c>
      <c r="BQ65" s="17">
        <v>0</v>
      </c>
      <c r="BR65" s="17">
        <v>0</v>
      </c>
      <c r="BS65" s="17"/>
      <c r="BT65" s="17">
        <v>0</v>
      </c>
      <c r="BU65" s="17">
        <v>0</v>
      </c>
      <c r="BV65" s="17"/>
      <c r="BW65" s="17">
        <v>3.77516598266355E-3</v>
      </c>
      <c r="BX65" s="17">
        <v>1.5706254380955401E-3</v>
      </c>
      <c r="BY65" s="17"/>
      <c r="BZ65" s="17">
        <v>3.1543242987068201E-3</v>
      </c>
      <c r="CA65" s="17">
        <v>4.36768265729742E-3</v>
      </c>
      <c r="CB65" s="17">
        <v>0</v>
      </c>
      <c r="CC65" s="17"/>
      <c r="CD65" s="17">
        <v>2.8333022154193501E-3</v>
      </c>
      <c r="CE65" s="17">
        <v>0</v>
      </c>
      <c r="CF65" s="17">
        <v>1.10398005285489E-2</v>
      </c>
      <c r="CG65" s="17"/>
      <c r="CH65" s="17">
        <v>2.3415843169786502E-3</v>
      </c>
      <c r="CI65" s="17">
        <v>0</v>
      </c>
      <c r="CJ65" s="17">
        <v>1.8201257843115701E-2</v>
      </c>
      <c r="CK65" s="17"/>
      <c r="CL65" s="17">
        <v>3.8948803922349601E-3</v>
      </c>
      <c r="CM65" s="17">
        <v>2.5660623953875999E-3</v>
      </c>
      <c r="CN65" s="17"/>
      <c r="CO65" s="17">
        <v>1.16326464330873E-2</v>
      </c>
      <c r="CP65" s="17">
        <v>3.25399504496518E-3</v>
      </c>
      <c r="CQ65" s="17">
        <v>1.73540940805413E-3</v>
      </c>
      <c r="CR65" s="17">
        <v>2.5860524734212199E-3</v>
      </c>
    </row>
    <row r="66" spans="2:96" x14ac:dyDescent="0.25">
      <c r="B66" t="s">
        <v>121</v>
      </c>
      <c r="C66" s="17">
        <v>1.0705933670210501E-2</v>
      </c>
      <c r="D66" s="17">
        <v>1.0892373413787799E-2</v>
      </c>
      <c r="E66" s="17">
        <v>1.0581075535946E-2</v>
      </c>
      <c r="F66" s="17"/>
      <c r="G66" s="17">
        <v>1.45619771473623E-2</v>
      </c>
      <c r="H66" s="17">
        <v>3.3186534974487397E-2</v>
      </c>
      <c r="I66" s="17">
        <v>9.1645236642111001E-3</v>
      </c>
      <c r="J66" s="17">
        <v>3.06694632879258E-3</v>
      </c>
      <c r="K66" s="17">
        <v>3.2991371939802999E-3</v>
      </c>
      <c r="L66" s="17">
        <v>2.2322595135117599E-3</v>
      </c>
      <c r="M66" s="17"/>
      <c r="N66" s="17">
        <v>7.3202927096547299E-3</v>
      </c>
      <c r="O66" s="17">
        <v>7.8736004356087502E-3</v>
      </c>
      <c r="P66" s="17">
        <v>1.30680032366207E-2</v>
      </c>
      <c r="Q66" s="17">
        <v>1.53449619602522E-2</v>
      </c>
      <c r="R66" s="17"/>
      <c r="S66" s="17">
        <v>1.5972582206661499E-2</v>
      </c>
      <c r="T66" s="17">
        <v>9.2216517557056309E-3</v>
      </c>
      <c r="U66" s="17">
        <v>2.6388917915993401E-2</v>
      </c>
      <c r="V66" s="17">
        <v>7.8022647644474504E-3</v>
      </c>
      <c r="W66" s="17">
        <v>2.89442237614254E-2</v>
      </c>
      <c r="X66" s="17">
        <v>5.1575772167135204E-3</v>
      </c>
      <c r="Y66" s="17">
        <v>0</v>
      </c>
      <c r="Z66" s="17">
        <v>1.2452223208329199E-2</v>
      </c>
      <c r="AA66" s="17">
        <v>4.9822664931165996E-3</v>
      </c>
      <c r="AB66" s="17">
        <v>0</v>
      </c>
      <c r="AC66" s="17">
        <v>0</v>
      </c>
      <c r="AD66" s="17">
        <v>3.09265699690996E-2</v>
      </c>
      <c r="AE66" s="17"/>
      <c r="AF66" s="17">
        <v>7.8217822594280305E-3</v>
      </c>
      <c r="AG66" s="17">
        <v>2.4255576206585199E-3</v>
      </c>
      <c r="AH66" s="17">
        <v>1.0825279796464299E-2</v>
      </c>
      <c r="AI66" s="17">
        <v>0</v>
      </c>
      <c r="AJ66" s="17">
        <v>2.82221034500569E-2</v>
      </c>
      <c r="AK66" s="17"/>
      <c r="AL66" s="17">
        <v>1.1353688245658499E-2</v>
      </c>
      <c r="AM66" s="17">
        <v>6.7451296621259703E-3</v>
      </c>
      <c r="AN66" s="17">
        <v>8.3746624943084203E-3</v>
      </c>
      <c r="AO66" s="17"/>
      <c r="AP66" s="17">
        <v>1.9842957383193801E-3</v>
      </c>
      <c r="AQ66" s="17">
        <v>1.1450069432607001E-2</v>
      </c>
      <c r="AR66" s="17">
        <v>1.71664354799578E-2</v>
      </c>
      <c r="AS66" s="17">
        <v>5.1900049603165596E-3</v>
      </c>
      <c r="AT66" s="17">
        <v>5.8139961677558402E-2</v>
      </c>
      <c r="AU66" s="17"/>
      <c r="AV66" s="17">
        <v>0.21570749083600099</v>
      </c>
      <c r="AW66" s="17">
        <v>0</v>
      </c>
      <c r="AX66" s="17">
        <v>0</v>
      </c>
      <c r="AY66" s="17">
        <v>2.0468097318289798E-2</v>
      </c>
      <c r="AZ66" s="17">
        <v>2.1058703697209101E-2</v>
      </c>
      <c r="BA66" s="17">
        <v>8.3727972979482802E-3</v>
      </c>
      <c r="BB66" s="17">
        <v>4.8937766224940796E-3</v>
      </c>
      <c r="BC66" s="17">
        <v>0</v>
      </c>
      <c r="BD66" s="17">
        <v>2.1582040841254799E-2</v>
      </c>
      <c r="BE66" s="17">
        <v>2.39183144758979E-2</v>
      </c>
      <c r="BF66" s="17">
        <v>0</v>
      </c>
      <c r="BG66" s="17">
        <v>1.04181700838645E-2</v>
      </c>
      <c r="BH66" s="17">
        <v>0</v>
      </c>
      <c r="BI66" s="17">
        <v>0</v>
      </c>
      <c r="BJ66" s="17">
        <v>2.8072993607983099E-2</v>
      </c>
      <c r="BK66" s="17">
        <v>0</v>
      </c>
      <c r="BL66" s="17"/>
      <c r="BM66" s="17">
        <v>9.4379335809321903E-3</v>
      </c>
      <c r="BN66" s="17">
        <v>6.7503785528130198E-3</v>
      </c>
      <c r="BO66" s="17">
        <v>2.1423254874934999E-2</v>
      </c>
      <c r="BP66" s="17">
        <v>4.9277096659257596E-3</v>
      </c>
      <c r="BQ66" s="17">
        <v>4.6291154050965297E-3</v>
      </c>
      <c r="BR66" s="17">
        <v>4.0546804562091698E-2</v>
      </c>
      <c r="BS66" s="17"/>
      <c r="BT66" s="17">
        <v>0</v>
      </c>
      <c r="BU66" s="17">
        <v>0</v>
      </c>
      <c r="BV66" s="17"/>
      <c r="BW66" s="17">
        <v>9.4356700433146506E-3</v>
      </c>
      <c r="BX66" s="17">
        <v>2.3536555990146301E-3</v>
      </c>
      <c r="BY66" s="17"/>
      <c r="BZ66" s="17">
        <v>7.3272762368783604E-3</v>
      </c>
      <c r="CA66" s="17">
        <v>1.6628938018612999E-2</v>
      </c>
      <c r="CB66" s="17">
        <v>1.5877343332528399E-2</v>
      </c>
      <c r="CC66" s="17"/>
      <c r="CD66" s="17">
        <v>8.3516899315058003E-3</v>
      </c>
      <c r="CE66" s="17">
        <v>8.9819996224040008E-3</v>
      </c>
      <c r="CF66" s="17">
        <v>0</v>
      </c>
      <c r="CG66" s="17"/>
      <c r="CH66" s="17">
        <v>9.2659273463282406E-3</v>
      </c>
      <c r="CI66" s="17">
        <v>4.6401115371526398E-3</v>
      </c>
      <c r="CJ66" s="17">
        <v>0</v>
      </c>
      <c r="CK66" s="17"/>
      <c r="CL66" s="17">
        <v>6.6994812182280599E-3</v>
      </c>
      <c r="CM66" s="17">
        <v>9.5881389155965096E-3</v>
      </c>
      <c r="CN66" s="17"/>
      <c r="CO66" s="17">
        <v>1.3232733083608899E-2</v>
      </c>
      <c r="CP66" s="17">
        <v>9.3454941738451893E-3</v>
      </c>
      <c r="CQ66" s="17">
        <v>1.4438469448502999E-2</v>
      </c>
      <c r="CR66" s="17">
        <v>5.1455017762979099E-3</v>
      </c>
    </row>
    <row r="67" spans="2:96" x14ac:dyDescent="0.25">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c r="CF67" s="17"/>
      <c r="CG67" s="17"/>
      <c r="CH67" s="17"/>
      <c r="CI67" s="17"/>
      <c r="CJ67" s="17"/>
      <c r="CK67" s="17"/>
      <c r="CL67" s="17"/>
      <c r="CM67" s="17"/>
      <c r="CN67" s="17"/>
      <c r="CO67" s="17"/>
      <c r="CP67" s="17"/>
      <c r="CQ67" s="17"/>
      <c r="CR67" s="17"/>
    </row>
    <row r="68" spans="2:96" x14ac:dyDescent="0.25">
      <c r="B68" s="6" t="s">
        <v>141</v>
      </c>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row>
    <row r="69" spans="2:96" x14ac:dyDescent="0.25">
      <c r="B69" s="24" t="s">
        <v>133</v>
      </c>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row>
    <row r="70" spans="2:96" x14ac:dyDescent="0.25">
      <c r="B70" t="s">
        <v>137</v>
      </c>
      <c r="C70" s="17">
        <v>0.79597992807598394</v>
      </c>
      <c r="D70" s="17">
        <v>0.80677677402652603</v>
      </c>
      <c r="E70" s="17">
        <v>0.785067586613722</v>
      </c>
      <c r="F70" s="17"/>
      <c r="G70" s="17">
        <v>0.61013940982582504</v>
      </c>
      <c r="H70" s="17">
        <v>0.80473346867811901</v>
      </c>
      <c r="I70" s="17">
        <v>0.75855043217252804</v>
      </c>
      <c r="J70" s="17">
        <v>0.78028931238155397</v>
      </c>
      <c r="K70" s="17">
        <v>0.82561405554313905</v>
      </c>
      <c r="L70" s="17">
        <v>0.92905794452495205</v>
      </c>
      <c r="M70" s="17"/>
      <c r="N70" s="17">
        <v>0.85920775395749704</v>
      </c>
      <c r="O70" s="17">
        <v>0.82467072116501206</v>
      </c>
      <c r="P70" s="17">
        <v>0.73028792268931397</v>
      </c>
      <c r="Q70" s="17">
        <v>0.75305312899899302</v>
      </c>
      <c r="R70" s="17"/>
      <c r="S70" s="17">
        <v>0.74531657489668302</v>
      </c>
      <c r="T70" s="17">
        <v>0.81927535595617296</v>
      </c>
      <c r="U70" s="17">
        <v>0.80976531895389103</v>
      </c>
      <c r="V70" s="17">
        <v>0.79898144153864104</v>
      </c>
      <c r="W70" s="17">
        <v>0.87841281860785103</v>
      </c>
      <c r="X70" s="17">
        <v>0.794856478654558</v>
      </c>
      <c r="Y70" s="17">
        <v>0.85983580263975701</v>
      </c>
      <c r="Z70" s="17">
        <v>0.84338136957552601</v>
      </c>
      <c r="AA70" s="17">
        <v>0.79147863356702897</v>
      </c>
      <c r="AB70" s="17">
        <v>0.78308329253616304</v>
      </c>
      <c r="AC70" s="17">
        <v>0.73044717689545602</v>
      </c>
      <c r="AD70" s="17">
        <v>0.51184965221393197</v>
      </c>
      <c r="AE70" s="17"/>
      <c r="AF70" s="17">
        <v>0.84521629246192898</v>
      </c>
      <c r="AG70" s="17">
        <v>0.76398774273615899</v>
      </c>
      <c r="AH70" s="17">
        <v>0.87347638594478305</v>
      </c>
      <c r="AI70" s="17">
        <v>0.85408169522075905</v>
      </c>
      <c r="AJ70" s="17">
        <v>0.72621134203558402</v>
      </c>
      <c r="AK70" s="17"/>
      <c r="AL70" s="17">
        <v>0.83827264484045205</v>
      </c>
      <c r="AM70" s="17">
        <v>0.76136805211230296</v>
      </c>
      <c r="AN70" s="17">
        <v>0.81577098588977404</v>
      </c>
      <c r="AO70" s="17"/>
      <c r="AP70" s="17">
        <v>0.77720316727484395</v>
      </c>
      <c r="AQ70" s="17">
        <v>0.77779827942535096</v>
      </c>
      <c r="AR70" s="17">
        <v>0.81395704580447703</v>
      </c>
      <c r="AS70" s="17">
        <v>0.79402851811338304</v>
      </c>
      <c r="AT70" s="17">
        <v>0.80251537112690596</v>
      </c>
      <c r="AU70" s="17"/>
      <c r="AV70" s="17">
        <v>0.81433539942063504</v>
      </c>
      <c r="AW70" s="17">
        <v>0.68969533507946101</v>
      </c>
      <c r="AX70" s="17">
        <v>0.75051342670046295</v>
      </c>
      <c r="AY70" s="17">
        <v>0.74931040006325</v>
      </c>
      <c r="AZ70" s="17">
        <v>0.801411755791821</v>
      </c>
      <c r="BA70" s="17">
        <v>0.70333871686954696</v>
      </c>
      <c r="BB70" s="17">
        <v>0.75894430414568703</v>
      </c>
      <c r="BC70" s="17">
        <v>0.84267848723830097</v>
      </c>
      <c r="BD70" s="17">
        <v>0.80069479891180595</v>
      </c>
      <c r="BE70" s="17">
        <v>0.81909297438331596</v>
      </c>
      <c r="BF70" s="17">
        <v>0.85170398587477703</v>
      </c>
      <c r="BG70" s="17">
        <v>0.86597314991642005</v>
      </c>
      <c r="BH70" s="17">
        <v>0.90582813875301404</v>
      </c>
      <c r="BI70" s="17">
        <v>0.95117557946780296</v>
      </c>
      <c r="BJ70" s="17">
        <v>0.83390782062932201</v>
      </c>
      <c r="BK70" s="17">
        <v>0.86643212137268599</v>
      </c>
      <c r="BL70" s="17"/>
      <c r="BM70" s="17">
        <v>0.71996686215333805</v>
      </c>
      <c r="BN70" s="17">
        <v>0.83241078892525799</v>
      </c>
      <c r="BO70" s="17">
        <v>0.77741056928169505</v>
      </c>
      <c r="BP70" s="17">
        <v>0.82250622657575301</v>
      </c>
      <c r="BQ70" s="17">
        <v>0.82323333881582705</v>
      </c>
      <c r="BR70" s="17">
        <v>0.79048150291899999</v>
      </c>
      <c r="BS70" s="17"/>
      <c r="BT70" s="17">
        <v>0.79512171932384501</v>
      </c>
      <c r="BU70" s="17">
        <v>0.79644191953899302</v>
      </c>
      <c r="BV70" s="17"/>
      <c r="BW70" s="17">
        <v>0.83224133036162795</v>
      </c>
      <c r="BX70" s="17">
        <v>0.78632231214958803</v>
      </c>
      <c r="BY70" s="17"/>
      <c r="BZ70" s="17">
        <v>0.80397807202141003</v>
      </c>
      <c r="CA70" s="17" t="s">
        <v>131</v>
      </c>
      <c r="CB70" s="17">
        <v>0.64496259227538699</v>
      </c>
      <c r="CC70" s="17"/>
      <c r="CD70" s="17">
        <v>1</v>
      </c>
      <c r="CE70" s="17">
        <v>0</v>
      </c>
      <c r="CF70" s="17">
        <v>0</v>
      </c>
      <c r="CG70" s="17"/>
      <c r="CH70" s="17">
        <v>0.97736367269338698</v>
      </c>
      <c r="CI70" s="17">
        <v>0.10727941721804</v>
      </c>
      <c r="CJ70" s="17">
        <v>0.15046505801590801</v>
      </c>
      <c r="CK70" s="17"/>
      <c r="CL70" s="17">
        <v>0.86249214303666399</v>
      </c>
      <c r="CM70" s="17">
        <v>0.72831343840856799</v>
      </c>
      <c r="CN70" s="17"/>
      <c r="CO70" s="17">
        <v>0.89061969230365201</v>
      </c>
      <c r="CP70" s="17">
        <v>0.85331372034743003</v>
      </c>
      <c r="CQ70" s="17">
        <v>0.76952935214791796</v>
      </c>
      <c r="CR70" s="17">
        <v>0.69910231770744402</v>
      </c>
    </row>
    <row r="71" spans="2:96" x14ac:dyDescent="0.25">
      <c r="B71" t="s">
        <v>138</v>
      </c>
      <c r="C71" s="17">
        <v>6.7067944746274893E-2</v>
      </c>
      <c r="D71" s="17">
        <v>6.4785719530279506E-2</v>
      </c>
      <c r="E71" s="17">
        <v>6.9434099051444903E-2</v>
      </c>
      <c r="F71" s="17"/>
      <c r="G71" s="17">
        <v>0.102322164338512</v>
      </c>
      <c r="H71" s="17">
        <v>4.5743587952502503E-2</v>
      </c>
      <c r="I71" s="17">
        <v>8.9312992222315396E-2</v>
      </c>
      <c r="J71" s="17">
        <v>8.78693551298452E-2</v>
      </c>
      <c r="K71" s="17">
        <v>5.3535927594210303E-2</v>
      </c>
      <c r="L71" s="17">
        <v>3.5509264966314999E-2</v>
      </c>
      <c r="M71" s="17"/>
      <c r="N71" s="17">
        <v>5.6407689502229602E-2</v>
      </c>
      <c r="O71" s="17">
        <v>5.6081517088908198E-2</v>
      </c>
      <c r="P71" s="17">
        <v>0.10895300981070299</v>
      </c>
      <c r="Q71" s="17">
        <v>5.3986457968773799E-2</v>
      </c>
      <c r="R71" s="17"/>
      <c r="S71" s="17">
        <v>0.112822198447262</v>
      </c>
      <c r="T71" s="17">
        <v>8.3407137792388494E-2</v>
      </c>
      <c r="U71" s="17">
        <v>3.1545718911707397E-2</v>
      </c>
      <c r="V71" s="17">
        <v>7.66637521900536E-2</v>
      </c>
      <c r="W71" s="17">
        <v>5.43058785324173E-2</v>
      </c>
      <c r="X71" s="17">
        <v>6.3525996240250501E-2</v>
      </c>
      <c r="Y71" s="17">
        <v>4.0625653200690101E-2</v>
      </c>
      <c r="Z71" s="17">
        <v>4.8689537814040597E-2</v>
      </c>
      <c r="AA71" s="17">
        <v>7.3822974045174905E-2</v>
      </c>
      <c r="AB71" s="17">
        <v>4.9853802016121898E-2</v>
      </c>
      <c r="AC71" s="17">
        <v>6.0299591617685E-2</v>
      </c>
      <c r="AD71" s="17">
        <v>0</v>
      </c>
      <c r="AE71" s="17"/>
      <c r="AF71" s="17">
        <v>5.9532270851747601E-2</v>
      </c>
      <c r="AG71" s="17">
        <v>7.7201385525712901E-2</v>
      </c>
      <c r="AH71" s="17">
        <v>4.2347168088560601E-2</v>
      </c>
      <c r="AI71" s="17">
        <v>0.145918304779241</v>
      </c>
      <c r="AJ71" s="17">
        <v>8.1574078404109102E-2</v>
      </c>
      <c r="AK71" s="17"/>
      <c r="AL71" s="17">
        <v>7.0726398550364597E-2</v>
      </c>
      <c r="AM71" s="17">
        <v>6.8506209865528606E-2</v>
      </c>
      <c r="AN71" s="17">
        <v>6.71443110832807E-2</v>
      </c>
      <c r="AO71" s="17"/>
      <c r="AP71" s="17">
        <v>6.9234710753692197E-2</v>
      </c>
      <c r="AQ71" s="17">
        <v>7.7282696268050802E-2</v>
      </c>
      <c r="AR71" s="17">
        <v>4.0367545549219501E-2</v>
      </c>
      <c r="AS71" s="17">
        <v>0.12330514875597599</v>
      </c>
      <c r="AT71" s="17">
        <v>0.14392134727273301</v>
      </c>
      <c r="AU71" s="17"/>
      <c r="AV71" s="17">
        <v>0</v>
      </c>
      <c r="AW71" s="17">
        <v>0.116583356298033</v>
      </c>
      <c r="AX71" s="17">
        <v>7.8133336586474506E-2</v>
      </c>
      <c r="AY71" s="17">
        <v>5.0426560164124397E-2</v>
      </c>
      <c r="AZ71" s="17">
        <v>4.9745298950458802E-2</v>
      </c>
      <c r="BA71" s="17">
        <v>0.108694410209717</v>
      </c>
      <c r="BB71" s="17">
        <v>7.3540117425074103E-2</v>
      </c>
      <c r="BC71" s="17">
        <v>5.5090632357188397E-2</v>
      </c>
      <c r="BD71" s="17">
        <v>4.3715397743548802E-2</v>
      </c>
      <c r="BE71" s="17">
        <v>7.3237321768240105E-2</v>
      </c>
      <c r="BF71" s="17">
        <v>5.7933662294203603E-2</v>
      </c>
      <c r="BG71" s="17">
        <v>6.5816188120014205E-2</v>
      </c>
      <c r="BH71" s="17">
        <v>3.3047834943957702E-2</v>
      </c>
      <c r="BI71" s="17">
        <v>2.8097726981563501E-2</v>
      </c>
      <c r="BJ71" s="17">
        <v>6.0506280242939997E-2</v>
      </c>
      <c r="BK71" s="17">
        <v>6.8581096373070902E-2</v>
      </c>
      <c r="BL71" s="17"/>
      <c r="BM71" s="17">
        <v>8.13717917502048E-2</v>
      </c>
      <c r="BN71" s="17">
        <v>6.16217351722749E-2</v>
      </c>
      <c r="BO71" s="17">
        <v>8.6472906293854707E-2</v>
      </c>
      <c r="BP71" s="17">
        <v>4.3380519888436102E-2</v>
      </c>
      <c r="BQ71" s="17">
        <v>7.1891099008061607E-2</v>
      </c>
      <c r="BR71" s="17">
        <v>7.3940033376427003E-2</v>
      </c>
      <c r="BS71" s="17"/>
      <c r="BT71" s="17">
        <v>5.4235049731912503E-2</v>
      </c>
      <c r="BU71" s="17">
        <v>8.7364679157765704E-2</v>
      </c>
      <c r="BV71" s="17"/>
      <c r="BW71" s="17">
        <v>6.08585281446513E-2</v>
      </c>
      <c r="BX71" s="17">
        <v>7.4329695682689295E-2</v>
      </c>
      <c r="BY71" s="17"/>
      <c r="BZ71" s="17">
        <v>6.8861981071692405E-2</v>
      </c>
      <c r="CA71" s="17" t="s">
        <v>131</v>
      </c>
      <c r="CB71" s="17">
        <v>3.3193762430640303E-2</v>
      </c>
      <c r="CC71" s="17"/>
      <c r="CD71" s="17">
        <v>0</v>
      </c>
      <c r="CE71" s="17">
        <v>0</v>
      </c>
      <c r="CF71" s="17">
        <v>1</v>
      </c>
      <c r="CG71" s="17"/>
      <c r="CH71" s="17">
        <v>9.1974858593177299E-3</v>
      </c>
      <c r="CI71" s="17">
        <v>2.7421927444566702E-2</v>
      </c>
      <c r="CJ71" s="17">
        <v>0.78459976111125695</v>
      </c>
      <c r="CK71" s="17"/>
      <c r="CL71" s="17">
        <v>5.8275386214620299E-2</v>
      </c>
      <c r="CM71" s="17">
        <v>7.8236204568700604E-2</v>
      </c>
      <c r="CN71" s="17"/>
      <c r="CO71" s="17">
        <v>4.0265000484373599E-2</v>
      </c>
      <c r="CP71" s="17">
        <v>6.1889063301392398E-2</v>
      </c>
      <c r="CQ71" s="17">
        <v>6.7143039467839102E-2</v>
      </c>
      <c r="CR71" s="17">
        <v>8.68627684875177E-2</v>
      </c>
    </row>
    <row r="72" spans="2:96" x14ac:dyDescent="0.25">
      <c r="B72" t="s">
        <v>139</v>
      </c>
      <c r="C72" s="17">
        <v>0.12353029523455</v>
      </c>
      <c r="D72" s="17">
        <v>0.112272717497591</v>
      </c>
      <c r="E72" s="17">
        <v>0.13468657485734001</v>
      </c>
      <c r="F72" s="17"/>
      <c r="G72" s="17">
        <v>0.257629594818232</v>
      </c>
      <c r="H72" s="17">
        <v>0.14952294336937899</v>
      </c>
      <c r="I72" s="17">
        <v>0.145491659058786</v>
      </c>
      <c r="J72" s="17">
        <v>0.124259494133036</v>
      </c>
      <c r="K72" s="17">
        <v>9.2472403042662202E-2</v>
      </c>
      <c r="L72" s="17">
        <v>2.1787510446805498E-2</v>
      </c>
      <c r="M72" s="17"/>
      <c r="N72" s="17">
        <v>7.5846891187057397E-2</v>
      </c>
      <c r="O72" s="17">
        <v>0.107354598863678</v>
      </c>
      <c r="P72" s="17">
        <v>0.14664503072846599</v>
      </c>
      <c r="Q72" s="17">
        <v>0.173120074443323</v>
      </c>
      <c r="R72" s="17"/>
      <c r="S72" s="17">
        <v>0.13643729413115999</v>
      </c>
      <c r="T72" s="17">
        <v>8.0158442539516095E-2</v>
      </c>
      <c r="U72" s="17">
        <v>0.13574496622252799</v>
      </c>
      <c r="V72" s="17">
        <v>0.101019624589385</v>
      </c>
      <c r="W72" s="17">
        <v>4.9661466197440503E-2</v>
      </c>
      <c r="X72" s="17">
        <v>0.13408602327726801</v>
      </c>
      <c r="Y72" s="17">
        <v>7.8372402873123095E-2</v>
      </c>
      <c r="Z72" s="17">
        <v>0.107929092610433</v>
      </c>
      <c r="AA72" s="17">
        <v>0.12978904059414301</v>
      </c>
      <c r="AB72" s="17">
        <v>0.152387503824676</v>
      </c>
      <c r="AC72" s="17">
        <v>0.18968815830368199</v>
      </c>
      <c r="AD72" s="17">
        <v>0.48815034778606797</v>
      </c>
      <c r="AE72" s="17"/>
      <c r="AF72" s="17">
        <v>8.6125988179088495E-2</v>
      </c>
      <c r="AG72" s="17">
        <v>0.14418650948938999</v>
      </c>
      <c r="AH72" s="17">
        <v>8.4176445966655994E-2</v>
      </c>
      <c r="AI72" s="17">
        <v>0</v>
      </c>
      <c r="AJ72" s="17">
        <v>0.17616431138486</v>
      </c>
      <c r="AK72" s="17"/>
      <c r="AL72" s="17">
        <v>9.1000956609182906E-2</v>
      </c>
      <c r="AM72" s="17">
        <v>0.14927493196557601</v>
      </c>
      <c r="AN72" s="17">
        <v>0.10116730417410599</v>
      </c>
      <c r="AO72" s="17"/>
      <c r="AP72" s="17">
        <v>0.13531169689668099</v>
      </c>
      <c r="AQ72" s="17">
        <v>0.135070909038842</v>
      </c>
      <c r="AR72" s="17">
        <v>0.13658442179941499</v>
      </c>
      <c r="AS72" s="17">
        <v>6.9975585658200695E-2</v>
      </c>
      <c r="AT72" s="17">
        <v>5.3563281600361098E-2</v>
      </c>
      <c r="AU72" s="17"/>
      <c r="AV72" s="17">
        <v>0</v>
      </c>
      <c r="AW72" s="17">
        <v>0.141646957781698</v>
      </c>
      <c r="AX72" s="17">
        <v>0.14672296298721199</v>
      </c>
      <c r="AY72" s="17">
        <v>0.20026303977262599</v>
      </c>
      <c r="AZ72" s="17">
        <v>0.132702054251748</v>
      </c>
      <c r="BA72" s="17">
        <v>0.17127178533259099</v>
      </c>
      <c r="BB72" s="17">
        <v>0.15545907449942001</v>
      </c>
      <c r="BC72" s="17">
        <v>9.2370851083598798E-2</v>
      </c>
      <c r="BD72" s="17">
        <v>0.13087528556935099</v>
      </c>
      <c r="BE72" s="17">
        <v>0.107669703848443</v>
      </c>
      <c r="BF72" s="17">
        <v>9.0362351831019302E-2</v>
      </c>
      <c r="BG72" s="17">
        <v>5.9006417177440401E-2</v>
      </c>
      <c r="BH72" s="17">
        <v>6.1124026303027802E-2</v>
      </c>
      <c r="BI72" s="17">
        <v>0</v>
      </c>
      <c r="BJ72" s="17">
        <v>0.105585899127738</v>
      </c>
      <c r="BK72" s="17">
        <v>6.4986782254243203E-2</v>
      </c>
      <c r="BL72" s="17"/>
      <c r="BM72" s="17">
        <v>0.19007094892718501</v>
      </c>
      <c r="BN72" s="17">
        <v>9.2916371198627806E-2</v>
      </c>
      <c r="BO72" s="17">
        <v>0.120959619943372</v>
      </c>
      <c r="BP72" s="17">
        <v>0.110304434531886</v>
      </c>
      <c r="BQ72" s="17">
        <v>9.9467349773566194E-2</v>
      </c>
      <c r="BR72" s="17">
        <v>0.13557846370457299</v>
      </c>
      <c r="BS72" s="17"/>
      <c r="BT72" s="17">
        <v>0.140190849045394</v>
      </c>
      <c r="BU72" s="17">
        <v>9.7686187994707394E-2</v>
      </c>
      <c r="BV72" s="17"/>
      <c r="BW72" s="17">
        <v>0.10168737862073</v>
      </c>
      <c r="BX72" s="17">
        <v>0.123759564586785</v>
      </c>
      <c r="BY72" s="17"/>
      <c r="BZ72" s="17">
        <v>0.11454596515665701</v>
      </c>
      <c r="CA72" s="17" t="s">
        <v>131</v>
      </c>
      <c r="CB72" s="17">
        <v>0.29316835146040399</v>
      </c>
      <c r="CC72" s="17"/>
      <c r="CD72" s="17">
        <v>0</v>
      </c>
      <c r="CE72" s="17">
        <v>1</v>
      </c>
      <c r="CF72" s="17">
        <v>0</v>
      </c>
      <c r="CG72" s="17"/>
      <c r="CH72" s="17">
        <v>1.1305531136900001E-2</v>
      </c>
      <c r="CI72" s="17">
        <v>0.85974413755742596</v>
      </c>
      <c r="CJ72" s="17">
        <v>6.4935180872835396E-2</v>
      </c>
      <c r="CK72" s="17"/>
      <c r="CL72" s="17">
        <v>6.7342981076481304E-2</v>
      </c>
      <c r="CM72" s="17">
        <v>0.180327929620232</v>
      </c>
      <c r="CN72" s="17"/>
      <c r="CO72" s="17">
        <v>6.91153072119743E-2</v>
      </c>
      <c r="CP72" s="17">
        <v>7.1879375954969002E-2</v>
      </c>
      <c r="CQ72" s="17">
        <v>0.15099871718643901</v>
      </c>
      <c r="CR72" s="17">
        <v>0.19265603313398499</v>
      </c>
    </row>
    <row r="73" spans="2:96" x14ac:dyDescent="0.25">
      <c r="B73" t="s">
        <v>140</v>
      </c>
      <c r="C73" s="17">
        <v>8.2339103545314204E-3</v>
      </c>
      <c r="D73" s="17">
        <v>6.7928632524690497E-3</v>
      </c>
      <c r="E73" s="17">
        <v>9.6431512721090497E-3</v>
      </c>
      <c r="F73" s="17"/>
      <c r="G73" s="17">
        <v>0</v>
      </c>
      <c r="H73" s="17">
        <v>0</v>
      </c>
      <c r="I73" s="17">
        <v>6.64491654637048E-3</v>
      </c>
      <c r="J73" s="17">
        <v>7.5818383555646702E-3</v>
      </c>
      <c r="K73" s="17">
        <v>2.0095669572558102E-2</v>
      </c>
      <c r="L73" s="17">
        <v>1.36452800619277E-2</v>
      </c>
      <c r="M73" s="17"/>
      <c r="N73" s="17">
        <v>5.8884982174152297E-3</v>
      </c>
      <c r="O73" s="17">
        <v>6.3600110265843203E-3</v>
      </c>
      <c r="P73" s="17">
        <v>1.4114036771516699E-2</v>
      </c>
      <c r="Q73" s="17">
        <v>7.6620221805106603E-3</v>
      </c>
      <c r="R73" s="17"/>
      <c r="S73" s="17">
        <v>0</v>
      </c>
      <c r="T73" s="17">
        <v>1.7159063711922499E-2</v>
      </c>
      <c r="U73" s="17">
        <v>1.4606723059022201E-2</v>
      </c>
      <c r="V73" s="17">
        <v>1.3663501217628399E-2</v>
      </c>
      <c r="W73" s="17">
        <v>0</v>
      </c>
      <c r="X73" s="17">
        <v>7.5315018279235599E-3</v>
      </c>
      <c r="Y73" s="17">
        <v>1.3022449297815901E-2</v>
      </c>
      <c r="Z73" s="17">
        <v>0</v>
      </c>
      <c r="AA73" s="17">
        <v>4.9093517936532301E-3</v>
      </c>
      <c r="AB73" s="17">
        <v>1.46754016230396E-2</v>
      </c>
      <c r="AC73" s="17">
        <v>0</v>
      </c>
      <c r="AD73" s="17">
        <v>0</v>
      </c>
      <c r="AE73" s="17"/>
      <c r="AF73" s="17">
        <v>9.1254485072354095E-3</v>
      </c>
      <c r="AG73" s="17">
        <v>1.21068307282459E-2</v>
      </c>
      <c r="AH73" s="17">
        <v>0</v>
      </c>
      <c r="AI73" s="17">
        <v>0</v>
      </c>
      <c r="AJ73" s="17">
        <v>0</v>
      </c>
      <c r="AK73" s="17"/>
      <c r="AL73" s="17">
        <v>0</v>
      </c>
      <c r="AM73" s="17">
        <v>1.1553981484220301E-2</v>
      </c>
      <c r="AN73" s="17">
        <v>1.5917398852839399E-2</v>
      </c>
      <c r="AO73" s="17"/>
      <c r="AP73" s="17">
        <v>1.22980149234661E-2</v>
      </c>
      <c r="AQ73" s="17">
        <v>6.9217648316491701E-3</v>
      </c>
      <c r="AR73" s="17">
        <v>0</v>
      </c>
      <c r="AS73" s="17">
        <v>5.2394512759844098E-3</v>
      </c>
      <c r="AT73" s="17">
        <v>0</v>
      </c>
      <c r="AU73" s="17"/>
      <c r="AV73" s="17">
        <v>0.18566460057936501</v>
      </c>
      <c r="AW73" s="17">
        <v>0</v>
      </c>
      <c r="AX73" s="17">
        <v>2.46302737258506E-2</v>
      </c>
      <c r="AY73" s="17">
        <v>0</v>
      </c>
      <c r="AZ73" s="17">
        <v>6.44311650690287E-3</v>
      </c>
      <c r="BA73" s="17">
        <v>1.66950875881458E-2</v>
      </c>
      <c r="BB73" s="17">
        <v>1.2056503929818999E-2</v>
      </c>
      <c r="BC73" s="17">
        <v>0</v>
      </c>
      <c r="BD73" s="17">
        <v>1.4979559088856099E-2</v>
      </c>
      <c r="BE73" s="17">
        <v>0</v>
      </c>
      <c r="BF73" s="17">
        <v>0</v>
      </c>
      <c r="BG73" s="17">
        <v>9.2042447861255608E-3</v>
      </c>
      <c r="BH73" s="17">
        <v>0</v>
      </c>
      <c r="BI73" s="17">
        <v>2.07266935506332E-2</v>
      </c>
      <c r="BJ73" s="17">
        <v>0</v>
      </c>
      <c r="BK73" s="17">
        <v>0</v>
      </c>
      <c r="BL73" s="17"/>
      <c r="BM73" s="17">
        <v>2.4105150651389101E-3</v>
      </c>
      <c r="BN73" s="17">
        <v>1.02669757759755E-2</v>
      </c>
      <c r="BO73" s="17">
        <v>8.1308423115198803E-3</v>
      </c>
      <c r="BP73" s="17">
        <v>1.40692822385342E-2</v>
      </c>
      <c r="BQ73" s="17">
        <v>5.4082124025450398E-3</v>
      </c>
      <c r="BR73" s="17">
        <v>0</v>
      </c>
      <c r="BS73" s="17"/>
      <c r="BT73" s="17">
        <v>6.9129929567234199E-3</v>
      </c>
      <c r="BU73" s="17">
        <v>1.0559681183466899E-2</v>
      </c>
      <c r="BV73" s="17"/>
      <c r="BW73" s="17">
        <v>3.8622855588512201E-3</v>
      </c>
      <c r="BX73" s="17">
        <v>1.09689301636484E-2</v>
      </c>
      <c r="BY73" s="17"/>
      <c r="BZ73" s="17">
        <v>8.0493097105123809E-3</v>
      </c>
      <c r="CA73" s="17" t="s">
        <v>131</v>
      </c>
      <c r="CB73" s="17">
        <v>1.1719456205800199E-2</v>
      </c>
      <c r="CC73" s="17"/>
      <c r="CD73" s="17">
        <v>0</v>
      </c>
      <c r="CE73" s="17">
        <v>0</v>
      </c>
      <c r="CF73" s="17">
        <v>0</v>
      </c>
      <c r="CG73" s="17"/>
      <c r="CH73" s="17">
        <v>8.1411497806128897E-4</v>
      </c>
      <c r="CI73" s="17">
        <v>5.5545177799675299E-3</v>
      </c>
      <c r="CJ73" s="17">
        <v>0</v>
      </c>
      <c r="CK73" s="17"/>
      <c r="CL73" s="17">
        <v>7.8867284805834801E-3</v>
      </c>
      <c r="CM73" s="17">
        <v>6.29829600466595E-3</v>
      </c>
      <c r="CN73" s="17"/>
      <c r="CO73" s="17">
        <v>0</v>
      </c>
      <c r="CP73" s="17">
        <v>7.4773607063215296E-3</v>
      </c>
      <c r="CQ73" s="17">
        <v>5.2951200532888598E-3</v>
      </c>
      <c r="CR73" s="17">
        <v>1.8279687977595702E-2</v>
      </c>
    </row>
    <row r="74" spans="2:96" x14ac:dyDescent="0.25">
      <c r="B74" t="s">
        <v>127</v>
      </c>
      <c r="C74" s="17">
        <v>3.03186124205194E-3</v>
      </c>
      <c r="D74" s="17">
        <v>4.9730888273987299E-3</v>
      </c>
      <c r="E74" s="17">
        <v>1.1685882053838899E-3</v>
      </c>
      <c r="F74" s="17"/>
      <c r="G74" s="17">
        <v>1.8184316286399601E-2</v>
      </c>
      <c r="H74" s="17">
        <v>0</v>
      </c>
      <c r="I74" s="17">
        <v>0</v>
      </c>
      <c r="J74" s="17">
        <v>0</v>
      </c>
      <c r="K74" s="17">
        <v>4.1757272261862101E-3</v>
      </c>
      <c r="L74" s="17">
        <v>0</v>
      </c>
      <c r="M74" s="17"/>
      <c r="N74" s="17">
        <v>0</v>
      </c>
      <c r="O74" s="17">
        <v>5.5331518558168801E-3</v>
      </c>
      <c r="P74" s="17">
        <v>0</v>
      </c>
      <c r="Q74" s="17">
        <v>6.39918183716464E-3</v>
      </c>
      <c r="R74" s="17"/>
      <c r="S74" s="17">
        <v>5.4239325248948804E-3</v>
      </c>
      <c r="T74" s="17">
        <v>0</v>
      </c>
      <c r="U74" s="17">
        <v>8.3372728528511696E-3</v>
      </c>
      <c r="V74" s="17">
        <v>0</v>
      </c>
      <c r="W74" s="17">
        <v>0</v>
      </c>
      <c r="X74" s="17">
        <v>0</v>
      </c>
      <c r="Y74" s="17">
        <v>8.1436919886142805E-3</v>
      </c>
      <c r="Z74" s="17">
        <v>0</v>
      </c>
      <c r="AA74" s="17">
        <v>0</v>
      </c>
      <c r="AB74" s="17">
        <v>0</v>
      </c>
      <c r="AC74" s="17">
        <v>1.95650731831775E-2</v>
      </c>
      <c r="AD74" s="17">
        <v>0</v>
      </c>
      <c r="AE74" s="17"/>
      <c r="AF74" s="17">
        <v>0</v>
      </c>
      <c r="AG74" s="17">
        <v>2.5175315204922499E-3</v>
      </c>
      <c r="AH74" s="17">
        <v>0</v>
      </c>
      <c r="AI74" s="17">
        <v>0</v>
      </c>
      <c r="AJ74" s="17">
        <v>5.0271274811674801E-3</v>
      </c>
      <c r="AK74" s="17"/>
      <c r="AL74" s="17">
        <v>0</v>
      </c>
      <c r="AM74" s="17">
        <v>4.8815285305467502E-3</v>
      </c>
      <c r="AN74" s="17">
        <v>0</v>
      </c>
      <c r="AO74" s="17"/>
      <c r="AP74" s="17">
        <v>2.44456891885009E-3</v>
      </c>
      <c r="AQ74" s="17">
        <v>2.9263504361071902E-3</v>
      </c>
      <c r="AR74" s="17">
        <v>3.9407236533539796E-3</v>
      </c>
      <c r="AS74" s="17">
        <v>7.4512961964558902E-3</v>
      </c>
      <c r="AT74" s="17">
        <v>0</v>
      </c>
      <c r="AU74" s="17"/>
      <c r="AV74" s="17">
        <v>0</v>
      </c>
      <c r="AW74" s="17">
        <v>1.4289140100247399E-2</v>
      </c>
      <c r="AX74" s="17">
        <v>0</v>
      </c>
      <c r="AY74" s="17">
        <v>0</v>
      </c>
      <c r="AZ74" s="17">
        <v>9.6977744990697397E-3</v>
      </c>
      <c r="BA74" s="17">
        <v>0</v>
      </c>
      <c r="BB74" s="17">
        <v>0</v>
      </c>
      <c r="BC74" s="17">
        <v>9.8600293209116108E-3</v>
      </c>
      <c r="BD74" s="17">
        <v>9.7349586864385398E-3</v>
      </c>
      <c r="BE74" s="17">
        <v>0</v>
      </c>
      <c r="BF74" s="17">
        <v>0</v>
      </c>
      <c r="BG74" s="17">
        <v>0</v>
      </c>
      <c r="BH74" s="17">
        <v>0</v>
      </c>
      <c r="BI74" s="17">
        <v>0</v>
      </c>
      <c r="BJ74" s="17">
        <v>0</v>
      </c>
      <c r="BK74" s="17">
        <v>0</v>
      </c>
      <c r="BL74" s="17"/>
      <c r="BM74" s="17">
        <v>6.1798821041334599E-3</v>
      </c>
      <c r="BN74" s="17">
        <v>0</v>
      </c>
      <c r="BO74" s="17">
        <v>7.02606216955868E-3</v>
      </c>
      <c r="BP74" s="17">
        <v>3.40321300977287E-3</v>
      </c>
      <c r="BQ74" s="17">
        <v>0</v>
      </c>
      <c r="BR74" s="17">
        <v>0</v>
      </c>
      <c r="BS74" s="17"/>
      <c r="BT74" s="17">
        <v>2.1335393293310501E-3</v>
      </c>
      <c r="BU74" s="17">
        <v>4.5413912206882503E-3</v>
      </c>
      <c r="BV74" s="17"/>
      <c r="BW74" s="17">
        <v>1.35047731413927E-3</v>
      </c>
      <c r="BX74" s="17">
        <v>1.5706254380955401E-3</v>
      </c>
      <c r="BY74" s="17"/>
      <c r="BZ74" s="17">
        <v>3.1924339505289799E-3</v>
      </c>
      <c r="CA74" s="17" t="s">
        <v>131</v>
      </c>
      <c r="CB74" s="17">
        <v>0</v>
      </c>
      <c r="CC74" s="17"/>
      <c r="CD74" s="17">
        <v>0</v>
      </c>
      <c r="CE74" s="17">
        <v>0</v>
      </c>
      <c r="CF74" s="17">
        <v>0</v>
      </c>
      <c r="CG74" s="17"/>
      <c r="CH74" s="17">
        <v>1.31919533233441E-3</v>
      </c>
      <c r="CI74" s="17">
        <v>0</v>
      </c>
      <c r="CJ74" s="17">
        <v>0</v>
      </c>
      <c r="CK74" s="17"/>
      <c r="CL74" s="17">
        <v>2.8474037297681202E-3</v>
      </c>
      <c r="CM74" s="17">
        <v>3.4335030828053499E-3</v>
      </c>
      <c r="CN74" s="17"/>
      <c r="CO74" s="17">
        <v>0</v>
      </c>
      <c r="CP74" s="17">
        <v>1.9711073161036499E-3</v>
      </c>
      <c r="CQ74" s="17">
        <v>4.6812949460172202E-3</v>
      </c>
      <c r="CR74" s="17">
        <v>3.0991926934576001E-3</v>
      </c>
    </row>
    <row r="75" spans="2:96" x14ac:dyDescent="0.25">
      <c r="B75" t="s">
        <v>121</v>
      </c>
      <c r="C75" s="17">
        <v>2.1560603466079901E-3</v>
      </c>
      <c r="D75" s="17">
        <v>4.3988368657364397E-3</v>
      </c>
      <c r="E75" s="17">
        <v>0</v>
      </c>
      <c r="F75" s="17"/>
      <c r="G75" s="17">
        <v>1.1724514731031701E-2</v>
      </c>
      <c r="H75" s="17">
        <v>0</v>
      </c>
      <c r="I75" s="17">
        <v>0</v>
      </c>
      <c r="J75" s="17">
        <v>0</v>
      </c>
      <c r="K75" s="17">
        <v>4.1062170212443003E-3</v>
      </c>
      <c r="L75" s="17">
        <v>0</v>
      </c>
      <c r="M75" s="17"/>
      <c r="N75" s="17">
        <v>2.6491671358008402E-3</v>
      </c>
      <c r="O75" s="17">
        <v>0</v>
      </c>
      <c r="P75" s="17">
        <v>0</v>
      </c>
      <c r="Q75" s="17">
        <v>5.7791345712350098E-3</v>
      </c>
      <c r="R75" s="17"/>
      <c r="S75" s="17">
        <v>0</v>
      </c>
      <c r="T75" s="17">
        <v>0</v>
      </c>
      <c r="U75" s="17">
        <v>0</v>
      </c>
      <c r="V75" s="17">
        <v>9.6716804642915308E-3</v>
      </c>
      <c r="W75" s="17">
        <v>1.7619836662291301E-2</v>
      </c>
      <c r="X75" s="17">
        <v>0</v>
      </c>
      <c r="Y75" s="17">
        <v>0</v>
      </c>
      <c r="Z75" s="17">
        <v>0</v>
      </c>
      <c r="AA75" s="17">
        <v>0</v>
      </c>
      <c r="AB75" s="17">
        <v>0</v>
      </c>
      <c r="AC75" s="17">
        <v>0</v>
      </c>
      <c r="AD75" s="17">
        <v>0</v>
      </c>
      <c r="AE75" s="17"/>
      <c r="AF75" s="17">
        <v>0</v>
      </c>
      <c r="AG75" s="17">
        <v>0</v>
      </c>
      <c r="AH75" s="17">
        <v>0</v>
      </c>
      <c r="AI75" s="17">
        <v>0</v>
      </c>
      <c r="AJ75" s="17">
        <v>1.1023140694279E-2</v>
      </c>
      <c r="AK75" s="17"/>
      <c r="AL75" s="17">
        <v>0</v>
      </c>
      <c r="AM75" s="17">
        <v>4.4152960418259203E-3</v>
      </c>
      <c r="AN75" s="17">
        <v>0</v>
      </c>
      <c r="AO75" s="17"/>
      <c r="AP75" s="17">
        <v>3.5078412324668399E-3</v>
      </c>
      <c r="AQ75" s="17">
        <v>0</v>
      </c>
      <c r="AR75" s="17">
        <v>5.1502631935339003E-3</v>
      </c>
      <c r="AS75" s="17">
        <v>0</v>
      </c>
      <c r="AT75" s="17">
        <v>0</v>
      </c>
      <c r="AU75" s="17"/>
      <c r="AV75" s="17">
        <v>0</v>
      </c>
      <c r="AW75" s="17">
        <v>3.7785210740561001E-2</v>
      </c>
      <c r="AX75" s="17">
        <v>0</v>
      </c>
      <c r="AY75" s="17">
        <v>0</v>
      </c>
      <c r="AZ75" s="17">
        <v>0</v>
      </c>
      <c r="BA75" s="17">
        <v>0</v>
      </c>
      <c r="BB75" s="17">
        <v>0</v>
      </c>
      <c r="BC75" s="17">
        <v>0</v>
      </c>
      <c r="BD75" s="17">
        <v>0</v>
      </c>
      <c r="BE75" s="17">
        <v>0</v>
      </c>
      <c r="BF75" s="17">
        <v>0</v>
      </c>
      <c r="BG75" s="17">
        <v>0</v>
      </c>
      <c r="BH75" s="17">
        <v>0</v>
      </c>
      <c r="BI75" s="17">
        <v>0</v>
      </c>
      <c r="BJ75" s="17">
        <v>0</v>
      </c>
      <c r="BK75" s="17">
        <v>0</v>
      </c>
      <c r="BL75" s="17"/>
      <c r="BM75" s="17">
        <v>0</v>
      </c>
      <c r="BN75" s="17">
        <v>2.7841289278635701E-3</v>
      </c>
      <c r="BO75" s="17">
        <v>0</v>
      </c>
      <c r="BP75" s="17">
        <v>6.3363237556183904E-3</v>
      </c>
      <c r="BQ75" s="17">
        <v>0</v>
      </c>
      <c r="BR75" s="17">
        <v>0</v>
      </c>
      <c r="BS75" s="17"/>
      <c r="BT75" s="17">
        <v>1.40584961279391E-3</v>
      </c>
      <c r="BU75" s="17">
        <v>3.4061409043783198E-3</v>
      </c>
      <c r="BV75" s="17"/>
      <c r="BW75" s="17">
        <v>0</v>
      </c>
      <c r="BX75" s="17">
        <v>3.0488719791943301E-3</v>
      </c>
      <c r="BY75" s="17"/>
      <c r="BZ75" s="17">
        <v>1.3722380891999801E-3</v>
      </c>
      <c r="CA75" s="17" t="s">
        <v>131</v>
      </c>
      <c r="CB75" s="17">
        <v>1.6955837627768901E-2</v>
      </c>
      <c r="CC75" s="17"/>
      <c r="CD75" s="17">
        <v>0</v>
      </c>
      <c r="CE75" s="17">
        <v>0</v>
      </c>
      <c r="CF75" s="17">
        <v>0</v>
      </c>
      <c r="CG75" s="17"/>
      <c r="CH75" s="17">
        <v>0</v>
      </c>
      <c r="CI75" s="17">
        <v>0</v>
      </c>
      <c r="CJ75" s="17">
        <v>0</v>
      </c>
      <c r="CK75" s="17"/>
      <c r="CL75" s="17">
        <v>1.15535746188303E-3</v>
      </c>
      <c r="CM75" s="17">
        <v>3.3906283150279002E-3</v>
      </c>
      <c r="CN75" s="17"/>
      <c r="CO75" s="17">
        <v>0</v>
      </c>
      <c r="CP75" s="17">
        <v>3.4693723737836599E-3</v>
      </c>
      <c r="CQ75" s="17">
        <v>2.3524761984976602E-3</v>
      </c>
      <c r="CR75" s="17">
        <v>0</v>
      </c>
    </row>
    <row r="76" spans="2:96" x14ac:dyDescent="0.25">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row>
    <row r="77" spans="2:96" x14ac:dyDescent="0.25">
      <c r="B77" s="6" t="s">
        <v>153</v>
      </c>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row>
    <row r="78" spans="2:96" x14ac:dyDescent="0.25">
      <c r="B78" s="24" t="s">
        <v>133</v>
      </c>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row>
    <row r="79" spans="2:96" x14ac:dyDescent="0.25">
      <c r="B79" t="s">
        <v>142</v>
      </c>
      <c r="C79" s="17">
        <v>0.311651273999625</v>
      </c>
      <c r="D79" s="17">
        <v>0.33222111329318998</v>
      </c>
      <c r="E79" s="17">
        <v>0.29137853423743598</v>
      </c>
      <c r="F79" s="17"/>
      <c r="G79" s="17">
        <v>0.47391609576898702</v>
      </c>
      <c r="H79" s="17">
        <v>0.33279206992300397</v>
      </c>
      <c r="I79" s="17">
        <v>0.32031757095167102</v>
      </c>
      <c r="J79" s="17">
        <v>0.25131179410899601</v>
      </c>
      <c r="K79" s="17">
        <v>0.29541444063042999</v>
      </c>
      <c r="L79" s="17">
        <v>0.24673730109045899</v>
      </c>
      <c r="M79" s="17"/>
      <c r="N79" s="17">
        <v>0.30996975274378602</v>
      </c>
      <c r="O79" s="17">
        <v>0.33356677338667401</v>
      </c>
      <c r="P79" s="17">
        <v>0.32694778514123501</v>
      </c>
      <c r="Q79" s="17">
        <v>0.27938669043329201</v>
      </c>
      <c r="R79" s="17"/>
      <c r="S79" s="17">
        <v>0.42741086728663802</v>
      </c>
      <c r="T79" s="17">
        <v>0.25873927895222099</v>
      </c>
      <c r="U79" s="17">
        <v>0.297205654032906</v>
      </c>
      <c r="V79" s="17">
        <v>0.31754949153431</v>
      </c>
      <c r="W79" s="17">
        <v>0.29337086291342002</v>
      </c>
      <c r="X79" s="17">
        <v>0.30690313788981699</v>
      </c>
      <c r="Y79" s="17">
        <v>0.32013655431566301</v>
      </c>
      <c r="Z79" s="17">
        <v>0.154244396953022</v>
      </c>
      <c r="AA79" s="17">
        <v>0.346117742290935</v>
      </c>
      <c r="AB79" s="17">
        <v>0.31668409257853197</v>
      </c>
      <c r="AC79" s="17">
        <v>0.25030199846689999</v>
      </c>
      <c r="AD79" s="17">
        <v>0.18730920878061</v>
      </c>
      <c r="AE79" s="17"/>
      <c r="AF79" s="17">
        <v>0.28963548780370302</v>
      </c>
      <c r="AG79" s="17">
        <v>0.34469796504175498</v>
      </c>
      <c r="AH79" s="17">
        <v>0.291271127912969</v>
      </c>
      <c r="AI79" s="17">
        <v>0.27588603694380098</v>
      </c>
      <c r="AJ79" s="17">
        <v>0.26753169341588101</v>
      </c>
      <c r="AK79" s="17"/>
      <c r="AL79" s="17">
        <v>0.310573951337905</v>
      </c>
      <c r="AM79" s="17">
        <v>0.35628882816680402</v>
      </c>
      <c r="AN79" s="17">
        <v>0.29737255942812402</v>
      </c>
      <c r="AO79" s="17"/>
      <c r="AP79" s="17">
        <v>0.28974354571926098</v>
      </c>
      <c r="AQ79" s="17">
        <v>0.32155547877267099</v>
      </c>
      <c r="AR79" s="17">
        <v>0.32231475270543603</v>
      </c>
      <c r="AS79" s="17">
        <v>0.31379471946712101</v>
      </c>
      <c r="AT79" s="17">
        <v>0.29260329069100799</v>
      </c>
      <c r="AU79" s="17"/>
      <c r="AV79" s="17">
        <v>0.18566460057936501</v>
      </c>
      <c r="AW79" s="17">
        <v>0.364995014728554</v>
      </c>
      <c r="AX79" s="17">
        <v>0.340041816965796</v>
      </c>
      <c r="AY79" s="17">
        <v>0.253497560353111</v>
      </c>
      <c r="AZ79" s="17">
        <v>0.38361874935643397</v>
      </c>
      <c r="BA79" s="17">
        <v>0.29115773622733099</v>
      </c>
      <c r="BB79" s="17">
        <v>0.34090216697853098</v>
      </c>
      <c r="BC79" s="17">
        <v>0.23601786455964699</v>
      </c>
      <c r="BD79" s="17">
        <v>0.279083143598023</v>
      </c>
      <c r="BE79" s="17">
        <v>0.32029225439489201</v>
      </c>
      <c r="BF79" s="17">
        <v>0.32609160550843402</v>
      </c>
      <c r="BG79" s="17">
        <v>0.27907256347404802</v>
      </c>
      <c r="BH79" s="17">
        <v>0.340621863606269</v>
      </c>
      <c r="BI79" s="17">
        <v>0.238041776119187</v>
      </c>
      <c r="BJ79" s="17">
        <v>0.36420800367121697</v>
      </c>
      <c r="BK79" s="17">
        <v>0.413818138532345</v>
      </c>
      <c r="BL79" s="17"/>
      <c r="BM79" s="17">
        <v>0.35315087076421497</v>
      </c>
      <c r="BN79" s="17">
        <v>0.299695645792393</v>
      </c>
      <c r="BO79" s="17">
        <v>0.32700858405157701</v>
      </c>
      <c r="BP79" s="17">
        <v>0.29216119242518401</v>
      </c>
      <c r="BQ79" s="17">
        <v>0.25707328621209202</v>
      </c>
      <c r="BR79" s="17">
        <v>0.36433105637692698</v>
      </c>
      <c r="BS79" s="17"/>
      <c r="BT79" s="17">
        <v>0.33348868559705003</v>
      </c>
      <c r="BU79" s="17">
        <v>0.27852146029934499</v>
      </c>
      <c r="BV79" s="17"/>
      <c r="BW79" s="17">
        <v>0.36591894232435301</v>
      </c>
      <c r="BX79" s="17">
        <v>0.26706269159196599</v>
      </c>
      <c r="BY79" s="17"/>
      <c r="BZ79" s="17">
        <v>0.29975566499211098</v>
      </c>
      <c r="CA79" s="17" t="s">
        <v>131</v>
      </c>
      <c r="CB79" s="17">
        <v>0.53625878197874699</v>
      </c>
      <c r="CC79" s="17"/>
      <c r="CD79" s="17">
        <v>0.28796385260485402</v>
      </c>
      <c r="CE79" s="17">
        <v>0.348033833760725</v>
      </c>
      <c r="CF79" s="17">
        <v>0.49249384074938501</v>
      </c>
      <c r="CG79" s="17"/>
      <c r="CH79" s="17">
        <v>0.27287552704357199</v>
      </c>
      <c r="CI79" s="17">
        <v>0.33628175967047602</v>
      </c>
      <c r="CJ79" s="17">
        <v>0.50119102584661501</v>
      </c>
      <c r="CK79" s="17"/>
      <c r="CL79" s="17">
        <v>0.228418776113682</v>
      </c>
      <c r="CM79" s="17">
        <v>0.39867370166358002</v>
      </c>
      <c r="CN79" s="17"/>
      <c r="CO79" s="17">
        <v>0.415194062453348</v>
      </c>
      <c r="CP79" s="17">
        <v>0.30376647351529801</v>
      </c>
      <c r="CQ79" s="17">
        <v>0.29926425938711798</v>
      </c>
      <c r="CR79" s="17">
        <v>0.31268283534911701</v>
      </c>
    </row>
    <row r="80" spans="2:96" x14ac:dyDescent="0.25">
      <c r="B80" t="s">
        <v>143</v>
      </c>
      <c r="C80" s="17">
        <v>0.13717408413066801</v>
      </c>
      <c r="D80" s="17">
        <v>0.12945969298575799</v>
      </c>
      <c r="E80" s="17">
        <v>0.14494962174443701</v>
      </c>
      <c r="F80" s="17"/>
      <c r="G80" s="17">
        <v>8.5771851827749698E-2</v>
      </c>
      <c r="H80" s="17">
        <v>0.13285309799183201</v>
      </c>
      <c r="I80" s="17">
        <v>0.16922010004601701</v>
      </c>
      <c r="J80" s="17">
        <v>0.14485424061232999</v>
      </c>
      <c r="K80" s="17">
        <v>0.16219835755053399</v>
      </c>
      <c r="L80" s="17">
        <v>0.12412202612312299</v>
      </c>
      <c r="M80" s="17"/>
      <c r="N80" s="17">
        <v>0.14404116740220599</v>
      </c>
      <c r="O80" s="17">
        <v>0.127792257039929</v>
      </c>
      <c r="P80" s="17">
        <v>0.12826462494244001</v>
      </c>
      <c r="Q80" s="17">
        <v>0.14587287325398099</v>
      </c>
      <c r="R80" s="17"/>
      <c r="S80" s="17">
        <v>0.111904911040922</v>
      </c>
      <c r="T80" s="17">
        <v>0.120990549694491</v>
      </c>
      <c r="U80" s="17">
        <v>0.14540709309095501</v>
      </c>
      <c r="V80" s="17">
        <v>0.120871757771928</v>
      </c>
      <c r="W80" s="17">
        <v>0.19704215715949699</v>
      </c>
      <c r="X80" s="17">
        <v>0.14067367828798399</v>
      </c>
      <c r="Y80" s="17">
        <v>0.160444594231205</v>
      </c>
      <c r="Z80" s="17">
        <v>0.222166997578399</v>
      </c>
      <c r="AA80" s="17">
        <v>0.138117410518727</v>
      </c>
      <c r="AB80" s="17">
        <v>8.7314450750707706E-2</v>
      </c>
      <c r="AC80" s="17">
        <v>0.205485443063983</v>
      </c>
      <c r="AD80" s="17">
        <v>0</v>
      </c>
      <c r="AE80" s="17"/>
      <c r="AF80" s="17">
        <v>0.152679115313862</v>
      </c>
      <c r="AG80" s="17">
        <v>0.130865173471121</v>
      </c>
      <c r="AH80" s="17">
        <v>0.12196088605698401</v>
      </c>
      <c r="AI80" s="17">
        <v>0.19738401745214401</v>
      </c>
      <c r="AJ80" s="17">
        <v>0.14262423005820299</v>
      </c>
      <c r="AK80" s="17"/>
      <c r="AL80" s="17">
        <v>0.15762833788623001</v>
      </c>
      <c r="AM80" s="17">
        <v>0.12631157925611999</v>
      </c>
      <c r="AN80" s="17">
        <v>0.11141810828733401</v>
      </c>
      <c r="AO80" s="17"/>
      <c r="AP80" s="17">
        <v>0.140585892512509</v>
      </c>
      <c r="AQ80" s="17">
        <v>0.12659060093351501</v>
      </c>
      <c r="AR80" s="17">
        <v>0.13759558109671299</v>
      </c>
      <c r="AS80" s="17">
        <v>9.9484063146326907E-2</v>
      </c>
      <c r="AT80" s="17">
        <v>0.31150351977232399</v>
      </c>
      <c r="AU80" s="17"/>
      <c r="AV80" s="17">
        <v>0</v>
      </c>
      <c r="AW80" s="17">
        <v>0.107011579727259</v>
      </c>
      <c r="AX80" s="17">
        <v>0.19591661958805501</v>
      </c>
      <c r="AY80" s="17">
        <v>0.186162573446674</v>
      </c>
      <c r="AZ80" s="17">
        <v>8.5005173468798295E-2</v>
      </c>
      <c r="BA80" s="17">
        <v>0.110760620071008</v>
      </c>
      <c r="BB80" s="17">
        <v>0.118217029517451</v>
      </c>
      <c r="BC80" s="17">
        <v>0.146992595004837</v>
      </c>
      <c r="BD80" s="17">
        <v>0.14546260865386099</v>
      </c>
      <c r="BE80" s="17">
        <v>0.135870811097831</v>
      </c>
      <c r="BF80" s="17">
        <v>0.12712547509341299</v>
      </c>
      <c r="BG80" s="17">
        <v>0.15644593264885701</v>
      </c>
      <c r="BH80" s="17">
        <v>0.10585201280892501</v>
      </c>
      <c r="BI80" s="17">
        <v>0.112383392172944</v>
      </c>
      <c r="BJ80" s="17">
        <v>0.1707083604944</v>
      </c>
      <c r="BK80" s="17">
        <v>0.202948226375194</v>
      </c>
      <c r="BL80" s="17"/>
      <c r="BM80" s="17">
        <v>0.12874983031439</v>
      </c>
      <c r="BN80" s="17">
        <v>0.14571885655345501</v>
      </c>
      <c r="BO80" s="17">
        <v>0.13964179356164999</v>
      </c>
      <c r="BP80" s="17">
        <v>0.13334737964440299</v>
      </c>
      <c r="BQ80" s="17">
        <v>0.13826028689365599</v>
      </c>
      <c r="BR80" s="17">
        <v>0.123408333242159</v>
      </c>
      <c r="BS80" s="17"/>
      <c r="BT80" s="17">
        <v>0.148700814186917</v>
      </c>
      <c r="BU80" s="17">
        <v>0.121201194190638</v>
      </c>
      <c r="BV80" s="17"/>
      <c r="BW80" s="17">
        <v>0.13944789120273299</v>
      </c>
      <c r="BX80" s="17">
        <v>0.134360834347234</v>
      </c>
      <c r="BY80" s="17"/>
      <c r="BZ80" s="17">
        <v>0.14009891205890601</v>
      </c>
      <c r="CA80" s="17" t="s">
        <v>131</v>
      </c>
      <c r="CB80" s="17">
        <v>8.1948806314769307E-2</v>
      </c>
      <c r="CC80" s="17"/>
      <c r="CD80" s="17">
        <v>0.149527955137501</v>
      </c>
      <c r="CE80" s="17">
        <v>0.10399957345345801</v>
      </c>
      <c r="CF80" s="17">
        <v>7.9109851391307703E-2</v>
      </c>
      <c r="CG80" s="17"/>
      <c r="CH80" s="17">
        <v>0.15210644468655199</v>
      </c>
      <c r="CI80" s="17">
        <v>0.115625813575074</v>
      </c>
      <c r="CJ80" s="17">
        <v>7.5118949102516E-2</v>
      </c>
      <c r="CK80" s="17"/>
      <c r="CL80" s="17">
        <v>0.139612271791416</v>
      </c>
      <c r="CM80" s="17">
        <v>0.13739105552977199</v>
      </c>
      <c r="CN80" s="17"/>
      <c r="CO80" s="17">
        <v>8.4879638449068706E-2</v>
      </c>
      <c r="CP80" s="17">
        <v>0.13860497455023299</v>
      </c>
      <c r="CQ80" s="17">
        <v>0.14472480136635199</v>
      </c>
      <c r="CR80" s="17">
        <v>0.139203155991558</v>
      </c>
    </row>
    <row r="81" spans="2:96" x14ac:dyDescent="0.25">
      <c r="B81" t="s">
        <v>144</v>
      </c>
      <c r="C81" s="17">
        <v>8.39644390081251E-2</v>
      </c>
      <c r="D81" s="17">
        <v>7.0313968643618496E-2</v>
      </c>
      <c r="E81" s="17">
        <v>9.7328456773244795E-2</v>
      </c>
      <c r="F81" s="17"/>
      <c r="G81" s="17">
        <v>4.8929724813597197E-2</v>
      </c>
      <c r="H81" s="17">
        <v>6.9761479082099898E-2</v>
      </c>
      <c r="I81" s="17">
        <v>8.6459287625317599E-2</v>
      </c>
      <c r="J81" s="17">
        <v>0.12567957248123601</v>
      </c>
      <c r="K81" s="17">
        <v>6.8098884459478107E-2</v>
      </c>
      <c r="L81" s="17">
        <v>9.1332372649768498E-2</v>
      </c>
      <c r="M81" s="17"/>
      <c r="N81" s="17">
        <v>6.9475470074410503E-2</v>
      </c>
      <c r="O81" s="17">
        <v>7.8726180435397503E-2</v>
      </c>
      <c r="P81" s="17">
        <v>0.104255212463803</v>
      </c>
      <c r="Q81" s="17">
        <v>8.8082115182617798E-2</v>
      </c>
      <c r="R81" s="17"/>
      <c r="S81" s="17">
        <v>7.3436633500559498E-2</v>
      </c>
      <c r="T81" s="17">
        <v>0.10361196402058399</v>
      </c>
      <c r="U81" s="17">
        <v>6.7389783721053198E-2</v>
      </c>
      <c r="V81" s="17">
        <v>6.9715300272556305E-2</v>
      </c>
      <c r="W81" s="17">
        <v>7.9228740194520295E-2</v>
      </c>
      <c r="X81" s="17">
        <v>7.5027262783285698E-2</v>
      </c>
      <c r="Y81" s="17">
        <v>8.2472550428746905E-2</v>
      </c>
      <c r="Z81" s="17">
        <v>8.8955909623173193E-2</v>
      </c>
      <c r="AA81" s="17">
        <v>7.3390073028824096E-2</v>
      </c>
      <c r="AB81" s="17">
        <v>0.13076059606943999</v>
      </c>
      <c r="AC81" s="17">
        <v>0.105896200369857</v>
      </c>
      <c r="AD81" s="17">
        <v>0</v>
      </c>
      <c r="AE81" s="17"/>
      <c r="AF81" s="17">
        <v>9.8061708262471903E-2</v>
      </c>
      <c r="AG81" s="17">
        <v>7.6430808199145606E-2</v>
      </c>
      <c r="AH81" s="17">
        <v>7.9897352118967493E-2</v>
      </c>
      <c r="AI81" s="17">
        <v>0</v>
      </c>
      <c r="AJ81" s="17">
        <v>9.0618667982277801E-2</v>
      </c>
      <c r="AK81" s="17"/>
      <c r="AL81" s="17">
        <v>8.7722812809264999E-2</v>
      </c>
      <c r="AM81" s="17">
        <v>7.5819612583657894E-2</v>
      </c>
      <c r="AN81" s="17">
        <v>6.0620666263100503E-2</v>
      </c>
      <c r="AO81" s="17"/>
      <c r="AP81" s="17">
        <v>7.7413402223862005E-2</v>
      </c>
      <c r="AQ81" s="17">
        <v>8.7087064663446095E-2</v>
      </c>
      <c r="AR81" s="17">
        <v>8.8318508902612294E-2</v>
      </c>
      <c r="AS81" s="17">
        <v>8.8430951638422906E-2</v>
      </c>
      <c r="AT81" s="17">
        <v>0</v>
      </c>
      <c r="AU81" s="17"/>
      <c r="AV81" s="17">
        <v>0</v>
      </c>
      <c r="AW81" s="17">
        <v>5.99494836045351E-2</v>
      </c>
      <c r="AX81" s="17">
        <v>6.9234592912854595E-2</v>
      </c>
      <c r="AY81" s="17">
        <v>8.1946294039077397E-2</v>
      </c>
      <c r="AZ81" s="17">
        <v>0.123697466790398</v>
      </c>
      <c r="BA81" s="17">
        <v>9.8638208072148001E-2</v>
      </c>
      <c r="BB81" s="17">
        <v>8.9479588846600303E-2</v>
      </c>
      <c r="BC81" s="17">
        <v>0.11962921609473499</v>
      </c>
      <c r="BD81" s="17">
        <v>7.6660123208999897E-2</v>
      </c>
      <c r="BE81" s="17">
        <v>4.4318390269815003E-2</v>
      </c>
      <c r="BF81" s="17">
        <v>8.3872460716834393E-2</v>
      </c>
      <c r="BG81" s="17">
        <v>7.8187430123424995E-2</v>
      </c>
      <c r="BH81" s="17">
        <v>4.8137958191312398E-2</v>
      </c>
      <c r="BI81" s="17">
        <v>4.2796626048771901E-2</v>
      </c>
      <c r="BJ81" s="17">
        <v>6.8577534490223704E-2</v>
      </c>
      <c r="BK81" s="17">
        <v>8.0334541640960697E-2</v>
      </c>
      <c r="BL81" s="17"/>
      <c r="BM81" s="17">
        <v>8.2397896118768105E-2</v>
      </c>
      <c r="BN81" s="17">
        <v>7.9116072818111297E-2</v>
      </c>
      <c r="BO81" s="17">
        <v>8.5867580334708898E-2</v>
      </c>
      <c r="BP81" s="17">
        <v>8.0833338025342899E-2</v>
      </c>
      <c r="BQ81" s="17">
        <v>0.12369274816057001</v>
      </c>
      <c r="BR81" s="17">
        <v>3.5867809152675102E-2</v>
      </c>
      <c r="BS81" s="17"/>
      <c r="BT81" s="17">
        <v>9.1135384933265395E-2</v>
      </c>
      <c r="BU81" s="17">
        <v>7.4954425488528098E-2</v>
      </c>
      <c r="BV81" s="17"/>
      <c r="BW81" s="17">
        <v>7.2776847486903107E-2</v>
      </c>
      <c r="BX81" s="17">
        <v>8.5952020407496998E-2</v>
      </c>
      <c r="BY81" s="17"/>
      <c r="BZ81" s="17">
        <v>8.6004705391164601E-2</v>
      </c>
      <c r="CA81" s="17" t="s">
        <v>131</v>
      </c>
      <c r="CB81" s="17">
        <v>4.5441052133304197E-2</v>
      </c>
      <c r="CC81" s="17"/>
      <c r="CD81" s="17">
        <v>8.3572013830750497E-2</v>
      </c>
      <c r="CE81" s="17">
        <v>9.2715716950818206E-2</v>
      </c>
      <c r="CF81" s="17">
        <v>8.9306353203471106E-2</v>
      </c>
      <c r="CG81" s="17"/>
      <c r="CH81" s="17">
        <v>8.4954739262676507E-2</v>
      </c>
      <c r="CI81" s="17">
        <v>9.8232181975617797E-2</v>
      </c>
      <c r="CJ81" s="17">
        <v>9.3619298969925505E-2</v>
      </c>
      <c r="CK81" s="17"/>
      <c r="CL81" s="17">
        <v>8.4100126454070806E-2</v>
      </c>
      <c r="CM81" s="17">
        <v>8.2886464707653304E-2</v>
      </c>
      <c r="CN81" s="17"/>
      <c r="CO81" s="17">
        <v>0.122867395483566</v>
      </c>
      <c r="CP81" s="17">
        <v>8.4021652443542302E-2</v>
      </c>
      <c r="CQ81" s="17">
        <v>7.5125989201280094E-2</v>
      </c>
      <c r="CR81" s="17">
        <v>8.6347516918203596E-2</v>
      </c>
    </row>
    <row r="82" spans="2:96" x14ac:dyDescent="0.25">
      <c r="B82" t="s">
        <v>145</v>
      </c>
      <c r="C82" s="17">
        <v>7.7802128664554299E-2</v>
      </c>
      <c r="D82" s="17">
        <v>8.3109822616252604E-2</v>
      </c>
      <c r="E82" s="17">
        <v>7.2880370843505099E-2</v>
      </c>
      <c r="F82" s="17"/>
      <c r="G82" s="17">
        <v>2.9908732173781399E-2</v>
      </c>
      <c r="H82" s="17">
        <v>5.8520172626253898E-2</v>
      </c>
      <c r="I82" s="17">
        <v>6.3965919480724096E-2</v>
      </c>
      <c r="J82" s="17">
        <v>0.112533998149928</v>
      </c>
      <c r="K82" s="17">
        <v>0.10143021731073899</v>
      </c>
      <c r="L82" s="17">
        <v>8.9628928118788503E-2</v>
      </c>
      <c r="M82" s="17"/>
      <c r="N82" s="17">
        <v>6.0213971987135899E-2</v>
      </c>
      <c r="O82" s="17">
        <v>7.6171486049928003E-2</v>
      </c>
      <c r="P82" s="17">
        <v>9.15414067304193E-2</v>
      </c>
      <c r="Q82" s="17">
        <v>8.4935403983092198E-2</v>
      </c>
      <c r="R82" s="17"/>
      <c r="S82" s="17">
        <v>8.6636783386861899E-2</v>
      </c>
      <c r="T82" s="17">
        <v>8.1682565169867202E-2</v>
      </c>
      <c r="U82" s="17">
        <v>0.12968977701088599</v>
      </c>
      <c r="V82" s="17">
        <v>0.101096154948408</v>
      </c>
      <c r="W82" s="17">
        <v>4.7581079209672597E-2</v>
      </c>
      <c r="X82" s="17">
        <v>8.5812795908132095E-2</v>
      </c>
      <c r="Y82" s="17">
        <v>6.2516312739159002E-2</v>
      </c>
      <c r="Z82" s="17">
        <v>4.9969494843738103E-2</v>
      </c>
      <c r="AA82" s="17">
        <v>6.6079559455645503E-2</v>
      </c>
      <c r="AB82" s="17">
        <v>5.0480402855493503E-2</v>
      </c>
      <c r="AC82" s="17">
        <v>0.114063495596838</v>
      </c>
      <c r="AD82" s="17">
        <v>0</v>
      </c>
      <c r="AE82" s="17"/>
      <c r="AF82" s="17">
        <v>9.5937978047527794E-2</v>
      </c>
      <c r="AG82" s="17">
        <v>7.5182071646985094E-2</v>
      </c>
      <c r="AH82" s="17">
        <v>4.86166870005292E-2</v>
      </c>
      <c r="AI82" s="17">
        <v>9.28736588704034E-2</v>
      </c>
      <c r="AJ82" s="17">
        <v>7.1507781561309894E-2</v>
      </c>
      <c r="AK82" s="17"/>
      <c r="AL82" s="17">
        <v>8.5033966889385901E-2</v>
      </c>
      <c r="AM82" s="17">
        <v>8.2386910566437599E-2</v>
      </c>
      <c r="AN82" s="17">
        <v>6.5312692627527799E-2</v>
      </c>
      <c r="AO82" s="17"/>
      <c r="AP82" s="17">
        <v>9.74636635094005E-2</v>
      </c>
      <c r="AQ82" s="17">
        <v>8.5802687170591099E-2</v>
      </c>
      <c r="AR82" s="17">
        <v>5.7512475024239701E-2</v>
      </c>
      <c r="AS82" s="17">
        <v>8.7419431301683906E-2</v>
      </c>
      <c r="AT82" s="17">
        <v>0</v>
      </c>
      <c r="AU82" s="17"/>
      <c r="AV82" s="17">
        <v>0</v>
      </c>
      <c r="AW82" s="17">
        <v>8.9256990371316E-2</v>
      </c>
      <c r="AX82" s="17">
        <v>2.99942018161104E-2</v>
      </c>
      <c r="AY82" s="17">
        <v>0.117647242518582</v>
      </c>
      <c r="AZ82" s="17">
        <v>8.5034433438392704E-2</v>
      </c>
      <c r="BA82" s="17">
        <v>8.5654930086386402E-2</v>
      </c>
      <c r="BB82" s="17">
        <v>5.8992060056889097E-2</v>
      </c>
      <c r="BC82" s="17">
        <v>0.101374964262843</v>
      </c>
      <c r="BD82" s="17">
        <v>5.3918327333394099E-2</v>
      </c>
      <c r="BE82" s="17">
        <v>9.4198150928867894E-2</v>
      </c>
      <c r="BF82" s="17">
        <v>7.3932834497113603E-2</v>
      </c>
      <c r="BG82" s="17">
        <v>8.7521380029143697E-2</v>
      </c>
      <c r="BH82" s="17">
        <v>0.103330095771479</v>
      </c>
      <c r="BI82" s="17">
        <v>9.6832081911405493E-2</v>
      </c>
      <c r="BJ82" s="17">
        <v>8.9173827628441796E-2</v>
      </c>
      <c r="BK82" s="17">
        <v>3.2233125069532402E-2</v>
      </c>
      <c r="BL82" s="17"/>
      <c r="BM82" s="17">
        <v>7.2527195552735804E-2</v>
      </c>
      <c r="BN82" s="17">
        <v>7.1395732112138802E-2</v>
      </c>
      <c r="BO82" s="17">
        <v>7.8691803119767798E-2</v>
      </c>
      <c r="BP82" s="17">
        <v>9.9987480043177507E-2</v>
      </c>
      <c r="BQ82" s="17">
        <v>6.2122222827054298E-2</v>
      </c>
      <c r="BR82" s="17">
        <v>7.5495400929236303E-2</v>
      </c>
      <c r="BS82" s="17"/>
      <c r="BT82" s="17">
        <v>7.8875658337086194E-2</v>
      </c>
      <c r="BU82" s="17">
        <v>7.8286595906520901E-2</v>
      </c>
      <c r="BV82" s="17"/>
      <c r="BW82" s="17">
        <v>7.2290375831505105E-2</v>
      </c>
      <c r="BX82" s="17">
        <v>9.0917745889540602E-2</v>
      </c>
      <c r="BY82" s="17"/>
      <c r="BZ82" s="17">
        <v>7.6568038602162006E-2</v>
      </c>
      <c r="CA82" s="17" t="s">
        <v>131</v>
      </c>
      <c r="CB82" s="17">
        <v>0.101103658948599</v>
      </c>
      <c r="CC82" s="17"/>
      <c r="CD82" s="17">
        <v>8.1990230536963402E-2</v>
      </c>
      <c r="CE82" s="17">
        <v>6.1632438241353601E-2</v>
      </c>
      <c r="CF82" s="17">
        <v>5.6331622838477799E-2</v>
      </c>
      <c r="CG82" s="17"/>
      <c r="CH82" s="17">
        <v>7.9681915392241801E-2</v>
      </c>
      <c r="CI82" s="17">
        <v>6.3587682510350907E-2</v>
      </c>
      <c r="CJ82" s="17">
        <v>6.1089325669781397E-2</v>
      </c>
      <c r="CK82" s="17"/>
      <c r="CL82" s="17">
        <v>8.8425024219301498E-2</v>
      </c>
      <c r="CM82" s="17">
        <v>7.0074526872079698E-2</v>
      </c>
      <c r="CN82" s="17"/>
      <c r="CO82" s="17">
        <v>8.4166122637799101E-2</v>
      </c>
      <c r="CP82" s="17">
        <v>6.6609754646036398E-2</v>
      </c>
      <c r="CQ82" s="17">
        <v>8.3127812161010103E-2</v>
      </c>
      <c r="CR82" s="17">
        <v>8.7332448970700499E-2</v>
      </c>
    </row>
    <row r="83" spans="2:96" x14ac:dyDescent="0.25">
      <c r="B83" t="s">
        <v>146</v>
      </c>
      <c r="C83" s="17">
        <v>0.16933914389899099</v>
      </c>
      <c r="D83" s="17">
        <v>0.17159436217948301</v>
      </c>
      <c r="E83" s="17">
        <v>0.16632465622664699</v>
      </c>
      <c r="F83" s="17"/>
      <c r="G83" s="17">
        <v>8.0041929178596205E-2</v>
      </c>
      <c r="H83" s="17">
        <v>0.19503286845935799</v>
      </c>
      <c r="I83" s="17">
        <v>0.13710948193111699</v>
      </c>
      <c r="J83" s="17">
        <v>0.17109359357413501</v>
      </c>
      <c r="K83" s="17">
        <v>0.170403057765322</v>
      </c>
      <c r="L83" s="17">
        <v>0.22932614801272799</v>
      </c>
      <c r="M83" s="17"/>
      <c r="N83" s="17">
        <v>0.20307861172456701</v>
      </c>
      <c r="O83" s="17">
        <v>0.16903591680900601</v>
      </c>
      <c r="P83" s="17">
        <v>0.15407257514973799</v>
      </c>
      <c r="Q83" s="17">
        <v>0.147439809042134</v>
      </c>
      <c r="R83" s="17"/>
      <c r="S83" s="17">
        <v>0.114755273792594</v>
      </c>
      <c r="T83" s="17">
        <v>0.20801271679317501</v>
      </c>
      <c r="U83" s="17">
        <v>0.11671786179560099</v>
      </c>
      <c r="V83" s="17">
        <v>0.21643538544655599</v>
      </c>
      <c r="W83" s="17">
        <v>0.150769977718827</v>
      </c>
      <c r="X83" s="17">
        <v>0.23142586107481</v>
      </c>
      <c r="Y83" s="17">
        <v>0.196981490756479</v>
      </c>
      <c r="Z83" s="17">
        <v>0.18705012729814199</v>
      </c>
      <c r="AA83" s="17">
        <v>0.18528452709982199</v>
      </c>
      <c r="AB83" s="17">
        <v>0.140170869512075</v>
      </c>
      <c r="AC83" s="17">
        <v>0.14227707668100301</v>
      </c>
      <c r="AD83" s="17">
        <v>0</v>
      </c>
      <c r="AE83" s="17"/>
      <c r="AF83" s="17">
        <v>0.18331860534329</v>
      </c>
      <c r="AG83" s="17">
        <v>0.15243598488243201</v>
      </c>
      <c r="AH83" s="17">
        <v>0.18656645237241201</v>
      </c>
      <c r="AI83" s="17">
        <v>0.239018268507977</v>
      </c>
      <c r="AJ83" s="17">
        <v>0.148443468458963</v>
      </c>
      <c r="AK83" s="17"/>
      <c r="AL83" s="17">
        <v>0.17556712163657201</v>
      </c>
      <c r="AM83" s="17">
        <v>0.15157155031304201</v>
      </c>
      <c r="AN83" s="17">
        <v>0.213660044535465</v>
      </c>
      <c r="AO83" s="17"/>
      <c r="AP83" s="17">
        <v>0.15195001699075</v>
      </c>
      <c r="AQ83" s="17">
        <v>0.15191908004237201</v>
      </c>
      <c r="AR83" s="17">
        <v>0.20919323660425901</v>
      </c>
      <c r="AS83" s="17">
        <v>0.15046509708475</v>
      </c>
      <c r="AT83" s="17">
        <v>0.26906148222731902</v>
      </c>
      <c r="AU83" s="17"/>
      <c r="AV83" s="17">
        <v>0.62280713373022001</v>
      </c>
      <c r="AW83" s="17">
        <v>8.8238873359126502E-2</v>
      </c>
      <c r="AX83" s="17">
        <v>0.12305680275019799</v>
      </c>
      <c r="AY83" s="17">
        <v>0.151319170634795</v>
      </c>
      <c r="AZ83" s="17">
        <v>0.115485375661856</v>
      </c>
      <c r="BA83" s="17">
        <v>0.20011009717379799</v>
      </c>
      <c r="BB83" s="17">
        <v>0.15459589785365399</v>
      </c>
      <c r="BC83" s="17">
        <v>0.143021113074356</v>
      </c>
      <c r="BD83" s="17">
        <v>0.14523626201877701</v>
      </c>
      <c r="BE83" s="17">
        <v>0.29096750395513699</v>
      </c>
      <c r="BF83" s="17">
        <v>0.16223754874233701</v>
      </c>
      <c r="BG83" s="17">
        <v>0.20294402320459501</v>
      </c>
      <c r="BH83" s="17">
        <v>0.27401668245753302</v>
      </c>
      <c r="BI83" s="17">
        <v>0.28873181971499401</v>
      </c>
      <c r="BJ83" s="17">
        <v>0.17531120641154499</v>
      </c>
      <c r="BK83" s="17">
        <v>9.8470108210010607E-2</v>
      </c>
      <c r="BL83" s="17"/>
      <c r="BM83" s="17">
        <v>0.14621725225459001</v>
      </c>
      <c r="BN83" s="17">
        <v>0.180813023440556</v>
      </c>
      <c r="BO83" s="17">
        <v>0.164147044134409</v>
      </c>
      <c r="BP83" s="17">
        <v>0.16991345753774301</v>
      </c>
      <c r="BQ83" s="17">
        <v>0.18154109232583601</v>
      </c>
      <c r="BR83" s="17">
        <v>0.19663264640449901</v>
      </c>
      <c r="BS83" s="17"/>
      <c r="BT83" s="17">
        <v>0.148617067829905</v>
      </c>
      <c r="BU83" s="17">
        <v>0.201209879639654</v>
      </c>
      <c r="BV83" s="17"/>
      <c r="BW83" s="17">
        <v>0.14678507226078299</v>
      </c>
      <c r="BX83" s="17">
        <v>0.200875983891348</v>
      </c>
      <c r="BY83" s="17"/>
      <c r="BZ83" s="17">
        <v>0.174738602767193</v>
      </c>
      <c r="CA83" s="17" t="s">
        <v>131</v>
      </c>
      <c r="CB83" s="17">
        <v>6.7389004140973097E-2</v>
      </c>
      <c r="CC83" s="17"/>
      <c r="CD83" s="17">
        <v>0.19666351242361699</v>
      </c>
      <c r="CE83" s="17">
        <v>4.4548861332328597E-2</v>
      </c>
      <c r="CF83" s="17">
        <v>7.5245992677534901E-2</v>
      </c>
      <c r="CG83" s="17"/>
      <c r="CH83" s="17">
        <v>0.20304987321631701</v>
      </c>
      <c r="CI83" s="17">
        <v>6.0982988649364502E-2</v>
      </c>
      <c r="CJ83" s="17">
        <v>4.8899773672557399E-2</v>
      </c>
      <c r="CK83" s="17"/>
      <c r="CL83" s="17">
        <v>0.25299829302435001</v>
      </c>
      <c r="CM83" s="17">
        <v>8.1831588792443205E-2</v>
      </c>
      <c r="CN83" s="17"/>
      <c r="CO83" s="17">
        <v>0.14239332950521499</v>
      </c>
      <c r="CP83" s="17">
        <v>0.19898915326809799</v>
      </c>
      <c r="CQ83" s="17">
        <v>0.16141258814581499</v>
      </c>
      <c r="CR83" s="17">
        <v>0.13609100433982599</v>
      </c>
    </row>
    <row r="84" spans="2:96" x14ac:dyDescent="0.25">
      <c r="B84" t="s">
        <v>147</v>
      </c>
      <c r="C84" s="17">
        <v>6.1826044701029099E-2</v>
      </c>
      <c r="D84" s="17">
        <v>6.3182959789174806E-2</v>
      </c>
      <c r="E84" s="17">
        <v>6.0672038167986303E-2</v>
      </c>
      <c r="F84" s="17"/>
      <c r="G84" s="17">
        <v>7.2812309493302793E-2</v>
      </c>
      <c r="H84" s="17">
        <v>7.7205125683125597E-2</v>
      </c>
      <c r="I84" s="17">
        <v>5.4287350620166597E-2</v>
      </c>
      <c r="J84" s="17">
        <v>5.9457793211096698E-2</v>
      </c>
      <c r="K84" s="17">
        <v>7.5599109143228704E-2</v>
      </c>
      <c r="L84" s="17">
        <v>4.1874547198590899E-2</v>
      </c>
      <c r="M84" s="17"/>
      <c r="N84" s="17">
        <v>5.8251928499264999E-2</v>
      </c>
      <c r="O84" s="17">
        <v>6.9655495002397205E-2</v>
      </c>
      <c r="P84" s="17">
        <v>6.3263419402316695E-2</v>
      </c>
      <c r="Q84" s="17">
        <v>5.6715367841945703E-2</v>
      </c>
      <c r="R84" s="17"/>
      <c r="S84" s="17">
        <v>3.6285405926527403E-2</v>
      </c>
      <c r="T84" s="17">
        <v>6.2314565478667497E-2</v>
      </c>
      <c r="U84" s="17">
        <v>5.7122601277462E-2</v>
      </c>
      <c r="V84" s="17">
        <v>4.6770823619910702E-2</v>
      </c>
      <c r="W84" s="17">
        <v>5.8198750681013198E-2</v>
      </c>
      <c r="X84" s="17">
        <v>2.5734713004928699E-2</v>
      </c>
      <c r="Y84" s="17">
        <v>2.8119651500882501E-2</v>
      </c>
      <c r="Z84" s="17">
        <v>2.6772635319037001E-2</v>
      </c>
      <c r="AA84" s="17">
        <v>7.7742470131019897E-2</v>
      </c>
      <c r="AB84" s="17">
        <v>0.19614699771816299</v>
      </c>
      <c r="AC84" s="17">
        <v>5.4439918618701198E-2</v>
      </c>
      <c r="AD84" s="17">
        <v>2.9162553564955101E-2</v>
      </c>
      <c r="AE84" s="17"/>
      <c r="AF84" s="17">
        <v>4.6132344048556199E-2</v>
      </c>
      <c r="AG84" s="17">
        <v>6.7761254950761907E-2</v>
      </c>
      <c r="AH84" s="17">
        <v>4.7284941020142697E-2</v>
      </c>
      <c r="AI84" s="17">
        <v>0.10348731801421</v>
      </c>
      <c r="AJ84" s="17">
        <v>6.0106928548288502E-2</v>
      </c>
      <c r="AK84" s="17"/>
      <c r="AL84" s="17">
        <v>5.2769364606391103E-2</v>
      </c>
      <c r="AM84" s="17">
        <v>6.2116604676199297E-2</v>
      </c>
      <c r="AN84" s="17">
        <v>6.5455395336325994E-2</v>
      </c>
      <c r="AO84" s="17"/>
      <c r="AP84" s="17">
        <v>7.1590628459397301E-2</v>
      </c>
      <c r="AQ84" s="17">
        <v>5.96831097018828E-2</v>
      </c>
      <c r="AR84" s="17">
        <v>5.5678193433535202E-2</v>
      </c>
      <c r="AS84" s="17">
        <v>6.2653754571964398E-2</v>
      </c>
      <c r="AT84" s="17">
        <v>4.4873384213909802E-2</v>
      </c>
      <c r="AU84" s="17"/>
      <c r="AV84" s="17">
        <v>0</v>
      </c>
      <c r="AW84" s="17">
        <v>6.1892445548562401E-2</v>
      </c>
      <c r="AX84" s="17">
        <v>8.5974771957646606E-2</v>
      </c>
      <c r="AY84" s="17">
        <v>3.3989631739887699E-2</v>
      </c>
      <c r="AZ84" s="17">
        <v>6.8574814896072603E-2</v>
      </c>
      <c r="BA84" s="17">
        <v>3.49125263837873E-2</v>
      </c>
      <c r="BB84" s="17">
        <v>7.5370871908911702E-2</v>
      </c>
      <c r="BC84" s="17">
        <v>7.2416800905090797E-2</v>
      </c>
      <c r="BD84" s="17">
        <v>8.1288354356030504E-2</v>
      </c>
      <c r="BE84" s="17">
        <v>4.40300245461272E-2</v>
      </c>
      <c r="BF84" s="17">
        <v>7.0023367183145002E-2</v>
      </c>
      <c r="BG84" s="17">
        <v>2.2178427705947301E-2</v>
      </c>
      <c r="BH84" s="17">
        <v>8.5549688910354901E-2</v>
      </c>
      <c r="BI84" s="17">
        <v>9.5642346076069001E-2</v>
      </c>
      <c r="BJ84" s="17">
        <v>5.1795939299387299E-2</v>
      </c>
      <c r="BK84" s="17">
        <v>5.4725757404823099E-2</v>
      </c>
      <c r="BL84" s="17"/>
      <c r="BM84" s="17">
        <v>6.9150313843775596E-2</v>
      </c>
      <c r="BN84" s="17">
        <v>5.4054733711951602E-2</v>
      </c>
      <c r="BO84" s="17">
        <v>6.6570569308213007E-2</v>
      </c>
      <c r="BP84" s="17">
        <v>6.087014113006E-2</v>
      </c>
      <c r="BQ84" s="17">
        <v>5.9597133156561198E-2</v>
      </c>
      <c r="BR84" s="17">
        <v>7.7682650557281505E-2</v>
      </c>
      <c r="BS84" s="17"/>
      <c r="BT84" s="17">
        <v>5.1856953089459E-2</v>
      </c>
      <c r="BU84" s="17">
        <v>7.7434796771183104E-2</v>
      </c>
      <c r="BV84" s="17"/>
      <c r="BW84" s="17">
        <v>5.91676345468602E-2</v>
      </c>
      <c r="BX84" s="17">
        <v>6.8101499809741395E-2</v>
      </c>
      <c r="BY84" s="17"/>
      <c r="BZ84" s="17">
        <v>6.2619000407448999E-2</v>
      </c>
      <c r="CA84" s="17" t="s">
        <v>131</v>
      </c>
      <c r="CB84" s="17">
        <v>4.6853813767388099E-2</v>
      </c>
      <c r="CC84" s="17"/>
      <c r="CD84" s="17">
        <v>5.7804664388010601E-2</v>
      </c>
      <c r="CE84" s="17">
        <v>8.37183773259286E-2</v>
      </c>
      <c r="CF84" s="17">
        <v>8.1602861875063201E-2</v>
      </c>
      <c r="CG84" s="17"/>
      <c r="CH84" s="17">
        <v>5.7524090976669599E-2</v>
      </c>
      <c r="CI84" s="17">
        <v>0.10497894385154399</v>
      </c>
      <c r="CJ84" s="17">
        <v>6.2183521924559601E-2</v>
      </c>
      <c r="CK84" s="17"/>
      <c r="CL84" s="17">
        <v>5.26025349959258E-2</v>
      </c>
      <c r="CM84" s="17">
        <v>7.3269005640775903E-2</v>
      </c>
      <c r="CN84" s="17"/>
      <c r="CO84" s="17">
        <v>3.8707538816123099E-2</v>
      </c>
      <c r="CP84" s="17">
        <v>6.0960792595231302E-2</v>
      </c>
      <c r="CQ84" s="17">
        <v>6.1502330303729202E-2</v>
      </c>
      <c r="CR84" s="17">
        <v>7.2579265229554796E-2</v>
      </c>
    </row>
    <row r="85" spans="2:96" x14ac:dyDescent="0.25">
      <c r="B85" t="s">
        <v>148</v>
      </c>
      <c r="C85" s="17">
        <v>6.08723461525741E-2</v>
      </c>
      <c r="D85" s="17">
        <v>6.1157000185318701E-2</v>
      </c>
      <c r="E85" s="17">
        <v>6.0749333738935103E-2</v>
      </c>
      <c r="F85" s="17"/>
      <c r="G85" s="17">
        <v>6.7592883717545696E-2</v>
      </c>
      <c r="H85" s="17">
        <v>2.47024184498582E-2</v>
      </c>
      <c r="I85" s="17">
        <v>5.7871528807503701E-2</v>
      </c>
      <c r="J85" s="17">
        <v>5.7228515979188502E-2</v>
      </c>
      <c r="K85" s="17">
        <v>5.0522147471267598E-2</v>
      </c>
      <c r="L85" s="17">
        <v>9.6806798810444905E-2</v>
      </c>
      <c r="M85" s="17"/>
      <c r="N85" s="17">
        <v>7.4185069726412298E-2</v>
      </c>
      <c r="O85" s="17">
        <v>5.9956042643727801E-2</v>
      </c>
      <c r="P85" s="17">
        <v>4.7283894799272697E-2</v>
      </c>
      <c r="Q85" s="17">
        <v>5.9649476812502898E-2</v>
      </c>
      <c r="R85" s="17"/>
      <c r="S85" s="17">
        <v>7.5356260679254994E-2</v>
      </c>
      <c r="T85" s="17">
        <v>6.4205066968117397E-2</v>
      </c>
      <c r="U85" s="17">
        <v>5.4925129749951999E-2</v>
      </c>
      <c r="V85" s="17">
        <v>6.7730612239898E-2</v>
      </c>
      <c r="W85" s="17">
        <v>4.7202845498817099E-2</v>
      </c>
      <c r="X85" s="17">
        <v>5.9551509828330899E-2</v>
      </c>
      <c r="Y85" s="17">
        <v>8.0010383268170698E-2</v>
      </c>
      <c r="Z85" s="17">
        <v>0.17848779302965201</v>
      </c>
      <c r="AA85" s="17">
        <v>3.8355961774023201E-2</v>
      </c>
      <c r="AB85" s="17">
        <v>2.9060625168888101E-2</v>
      </c>
      <c r="AC85" s="17">
        <v>4.2019143226572499E-2</v>
      </c>
      <c r="AD85" s="17">
        <v>0</v>
      </c>
      <c r="AE85" s="17"/>
      <c r="AF85" s="17">
        <v>6.78878845648134E-2</v>
      </c>
      <c r="AG85" s="17">
        <v>4.8650192746765498E-2</v>
      </c>
      <c r="AH85" s="17">
        <v>0.141724213409366</v>
      </c>
      <c r="AI85" s="17">
        <v>4.7665302529556502E-2</v>
      </c>
      <c r="AJ85" s="17">
        <v>8.0346974091119905E-2</v>
      </c>
      <c r="AK85" s="17"/>
      <c r="AL85" s="17">
        <v>6.9275437417600699E-2</v>
      </c>
      <c r="AM85" s="17">
        <v>4.2233021684503699E-2</v>
      </c>
      <c r="AN85" s="17">
        <v>9.56467842071487E-2</v>
      </c>
      <c r="AO85" s="17"/>
      <c r="AP85" s="17">
        <v>7.4811948587077806E-2</v>
      </c>
      <c r="AQ85" s="17">
        <v>5.0083575572003901E-2</v>
      </c>
      <c r="AR85" s="17">
        <v>4.2601421235542898E-2</v>
      </c>
      <c r="AS85" s="17">
        <v>7.84992882022163E-2</v>
      </c>
      <c r="AT85" s="17">
        <v>3.9558211747736299E-2</v>
      </c>
      <c r="AU85" s="17"/>
      <c r="AV85" s="17">
        <v>0.19152826569041501</v>
      </c>
      <c r="AW85" s="17">
        <v>3.7037233464620997E-2</v>
      </c>
      <c r="AX85" s="17">
        <v>6.4377911487557005E-2</v>
      </c>
      <c r="AY85" s="17">
        <v>6.9168591139253194E-2</v>
      </c>
      <c r="AZ85" s="17">
        <v>5.9984636317154699E-2</v>
      </c>
      <c r="BA85" s="17">
        <v>4.70796318538323E-2</v>
      </c>
      <c r="BB85" s="17">
        <v>5.1003424113139101E-2</v>
      </c>
      <c r="BC85" s="17">
        <v>8.6840743389526798E-2</v>
      </c>
      <c r="BD85" s="17">
        <v>0.11192370252343301</v>
      </c>
      <c r="BE85" s="17">
        <v>1.0855285694129101E-2</v>
      </c>
      <c r="BF85" s="17">
        <v>8.3358201892555897E-2</v>
      </c>
      <c r="BG85" s="17">
        <v>7.7892343445740198E-2</v>
      </c>
      <c r="BH85" s="17">
        <v>0</v>
      </c>
      <c r="BI85" s="17">
        <v>3.5512312838736702E-2</v>
      </c>
      <c r="BJ85" s="17">
        <v>2.6393153424498099E-2</v>
      </c>
      <c r="BK85" s="17">
        <v>3.5538501366610499E-2</v>
      </c>
      <c r="BL85" s="17"/>
      <c r="BM85" s="17">
        <v>4.24681556152103E-2</v>
      </c>
      <c r="BN85" s="17">
        <v>7.5348321357580905E-2</v>
      </c>
      <c r="BO85" s="17">
        <v>5.4751572379239902E-2</v>
      </c>
      <c r="BP85" s="17">
        <v>5.6220275020967998E-2</v>
      </c>
      <c r="BQ85" s="17">
        <v>7.3197775768906806E-2</v>
      </c>
      <c r="BR85" s="17">
        <v>6.6182136870891306E-2</v>
      </c>
      <c r="BS85" s="17"/>
      <c r="BT85" s="17">
        <v>5.7092102853015303E-2</v>
      </c>
      <c r="BU85" s="17">
        <v>6.4579909685900203E-2</v>
      </c>
      <c r="BV85" s="17"/>
      <c r="BW85" s="17">
        <v>6.1373512730684997E-2</v>
      </c>
      <c r="BX85" s="17">
        <v>6.3186071419361597E-2</v>
      </c>
      <c r="BY85" s="17"/>
      <c r="BZ85" s="17">
        <v>6.2583163278491005E-2</v>
      </c>
      <c r="CA85" s="17" t="s">
        <v>131</v>
      </c>
      <c r="CB85" s="17">
        <v>2.8569471115452501E-2</v>
      </c>
      <c r="CC85" s="17"/>
      <c r="CD85" s="17">
        <v>6.7501052036256795E-2</v>
      </c>
      <c r="CE85" s="17">
        <v>1.28009651894997E-2</v>
      </c>
      <c r="CF85" s="17">
        <v>7.51614709954017E-2</v>
      </c>
      <c r="CG85" s="17"/>
      <c r="CH85" s="17">
        <v>6.8625271269575294E-2</v>
      </c>
      <c r="CI85" s="17">
        <v>1.43158082908394E-2</v>
      </c>
      <c r="CJ85" s="17">
        <v>7.7314061234702705E-2</v>
      </c>
      <c r="CK85" s="17"/>
      <c r="CL85" s="17">
        <v>8.5727942398464194E-2</v>
      </c>
      <c r="CM85" s="17">
        <v>3.5296506385967298E-2</v>
      </c>
      <c r="CN85" s="17"/>
      <c r="CO85" s="17">
        <v>6.9729219244849094E-2</v>
      </c>
      <c r="CP85" s="17">
        <v>7.3043734031557395E-2</v>
      </c>
      <c r="CQ85" s="17">
        <v>5.79569076702693E-2</v>
      </c>
      <c r="CR85" s="17">
        <v>3.9306960491722998E-2</v>
      </c>
    </row>
    <row r="86" spans="2:96" x14ac:dyDescent="0.25">
      <c r="B86" t="s">
        <v>149</v>
      </c>
      <c r="C86" s="17">
        <v>5.5431378529809498E-3</v>
      </c>
      <c r="D86" s="17">
        <v>2.2860599017101202E-3</v>
      </c>
      <c r="E86" s="17">
        <v>8.6958444541337804E-3</v>
      </c>
      <c r="F86" s="17"/>
      <c r="G86" s="17">
        <v>6.4929797597914904E-3</v>
      </c>
      <c r="H86" s="17">
        <v>0</v>
      </c>
      <c r="I86" s="17">
        <v>0</v>
      </c>
      <c r="J86" s="17">
        <v>1.0518525964406099E-2</v>
      </c>
      <c r="K86" s="17">
        <v>1.1692852190240801E-2</v>
      </c>
      <c r="L86" s="17">
        <v>5.4840237485678503E-3</v>
      </c>
      <c r="M86" s="17"/>
      <c r="N86" s="17">
        <v>0</v>
      </c>
      <c r="O86" s="17">
        <v>1.0620515098305101E-2</v>
      </c>
      <c r="P86" s="17">
        <v>0</v>
      </c>
      <c r="Q86" s="17">
        <v>1.1171766553089799E-2</v>
      </c>
      <c r="R86" s="17"/>
      <c r="S86" s="17">
        <v>8.3839282134615702E-3</v>
      </c>
      <c r="T86" s="17">
        <v>0</v>
      </c>
      <c r="U86" s="17">
        <v>1.8339577086869299E-2</v>
      </c>
      <c r="V86" s="17">
        <v>0</v>
      </c>
      <c r="W86" s="17">
        <v>7.02744073719112E-3</v>
      </c>
      <c r="X86" s="17">
        <v>6.4271832010616902E-3</v>
      </c>
      <c r="Y86" s="17">
        <v>6.3148542658466702E-3</v>
      </c>
      <c r="Z86" s="17">
        <v>2.21517865859234E-2</v>
      </c>
      <c r="AA86" s="17">
        <v>4.71898073081273E-3</v>
      </c>
      <c r="AB86" s="17">
        <v>0</v>
      </c>
      <c r="AC86" s="17">
        <v>0</v>
      </c>
      <c r="AD86" s="17">
        <v>0</v>
      </c>
      <c r="AE86" s="17"/>
      <c r="AF86" s="17">
        <v>4.8448336646237204E-3</v>
      </c>
      <c r="AG86" s="17">
        <v>4.1569748846476901E-3</v>
      </c>
      <c r="AH86" s="17">
        <v>0</v>
      </c>
      <c r="AI86" s="17">
        <v>0</v>
      </c>
      <c r="AJ86" s="17">
        <v>4.3964350777751099E-3</v>
      </c>
      <c r="AK86" s="17"/>
      <c r="AL86" s="17">
        <v>5.3091391037997501E-3</v>
      </c>
      <c r="AM86" s="17">
        <v>4.8949622064908896E-3</v>
      </c>
      <c r="AN86" s="17">
        <v>0</v>
      </c>
      <c r="AO86" s="17"/>
      <c r="AP86" s="17">
        <v>1.06481598818856E-2</v>
      </c>
      <c r="AQ86" s="17">
        <v>4.9666255143778803E-3</v>
      </c>
      <c r="AR86" s="17">
        <v>6.9805117851105903E-3</v>
      </c>
      <c r="AS86" s="17">
        <v>0</v>
      </c>
      <c r="AT86" s="17">
        <v>0</v>
      </c>
      <c r="AU86" s="17"/>
      <c r="AV86" s="17">
        <v>0</v>
      </c>
      <c r="AW86" s="17">
        <v>0</v>
      </c>
      <c r="AX86" s="17">
        <v>1.6091154538369502E-2</v>
      </c>
      <c r="AY86" s="17">
        <v>1.18923040182994E-2</v>
      </c>
      <c r="AZ86" s="17">
        <v>0</v>
      </c>
      <c r="BA86" s="17">
        <v>0</v>
      </c>
      <c r="BB86" s="17">
        <v>5.0974199835027399E-3</v>
      </c>
      <c r="BC86" s="17">
        <v>2.3974583014976601E-2</v>
      </c>
      <c r="BD86" s="17">
        <v>0</v>
      </c>
      <c r="BE86" s="17">
        <v>0</v>
      </c>
      <c r="BF86" s="17">
        <v>0</v>
      </c>
      <c r="BG86" s="17">
        <v>1.06071847611003E-2</v>
      </c>
      <c r="BH86" s="17">
        <v>0</v>
      </c>
      <c r="BI86" s="17">
        <v>0</v>
      </c>
      <c r="BJ86" s="17">
        <v>0</v>
      </c>
      <c r="BK86" s="17">
        <v>0</v>
      </c>
      <c r="BL86" s="17"/>
      <c r="BM86" s="17">
        <v>6.6244721740537802E-3</v>
      </c>
      <c r="BN86" s="17">
        <v>9.9562437138155605E-3</v>
      </c>
      <c r="BO86" s="17">
        <v>0</v>
      </c>
      <c r="BP86" s="17">
        <v>0</v>
      </c>
      <c r="BQ86" s="17">
        <v>1.10373965564183E-2</v>
      </c>
      <c r="BR86" s="17">
        <v>0</v>
      </c>
      <c r="BS86" s="17"/>
      <c r="BT86" s="17">
        <v>1.03446083790776E-3</v>
      </c>
      <c r="BU86" s="17">
        <v>1.28475916126702E-2</v>
      </c>
      <c r="BV86" s="17"/>
      <c r="BW86" s="17">
        <v>8.7276616721527703E-3</v>
      </c>
      <c r="BX86" s="17">
        <v>3.6107404940247702E-3</v>
      </c>
      <c r="BY86" s="17"/>
      <c r="BZ86" s="17">
        <v>5.8367121914663003E-3</v>
      </c>
      <c r="CA86" s="17" t="s">
        <v>131</v>
      </c>
      <c r="CB86" s="17">
        <v>0</v>
      </c>
      <c r="CC86" s="17"/>
      <c r="CD86" s="17">
        <v>6.9639166233495904E-3</v>
      </c>
      <c r="CE86" s="17">
        <v>0</v>
      </c>
      <c r="CF86" s="17">
        <v>0</v>
      </c>
      <c r="CG86" s="17"/>
      <c r="CH86" s="17">
        <v>7.33333217581476E-3</v>
      </c>
      <c r="CI86" s="17">
        <v>0</v>
      </c>
      <c r="CJ86" s="17">
        <v>0</v>
      </c>
      <c r="CK86" s="17"/>
      <c r="CL86" s="17">
        <v>8.7009387535072792E-3</v>
      </c>
      <c r="CM86" s="17">
        <v>2.4631964260534798E-3</v>
      </c>
      <c r="CN86" s="17"/>
      <c r="CO86" s="17">
        <v>0</v>
      </c>
      <c r="CP86" s="17">
        <v>6.4458570534807599E-3</v>
      </c>
      <c r="CQ86" s="17">
        <v>4.6646440854824101E-3</v>
      </c>
      <c r="CR86" s="17">
        <v>7.4608583442631604E-3</v>
      </c>
    </row>
    <row r="87" spans="2:96" x14ac:dyDescent="0.25">
      <c r="B87" t="s">
        <v>150</v>
      </c>
      <c r="C87" s="17">
        <v>3.2449364627723201E-2</v>
      </c>
      <c r="D87" s="17">
        <v>3.3213687837164899E-2</v>
      </c>
      <c r="E87" s="17">
        <v>3.1793429493229802E-2</v>
      </c>
      <c r="F87" s="17"/>
      <c r="G87" s="17">
        <v>3.6830961212353498E-2</v>
      </c>
      <c r="H87" s="17">
        <v>3.4727918895316498E-2</v>
      </c>
      <c r="I87" s="17">
        <v>5.4598080092274702E-2</v>
      </c>
      <c r="J87" s="17">
        <v>2.7811939416500901E-2</v>
      </c>
      <c r="K87" s="17">
        <v>7.8062021070231698E-3</v>
      </c>
      <c r="L87" s="17">
        <v>3.0420793665080801E-2</v>
      </c>
      <c r="M87" s="17"/>
      <c r="N87" s="17">
        <v>3.1790758800536702E-2</v>
      </c>
      <c r="O87" s="17">
        <v>2.09153184587797E-2</v>
      </c>
      <c r="P87" s="17">
        <v>3.3176760912637798E-2</v>
      </c>
      <c r="Q87" s="17">
        <v>4.48365520827557E-2</v>
      </c>
      <c r="R87" s="17"/>
      <c r="S87" s="17">
        <v>1.0163411671613999E-2</v>
      </c>
      <c r="T87" s="17">
        <v>6.5970817570890405E-2</v>
      </c>
      <c r="U87" s="17">
        <v>3.5243499554065798E-2</v>
      </c>
      <c r="V87" s="17">
        <v>2.1450981710640998E-2</v>
      </c>
      <c r="W87" s="17">
        <v>7.5193167611539796E-2</v>
      </c>
      <c r="X87" s="17">
        <v>2.7556539715295501E-2</v>
      </c>
      <c r="Y87" s="17">
        <v>2.37092259564235E-2</v>
      </c>
      <c r="Z87" s="17">
        <v>3.84725008997963E-2</v>
      </c>
      <c r="AA87" s="17">
        <v>2.32789965507933E-2</v>
      </c>
      <c r="AB87" s="17">
        <v>1.35305101993375E-2</v>
      </c>
      <c r="AC87" s="17">
        <v>2.7766526482335602E-2</v>
      </c>
      <c r="AD87" s="17">
        <v>4.4527489513351601E-2</v>
      </c>
      <c r="AE87" s="17"/>
      <c r="AF87" s="17">
        <v>2.9193666118097501E-2</v>
      </c>
      <c r="AG87" s="17">
        <v>4.2091927404107499E-2</v>
      </c>
      <c r="AH87" s="17">
        <v>4.2580605838727401E-2</v>
      </c>
      <c r="AI87" s="17">
        <v>0</v>
      </c>
      <c r="AJ87" s="17">
        <v>3.9057408861821498E-2</v>
      </c>
      <c r="AK87" s="17"/>
      <c r="AL87" s="17">
        <v>2.9120451522972102E-2</v>
      </c>
      <c r="AM87" s="17">
        <v>3.2063162921470503E-2</v>
      </c>
      <c r="AN87" s="17">
        <v>5.8309042741850801E-2</v>
      </c>
      <c r="AO87" s="17"/>
      <c r="AP87" s="17">
        <v>2.1463620724306201E-2</v>
      </c>
      <c r="AQ87" s="17">
        <v>4.6203163376123103E-2</v>
      </c>
      <c r="AR87" s="17">
        <v>2.2091998673007301E-2</v>
      </c>
      <c r="AS87" s="17">
        <v>5.7181522344417403E-2</v>
      </c>
      <c r="AT87" s="17">
        <v>0</v>
      </c>
      <c r="AU87" s="17"/>
      <c r="AV87" s="17">
        <v>0</v>
      </c>
      <c r="AW87" s="17">
        <v>1.50329735146238E-2</v>
      </c>
      <c r="AX87" s="17">
        <v>2.4927979504259099E-2</v>
      </c>
      <c r="AY87" s="17">
        <v>3.6875395246714501E-2</v>
      </c>
      <c r="AZ87" s="17">
        <v>4.2690488775133102E-2</v>
      </c>
      <c r="BA87" s="17">
        <v>6.48150509719021E-2</v>
      </c>
      <c r="BB87" s="17">
        <v>3.660501639811E-2</v>
      </c>
      <c r="BC87" s="17">
        <v>1.89765631791445E-2</v>
      </c>
      <c r="BD87" s="17">
        <v>2.8233448277049301E-2</v>
      </c>
      <c r="BE87" s="17">
        <v>3.5307849690570603E-2</v>
      </c>
      <c r="BF87" s="17">
        <v>2.31225262755985E-2</v>
      </c>
      <c r="BG87" s="17">
        <v>2.45952342443909E-2</v>
      </c>
      <c r="BH87" s="17">
        <v>0</v>
      </c>
      <c r="BI87" s="17">
        <v>2.3535325459660101E-2</v>
      </c>
      <c r="BJ87" s="17">
        <v>2.6778203722197701E-2</v>
      </c>
      <c r="BK87" s="17">
        <v>4.7665534747950399E-2</v>
      </c>
      <c r="BL87" s="17"/>
      <c r="BM87" s="17">
        <v>2.40944633064109E-2</v>
      </c>
      <c r="BN87" s="17">
        <v>2.5827398125123201E-2</v>
      </c>
      <c r="BO87" s="17">
        <v>3.2925966184796603E-2</v>
      </c>
      <c r="BP87" s="17">
        <v>4.6781844006907602E-2</v>
      </c>
      <c r="BQ87" s="17">
        <v>3.1119195293508602E-2</v>
      </c>
      <c r="BR87" s="17">
        <v>6.03999664663303E-2</v>
      </c>
      <c r="BS87" s="17"/>
      <c r="BT87" s="17">
        <v>3.9644492614624598E-2</v>
      </c>
      <c r="BU87" s="17">
        <v>2.0155965084143301E-2</v>
      </c>
      <c r="BV87" s="17"/>
      <c r="BW87" s="17">
        <v>3.3132882430579103E-2</v>
      </c>
      <c r="BX87" s="17">
        <v>3.1449202856075303E-2</v>
      </c>
      <c r="BY87" s="17"/>
      <c r="BZ87" s="17">
        <v>3.2153794839003699E-2</v>
      </c>
      <c r="CA87" s="17" t="s">
        <v>131</v>
      </c>
      <c r="CB87" s="17">
        <v>3.80301796693297E-2</v>
      </c>
      <c r="CC87" s="17"/>
      <c r="CD87" s="17">
        <v>3.2486411255695902E-2</v>
      </c>
      <c r="CE87" s="17">
        <v>4.16986326583485E-2</v>
      </c>
      <c r="CF87" s="17">
        <v>2.1467616687101201E-2</v>
      </c>
      <c r="CG87" s="17"/>
      <c r="CH87" s="17">
        <v>3.18200509576885E-2</v>
      </c>
      <c r="CI87" s="17">
        <v>2.6566769158385399E-2</v>
      </c>
      <c r="CJ87" s="17">
        <v>4.2373353241294098E-2</v>
      </c>
      <c r="CK87" s="17"/>
      <c r="CL87" s="17">
        <v>2.98176957424281E-2</v>
      </c>
      <c r="CM87" s="17">
        <v>3.7465559734148897E-2</v>
      </c>
      <c r="CN87" s="17"/>
      <c r="CO87" s="17">
        <v>1.6409241470213401E-2</v>
      </c>
      <c r="CP87" s="17">
        <v>3.0996884755601101E-2</v>
      </c>
      <c r="CQ87" s="17">
        <v>3.1588384880898698E-2</v>
      </c>
      <c r="CR87" s="17">
        <v>4.2782378430479599E-2</v>
      </c>
    </row>
    <row r="88" spans="2:96" x14ac:dyDescent="0.25">
      <c r="B88" t="s">
        <v>151</v>
      </c>
      <c r="C88" s="17">
        <v>4.1875315173590701E-2</v>
      </c>
      <c r="D88" s="17">
        <v>3.8008304334921902E-2</v>
      </c>
      <c r="E88" s="17">
        <v>4.5706143484446703E-2</v>
      </c>
      <c r="F88" s="17"/>
      <c r="G88" s="17">
        <v>3.7423383204835299E-2</v>
      </c>
      <c r="H88" s="17">
        <v>4.83864847900497E-2</v>
      </c>
      <c r="I88" s="17">
        <v>4.1277886829017701E-2</v>
      </c>
      <c r="J88" s="17">
        <v>2.84696303106904E-2</v>
      </c>
      <c r="K88" s="17">
        <v>5.2139742771724402E-2</v>
      </c>
      <c r="L88" s="17">
        <v>4.4267060582448198E-2</v>
      </c>
      <c r="M88" s="17"/>
      <c r="N88" s="17">
        <v>3.5709407769221102E-2</v>
      </c>
      <c r="O88" s="17">
        <v>3.41241415612192E-2</v>
      </c>
      <c r="P88" s="17">
        <v>4.2703467473673998E-2</v>
      </c>
      <c r="Q88" s="17">
        <v>5.6290646220502297E-2</v>
      </c>
      <c r="R88" s="17"/>
      <c r="S88" s="17">
        <v>3.58963833777989E-2</v>
      </c>
      <c r="T88" s="17">
        <v>1.33718546121427E-2</v>
      </c>
      <c r="U88" s="17">
        <v>5.0643293417047E-2</v>
      </c>
      <c r="V88" s="17">
        <v>1.36406264661006E-2</v>
      </c>
      <c r="W88" s="17">
        <v>2.6317510954308301E-2</v>
      </c>
      <c r="X88" s="17">
        <v>3.2757709822586897E-2</v>
      </c>
      <c r="Y88" s="17">
        <v>3.9294382537423601E-2</v>
      </c>
      <c r="Z88" s="17">
        <v>3.1728357869116999E-2</v>
      </c>
      <c r="AA88" s="17">
        <v>4.6914278419397097E-2</v>
      </c>
      <c r="AB88" s="17">
        <v>2.0482564712188098E-2</v>
      </c>
      <c r="AC88" s="17">
        <v>2.5259049716956E-2</v>
      </c>
      <c r="AD88" s="17">
        <v>0.60150537733687304</v>
      </c>
      <c r="AE88" s="17"/>
      <c r="AF88" s="17">
        <v>2.5551543806248401E-2</v>
      </c>
      <c r="AG88" s="17">
        <v>4.8759339045565897E-2</v>
      </c>
      <c r="AH88" s="17">
        <v>3.0622996744825E-2</v>
      </c>
      <c r="AI88" s="17">
        <v>4.3685397681907899E-2</v>
      </c>
      <c r="AJ88" s="17">
        <v>4.4179271566589101E-2</v>
      </c>
      <c r="AK88" s="17"/>
      <c r="AL88" s="17">
        <v>2.1757321513134899E-2</v>
      </c>
      <c r="AM88" s="17">
        <v>4.5680876032011201E-2</v>
      </c>
      <c r="AN88" s="17">
        <v>2.4458801102927401E-2</v>
      </c>
      <c r="AO88" s="17"/>
      <c r="AP88" s="17">
        <v>4.12863770129826E-2</v>
      </c>
      <c r="AQ88" s="17">
        <v>4.6245181829071703E-2</v>
      </c>
      <c r="AR88" s="17">
        <v>3.5489985640339998E-2</v>
      </c>
      <c r="AS88" s="17">
        <v>5.44593146116822E-2</v>
      </c>
      <c r="AT88" s="17">
        <v>4.2400111347703301E-2</v>
      </c>
      <c r="AU88" s="17"/>
      <c r="AV88" s="17">
        <v>0</v>
      </c>
      <c r="AW88" s="17">
        <v>9.8892791324554294E-2</v>
      </c>
      <c r="AX88" s="17">
        <v>3.3448306410258102E-2</v>
      </c>
      <c r="AY88" s="17">
        <v>3.8016485385345897E-2</v>
      </c>
      <c r="AZ88" s="17">
        <v>2.6211086796691398E-2</v>
      </c>
      <c r="BA88" s="17">
        <v>3.5056017150396801E-2</v>
      </c>
      <c r="BB88" s="17">
        <v>5.1781389908612599E-2</v>
      </c>
      <c r="BC88" s="17">
        <v>3.33037131632236E-2</v>
      </c>
      <c r="BD88" s="17">
        <v>7.8194030030432404E-2</v>
      </c>
      <c r="BE88" s="17">
        <v>2.4159729422631299E-2</v>
      </c>
      <c r="BF88" s="17">
        <v>4.2352678574620099E-2</v>
      </c>
      <c r="BG88" s="17">
        <v>4.65184278492667E-2</v>
      </c>
      <c r="BH88" s="17">
        <v>4.2491698254127103E-2</v>
      </c>
      <c r="BI88" s="17">
        <v>4.4044032338663199E-2</v>
      </c>
      <c r="BJ88" s="17">
        <v>2.7053770858089101E-2</v>
      </c>
      <c r="BK88" s="17">
        <v>1.79654339769066E-2</v>
      </c>
      <c r="BL88" s="17"/>
      <c r="BM88" s="17">
        <v>5.7873552870133897E-2</v>
      </c>
      <c r="BN88" s="17">
        <v>4.8462739153729298E-2</v>
      </c>
      <c r="BO88" s="17">
        <v>2.63336497342554E-2</v>
      </c>
      <c r="BP88" s="17">
        <v>3.6706434003526599E-2</v>
      </c>
      <c r="BQ88" s="17">
        <v>3.3692134579626602E-2</v>
      </c>
      <c r="BR88" s="17">
        <v>0</v>
      </c>
      <c r="BS88" s="17"/>
      <c r="BT88" s="17">
        <v>4.2440106272109299E-2</v>
      </c>
      <c r="BU88" s="17">
        <v>3.9256740239507197E-2</v>
      </c>
      <c r="BV88" s="17"/>
      <c r="BW88" s="17">
        <v>2.9585154093739199E-2</v>
      </c>
      <c r="BX88" s="17">
        <v>4.3959494591394803E-2</v>
      </c>
      <c r="BY88" s="17"/>
      <c r="BZ88" s="17">
        <v>4.2786000037222702E-2</v>
      </c>
      <c r="CA88" s="17" t="s">
        <v>131</v>
      </c>
      <c r="CB88" s="17">
        <v>2.4680175551441998E-2</v>
      </c>
      <c r="CC88" s="17"/>
      <c r="CD88" s="17">
        <v>2.2283395370128498E-2</v>
      </c>
      <c r="CE88" s="17">
        <v>0.181475392164758</v>
      </c>
      <c r="CF88" s="17">
        <v>1.7889913690081301E-2</v>
      </c>
      <c r="CG88" s="17"/>
      <c r="CH88" s="17">
        <v>2.6144693962157999E-2</v>
      </c>
      <c r="CI88" s="17">
        <v>0.17337835680012101</v>
      </c>
      <c r="CJ88" s="17">
        <v>1.6987410446346499E-2</v>
      </c>
      <c r="CK88" s="17"/>
      <c r="CL88" s="17">
        <v>2.16075242820759E-2</v>
      </c>
      <c r="CM88" s="17">
        <v>6.4362273413040405E-2</v>
      </c>
      <c r="CN88" s="17"/>
      <c r="CO88" s="17">
        <v>2.5653451939816899E-2</v>
      </c>
      <c r="CP88" s="17">
        <v>2.60071898488685E-2</v>
      </c>
      <c r="CQ88" s="17">
        <v>5.6716180049437903E-2</v>
      </c>
      <c r="CR88" s="17">
        <v>5.08283765376569E-2</v>
      </c>
    </row>
    <row r="89" spans="2:96" x14ac:dyDescent="0.25">
      <c r="B89" t="s">
        <v>152</v>
      </c>
      <c r="C89" s="17">
        <v>1.75027217901387E-2</v>
      </c>
      <c r="D89" s="17">
        <v>1.5453028233407299E-2</v>
      </c>
      <c r="E89" s="17">
        <v>1.9521570835997801E-2</v>
      </c>
      <c r="F89" s="17"/>
      <c r="G89" s="17">
        <v>6.02791488494595E-2</v>
      </c>
      <c r="H89" s="17">
        <v>2.6018364099101798E-2</v>
      </c>
      <c r="I89" s="17">
        <v>1.48927936161903E-2</v>
      </c>
      <c r="J89" s="17">
        <v>1.10403961914931E-2</v>
      </c>
      <c r="K89" s="17">
        <v>4.6949886000123096E-3</v>
      </c>
      <c r="L89" s="17">
        <v>0</v>
      </c>
      <c r="M89" s="17"/>
      <c r="N89" s="17">
        <v>1.3283861272460101E-2</v>
      </c>
      <c r="O89" s="17">
        <v>1.9435873514636898E-2</v>
      </c>
      <c r="P89" s="17">
        <v>8.4908529844632992E-3</v>
      </c>
      <c r="Q89" s="17">
        <v>2.5619298594087E-2</v>
      </c>
      <c r="R89" s="17"/>
      <c r="S89" s="17">
        <v>1.9770141123768001E-2</v>
      </c>
      <c r="T89" s="17">
        <v>2.11006207398442E-2</v>
      </c>
      <c r="U89" s="17">
        <v>2.73157292632028E-2</v>
      </c>
      <c r="V89" s="17">
        <v>2.4738865989691002E-2</v>
      </c>
      <c r="W89" s="17">
        <v>1.8067467321194401E-2</v>
      </c>
      <c r="X89" s="17">
        <v>8.1296084837677394E-3</v>
      </c>
      <c r="Y89" s="17">
        <v>0</v>
      </c>
      <c r="Z89" s="17">
        <v>0</v>
      </c>
      <c r="AA89" s="17">
        <v>0</v>
      </c>
      <c r="AB89" s="17">
        <v>1.53688904351756E-2</v>
      </c>
      <c r="AC89" s="17">
        <v>3.2491147776854502E-2</v>
      </c>
      <c r="AD89" s="17">
        <v>0.13749537080421001</v>
      </c>
      <c r="AE89" s="17"/>
      <c r="AF89" s="17">
        <v>6.7568330268066804E-3</v>
      </c>
      <c r="AG89" s="17">
        <v>8.9683077267132E-3</v>
      </c>
      <c r="AH89" s="17">
        <v>9.4747375250764203E-3</v>
      </c>
      <c r="AI89" s="17">
        <v>0</v>
      </c>
      <c r="AJ89" s="17">
        <v>5.1187140377771903E-2</v>
      </c>
      <c r="AK89" s="17"/>
      <c r="AL89" s="17">
        <v>5.2420952767429701E-3</v>
      </c>
      <c r="AM89" s="17">
        <v>2.0632891593262499E-2</v>
      </c>
      <c r="AN89" s="17">
        <v>7.7459054701968597E-3</v>
      </c>
      <c r="AO89" s="17"/>
      <c r="AP89" s="17">
        <v>2.3042744378568101E-2</v>
      </c>
      <c r="AQ89" s="17">
        <v>1.9863432423945799E-2</v>
      </c>
      <c r="AR89" s="17">
        <v>2.2223334899204399E-2</v>
      </c>
      <c r="AS89" s="17">
        <v>7.6118576314153702E-3</v>
      </c>
      <c r="AT89" s="17">
        <v>0</v>
      </c>
      <c r="AU89" s="17"/>
      <c r="AV89" s="17">
        <v>0</v>
      </c>
      <c r="AW89" s="17">
        <v>7.7692614356848697E-2</v>
      </c>
      <c r="AX89" s="17">
        <v>1.6935842068896399E-2</v>
      </c>
      <c r="AY89" s="17">
        <v>1.9484751478259801E-2</v>
      </c>
      <c r="AZ89" s="17">
        <v>9.6977744990697397E-3</v>
      </c>
      <c r="BA89" s="17">
        <v>3.1815182009409498E-2</v>
      </c>
      <c r="BB89" s="17">
        <v>1.7955134434598102E-2</v>
      </c>
      <c r="BC89" s="17">
        <v>1.7451843351620099E-2</v>
      </c>
      <c r="BD89" s="17">
        <v>0</v>
      </c>
      <c r="BE89" s="17">
        <v>0</v>
      </c>
      <c r="BF89" s="17">
        <v>7.88330151594787E-3</v>
      </c>
      <c r="BG89" s="17">
        <v>1.4037052513485601E-2</v>
      </c>
      <c r="BH89" s="17">
        <v>0</v>
      </c>
      <c r="BI89" s="17">
        <v>2.2480287319569001E-2</v>
      </c>
      <c r="BJ89" s="17">
        <v>0</v>
      </c>
      <c r="BK89" s="17">
        <v>1.6300632675667202E-2</v>
      </c>
      <c r="BL89" s="17"/>
      <c r="BM89" s="17">
        <v>1.6745997185716701E-2</v>
      </c>
      <c r="BN89" s="17">
        <v>9.6112332211445699E-3</v>
      </c>
      <c r="BO89" s="17">
        <v>2.4061437191381999E-2</v>
      </c>
      <c r="BP89" s="17">
        <v>2.3178458162686801E-2</v>
      </c>
      <c r="BQ89" s="17">
        <v>2.8666728225768899E-2</v>
      </c>
      <c r="BR89" s="17">
        <v>0</v>
      </c>
      <c r="BS89" s="17"/>
      <c r="BT89" s="17">
        <v>7.1142734486609E-3</v>
      </c>
      <c r="BU89" s="17">
        <v>3.1551441081910103E-2</v>
      </c>
      <c r="BV89" s="17"/>
      <c r="BW89" s="17">
        <v>1.07940254197064E-2</v>
      </c>
      <c r="BX89" s="17">
        <v>1.05237147018161E-2</v>
      </c>
      <c r="BY89" s="17"/>
      <c r="BZ89" s="17">
        <v>1.6855405434830301E-2</v>
      </c>
      <c r="CA89" s="17" t="s">
        <v>131</v>
      </c>
      <c r="CB89" s="17">
        <v>2.9725056379995299E-2</v>
      </c>
      <c r="CC89" s="17"/>
      <c r="CD89" s="17">
        <v>1.3242995792873099E-2</v>
      </c>
      <c r="CE89" s="17">
        <v>2.9376208922780901E-2</v>
      </c>
      <c r="CF89" s="17">
        <v>1.13904758921759E-2</v>
      </c>
      <c r="CG89" s="17"/>
      <c r="CH89" s="17">
        <v>1.5884061056734899E-2</v>
      </c>
      <c r="CI89" s="17">
        <v>6.0496955182260401E-3</v>
      </c>
      <c r="CJ89" s="17">
        <v>2.1223279891701499E-2</v>
      </c>
      <c r="CK89" s="17"/>
      <c r="CL89" s="17">
        <v>7.9888722247777703E-3</v>
      </c>
      <c r="CM89" s="17">
        <v>1.6286120834485399E-2</v>
      </c>
      <c r="CN89" s="17"/>
      <c r="CO89" s="17">
        <v>0</v>
      </c>
      <c r="CP89" s="17">
        <v>1.0553533292053E-2</v>
      </c>
      <c r="CQ89" s="17">
        <v>2.3916102748607199E-2</v>
      </c>
      <c r="CR89" s="17">
        <v>2.5385199396917298E-2</v>
      </c>
    </row>
    <row r="90" spans="2:96" x14ac:dyDescent="0.25">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row>
    <row r="91" spans="2:96" x14ac:dyDescent="0.25">
      <c r="B91" s="6" t="s">
        <v>161</v>
      </c>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row>
    <row r="92" spans="2:96" x14ac:dyDescent="0.25">
      <c r="B92" s="24" t="s">
        <v>133</v>
      </c>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row>
    <row r="93" spans="2:96" x14ac:dyDescent="0.25">
      <c r="B93" t="s">
        <v>154</v>
      </c>
      <c r="C93" s="17">
        <v>9.27204272670452E-2</v>
      </c>
      <c r="D93" s="17">
        <v>7.5309790019989595E-2</v>
      </c>
      <c r="E93" s="17">
        <v>0.10972997749411501</v>
      </c>
      <c r="F93" s="17"/>
      <c r="G93" s="17">
        <v>0.15816775070280401</v>
      </c>
      <c r="H93" s="17">
        <v>0.12275693118945299</v>
      </c>
      <c r="I93" s="17">
        <v>8.1220545467150795E-2</v>
      </c>
      <c r="J93" s="17">
        <v>8.6583904425259595E-2</v>
      </c>
      <c r="K93" s="17">
        <v>6.27422692506278E-2</v>
      </c>
      <c r="L93" s="17">
        <v>6.2710422471155006E-2</v>
      </c>
      <c r="M93" s="17"/>
      <c r="N93" s="17">
        <v>7.8995887913062904E-2</v>
      </c>
      <c r="O93" s="17">
        <v>0.101068513392273</v>
      </c>
      <c r="P93" s="17">
        <v>8.9620260127904403E-2</v>
      </c>
      <c r="Q93" s="17">
        <v>0.102337599892754</v>
      </c>
      <c r="R93" s="17"/>
      <c r="S93" s="17">
        <v>5.6921372944771398E-2</v>
      </c>
      <c r="T93" s="17">
        <v>9.1963342107931001E-2</v>
      </c>
      <c r="U93" s="17">
        <v>9.1740074015644907E-2</v>
      </c>
      <c r="V93" s="17">
        <v>9.6380782606149795E-2</v>
      </c>
      <c r="W93" s="17">
        <v>0.127737896280085</v>
      </c>
      <c r="X93" s="17">
        <v>9.5092895468477906E-2</v>
      </c>
      <c r="Y93" s="17">
        <v>7.6092244813171006E-2</v>
      </c>
      <c r="Z93" s="17">
        <v>8.0384332721244497E-2</v>
      </c>
      <c r="AA93" s="17">
        <v>7.1928828099161193E-2</v>
      </c>
      <c r="AB93" s="17">
        <v>0.129308512094327</v>
      </c>
      <c r="AC93" s="17">
        <v>0.13666054175714601</v>
      </c>
      <c r="AD93" s="17">
        <v>0.13073773637667199</v>
      </c>
      <c r="AE93" s="17"/>
      <c r="AF93" s="17">
        <v>5.9434322186018303E-2</v>
      </c>
      <c r="AG93" s="17">
        <v>7.9850052135199898E-2</v>
      </c>
      <c r="AH93" s="17">
        <v>0.14927537173129701</v>
      </c>
      <c r="AI93" s="17">
        <v>0.20285045890512299</v>
      </c>
      <c r="AJ93" s="17">
        <v>0.112311914512572</v>
      </c>
      <c r="AK93" s="17"/>
      <c r="AL93" s="17">
        <v>6.3347423004394998E-2</v>
      </c>
      <c r="AM93" s="17">
        <v>8.6929693008261102E-2</v>
      </c>
      <c r="AN93" s="17">
        <v>0.14131151955705101</v>
      </c>
      <c r="AO93" s="17"/>
      <c r="AP93" s="17">
        <v>8.0931339352907306E-2</v>
      </c>
      <c r="AQ93" s="17">
        <v>0.101736992316944</v>
      </c>
      <c r="AR93" s="17">
        <v>0.117432418728235</v>
      </c>
      <c r="AS93" s="17">
        <v>8.6503573672057493E-2</v>
      </c>
      <c r="AT93" s="17">
        <v>0.12222300195338801</v>
      </c>
      <c r="AU93" s="17"/>
      <c r="AV93" s="17">
        <v>0.26215454028465501</v>
      </c>
      <c r="AW93" s="17">
        <v>0.138362690673908</v>
      </c>
      <c r="AX93" s="17">
        <v>9.9104640339761907E-2</v>
      </c>
      <c r="AY93" s="17">
        <v>0.125279652278216</v>
      </c>
      <c r="AZ93" s="17">
        <v>7.1945630972623797E-2</v>
      </c>
      <c r="BA93" s="17">
        <v>9.6081994863561004E-2</v>
      </c>
      <c r="BB93" s="17">
        <v>8.9637416839596501E-2</v>
      </c>
      <c r="BC93" s="17">
        <v>0.12357695662250601</v>
      </c>
      <c r="BD93" s="17">
        <v>6.8703037188172E-2</v>
      </c>
      <c r="BE93" s="17">
        <v>8.1711112825836305E-2</v>
      </c>
      <c r="BF93" s="17">
        <v>6.8954977304981693E-2</v>
      </c>
      <c r="BG93" s="17">
        <v>8.0719430744831094E-2</v>
      </c>
      <c r="BH93" s="17">
        <v>9.14693557662562E-2</v>
      </c>
      <c r="BI93" s="17">
        <v>0.14891232303568899</v>
      </c>
      <c r="BJ93" s="17">
        <v>5.35921848463011E-2</v>
      </c>
      <c r="BK93" s="17">
        <v>5.6675452006557901E-2</v>
      </c>
      <c r="BL93" s="17"/>
      <c r="BM93" s="17">
        <v>0.12849022761013201</v>
      </c>
      <c r="BN93" s="17">
        <v>6.2547705844496801E-2</v>
      </c>
      <c r="BO93" s="17">
        <v>8.9370037414468195E-2</v>
      </c>
      <c r="BP93" s="17">
        <v>0.103776165304153</v>
      </c>
      <c r="BQ93" s="17">
        <v>9.0861045348469005E-2</v>
      </c>
      <c r="BR93" s="17">
        <v>8.9691539999539494E-2</v>
      </c>
      <c r="BS93" s="17"/>
      <c r="BT93" s="17">
        <v>9.0201879436353799E-2</v>
      </c>
      <c r="BU93" s="17">
        <v>9.2490297712304395E-2</v>
      </c>
      <c r="BV93" s="17"/>
      <c r="BW93" s="17">
        <v>5.98369340274547E-2</v>
      </c>
      <c r="BX93" s="17">
        <v>0.112059734619722</v>
      </c>
      <c r="BY93" s="17"/>
      <c r="BZ93" s="17">
        <v>9.3404731351664896E-2</v>
      </c>
      <c r="CA93" s="17" t="s">
        <v>131</v>
      </c>
      <c r="CB93" s="17">
        <v>7.97997071047334E-2</v>
      </c>
      <c r="CC93" s="17"/>
      <c r="CD93" s="17">
        <v>9.0194960068794003E-2</v>
      </c>
      <c r="CE93" s="17">
        <v>0.105126817518086</v>
      </c>
      <c r="CF93" s="17">
        <v>8.2376425829210398E-2</v>
      </c>
      <c r="CG93" s="17"/>
      <c r="CH93" s="17">
        <v>9.3637469659312897E-2</v>
      </c>
      <c r="CI93" s="17">
        <v>0.103185587604585</v>
      </c>
      <c r="CJ93" s="17">
        <v>7.2365496620779193E-2</v>
      </c>
      <c r="CK93" s="17"/>
      <c r="CL93" s="17">
        <v>0.13453105718061101</v>
      </c>
      <c r="CM93" s="17">
        <v>4.4155636791960801E-2</v>
      </c>
      <c r="CN93" s="17"/>
      <c r="CO93" s="17">
        <v>8.5524309223117101E-2</v>
      </c>
      <c r="CP93" s="17">
        <v>7.0245935505889201E-2</v>
      </c>
      <c r="CQ93" s="17">
        <v>0.10604442306852099</v>
      </c>
      <c r="CR93" s="17">
        <v>0.114183779045543</v>
      </c>
    </row>
    <row r="94" spans="2:96" x14ac:dyDescent="0.25">
      <c r="B94" t="s">
        <v>155</v>
      </c>
      <c r="C94" s="17">
        <v>0.26588404935621601</v>
      </c>
      <c r="D94" s="17">
        <v>0.26251265203472901</v>
      </c>
      <c r="E94" s="17">
        <v>0.26979408093847501</v>
      </c>
      <c r="F94" s="17"/>
      <c r="G94" s="17">
        <v>0.29929519819941403</v>
      </c>
      <c r="H94" s="17">
        <v>0.33342557770980502</v>
      </c>
      <c r="I94" s="17">
        <v>0.295931583649862</v>
      </c>
      <c r="J94" s="17">
        <v>0.24217559193009999</v>
      </c>
      <c r="K94" s="17">
        <v>0.16924362368142001</v>
      </c>
      <c r="L94" s="17">
        <v>0.25265132892609499</v>
      </c>
      <c r="M94" s="17"/>
      <c r="N94" s="17">
        <v>0.27911345228738399</v>
      </c>
      <c r="O94" s="17">
        <v>0.27514134759834802</v>
      </c>
      <c r="P94" s="17">
        <v>0.255786958646669</v>
      </c>
      <c r="Q94" s="17">
        <v>0.25003538065361602</v>
      </c>
      <c r="R94" s="17"/>
      <c r="S94" s="17">
        <v>0.241821063632146</v>
      </c>
      <c r="T94" s="17">
        <v>0.28477915685334698</v>
      </c>
      <c r="U94" s="17">
        <v>0.27129841753625999</v>
      </c>
      <c r="V94" s="17">
        <v>0.22656206539561499</v>
      </c>
      <c r="W94" s="17">
        <v>0.31798342323175999</v>
      </c>
      <c r="X94" s="17">
        <v>0.24604422904378201</v>
      </c>
      <c r="Y94" s="17">
        <v>0.220469783387856</v>
      </c>
      <c r="Z94" s="17">
        <v>0.33081029381125598</v>
      </c>
      <c r="AA94" s="17">
        <v>0.28982812437344502</v>
      </c>
      <c r="AB94" s="17">
        <v>0.25203658588484001</v>
      </c>
      <c r="AC94" s="17">
        <v>0.32408983881361197</v>
      </c>
      <c r="AD94" s="17">
        <v>0.19927220666140699</v>
      </c>
      <c r="AE94" s="17"/>
      <c r="AF94" s="17">
        <v>0.27569509782340301</v>
      </c>
      <c r="AG94" s="17">
        <v>0.29239720876277298</v>
      </c>
      <c r="AH94" s="17">
        <v>0.27999857728456901</v>
      </c>
      <c r="AI94" s="17">
        <v>0.10248600936108</v>
      </c>
      <c r="AJ94" s="17">
        <v>0.23372378558843801</v>
      </c>
      <c r="AK94" s="17"/>
      <c r="AL94" s="17">
        <v>0.25910210550074603</v>
      </c>
      <c r="AM94" s="17">
        <v>0.26893989609706498</v>
      </c>
      <c r="AN94" s="17">
        <v>0.311649279230655</v>
      </c>
      <c r="AO94" s="17"/>
      <c r="AP94" s="17">
        <v>0.216697583047846</v>
      </c>
      <c r="AQ94" s="17">
        <v>0.26403955821031599</v>
      </c>
      <c r="AR94" s="17">
        <v>0.32880314085812101</v>
      </c>
      <c r="AS94" s="17">
        <v>0.296612743826077</v>
      </c>
      <c r="AT94" s="17">
        <v>0.25516574781220203</v>
      </c>
      <c r="AU94" s="17"/>
      <c r="AV94" s="17">
        <v>0.360652593445564</v>
      </c>
      <c r="AW94" s="17">
        <v>0.18617423103874001</v>
      </c>
      <c r="AX94" s="17">
        <v>0.27323005817658502</v>
      </c>
      <c r="AY94" s="17">
        <v>0.28611484691915501</v>
      </c>
      <c r="AZ94" s="17">
        <v>0.250784157737862</v>
      </c>
      <c r="BA94" s="17">
        <v>0.24709722835025999</v>
      </c>
      <c r="BB94" s="17">
        <v>0.25699631599995998</v>
      </c>
      <c r="BC94" s="17">
        <v>0.24790108482846701</v>
      </c>
      <c r="BD94" s="17">
        <v>0.31173721486230099</v>
      </c>
      <c r="BE94" s="17">
        <v>0.328465161833843</v>
      </c>
      <c r="BF94" s="17">
        <v>0.33204529515782599</v>
      </c>
      <c r="BG94" s="17">
        <v>0.29308947650716</v>
      </c>
      <c r="BH94" s="17">
        <v>0.20548305201292599</v>
      </c>
      <c r="BI94" s="17">
        <v>0.21001700516969199</v>
      </c>
      <c r="BJ94" s="17">
        <v>0.31312913203148801</v>
      </c>
      <c r="BK94" s="17">
        <v>0.18397202345542199</v>
      </c>
      <c r="BL94" s="17"/>
      <c r="BM94" s="17">
        <v>0.27279816068747498</v>
      </c>
      <c r="BN94" s="17">
        <v>0.24934037617798799</v>
      </c>
      <c r="BO94" s="17">
        <v>0.29314748996782702</v>
      </c>
      <c r="BP94" s="17">
        <v>0.25739532787084002</v>
      </c>
      <c r="BQ94" s="17">
        <v>0.269773723363053</v>
      </c>
      <c r="BR94" s="17">
        <v>0.29770602901523302</v>
      </c>
      <c r="BS94" s="17"/>
      <c r="BT94" s="17">
        <v>0.26601373619039598</v>
      </c>
      <c r="BU94" s="17">
        <v>0.26488223457452498</v>
      </c>
      <c r="BV94" s="17"/>
      <c r="BW94" s="17">
        <v>0.275264673560146</v>
      </c>
      <c r="BX94" s="17">
        <v>0.27280291907135201</v>
      </c>
      <c r="BY94" s="17"/>
      <c r="BZ94" s="17">
        <v>0.26249533859748603</v>
      </c>
      <c r="CA94" s="17" t="s">
        <v>131</v>
      </c>
      <c r="CB94" s="17">
        <v>0.329868152927492</v>
      </c>
      <c r="CC94" s="17"/>
      <c r="CD94" s="17">
        <v>0.28092010470714301</v>
      </c>
      <c r="CE94" s="17">
        <v>0.20389411725954601</v>
      </c>
      <c r="CF94" s="17">
        <v>0.22076372209603201</v>
      </c>
      <c r="CG94" s="17"/>
      <c r="CH94" s="17">
        <v>0.27799027614439598</v>
      </c>
      <c r="CI94" s="17">
        <v>0.20201400622512</v>
      </c>
      <c r="CJ94" s="17">
        <v>0.20582337457967301</v>
      </c>
      <c r="CK94" s="17"/>
      <c r="CL94" s="17">
        <v>0.37319265033439403</v>
      </c>
      <c r="CM94" s="17">
        <v>0.14637732689362301</v>
      </c>
      <c r="CN94" s="17"/>
      <c r="CO94" s="17">
        <v>0.32103609871822197</v>
      </c>
      <c r="CP94" s="17">
        <v>0.27044881313049102</v>
      </c>
      <c r="CQ94" s="17">
        <v>0.24041356429997901</v>
      </c>
      <c r="CR94" s="17">
        <v>0.28494293929718001</v>
      </c>
    </row>
    <row r="95" spans="2:96" x14ac:dyDescent="0.25">
      <c r="B95" t="s">
        <v>156</v>
      </c>
      <c r="C95" s="17">
        <v>0.30028656784844499</v>
      </c>
      <c r="D95" s="17">
        <v>0.33170371213208499</v>
      </c>
      <c r="E95" s="17">
        <v>0.26953175855101003</v>
      </c>
      <c r="F95" s="17"/>
      <c r="G95" s="17">
        <v>0.32082853141923401</v>
      </c>
      <c r="H95" s="17">
        <v>0.29656614547833599</v>
      </c>
      <c r="I95" s="17">
        <v>0.316564260118327</v>
      </c>
      <c r="J95" s="17">
        <v>0.30380766159294698</v>
      </c>
      <c r="K95" s="17">
        <v>0.295402201512517</v>
      </c>
      <c r="L95" s="17">
        <v>0.27757521765927901</v>
      </c>
      <c r="M95" s="17"/>
      <c r="N95" s="17">
        <v>0.35009301112000302</v>
      </c>
      <c r="O95" s="17">
        <v>0.27078642297877398</v>
      </c>
      <c r="P95" s="17">
        <v>0.29132567508815799</v>
      </c>
      <c r="Q95" s="17">
        <v>0.28455218291949502</v>
      </c>
      <c r="R95" s="17"/>
      <c r="S95" s="17">
        <v>0.34414922002680298</v>
      </c>
      <c r="T95" s="17">
        <v>0.32736758692715601</v>
      </c>
      <c r="U95" s="17">
        <v>0.34054332872216703</v>
      </c>
      <c r="V95" s="17">
        <v>0.30040676358317803</v>
      </c>
      <c r="W95" s="17">
        <v>0.190750342128885</v>
      </c>
      <c r="X95" s="17">
        <v>0.30581662755101502</v>
      </c>
      <c r="Y95" s="17">
        <v>0.34220060097077698</v>
      </c>
      <c r="Z95" s="17">
        <v>0.29225210249924599</v>
      </c>
      <c r="AA95" s="17">
        <v>0.27773331058103501</v>
      </c>
      <c r="AB95" s="17">
        <v>0.26026655594312198</v>
      </c>
      <c r="AC95" s="17">
        <v>0.26119074328300501</v>
      </c>
      <c r="AD95" s="17">
        <v>0.307763278510439</v>
      </c>
      <c r="AE95" s="17"/>
      <c r="AF95" s="17">
        <v>0.33387531486245298</v>
      </c>
      <c r="AG95" s="17">
        <v>0.27743167084072601</v>
      </c>
      <c r="AH95" s="17">
        <v>0.28345103471939098</v>
      </c>
      <c r="AI95" s="17">
        <v>0.25535142104726599</v>
      </c>
      <c r="AJ95" s="17">
        <v>0.267525480824086</v>
      </c>
      <c r="AK95" s="17"/>
      <c r="AL95" s="17">
        <v>0.327371190214301</v>
      </c>
      <c r="AM95" s="17">
        <v>0.29540645192602</v>
      </c>
      <c r="AN95" s="17">
        <v>0.28453302571567402</v>
      </c>
      <c r="AO95" s="17"/>
      <c r="AP95" s="17">
        <v>0.27781368133277101</v>
      </c>
      <c r="AQ95" s="17">
        <v>0.28695643791834502</v>
      </c>
      <c r="AR95" s="17">
        <v>0.29997102844314799</v>
      </c>
      <c r="AS95" s="17">
        <v>0.35598892062856902</v>
      </c>
      <c r="AT95" s="17">
        <v>0.325825693971661</v>
      </c>
      <c r="AU95" s="17"/>
      <c r="AV95" s="17">
        <v>0</v>
      </c>
      <c r="AW95" s="17">
        <v>0.17449778819491599</v>
      </c>
      <c r="AX95" s="17">
        <v>0.29980630697487698</v>
      </c>
      <c r="AY95" s="17">
        <v>0.22944423519992799</v>
      </c>
      <c r="AZ95" s="17">
        <v>0.26857955171053199</v>
      </c>
      <c r="BA95" s="17">
        <v>0.24372131733586799</v>
      </c>
      <c r="BB95" s="17">
        <v>0.326678031041641</v>
      </c>
      <c r="BC95" s="17">
        <v>0.32269837677706198</v>
      </c>
      <c r="BD95" s="17">
        <v>0.28577601553981302</v>
      </c>
      <c r="BE95" s="17">
        <v>0.34859362180360098</v>
      </c>
      <c r="BF95" s="17">
        <v>0.28187674539349</v>
      </c>
      <c r="BG95" s="17">
        <v>0.39487646333709497</v>
      </c>
      <c r="BH95" s="17">
        <v>0.333590044834149</v>
      </c>
      <c r="BI95" s="17">
        <v>0.39540371651372103</v>
      </c>
      <c r="BJ95" s="17">
        <v>0.40955654841453698</v>
      </c>
      <c r="BK95" s="17">
        <v>0.449352802412677</v>
      </c>
      <c r="BL95" s="17"/>
      <c r="BM95" s="17">
        <v>0.27533473802754299</v>
      </c>
      <c r="BN95" s="17">
        <v>0.32498746969110898</v>
      </c>
      <c r="BO95" s="17">
        <v>0.31357148820747299</v>
      </c>
      <c r="BP95" s="17">
        <v>0.29533731519238698</v>
      </c>
      <c r="BQ95" s="17">
        <v>0.28124426424481203</v>
      </c>
      <c r="BR95" s="17">
        <v>0.26447141729703699</v>
      </c>
      <c r="BS95" s="17"/>
      <c r="BT95" s="17">
        <v>0.31433348947404899</v>
      </c>
      <c r="BU95" s="17">
        <v>0.28014452777029097</v>
      </c>
      <c r="BV95" s="17"/>
      <c r="BW95" s="17">
        <v>0.335607673375733</v>
      </c>
      <c r="BX95" s="17">
        <v>0.28351616822725501</v>
      </c>
      <c r="BY95" s="17"/>
      <c r="BZ95" s="17">
        <v>0.30162924520638701</v>
      </c>
      <c r="CA95" s="17" t="s">
        <v>131</v>
      </c>
      <c r="CB95" s="17">
        <v>0.274934741372235</v>
      </c>
      <c r="CC95" s="17"/>
      <c r="CD95" s="17">
        <v>0.31136691873919797</v>
      </c>
      <c r="CE95" s="17">
        <v>0.23495591800950499</v>
      </c>
      <c r="CF95" s="17">
        <v>0.29628631983542603</v>
      </c>
      <c r="CG95" s="17"/>
      <c r="CH95" s="17">
        <v>0.31655587634816201</v>
      </c>
      <c r="CI95" s="17">
        <v>0.21213946203044001</v>
      </c>
      <c r="CJ95" s="17">
        <v>0.269160127372502</v>
      </c>
      <c r="CK95" s="17"/>
      <c r="CL95" s="17">
        <v>0.363521644241737</v>
      </c>
      <c r="CM95" s="17">
        <v>0.230659310107239</v>
      </c>
      <c r="CN95" s="17"/>
      <c r="CO95" s="17">
        <v>0.242997169088052</v>
      </c>
      <c r="CP95" s="17">
        <v>0.32069045928191098</v>
      </c>
      <c r="CQ95" s="17">
        <v>0.31899727470087902</v>
      </c>
      <c r="CR95" s="17">
        <v>0.24587964944686799</v>
      </c>
    </row>
    <row r="96" spans="2:96" x14ac:dyDescent="0.25">
      <c r="B96" t="s">
        <v>157</v>
      </c>
      <c r="C96" s="17">
        <v>0.20386869885667899</v>
      </c>
      <c r="D96" s="17">
        <v>0.20692989590487601</v>
      </c>
      <c r="E96" s="17">
        <v>0.200163302459899</v>
      </c>
      <c r="F96" s="17"/>
      <c r="G96" s="17">
        <v>0.17992625545390201</v>
      </c>
      <c r="H96" s="17">
        <v>0.20228265875548901</v>
      </c>
      <c r="I96" s="17">
        <v>0.20168223424246401</v>
      </c>
      <c r="J96" s="17">
        <v>0.21034179804247999</v>
      </c>
      <c r="K96" s="17">
        <v>0.21089268057229599</v>
      </c>
      <c r="L96" s="17">
        <v>0.211896570391363</v>
      </c>
      <c r="M96" s="17"/>
      <c r="N96" s="17">
        <v>0.18728246867259599</v>
      </c>
      <c r="O96" s="17">
        <v>0.20566158701895801</v>
      </c>
      <c r="P96" s="17">
        <v>0.22796750851279099</v>
      </c>
      <c r="Q96" s="17">
        <v>0.198020253501733</v>
      </c>
      <c r="R96" s="17"/>
      <c r="S96" s="17">
        <v>0.21773948291964601</v>
      </c>
      <c r="T96" s="17">
        <v>0.16213153179675799</v>
      </c>
      <c r="U96" s="17">
        <v>0.15194169744692901</v>
      </c>
      <c r="V96" s="17">
        <v>0.20942637175068099</v>
      </c>
      <c r="W96" s="17">
        <v>0.23756682887311101</v>
      </c>
      <c r="X96" s="17">
        <v>0.220526481659095</v>
      </c>
      <c r="Y96" s="17">
        <v>0.23148153155032899</v>
      </c>
      <c r="Z96" s="17">
        <v>0.19099138259413301</v>
      </c>
      <c r="AA96" s="17">
        <v>0.199097857496944</v>
      </c>
      <c r="AB96" s="17">
        <v>0.20688852209781899</v>
      </c>
      <c r="AC96" s="17">
        <v>0.16502201098430899</v>
      </c>
      <c r="AD96" s="17">
        <v>0.36222677845148199</v>
      </c>
      <c r="AE96" s="17"/>
      <c r="AF96" s="17">
        <v>0.193350129391307</v>
      </c>
      <c r="AG96" s="17">
        <v>0.22464157008521399</v>
      </c>
      <c r="AH96" s="17">
        <v>0.15626677644187201</v>
      </c>
      <c r="AI96" s="17">
        <v>0.17722719133342199</v>
      </c>
      <c r="AJ96" s="17">
        <v>0.22695989177624601</v>
      </c>
      <c r="AK96" s="17"/>
      <c r="AL96" s="17">
        <v>0.194311308511741</v>
      </c>
      <c r="AM96" s="17">
        <v>0.23475357633340699</v>
      </c>
      <c r="AN96" s="17">
        <v>0.13957051909615401</v>
      </c>
      <c r="AO96" s="17"/>
      <c r="AP96" s="17">
        <v>0.233858349168443</v>
      </c>
      <c r="AQ96" s="17">
        <v>0.18490800314855901</v>
      </c>
      <c r="AR96" s="17">
        <v>0.18311821490842201</v>
      </c>
      <c r="AS96" s="17">
        <v>0.19850685330575299</v>
      </c>
      <c r="AT96" s="17">
        <v>0.11046190625885099</v>
      </c>
      <c r="AU96" s="17"/>
      <c r="AV96" s="17">
        <v>0.19152826569041501</v>
      </c>
      <c r="AW96" s="17">
        <v>0.18771755570776799</v>
      </c>
      <c r="AX96" s="17">
        <v>0.14169597785108401</v>
      </c>
      <c r="AY96" s="17">
        <v>0.22392728400132</v>
      </c>
      <c r="AZ96" s="17">
        <v>0.206900319202629</v>
      </c>
      <c r="BA96" s="17">
        <v>0.25589057222435801</v>
      </c>
      <c r="BB96" s="17">
        <v>0.18314362678593199</v>
      </c>
      <c r="BC96" s="17">
        <v>0.21155590800448401</v>
      </c>
      <c r="BD96" s="17">
        <v>0.24013310708339</v>
      </c>
      <c r="BE96" s="17">
        <v>0.148124155023999</v>
      </c>
      <c r="BF96" s="17">
        <v>0.20761837535900399</v>
      </c>
      <c r="BG96" s="17">
        <v>0.16737629140851301</v>
      </c>
      <c r="BH96" s="17">
        <v>0.240805172691889</v>
      </c>
      <c r="BI96" s="17">
        <v>0.15427810500707301</v>
      </c>
      <c r="BJ96" s="17">
        <v>0.17755897262521</v>
      </c>
      <c r="BK96" s="17">
        <v>0.21392433806160999</v>
      </c>
      <c r="BL96" s="17"/>
      <c r="BM96" s="17">
        <v>0.20460974801232501</v>
      </c>
      <c r="BN96" s="17">
        <v>0.21582205130042301</v>
      </c>
      <c r="BO96" s="17">
        <v>0.179027232673099</v>
      </c>
      <c r="BP96" s="17">
        <v>0.188159516361359</v>
      </c>
      <c r="BQ96" s="17">
        <v>0.22568429987292299</v>
      </c>
      <c r="BR96" s="17">
        <v>0.228544215974782</v>
      </c>
      <c r="BS96" s="17"/>
      <c r="BT96" s="17">
        <v>0.20469625764317601</v>
      </c>
      <c r="BU96" s="17">
        <v>0.20314128403213499</v>
      </c>
      <c r="BV96" s="17"/>
      <c r="BW96" s="17">
        <v>0.209714007834228</v>
      </c>
      <c r="BX96" s="17">
        <v>0.18125671775177199</v>
      </c>
      <c r="BY96" s="17"/>
      <c r="BZ96" s="17">
        <v>0.20324520083543399</v>
      </c>
      <c r="CA96" s="17" t="s">
        <v>131</v>
      </c>
      <c r="CB96" s="17">
        <v>0.215641306437616</v>
      </c>
      <c r="CC96" s="17"/>
      <c r="CD96" s="17">
        <v>0.19385980154909099</v>
      </c>
      <c r="CE96" s="17">
        <v>0.31216404456348701</v>
      </c>
      <c r="CF96" s="17">
        <v>0.143511140125158</v>
      </c>
      <c r="CG96" s="17"/>
      <c r="CH96" s="17">
        <v>0.18903895406003601</v>
      </c>
      <c r="CI96" s="17">
        <v>0.30670870111950299</v>
      </c>
      <c r="CJ96" s="17">
        <v>0.21484789847242899</v>
      </c>
      <c r="CK96" s="17"/>
      <c r="CL96" s="17">
        <v>9.2735311279440694E-2</v>
      </c>
      <c r="CM96" s="17">
        <v>0.32872269006523003</v>
      </c>
      <c r="CN96" s="17"/>
      <c r="CO96" s="17">
        <v>0.25298502375813597</v>
      </c>
      <c r="CP96" s="17">
        <v>0.20702713474958301</v>
      </c>
      <c r="CQ96" s="17">
        <v>0.18427508633790399</v>
      </c>
      <c r="CR96" s="17">
        <v>0.21677760796349599</v>
      </c>
    </row>
    <row r="97" spans="2:96" x14ac:dyDescent="0.25">
      <c r="B97" t="s">
        <v>158</v>
      </c>
      <c r="C97" s="17">
        <v>4.6155575409490002E-2</v>
      </c>
      <c r="D97" s="17">
        <v>5.0299048329959302E-2</v>
      </c>
      <c r="E97" s="17">
        <v>4.2277139880902898E-2</v>
      </c>
      <c r="F97" s="17"/>
      <c r="G97" s="17">
        <v>2.9913456791935002E-2</v>
      </c>
      <c r="H97" s="17">
        <v>1.9902658008997098E-2</v>
      </c>
      <c r="I97" s="17">
        <v>6.6101043355912395E-2</v>
      </c>
      <c r="J97" s="17">
        <v>5.1948895993362401E-2</v>
      </c>
      <c r="K97" s="17">
        <v>6.5812107992535798E-2</v>
      </c>
      <c r="L97" s="17">
        <v>4.2738561435818001E-2</v>
      </c>
      <c r="M97" s="17"/>
      <c r="N97" s="17">
        <v>3.7601134479531999E-2</v>
      </c>
      <c r="O97" s="17">
        <v>4.3570824620012598E-2</v>
      </c>
      <c r="P97" s="17">
        <v>4.0295340827299797E-2</v>
      </c>
      <c r="Q97" s="17">
        <v>6.3659023914447804E-2</v>
      </c>
      <c r="R97" s="17"/>
      <c r="S97" s="17">
        <v>4.7252809648380502E-2</v>
      </c>
      <c r="T97" s="17">
        <v>3.6115937255273997E-2</v>
      </c>
      <c r="U97" s="17">
        <v>4.9765133019156998E-2</v>
      </c>
      <c r="V97" s="17">
        <v>5.8206497922757498E-2</v>
      </c>
      <c r="W97" s="17">
        <v>7.1446323145097398E-2</v>
      </c>
      <c r="X97" s="17">
        <v>3.3498583473015903E-2</v>
      </c>
      <c r="Y97" s="17">
        <v>4.0187182247763999E-2</v>
      </c>
      <c r="Z97" s="17">
        <v>1.57059980360615E-2</v>
      </c>
      <c r="AA97" s="17">
        <v>4.1647520797183299E-2</v>
      </c>
      <c r="AB97" s="17">
        <v>5.6052718983140799E-2</v>
      </c>
      <c r="AC97" s="17">
        <v>7.4353272991477704E-2</v>
      </c>
      <c r="AD97" s="17">
        <v>0</v>
      </c>
      <c r="AE97" s="17"/>
      <c r="AF97" s="17">
        <v>2.2323476696928302E-2</v>
      </c>
      <c r="AG97" s="17">
        <v>5.0113625163321601E-2</v>
      </c>
      <c r="AH97" s="17">
        <v>6.7548478313163504E-2</v>
      </c>
      <c r="AI97" s="17">
        <v>0.13743417913248299</v>
      </c>
      <c r="AJ97" s="17">
        <v>8.2539372512002898E-2</v>
      </c>
      <c r="AK97" s="17"/>
      <c r="AL97" s="17">
        <v>2.3311533799824501E-2</v>
      </c>
      <c r="AM97" s="17">
        <v>4.8809167305353902E-2</v>
      </c>
      <c r="AN97" s="17">
        <v>4.7013134700316803E-2</v>
      </c>
      <c r="AO97" s="17"/>
      <c r="AP97" s="17">
        <v>4.4132144494518001E-2</v>
      </c>
      <c r="AQ97" s="17">
        <v>8.1830677129857796E-2</v>
      </c>
      <c r="AR97" s="17">
        <v>1.6046946448348001E-2</v>
      </c>
      <c r="AS97" s="17">
        <v>2.9246804432193199E-2</v>
      </c>
      <c r="AT97" s="17">
        <v>0.115332045176575</v>
      </c>
      <c r="AU97" s="17"/>
      <c r="AV97" s="17">
        <v>0</v>
      </c>
      <c r="AW97" s="17">
        <v>0.107030783370858</v>
      </c>
      <c r="AX97" s="17">
        <v>8.7787051794366897E-2</v>
      </c>
      <c r="AY97" s="17">
        <v>7.2993305703164105E-2</v>
      </c>
      <c r="AZ97" s="17">
        <v>5.8862858254188397E-2</v>
      </c>
      <c r="BA97" s="17">
        <v>5.4124233825200499E-2</v>
      </c>
      <c r="BB97" s="17">
        <v>4.5831962608185402E-2</v>
      </c>
      <c r="BC97" s="17">
        <v>8.7063358689700304E-3</v>
      </c>
      <c r="BD97" s="17">
        <v>2.37898860210717E-2</v>
      </c>
      <c r="BE97" s="17">
        <v>2.6199830256385798E-2</v>
      </c>
      <c r="BF97" s="17">
        <v>6.1258805994988001E-2</v>
      </c>
      <c r="BG97" s="17">
        <v>1.0068674423681E-2</v>
      </c>
      <c r="BH97" s="17">
        <v>1.5152635887784699E-2</v>
      </c>
      <c r="BI97" s="17">
        <v>4.48209398346315E-2</v>
      </c>
      <c r="BJ97" s="17">
        <v>2.41057302386622E-2</v>
      </c>
      <c r="BK97" s="17">
        <v>0</v>
      </c>
      <c r="BL97" s="17"/>
      <c r="BM97" s="17">
        <v>3.7427858971607102E-2</v>
      </c>
      <c r="BN97" s="17">
        <v>4.8582361388113601E-2</v>
      </c>
      <c r="BO97" s="17">
        <v>3.9774128218824298E-2</v>
      </c>
      <c r="BP97" s="17">
        <v>5.96452529373145E-2</v>
      </c>
      <c r="BQ97" s="17">
        <v>5.4822168614392E-2</v>
      </c>
      <c r="BR97" s="17">
        <v>0</v>
      </c>
      <c r="BS97" s="17"/>
      <c r="BT97" s="17">
        <v>3.5264127666519103E-2</v>
      </c>
      <c r="BU97" s="17">
        <v>6.4721528393850106E-2</v>
      </c>
      <c r="BV97" s="17"/>
      <c r="BW97" s="17">
        <v>4.1266840675663101E-2</v>
      </c>
      <c r="BX97" s="17">
        <v>5.01544932818608E-2</v>
      </c>
      <c r="BY97" s="17"/>
      <c r="BZ97" s="17">
        <v>4.7286132703447802E-2</v>
      </c>
      <c r="CA97" s="17" t="s">
        <v>131</v>
      </c>
      <c r="CB97" s="17">
        <v>2.4808904023176499E-2</v>
      </c>
      <c r="CC97" s="17"/>
      <c r="CD97" s="17">
        <v>4.4956730232060198E-2</v>
      </c>
      <c r="CE97" s="17">
        <v>4.8345692594721601E-2</v>
      </c>
      <c r="CF97" s="17">
        <v>5.5138692870770001E-2</v>
      </c>
      <c r="CG97" s="17"/>
      <c r="CH97" s="17">
        <v>4.4796140479195001E-2</v>
      </c>
      <c r="CI97" s="17">
        <v>5.9181802727876202E-2</v>
      </c>
      <c r="CJ97" s="17">
        <v>5.3931524726553298E-2</v>
      </c>
      <c r="CK97" s="17"/>
      <c r="CL97" s="17">
        <v>1.1990616461768499E-2</v>
      </c>
      <c r="CM97" s="17">
        <v>8.6490802416637605E-2</v>
      </c>
      <c r="CN97" s="17"/>
      <c r="CO97" s="17">
        <v>1.6995333534883202E-2</v>
      </c>
      <c r="CP97" s="17">
        <v>4.3357880500628401E-2</v>
      </c>
      <c r="CQ97" s="17">
        <v>4.7467554492852899E-2</v>
      </c>
      <c r="CR97" s="17">
        <v>5.9809207992759697E-2</v>
      </c>
    </row>
    <row r="98" spans="2:96" x14ac:dyDescent="0.25">
      <c r="B98" t="s">
        <v>159</v>
      </c>
      <c r="C98" s="17">
        <v>2.0474124504014399E-2</v>
      </c>
      <c r="D98" s="17">
        <v>1.57706701350291E-2</v>
      </c>
      <c r="E98" s="17">
        <v>2.5057855535401099E-2</v>
      </c>
      <c r="F98" s="17"/>
      <c r="G98" s="17">
        <v>0</v>
      </c>
      <c r="H98" s="17">
        <v>4.5680698196660704E-3</v>
      </c>
      <c r="I98" s="17">
        <v>1.36663379945248E-2</v>
      </c>
      <c r="J98" s="17">
        <v>2.0464910522438901E-2</v>
      </c>
      <c r="K98" s="17">
        <v>4.1876003980363702E-2</v>
      </c>
      <c r="L98" s="17">
        <v>3.6778292863793097E-2</v>
      </c>
      <c r="M98" s="17"/>
      <c r="N98" s="17">
        <v>1.2051974344807599E-2</v>
      </c>
      <c r="O98" s="17">
        <v>2.3533187691687E-2</v>
      </c>
      <c r="P98" s="17">
        <v>2.2003909099459699E-2</v>
      </c>
      <c r="Q98" s="17">
        <v>2.5267360197137601E-2</v>
      </c>
      <c r="R98" s="17"/>
      <c r="S98" s="17">
        <v>7.8537473284412008E-3</v>
      </c>
      <c r="T98" s="17">
        <v>2.7682948464770599E-2</v>
      </c>
      <c r="U98" s="17">
        <v>3.1620972306503799E-2</v>
      </c>
      <c r="V98" s="17">
        <v>3.3015904790695001E-2</v>
      </c>
      <c r="W98" s="17">
        <v>0</v>
      </c>
      <c r="X98" s="17">
        <v>1.8710064767465898E-2</v>
      </c>
      <c r="Y98" s="17">
        <v>1.990220690892E-2</v>
      </c>
      <c r="Z98" s="17">
        <v>2.78977588420521E-2</v>
      </c>
      <c r="AA98" s="17">
        <v>3.0383789920378299E-2</v>
      </c>
      <c r="AB98" s="17">
        <v>2.69694166233517E-2</v>
      </c>
      <c r="AC98" s="17">
        <v>0</v>
      </c>
      <c r="AD98" s="17">
        <v>0</v>
      </c>
      <c r="AE98" s="17"/>
      <c r="AF98" s="17">
        <v>2.4314681542119999E-2</v>
      </c>
      <c r="AG98" s="17">
        <v>2.0044268677966999E-2</v>
      </c>
      <c r="AH98" s="17">
        <v>1.8646881701259301E-2</v>
      </c>
      <c r="AI98" s="17">
        <v>0</v>
      </c>
      <c r="AJ98" s="17">
        <v>2.6117025166115301E-2</v>
      </c>
      <c r="AK98" s="17"/>
      <c r="AL98" s="17">
        <v>2.4479698108101099E-2</v>
      </c>
      <c r="AM98" s="17">
        <v>1.32998875425823E-2</v>
      </c>
      <c r="AN98" s="17">
        <v>2.3835918923760298E-2</v>
      </c>
      <c r="AO98" s="17"/>
      <c r="AP98" s="17">
        <v>3.8910169944316599E-2</v>
      </c>
      <c r="AQ98" s="17">
        <v>2.1645772440865199E-2</v>
      </c>
      <c r="AR98" s="17">
        <v>8.8303124971601497E-3</v>
      </c>
      <c r="AS98" s="17">
        <v>0</v>
      </c>
      <c r="AT98" s="17">
        <v>3.62839164997645E-2</v>
      </c>
      <c r="AU98" s="17"/>
      <c r="AV98" s="17">
        <v>0</v>
      </c>
      <c r="AW98" s="17">
        <v>6.2261743816883999E-2</v>
      </c>
      <c r="AX98" s="17">
        <v>3.2627537016873702E-2</v>
      </c>
      <c r="AY98" s="17">
        <v>2.2910957731519899E-2</v>
      </c>
      <c r="AZ98" s="17">
        <v>1.1035709472769099E-2</v>
      </c>
      <c r="BA98" s="17">
        <v>2.7702062822798999E-2</v>
      </c>
      <c r="BB98" s="17">
        <v>1.63690837689748E-2</v>
      </c>
      <c r="BC98" s="17">
        <v>1.5739413255023899E-2</v>
      </c>
      <c r="BD98" s="17">
        <v>7.2584859391609004E-3</v>
      </c>
      <c r="BE98" s="17">
        <v>2.3229089282274198E-2</v>
      </c>
      <c r="BF98" s="17">
        <v>1.37142732492574E-2</v>
      </c>
      <c r="BG98" s="17">
        <v>2.0446541489402399E-2</v>
      </c>
      <c r="BH98" s="17">
        <v>2.85299199457659E-2</v>
      </c>
      <c r="BI98" s="17">
        <v>4.6567910439193297E-2</v>
      </c>
      <c r="BJ98" s="17">
        <v>0</v>
      </c>
      <c r="BK98" s="17">
        <v>1.6202145792152199E-2</v>
      </c>
      <c r="BL98" s="17"/>
      <c r="BM98" s="17">
        <v>2.18646370527062E-2</v>
      </c>
      <c r="BN98" s="17">
        <v>2.0728812230463901E-2</v>
      </c>
      <c r="BO98" s="17">
        <v>1.9763327357520601E-2</v>
      </c>
      <c r="BP98" s="17">
        <v>2.6262152757760102E-2</v>
      </c>
      <c r="BQ98" s="17">
        <v>1.2420764038706801E-2</v>
      </c>
      <c r="BR98" s="17">
        <v>0</v>
      </c>
      <c r="BS98" s="17"/>
      <c r="BT98" s="17">
        <v>2.2127333906031499E-2</v>
      </c>
      <c r="BU98" s="17">
        <v>1.8428316654340499E-2</v>
      </c>
      <c r="BV98" s="17"/>
      <c r="BW98" s="17">
        <v>1.3193096876857E-2</v>
      </c>
      <c r="BX98" s="17">
        <v>2.5946885097890501E-2</v>
      </c>
      <c r="BY98" s="17"/>
      <c r="BZ98" s="17">
        <v>1.9446871549349699E-2</v>
      </c>
      <c r="CA98" s="17" t="s">
        <v>131</v>
      </c>
      <c r="CB98" s="17">
        <v>3.98702500883098E-2</v>
      </c>
      <c r="CC98" s="17"/>
      <c r="CD98" s="17">
        <v>1.4219025145130799E-2</v>
      </c>
      <c r="CE98" s="17">
        <v>3.5278486356185003E-2</v>
      </c>
      <c r="CF98" s="17">
        <v>4.3653064590928797E-2</v>
      </c>
      <c r="CG98" s="17"/>
      <c r="CH98" s="17">
        <v>1.4197801774677801E-2</v>
      </c>
      <c r="CI98" s="17">
        <v>3.2159551624050001E-2</v>
      </c>
      <c r="CJ98" s="17">
        <v>4.1450872167042498E-2</v>
      </c>
      <c r="CK98" s="17"/>
      <c r="CL98" s="17">
        <v>3.5125160587501599E-3</v>
      </c>
      <c r="CM98" s="17">
        <v>3.89084944672368E-2</v>
      </c>
      <c r="CN98" s="17"/>
      <c r="CO98" s="17">
        <v>7.8803063289216192E-3</v>
      </c>
      <c r="CP98" s="17">
        <v>2.3124682311059901E-2</v>
      </c>
      <c r="CQ98" s="17">
        <v>2.6097722596362598E-2</v>
      </c>
      <c r="CR98" s="17">
        <v>9.2524656244611005E-3</v>
      </c>
    </row>
    <row r="99" spans="2:96" x14ac:dyDescent="0.25">
      <c r="B99" t="s">
        <v>160</v>
      </c>
      <c r="C99" s="17">
        <v>7.0610556758110496E-2</v>
      </c>
      <c r="D99" s="17">
        <v>5.7474231443332503E-2</v>
      </c>
      <c r="E99" s="17">
        <v>8.3445885140197795E-2</v>
      </c>
      <c r="F99" s="17"/>
      <c r="G99" s="17">
        <v>1.18688074327106E-2</v>
      </c>
      <c r="H99" s="17">
        <v>2.0497959038253601E-2</v>
      </c>
      <c r="I99" s="17">
        <v>2.4833995171759299E-2</v>
      </c>
      <c r="J99" s="17">
        <v>8.4677237493412605E-2</v>
      </c>
      <c r="K99" s="17">
        <v>0.15403111301024</v>
      </c>
      <c r="L99" s="17">
        <v>0.115649606252497</v>
      </c>
      <c r="M99" s="17"/>
      <c r="N99" s="17">
        <v>5.48620711826147E-2</v>
      </c>
      <c r="O99" s="17">
        <v>8.0238116699947903E-2</v>
      </c>
      <c r="P99" s="17">
        <v>7.3000347697718196E-2</v>
      </c>
      <c r="Q99" s="17">
        <v>7.6128198920816195E-2</v>
      </c>
      <c r="R99" s="17"/>
      <c r="S99" s="17">
        <v>8.4262303499812896E-2</v>
      </c>
      <c r="T99" s="17">
        <v>6.9959496594762804E-2</v>
      </c>
      <c r="U99" s="17">
        <v>6.3090376953338495E-2</v>
      </c>
      <c r="V99" s="17">
        <v>7.6001613950924807E-2</v>
      </c>
      <c r="W99" s="17">
        <v>5.4515186341060597E-2</v>
      </c>
      <c r="X99" s="17">
        <v>8.0311118037148604E-2</v>
      </c>
      <c r="Y99" s="17">
        <v>6.9666450121182596E-2</v>
      </c>
      <c r="Z99" s="17">
        <v>6.1958131496007499E-2</v>
      </c>
      <c r="AA99" s="17">
        <v>8.9380568731852197E-2</v>
      </c>
      <c r="AB99" s="17">
        <v>6.8477688373399598E-2</v>
      </c>
      <c r="AC99" s="17">
        <v>3.86835921704511E-2</v>
      </c>
      <c r="AD99" s="17">
        <v>0</v>
      </c>
      <c r="AE99" s="17"/>
      <c r="AF99" s="17">
        <v>9.1006977497770106E-2</v>
      </c>
      <c r="AG99" s="17">
        <v>5.55216043347991E-2</v>
      </c>
      <c r="AH99" s="17">
        <v>4.48128798084481E-2</v>
      </c>
      <c r="AI99" s="17">
        <v>0.124650740220626</v>
      </c>
      <c r="AJ99" s="17">
        <v>5.082252962054E-2</v>
      </c>
      <c r="AK99" s="17"/>
      <c r="AL99" s="17">
        <v>0.108076740860892</v>
      </c>
      <c r="AM99" s="17">
        <v>5.1861327787310903E-2</v>
      </c>
      <c r="AN99" s="17">
        <v>5.2086602776388297E-2</v>
      </c>
      <c r="AO99" s="17"/>
      <c r="AP99" s="17">
        <v>0.10765673265919901</v>
      </c>
      <c r="AQ99" s="17">
        <v>5.8882558835112703E-2</v>
      </c>
      <c r="AR99" s="17">
        <v>4.5797938116565802E-2</v>
      </c>
      <c r="AS99" s="17">
        <v>3.3141104135350798E-2</v>
      </c>
      <c r="AT99" s="17">
        <v>3.4707688327559397E-2</v>
      </c>
      <c r="AU99" s="17"/>
      <c r="AV99" s="17">
        <v>0.18566460057936501</v>
      </c>
      <c r="AW99" s="17">
        <v>0.143955207196927</v>
      </c>
      <c r="AX99" s="17">
        <v>6.5748427846451907E-2</v>
      </c>
      <c r="AY99" s="17">
        <v>3.9329718166696302E-2</v>
      </c>
      <c r="AZ99" s="17">
        <v>0.131891772649395</v>
      </c>
      <c r="BA99" s="17">
        <v>7.5382590577953199E-2</v>
      </c>
      <c r="BB99" s="17">
        <v>8.1343562955709395E-2</v>
      </c>
      <c r="BC99" s="17">
        <v>6.9821924643487507E-2</v>
      </c>
      <c r="BD99" s="17">
        <v>6.2602253366091501E-2</v>
      </c>
      <c r="BE99" s="17">
        <v>4.3677028974060998E-2</v>
      </c>
      <c r="BF99" s="17">
        <v>3.4531527540453098E-2</v>
      </c>
      <c r="BG99" s="17">
        <v>3.3423122089317803E-2</v>
      </c>
      <c r="BH99" s="17">
        <v>8.49698188612283E-2</v>
      </c>
      <c r="BI99" s="17">
        <v>0</v>
      </c>
      <c r="BJ99" s="17">
        <v>2.2057431843801299E-2</v>
      </c>
      <c r="BK99" s="17">
        <v>7.9873238271580702E-2</v>
      </c>
      <c r="BL99" s="17"/>
      <c r="BM99" s="17">
        <v>5.9474629638211103E-2</v>
      </c>
      <c r="BN99" s="17">
        <v>7.7991223367405799E-2</v>
      </c>
      <c r="BO99" s="17">
        <v>6.5346296160787701E-2</v>
      </c>
      <c r="BP99" s="17">
        <v>6.9424269576186401E-2</v>
      </c>
      <c r="BQ99" s="17">
        <v>6.5193734517644195E-2</v>
      </c>
      <c r="BR99" s="17">
        <v>0.11958679771340799</v>
      </c>
      <c r="BS99" s="17"/>
      <c r="BT99" s="17">
        <v>6.7363175683475607E-2</v>
      </c>
      <c r="BU99" s="17">
        <v>7.6191810862554499E-2</v>
      </c>
      <c r="BV99" s="17"/>
      <c r="BW99" s="17">
        <v>6.5116773649918094E-2</v>
      </c>
      <c r="BX99" s="17">
        <v>7.4263081950146498E-2</v>
      </c>
      <c r="BY99" s="17"/>
      <c r="BZ99" s="17">
        <v>7.24924797562298E-2</v>
      </c>
      <c r="CA99" s="17" t="s">
        <v>131</v>
      </c>
      <c r="CB99" s="17">
        <v>3.5076938046436801E-2</v>
      </c>
      <c r="CC99" s="17"/>
      <c r="CD99" s="17">
        <v>6.4482459558582395E-2</v>
      </c>
      <c r="CE99" s="17">
        <v>6.023492369847E-2</v>
      </c>
      <c r="CF99" s="17">
        <v>0.15827063465247401</v>
      </c>
      <c r="CG99" s="17"/>
      <c r="CH99" s="17">
        <v>6.3783481534219796E-2</v>
      </c>
      <c r="CI99" s="17">
        <v>8.4610888668425796E-2</v>
      </c>
      <c r="CJ99" s="17">
        <v>0.142420706061021</v>
      </c>
      <c r="CK99" s="17"/>
      <c r="CL99" s="17">
        <v>2.0516204443298599E-2</v>
      </c>
      <c r="CM99" s="17">
        <v>0.124685739258074</v>
      </c>
      <c r="CN99" s="17"/>
      <c r="CO99" s="17">
        <v>7.2581759348668007E-2</v>
      </c>
      <c r="CP99" s="17">
        <v>6.5105094520437098E-2</v>
      </c>
      <c r="CQ99" s="17">
        <v>7.6704374503501399E-2</v>
      </c>
      <c r="CR99" s="17">
        <v>6.9154350629691497E-2</v>
      </c>
    </row>
    <row r="100" spans="2:96" x14ac:dyDescent="0.25">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row>
    <row r="101" spans="2:96" x14ac:dyDescent="0.25">
      <c r="B101" s="6" t="s">
        <v>162</v>
      </c>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c r="CM101" s="17"/>
      <c r="CN101" s="17"/>
      <c r="CO101" s="17"/>
      <c r="CP101" s="17"/>
      <c r="CQ101" s="17"/>
      <c r="CR101" s="17"/>
    </row>
    <row r="102" spans="2:96" x14ac:dyDescent="0.25">
      <c r="B102" s="24" t="s">
        <v>135</v>
      </c>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c r="CJ102" s="17"/>
      <c r="CK102" s="17"/>
      <c r="CL102" s="17"/>
      <c r="CM102" s="17"/>
      <c r="CN102" s="17"/>
      <c r="CO102" s="17"/>
      <c r="CP102" s="17"/>
      <c r="CQ102" s="17"/>
      <c r="CR102" s="17"/>
    </row>
    <row r="103" spans="2:96" x14ac:dyDescent="0.25">
      <c r="B103" t="s">
        <v>137</v>
      </c>
      <c r="C103" s="17">
        <v>0.77870818358515903</v>
      </c>
      <c r="D103" s="17">
        <v>0.79066931045668798</v>
      </c>
      <c r="E103" s="17">
        <v>0.76939616308638503</v>
      </c>
      <c r="F103" s="17"/>
      <c r="G103" s="17">
        <v>0.60274967682005398</v>
      </c>
      <c r="H103" s="17">
        <v>0.77576498015668605</v>
      </c>
      <c r="I103" s="17">
        <v>0.73159598265777903</v>
      </c>
      <c r="J103" s="17">
        <v>0.76843757727814699</v>
      </c>
      <c r="K103" s="17">
        <v>0.82686550597116004</v>
      </c>
      <c r="L103" s="17">
        <v>0.89712447114726401</v>
      </c>
      <c r="M103" s="17"/>
      <c r="N103" s="17">
        <v>0.86040635632021401</v>
      </c>
      <c r="O103" s="17">
        <v>0.80653565050107401</v>
      </c>
      <c r="P103" s="17">
        <v>0.70277636955714096</v>
      </c>
      <c r="Q103" s="17">
        <v>0.72547802902577196</v>
      </c>
      <c r="R103" s="17"/>
      <c r="S103" s="17">
        <v>0.71760282884996895</v>
      </c>
      <c r="T103" s="17">
        <v>0.823160078627728</v>
      </c>
      <c r="U103" s="17">
        <v>0.75804146134219497</v>
      </c>
      <c r="V103" s="17">
        <v>0.83407920649417899</v>
      </c>
      <c r="W103" s="17">
        <v>0.85629325533848399</v>
      </c>
      <c r="X103" s="17">
        <v>0.79654496774828099</v>
      </c>
      <c r="Y103" s="17">
        <v>0.83067165711953606</v>
      </c>
      <c r="Z103" s="17">
        <v>0.81502230426526201</v>
      </c>
      <c r="AA103" s="17">
        <v>0.76084100176837099</v>
      </c>
      <c r="AB103" s="17">
        <v>0.76503946448358395</v>
      </c>
      <c r="AC103" s="17">
        <v>0.733476508951308</v>
      </c>
      <c r="AD103" s="17">
        <v>0.50269708589883499</v>
      </c>
      <c r="AE103" s="17"/>
      <c r="AF103" s="17">
        <v>0.82618447385222105</v>
      </c>
      <c r="AG103" s="17">
        <v>0.76102792922732998</v>
      </c>
      <c r="AH103" s="17">
        <v>0.86658820618519095</v>
      </c>
      <c r="AI103" s="17">
        <v>0.74182326899466899</v>
      </c>
      <c r="AJ103" s="17">
        <v>0.71025074455406101</v>
      </c>
      <c r="AK103" s="17"/>
      <c r="AL103" s="17">
        <v>0.82061315803734503</v>
      </c>
      <c r="AM103" s="17">
        <v>0.75648548916869995</v>
      </c>
      <c r="AN103" s="17">
        <v>0.80619101972678697</v>
      </c>
      <c r="AO103" s="17"/>
      <c r="AP103" s="17">
        <v>0.74913225663258798</v>
      </c>
      <c r="AQ103" s="17">
        <v>0.76096606140247602</v>
      </c>
      <c r="AR103" s="17">
        <v>0.802321902995765</v>
      </c>
      <c r="AS103" s="17">
        <v>0.77295485813892195</v>
      </c>
      <c r="AT103" s="17">
        <v>0.84686682528599599</v>
      </c>
      <c r="AU103" s="17"/>
      <c r="AV103" s="17">
        <v>0.57931013216365301</v>
      </c>
      <c r="AW103" s="17">
        <v>0.68055054669180504</v>
      </c>
      <c r="AX103" s="17">
        <v>0.74393743745109098</v>
      </c>
      <c r="AY103" s="17">
        <v>0.70463895252915798</v>
      </c>
      <c r="AZ103" s="17">
        <v>0.75629404470581496</v>
      </c>
      <c r="BA103" s="17">
        <v>0.706197486011505</v>
      </c>
      <c r="BB103" s="17">
        <v>0.73465343478387002</v>
      </c>
      <c r="BC103" s="17">
        <v>0.82152559581918805</v>
      </c>
      <c r="BD103" s="17">
        <v>0.78636648688486299</v>
      </c>
      <c r="BE103" s="17">
        <v>0.81814795456790301</v>
      </c>
      <c r="BF103" s="17">
        <v>0.84162407965479402</v>
      </c>
      <c r="BG103" s="17">
        <v>0.87299646630976102</v>
      </c>
      <c r="BH103" s="17">
        <v>0.86824757810269104</v>
      </c>
      <c r="BI103" s="17">
        <v>0.91963100668629305</v>
      </c>
      <c r="BJ103" s="17">
        <v>0.84874495551580897</v>
      </c>
      <c r="BK103" s="17">
        <v>0.88016486853093201</v>
      </c>
      <c r="BL103" s="17"/>
      <c r="BM103" s="17">
        <v>0.711930310551391</v>
      </c>
      <c r="BN103" s="17">
        <v>0.81576846127394897</v>
      </c>
      <c r="BO103" s="17">
        <v>0.739273322792384</v>
      </c>
      <c r="BP103" s="17">
        <v>0.81420535036612995</v>
      </c>
      <c r="BQ103" s="17">
        <v>0.83073651692393502</v>
      </c>
      <c r="BR103" s="17">
        <v>0.71683244999289797</v>
      </c>
      <c r="BS103" s="17"/>
      <c r="BT103" s="17">
        <v>0.78577388007239801</v>
      </c>
      <c r="BU103" s="17">
        <v>0.76926011982857301</v>
      </c>
      <c r="BV103" s="17"/>
      <c r="BW103" s="17">
        <v>0.81848660952750596</v>
      </c>
      <c r="BX103" s="17">
        <v>0.79576412091330795</v>
      </c>
      <c r="BY103" s="17"/>
      <c r="BZ103" s="17">
        <v>0.795915424466343</v>
      </c>
      <c r="CA103" s="17">
        <v>0.68635993720354505</v>
      </c>
      <c r="CB103" s="17" t="s">
        <v>131</v>
      </c>
      <c r="CC103" s="17"/>
      <c r="CD103" s="17">
        <v>0.96756223767882299</v>
      </c>
      <c r="CE103" s="17">
        <v>7.8555771050835096E-2</v>
      </c>
      <c r="CF103" s="17">
        <v>0.10630569652245001</v>
      </c>
      <c r="CG103" s="17"/>
      <c r="CH103" s="17">
        <v>1</v>
      </c>
      <c r="CI103" s="17">
        <v>0</v>
      </c>
      <c r="CJ103" s="17">
        <v>0</v>
      </c>
      <c r="CK103" s="17"/>
      <c r="CL103" s="17">
        <v>0.84338849170201502</v>
      </c>
      <c r="CM103" s="17">
        <v>0.71495953734477102</v>
      </c>
      <c r="CN103" s="17"/>
      <c r="CO103" s="17">
        <v>0.81484231895192605</v>
      </c>
      <c r="CP103" s="17">
        <v>0.83571764770894597</v>
      </c>
      <c r="CQ103" s="17">
        <v>0.770320159371081</v>
      </c>
      <c r="CR103" s="17">
        <v>0.67250445144595195</v>
      </c>
    </row>
    <row r="104" spans="2:96" x14ac:dyDescent="0.25">
      <c r="B104" t="s">
        <v>138</v>
      </c>
      <c r="C104" s="17">
        <v>8.3592494339588305E-2</v>
      </c>
      <c r="D104" s="17">
        <v>8.5680813515824295E-2</v>
      </c>
      <c r="E104" s="17">
        <v>8.2056969416111195E-2</v>
      </c>
      <c r="F104" s="17"/>
      <c r="G104" s="17">
        <v>0.137753563331596</v>
      </c>
      <c r="H104" s="17">
        <v>5.7362066995279598E-2</v>
      </c>
      <c r="I104" s="17">
        <v>0.10580849830154899</v>
      </c>
      <c r="J104" s="17">
        <v>9.0640806740812804E-2</v>
      </c>
      <c r="K104" s="17">
        <v>6.2692147572610504E-2</v>
      </c>
      <c r="L104" s="17">
        <v>6.2521448469295401E-2</v>
      </c>
      <c r="M104" s="17"/>
      <c r="N104" s="17">
        <v>6.8138677294762307E-2</v>
      </c>
      <c r="O104" s="17">
        <v>6.9656679417510498E-2</v>
      </c>
      <c r="P104" s="17">
        <v>0.115533598185491</v>
      </c>
      <c r="Q104" s="17">
        <v>8.7688938067412306E-2</v>
      </c>
      <c r="R104" s="17"/>
      <c r="S104" s="17">
        <v>0.12409102073349799</v>
      </c>
      <c r="T104" s="17">
        <v>9.0280499025396893E-2</v>
      </c>
      <c r="U104" s="17">
        <v>9.1082273830087906E-2</v>
      </c>
      <c r="V104" s="17">
        <v>7.2240957025982599E-2</v>
      </c>
      <c r="W104" s="17">
        <v>6.6635824601118998E-2</v>
      </c>
      <c r="X104" s="17">
        <v>7.0487412859382606E-2</v>
      </c>
      <c r="Y104" s="17">
        <v>5.0443058063569197E-2</v>
      </c>
      <c r="Z104" s="17">
        <v>7.9398366548073501E-2</v>
      </c>
      <c r="AA104" s="17">
        <v>8.0439757145498295E-2</v>
      </c>
      <c r="AB104" s="17">
        <v>6.4704336464871698E-2</v>
      </c>
      <c r="AC104" s="17">
        <v>7.4591192772443804E-2</v>
      </c>
      <c r="AD104" s="17">
        <v>0.14397567677843201</v>
      </c>
      <c r="AE104" s="17"/>
      <c r="AF104" s="17">
        <v>7.9510219098790996E-2</v>
      </c>
      <c r="AG104" s="17">
        <v>8.3066842235346106E-2</v>
      </c>
      <c r="AH104" s="17">
        <v>6.5296775846950803E-2</v>
      </c>
      <c r="AI104" s="17">
        <v>0.123648315267834</v>
      </c>
      <c r="AJ104" s="17">
        <v>9.9911901841665998E-2</v>
      </c>
      <c r="AK104" s="17"/>
      <c r="AL104" s="17">
        <v>8.7748297144919093E-2</v>
      </c>
      <c r="AM104" s="17">
        <v>7.8616719233565793E-2</v>
      </c>
      <c r="AN104" s="17">
        <v>7.9556954748280895E-2</v>
      </c>
      <c r="AO104" s="17"/>
      <c r="AP104" s="17">
        <v>9.3971501855335704E-2</v>
      </c>
      <c r="AQ104" s="17">
        <v>9.0931254293601202E-2</v>
      </c>
      <c r="AR104" s="17">
        <v>5.7564065285659799E-2</v>
      </c>
      <c r="AS104" s="17">
        <v>0.13834644359511999</v>
      </c>
      <c r="AT104" s="17">
        <v>0.11159923150855899</v>
      </c>
      <c r="AU104" s="17"/>
      <c r="AV104" s="17">
        <v>0</v>
      </c>
      <c r="AW104" s="17">
        <v>0.128903862703384</v>
      </c>
      <c r="AX104" s="17">
        <v>8.0816233557064798E-2</v>
      </c>
      <c r="AY104" s="17">
        <v>8.4775763880776803E-2</v>
      </c>
      <c r="AZ104" s="17">
        <v>0.100981771139946</v>
      </c>
      <c r="BA104" s="17">
        <v>0.11408083644967899</v>
      </c>
      <c r="BB104" s="17">
        <v>0.108096962871083</v>
      </c>
      <c r="BC104" s="17">
        <v>7.7518835827607505E-2</v>
      </c>
      <c r="BD104" s="17">
        <v>4.92533771552357E-2</v>
      </c>
      <c r="BE104" s="17">
        <v>7.5242669420799796E-2</v>
      </c>
      <c r="BF104" s="17">
        <v>5.3870502003736602E-2</v>
      </c>
      <c r="BG104" s="17">
        <v>6.3000617675687598E-2</v>
      </c>
      <c r="BH104" s="17">
        <v>7.8069569605086001E-2</v>
      </c>
      <c r="BI104" s="17">
        <v>6.2475207996593098E-2</v>
      </c>
      <c r="BJ104" s="17">
        <v>7.4500925870922996E-2</v>
      </c>
      <c r="BK104" s="17">
        <v>3.0492725566246302E-2</v>
      </c>
      <c r="BL104" s="17"/>
      <c r="BM104" s="17">
        <v>0.113796231216598</v>
      </c>
      <c r="BN104" s="17">
        <v>6.9161452451296804E-2</v>
      </c>
      <c r="BO104" s="17">
        <v>0.102088884891709</v>
      </c>
      <c r="BP104" s="17">
        <v>5.7944754304849098E-2</v>
      </c>
      <c r="BQ104" s="17">
        <v>5.8556229287674101E-2</v>
      </c>
      <c r="BR104" s="17">
        <v>0.13403962841209799</v>
      </c>
      <c r="BS104" s="17"/>
      <c r="BT104" s="17">
        <v>6.7179206181767703E-2</v>
      </c>
      <c r="BU104" s="17">
        <v>0.106654665201966</v>
      </c>
      <c r="BV104" s="17"/>
      <c r="BW104" s="17">
        <v>7.2603513327150093E-2</v>
      </c>
      <c r="BX104" s="17">
        <v>7.8557423726751105E-2</v>
      </c>
      <c r="BY104" s="17"/>
      <c r="BZ104" s="17">
        <v>7.4371863314765294E-2</v>
      </c>
      <c r="CA104" s="17">
        <v>0.133078005209921</v>
      </c>
      <c r="CB104" s="17" t="s">
        <v>131</v>
      </c>
      <c r="CC104" s="17"/>
      <c r="CD104" s="17">
        <v>1.39187461920098E-2</v>
      </c>
      <c r="CE104" s="17">
        <v>4.21608075813871E-2</v>
      </c>
      <c r="CF104" s="17">
        <v>0.84737826710813502</v>
      </c>
      <c r="CG104" s="17"/>
      <c r="CH104" s="17">
        <v>0</v>
      </c>
      <c r="CI104" s="17">
        <v>0</v>
      </c>
      <c r="CJ104" s="17">
        <v>1</v>
      </c>
      <c r="CK104" s="17"/>
      <c r="CL104" s="17">
        <v>7.4876988661970803E-2</v>
      </c>
      <c r="CM104" s="17">
        <v>9.3367163904143402E-2</v>
      </c>
      <c r="CN104" s="17"/>
      <c r="CO104" s="17">
        <v>0.113090380262165</v>
      </c>
      <c r="CP104" s="17">
        <v>6.4325214838116804E-2</v>
      </c>
      <c r="CQ104" s="17">
        <v>8.0426736176128694E-2</v>
      </c>
      <c r="CR104" s="17">
        <v>0.11670528207070401</v>
      </c>
    </row>
    <row r="105" spans="2:96" x14ac:dyDescent="0.25">
      <c r="B105" t="s">
        <v>139</v>
      </c>
      <c r="C105" s="17">
        <v>0.12565471643279399</v>
      </c>
      <c r="D105" s="17">
        <v>0.11172165604993101</v>
      </c>
      <c r="E105" s="17">
        <v>0.13632179318631399</v>
      </c>
      <c r="F105" s="17"/>
      <c r="G105" s="17">
        <v>0.238730166046802</v>
      </c>
      <c r="H105" s="17">
        <v>0.15722624348826</v>
      </c>
      <c r="I105" s="17">
        <v>0.15666885159252</v>
      </c>
      <c r="J105" s="17">
        <v>0.13415520106162401</v>
      </c>
      <c r="K105" s="17">
        <v>9.2797638236491703E-2</v>
      </c>
      <c r="L105" s="17">
        <v>2.6306072291170698E-2</v>
      </c>
      <c r="M105" s="17"/>
      <c r="N105" s="17">
        <v>5.9740487883864699E-2</v>
      </c>
      <c r="O105" s="17">
        <v>0.113303740666452</v>
      </c>
      <c r="P105" s="17">
        <v>0.16374600580729801</v>
      </c>
      <c r="Q105" s="17">
        <v>0.17789577780808599</v>
      </c>
      <c r="R105" s="17"/>
      <c r="S105" s="17">
        <v>0.141837584100031</v>
      </c>
      <c r="T105" s="17">
        <v>7.14869881190206E-2</v>
      </c>
      <c r="U105" s="17">
        <v>0.13325483935811699</v>
      </c>
      <c r="V105" s="17">
        <v>8.55535243306728E-2</v>
      </c>
      <c r="W105" s="17">
        <v>6.0554374588724799E-2</v>
      </c>
      <c r="X105" s="17">
        <v>0.12595351944855199</v>
      </c>
      <c r="Y105" s="17">
        <v>9.88793906551442E-2</v>
      </c>
      <c r="Z105" s="17">
        <v>0.105579329186664</v>
      </c>
      <c r="AA105" s="17">
        <v>0.14883400933898899</v>
      </c>
      <c r="AB105" s="17">
        <v>0.157333966675095</v>
      </c>
      <c r="AC105" s="17">
        <v>0.191932298276248</v>
      </c>
      <c r="AD105" s="17">
        <v>0.35332723732273302</v>
      </c>
      <c r="AE105" s="17"/>
      <c r="AF105" s="17">
        <v>8.6259163420860097E-2</v>
      </c>
      <c r="AG105" s="17">
        <v>0.14629469152854899</v>
      </c>
      <c r="AH105" s="17">
        <v>6.8115017967858002E-2</v>
      </c>
      <c r="AI105" s="17">
        <v>0.13452841573749699</v>
      </c>
      <c r="AJ105" s="17">
        <v>0.15869861525981799</v>
      </c>
      <c r="AK105" s="17"/>
      <c r="AL105" s="17">
        <v>9.1638544817735895E-2</v>
      </c>
      <c r="AM105" s="17">
        <v>0.15145492553326401</v>
      </c>
      <c r="AN105" s="17">
        <v>9.8984520038638099E-2</v>
      </c>
      <c r="AO105" s="17"/>
      <c r="AP105" s="17">
        <v>0.14790466895753099</v>
      </c>
      <c r="AQ105" s="17">
        <v>0.13571041809196199</v>
      </c>
      <c r="AR105" s="17">
        <v>0.12945145037273001</v>
      </c>
      <c r="AS105" s="17">
        <v>6.7729778588377698E-2</v>
      </c>
      <c r="AT105" s="17">
        <v>4.1533943205445303E-2</v>
      </c>
      <c r="AU105" s="17"/>
      <c r="AV105" s="17">
        <v>0.22590335446816601</v>
      </c>
      <c r="AW105" s="17">
        <v>0.162129068085059</v>
      </c>
      <c r="AX105" s="17">
        <v>0.168036254887443</v>
      </c>
      <c r="AY105" s="17">
        <v>0.21058528359006501</v>
      </c>
      <c r="AZ105" s="17">
        <v>0.136944871362571</v>
      </c>
      <c r="BA105" s="17">
        <v>0.157386708935953</v>
      </c>
      <c r="BB105" s="17">
        <v>0.14585329311477299</v>
      </c>
      <c r="BC105" s="17">
        <v>8.2465036426875304E-2</v>
      </c>
      <c r="BD105" s="17">
        <v>0.142896479012455</v>
      </c>
      <c r="BE105" s="17">
        <v>0.106609376011298</v>
      </c>
      <c r="BF105" s="17">
        <v>0.10450541834146899</v>
      </c>
      <c r="BG105" s="17">
        <v>4.3542071990747E-2</v>
      </c>
      <c r="BH105" s="17">
        <v>5.36828522922232E-2</v>
      </c>
      <c r="BI105" s="17">
        <v>0</v>
      </c>
      <c r="BJ105" s="17">
        <v>7.6754118613267502E-2</v>
      </c>
      <c r="BK105" s="17">
        <v>7.46401558209384E-2</v>
      </c>
      <c r="BL105" s="17"/>
      <c r="BM105" s="17">
        <v>0.16654321165456201</v>
      </c>
      <c r="BN105" s="17">
        <v>0.10338051361073999</v>
      </c>
      <c r="BO105" s="17">
        <v>0.14387099703520501</v>
      </c>
      <c r="BP105" s="17">
        <v>0.111408477314706</v>
      </c>
      <c r="BQ105" s="17">
        <v>0.101354961196102</v>
      </c>
      <c r="BR105" s="17">
        <v>0.13623599972179001</v>
      </c>
      <c r="BS105" s="17"/>
      <c r="BT105" s="17">
        <v>0.13975861924208899</v>
      </c>
      <c r="BU105" s="17">
        <v>0.107108284093069</v>
      </c>
      <c r="BV105" s="17"/>
      <c r="BW105" s="17">
        <v>0.103486813825209</v>
      </c>
      <c r="BX105" s="17">
        <v>0.112447667685831</v>
      </c>
      <c r="BY105" s="17"/>
      <c r="BZ105" s="17">
        <v>0.116308892809735</v>
      </c>
      <c r="CA105" s="17">
        <v>0.175812114038888</v>
      </c>
      <c r="CB105" s="17" t="s">
        <v>131</v>
      </c>
      <c r="CC105" s="17"/>
      <c r="CD105" s="17">
        <v>1.5519764371846601E-2</v>
      </c>
      <c r="CE105" s="17">
        <v>0.87297608957423301</v>
      </c>
      <c r="CF105" s="17">
        <v>4.63160363694144E-2</v>
      </c>
      <c r="CG105" s="17"/>
      <c r="CH105" s="17">
        <v>0</v>
      </c>
      <c r="CI105" s="17">
        <v>1</v>
      </c>
      <c r="CJ105" s="17">
        <v>0</v>
      </c>
      <c r="CK105" s="17"/>
      <c r="CL105" s="17">
        <v>7.2225228917183304E-2</v>
      </c>
      <c r="CM105" s="17">
        <v>0.18201350706118599</v>
      </c>
      <c r="CN105" s="17"/>
      <c r="CO105" s="17">
        <v>7.2067300785909005E-2</v>
      </c>
      <c r="CP105" s="17">
        <v>8.4124992709212296E-2</v>
      </c>
      <c r="CQ105" s="17">
        <v>0.14153118874655701</v>
      </c>
      <c r="CR105" s="17">
        <v>0.19349434436837601</v>
      </c>
    </row>
    <row r="106" spans="2:96" x14ac:dyDescent="0.25">
      <c r="B106" t="s">
        <v>140</v>
      </c>
      <c r="C106" s="17">
        <v>6.4403330897310502E-3</v>
      </c>
      <c r="D106" s="17">
        <v>4.92552867698669E-3</v>
      </c>
      <c r="E106" s="17">
        <v>7.9352124381729307E-3</v>
      </c>
      <c r="F106" s="17"/>
      <c r="G106" s="17">
        <v>5.8189956098593102E-3</v>
      </c>
      <c r="H106" s="17">
        <v>0</v>
      </c>
      <c r="I106" s="17">
        <v>5.9266674481522298E-3</v>
      </c>
      <c r="J106" s="17">
        <v>6.7664149194167E-3</v>
      </c>
      <c r="K106" s="17">
        <v>1.03059981729522E-2</v>
      </c>
      <c r="L106" s="17">
        <v>9.2958804044818693E-3</v>
      </c>
      <c r="M106" s="17"/>
      <c r="N106" s="17">
        <v>5.2580443231957704E-3</v>
      </c>
      <c r="O106" s="17">
        <v>5.6171018224666696E-3</v>
      </c>
      <c r="P106" s="17">
        <v>1.34141352328756E-2</v>
      </c>
      <c r="Q106" s="17">
        <v>2.5074607048682601E-3</v>
      </c>
      <c r="R106" s="17"/>
      <c r="S106" s="17">
        <v>0</v>
      </c>
      <c r="T106" s="17">
        <v>1.12624877005077E-2</v>
      </c>
      <c r="U106" s="17">
        <v>1.1218241265744401E-2</v>
      </c>
      <c r="V106" s="17">
        <v>8.1263121491655793E-3</v>
      </c>
      <c r="W106" s="17">
        <v>0</v>
      </c>
      <c r="X106" s="17">
        <v>7.0140999437845204E-3</v>
      </c>
      <c r="Y106" s="17">
        <v>1.23086083029169E-2</v>
      </c>
      <c r="Z106" s="17">
        <v>0</v>
      </c>
      <c r="AA106" s="17">
        <v>4.7984393333763203E-3</v>
      </c>
      <c r="AB106" s="17">
        <v>1.2922232376449299E-2</v>
      </c>
      <c r="AC106" s="17">
        <v>0</v>
      </c>
      <c r="AD106" s="17">
        <v>0</v>
      </c>
      <c r="AE106" s="17"/>
      <c r="AF106" s="17">
        <v>6.7310487635619696E-3</v>
      </c>
      <c r="AG106" s="17">
        <v>7.2943206046230903E-3</v>
      </c>
      <c r="AH106" s="17">
        <v>0</v>
      </c>
      <c r="AI106" s="17">
        <v>0</v>
      </c>
      <c r="AJ106" s="17">
        <v>5.8537060280067698E-3</v>
      </c>
      <c r="AK106" s="17"/>
      <c r="AL106" s="17">
        <v>0</v>
      </c>
      <c r="AM106" s="17">
        <v>9.6585560461371206E-3</v>
      </c>
      <c r="AN106" s="17">
        <v>6.93405847899048E-3</v>
      </c>
      <c r="AO106" s="17"/>
      <c r="AP106" s="17">
        <v>6.7473956267190098E-3</v>
      </c>
      <c r="AQ106" s="17">
        <v>9.6783397532894805E-3</v>
      </c>
      <c r="AR106" s="17">
        <v>0</v>
      </c>
      <c r="AS106" s="17">
        <v>4.4815428248150399E-3</v>
      </c>
      <c r="AT106" s="17">
        <v>0</v>
      </c>
      <c r="AU106" s="17"/>
      <c r="AV106" s="17">
        <v>0.19478651336818101</v>
      </c>
      <c r="AW106" s="17">
        <v>0</v>
      </c>
      <c r="AX106" s="17">
        <v>0</v>
      </c>
      <c r="AY106" s="17">
        <v>0</v>
      </c>
      <c r="AZ106" s="17">
        <v>5.7793127916674703E-3</v>
      </c>
      <c r="BA106" s="17">
        <v>1.3753413141196699E-2</v>
      </c>
      <c r="BB106" s="17">
        <v>1.1396309230273899E-2</v>
      </c>
      <c r="BC106" s="17">
        <v>9.8307766447281193E-3</v>
      </c>
      <c r="BD106" s="17">
        <v>1.3021322593260999E-2</v>
      </c>
      <c r="BE106" s="17">
        <v>0</v>
      </c>
      <c r="BF106" s="17">
        <v>0</v>
      </c>
      <c r="BG106" s="17">
        <v>8.8104936388408404E-3</v>
      </c>
      <c r="BH106" s="17">
        <v>0</v>
      </c>
      <c r="BI106" s="17">
        <v>1.7893785317114001E-2</v>
      </c>
      <c r="BJ106" s="17">
        <v>0</v>
      </c>
      <c r="BK106" s="17">
        <v>0</v>
      </c>
      <c r="BL106" s="17"/>
      <c r="BM106" s="17">
        <v>2.1691518407126499E-3</v>
      </c>
      <c r="BN106" s="17">
        <v>9.5960284198561598E-3</v>
      </c>
      <c r="BO106" s="17">
        <v>7.5098547531955596E-3</v>
      </c>
      <c r="BP106" s="17">
        <v>4.7827151969158802E-3</v>
      </c>
      <c r="BQ106" s="17">
        <v>4.5187737732080499E-3</v>
      </c>
      <c r="BR106" s="17">
        <v>1.28919218732131E-2</v>
      </c>
      <c r="BS106" s="17"/>
      <c r="BT106" s="17">
        <v>3.5734821760243399E-3</v>
      </c>
      <c r="BU106" s="17">
        <v>1.08875835665782E-2</v>
      </c>
      <c r="BV106" s="17"/>
      <c r="BW106" s="17">
        <v>2.63274500141318E-3</v>
      </c>
      <c r="BX106" s="17">
        <v>8.7792668101290394E-3</v>
      </c>
      <c r="BY106" s="17"/>
      <c r="BZ106" s="17">
        <v>6.7553032291043204E-3</v>
      </c>
      <c r="CA106" s="17">
        <v>4.7499435476460001E-3</v>
      </c>
      <c r="CB106" s="17" t="s">
        <v>131</v>
      </c>
      <c r="CC106" s="17"/>
      <c r="CD106" s="17">
        <v>0</v>
      </c>
      <c r="CE106" s="17">
        <v>0</v>
      </c>
      <c r="CF106" s="17">
        <v>0</v>
      </c>
      <c r="CG106" s="17"/>
      <c r="CH106" s="17">
        <v>0</v>
      </c>
      <c r="CI106" s="17">
        <v>0</v>
      </c>
      <c r="CJ106" s="17">
        <v>0</v>
      </c>
      <c r="CK106" s="17"/>
      <c r="CL106" s="17">
        <v>4.8788769623584402E-3</v>
      </c>
      <c r="CM106" s="17">
        <v>6.0588132053798196E-3</v>
      </c>
      <c r="CN106" s="17"/>
      <c r="CO106" s="17">
        <v>0</v>
      </c>
      <c r="CP106" s="17">
        <v>5.2683164574102298E-3</v>
      </c>
      <c r="CQ106" s="17">
        <v>4.57840076542914E-3</v>
      </c>
      <c r="CR106" s="17">
        <v>1.4544097990139599E-2</v>
      </c>
    </row>
    <row r="107" spans="2:96" x14ac:dyDescent="0.25">
      <c r="B107" t="s">
        <v>127</v>
      </c>
      <c r="C107" s="17">
        <v>2.9092532651232299E-3</v>
      </c>
      <c r="D107" s="17">
        <v>2.6139707284528902E-3</v>
      </c>
      <c r="E107" s="17">
        <v>3.21004714552935E-3</v>
      </c>
      <c r="F107" s="17"/>
      <c r="G107" s="17">
        <v>9.9715682812181704E-3</v>
      </c>
      <c r="H107" s="17">
        <v>3.67471288484941E-3</v>
      </c>
      <c r="I107" s="17">
        <v>0</v>
      </c>
      <c r="J107" s="17">
        <v>0</v>
      </c>
      <c r="K107" s="17">
        <v>3.7001518522606302E-3</v>
      </c>
      <c r="L107" s="17">
        <v>2.2523611161796501E-3</v>
      </c>
      <c r="M107" s="17"/>
      <c r="N107" s="17">
        <v>4.0909009460097902E-3</v>
      </c>
      <c r="O107" s="17">
        <v>4.8868275924964398E-3</v>
      </c>
      <c r="P107" s="17">
        <v>0</v>
      </c>
      <c r="Q107" s="17">
        <v>2.12676030199169E-3</v>
      </c>
      <c r="R107" s="17"/>
      <c r="S107" s="17">
        <v>9.2433646085934504E-3</v>
      </c>
      <c r="T107" s="17">
        <v>3.8099465273470001E-3</v>
      </c>
      <c r="U107" s="17">
        <v>6.4031842038556998E-3</v>
      </c>
      <c r="V107" s="17">
        <v>0</v>
      </c>
      <c r="W107" s="17">
        <v>0</v>
      </c>
      <c r="X107" s="17">
        <v>0</v>
      </c>
      <c r="Y107" s="17">
        <v>7.6972858588335901E-3</v>
      </c>
      <c r="Z107" s="17">
        <v>0</v>
      </c>
      <c r="AA107" s="17">
        <v>0</v>
      </c>
      <c r="AB107" s="17">
        <v>0</v>
      </c>
      <c r="AC107" s="17">
        <v>0</v>
      </c>
      <c r="AD107" s="17">
        <v>0</v>
      </c>
      <c r="AE107" s="17"/>
      <c r="AF107" s="17">
        <v>1.31509486456595E-3</v>
      </c>
      <c r="AG107" s="17">
        <v>2.3162164041518802E-3</v>
      </c>
      <c r="AH107" s="17">
        <v>0</v>
      </c>
      <c r="AI107" s="17">
        <v>0</v>
      </c>
      <c r="AJ107" s="17">
        <v>4.1390806879338798E-3</v>
      </c>
      <c r="AK107" s="17"/>
      <c r="AL107" s="17">
        <v>0</v>
      </c>
      <c r="AM107" s="17">
        <v>1.92021723361972E-3</v>
      </c>
      <c r="AN107" s="17">
        <v>8.3334470073031398E-3</v>
      </c>
      <c r="AO107" s="17"/>
      <c r="AP107" s="17">
        <v>2.2441769278265002E-3</v>
      </c>
      <c r="AQ107" s="17">
        <v>2.7139264586710501E-3</v>
      </c>
      <c r="AR107" s="17">
        <v>2.3566290374288199E-3</v>
      </c>
      <c r="AS107" s="17">
        <v>1.11671297969867E-2</v>
      </c>
      <c r="AT107" s="17">
        <v>0</v>
      </c>
      <c r="AU107" s="17"/>
      <c r="AV107" s="17">
        <v>0</v>
      </c>
      <c r="AW107" s="17">
        <v>1.2861776456349699E-2</v>
      </c>
      <c r="AX107" s="17">
        <v>0</v>
      </c>
      <c r="AY107" s="17">
        <v>0</v>
      </c>
      <c r="AZ107" s="17">
        <v>0</v>
      </c>
      <c r="BA107" s="17">
        <v>0</v>
      </c>
      <c r="BB107" s="17">
        <v>0</v>
      </c>
      <c r="BC107" s="17">
        <v>8.6597552816010601E-3</v>
      </c>
      <c r="BD107" s="17">
        <v>8.4623343541858909E-3</v>
      </c>
      <c r="BE107" s="17">
        <v>0</v>
      </c>
      <c r="BF107" s="17">
        <v>0</v>
      </c>
      <c r="BG107" s="17">
        <v>1.16503503849631E-2</v>
      </c>
      <c r="BH107" s="17">
        <v>0</v>
      </c>
      <c r="BI107" s="17">
        <v>0</v>
      </c>
      <c r="BJ107" s="17">
        <v>0</v>
      </c>
      <c r="BK107" s="17">
        <v>1.4702250081883399E-2</v>
      </c>
      <c r="BL107" s="17"/>
      <c r="BM107" s="17">
        <v>5.5610947367365996E-3</v>
      </c>
      <c r="BN107" s="17">
        <v>2.0935442441586401E-3</v>
      </c>
      <c r="BO107" s="17">
        <v>0</v>
      </c>
      <c r="BP107" s="17">
        <v>3.1132417287894399E-3</v>
      </c>
      <c r="BQ107" s="17">
        <v>4.8335188190808702E-3</v>
      </c>
      <c r="BR107" s="17">
        <v>0</v>
      </c>
      <c r="BS107" s="17"/>
      <c r="BT107" s="17">
        <v>2.7849756950981898E-3</v>
      </c>
      <c r="BU107" s="17">
        <v>3.1822413122552201E-3</v>
      </c>
      <c r="BV107" s="17"/>
      <c r="BW107" s="17">
        <v>2.79031831872189E-3</v>
      </c>
      <c r="BX107" s="17">
        <v>3.1578081959010699E-3</v>
      </c>
      <c r="BY107" s="17"/>
      <c r="BZ107" s="17">
        <v>3.45133417817579E-3</v>
      </c>
      <c r="CA107" s="17">
        <v>0</v>
      </c>
      <c r="CB107" s="17" t="s">
        <v>131</v>
      </c>
      <c r="CC107" s="17"/>
      <c r="CD107" s="17">
        <v>7.2935911200491398E-4</v>
      </c>
      <c r="CE107" s="17">
        <v>6.3073317935444803E-3</v>
      </c>
      <c r="CF107" s="17">
        <v>0</v>
      </c>
      <c r="CG107" s="17"/>
      <c r="CH107" s="17">
        <v>0</v>
      </c>
      <c r="CI107" s="17">
        <v>0</v>
      </c>
      <c r="CJ107" s="17">
        <v>0</v>
      </c>
      <c r="CK107" s="17"/>
      <c r="CL107" s="17">
        <v>2.5235784224029202E-3</v>
      </c>
      <c r="CM107" s="17">
        <v>2.2168671124761499E-3</v>
      </c>
      <c r="CN107" s="17"/>
      <c r="CO107" s="17">
        <v>0</v>
      </c>
      <c r="CP107" s="17">
        <v>4.7601091019631196E-3</v>
      </c>
      <c r="CQ107" s="17">
        <v>1.66940924762427E-3</v>
      </c>
      <c r="CR107" s="17">
        <v>2.7518241248284999E-3</v>
      </c>
    </row>
    <row r="108" spans="2:96" x14ac:dyDescent="0.25">
      <c r="B108" t="s">
        <v>121</v>
      </c>
      <c r="C108" s="17">
        <v>2.6950192876044501E-3</v>
      </c>
      <c r="D108" s="17">
        <v>4.38872057211704E-3</v>
      </c>
      <c r="E108" s="17">
        <v>1.07981472748761E-3</v>
      </c>
      <c r="F108" s="17"/>
      <c r="G108" s="17">
        <v>4.9760299104705998E-3</v>
      </c>
      <c r="H108" s="17">
        <v>5.9719964749254603E-3</v>
      </c>
      <c r="I108" s="17">
        <v>0</v>
      </c>
      <c r="J108" s="17">
        <v>0</v>
      </c>
      <c r="K108" s="17">
        <v>3.6385581945250498E-3</v>
      </c>
      <c r="L108" s="17">
        <v>2.4997665716082799E-3</v>
      </c>
      <c r="M108" s="17"/>
      <c r="N108" s="17">
        <v>2.3655332319534499E-3</v>
      </c>
      <c r="O108" s="17">
        <v>0</v>
      </c>
      <c r="P108" s="17">
        <v>4.5298912171946697E-3</v>
      </c>
      <c r="Q108" s="17">
        <v>4.3030340918700002E-3</v>
      </c>
      <c r="R108" s="17"/>
      <c r="S108" s="17">
        <v>7.2252017079079203E-3</v>
      </c>
      <c r="T108" s="17">
        <v>0</v>
      </c>
      <c r="U108" s="17">
        <v>0</v>
      </c>
      <c r="V108" s="17">
        <v>0</v>
      </c>
      <c r="W108" s="17">
        <v>1.6516545471672001E-2</v>
      </c>
      <c r="X108" s="17">
        <v>0</v>
      </c>
      <c r="Y108" s="17">
        <v>0</v>
      </c>
      <c r="Z108" s="17">
        <v>0</v>
      </c>
      <c r="AA108" s="17">
        <v>5.0867924137658104E-3</v>
      </c>
      <c r="AB108" s="17">
        <v>0</v>
      </c>
      <c r="AC108" s="17">
        <v>0</v>
      </c>
      <c r="AD108" s="17">
        <v>0</v>
      </c>
      <c r="AE108" s="17"/>
      <c r="AF108" s="17">
        <v>0</v>
      </c>
      <c r="AG108" s="17">
        <v>0</v>
      </c>
      <c r="AH108" s="17">
        <v>0</v>
      </c>
      <c r="AI108" s="17">
        <v>0</v>
      </c>
      <c r="AJ108" s="17">
        <v>2.11459516285145E-2</v>
      </c>
      <c r="AK108" s="17"/>
      <c r="AL108" s="17">
        <v>0</v>
      </c>
      <c r="AM108" s="17">
        <v>1.86409278471308E-3</v>
      </c>
      <c r="AN108" s="17">
        <v>0</v>
      </c>
      <c r="AO108" s="17"/>
      <c r="AP108" s="17">
        <v>0</v>
      </c>
      <c r="AQ108" s="17">
        <v>0</v>
      </c>
      <c r="AR108" s="17">
        <v>8.3059523084166708E-3</v>
      </c>
      <c r="AS108" s="17">
        <v>5.3202470557786596E-3</v>
      </c>
      <c r="AT108" s="17">
        <v>0</v>
      </c>
      <c r="AU108" s="17"/>
      <c r="AV108" s="17">
        <v>0</v>
      </c>
      <c r="AW108" s="17">
        <v>1.55547460634028E-2</v>
      </c>
      <c r="AX108" s="17">
        <v>7.2100741044014401E-3</v>
      </c>
      <c r="AY108" s="17">
        <v>0</v>
      </c>
      <c r="AZ108" s="17">
        <v>0</v>
      </c>
      <c r="BA108" s="17">
        <v>8.5815554616660294E-3</v>
      </c>
      <c r="BB108" s="17">
        <v>0</v>
      </c>
      <c r="BC108" s="17">
        <v>0</v>
      </c>
      <c r="BD108" s="17">
        <v>0</v>
      </c>
      <c r="BE108" s="17">
        <v>0</v>
      </c>
      <c r="BF108" s="17">
        <v>0</v>
      </c>
      <c r="BG108" s="17">
        <v>0</v>
      </c>
      <c r="BH108" s="17">
        <v>0</v>
      </c>
      <c r="BI108" s="17">
        <v>0</v>
      </c>
      <c r="BJ108" s="17">
        <v>0</v>
      </c>
      <c r="BK108" s="17">
        <v>0</v>
      </c>
      <c r="BL108" s="17"/>
      <c r="BM108" s="17">
        <v>0</v>
      </c>
      <c r="BN108" s="17">
        <v>0</v>
      </c>
      <c r="BO108" s="17">
        <v>7.2569405275071004E-3</v>
      </c>
      <c r="BP108" s="17">
        <v>8.5454610886099396E-3</v>
      </c>
      <c r="BQ108" s="17">
        <v>0</v>
      </c>
      <c r="BR108" s="17">
        <v>0</v>
      </c>
      <c r="BS108" s="17"/>
      <c r="BT108" s="17">
        <v>9.2983663262254795E-4</v>
      </c>
      <c r="BU108" s="17">
        <v>2.9071059975590199E-3</v>
      </c>
      <c r="BV108" s="17"/>
      <c r="BW108" s="17">
        <v>0</v>
      </c>
      <c r="BX108" s="17">
        <v>1.29371266808008E-3</v>
      </c>
      <c r="BY108" s="17"/>
      <c r="BZ108" s="17">
        <v>3.1971820018764298E-3</v>
      </c>
      <c r="CA108" s="17">
        <v>0</v>
      </c>
      <c r="CB108" s="17" t="s">
        <v>131</v>
      </c>
      <c r="CC108" s="17"/>
      <c r="CD108" s="17">
        <v>2.2698926453156498E-3</v>
      </c>
      <c r="CE108" s="17">
        <v>0</v>
      </c>
      <c r="CF108" s="17">
        <v>0</v>
      </c>
      <c r="CG108" s="17"/>
      <c r="CH108" s="17">
        <v>0</v>
      </c>
      <c r="CI108" s="17">
        <v>0</v>
      </c>
      <c r="CJ108" s="17">
        <v>0</v>
      </c>
      <c r="CK108" s="17"/>
      <c r="CL108" s="17">
        <v>2.1068353340690299E-3</v>
      </c>
      <c r="CM108" s="17">
        <v>1.3841113720434201E-3</v>
      </c>
      <c r="CN108" s="17"/>
      <c r="CO108" s="17">
        <v>0</v>
      </c>
      <c r="CP108" s="17">
        <v>5.8037191843513299E-3</v>
      </c>
      <c r="CQ108" s="17">
        <v>1.4741056931794499E-3</v>
      </c>
      <c r="CR108" s="17">
        <v>0</v>
      </c>
    </row>
    <row r="109" spans="2:96" x14ac:dyDescent="0.25">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c r="CM109" s="17"/>
      <c r="CN109" s="17"/>
      <c r="CO109" s="17"/>
      <c r="CP109" s="17"/>
      <c r="CQ109" s="17"/>
      <c r="CR109" s="17"/>
    </row>
    <row r="110" spans="2:96" x14ac:dyDescent="0.25">
      <c r="B110" s="6" t="s">
        <v>165</v>
      </c>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row>
    <row r="111" spans="2:96" x14ac:dyDescent="0.25">
      <c r="B111" s="24" t="s">
        <v>166</v>
      </c>
      <c r="C111" s="17" t="s">
        <v>135</v>
      </c>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c r="CA111" s="17"/>
      <c r="CB111" s="17"/>
      <c r="CC111" s="17"/>
      <c r="CD111" s="17"/>
      <c r="CE111" s="17"/>
      <c r="CF111" s="17"/>
      <c r="CG111" s="17"/>
      <c r="CH111" s="17"/>
      <c r="CI111" s="17"/>
      <c r="CJ111" s="17"/>
      <c r="CK111" s="17"/>
      <c r="CL111" s="17"/>
      <c r="CM111" s="17"/>
      <c r="CN111" s="17"/>
      <c r="CO111" s="17"/>
      <c r="CP111" s="17"/>
      <c r="CQ111" s="17"/>
      <c r="CR111" s="17"/>
    </row>
    <row r="112" spans="2:96" x14ac:dyDescent="0.25">
      <c r="B112" t="s">
        <v>163</v>
      </c>
      <c r="C112" s="17">
        <v>0.91504604064691497</v>
      </c>
      <c r="D112" s="17">
        <v>0.90108940602395005</v>
      </c>
      <c r="E112" s="17">
        <v>0.92806613700570895</v>
      </c>
      <c r="F112" s="17"/>
      <c r="G112" s="17">
        <v>0.87777099104711798</v>
      </c>
      <c r="H112" s="17">
        <v>0.91494775991320498</v>
      </c>
      <c r="I112" s="17">
        <v>0.887040988593508</v>
      </c>
      <c r="J112" s="17">
        <v>0.91380092084285502</v>
      </c>
      <c r="K112" s="17">
        <v>0.94888838726207803</v>
      </c>
      <c r="L112" s="17">
        <v>0.93733160343864697</v>
      </c>
      <c r="M112" s="17"/>
      <c r="N112" s="17">
        <v>0.90782897199491597</v>
      </c>
      <c r="O112" s="17">
        <v>0.91390457775162304</v>
      </c>
      <c r="P112" s="17">
        <v>0.93168488476094502</v>
      </c>
      <c r="Q112" s="17">
        <v>0.90892549152156299</v>
      </c>
      <c r="R112" s="17"/>
      <c r="S112" s="17">
        <v>0.87564705728851899</v>
      </c>
      <c r="T112" s="17">
        <v>0.92120644378194405</v>
      </c>
      <c r="U112" s="17">
        <v>0.94862686370981197</v>
      </c>
      <c r="V112" s="17">
        <v>0.90722234230358101</v>
      </c>
      <c r="W112" s="17">
        <v>0.95037063093033802</v>
      </c>
      <c r="X112" s="17">
        <v>0.93040999502020205</v>
      </c>
      <c r="Y112" s="17">
        <v>0.95312397193442899</v>
      </c>
      <c r="Z112" s="17">
        <v>0.963058271867821</v>
      </c>
      <c r="AA112" s="17">
        <v>0.93801750003061701</v>
      </c>
      <c r="AB112" s="17">
        <v>0.94935692334926503</v>
      </c>
      <c r="AC112" s="17">
        <v>0.89185370466549596</v>
      </c>
      <c r="AD112" s="17">
        <v>0.26678879919159398</v>
      </c>
      <c r="AE112" s="17"/>
      <c r="AF112" s="17">
        <v>0.93678149406790001</v>
      </c>
      <c r="AG112" s="17">
        <v>0.91636623344814006</v>
      </c>
      <c r="AH112" s="17">
        <v>0.92254220554074995</v>
      </c>
      <c r="AI112" s="17">
        <v>0.95340813714987305</v>
      </c>
      <c r="AJ112" s="17">
        <v>0.85848563619639096</v>
      </c>
      <c r="AK112" s="17"/>
      <c r="AL112" s="17">
        <v>0.92072999437325098</v>
      </c>
      <c r="AM112" s="17">
        <v>0.91240824054883896</v>
      </c>
      <c r="AN112" s="17">
        <v>0.926676009516465</v>
      </c>
      <c r="AO112" s="17"/>
      <c r="AP112" s="17">
        <v>0.92699345137713796</v>
      </c>
      <c r="AQ112" s="17">
        <v>0.91944557236012803</v>
      </c>
      <c r="AR112" s="17">
        <v>0.89611376081919802</v>
      </c>
      <c r="AS112" s="17">
        <v>0.86701360959046803</v>
      </c>
      <c r="AT112" s="17">
        <v>0.92648161830575304</v>
      </c>
      <c r="AU112" s="17"/>
      <c r="AV112" s="17">
        <v>1</v>
      </c>
      <c r="AW112" s="17">
        <v>0.86002054559109398</v>
      </c>
      <c r="AX112" s="17">
        <v>0.91726815277214402</v>
      </c>
      <c r="AY112" s="17">
        <v>0.91013259239784605</v>
      </c>
      <c r="AZ112" s="17">
        <v>0.90975638652936197</v>
      </c>
      <c r="BA112" s="17">
        <v>0.92460019677342498</v>
      </c>
      <c r="BB112" s="17">
        <v>0.90633434909477895</v>
      </c>
      <c r="BC112" s="17">
        <v>0.95208969443200497</v>
      </c>
      <c r="BD112" s="17">
        <v>0.88570899621569299</v>
      </c>
      <c r="BE112" s="17">
        <v>0.93283734280092001</v>
      </c>
      <c r="BF112" s="17">
        <v>0.94085279215936601</v>
      </c>
      <c r="BG112" s="17">
        <v>0.94322904778002603</v>
      </c>
      <c r="BH112" s="17">
        <v>0.87422536715695098</v>
      </c>
      <c r="BI112" s="17">
        <v>0.97580892020354804</v>
      </c>
      <c r="BJ112" s="17">
        <v>0.84912312905599496</v>
      </c>
      <c r="BK112" s="17">
        <v>0.91574366997433099</v>
      </c>
      <c r="BL112" s="17"/>
      <c r="BM112" s="17">
        <v>0.87795230125231105</v>
      </c>
      <c r="BN112" s="17">
        <v>0.91435336970094805</v>
      </c>
      <c r="BO112" s="17">
        <v>0.93123091364463695</v>
      </c>
      <c r="BP112" s="17">
        <v>0.92819932062918598</v>
      </c>
      <c r="BQ112" s="17">
        <v>0.92577441956221596</v>
      </c>
      <c r="BR112" s="17">
        <v>0.96541358365910701</v>
      </c>
      <c r="BS112" s="17"/>
      <c r="BT112" s="17">
        <v>0.93295370836022695</v>
      </c>
      <c r="BU112" s="17">
        <v>0.88647869413719704</v>
      </c>
      <c r="BV112" s="17"/>
      <c r="BW112" s="17">
        <v>0.91690973468667503</v>
      </c>
      <c r="BX112" s="17">
        <v>0.91649790902832295</v>
      </c>
      <c r="BY112" s="17"/>
      <c r="BZ112" s="17">
        <v>0.91504604064691497</v>
      </c>
      <c r="CA112" s="17" t="s">
        <v>131</v>
      </c>
      <c r="CB112" s="17" t="s">
        <v>131</v>
      </c>
      <c r="CC112" s="17"/>
      <c r="CD112" s="17">
        <v>0.93280819245763003</v>
      </c>
      <c r="CE112" s="17">
        <v>0.83714612389097098</v>
      </c>
      <c r="CF112" s="17">
        <v>0.84584978063208205</v>
      </c>
      <c r="CG112" s="17"/>
      <c r="CH112" s="17">
        <v>0.93578247797286196</v>
      </c>
      <c r="CI112" s="17">
        <v>0.83619509917206902</v>
      </c>
      <c r="CJ112" s="17">
        <v>0.80938532239471705</v>
      </c>
      <c r="CK112" s="17"/>
      <c r="CL112" s="17">
        <v>0.93598027657787297</v>
      </c>
      <c r="CM112" s="17">
        <v>0.89046393559357295</v>
      </c>
      <c r="CN112" s="17"/>
      <c r="CO112" s="17">
        <v>0.84586694472146495</v>
      </c>
      <c r="CP112" s="17">
        <v>0.92707252570832799</v>
      </c>
      <c r="CQ112" s="17">
        <v>0.93300872512230204</v>
      </c>
      <c r="CR112" s="17">
        <v>0.88104822701675001</v>
      </c>
    </row>
    <row r="113" spans="2:96" x14ac:dyDescent="0.25">
      <c r="B113" t="s">
        <v>164</v>
      </c>
      <c r="C113" s="17">
        <v>8.4953959353085001E-2</v>
      </c>
      <c r="D113" s="17">
        <v>9.8910593976049802E-2</v>
      </c>
      <c r="E113" s="17">
        <v>7.1933862994290901E-2</v>
      </c>
      <c r="F113" s="17"/>
      <c r="G113" s="17">
        <v>0.122229008952882</v>
      </c>
      <c r="H113" s="17">
        <v>8.5052240086794906E-2</v>
      </c>
      <c r="I113" s="17">
        <v>0.112959011406492</v>
      </c>
      <c r="J113" s="17">
        <v>8.6199079157144601E-2</v>
      </c>
      <c r="K113" s="17">
        <v>5.1111612737922099E-2</v>
      </c>
      <c r="L113" s="17">
        <v>6.2668396561352896E-2</v>
      </c>
      <c r="M113" s="17"/>
      <c r="N113" s="17">
        <v>9.2171028005083894E-2</v>
      </c>
      <c r="O113" s="17">
        <v>8.6095422248377101E-2</v>
      </c>
      <c r="P113" s="17">
        <v>6.8315115239055299E-2</v>
      </c>
      <c r="Q113" s="17">
        <v>9.1074508478437399E-2</v>
      </c>
      <c r="R113" s="17"/>
      <c r="S113" s="17">
        <v>0.12435294271148099</v>
      </c>
      <c r="T113" s="17">
        <v>7.8793556218056102E-2</v>
      </c>
      <c r="U113" s="17">
        <v>5.1373136290188401E-2</v>
      </c>
      <c r="V113" s="17">
        <v>9.2777657696418506E-2</v>
      </c>
      <c r="W113" s="17">
        <v>4.96293690696624E-2</v>
      </c>
      <c r="X113" s="17">
        <v>6.9590004979798295E-2</v>
      </c>
      <c r="Y113" s="17">
        <v>4.6876028065571E-2</v>
      </c>
      <c r="Z113" s="17">
        <v>3.6941728132179101E-2</v>
      </c>
      <c r="AA113" s="17">
        <v>6.1982499969382598E-2</v>
      </c>
      <c r="AB113" s="17">
        <v>5.0643076650735197E-2</v>
      </c>
      <c r="AC113" s="17">
        <v>0.108146295334504</v>
      </c>
      <c r="AD113" s="17">
        <v>0.73321120080840596</v>
      </c>
      <c r="AE113" s="17"/>
      <c r="AF113" s="17">
        <v>6.3218505932099905E-2</v>
      </c>
      <c r="AG113" s="17">
        <v>8.3633766551859598E-2</v>
      </c>
      <c r="AH113" s="17">
        <v>7.7457794459250107E-2</v>
      </c>
      <c r="AI113" s="17">
        <v>4.6591862850127098E-2</v>
      </c>
      <c r="AJ113" s="17">
        <v>0.14151436380360899</v>
      </c>
      <c r="AK113" s="17"/>
      <c r="AL113" s="17">
        <v>7.9270005626749102E-2</v>
      </c>
      <c r="AM113" s="17">
        <v>8.7591759451161294E-2</v>
      </c>
      <c r="AN113" s="17">
        <v>7.3323990483535495E-2</v>
      </c>
      <c r="AO113" s="17"/>
      <c r="AP113" s="17">
        <v>7.3006548622861794E-2</v>
      </c>
      <c r="AQ113" s="17">
        <v>8.0554427639872403E-2</v>
      </c>
      <c r="AR113" s="17">
        <v>0.103886239180802</v>
      </c>
      <c r="AS113" s="17">
        <v>0.132986390409532</v>
      </c>
      <c r="AT113" s="17">
        <v>7.3518381694246598E-2</v>
      </c>
      <c r="AU113" s="17"/>
      <c r="AV113" s="17">
        <v>0</v>
      </c>
      <c r="AW113" s="17">
        <v>0.139979454408906</v>
      </c>
      <c r="AX113" s="17">
        <v>8.2731847227855704E-2</v>
      </c>
      <c r="AY113" s="17">
        <v>8.9867407602153906E-2</v>
      </c>
      <c r="AZ113" s="17">
        <v>9.0243613470637807E-2</v>
      </c>
      <c r="BA113" s="17">
        <v>7.5399803226575093E-2</v>
      </c>
      <c r="BB113" s="17">
        <v>9.3665650905221096E-2</v>
      </c>
      <c r="BC113" s="17">
        <v>4.7910305567995103E-2</v>
      </c>
      <c r="BD113" s="17">
        <v>0.114291003784307</v>
      </c>
      <c r="BE113" s="17">
        <v>6.7162657199080503E-2</v>
      </c>
      <c r="BF113" s="17">
        <v>5.9147207840634299E-2</v>
      </c>
      <c r="BG113" s="17">
        <v>5.6770952219973997E-2</v>
      </c>
      <c r="BH113" s="17">
        <v>0.12577463284304899</v>
      </c>
      <c r="BI113" s="17">
        <v>2.4191079796451999E-2</v>
      </c>
      <c r="BJ113" s="17">
        <v>0.15087687094400501</v>
      </c>
      <c r="BK113" s="17">
        <v>8.4256330025669096E-2</v>
      </c>
      <c r="BL113" s="17"/>
      <c r="BM113" s="17">
        <v>0.122047698747689</v>
      </c>
      <c r="BN113" s="17">
        <v>8.5646630299051701E-2</v>
      </c>
      <c r="BO113" s="17">
        <v>6.8769086355363607E-2</v>
      </c>
      <c r="BP113" s="17">
        <v>7.1800679370814496E-2</v>
      </c>
      <c r="BQ113" s="17">
        <v>7.4225580437784003E-2</v>
      </c>
      <c r="BR113" s="17">
        <v>3.45864163408931E-2</v>
      </c>
      <c r="BS113" s="17"/>
      <c r="BT113" s="17">
        <v>6.7046291639773201E-2</v>
      </c>
      <c r="BU113" s="17">
        <v>0.113521305862803</v>
      </c>
      <c r="BV113" s="17"/>
      <c r="BW113" s="17">
        <v>8.3090265313324696E-2</v>
      </c>
      <c r="BX113" s="17">
        <v>8.3502090971677198E-2</v>
      </c>
      <c r="BY113" s="17"/>
      <c r="BZ113" s="17">
        <v>8.4953959353085001E-2</v>
      </c>
      <c r="CA113" s="17" t="s">
        <v>131</v>
      </c>
      <c r="CB113" s="17" t="s">
        <v>131</v>
      </c>
      <c r="CC113" s="17"/>
      <c r="CD113" s="17">
        <v>6.7191807542370197E-2</v>
      </c>
      <c r="CE113" s="17">
        <v>0.16285387610902899</v>
      </c>
      <c r="CF113" s="17">
        <v>0.15415021936791801</v>
      </c>
      <c r="CG113" s="17"/>
      <c r="CH113" s="17">
        <v>6.4217522027137902E-2</v>
      </c>
      <c r="CI113" s="17">
        <v>0.163804900827931</v>
      </c>
      <c r="CJ113" s="17">
        <v>0.190614677605283</v>
      </c>
      <c r="CK113" s="17"/>
      <c r="CL113" s="17">
        <v>6.4019723422126695E-2</v>
      </c>
      <c r="CM113" s="17">
        <v>0.10953606440642701</v>
      </c>
      <c r="CN113" s="17"/>
      <c r="CO113" s="17">
        <v>0.15413305527853499</v>
      </c>
      <c r="CP113" s="17">
        <v>7.2927474291671998E-2</v>
      </c>
      <c r="CQ113" s="17">
        <v>6.6991274877698098E-2</v>
      </c>
      <c r="CR113" s="17">
        <v>0.11895177298325001</v>
      </c>
    </row>
    <row r="114" spans="2:96" x14ac:dyDescent="0.25">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c r="CA114" s="17"/>
      <c r="CB114" s="17"/>
      <c r="CC114" s="17"/>
      <c r="CD114" s="17"/>
      <c r="CE114" s="17"/>
      <c r="CF114" s="17"/>
      <c r="CG114" s="17"/>
      <c r="CH114" s="17"/>
      <c r="CI114" s="17"/>
      <c r="CJ114" s="17"/>
      <c r="CK114" s="17"/>
      <c r="CL114" s="17"/>
      <c r="CM114" s="17"/>
      <c r="CN114" s="17"/>
      <c r="CO114" s="17"/>
      <c r="CP114" s="17"/>
      <c r="CQ114" s="17"/>
      <c r="CR114" s="17"/>
    </row>
    <row r="115" spans="2:96" x14ac:dyDescent="0.25">
      <c r="B115" s="6" t="s">
        <v>167</v>
      </c>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c r="CF115" s="17"/>
      <c r="CG115" s="17"/>
      <c r="CH115" s="17"/>
      <c r="CI115" s="17"/>
      <c r="CJ115" s="17"/>
      <c r="CK115" s="17"/>
      <c r="CL115" s="17"/>
      <c r="CM115" s="17"/>
      <c r="CN115" s="17"/>
      <c r="CO115" s="17"/>
      <c r="CP115" s="17"/>
      <c r="CQ115" s="17"/>
      <c r="CR115" s="17"/>
    </row>
    <row r="116" spans="2:96" x14ac:dyDescent="0.25">
      <c r="B116" s="24" t="s">
        <v>168</v>
      </c>
      <c r="C116" s="17" t="s">
        <v>135</v>
      </c>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c r="CE116" s="17"/>
      <c r="CF116" s="17"/>
      <c r="CG116" s="17"/>
      <c r="CH116" s="17"/>
      <c r="CI116" s="17"/>
      <c r="CJ116" s="17"/>
      <c r="CK116" s="17"/>
      <c r="CL116" s="17"/>
      <c r="CM116" s="17"/>
      <c r="CN116" s="17"/>
      <c r="CO116" s="17"/>
      <c r="CP116" s="17"/>
      <c r="CQ116" s="17"/>
      <c r="CR116" s="17"/>
    </row>
    <row r="117" spans="2:96" x14ac:dyDescent="0.25">
      <c r="B117" t="s">
        <v>142</v>
      </c>
      <c r="C117" s="17">
        <v>0.15198882163653801</v>
      </c>
      <c r="D117" s="17">
        <v>0.19342026396037701</v>
      </c>
      <c r="E117" s="17">
        <v>0.108161299271979</v>
      </c>
      <c r="F117" s="17"/>
      <c r="G117" s="17">
        <v>0.22682422141321301</v>
      </c>
      <c r="H117" s="17">
        <v>0.167724875180598</v>
      </c>
      <c r="I117" s="17">
        <v>0.114234273134773</v>
      </c>
      <c r="J117" s="17">
        <v>0.113468254893107</v>
      </c>
      <c r="K117" s="17">
        <v>0.18647601271696099</v>
      </c>
      <c r="L117" s="17">
        <v>0.12868823766919599</v>
      </c>
      <c r="M117" s="17"/>
      <c r="N117" s="17">
        <v>0.17218794391658901</v>
      </c>
      <c r="O117" s="17">
        <v>0.14139161848451301</v>
      </c>
      <c r="P117" s="17">
        <v>0.11404597456182</v>
      </c>
      <c r="Q117" s="17">
        <v>0.17355698169030701</v>
      </c>
      <c r="R117" s="17"/>
      <c r="S117" s="17">
        <v>0.25347473180195101</v>
      </c>
      <c r="T117" s="17">
        <v>0.12904510220423601</v>
      </c>
      <c r="U117" s="17">
        <v>0.13363960990027701</v>
      </c>
      <c r="V117" s="17">
        <v>0.17090167206574</v>
      </c>
      <c r="W117" s="17">
        <v>0.22492816301896401</v>
      </c>
      <c r="X117" s="17">
        <v>0.232649749365232</v>
      </c>
      <c r="Y117" s="17">
        <v>4.2907870190758202E-2</v>
      </c>
      <c r="Z117" s="17">
        <v>0.21207421608806801</v>
      </c>
      <c r="AA117" s="17">
        <v>0.15169723680429101</v>
      </c>
      <c r="AB117" s="17">
        <v>6.4717547783412904E-2</v>
      </c>
      <c r="AC117" s="17">
        <v>0.17856428005779101</v>
      </c>
      <c r="AD117" s="17">
        <v>2.0984653226721599E-2</v>
      </c>
      <c r="AE117" s="17"/>
      <c r="AF117" s="17">
        <v>0.161154344590729</v>
      </c>
      <c r="AG117" s="17">
        <v>0.16490917941869901</v>
      </c>
      <c r="AH117" s="17">
        <v>0.29921968268978899</v>
      </c>
      <c r="AI117" s="17">
        <v>0.151092855525152</v>
      </c>
      <c r="AJ117" s="17">
        <v>0.14869259887498101</v>
      </c>
      <c r="AK117" s="17"/>
      <c r="AL117" s="17">
        <v>0.15492435204549501</v>
      </c>
      <c r="AM117" s="17">
        <v>0.17387523970878599</v>
      </c>
      <c r="AN117" s="17">
        <v>0.28213780700980901</v>
      </c>
      <c r="AO117" s="17"/>
      <c r="AP117" s="17">
        <v>9.5904150691185602E-2</v>
      </c>
      <c r="AQ117" s="17">
        <v>9.6621961585288393E-2</v>
      </c>
      <c r="AR117" s="17">
        <v>0.17903148131743299</v>
      </c>
      <c r="AS117" s="17">
        <v>0.195139599421565</v>
      </c>
      <c r="AT117" s="17">
        <v>0.23906778580988</v>
      </c>
      <c r="AU117" s="17"/>
      <c r="AV117" s="17">
        <v>0</v>
      </c>
      <c r="AW117" s="17">
        <v>9.3294451645866902E-2</v>
      </c>
      <c r="AX117" s="17">
        <v>0.13982979078034199</v>
      </c>
      <c r="AY117" s="17">
        <v>9.1304641726308103E-2</v>
      </c>
      <c r="AZ117" s="17">
        <v>0.15213241168227701</v>
      </c>
      <c r="BA117" s="17">
        <v>0.17853757930969799</v>
      </c>
      <c r="BB117" s="17">
        <v>0.12999786173611499</v>
      </c>
      <c r="BC117" s="17">
        <v>0.20885391751526799</v>
      </c>
      <c r="BD117" s="17">
        <v>0.119619576945277</v>
      </c>
      <c r="BE117" s="17">
        <v>0.13931845065295201</v>
      </c>
      <c r="BF117" s="17">
        <v>6.0422667207502001E-2</v>
      </c>
      <c r="BG117" s="17">
        <v>0.236180106520651</v>
      </c>
      <c r="BH117" s="17">
        <v>0.26802629846387599</v>
      </c>
      <c r="BI117" s="17">
        <v>0.132547270219601</v>
      </c>
      <c r="BJ117" s="17">
        <v>0.18508924700738899</v>
      </c>
      <c r="BK117" s="17">
        <v>0.20553624679188701</v>
      </c>
      <c r="BL117" s="17"/>
      <c r="BM117" s="17">
        <v>0.20842914738916399</v>
      </c>
      <c r="BN117" s="17">
        <v>0.13955381442190701</v>
      </c>
      <c r="BO117" s="17">
        <v>0.13650808847788701</v>
      </c>
      <c r="BP117" s="17">
        <v>0.12932562914063001</v>
      </c>
      <c r="BQ117" s="17">
        <v>7.8199416867090102E-2</v>
      </c>
      <c r="BR117" s="17">
        <v>0.16365552755321899</v>
      </c>
      <c r="BS117" s="17"/>
      <c r="BT117" s="17">
        <v>0.14817402790106601</v>
      </c>
      <c r="BU117" s="17">
        <v>0.161289004621091</v>
      </c>
      <c r="BV117" s="17"/>
      <c r="BW117" s="17">
        <v>3.40467799365144E-2</v>
      </c>
      <c r="BX117" s="17">
        <v>0.110385312200909</v>
      </c>
      <c r="BY117" s="17"/>
      <c r="BZ117" s="17">
        <v>8.3147610429454802E-2</v>
      </c>
      <c r="CA117" s="17">
        <v>0.18337580243697299</v>
      </c>
      <c r="CB117" s="17" t="s">
        <v>131</v>
      </c>
      <c r="CC117" s="17"/>
      <c r="CD117" s="17">
        <v>0.115758635222056</v>
      </c>
      <c r="CE117" s="17">
        <v>4.3440578001606001E-2</v>
      </c>
      <c r="CF117" s="17">
        <v>0</v>
      </c>
      <c r="CG117" s="17"/>
      <c r="CH117" s="17">
        <v>0.147364155605997</v>
      </c>
      <c r="CI117" s="17">
        <v>0.119799456314533</v>
      </c>
      <c r="CJ117" s="17">
        <v>0.221868618018777</v>
      </c>
      <c r="CK117" s="17"/>
      <c r="CL117" s="17">
        <v>0.119302828219019</v>
      </c>
      <c r="CM117" s="17">
        <v>0.18070752047701599</v>
      </c>
      <c r="CN117" s="17"/>
      <c r="CO117" s="17">
        <v>0.19192935471362299</v>
      </c>
      <c r="CP117" s="17">
        <v>0.15993746240734499</v>
      </c>
      <c r="CQ117" s="17">
        <v>0.158226700907455</v>
      </c>
      <c r="CR117" s="17">
        <v>0.11372785399805101</v>
      </c>
    </row>
    <row r="118" spans="2:96" x14ac:dyDescent="0.25">
      <c r="B118" t="s">
        <v>143</v>
      </c>
      <c r="C118" s="17">
        <v>0.15379493339305</v>
      </c>
      <c r="D118" s="17">
        <v>0.15774161860959701</v>
      </c>
      <c r="E118" s="17">
        <v>0.146699408755528</v>
      </c>
      <c r="F118" s="17"/>
      <c r="G118" s="17">
        <v>0.12735768983840101</v>
      </c>
      <c r="H118" s="17">
        <v>0.104350212465843</v>
      </c>
      <c r="I118" s="17">
        <v>0.195365233623567</v>
      </c>
      <c r="J118" s="17">
        <v>0.16977208086669901</v>
      </c>
      <c r="K118" s="17">
        <v>0.19889135971063401</v>
      </c>
      <c r="L118" s="17">
        <v>0.13511647208063901</v>
      </c>
      <c r="M118" s="17"/>
      <c r="N118" s="17">
        <v>0.19119512813762499</v>
      </c>
      <c r="O118" s="17">
        <v>0.14137752845650101</v>
      </c>
      <c r="P118" s="17">
        <v>0.169386376625251</v>
      </c>
      <c r="Q118" s="17">
        <v>0.1174593750331</v>
      </c>
      <c r="R118" s="17"/>
      <c r="S118" s="17">
        <v>0.158196178973498</v>
      </c>
      <c r="T118" s="17">
        <v>0.113535954989092</v>
      </c>
      <c r="U118" s="17">
        <v>8.5012722208307703E-2</v>
      </c>
      <c r="V118" s="17">
        <v>0.212788841887076</v>
      </c>
      <c r="W118" s="17">
        <v>0.22476786656717901</v>
      </c>
      <c r="X118" s="17">
        <v>0.165951133600092</v>
      </c>
      <c r="Y118" s="17">
        <v>0.40531748851896499</v>
      </c>
      <c r="Z118" s="17">
        <v>0.12964576500382299</v>
      </c>
      <c r="AA118" s="17">
        <v>0.34036817075636899</v>
      </c>
      <c r="AB118" s="17">
        <v>0.11480436131687601</v>
      </c>
      <c r="AC118" s="17">
        <v>0.155669292231777</v>
      </c>
      <c r="AD118" s="17">
        <v>0</v>
      </c>
      <c r="AE118" s="17"/>
      <c r="AF118" s="17">
        <v>0.144537851823349</v>
      </c>
      <c r="AG118" s="17">
        <v>0.18851858236192801</v>
      </c>
      <c r="AH118" s="17">
        <v>0.109602620504233</v>
      </c>
      <c r="AI118" s="17">
        <v>0</v>
      </c>
      <c r="AJ118" s="17">
        <v>0.12936594845328001</v>
      </c>
      <c r="AK118" s="17"/>
      <c r="AL118" s="17">
        <v>0.13388990028103301</v>
      </c>
      <c r="AM118" s="17">
        <v>0.18233601591318699</v>
      </c>
      <c r="AN118" s="17">
        <v>0.120205504095862</v>
      </c>
      <c r="AO118" s="17"/>
      <c r="AP118" s="17">
        <v>0.177131045564319</v>
      </c>
      <c r="AQ118" s="17">
        <v>0.15724806450321799</v>
      </c>
      <c r="AR118" s="17">
        <v>0.165501415438366</v>
      </c>
      <c r="AS118" s="17">
        <v>0.14280926849871001</v>
      </c>
      <c r="AT118" s="17">
        <v>0</v>
      </c>
      <c r="AU118" s="17"/>
      <c r="AV118" s="17">
        <v>0</v>
      </c>
      <c r="AW118" s="17">
        <v>0.35942010240577199</v>
      </c>
      <c r="AX118" s="17">
        <v>8.1100159681929906E-2</v>
      </c>
      <c r="AY118" s="17">
        <v>0.136152889531197</v>
      </c>
      <c r="AZ118" s="17">
        <v>0.101911166258127</v>
      </c>
      <c r="BA118" s="17">
        <v>0.10308480121928899</v>
      </c>
      <c r="BB118" s="17">
        <v>0.14239721178405801</v>
      </c>
      <c r="BC118" s="17">
        <v>0.164853673770049</v>
      </c>
      <c r="BD118" s="17">
        <v>0.17287279123461</v>
      </c>
      <c r="BE118" s="17">
        <v>0.10143430023920599</v>
      </c>
      <c r="BF118" s="17">
        <v>0.18032014795430501</v>
      </c>
      <c r="BG118" s="17">
        <v>0.32980602642190998</v>
      </c>
      <c r="BH118" s="17">
        <v>5.04883116916355E-2</v>
      </c>
      <c r="BI118" s="17">
        <v>0.25273317348129098</v>
      </c>
      <c r="BJ118" s="17">
        <v>0.44410100612112802</v>
      </c>
      <c r="BK118" s="17">
        <v>0.117768699663327</v>
      </c>
      <c r="BL118" s="17"/>
      <c r="BM118" s="17">
        <v>0.171389582159819</v>
      </c>
      <c r="BN118" s="17">
        <v>0.15110780039784399</v>
      </c>
      <c r="BO118" s="17">
        <v>0.13634517370483601</v>
      </c>
      <c r="BP118" s="17">
        <v>0.125456107221358</v>
      </c>
      <c r="BQ118" s="17">
        <v>0.179098681805369</v>
      </c>
      <c r="BR118" s="17">
        <v>0.14989402668563001</v>
      </c>
      <c r="BS118" s="17"/>
      <c r="BT118" s="17">
        <v>0.15832643653234199</v>
      </c>
      <c r="BU118" s="17">
        <v>0.14939550455435699</v>
      </c>
      <c r="BV118" s="17"/>
      <c r="BW118" s="17">
        <v>0.30787662205990601</v>
      </c>
      <c r="BX118" s="17">
        <v>0.205412465417601</v>
      </c>
      <c r="BY118" s="17"/>
      <c r="BZ118" s="17">
        <v>0.24413268369618399</v>
      </c>
      <c r="CA118" s="17">
        <v>0.112606970767151</v>
      </c>
      <c r="CB118" s="17" t="s">
        <v>131</v>
      </c>
      <c r="CC118" s="17"/>
      <c r="CD118" s="17">
        <v>0.28468833876911298</v>
      </c>
      <c r="CE118" s="17">
        <v>3.1633642312976301E-2</v>
      </c>
      <c r="CF118" s="17">
        <v>0.44944146578563898</v>
      </c>
      <c r="CG118" s="17"/>
      <c r="CH118" s="17">
        <v>0.17696269956848601</v>
      </c>
      <c r="CI118" s="17">
        <v>7.4788177590095206E-2</v>
      </c>
      <c r="CJ118" s="17">
        <v>0.13562434494747999</v>
      </c>
      <c r="CK118" s="17"/>
      <c r="CL118" s="17">
        <v>0.16023354062663001</v>
      </c>
      <c r="CM118" s="17">
        <v>0.149108136679865</v>
      </c>
      <c r="CN118" s="17"/>
      <c r="CO118" s="17">
        <v>0.19288326608315601</v>
      </c>
      <c r="CP118" s="17">
        <v>0.14555053158425299</v>
      </c>
      <c r="CQ118" s="17">
        <v>8.8956607583138003E-2</v>
      </c>
      <c r="CR118" s="17">
        <v>0.263703684999401</v>
      </c>
    </row>
    <row r="119" spans="2:96" x14ac:dyDescent="0.25">
      <c r="B119" t="s">
        <v>144</v>
      </c>
      <c r="C119" s="17">
        <v>0.105244237910382</v>
      </c>
      <c r="D119" s="17">
        <v>0.109371590906623</v>
      </c>
      <c r="E119" s="17">
        <v>0.10236193048839901</v>
      </c>
      <c r="F119" s="17"/>
      <c r="G119" s="17">
        <v>0</v>
      </c>
      <c r="H119" s="17">
        <v>0.147846673518022</v>
      </c>
      <c r="I119" s="17">
        <v>0.11443179644813301</v>
      </c>
      <c r="J119" s="17">
        <v>8.5553252950542599E-2</v>
      </c>
      <c r="K119" s="17">
        <v>7.13945390068811E-2</v>
      </c>
      <c r="L119" s="17">
        <v>0.17731382137138799</v>
      </c>
      <c r="M119" s="17"/>
      <c r="N119" s="17">
        <v>0.119468650508987</v>
      </c>
      <c r="O119" s="17">
        <v>9.5853328232140197E-2</v>
      </c>
      <c r="P119" s="17">
        <v>7.4147677074510407E-2</v>
      </c>
      <c r="Q119" s="17">
        <v>0.125745252492802</v>
      </c>
      <c r="R119" s="17"/>
      <c r="S119" s="17">
        <v>7.4787990395874901E-2</v>
      </c>
      <c r="T119" s="17">
        <v>0.202901644273003</v>
      </c>
      <c r="U119" s="17">
        <v>0.101050579530195</v>
      </c>
      <c r="V119" s="17">
        <v>6.5019762577191803E-2</v>
      </c>
      <c r="W119" s="17">
        <v>5.07451363845852E-2</v>
      </c>
      <c r="X119" s="17">
        <v>7.3299983735208102E-2</v>
      </c>
      <c r="Y119" s="17">
        <v>4.9748053560812397E-2</v>
      </c>
      <c r="Z119" s="17">
        <v>0.28898663431814903</v>
      </c>
      <c r="AA119" s="17">
        <v>0</v>
      </c>
      <c r="AB119" s="17">
        <v>0.215247596252301</v>
      </c>
      <c r="AC119" s="17">
        <v>0.227544519490714</v>
      </c>
      <c r="AD119" s="17">
        <v>0</v>
      </c>
      <c r="AE119" s="17"/>
      <c r="AF119" s="17">
        <v>0.121267569429604</v>
      </c>
      <c r="AG119" s="17">
        <v>0.124817531793387</v>
      </c>
      <c r="AH119" s="17">
        <v>0.22743031484548601</v>
      </c>
      <c r="AI119" s="17">
        <v>0</v>
      </c>
      <c r="AJ119" s="17">
        <v>6.4519803397334194E-2</v>
      </c>
      <c r="AK119" s="17"/>
      <c r="AL119" s="17">
        <v>9.7229340898334196E-2</v>
      </c>
      <c r="AM119" s="17">
        <v>9.0835744446297995E-2</v>
      </c>
      <c r="AN119" s="17">
        <v>0.110935093245802</v>
      </c>
      <c r="AO119" s="17"/>
      <c r="AP119" s="17">
        <v>0.112934240594319</v>
      </c>
      <c r="AQ119" s="17">
        <v>0.103263498948196</v>
      </c>
      <c r="AR119" s="17">
        <v>9.7182249319940295E-2</v>
      </c>
      <c r="AS119" s="17">
        <v>6.8325280665807897E-2</v>
      </c>
      <c r="AT119" s="17">
        <v>0.106873799604725</v>
      </c>
      <c r="AU119" s="17"/>
      <c r="AV119" s="17">
        <v>0</v>
      </c>
      <c r="AW119" s="17">
        <v>5.1620598474635501E-2</v>
      </c>
      <c r="AX119" s="17">
        <v>0.16540702679588401</v>
      </c>
      <c r="AY119" s="17">
        <v>5.5072649957372301E-2</v>
      </c>
      <c r="AZ119" s="17">
        <v>0.112752902878151</v>
      </c>
      <c r="BA119" s="17">
        <v>0.13725990342824801</v>
      </c>
      <c r="BB119" s="17">
        <v>0.206578415292067</v>
      </c>
      <c r="BC119" s="17">
        <v>0.10017585727381299</v>
      </c>
      <c r="BD119" s="17">
        <v>5.94981529141973E-2</v>
      </c>
      <c r="BE119" s="17">
        <v>6.9694093897365E-2</v>
      </c>
      <c r="BF119" s="17">
        <v>0.132081553982968</v>
      </c>
      <c r="BG119" s="17">
        <v>0</v>
      </c>
      <c r="BH119" s="17">
        <v>0.10628138284640801</v>
      </c>
      <c r="BI119" s="17">
        <v>0.23664001764518799</v>
      </c>
      <c r="BJ119" s="17">
        <v>0</v>
      </c>
      <c r="BK119" s="17">
        <v>0</v>
      </c>
      <c r="BL119" s="17"/>
      <c r="BM119" s="17">
        <v>7.1502081356744407E-2</v>
      </c>
      <c r="BN119" s="17">
        <v>7.7582175382962096E-2</v>
      </c>
      <c r="BO119" s="17">
        <v>4.6431492714659198E-2</v>
      </c>
      <c r="BP119" s="17">
        <v>0.2596262142188</v>
      </c>
      <c r="BQ119" s="17">
        <v>6.1903237505280297E-2</v>
      </c>
      <c r="BR119" s="17">
        <v>0.137783026389348</v>
      </c>
      <c r="BS119" s="17"/>
      <c r="BT119" s="17">
        <v>9.9675030018349001E-2</v>
      </c>
      <c r="BU119" s="17">
        <v>0.114672908317552</v>
      </c>
      <c r="BV119" s="17"/>
      <c r="BW119" s="17">
        <v>7.35853426807139E-2</v>
      </c>
      <c r="BX119" s="17">
        <v>0.14167817249665601</v>
      </c>
      <c r="BY119" s="17"/>
      <c r="BZ119" s="17">
        <v>0.107398114097858</v>
      </c>
      <c r="CA119" s="17">
        <v>0.104262214651967</v>
      </c>
      <c r="CB119" s="17" t="s">
        <v>131</v>
      </c>
      <c r="CC119" s="17"/>
      <c r="CD119" s="17">
        <v>9.3629227180081501E-2</v>
      </c>
      <c r="CE119" s="17">
        <v>0.15221359571749599</v>
      </c>
      <c r="CF119" s="17">
        <v>0.115547189081151</v>
      </c>
      <c r="CG119" s="17"/>
      <c r="CH119" s="17">
        <v>0.100090580786763</v>
      </c>
      <c r="CI119" s="17">
        <v>0.13244737167430201</v>
      </c>
      <c r="CJ119" s="17">
        <v>9.6798484212924696E-2</v>
      </c>
      <c r="CK119" s="17"/>
      <c r="CL119" s="17">
        <v>0.11827466035395599</v>
      </c>
      <c r="CM119" s="17">
        <v>9.5228717690679504E-2</v>
      </c>
      <c r="CN119" s="17"/>
      <c r="CO119" s="17">
        <v>9.9059952305036794E-2</v>
      </c>
      <c r="CP119" s="17">
        <v>8.6956072027176895E-2</v>
      </c>
      <c r="CQ119" s="17">
        <v>0.103427389103402</v>
      </c>
      <c r="CR119" s="17">
        <v>0.13824901396377201</v>
      </c>
    </row>
    <row r="120" spans="2:96" x14ac:dyDescent="0.25">
      <c r="B120" t="s">
        <v>145</v>
      </c>
      <c r="C120" s="17">
        <v>0.13182874057128399</v>
      </c>
      <c r="D120" s="17">
        <v>9.6539860951961598E-2</v>
      </c>
      <c r="E120" s="17">
        <v>0.173461051188634</v>
      </c>
      <c r="F120" s="17"/>
      <c r="G120" s="17">
        <v>8.7410632197603796E-2</v>
      </c>
      <c r="H120" s="17">
        <v>5.3325685416688501E-2</v>
      </c>
      <c r="I120" s="17">
        <v>6.3769199898951398E-2</v>
      </c>
      <c r="J120" s="17">
        <v>0.24970575672039599</v>
      </c>
      <c r="K120" s="17">
        <v>0.210057406615135</v>
      </c>
      <c r="L120" s="17">
        <v>0.148616263351393</v>
      </c>
      <c r="M120" s="17"/>
      <c r="N120" s="17">
        <v>0.120124637178953</v>
      </c>
      <c r="O120" s="17">
        <v>0.13486910531037</v>
      </c>
      <c r="P120" s="17">
        <v>0.164347495154329</v>
      </c>
      <c r="Q120" s="17">
        <v>0.11606769736215899</v>
      </c>
      <c r="R120" s="17"/>
      <c r="S120" s="17">
        <v>0.16256618940249101</v>
      </c>
      <c r="T120" s="17">
        <v>0.280955037363114</v>
      </c>
      <c r="U120" s="17">
        <v>0.25921052991771198</v>
      </c>
      <c r="V120" s="17">
        <v>0.114415339682506</v>
      </c>
      <c r="W120" s="17">
        <v>9.2562080317685896E-2</v>
      </c>
      <c r="X120" s="17">
        <v>0.11081917412649001</v>
      </c>
      <c r="Y120" s="17">
        <v>0.13604463715576701</v>
      </c>
      <c r="Z120" s="17">
        <v>0.13560676482822001</v>
      </c>
      <c r="AA120" s="17">
        <v>0</v>
      </c>
      <c r="AB120" s="17">
        <v>3.0914900941213401E-2</v>
      </c>
      <c r="AC120" s="17">
        <v>0</v>
      </c>
      <c r="AD120" s="17">
        <v>3.1164535510224599E-2</v>
      </c>
      <c r="AE120" s="17"/>
      <c r="AF120" s="17">
        <v>0.18152222960054001</v>
      </c>
      <c r="AG120" s="17">
        <v>0.130251850805404</v>
      </c>
      <c r="AH120" s="17">
        <v>0.112167893197654</v>
      </c>
      <c r="AI120" s="17">
        <v>0.35808716242044503</v>
      </c>
      <c r="AJ120" s="17">
        <v>0.11623817721697401</v>
      </c>
      <c r="AK120" s="17"/>
      <c r="AL120" s="17">
        <v>0.176640562491195</v>
      </c>
      <c r="AM120" s="17">
        <v>0.15383287524494399</v>
      </c>
      <c r="AN120" s="17">
        <v>0.19249532199406499</v>
      </c>
      <c r="AO120" s="17"/>
      <c r="AP120" s="17">
        <v>0.140153712785451</v>
      </c>
      <c r="AQ120" s="17">
        <v>0.123088390012304</v>
      </c>
      <c r="AR120" s="17">
        <v>9.98358674249228E-2</v>
      </c>
      <c r="AS120" s="17">
        <v>0.13818384789141899</v>
      </c>
      <c r="AT120" s="17">
        <v>0.12667798658437401</v>
      </c>
      <c r="AU120" s="17"/>
      <c r="AV120" s="17">
        <v>0</v>
      </c>
      <c r="AW120" s="17">
        <v>0.17972635026042999</v>
      </c>
      <c r="AX120" s="17">
        <v>7.71855540323238E-2</v>
      </c>
      <c r="AY120" s="17">
        <v>0.20241727574735</v>
      </c>
      <c r="AZ120" s="17">
        <v>7.42601217134196E-2</v>
      </c>
      <c r="BA120" s="17">
        <v>0.19718020754812801</v>
      </c>
      <c r="BB120" s="17">
        <v>0.10106147232797801</v>
      </c>
      <c r="BC120" s="17">
        <v>0.152575980898182</v>
      </c>
      <c r="BD120" s="17">
        <v>5.7372784581935399E-2</v>
      </c>
      <c r="BE120" s="17">
        <v>0.421393369728704</v>
      </c>
      <c r="BF120" s="17">
        <v>4.4688046766135497E-2</v>
      </c>
      <c r="BG120" s="17">
        <v>0.212393192128848</v>
      </c>
      <c r="BH120" s="17">
        <v>0.11145761440354</v>
      </c>
      <c r="BI120" s="17">
        <v>0</v>
      </c>
      <c r="BJ120" s="17">
        <v>0</v>
      </c>
      <c r="BK120" s="17">
        <v>8.7917222253687297E-2</v>
      </c>
      <c r="BL120" s="17"/>
      <c r="BM120" s="17">
        <v>0.14199921088706699</v>
      </c>
      <c r="BN120" s="17">
        <v>0.11972806891137699</v>
      </c>
      <c r="BO120" s="17">
        <v>0.19950793003192199</v>
      </c>
      <c r="BP120" s="17">
        <v>7.6587123399117302E-2</v>
      </c>
      <c r="BQ120" s="17">
        <v>0.14067994018197999</v>
      </c>
      <c r="BR120" s="17">
        <v>0.12650113028395099</v>
      </c>
      <c r="BS120" s="17"/>
      <c r="BT120" s="17">
        <v>0.15946106857220901</v>
      </c>
      <c r="BU120" s="17">
        <v>0.108308261355872</v>
      </c>
      <c r="BV120" s="17"/>
      <c r="BW120" s="17">
        <v>0.240220838371457</v>
      </c>
      <c r="BX120" s="17">
        <v>8.2038006043256395E-2</v>
      </c>
      <c r="BY120" s="17"/>
      <c r="BZ120" s="17">
        <v>0.140427000634301</v>
      </c>
      <c r="CA120" s="17">
        <v>0.12790850995966399</v>
      </c>
      <c r="CB120" s="17" t="s">
        <v>131</v>
      </c>
      <c r="CC120" s="17"/>
      <c r="CD120" s="17">
        <v>0.109058990624275</v>
      </c>
      <c r="CE120" s="17">
        <v>0.22792497260745401</v>
      </c>
      <c r="CF120" s="17">
        <v>0.168308699999587</v>
      </c>
      <c r="CG120" s="17"/>
      <c r="CH120" s="17">
        <v>0.119625476488688</v>
      </c>
      <c r="CI120" s="17">
        <v>0.14417917537786201</v>
      </c>
      <c r="CJ120" s="17">
        <v>0.17652956934008299</v>
      </c>
      <c r="CK120" s="17"/>
      <c r="CL120" s="17">
        <v>0.137589401128243</v>
      </c>
      <c r="CM120" s="17">
        <v>0.135708733487928</v>
      </c>
      <c r="CN120" s="17"/>
      <c r="CO120" s="17">
        <v>0.17874721032884999</v>
      </c>
      <c r="CP120" s="17">
        <v>7.0808178023530496E-2</v>
      </c>
      <c r="CQ120" s="17">
        <v>0.19189056885743999</v>
      </c>
      <c r="CR120" s="17">
        <v>0.100827992244822</v>
      </c>
    </row>
    <row r="121" spans="2:96" x14ac:dyDescent="0.25">
      <c r="B121" t="s">
        <v>146</v>
      </c>
      <c r="C121" s="17">
        <v>9.4515710497619504E-2</v>
      </c>
      <c r="D121" s="17">
        <v>5.7869705820154098E-2</v>
      </c>
      <c r="E121" s="17">
        <v>0.137051176409483</v>
      </c>
      <c r="F121" s="17"/>
      <c r="G121" s="17">
        <v>8.7794598838163304E-2</v>
      </c>
      <c r="H121" s="17">
        <v>7.8817799318055201E-2</v>
      </c>
      <c r="I121" s="17">
        <v>8.7368948635875701E-2</v>
      </c>
      <c r="J121" s="17">
        <v>6.7057260100525706E-2</v>
      </c>
      <c r="K121" s="17">
        <v>0.13895356388015101</v>
      </c>
      <c r="L121" s="17">
        <v>0.115964316517617</v>
      </c>
      <c r="M121" s="17"/>
      <c r="N121" s="17">
        <v>9.4039857967182602E-2</v>
      </c>
      <c r="O121" s="17">
        <v>0.117199211825082</v>
      </c>
      <c r="P121" s="17">
        <v>7.7194147067152705E-2</v>
      </c>
      <c r="Q121" s="17">
        <v>8.7793982150508904E-2</v>
      </c>
      <c r="R121" s="17"/>
      <c r="S121" s="17">
        <v>0.105597725753366</v>
      </c>
      <c r="T121" s="17">
        <v>3.8816965199816998E-2</v>
      </c>
      <c r="U121" s="17">
        <v>0.145486635706148</v>
      </c>
      <c r="V121" s="17">
        <v>0.171717086774786</v>
      </c>
      <c r="W121" s="17">
        <v>0.101858629923848</v>
      </c>
      <c r="X121" s="17">
        <v>7.5182472341338999E-2</v>
      </c>
      <c r="Y121" s="17">
        <v>0.21426838779824001</v>
      </c>
      <c r="Z121" s="17">
        <v>0</v>
      </c>
      <c r="AA121" s="17">
        <v>8.8070700689508202E-2</v>
      </c>
      <c r="AB121" s="17">
        <v>0.114261290608793</v>
      </c>
      <c r="AC121" s="17">
        <v>6.80444436805792E-2</v>
      </c>
      <c r="AD121" s="17">
        <v>0</v>
      </c>
      <c r="AE121" s="17"/>
      <c r="AF121" s="17">
        <v>0.13206139327799801</v>
      </c>
      <c r="AG121" s="17">
        <v>5.0400698532590597E-2</v>
      </c>
      <c r="AH121" s="17">
        <v>0</v>
      </c>
      <c r="AI121" s="17">
        <v>0</v>
      </c>
      <c r="AJ121" s="17">
        <v>0.114356581153796</v>
      </c>
      <c r="AK121" s="17"/>
      <c r="AL121" s="17">
        <v>0.14324539763045399</v>
      </c>
      <c r="AM121" s="17">
        <v>7.0265399129350203E-2</v>
      </c>
      <c r="AN121" s="17">
        <v>3.70597831901067E-2</v>
      </c>
      <c r="AO121" s="17"/>
      <c r="AP121" s="17">
        <v>0.10944980003495799</v>
      </c>
      <c r="AQ121" s="17">
        <v>6.8273576563887703E-2</v>
      </c>
      <c r="AR121" s="17">
        <v>9.4711129200997002E-2</v>
      </c>
      <c r="AS121" s="17">
        <v>0.13186380451518701</v>
      </c>
      <c r="AT121" s="17">
        <v>0.108671478849758</v>
      </c>
      <c r="AU121" s="17"/>
      <c r="AV121" s="17">
        <v>0</v>
      </c>
      <c r="AW121" s="17">
        <v>0</v>
      </c>
      <c r="AX121" s="17">
        <v>0.10113887901885001</v>
      </c>
      <c r="AY121" s="17">
        <v>0.13008042530446201</v>
      </c>
      <c r="AZ121" s="17">
        <v>9.7327897502659397E-2</v>
      </c>
      <c r="BA121" s="17">
        <v>8.7688619888100894E-2</v>
      </c>
      <c r="BB121" s="17">
        <v>8.2904093044047902E-2</v>
      </c>
      <c r="BC121" s="17">
        <v>0.116755945669724</v>
      </c>
      <c r="BD121" s="17">
        <v>0.13948364930679899</v>
      </c>
      <c r="BE121" s="17">
        <v>0.11720024473283</v>
      </c>
      <c r="BF121" s="17">
        <v>0.100464438920864</v>
      </c>
      <c r="BG121" s="17">
        <v>5.8492266849052503E-2</v>
      </c>
      <c r="BH121" s="17">
        <v>0</v>
      </c>
      <c r="BI121" s="17">
        <v>0.135524857255888</v>
      </c>
      <c r="BJ121" s="17">
        <v>0.25688577339393798</v>
      </c>
      <c r="BK121" s="17">
        <v>0</v>
      </c>
      <c r="BL121" s="17"/>
      <c r="BM121" s="17">
        <v>0.102168555561059</v>
      </c>
      <c r="BN121" s="17">
        <v>7.4759444565110703E-2</v>
      </c>
      <c r="BO121" s="17">
        <v>0.100010471287034</v>
      </c>
      <c r="BP121" s="17">
        <v>6.0023451067151602E-2</v>
      </c>
      <c r="BQ121" s="17">
        <v>0.166343898486081</v>
      </c>
      <c r="BR121" s="17">
        <v>8.7543600418634807E-2</v>
      </c>
      <c r="BS121" s="17"/>
      <c r="BT121" s="17">
        <v>0.111438080736998</v>
      </c>
      <c r="BU121" s="17">
        <v>6.8522588039246102E-2</v>
      </c>
      <c r="BV121" s="17"/>
      <c r="BW121" s="17">
        <v>6.2772265919723097E-2</v>
      </c>
      <c r="BX121" s="17">
        <v>7.08142478611897E-2</v>
      </c>
      <c r="BY121" s="17"/>
      <c r="BZ121" s="17">
        <v>5.9781301538523901E-2</v>
      </c>
      <c r="CA121" s="17">
        <v>0.11035227420702499</v>
      </c>
      <c r="CB121" s="17" t="s">
        <v>131</v>
      </c>
      <c r="CC121" s="17"/>
      <c r="CD121" s="17">
        <v>5.3074762046343399E-2</v>
      </c>
      <c r="CE121" s="17">
        <v>3.2091415660153798E-2</v>
      </c>
      <c r="CF121" s="17">
        <v>0.15194209295137101</v>
      </c>
      <c r="CG121" s="17"/>
      <c r="CH121" s="17">
        <v>0.11912887954824899</v>
      </c>
      <c r="CI121" s="17">
        <v>2.8395868241649001E-2</v>
      </c>
      <c r="CJ121" s="17">
        <v>7.3003976379908894E-2</v>
      </c>
      <c r="CK121" s="17"/>
      <c r="CL121" s="17">
        <v>0.122283284242932</v>
      </c>
      <c r="CM121" s="17">
        <v>6.7096766139241898E-2</v>
      </c>
      <c r="CN121" s="17"/>
      <c r="CO121" s="17">
        <v>2.4707649570657499E-2</v>
      </c>
      <c r="CP121" s="17">
        <v>0.120938259331634</v>
      </c>
      <c r="CQ121" s="17">
        <v>0.107064691490032</v>
      </c>
      <c r="CR121" s="17">
        <v>6.0118871034261501E-2</v>
      </c>
    </row>
    <row r="122" spans="2:96" x14ac:dyDescent="0.25">
      <c r="B122" t="s">
        <v>147</v>
      </c>
      <c r="C122" s="17">
        <v>9.9339699713503204E-2</v>
      </c>
      <c r="D122" s="17">
        <v>8.7953736461711604E-2</v>
      </c>
      <c r="E122" s="17">
        <v>0.107890303315296</v>
      </c>
      <c r="F122" s="17"/>
      <c r="G122" s="17">
        <v>8.9397801516234096E-2</v>
      </c>
      <c r="H122" s="17">
        <v>6.6700540732564206E-2</v>
      </c>
      <c r="I122" s="17">
        <v>9.4691705731333994E-2</v>
      </c>
      <c r="J122" s="17">
        <v>0.15319760536792701</v>
      </c>
      <c r="K122" s="17">
        <v>0.105484555364094</v>
      </c>
      <c r="L122" s="17">
        <v>8.9751694639412405E-2</v>
      </c>
      <c r="M122" s="17"/>
      <c r="N122" s="17">
        <v>5.8730679200189997E-2</v>
      </c>
      <c r="O122" s="17">
        <v>0.115627985776164</v>
      </c>
      <c r="P122" s="17">
        <v>0.11417874155779099</v>
      </c>
      <c r="Q122" s="17">
        <v>0.113438967458535</v>
      </c>
      <c r="R122" s="17"/>
      <c r="S122" s="17">
        <v>1.4296735938839501E-2</v>
      </c>
      <c r="T122" s="17">
        <v>9.6002705401041402E-2</v>
      </c>
      <c r="U122" s="17">
        <v>5.9673534790586402E-2</v>
      </c>
      <c r="V122" s="17">
        <v>0.16459072897205301</v>
      </c>
      <c r="W122" s="17">
        <v>6.3183143050029006E-2</v>
      </c>
      <c r="X122" s="17">
        <v>7.8070249324173002E-2</v>
      </c>
      <c r="Y122" s="17">
        <v>4.88863527817575E-2</v>
      </c>
      <c r="Z122" s="17">
        <v>6.8897440647055996E-2</v>
      </c>
      <c r="AA122" s="17">
        <v>0.18163029001419101</v>
      </c>
      <c r="AB122" s="17">
        <v>0.34085297569627898</v>
      </c>
      <c r="AC122" s="17">
        <v>0.156454730839866</v>
      </c>
      <c r="AD122" s="17">
        <v>3.2040881619401003E-2</v>
      </c>
      <c r="AE122" s="17"/>
      <c r="AF122" s="17">
        <v>0.112209310345234</v>
      </c>
      <c r="AG122" s="17">
        <v>0.11429866573399999</v>
      </c>
      <c r="AH122" s="17">
        <v>5.8285360835147897E-2</v>
      </c>
      <c r="AI122" s="17">
        <v>0.298083594028834</v>
      </c>
      <c r="AJ122" s="17">
        <v>7.6881803894588999E-2</v>
      </c>
      <c r="AK122" s="17"/>
      <c r="AL122" s="17">
        <v>8.5545600583208106E-2</v>
      </c>
      <c r="AM122" s="17">
        <v>0.124316324724174</v>
      </c>
      <c r="AN122" s="17">
        <v>7.3922749466955207E-2</v>
      </c>
      <c r="AO122" s="17"/>
      <c r="AP122" s="17">
        <v>0.117962158953952</v>
      </c>
      <c r="AQ122" s="17">
        <v>0.122996401669551</v>
      </c>
      <c r="AR122" s="17">
        <v>9.3263367576073494E-2</v>
      </c>
      <c r="AS122" s="17">
        <v>3.5967423694615197E-2</v>
      </c>
      <c r="AT122" s="17">
        <v>0.21223816782881599</v>
      </c>
      <c r="AU122" s="17"/>
      <c r="AV122" s="17">
        <v>0</v>
      </c>
      <c r="AW122" s="17">
        <v>4.3007271665938901E-2</v>
      </c>
      <c r="AX122" s="17">
        <v>8.3721164056536304E-2</v>
      </c>
      <c r="AY122" s="17">
        <v>5.9429969222411297E-2</v>
      </c>
      <c r="AZ122" s="17">
        <v>0.164726049151038</v>
      </c>
      <c r="BA122" s="17">
        <v>0.171679890466858</v>
      </c>
      <c r="BB122" s="17">
        <v>0.113990278427618</v>
      </c>
      <c r="BC122" s="17">
        <v>5.8016749107354902E-2</v>
      </c>
      <c r="BD122" s="17">
        <v>0.102122631416852</v>
      </c>
      <c r="BE122" s="17">
        <v>0.101864663672285</v>
      </c>
      <c r="BF122" s="17">
        <v>0.16067466662073401</v>
      </c>
      <c r="BG122" s="17">
        <v>0</v>
      </c>
      <c r="BH122" s="17">
        <v>0.12167082948553801</v>
      </c>
      <c r="BI122" s="17">
        <v>0</v>
      </c>
      <c r="BJ122" s="17">
        <v>0.113923973477545</v>
      </c>
      <c r="BK122" s="17">
        <v>5.6692705226736799E-2</v>
      </c>
      <c r="BL122" s="17"/>
      <c r="BM122" s="17">
        <v>4.0822876672624499E-2</v>
      </c>
      <c r="BN122" s="17">
        <v>7.3303978385483207E-2</v>
      </c>
      <c r="BO122" s="17">
        <v>0.136847179594667</v>
      </c>
      <c r="BP122" s="17">
        <v>0.14383994524115301</v>
      </c>
      <c r="BQ122" s="17">
        <v>0.18515562390172799</v>
      </c>
      <c r="BR122" s="17">
        <v>0.105797558965361</v>
      </c>
      <c r="BS122" s="17"/>
      <c r="BT122" s="17">
        <v>9.9749027542560195E-2</v>
      </c>
      <c r="BU122" s="17">
        <v>0.102455017104327</v>
      </c>
      <c r="BV122" s="17"/>
      <c r="BW122" s="17">
        <v>7.4921551279207896E-2</v>
      </c>
      <c r="BX122" s="17">
        <v>0.14749531607703201</v>
      </c>
      <c r="BY122" s="17"/>
      <c r="BZ122" s="17">
        <v>0.113155166729973</v>
      </c>
      <c r="CA122" s="17">
        <v>9.3040772219468201E-2</v>
      </c>
      <c r="CB122" s="17" t="s">
        <v>131</v>
      </c>
      <c r="CC122" s="17"/>
      <c r="CD122" s="17">
        <v>0.107828492483731</v>
      </c>
      <c r="CE122" s="17">
        <v>8.1474338901439805E-2</v>
      </c>
      <c r="CF122" s="17">
        <v>0.11476055218225301</v>
      </c>
      <c r="CG122" s="17"/>
      <c r="CH122" s="17">
        <v>9.8992058133007294E-2</v>
      </c>
      <c r="CI122" s="17">
        <v>8.9244931347528603E-2</v>
      </c>
      <c r="CJ122" s="17">
        <v>0.118177337623914</v>
      </c>
      <c r="CK122" s="17"/>
      <c r="CL122" s="17">
        <v>7.8937008626569397E-2</v>
      </c>
      <c r="CM122" s="17">
        <v>0.111659299093481</v>
      </c>
      <c r="CN122" s="17"/>
      <c r="CO122" s="17">
        <v>7.4598715104416194E-2</v>
      </c>
      <c r="CP122" s="17">
        <v>0.11380481741600799</v>
      </c>
      <c r="CQ122" s="17">
        <v>0.108252744947211</v>
      </c>
      <c r="CR122" s="17">
        <v>7.1732157701857494E-2</v>
      </c>
    </row>
    <row r="123" spans="2:96" x14ac:dyDescent="0.25">
      <c r="B123" t="s">
        <v>148</v>
      </c>
      <c r="C123" s="17">
        <v>8.5292455705742495E-2</v>
      </c>
      <c r="D123" s="17">
        <v>0.108146056915467</v>
      </c>
      <c r="E123" s="17">
        <v>6.11411412447651E-2</v>
      </c>
      <c r="F123" s="17"/>
      <c r="G123" s="17">
        <v>0.21000116960699899</v>
      </c>
      <c r="H123" s="17">
        <v>0.16046755338528301</v>
      </c>
      <c r="I123" s="17">
        <v>7.8008083613352902E-2</v>
      </c>
      <c r="J123" s="17">
        <v>2.82281526046224E-2</v>
      </c>
      <c r="K123" s="17">
        <v>0</v>
      </c>
      <c r="L123" s="17">
        <v>3.4618272642381397E-2</v>
      </c>
      <c r="M123" s="17"/>
      <c r="N123" s="17">
        <v>6.4664572851658594E-2</v>
      </c>
      <c r="O123" s="17">
        <v>6.6975959399592902E-2</v>
      </c>
      <c r="P123" s="17">
        <v>0.11246006698205201</v>
      </c>
      <c r="Q123" s="17">
        <v>0.10282294849682901</v>
      </c>
      <c r="R123" s="17"/>
      <c r="S123" s="17">
        <v>0.159209948579695</v>
      </c>
      <c r="T123" s="17">
        <v>7.7467911545705495E-2</v>
      </c>
      <c r="U123" s="17">
        <v>0.108619290917383</v>
      </c>
      <c r="V123" s="17">
        <v>0</v>
      </c>
      <c r="W123" s="17">
        <v>0.169147743319529</v>
      </c>
      <c r="X123" s="17">
        <v>0.13367836993535501</v>
      </c>
      <c r="Y123" s="17">
        <v>4.49103827069397E-2</v>
      </c>
      <c r="Z123" s="17">
        <v>0.16478917911468299</v>
      </c>
      <c r="AA123" s="17">
        <v>4.5281152258811699E-2</v>
      </c>
      <c r="AB123" s="17">
        <v>2.9935965177122801E-2</v>
      </c>
      <c r="AC123" s="17">
        <v>5.3668292031722298E-2</v>
      </c>
      <c r="AD123" s="17">
        <v>3.7233222055620498E-2</v>
      </c>
      <c r="AE123" s="17"/>
      <c r="AF123" s="17">
        <v>6.5245835503357802E-2</v>
      </c>
      <c r="AG123" s="17">
        <v>9.0317918181622603E-2</v>
      </c>
      <c r="AH123" s="17">
        <v>0.14481195604052299</v>
      </c>
      <c r="AI123" s="17">
        <v>0</v>
      </c>
      <c r="AJ123" s="17">
        <v>0.103537419203338</v>
      </c>
      <c r="AK123" s="17"/>
      <c r="AL123" s="17">
        <v>9.4849372373272497E-2</v>
      </c>
      <c r="AM123" s="17">
        <v>7.3414808580302804E-2</v>
      </c>
      <c r="AN123" s="17">
        <v>0.118229923951788</v>
      </c>
      <c r="AO123" s="17"/>
      <c r="AP123" s="17">
        <v>5.41133130977801E-2</v>
      </c>
      <c r="AQ123" s="17">
        <v>9.6658018734176301E-2</v>
      </c>
      <c r="AR123" s="17">
        <v>0.10126000485695</v>
      </c>
      <c r="AS123" s="17">
        <v>0.11702205000256199</v>
      </c>
      <c r="AT123" s="17">
        <v>0.20647078132244601</v>
      </c>
      <c r="AU123" s="17"/>
      <c r="AV123" s="17">
        <v>0</v>
      </c>
      <c r="AW123" s="17">
        <v>0.112383423986491</v>
      </c>
      <c r="AX123" s="17">
        <v>0.145481030342961</v>
      </c>
      <c r="AY123" s="17">
        <v>0.120790504796361</v>
      </c>
      <c r="AZ123" s="17">
        <v>0.106021676141879</v>
      </c>
      <c r="BA123" s="17">
        <v>0</v>
      </c>
      <c r="BB123" s="17">
        <v>4.8228471321787598E-2</v>
      </c>
      <c r="BC123" s="17">
        <v>0.104529905865674</v>
      </c>
      <c r="BD123" s="17">
        <v>0.14315213398397</v>
      </c>
      <c r="BE123" s="17">
        <v>4.9094877076658897E-2</v>
      </c>
      <c r="BF123" s="17">
        <v>0.11353010591150001</v>
      </c>
      <c r="BG123" s="17">
        <v>0</v>
      </c>
      <c r="BH123" s="17">
        <v>0</v>
      </c>
      <c r="BI123" s="17">
        <v>0</v>
      </c>
      <c r="BJ123" s="17">
        <v>0</v>
      </c>
      <c r="BK123" s="17">
        <v>0.21674064713899599</v>
      </c>
      <c r="BL123" s="17"/>
      <c r="BM123" s="17">
        <v>0.10070655874244</v>
      </c>
      <c r="BN123" s="17">
        <v>0.12416110992772</v>
      </c>
      <c r="BO123" s="17">
        <v>5.4380267855774503E-2</v>
      </c>
      <c r="BP123" s="17">
        <v>7.9765247947561901E-2</v>
      </c>
      <c r="BQ123" s="17">
        <v>2.4580528029753499E-2</v>
      </c>
      <c r="BR123" s="17">
        <v>7.0556134513243204E-2</v>
      </c>
      <c r="BS123" s="17"/>
      <c r="BT123" s="17">
        <v>0.106005573723028</v>
      </c>
      <c r="BU123" s="17">
        <v>4.8936133970943999E-2</v>
      </c>
      <c r="BV123" s="17"/>
      <c r="BW123" s="17">
        <v>6.0877582316991398E-2</v>
      </c>
      <c r="BX123" s="17">
        <v>8.6263868138044097E-2</v>
      </c>
      <c r="BY123" s="17"/>
      <c r="BZ123" s="17">
        <v>6.6199746338790194E-2</v>
      </c>
      <c r="CA123" s="17">
        <v>9.3997452201608295E-2</v>
      </c>
      <c r="CB123" s="17" t="s">
        <v>131</v>
      </c>
      <c r="CC123" s="17"/>
      <c r="CD123" s="17">
        <v>8.3860707082164296E-2</v>
      </c>
      <c r="CE123" s="17">
        <v>5.8630760114143698E-2</v>
      </c>
      <c r="CF123" s="17">
        <v>0</v>
      </c>
      <c r="CG123" s="17"/>
      <c r="CH123" s="17">
        <v>9.27708792592567E-2</v>
      </c>
      <c r="CI123" s="17">
        <v>9.6713394415654394E-2</v>
      </c>
      <c r="CJ123" s="17">
        <v>3.9041555513171303E-2</v>
      </c>
      <c r="CK123" s="17"/>
      <c r="CL123" s="17">
        <v>0.119241147911558</v>
      </c>
      <c r="CM123" s="17">
        <v>6.0151254981798297E-2</v>
      </c>
      <c r="CN123" s="17"/>
      <c r="CO123" s="17">
        <v>0.11567500902858301</v>
      </c>
      <c r="CP123" s="17">
        <v>0.10253157878275899</v>
      </c>
      <c r="CQ123" s="17">
        <v>8.6916828214881003E-2</v>
      </c>
      <c r="CR123" s="17">
        <v>4.4812589537707101E-2</v>
      </c>
    </row>
    <row r="124" spans="2:96" x14ac:dyDescent="0.25">
      <c r="B124" t="s">
        <v>149</v>
      </c>
      <c r="C124" s="17">
        <v>1.23217989448737E-2</v>
      </c>
      <c r="D124" s="17">
        <v>1.3091530579193E-2</v>
      </c>
      <c r="E124" s="17">
        <v>1.16639578236842E-2</v>
      </c>
      <c r="F124" s="17"/>
      <c r="G124" s="17">
        <v>2.2248663726094998E-2</v>
      </c>
      <c r="H124" s="17">
        <v>0</v>
      </c>
      <c r="I124" s="17">
        <v>1.15598817217295E-2</v>
      </c>
      <c r="J124" s="17">
        <v>0</v>
      </c>
      <c r="K124" s="17">
        <v>0</v>
      </c>
      <c r="L124" s="17">
        <v>3.5327549919309399E-2</v>
      </c>
      <c r="M124" s="17"/>
      <c r="N124" s="17">
        <v>1.57897738786173E-2</v>
      </c>
      <c r="O124" s="17">
        <v>0</v>
      </c>
      <c r="P124" s="17">
        <v>1.5627335749251701E-2</v>
      </c>
      <c r="Q124" s="17">
        <v>1.8216509269040001E-2</v>
      </c>
      <c r="R124" s="17"/>
      <c r="S124" s="17">
        <v>0</v>
      </c>
      <c r="T124" s="17">
        <v>1.9577360109447699E-2</v>
      </c>
      <c r="U124" s="17">
        <v>4.0598316153433602E-2</v>
      </c>
      <c r="V124" s="17">
        <v>0</v>
      </c>
      <c r="W124" s="17">
        <v>7.2807237418180099E-2</v>
      </c>
      <c r="X124" s="17">
        <v>0</v>
      </c>
      <c r="Y124" s="17">
        <v>0</v>
      </c>
      <c r="Z124" s="17">
        <v>0</v>
      </c>
      <c r="AA124" s="17">
        <v>4.35505261775977E-2</v>
      </c>
      <c r="AB124" s="17">
        <v>0</v>
      </c>
      <c r="AC124" s="17">
        <v>0</v>
      </c>
      <c r="AD124" s="17">
        <v>0</v>
      </c>
      <c r="AE124" s="17"/>
      <c r="AF124" s="17">
        <v>0</v>
      </c>
      <c r="AG124" s="17">
        <v>3.2796736354271702E-2</v>
      </c>
      <c r="AH124" s="17">
        <v>4.8482171887166303E-2</v>
      </c>
      <c r="AI124" s="17">
        <v>0</v>
      </c>
      <c r="AJ124" s="17">
        <v>0</v>
      </c>
      <c r="AK124" s="17"/>
      <c r="AL124" s="17">
        <v>0</v>
      </c>
      <c r="AM124" s="17">
        <v>1.8589369225684299E-2</v>
      </c>
      <c r="AN124" s="17">
        <v>2.8599673874263501E-2</v>
      </c>
      <c r="AO124" s="17"/>
      <c r="AP124" s="17">
        <v>2.4943613103950199E-2</v>
      </c>
      <c r="AQ124" s="17">
        <v>1.04547979385486E-2</v>
      </c>
      <c r="AR124" s="17">
        <v>1.7806235759277599E-2</v>
      </c>
      <c r="AS124" s="17">
        <v>0</v>
      </c>
      <c r="AT124" s="17">
        <v>0</v>
      </c>
      <c r="AU124" s="17"/>
      <c r="AV124" s="17">
        <v>0</v>
      </c>
      <c r="AW124" s="17">
        <v>0</v>
      </c>
      <c r="AX124" s="17">
        <v>0</v>
      </c>
      <c r="AY124" s="17">
        <v>0</v>
      </c>
      <c r="AZ124" s="17">
        <v>5.6465644790111298E-2</v>
      </c>
      <c r="BA124" s="17">
        <v>0</v>
      </c>
      <c r="BB124" s="17">
        <v>2.89441388400794E-2</v>
      </c>
      <c r="BC124" s="17">
        <v>0</v>
      </c>
      <c r="BD124" s="17">
        <v>0</v>
      </c>
      <c r="BE124" s="17">
        <v>0</v>
      </c>
      <c r="BF124" s="17">
        <v>4.2486785178303003E-2</v>
      </c>
      <c r="BG124" s="17">
        <v>0</v>
      </c>
      <c r="BH124" s="17">
        <v>0</v>
      </c>
      <c r="BI124" s="17">
        <v>0</v>
      </c>
      <c r="BJ124" s="17">
        <v>0</v>
      </c>
      <c r="BK124" s="17">
        <v>5.8093840813468599E-2</v>
      </c>
      <c r="BL124" s="17"/>
      <c r="BM124" s="17">
        <v>0</v>
      </c>
      <c r="BN124" s="17">
        <v>1.97328850350795E-2</v>
      </c>
      <c r="BO124" s="17">
        <v>0</v>
      </c>
      <c r="BP124" s="17">
        <v>3.83534618719426E-2</v>
      </c>
      <c r="BQ124" s="17">
        <v>1.8257853066189302E-2</v>
      </c>
      <c r="BR124" s="17">
        <v>0</v>
      </c>
      <c r="BS124" s="17"/>
      <c r="BT124" s="17">
        <v>1.3814361708111501E-2</v>
      </c>
      <c r="BU124" s="17">
        <v>1.1236322798799299E-2</v>
      </c>
      <c r="BV124" s="17"/>
      <c r="BW124" s="17">
        <v>0</v>
      </c>
      <c r="BX124" s="17">
        <v>0</v>
      </c>
      <c r="BY124" s="17"/>
      <c r="BZ124" s="17">
        <v>0</v>
      </c>
      <c r="CA124" s="17">
        <v>1.7939713855554099E-2</v>
      </c>
      <c r="CB124" s="17" t="s">
        <v>131</v>
      </c>
      <c r="CC124" s="17"/>
      <c r="CD124" s="17">
        <v>0</v>
      </c>
      <c r="CE124" s="17">
        <v>0</v>
      </c>
      <c r="CF124" s="17">
        <v>0</v>
      </c>
      <c r="CG124" s="17"/>
      <c r="CH124" s="17">
        <v>1.36847120165982E-2</v>
      </c>
      <c r="CI124" s="17">
        <v>1.7238161555007198E-2</v>
      </c>
      <c r="CJ124" s="17">
        <v>0</v>
      </c>
      <c r="CK124" s="17"/>
      <c r="CL124" s="17">
        <v>2.6723636019693301E-2</v>
      </c>
      <c r="CM124" s="17">
        <v>0</v>
      </c>
      <c r="CN124" s="17"/>
      <c r="CO124" s="17">
        <v>0</v>
      </c>
      <c r="CP124" s="17">
        <v>3.7983953749160602E-2</v>
      </c>
      <c r="CQ124" s="17">
        <v>0</v>
      </c>
      <c r="CR124" s="17">
        <v>0</v>
      </c>
    </row>
    <row r="125" spans="2:96" x14ac:dyDescent="0.25">
      <c r="B125" t="s">
        <v>150</v>
      </c>
      <c r="C125" s="17">
        <v>7.6829156475743997E-3</v>
      </c>
      <c r="D125" s="17">
        <v>5.2892099162227804E-3</v>
      </c>
      <c r="E125" s="17">
        <v>1.04861709748928E-2</v>
      </c>
      <c r="F125" s="17"/>
      <c r="G125" s="17">
        <v>1.8724167504067801E-2</v>
      </c>
      <c r="H125" s="17">
        <v>0</v>
      </c>
      <c r="I125" s="17">
        <v>1.40533849294019E-2</v>
      </c>
      <c r="J125" s="17">
        <v>1.3388007924520801E-2</v>
      </c>
      <c r="K125" s="17">
        <v>0</v>
      </c>
      <c r="L125" s="17">
        <v>0</v>
      </c>
      <c r="M125" s="17"/>
      <c r="N125" s="17">
        <v>0</v>
      </c>
      <c r="O125" s="17">
        <v>1.9718842854386302E-2</v>
      </c>
      <c r="P125" s="17">
        <v>0</v>
      </c>
      <c r="Q125" s="17">
        <v>9.9430212981149093E-3</v>
      </c>
      <c r="R125" s="17"/>
      <c r="S125" s="17">
        <v>1.31113368979301E-2</v>
      </c>
      <c r="T125" s="17">
        <v>0</v>
      </c>
      <c r="U125" s="17">
        <v>2.4139404685674298E-2</v>
      </c>
      <c r="V125" s="17">
        <v>2.7605739746121901E-2</v>
      </c>
      <c r="W125" s="17">
        <v>0</v>
      </c>
      <c r="X125" s="17">
        <v>0</v>
      </c>
      <c r="Y125" s="17">
        <v>0</v>
      </c>
      <c r="Z125" s="17">
        <v>0</v>
      </c>
      <c r="AA125" s="17">
        <v>0</v>
      </c>
      <c r="AB125" s="17">
        <v>0</v>
      </c>
      <c r="AC125" s="17">
        <v>0</v>
      </c>
      <c r="AD125" s="17">
        <v>0</v>
      </c>
      <c r="AE125" s="17"/>
      <c r="AF125" s="17">
        <v>0</v>
      </c>
      <c r="AG125" s="17">
        <v>2.0344355908643599E-2</v>
      </c>
      <c r="AH125" s="17">
        <v>0</v>
      </c>
      <c r="AI125" s="17">
        <v>0</v>
      </c>
      <c r="AJ125" s="17">
        <v>0</v>
      </c>
      <c r="AK125" s="17"/>
      <c r="AL125" s="17">
        <v>0</v>
      </c>
      <c r="AM125" s="17">
        <v>9.0173860008749308E-3</v>
      </c>
      <c r="AN125" s="17">
        <v>0</v>
      </c>
      <c r="AO125" s="17"/>
      <c r="AP125" s="17">
        <v>0</v>
      </c>
      <c r="AQ125" s="17">
        <v>0</v>
      </c>
      <c r="AR125" s="17">
        <v>0</v>
      </c>
      <c r="AS125" s="17">
        <v>2.0458524014575898E-2</v>
      </c>
      <c r="AT125" s="17">
        <v>0</v>
      </c>
      <c r="AU125" s="17"/>
      <c r="AV125" s="17">
        <v>0</v>
      </c>
      <c r="AW125" s="17">
        <v>5.2315623884275797E-2</v>
      </c>
      <c r="AX125" s="17">
        <v>0</v>
      </c>
      <c r="AY125" s="17">
        <v>0</v>
      </c>
      <c r="AZ125" s="17">
        <v>0</v>
      </c>
      <c r="BA125" s="17">
        <v>0</v>
      </c>
      <c r="BB125" s="17">
        <v>2.71794052157012E-2</v>
      </c>
      <c r="BC125" s="17">
        <v>0</v>
      </c>
      <c r="BD125" s="17">
        <v>0</v>
      </c>
      <c r="BE125" s="17">
        <v>0</v>
      </c>
      <c r="BF125" s="17">
        <v>0</v>
      </c>
      <c r="BG125" s="17">
        <v>0</v>
      </c>
      <c r="BH125" s="17">
        <v>0</v>
      </c>
      <c r="BI125" s="17">
        <v>0</v>
      </c>
      <c r="BJ125" s="17">
        <v>0</v>
      </c>
      <c r="BK125" s="17">
        <v>0</v>
      </c>
      <c r="BL125" s="17"/>
      <c r="BM125" s="17">
        <v>0</v>
      </c>
      <c r="BN125" s="17">
        <v>2.16730819091378E-2</v>
      </c>
      <c r="BO125" s="17">
        <v>0</v>
      </c>
      <c r="BP125" s="17">
        <v>1.7734721322313102E-2</v>
      </c>
      <c r="BQ125" s="17">
        <v>0</v>
      </c>
      <c r="BR125" s="17">
        <v>0</v>
      </c>
      <c r="BS125" s="17"/>
      <c r="BT125" s="17">
        <v>1.54763857995941E-2</v>
      </c>
      <c r="BU125" s="17">
        <v>0</v>
      </c>
      <c r="BV125" s="17"/>
      <c r="BW125" s="17">
        <v>0</v>
      </c>
      <c r="BX125" s="17">
        <v>0</v>
      </c>
      <c r="BY125" s="17"/>
      <c r="BZ125" s="17">
        <v>8.8476528534324004E-3</v>
      </c>
      <c r="CA125" s="17">
        <v>7.1518735046950804E-3</v>
      </c>
      <c r="CB125" s="17" t="s">
        <v>131</v>
      </c>
      <c r="CC125" s="17"/>
      <c r="CD125" s="17">
        <v>0</v>
      </c>
      <c r="CE125" s="17">
        <v>4.0293389594753801E-2</v>
      </c>
      <c r="CF125" s="17">
        <v>0</v>
      </c>
      <c r="CG125" s="17"/>
      <c r="CH125" s="17">
        <v>0</v>
      </c>
      <c r="CI125" s="17">
        <v>4.0227947755973402E-2</v>
      </c>
      <c r="CJ125" s="17">
        <v>0</v>
      </c>
      <c r="CK125" s="17"/>
      <c r="CL125" s="17">
        <v>4.9276212935073097E-3</v>
      </c>
      <c r="CM125" s="17">
        <v>1.0737202083446499E-2</v>
      </c>
      <c r="CN125" s="17"/>
      <c r="CO125" s="17">
        <v>0</v>
      </c>
      <c r="CP125" s="17">
        <v>0</v>
      </c>
      <c r="CQ125" s="17">
        <v>0</v>
      </c>
      <c r="CR125" s="17">
        <v>3.5547059331631999E-2</v>
      </c>
    </row>
    <row r="126" spans="2:96" x14ac:dyDescent="0.25">
      <c r="B126" t="s">
        <v>151</v>
      </c>
      <c r="C126" s="17">
        <v>0.13276604580945001</v>
      </c>
      <c r="D126" s="17">
        <v>0.14990303583401701</v>
      </c>
      <c r="E126" s="17">
        <v>0.110354148948342</v>
      </c>
      <c r="F126" s="17"/>
      <c r="G126" s="17">
        <v>6.6255462161665904E-2</v>
      </c>
      <c r="H126" s="17">
        <v>0.20551899935609599</v>
      </c>
      <c r="I126" s="17">
        <v>0.184253919135318</v>
      </c>
      <c r="J126" s="17">
        <v>0.102493142732168</v>
      </c>
      <c r="K126" s="17">
        <v>8.8742562706142794E-2</v>
      </c>
      <c r="L126" s="17">
        <v>0.123049913327933</v>
      </c>
      <c r="M126" s="17"/>
      <c r="N126" s="17">
        <v>0.14412976648429399</v>
      </c>
      <c r="O126" s="17">
        <v>0.143480003241965</v>
      </c>
      <c r="P126" s="17">
        <v>0.14220330979493601</v>
      </c>
      <c r="Q126" s="17">
        <v>9.5284253233870506E-2</v>
      </c>
      <c r="R126" s="17"/>
      <c r="S126" s="17">
        <v>2.5629148168733299E-2</v>
      </c>
      <c r="T126" s="17">
        <v>1.9485896194118502E-2</v>
      </c>
      <c r="U126" s="17">
        <v>1.84299715046089E-2</v>
      </c>
      <c r="V126" s="17">
        <v>7.2960828294525201E-2</v>
      </c>
      <c r="W126" s="17">
        <v>0</v>
      </c>
      <c r="X126" s="17">
        <v>3.6577531185481203E-2</v>
      </c>
      <c r="Y126" s="17">
        <v>5.7916827286760897E-2</v>
      </c>
      <c r="Z126" s="17">
        <v>0</v>
      </c>
      <c r="AA126" s="17">
        <v>0.104426834922467</v>
      </c>
      <c r="AB126" s="17">
        <v>8.9265362224001901E-2</v>
      </c>
      <c r="AC126" s="17">
        <v>0.114441458580852</v>
      </c>
      <c r="AD126" s="17">
        <v>0.85171875652492601</v>
      </c>
      <c r="AE126" s="17"/>
      <c r="AF126" s="17">
        <v>8.2001465429188403E-2</v>
      </c>
      <c r="AG126" s="17">
        <v>8.33444809094539E-2</v>
      </c>
      <c r="AH126" s="17">
        <v>0</v>
      </c>
      <c r="AI126" s="17">
        <v>0.192736388025568</v>
      </c>
      <c r="AJ126" s="17">
        <v>0.139987723618615</v>
      </c>
      <c r="AK126" s="17"/>
      <c r="AL126" s="17">
        <v>0.1032857238888</v>
      </c>
      <c r="AM126" s="17">
        <v>8.5287133833844703E-2</v>
      </c>
      <c r="AN126" s="17">
        <v>3.64141431713495E-2</v>
      </c>
      <c r="AO126" s="17"/>
      <c r="AP126" s="17">
        <v>0.106826195661838</v>
      </c>
      <c r="AQ126" s="17">
        <v>0.20816607581388899</v>
      </c>
      <c r="AR126" s="17">
        <v>0.13269904902952101</v>
      </c>
      <c r="AS126" s="17">
        <v>0.128552648487362</v>
      </c>
      <c r="AT126" s="17">
        <v>0</v>
      </c>
      <c r="AU126" s="17"/>
      <c r="AV126" s="17">
        <v>1</v>
      </c>
      <c r="AW126" s="17">
        <v>4.2960211008154399E-2</v>
      </c>
      <c r="AX126" s="17">
        <v>0.113053454526888</v>
      </c>
      <c r="AY126" s="17">
        <v>0.17126866405387101</v>
      </c>
      <c r="AZ126" s="17">
        <v>0.10829229713814099</v>
      </c>
      <c r="BA126" s="17">
        <v>0.10143337060242</v>
      </c>
      <c r="BB126" s="17">
        <v>0.118718652010548</v>
      </c>
      <c r="BC126" s="17">
        <v>9.4237969899934104E-2</v>
      </c>
      <c r="BD126" s="17">
        <v>0.20587827961635899</v>
      </c>
      <c r="BE126" s="17">
        <v>0</v>
      </c>
      <c r="BF126" s="17">
        <v>0.165331587457689</v>
      </c>
      <c r="BG126" s="17">
        <v>0.16312840807953799</v>
      </c>
      <c r="BH126" s="17">
        <v>0.342075563109002</v>
      </c>
      <c r="BI126" s="17">
        <v>0.24255468139803199</v>
      </c>
      <c r="BJ126" s="17">
        <v>0</v>
      </c>
      <c r="BK126" s="17">
        <v>0.18594890822347299</v>
      </c>
      <c r="BL126" s="17"/>
      <c r="BM126" s="17">
        <v>0.13934809739020401</v>
      </c>
      <c r="BN126" s="17">
        <v>0.16193370720178801</v>
      </c>
      <c r="BO126" s="17">
        <v>0.16760042824025601</v>
      </c>
      <c r="BP126" s="17">
        <v>6.9288098569973103E-2</v>
      </c>
      <c r="BQ126" s="17">
        <v>0.122677834232805</v>
      </c>
      <c r="BR126" s="17">
        <v>0.11615918890983699</v>
      </c>
      <c r="BS126" s="17"/>
      <c r="BT126" s="17">
        <v>6.3493620965318201E-2</v>
      </c>
      <c r="BU126" s="17">
        <v>0.20820670687232301</v>
      </c>
      <c r="BV126" s="17"/>
      <c r="BW126" s="17">
        <v>0.10441819947584401</v>
      </c>
      <c r="BX126" s="17">
        <v>0.137179955339369</v>
      </c>
      <c r="BY126" s="17"/>
      <c r="BZ126" s="17">
        <v>0.142100267323538</v>
      </c>
      <c r="CA126" s="17">
        <v>0.12851026607645799</v>
      </c>
      <c r="CB126" s="17" t="s">
        <v>131</v>
      </c>
      <c r="CC126" s="17"/>
      <c r="CD126" s="17">
        <v>0.11210035750187999</v>
      </c>
      <c r="CE126" s="17">
        <v>0.28960302082869899</v>
      </c>
      <c r="CF126" s="17">
        <v>0</v>
      </c>
      <c r="CG126" s="17"/>
      <c r="CH126" s="17">
        <v>0.105717104487855</v>
      </c>
      <c r="CI126" s="17">
        <v>0.24173819442827499</v>
      </c>
      <c r="CJ126" s="17">
        <v>0.10148615937692899</v>
      </c>
      <c r="CK126" s="17"/>
      <c r="CL126" s="17">
        <v>8.7188018816164906E-2</v>
      </c>
      <c r="CM126" s="17">
        <v>0.17853756197807899</v>
      </c>
      <c r="CN126" s="17"/>
      <c r="CO126" s="17">
        <v>8.57052452112535E-2</v>
      </c>
      <c r="CP126" s="17">
        <v>0.146358615325274</v>
      </c>
      <c r="CQ126" s="17">
        <v>0.13050545617318501</v>
      </c>
      <c r="CR126" s="17">
        <v>0.13454428830814699</v>
      </c>
    </row>
    <row r="127" spans="2:96" x14ac:dyDescent="0.25">
      <c r="B127" t="s">
        <v>152</v>
      </c>
      <c r="C127" s="17">
        <v>2.5224640169982399E-2</v>
      </c>
      <c r="D127" s="17">
        <v>2.0673390044675801E-2</v>
      </c>
      <c r="E127" s="17">
        <v>3.0729411578997799E-2</v>
      </c>
      <c r="F127" s="17"/>
      <c r="G127" s="17">
        <v>6.3985593197556603E-2</v>
      </c>
      <c r="H127" s="17">
        <v>1.524766062685E-2</v>
      </c>
      <c r="I127" s="17">
        <v>4.2263573127563903E-2</v>
      </c>
      <c r="J127" s="17">
        <v>1.7136485839491799E-2</v>
      </c>
      <c r="K127" s="17">
        <v>0</v>
      </c>
      <c r="L127" s="17">
        <v>1.15534584807311E-2</v>
      </c>
      <c r="M127" s="17"/>
      <c r="N127" s="17">
        <v>1.96689898759034E-2</v>
      </c>
      <c r="O127" s="17">
        <v>2.3506416419285001E-2</v>
      </c>
      <c r="P127" s="17">
        <v>1.6408875432905499E-2</v>
      </c>
      <c r="Q127" s="17">
        <v>3.9671011514733297E-2</v>
      </c>
      <c r="R127" s="17"/>
      <c r="S127" s="17">
        <v>3.3130014087621999E-2</v>
      </c>
      <c r="T127" s="17">
        <v>2.2211422720424201E-2</v>
      </c>
      <c r="U127" s="17">
        <v>2.4139404685674298E-2</v>
      </c>
      <c r="V127" s="17">
        <v>0</v>
      </c>
      <c r="W127" s="17">
        <v>0</v>
      </c>
      <c r="X127" s="17">
        <v>9.3771336386629905E-2</v>
      </c>
      <c r="Y127" s="17">
        <v>0</v>
      </c>
      <c r="Z127" s="17">
        <v>0</v>
      </c>
      <c r="AA127" s="17">
        <v>4.4975088376764699E-2</v>
      </c>
      <c r="AB127" s="17">
        <v>0</v>
      </c>
      <c r="AC127" s="17">
        <v>4.5612983086698498E-2</v>
      </c>
      <c r="AD127" s="17">
        <v>2.6857951063106001E-2</v>
      </c>
      <c r="AE127" s="17"/>
      <c r="AF127" s="17">
        <v>0</v>
      </c>
      <c r="AG127" s="17">
        <v>0</v>
      </c>
      <c r="AH127" s="17">
        <v>0</v>
      </c>
      <c r="AI127" s="17">
        <v>0</v>
      </c>
      <c r="AJ127" s="17">
        <v>0.106419944187093</v>
      </c>
      <c r="AK127" s="17"/>
      <c r="AL127" s="17">
        <v>1.03897498082081E-2</v>
      </c>
      <c r="AM127" s="17">
        <v>1.8229703192554399E-2</v>
      </c>
      <c r="AN127" s="17">
        <v>0</v>
      </c>
      <c r="AO127" s="17"/>
      <c r="AP127" s="17">
        <v>6.0581769512246399E-2</v>
      </c>
      <c r="AQ127" s="17">
        <v>1.32292142309415E-2</v>
      </c>
      <c r="AR127" s="17">
        <v>1.8709200076519401E-2</v>
      </c>
      <c r="AS127" s="17">
        <v>2.1677552808196901E-2</v>
      </c>
      <c r="AT127" s="17">
        <v>0</v>
      </c>
      <c r="AU127" s="17"/>
      <c r="AV127" s="17">
        <v>0</v>
      </c>
      <c r="AW127" s="17">
        <v>6.5271966668434697E-2</v>
      </c>
      <c r="AX127" s="17">
        <v>9.3082940764285804E-2</v>
      </c>
      <c r="AY127" s="17">
        <v>3.3482979660668301E-2</v>
      </c>
      <c r="AZ127" s="17">
        <v>2.61098327441967E-2</v>
      </c>
      <c r="BA127" s="17">
        <v>2.3135627537258702E-2</v>
      </c>
      <c r="BB127" s="17">
        <v>0</v>
      </c>
      <c r="BC127" s="17">
        <v>0</v>
      </c>
      <c r="BD127" s="17">
        <v>0</v>
      </c>
      <c r="BE127" s="17">
        <v>0</v>
      </c>
      <c r="BF127" s="17">
        <v>0</v>
      </c>
      <c r="BG127" s="17">
        <v>0</v>
      </c>
      <c r="BH127" s="17">
        <v>0</v>
      </c>
      <c r="BI127" s="17">
        <v>0</v>
      </c>
      <c r="BJ127" s="17">
        <v>0</v>
      </c>
      <c r="BK127" s="17">
        <v>7.1301729888425494E-2</v>
      </c>
      <c r="BL127" s="17"/>
      <c r="BM127" s="17">
        <v>2.3633889840877699E-2</v>
      </c>
      <c r="BN127" s="17">
        <v>3.6463933861590699E-2</v>
      </c>
      <c r="BO127" s="17">
        <v>2.23689680929644E-2</v>
      </c>
      <c r="BP127" s="17">
        <v>0</v>
      </c>
      <c r="BQ127" s="17">
        <v>2.3102985923724201E-2</v>
      </c>
      <c r="BR127" s="17">
        <v>4.2109806280776603E-2</v>
      </c>
      <c r="BS127" s="17"/>
      <c r="BT127" s="17">
        <v>2.43863865004245E-2</v>
      </c>
      <c r="BU127" s="17">
        <v>2.6977552365490601E-2</v>
      </c>
      <c r="BV127" s="17"/>
      <c r="BW127" s="17">
        <v>4.12808179596416E-2</v>
      </c>
      <c r="BX127" s="17">
        <v>1.8732656425943101E-2</v>
      </c>
      <c r="BY127" s="17"/>
      <c r="BZ127" s="17">
        <v>3.4810456357945101E-2</v>
      </c>
      <c r="CA127" s="17">
        <v>2.0854150119436601E-2</v>
      </c>
      <c r="CB127" s="17" t="s">
        <v>131</v>
      </c>
      <c r="CC127" s="17"/>
      <c r="CD127" s="17">
        <v>4.0000489090356299E-2</v>
      </c>
      <c r="CE127" s="17">
        <v>4.2694286261277498E-2</v>
      </c>
      <c r="CF127" s="17">
        <v>0</v>
      </c>
      <c r="CG127" s="17"/>
      <c r="CH127" s="17">
        <v>2.5663454105100101E-2</v>
      </c>
      <c r="CI127" s="17">
        <v>1.5227321299121001E-2</v>
      </c>
      <c r="CJ127" s="17">
        <v>3.7469954586813001E-2</v>
      </c>
      <c r="CK127" s="17"/>
      <c r="CL127" s="17">
        <v>2.5298852761725901E-2</v>
      </c>
      <c r="CM127" s="17">
        <v>1.1064807388464101E-2</v>
      </c>
      <c r="CN127" s="17"/>
      <c r="CO127" s="17">
        <v>3.6693597654424398E-2</v>
      </c>
      <c r="CP127" s="17">
        <v>1.51305313528587E-2</v>
      </c>
      <c r="CQ127" s="17">
        <v>2.4759012723256198E-2</v>
      </c>
      <c r="CR127" s="17">
        <v>3.67364888803485E-2</v>
      </c>
    </row>
    <row r="128" spans="2:96" x14ac:dyDescent="0.25">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c r="CA128" s="17"/>
      <c r="CB128" s="17"/>
      <c r="CC128" s="17"/>
      <c r="CD128" s="17"/>
      <c r="CE128" s="17"/>
      <c r="CF128" s="17"/>
      <c r="CG128" s="17"/>
      <c r="CH128" s="17"/>
      <c r="CI128" s="17"/>
      <c r="CJ128" s="17"/>
      <c r="CK128" s="17"/>
      <c r="CL128" s="17"/>
      <c r="CM128" s="17"/>
      <c r="CN128" s="17"/>
      <c r="CO128" s="17"/>
      <c r="CP128" s="17"/>
      <c r="CQ128" s="17"/>
      <c r="CR128" s="17"/>
    </row>
    <row r="129" spans="2:96" x14ac:dyDescent="0.25">
      <c r="B129" s="6" t="s">
        <v>169</v>
      </c>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c r="CA129" s="17"/>
      <c r="CB129" s="17"/>
      <c r="CC129" s="17"/>
      <c r="CD129" s="17"/>
      <c r="CE129" s="17"/>
      <c r="CF129" s="17"/>
      <c r="CG129" s="17"/>
      <c r="CH129" s="17"/>
      <c r="CI129" s="17"/>
      <c r="CJ129" s="17"/>
      <c r="CK129" s="17"/>
      <c r="CL129" s="17"/>
      <c r="CM129" s="17"/>
      <c r="CN129" s="17"/>
      <c r="CO129" s="17"/>
      <c r="CP129" s="17"/>
      <c r="CQ129" s="17"/>
      <c r="CR129" s="17"/>
    </row>
    <row r="130" spans="2:96" x14ac:dyDescent="0.25">
      <c r="B130" s="24" t="s">
        <v>135</v>
      </c>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c r="CA130" s="17"/>
      <c r="CB130" s="17"/>
      <c r="CC130" s="17"/>
      <c r="CD130" s="17"/>
      <c r="CE130" s="17"/>
      <c r="CF130" s="17"/>
      <c r="CG130" s="17"/>
      <c r="CH130" s="17"/>
      <c r="CI130" s="17"/>
      <c r="CJ130" s="17"/>
      <c r="CK130" s="17"/>
      <c r="CL130" s="17"/>
      <c r="CM130" s="17"/>
      <c r="CN130" s="17"/>
      <c r="CO130" s="17"/>
      <c r="CP130" s="17"/>
      <c r="CQ130" s="17"/>
      <c r="CR130" s="17"/>
    </row>
    <row r="131" spans="2:96" x14ac:dyDescent="0.25">
      <c r="B131" t="s">
        <v>154</v>
      </c>
      <c r="C131" s="17">
        <v>0.105283667730007</v>
      </c>
      <c r="D131" s="17">
        <v>8.5294913834763703E-2</v>
      </c>
      <c r="E131" s="17">
        <v>0.125124819759724</v>
      </c>
      <c r="F131" s="17"/>
      <c r="G131" s="17">
        <v>0.167096895385694</v>
      </c>
      <c r="H131" s="17">
        <v>0.13291441717826899</v>
      </c>
      <c r="I131" s="17">
        <v>0.105290986974358</v>
      </c>
      <c r="J131" s="17">
        <v>9.8693839538081293E-2</v>
      </c>
      <c r="K131" s="17">
        <v>8.2696317116155701E-2</v>
      </c>
      <c r="L131" s="17">
        <v>6.8192081125824797E-2</v>
      </c>
      <c r="M131" s="17"/>
      <c r="N131" s="17">
        <v>8.7208631296548003E-2</v>
      </c>
      <c r="O131" s="17">
        <v>0.114194554101907</v>
      </c>
      <c r="P131" s="17">
        <v>9.71118808866063E-2</v>
      </c>
      <c r="Q131" s="17">
        <v>0.123657098565138</v>
      </c>
      <c r="R131" s="17"/>
      <c r="S131" s="17">
        <v>7.3050095792345504E-2</v>
      </c>
      <c r="T131" s="17">
        <v>9.8948952876520904E-2</v>
      </c>
      <c r="U131" s="17">
        <v>0.12546665331886001</v>
      </c>
      <c r="V131" s="17">
        <v>0.10227410133899199</v>
      </c>
      <c r="W131" s="17">
        <v>0.14668342379723401</v>
      </c>
      <c r="X131" s="17">
        <v>0.115318360745574</v>
      </c>
      <c r="Y131" s="17">
        <v>8.9335359559941305E-2</v>
      </c>
      <c r="Z131" s="17">
        <v>0.109195079572855</v>
      </c>
      <c r="AA131" s="17">
        <v>6.7134115343596604E-2</v>
      </c>
      <c r="AB131" s="17">
        <v>0.14610438645076701</v>
      </c>
      <c r="AC131" s="17">
        <v>0.118619738704785</v>
      </c>
      <c r="AD131" s="17">
        <v>0.13655352702689799</v>
      </c>
      <c r="AE131" s="17"/>
      <c r="AF131" s="17">
        <v>6.9122641413670402E-2</v>
      </c>
      <c r="AG131" s="17">
        <v>9.5776243474936504E-2</v>
      </c>
      <c r="AH131" s="17">
        <v>0.11621546051745001</v>
      </c>
      <c r="AI131" s="17">
        <v>0.167167056569756</v>
      </c>
      <c r="AJ131" s="17">
        <v>0.161609939422032</v>
      </c>
      <c r="AK131" s="17"/>
      <c r="AL131" s="17">
        <v>7.8818771283892905E-2</v>
      </c>
      <c r="AM131" s="17">
        <v>0.10141139949601401</v>
      </c>
      <c r="AN131" s="17">
        <v>0.15076651158374399</v>
      </c>
      <c r="AO131" s="17"/>
      <c r="AP131" s="17">
        <v>0.10065798561303101</v>
      </c>
      <c r="AQ131" s="17">
        <v>0.121977365738953</v>
      </c>
      <c r="AR131" s="17">
        <v>0.129510321554654</v>
      </c>
      <c r="AS131" s="17">
        <v>9.3204721283676698E-2</v>
      </c>
      <c r="AT131" s="17">
        <v>5.9797061549431901E-2</v>
      </c>
      <c r="AU131" s="17"/>
      <c r="AV131" s="17">
        <v>0</v>
      </c>
      <c r="AW131" s="17">
        <v>0.158155039865188</v>
      </c>
      <c r="AX131" s="17">
        <v>0.108223793925685</v>
      </c>
      <c r="AY131" s="17">
        <v>0.14386043809486601</v>
      </c>
      <c r="AZ131" s="17">
        <v>9.8934419102987003E-2</v>
      </c>
      <c r="BA131" s="17">
        <v>0.10316486625186599</v>
      </c>
      <c r="BB131" s="17">
        <v>0.10940930458851</v>
      </c>
      <c r="BC131" s="17">
        <v>0.17710085804829501</v>
      </c>
      <c r="BD131" s="17">
        <v>8.9345342480985995E-2</v>
      </c>
      <c r="BE131" s="17">
        <v>7.3150557482754994E-2</v>
      </c>
      <c r="BF131" s="17">
        <v>5.8891888226151698E-2</v>
      </c>
      <c r="BG131" s="17">
        <v>8.2444188070340305E-2</v>
      </c>
      <c r="BH131" s="17">
        <v>0.10550328760255701</v>
      </c>
      <c r="BI131" s="17">
        <v>0.14589229776422999</v>
      </c>
      <c r="BJ131" s="17">
        <v>8.7889530431467799E-2</v>
      </c>
      <c r="BK131" s="17">
        <v>4.5171080563611E-2</v>
      </c>
      <c r="BL131" s="17"/>
      <c r="BM131" s="17">
        <v>0.126544387261561</v>
      </c>
      <c r="BN131" s="17">
        <v>8.0627613736988998E-2</v>
      </c>
      <c r="BO131" s="17">
        <v>0.10795492122544501</v>
      </c>
      <c r="BP131" s="17">
        <v>0.115694243475767</v>
      </c>
      <c r="BQ131" s="17">
        <v>9.5358636964934795E-2</v>
      </c>
      <c r="BR131" s="17">
        <v>0.12630120112497401</v>
      </c>
      <c r="BS131" s="17"/>
      <c r="BT131" s="17">
        <v>9.8886303117173502E-2</v>
      </c>
      <c r="BU131" s="17">
        <v>0.11393269289494</v>
      </c>
      <c r="BV131" s="17"/>
      <c r="BW131" s="17">
        <v>6.0864601544721703E-2</v>
      </c>
      <c r="BX131" s="17">
        <v>0.113320354677222</v>
      </c>
      <c r="BY131" s="17"/>
      <c r="BZ131" s="17">
        <v>9.4145177724878196E-2</v>
      </c>
      <c r="CA131" s="17">
        <v>0.165061991658598</v>
      </c>
      <c r="CB131" s="17" t="s">
        <v>131</v>
      </c>
      <c r="CC131" s="17"/>
      <c r="CD131" s="17">
        <v>8.7124781932561901E-2</v>
      </c>
      <c r="CE131" s="17">
        <v>0.13808246683674999</v>
      </c>
      <c r="CF131" s="17">
        <v>7.4413076325131305E-2</v>
      </c>
      <c r="CG131" s="17"/>
      <c r="CH131" s="17">
        <v>9.7502586946055694E-2</v>
      </c>
      <c r="CI131" s="17">
        <v>0.124778456326865</v>
      </c>
      <c r="CJ131" s="17">
        <v>0.13345503658136901</v>
      </c>
      <c r="CK131" s="17"/>
      <c r="CL131" s="17">
        <v>0.15141800582887199</v>
      </c>
      <c r="CM131" s="17">
        <v>4.9318490035974299E-2</v>
      </c>
      <c r="CN131" s="17"/>
      <c r="CO131" s="17">
        <v>8.3320739391938695E-2</v>
      </c>
      <c r="CP131" s="17">
        <v>7.8553457557421505E-2</v>
      </c>
      <c r="CQ131" s="17">
        <v>0.115640381809511</v>
      </c>
      <c r="CR131" s="17">
        <v>0.14434604779875901</v>
      </c>
    </row>
    <row r="132" spans="2:96" x14ac:dyDescent="0.25">
      <c r="B132" t="s">
        <v>155</v>
      </c>
      <c r="C132" s="17">
        <v>0.28186745187607998</v>
      </c>
      <c r="D132" s="17">
        <v>0.28018185737414603</v>
      </c>
      <c r="E132" s="17">
        <v>0.28386478479159599</v>
      </c>
      <c r="F132" s="17"/>
      <c r="G132" s="17">
        <v>0.35049430886768002</v>
      </c>
      <c r="H132" s="17">
        <v>0.35277223905226501</v>
      </c>
      <c r="I132" s="17">
        <v>0.27783828172210401</v>
      </c>
      <c r="J132" s="17">
        <v>0.23995124683779001</v>
      </c>
      <c r="K132" s="17">
        <v>0.18697129454463801</v>
      </c>
      <c r="L132" s="17">
        <v>0.286199984499585</v>
      </c>
      <c r="M132" s="17"/>
      <c r="N132" s="17">
        <v>0.30670124660488302</v>
      </c>
      <c r="O132" s="17">
        <v>0.28284792883478599</v>
      </c>
      <c r="P132" s="17">
        <v>0.26751576499477098</v>
      </c>
      <c r="Q132" s="17">
        <v>0.266727959376306</v>
      </c>
      <c r="R132" s="17"/>
      <c r="S132" s="17">
        <v>0.27715501138859799</v>
      </c>
      <c r="T132" s="17">
        <v>0.31457074477896901</v>
      </c>
      <c r="U132" s="17">
        <v>0.31931597958948998</v>
      </c>
      <c r="V132" s="17">
        <v>0.23437015412409401</v>
      </c>
      <c r="W132" s="17">
        <v>0.31821163252163098</v>
      </c>
      <c r="X132" s="17">
        <v>0.25807916137666997</v>
      </c>
      <c r="Y132" s="17">
        <v>0.23476357909144499</v>
      </c>
      <c r="Z132" s="17">
        <v>0.29568599656100097</v>
      </c>
      <c r="AA132" s="17">
        <v>0.30070245498874398</v>
      </c>
      <c r="AB132" s="17">
        <v>0.25512258554357398</v>
      </c>
      <c r="AC132" s="17">
        <v>0.38050497886567902</v>
      </c>
      <c r="AD132" s="17">
        <v>0.13371356241795501</v>
      </c>
      <c r="AE132" s="17"/>
      <c r="AF132" s="17">
        <v>0.270343334022005</v>
      </c>
      <c r="AG132" s="17">
        <v>0.31471969692223001</v>
      </c>
      <c r="AH132" s="17">
        <v>0.33180951935184799</v>
      </c>
      <c r="AI132" s="17">
        <v>0.16101489288108001</v>
      </c>
      <c r="AJ132" s="17">
        <v>0.26771501569749501</v>
      </c>
      <c r="AK132" s="17"/>
      <c r="AL132" s="17">
        <v>0.25915694135175099</v>
      </c>
      <c r="AM132" s="17">
        <v>0.28022028683927502</v>
      </c>
      <c r="AN132" s="17">
        <v>0.32617879525953097</v>
      </c>
      <c r="AO132" s="17"/>
      <c r="AP132" s="17">
        <v>0.25111097716976399</v>
      </c>
      <c r="AQ132" s="17">
        <v>0.254867926783379</v>
      </c>
      <c r="AR132" s="17">
        <v>0.33067557543354897</v>
      </c>
      <c r="AS132" s="17">
        <v>0.34488595306271602</v>
      </c>
      <c r="AT132" s="17">
        <v>0.23524475018247901</v>
      </c>
      <c r="AU132" s="17"/>
      <c r="AV132" s="17">
        <v>0.37837186515489701</v>
      </c>
      <c r="AW132" s="17">
        <v>0.21406140723889799</v>
      </c>
      <c r="AX132" s="17">
        <v>0.286302226367456</v>
      </c>
      <c r="AY132" s="17">
        <v>0.28940569047881598</v>
      </c>
      <c r="AZ132" s="17">
        <v>0.25001736266789298</v>
      </c>
      <c r="BA132" s="17">
        <v>0.29394311742577101</v>
      </c>
      <c r="BB132" s="17">
        <v>0.27114987784151401</v>
      </c>
      <c r="BC132" s="17">
        <v>0.23001613444673</v>
      </c>
      <c r="BD132" s="17">
        <v>0.311945215186967</v>
      </c>
      <c r="BE132" s="17">
        <v>0.30514891496882302</v>
      </c>
      <c r="BF132" s="17">
        <v>0.34967384569543802</v>
      </c>
      <c r="BG132" s="17">
        <v>0.35802502226279598</v>
      </c>
      <c r="BH132" s="17">
        <v>0.23347664625693501</v>
      </c>
      <c r="BI132" s="17">
        <v>0.220501829123917</v>
      </c>
      <c r="BJ132" s="17">
        <v>0.37167823453207199</v>
      </c>
      <c r="BK132" s="17">
        <v>0.25307324064419101</v>
      </c>
      <c r="BL132" s="17"/>
      <c r="BM132" s="17">
        <v>0.28140062030067198</v>
      </c>
      <c r="BN132" s="17">
        <v>0.257920398844114</v>
      </c>
      <c r="BO132" s="17">
        <v>0.31697627583250898</v>
      </c>
      <c r="BP132" s="17">
        <v>0.290904761048496</v>
      </c>
      <c r="BQ132" s="17">
        <v>0.27381868984680802</v>
      </c>
      <c r="BR132" s="17">
        <v>0.30427879101678901</v>
      </c>
      <c r="BS132" s="17"/>
      <c r="BT132" s="17">
        <v>0.29235776560300503</v>
      </c>
      <c r="BU132" s="17">
        <v>0.262033477947199</v>
      </c>
      <c r="BV132" s="17"/>
      <c r="BW132" s="17">
        <v>0.28808949249949201</v>
      </c>
      <c r="BX132" s="17">
        <v>0.27975501223862698</v>
      </c>
      <c r="BY132" s="17"/>
      <c r="BZ132" s="17">
        <v>0.27587674118593702</v>
      </c>
      <c r="CA132" s="17">
        <v>0.31401854632720799</v>
      </c>
      <c r="CB132" s="17" t="s">
        <v>131</v>
      </c>
      <c r="CC132" s="17"/>
      <c r="CD132" s="17">
        <v>0.29089226463965001</v>
      </c>
      <c r="CE132" s="17">
        <v>0.192046579478032</v>
      </c>
      <c r="CF132" s="17">
        <v>0.27310137685856101</v>
      </c>
      <c r="CG132" s="17"/>
      <c r="CH132" s="17">
        <v>0.301324267192983</v>
      </c>
      <c r="CI132" s="17">
        <v>0.211284291790409</v>
      </c>
      <c r="CJ132" s="17">
        <v>0.22865366668154</v>
      </c>
      <c r="CK132" s="17"/>
      <c r="CL132" s="17">
        <v>0.39491081802524503</v>
      </c>
      <c r="CM132" s="17">
        <v>0.15477642542994199</v>
      </c>
      <c r="CN132" s="17"/>
      <c r="CO132" s="17">
        <v>0.34857083204674999</v>
      </c>
      <c r="CP132" s="17">
        <v>0.28248712953166499</v>
      </c>
      <c r="CQ132" s="17">
        <v>0.26700024786476001</v>
      </c>
      <c r="CR132" s="17">
        <v>0.286457745497046</v>
      </c>
    </row>
    <row r="133" spans="2:96" x14ac:dyDescent="0.25">
      <c r="B133" t="s">
        <v>156</v>
      </c>
      <c r="C133" s="17">
        <v>0.28679030662044802</v>
      </c>
      <c r="D133" s="17">
        <v>0.32310321912641299</v>
      </c>
      <c r="E133" s="17">
        <v>0.25127440373127302</v>
      </c>
      <c r="F133" s="17"/>
      <c r="G133" s="17">
        <v>0.28975818850031099</v>
      </c>
      <c r="H133" s="17">
        <v>0.26804740465362198</v>
      </c>
      <c r="I133" s="17">
        <v>0.30906058657482</v>
      </c>
      <c r="J133" s="17">
        <v>0.31552694031922202</v>
      </c>
      <c r="K133" s="17">
        <v>0.28117803576018202</v>
      </c>
      <c r="L133" s="17">
        <v>0.26282175820750697</v>
      </c>
      <c r="M133" s="17"/>
      <c r="N133" s="17">
        <v>0.32046274218552601</v>
      </c>
      <c r="O133" s="17">
        <v>0.27054781025268299</v>
      </c>
      <c r="P133" s="17">
        <v>0.28400798790841902</v>
      </c>
      <c r="Q133" s="17">
        <v>0.26788815271766298</v>
      </c>
      <c r="R133" s="17"/>
      <c r="S133" s="17">
        <v>0.29426824195739498</v>
      </c>
      <c r="T133" s="17">
        <v>0.31032698194296798</v>
      </c>
      <c r="U133" s="17">
        <v>0.25678767550050702</v>
      </c>
      <c r="V133" s="17">
        <v>0.329119959402977</v>
      </c>
      <c r="W133" s="17">
        <v>0.20333870126680201</v>
      </c>
      <c r="X133" s="17">
        <v>0.29952058769273598</v>
      </c>
      <c r="Y133" s="17">
        <v>0.35311055066388602</v>
      </c>
      <c r="Z133" s="17">
        <v>0.311432965945795</v>
      </c>
      <c r="AA133" s="17">
        <v>0.28165554141069599</v>
      </c>
      <c r="AB133" s="17">
        <v>0.25832911051232799</v>
      </c>
      <c r="AC133" s="17">
        <v>0.27356368693559002</v>
      </c>
      <c r="AD133" s="17">
        <v>0.17227335351404999</v>
      </c>
      <c r="AE133" s="17"/>
      <c r="AF133" s="17">
        <v>0.33183445090681601</v>
      </c>
      <c r="AG133" s="17">
        <v>0.27104301084988702</v>
      </c>
      <c r="AH133" s="17">
        <v>0.24322706372613601</v>
      </c>
      <c r="AI133" s="17">
        <v>0.21014676166062801</v>
      </c>
      <c r="AJ133" s="17">
        <v>0.23734367252924299</v>
      </c>
      <c r="AK133" s="17"/>
      <c r="AL133" s="17">
        <v>0.31464267873291901</v>
      </c>
      <c r="AM133" s="17">
        <v>0.29575954220190098</v>
      </c>
      <c r="AN133" s="17">
        <v>0.25393294096755897</v>
      </c>
      <c r="AO133" s="17"/>
      <c r="AP133" s="17">
        <v>0.273998106441733</v>
      </c>
      <c r="AQ133" s="17">
        <v>0.274434325789011</v>
      </c>
      <c r="AR133" s="17">
        <v>0.29103536587280598</v>
      </c>
      <c r="AS133" s="17">
        <v>0.310158427659182</v>
      </c>
      <c r="AT133" s="17">
        <v>0.381014140981558</v>
      </c>
      <c r="AU133" s="17"/>
      <c r="AV133" s="17">
        <v>0</v>
      </c>
      <c r="AW133" s="17">
        <v>0.18150351943083301</v>
      </c>
      <c r="AX133" s="17">
        <v>0.28400862704161001</v>
      </c>
      <c r="AY133" s="17">
        <v>0.23554395703612999</v>
      </c>
      <c r="AZ133" s="17">
        <v>0.26636537231185198</v>
      </c>
      <c r="BA133" s="17">
        <v>0.224955707483071</v>
      </c>
      <c r="BB133" s="17">
        <v>0.28944380584275697</v>
      </c>
      <c r="BC133" s="17">
        <v>0.30972756043985</v>
      </c>
      <c r="BD133" s="17">
        <v>0.28856936435605102</v>
      </c>
      <c r="BE133" s="17">
        <v>0.40435322374181698</v>
      </c>
      <c r="BF133" s="17">
        <v>0.29557467330592901</v>
      </c>
      <c r="BG133" s="17">
        <v>0.34438129639121001</v>
      </c>
      <c r="BH133" s="17">
        <v>0.305916735503245</v>
      </c>
      <c r="BI133" s="17">
        <v>0.43129034056065801</v>
      </c>
      <c r="BJ133" s="17">
        <v>0.37838616633150002</v>
      </c>
      <c r="BK133" s="17">
        <v>0.313906347211311</v>
      </c>
      <c r="BL133" s="17"/>
      <c r="BM133" s="17">
        <v>0.24268097892149501</v>
      </c>
      <c r="BN133" s="17">
        <v>0.33226144083632397</v>
      </c>
      <c r="BO133" s="17">
        <v>0.28136416752458898</v>
      </c>
      <c r="BP133" s="17">
        <v>0.27432954301896301</v>
      </c>
      <c r="BQ133" s="17">
        <v>0.293078605986336</v>
      </c>
      <c r="BR133" s="17">
        <v>0.26524117181886597</v>
      </c>
      <c r="BS133" s="17"/>
      <c r="BT133" s="17">
        <v>0.30506436443650298</v>
      </c>
      <c r="BU133" s="17">
        <v>0.26470602997996001</v>
      </c>
      <c r="BV133" s="17"/>
      <c r="BW133" s="17">
        <v>0.32881156800694</v>
      </c>
      <c r="BX133" s="17">
        <v>0.28728705765675899</v>
      </c>
      <c r="BY133" s="17"/>
      <c r="BZ133" s="17">
        <v>0.29749914403076699</v>
      </c>
      <c r="CA133" s="17">
        <v>0.229317852875107</v>
      </c>
      <c r="CB133" s="17" t="s">
        <v>131</v>
      </c>
      <c r="CC133" s="17"/>
      <c r="CD133" s="17">
        <v>0.30839466128190401</v>
      </c>
      <c r="CE133" s="17">
        <v>0.22835357080345101</v>
      </c>
      <c r="CF133" s="17">
        <v>0.28598172844522501</v>
      </c>
      <c r="CG133" s="17"/>
      <c r="CH133" s="17">
        <v>0.30057329600527899</v>
      </c>
      <c r="CI133" s="17">
        <v>0.22195370127751801</v>
      </c>
      <c r="CJ133" s="17">
        <v>0.24721284451888201</v>
      </c>
      <c r="CK133" s="17"/>
      <c r="CL133" s="17">
        <v>0.34497098445906799</v>
      </c>
      <c r="CM133" s="17">
        <v>0.225520407384253</v>
      </c>
      <c r="CN133" s="17"/>
      <c r="CO133" s="17">
        <v>0.246513640177289</v>
      </c>
      <c r="CP133" s="17">
        <v>0.30421801181150099</v>
      </c>
      <c r="CQ133" s="17">
        <v>0.29553783130995898</v>
      </c>
      <c r="CR133" s="17">
        <v>0.25011953859042102</v>
      </c>
    </row>
    <row r="134" spans="2:96" x14ac:dyDescent="0.25">
      <c r="B134" t="s">
        <v>157</v>
      </c>
      <c r="C134" s="17">
        <v>0.19154714030087999</v>
      </c>
      <c r="D134" s="17">
        <v>0.19142549445443499</v>
      </c>
      <c r="E134" s="17">
        <v>0.191631046237628</v>
      </c>
      <c r="F134" s="17"/>
      <c r="G134" s="17">
        <v>0.13556606954205599</v>
      </c>
      <c r="H134" s="17">
        <v>0.19601687172302201</v>
      </c>
      <c r="I134" s="17">
        <v>0.19978147793049</v>
      </c>
      <c r="J134" s="17">
        <v>0.195899866021818</v>
      </c>
      <c r="K134" s="17">
        <v>0.18112315099786999</v>
      </c>
      <c r="L134" s="17">
        <v>0.21781378451601899</v>
      </c>
      <c r="M134" s="17"/>
      <c r="N134" s="17">
        <v>0.18342901264282799</v>
      </c>
      <c r="O134" s="17">
        <v>0.192437491198822</v>
      </c>
      <c r="P134" s="17">
        <v>0.203189519428362</v>
      </c>
      <c r="Q134" s="17">
        <v>0.188700241205079</v>
      </c>
      <c r="R134" s="17"/>
      <c r="S134" s="17">
        <v>0.212708162822842</v>
      </c>
      <c r="T134" s="17">
        <v>0.16250116516333499</v>
      </c>
      <c r="U134" s="17">
        <v>0.182092607184171</v>
      </c>
      <c r="V134" s="17">
        <v>0.16296088869481201</v>
      </c>
      <c r="W134" s="17">
        <v>0.21158074114345499</v>
      </c>
      <c r="X134" s="17">
        <v>0.20339416914953801</v>
      </c>
      <c r="Y134" s="17">
        <v>0.22468191302179999</v>
      </c>
      <c r="Z134" s="17">
        <v>0.191738347013335</v>
      </c>
      <c r="AA134" s="17">
        <v>0.193305785963716</v>
      </c>
      <c r="AB134" s="17">
        <v>0.20037976128056001</v>
      </c>
      <c r="AC134" s="17">
        <v>0.139279487827904</v>
      </c>
      <c r="AD134" s="17">
        <v>0.22182144083689001</v>
      </c>
      <c r="AE134" s="17"/>
      <c r="AF134" s="17">
        <v>0.19958143227925099</v>
      </c>
      <c r="AG134" s="17">
        <v>0.19369822557762201</v>
      </c>
      <c r="AH134" s="17">
        <v>0.17140921858995001</v>
      </c>
      <c r="AI134" s="17">
        <v>0.19607647335116701</v>
      </c>
      <c r="AJ134" s="17">
        <v>0.18588445845447599</v>
      </c>
      <c r="AK134" s="17"/>
      <c r="AL134" s="17">
        <v>0.21427934807942101</v>
      </c>
      <c r="AM134" s="17">
        <v>0.20125889913348499</v>
      </c>
      <c r="AN134" s="17">
        <v>0.14537091571951199</v>
      </c>
      <c r="AO134" s="17"/>
      <c r="AP134" s="17">
        <v>0.198586268665538</v>
      </c>
      <c r="AQ134" s="17">
        <v>0.18583668075163301</v>
      </c>
      <c r="AR134" s="17">
        <v>0.166933481405728</v>
      </c>
      <c r="AS134" s="17">
        <v>0.17509527228574501</v>
      </c>
      <c r="AT134" s="17">
        <v>0.17946529867600799</v>
      </c>
      <c r="AU134" s="17"/>
      <c r="AV134" s="17">
        <v>0.200938267008756</v>
      </c>
      <c r="AW134" s="17">
        <v>0.181657016247908</v>
      </c>
      <c r="AX134" s="17">
        <v>0.14704144116847001</v>
      </c>
      <c r="AY134" s="17">
        <v>0.181689701308756</v>
      </c>
      <c r="AZ134" s="17">
        <v>0.19503949391103301</v>
      </c>
      <c r="BA134" s="17">
        <v>0.23864020562869701</v>
      </c>
      <c r="BB134" s="17">
        <v>0.189987443236627</v>
      </c>
      <c r="BC134" s="17">
        <v>0.15567716043969701</v>
      </c>
      <c r="BD134" s="17">
        <v>0.22052562603002801</v>
      </c>
      <c r="BE134" s="17">
        <v>0.13291612229935501</v>
      </c>
      <c r="BF134" s="17">
        <v>0.19499117879119901</v>
      </c>
      <c r="BG134" s="17">
        <v>0.16358433618615001</v>
      </c>
      <c r="BH134" s="17">
        <v>0.253923099989882</v>
      </c>
      <c r="BI134" s="17">
        <v>0.10253297675703101</v>
      </c>
      <c r="BJ134" s="17">
        <v>8.7105725839512704E-2</v>
      </c>
      <c r="BK134" s="17">
        <v>0.26607875996021402</v>
      </c>
      <c r="BL134" s="17"/>
      <c r="BM134" s="17">
        <v>0.20686708283268501</v>
      </c>
      <c r="BN134" s="17">
        <v>0.18649434514455901</v>
      </c>
      <c r="BO134" s="17">
        <v>0.17820168959363</v>
      </c>
      <c r="BP134" s="17">
        <v>0.18599623908885199</v>
      </c>
      <c r="BQ134" s="17">
        <v>0.20594506182755101</v>
      </c>
      <c r="BR134" s="17">
        <v>0.18569992397683599</v>
      </c>
      <c r="BS134" s="17"/>
      <c r="BT134" s="17">
        <v>0.18627203242812901</v>
      </c>
      <c r="BU134" s="17">
        <v>0.196696040817148</v>
      </c>
      <c r="BV134" s="17"/>
      <c r="BW134" s="17">
        <v>0.19874514488908199</v>
      </c>
      <c r="BX134" s="17">
        <v>0.175693517663882</v>
      </c>
      <c r="BY134" s="17"/>
      <c r="BZ134" s="17">
        <v>0.194648606769044</v>
      </c>
      <c r="CA134" s="17">
        <v>0.17490211327278399</v>
      </c>
      <c r="CB134" s="17" t="s">
        <v>131</v>
      </c>
      <c r="CC134" s="17"/>
      <c r="CD134" s="17">
        <v>0.19085970089485599</v>
      </c>
      <c r="CE134" s="17">
        <v>0.28839644320003899</v>
      </c>
      <c r="CF134" s="17">
        <v>0.11063780919371</v>
      </c>
      <c r="CG134" s="17"/>
      <c r="CH134" s="17">
        <v>0.186770508176198</v>
      </c>
      <c r="CI134" s="17">
        <v>0.246156321163956</v>
      </c>
      <c r="CJ134" s="17">
        <v>0.170114852942543</v>
      </c>
      <c r="CK134" s="17"/>
      <c r="CL134" s="17">
        <v>8.1215303631013105E-2</v>
      </c>
      <c r="CM134" s="17">
        <v>0.31473420083535197</v>
      </c>
      <c r="CN134" s="17"/>
      <c r="CO134" s="17">
        <v>0.210690751668206</v>
      </c>
      <c r="CP134" s="17">
        <v>0.20619236244943301</v>
      </c>
      <c r="CQ134" s="17">
        <v>0.175486571871176</v>
      </c>
      <c r="CR134" s="17">
        <v>0.18784831278905001</v>
      </c>
    </row>
    <row r="135" spans="2:96" x14ac:dyDescent="0.25">
      <c r="B135" t="s">
        <v>158</v>
      </c>
      <c r="C135" s="17">
        <v>5.1864808351788402E-2</v>
      </c>
      <c r="D135" s="17">
        <v>5.5679082169582603E-2</v>
      </c>
      <c r="E135" s="17">
        <v>4.8487474632086199E-2</v>
      </c>
      <c r="F135" s="17"/>
      <c r="G135" s="17">
        <v>4.0592788636110398E-2</v>
      </c>
      <c r="H135" s="17">
        <v>3.6166559062861203E-2</v>
      </c>
      <c r="I135" s="17">
        <v>6.8208693043568594E-2</v>
      </c>
      <c r="J135" s="17">
        <v>5.8312522286235097E-2</v>
      </c>
      <c r="K135" s="17">
        <v>7.6385908536335506E-2</v>
      </c>
      <c r="L135" s="17">
        <v>3.6590207073122202E-2</v>
      </c>
      <c r="M135" s="17"/>
      <c r="N135" s="17">
        <v>3.3362938213278001E-2</v>
      </c>
      <c r="O135" s="17">
        <v>6.3785024775383198E-2</v>
      </c>
      <c r="P135" s="17">
        <v>4.6258203836982197E-2</v>
      </c>
      <c r="Q135" s="17">
        <v>6.4801719284106704E-2</v>
      </c>
      <c r="R135" s="17"/>
      <c r="S135" s="17">
        <v>5.71776594533756E-2</v>
      </c>
      <c r="T135" s="17">
        <v>3.6517912119277601E-2</v>
      </c>
      <c r="U135" s="17">
        <v>3.0892142946602499E-2</v>
      </c>
      <c r="V135" s="17">
        <v>7.1970377343203995E-2</v>
      </c>
      <c r="W135" s="17">
        <v>7.6301490359339905E-2</v>
      </c>
      <c r="X135" s="17">
        <v>3.71864042873397E-2</v>
      </c>
      <c r="Y135" s="17">
        <v>3.1272943805487501E-2</v>
      </c>
      <c r="Z135" s="17">
        <v>1.3680401313095E-2</v>
      </c>
      <c r="AA135" s="17">
        <v>4.6030606321019997E-2</v>
      </c>
      <c r="AB135" s="17">
        <v>6.3214829095041294E-2</v>
      </c>
      <c r="AC135" s="17">
        <v>5.44792340854416E-2</v>
      </c>
      <c r="AD135" s="17">
        <v>0.16998740846188901</v>
      </c>
      <c r="AE135" s="17"/>
      <c r="AF135" s="17">
        <v>2.6597353013283899E-2</v>
      </c>
      <c r="AG135" s="17">
        <v>5.7922028400896199E-2</v>
      </c>
      <c r="AH135" s="17">
        <v>8.3466379991272197E-2</v>
      </c>
      <c r="AI135" s="17">
        <v>0.11325814751251501</v>
      </c>
      <c r="AJ135" s="17">
        <v>8.4287344935840905E-2</v>
      </c>
      <c r="AK135" s="17"/>
      <c r="AL135" s="17">
        <v>1.8310063515609199E-2</v>
      </c>
      <c r="AM135" s="17">
        <v>6.00252241879045E-2</v>
      </c>
      <c r="AN135" s="17">
        <v>5.5794565419878699E-2</v>
      </c>
      <c r="AO135" s="17"/>
      <c r="AP135" s="17">
        <v>5.0013344318670799E-2</v>
      </c>
      <c r="AQ135" s="17">
        <v>8.4746231353702101E-2</v>
      </c>
      <c r="AR135" s="17">
        <v>2.9054172569764499E-2</v>
      </c>
      <c r="AS135" s="17">
        <v>4.1789785748543001E-2</v>
      </c>
      <c r="AT135" s="17">
        <v>8.9430566444222898E-2</v>
      </c>
      <c r="AU135" s="17"/>
      <c r="AV135" s="17">
        <v>0</v>
      </c>
      <c r="AW135" s="17">
        <v>0.112358724978615</v>
      </c>
      <c r="AX135" s="17">
        <v>9.7494475606811806E-2</v>
      </c>
      <c r="AY135" s="17">
        <v>7.9531761852032298E-2</v>
      </c>
      <c r="AZ135" s="17">
        <v>5.8809368743844001E-2</v>
      </c>
      <c r="BA135" s="17">
        <v>4.4208772141924098E-2</v>
      </c>
      <c r="BB135" s="17">
        <v>6.8087286212131504E-2</v>
      </c>
      <c r="BC135" s="17">
        <v>2.7683686422213701E-2</v>
      </c>
      <c r="BD135" s="17">
        <v>2.06798997553766E-2</v>
      </c>
      <c r="BE135" s="17">
        <v>2.34549759870873E-2</v>
      </c>
      <c r="BF135" s="17">
        <v>5.6016351711943697E-2</v>
      </c>
      <c r="BG135" s="17">
        <v>0</v>
      </c>
      <c r="BH135" s="17">
        <v>1.33079700962286E-2</v>
      </c>
      <c r="BI135" s="17">
        <v>5.9258963170942001E-2</v>
      </c>
      <c r="BJ135" s="17">
        <v>7.4940342865446902E-2</v>
      </c>
      <c r="BK135" s="17">
        <v>3.0952609083795699E-2</v>
      </c>
      <c r="BL135" s="17"/>
      <c r="BM135" s="17">
        <v>5.6680582901873597E-2</v>
      </c>
      <c r="BN135" s="17">
        <v>5.63184513961855E-2</v>
      </c>
      <c r="BO135" s="17">
        <v>3.68080802802341E-2</v>
      </c>
      <c r="BP135" s="17">
        <v>5.9389648295755E-2</v>
      </c>
      <c r="BQ135" s="17">
        <v>4.5396967524158303E-2</v>
      </c>
      <c r="BR135" s="17">
        <v>3.27151403421055E-2</v>
      </c>
      <c r="BS135" s="17"/>
      <c r="BT135" s="17">
        <v>4.0947389067555802E-2</v>
      </c>
      <c r="BU135" s="17">
        <v>6.9634304743544206E-2</v>
      </c>
      <c r="BV135" s="17"/>
      <c r="BW135" s="17">
        <v>4.8297799511133499E-2</v>
      </c>
      <c r="BX135" s="17">
        <v>5.1792169849783298E-2</v>
      </c>
      <c r="BY135" s="17"/>
      <c r="BZ135" s="17">
        <v>5.1516343473978599E-2</v>
      </c>
      <c r="CA135" s="17">
        <v>5.37349582853845E-2</v>
      </c>
      <c r="CB135" s="17" t="s">
        <v>131</v>
      </c>
      <c r="CC135" s="17"/>
      <c r="CD135" s="17">
        <v>4.8515992786925498E-2</v>
      </c>
      <c r="CE135" s="17">
        <v>6.3345998270434106E-2</v>
      </c>
      <c r="CF135" s="17">
        <v>6.5590401924811303E-2</v>
      </c>
      <c r="CG135" s="17"/>
      <c r="CH135" s="17">
        <v>4.6917375547557198E-2</v>
      </c>
      <c r="CI135" s="17">
        <v>8.1301597499083403E-2</v>
      </c>
      <c r="CJ135" s="17">
        <v>5.3736724137910703E-2</v>
      </c>
      <c r="CK135" s="17"/>
      <c r="CL135" s="17">
        <v>1.07157676461038E-2</v>
      </c>
      <c r="CM135" s="17">
        <v>0.100745887467015</v>
      </c>
      <c r="CN135" s="17"/>
      <c r="CO135" s="17">
        <v>2.48256321782039E-2</v>
      </c>
      <c r="CP135" s="17">
        <v>4.79815877238794E-2</v>
      </c>
      <c r="CQ135" s="17">
        <v>5.6855368961322997E-2</v>
      </c>
      <c r="CR135" s="17">
        <v>5.9022582504164797E-2</v>
      </c>
    </row>
    <row r="136" spans="2:96" x14ac:dyDescent="0.25">
      <c r="B136" t="s">
        <v>159</v>
      </c>
      <c r="C136" s="17">
        <v>1.82441741075E-2</v>
      </c>
      <c r="D136" s="17">
        <v>1.31955434925057E-2</v>
      </c>
      <c r="E136" s="17">
        <v>2.2062118996234899E-2</v>
      </c>
      <c r="F136" s="17"/>
      <c r="G136" s="17">
        <v>0</v>
      </c>
      <c r="H136" s="17">
        <v>0</v>
      </c>
      <c r="I136" s="17">
        <v>1.0058097511726699E-2</v>
      </c>
      <c r="J136" s="17">
        <v>2.4444782499753501E-2</v>
      </c>
      <c r="K136" s="17">
        <v>4.72947658404076E-2</v>
      </c>
      <c r="L136" s="17">
        <v>2.5247230099496101E-2</v>
      </c>
      <c r="M136" s="17"/>
      <c r="N136" s="17">
        <v>1.47068942564164E-2</v>
      </c>
      <c r="O136" s="17">
        <v>1.49544405975824E-2</v>
      </c>
      <c r="P136" s="17">
        <v>2.42771219515951E-2</v>
      </c>
      <c r="Q136" s="17">
        <v>2.0405316263755999E-2</v>
      </c>
      <c r="R136" s="17"/>
      <c r="S136" s="17">
        <v>1.8283847821015602E-2</v>
      </c>
      <c r="T136" s="17">
        <v>1.5877432319620102E-2</v>
      </c>
      <c r="U136" s="17">
        <v>3.0915038908089401E-2</v>
      </c>
      <c r="V136" s="17">
        <v>2.8983368911813599E-2</v>
      </c>
      <c r="W136" s="17">
        <v>7.0637891391840497E-3</v>
      </c>
      <c r="X136" s="17">
        <v>1.14355950237313E-2</v>
      </c>
      <c r="Y136" s="17">
        <v>1.28425458016751E-2</v>
      </c>
      <c r="Z136" s="17">
        <v>2.4299795264136101E-2</v>
      </c>
      <c r="AA136" s="17">
        <v>2.4619534499190202E-2</v>
      </c>
      <c r="AB136" s="17">
        <v>1.7770423802916401E-2</v>
      </c>
      <c r="AC136" s="17">
        <v>0</v>
      </c>
      <c r="AD136" s="17">
        <v>2.3771790940960599E-2</v>
      </c>
      <c r="AE136" s="17"/>
      <c r="AF136" s="17">
        <v>2.3683765934413001E-2</v>
      </c>
      <c r="AG136" s="17">
        <v>1.6159116978193101E-2</v>
      </c>
      <c r="AH136" s="17">
        <v>2.7632125589060998E-2</v>
      </c>
      <c r="AI136" s="17">
        <v>0</v>
      </c>
      <c r="AJ136" s="17">
        <v>8.4705480415119896E-3</v>
      </c>
      <c r="AK136" s="17"/>
      <c r="AL136" s="17">
        <v>2.0098442000857999E-2</v>
      </c>
      <c r="AM136" s="17">
        <v>1.38832851404922E-2</v>
      </c>
      <c r="AN136" s="17">
        <v>2.8161841038788899E-2</v>
      </c>
      <c r="AO136" s="17"/>
      <c r="AP136" s="17">
        <v>3.1705994279140101E-2</v>
      </c>
      <c r="AQ136" s="17">
        <v>1.55770816841607E-2</v>
      </c>
      <c r="AR136" s="17">
        <v>7.67435475347528E-3</v>
      </c>
      <c r="AS136" s="17">
        <v>1.00028613253021E-2</v>
      </c>
      <c r="AT136" s="17">
        <v>2.8135209086259098E-2</v>
      </c>
      <c r="AU136" s="17"/>
      <c r="AV136" s="17">
        <v>0.22590335446816601</v>
      </c>
      <c r="AW136" s="17">
        <v>3.9791099349432701E-2</v>
      </c>
      <c r="AX136" s="17">
        <v>1.3662391435992899E-2</v>
      </c>
      <c r="AY136" s="17">
        <v>2.0859819561359599E-2</v>
      </c>
      <c r="AZ136" s="17">
        <v>1.6596439844681201E-2</v>
      </c>
      <c r="BA136" s="17">
        <v>2.7460617469405601E-2</v>
      </c>
      <c r="BB136" s="17">
        <v>1.04227706231644E-2</v>
      </c>
      <c r="BC136" s="17">
        <v>2.6701863921965201E-2</v>
      </c>
      <c r="BD136" s="17">
        <v>6.3096040672369702E-3</v>
      </c>
      <c r="BE136" s="17">
        <v>9.9806243684670802E-3</v>
      </c>
      <c r="BF136" s="17">
        <v>6.52398149124563E-3</v>
      </c>
      <c r="BG136" s="17">
        <v>1.9571852760828699E-2</v>
      </c>
      <c r="BH136" s="17">
        <v>2.5056717807898098E-2</v>
      </c>
      <c r="BI136" s="17">
        <v>4.0523592623221E-2</v>
      </c>
      <c r="BJ136" s="17">
        <v>0</v>
      </c>
      <c r="BK136" s="17">
        <v>1.4899130908427601E-2</v>
      </c>
      <c r="BL136" s="17"/>
      <c r="BM136" s="17">
        <v>2.6386531799832399E-2</v>
      </c>
      <c r="BN136" s="17">
        <v>1.6004566736885599E-2</v>
      </c>
      <c r="BO136" s="17">
        <v>1.46305122356678E-2</v>
      </c>
      <c r="BP136" s="17">
        <v>1.5852357564253499E-2</v>
      </c>
      <c r="BQ136" s="17">
        <v>1.5756504667408199E-2</v>
      </c>
      <c r="BR136" s="17">
        <v>2.0688297524786101E-2</v>
      </c>
      <c r="BS136" s="17"/>
      <c r="BT136" s="17">
        <v>1.66129842998795E-2</v>
      </c>
      <c r="BU136" s="17">
        <v>2.1219174337793901E-2</v>
      </c>
      <c r="BV136" s="17"/>
      <c r="BW136" s="17">
        <v>1.1242604553343701E-2</v>
      </c>
      <c r="BX136" s="17">
        <v>1.9259852970290502E-2</v>
      </c>
      <c r="BY136" s="17"/>
      <c r="BZ136" s="17">
        <v>1.7133973355833498E-2</v>
      </c>
      <c r="CA136" s="17">
        <v>2.4202426988126201E-2</v>
      </c>
      <c r="CB136" s="17" t="s">
        <v>131</v>
      </c>
      <c r="CC136" s="17"/>
      <c r="CD136" s="17">
        <v>1.26591690796402E-2</v>
      </c>
      <c r="CE136" s="17">
        <v>2.7369622518078202E-2</v>
      </c>
      <c r="CF136" s="17">
        <v>2.68908569714916E-2</v>
      </c>
      <c r="CG136" s="17"/>
      <c r="CH136" s="17">
        <v>1.22688421223751E-2</v>
      </c>
      <c r="CI136" s="17">
        <v>3.4106403578097903E-2</v>
      </c>
      <c r="CJ136" s="17">
        <v>3.9347470068929802E-2</v>
      </c>
      <c r="CK136" s="17"/>
      <c r="CL136" s="17">
        <v>3.0360946994754901E-3</v>
      </c>
      <c r="CM136" s="17">
        <v>3.3895746365720202E-2</v>
      </c>
      <c r="CN136" s="17"/>
      <c r="CO136" s="17">
        <v>0</v>
      </c>
      <c r="CP136" s="17">
        <v>2.07932488741903E-2</v>
      </c>
      <c r="CQ136" s="17">
        <v>2.2563634178873498E-2</v>
      </c>
      <c r="CR136" s="17">
        <v>1.12524696521861E-2</v>
      </c>
    </row>
    <row r="137" spans="2:96" x14ac:dyDescent="0.25">
      <c r="B137" t="s">
        <v>160</v>
      </c>
      <c r="C137" s="17">
        <v>6.4402451013296905E-2</v>
      </c>
      <c r="D137" s="17">
        <v>5.1119889548153899E-2</v>
      </c>
      <c r="E137" s="17">
        <v>7.7555351851457593E-2</v>
      </c>
      <c r="F137" s="17"/>
      <c r="G137" s="17">
        <v>1.6491749068149701E-2</v>
      </c>
      <c r="H137" s="17">
        <v>1.40825083299615E-2</v>
      </c>
      <c r="I137" s="17">
        <v>2.97618762429314E-2</v>
      </c>
      <c r="J137" s="17">
        <v>6.7170802497101501E-2</v>
      </c>
      <c r="K137" s="17">
        <v>0.14435052720441199</v>
      </c>
      <c r="L137" s="17">
        <v>0.10313495447844701</v>
      </c>
      <c r="M137" s="17"/>
      <c r="N137" s="17">
        <v>5.4128534800520399E-2</v>
      </c>
      <c r="O137" s="17">
        <v>6.1232750238837001E-2</v>
      </c>
      <c r="P137" s="17">
        <v>7.76395209932641E-2</v>
      </c>
      <c r="Q137" s="17">
        <v>6.78195125879517E-2</v>
      </c>
      <c r="R137" s="17"/>
      <c r="S137" s="17">
        <v>6.7356980764428795E-2</v>
      </c>
      <c r="T137" s="17">
        <v>6.1256810799309301E-2</v>
      </c>
      <c r="U137" s="17">
        <v>5.4529902552278901E-2</v>
      </c>
      <c r="V137" s="17">
        <v>7.0321150184107603E-2</v>
      </c>
      <c r="W137" s="17">
        <v>3.6820221772354E-2</v>
      </c>
      <c r="X137" s="17">
        <v>7.50657217244112E-2</v>
      </c>
      <c r="Y137" s="17">
        <v>5.39931080557653E-2</v>
      </c>
      <c r="Z137" s="17">
        <v>5.3967414329783497E-2</v>
      </c>
      <c r="AA137" s="17">
        <v>8.65519614730378E-2</v>
      </c>
      <c r="AB137" s="17">
        <v>5.90789033148141E-2</v>
      </c>
      <c r="AC137" s="17">
        <v>3.3552873580601501E-2</v>
      </c>
      <c r="AD137" s="17">
        <v>0.141878916801358</v>
      </c>
      <c r="AE137" s="17"/>
      <c r="AF137" s="17">
        <v>7.8837022430560205E-2</v>
      </c>
      <c r="AG137" s="17">
        <v>5.06816777962351E-2</v>
      </c>
      <c r="AH137" s="17">
        <v>2.6240232234282599E-2</v>
      </c>
      <c r="AI137" s="17">
        <v>0.15233666802485399</v>
      </c>
      <c r="AJ137" s="17">
        <v>5.4689020919400803E-2</v>
      </c>
      <c r="AK137" s="17"/>
      <c r="AL137" s="17">
        <v>9.4693755035548999E-2</v>
      </c>
      <c r="AM137" s="17">
        <v>4.7441363000928098E-2</v>
      </c>
      <c r="AN137" s="17">
        <v>3.97944300109873E-2</v>
      </c>
      <c r="AO137" s="17"/>
      <c r="AP137" s="17">
        <v>9.3927323512123601E-2</v>
      </c>
      <c r="AQ137" s="17">
        <v>6.2560387899161907E-2</v>
      </c>
      <c r="AR137" s="17">
        <v>4.5116728410022101E-2</v>
      </c>
      <c r="AS137" s="17">
        <v>2.48629786348359E-2</v>
      </c>
      <c r="AT137" s="17">
        <v>2.6912973080040498E-2</v>
      </c>
      <c r="AU137" s="17"/>
      <c r="AV137" s="17">
        <v>0.19478651336818101</v>
      </c>
      <c r="AW137" s="17">
        <v>0.112473192889125</v>
      </c>
      <c r="AX137" s="17">
        <v>6.3267044453973798E-2</v>
      </c>
      <c r="AY137" s="17">
        <v>4.9108631668040303E-2</v>
      </c>
      <c r="AZ137" s="17">
        <v>0.11423754341771</v>
      </c>
      <c r="BA137" s="17">
        <v>6.7626713599266003E-2</v>
      </c>
      <c r="BB137" s="17">
        <v>6.1499511655296199E-2</v>
      </c>
      <c r="BC137" s="17">
        <v>7.3092736281250195E-2</v>
      </c>
      <c r="BD137" s="17">
        <v>6.2624948123354299E-2</v>
      </c>
      <c r="BE137" s="17">
        <v>5.0995581151695002E-2</v>
      </c>
      <c r="BF137" s="17">
        <v>3.8328080778092299E-2</v>
      </c>
      <c r="BG137" s="17">
        <v>3.1993304328674997E-2</v>
      </c>
      <c r="BH137" s="17">
        <v>6.2815542743254599E-2</v>
      </c>
      <c r="BI137" s="17">
        <v>0</v>
      </c>
      <c r="BJ137" s="17">
        <v>0</v>
      </c>
      <c r="BK137" s="17">
        <v>7.5918831628450201E-2</v>
      </c>
      <c r="BL137" s="17"/>
      <c r="BM137" s="17">
        <v>5.9439815981880903E-2</v>
      </c>
      <c r="BN137" s="17">
        <v>7.0373183304941994E-2</v>
      </c>
      <c r="BO137" s="17">
        <v>6.4064353307924801E-2</v>
      </c>
      <c r="BP137" s="17">
        <v>5.7833207507912703E-2</v>
      </c>
      <c r="BQ137" s="17">
        <v>7.0645533182803893E-2</v>
      </c>
      <c r="BR137" s="17">
        <v>6.5075474195643399E-2</v>
      </c>
      <c r="BS137" s="17"/>
      <c r="BT137" s="17">
        <v>5.9859161047754197E-2</v>
      </c>
      <c r="BU137" s="17">
        <v>7.1778279279415505E-2</v>
      </c>
      <c r="BV137" s="17"/>
      <c r="BW137" s="17">
        <v>6.3948788995287498E-2</v>
      </c>
      <c r="BX137" s="17">
        <v>7.2892034943435102E-2</v>
      </c>
      <c r="BY137" s="17"/>
      <c r="BZ137" s="17">
        <v>6.9180013459561401E-2</v>
      </c>
      <c r="CA137" s="17">
        <v>3.8762110592793698E-2</v>
      </c>
      <c r="CB137" s="17" t="s">
        <v>131</v>
      </c>
      <c r="CC137" s="17"/>
      <c r="CD137" s="17">
        <v>6.1553429384461997E-2</v>
      </c>
      <c r="CE137" s="17">
        <v>6.24053188932161E-2</v>
      </c>
      <c r="CF137" s="17">
        <v>0.163384750281069</v>
      </c>
      <c r="CG137" s="17"/>
      <c r="CH137" s="17">
        <v>5.4643124009551403E-2</v>
      </c>
      <c r="CI137" s="17">
        <v>8.0419228364071005E-2</v>
      </c>
      <c r="CJ137" s="17">
        <v>0.12747940506882599</v>
      </c>
      <c r="CK137" s="17"/>
      <c r="CL137" s="17">
        <v>1.37330257102222E-2</v>
      </c>
      <c r="CM137" s="17">
        <v>0.121008842481743</v>
      </c>
      <c r="CN137" s="17"/>
      <c r="CO137" s="17">
        <v>8.6078404537612799E-2</v>
      </c>
      <c r="CP137" s="17">
        <v>5.9774202051909503E-2</v>
      </c>
      <c r="CQ137" s="17">
        <v>6.6915964004397893E-2</v>
      </c>
      <c r="CR137" s="17">
        <v>6.09533031683724E-2</v>
      </c>
    </row>
    <row r="138" spans="2:96" x14ac:dyDescent="0.25">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c r="CA138" s="17"/>
      <c r="CB138" s="17"/>
      <c r="CC138" s="17"/>
      <c r="CD138" s="17"/>
      <c r="CE138" s="17"/>
      <c r="CF138" s="17"/>
      <c r="CG138" s="17"/>
      <c r="CH138" s="17"/>
      <c r="CI138" s="17"/>
      <c r="CJ138" s="17"/>
      <c r="CK138" s="17"/>
      <c r="CL138" s="17"/>
      <c r="CM138" s="17"/>
      <c r="CN138" s="17"/>
      <c r="CO138" s="17"/>
      <c r="CP138" s="17"/>
      <c r="CQ138" s="17"/>
      <c r="CR138" s="17"/>
    </row>
    <row r="139" spans="2:96" x14ac:dyDescent="0.25">
      <c r="B139" s="6" t="s">
        <v>176</v>
      </c>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c r="CB139" s="17"/>
      <c r="CC139" s="17"/>
      <c r="CD139" s="17"/>
      <c r="CE139" s="17"/>
      <c r="CF139" s="17"/>
      <c r="CG139" s="17"/>
      <c r="CH139" s="17"/>
      <c r="CI139" s="17"/>
      <c r="CJ139" s="17"/>
      <c r="CK139" s="17"/>
      <c r="CL139" s="17"/>
      <c r="CM139" s="17"/>
      <c r="CN139" s="17"/>
      <c r="CO139" s="17"/>
      <c r="CP139" s="17"/>
      <c r="CQ139" s="17"/>
      <c r="CR139" s="17"/>
    </row>
    <row r="140" spans="2:96" x14ac:dyDescent="0.25">
      <c r="B140" s="24" t="s">
        <v>123</v>
      </c>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c r="CE140" s="17"/>
      <c r="CF140" s="17"/>
      <c r="CG140" s="17"/>
      <c r="CH140" s="17"/>
      <c r="CI140" s="17"/>
      <c r="CJ140" s="17"/>
      <c r="CK140" s="17"/>
      <c r="CL140" s="17"/>
      <c r="CM140" s="17"/>
      <c r="CN140" s="17"/>
      <c r="CO140" s="17"/>
      <c r="CP140" s="17"/>
      <c r="CQ140" s="17"/>
      <c r="CR140" s="17"/>
    </row>
    <row r="141" spans="2:96" x14ac:dyDescent="0.25">
      <c r="B141" t="s">
        <v>170</v>
      </c>
      <c r="C141" s="17">
        <v>0.14786657400018999</v>
      </c>
      <c r="D141" s="17">
        <v>0.140697544611884</v>
      </c>
      <c r="E141" s="17">
        <v>0.154595671278005</v>
      </c>
      <c r="F141" s="17"/>
      <c r="G141" s="17">
        <v>0.14501754446786899</v>
      </c>
      <c r="H141" s="17">
        <v>0.142034455800122</v>
      </c>
      <c r="I141" s="17">
        <v>0.188165302799328</v>
      </c>
      <c r="J141" s="17">
        <v>0.17072273397259199</v>
      </c>
      <c r="K141" s="17">
        <v>0.13074635516661801</v>
      </c>
      <c r="L141" s="17">
        <v>0.11461678277266101</v>
      </c>
      <c r="M141" s="17"/>
      <c r="N141" s="17">
        <v>0.12941798833511001</v>
      </c>
      <c r="O141" s="17">
        <v>0.118841257734231</v>
      </c>
      <c r="P141" s="17">
        <v>0.16986351249867801</v>
      </c>
      <c r="Q141" s="17">
        <v>0.178044428377957</v>
      </c>
      <c r="R141" s="17"/>
      <c r="S141" s="17">
        <v>0.15553762340091201</v>
      </c>
      <c r="T141" s="17">
        <v>0.15849639060821599</v>
      </c>
      <c r="U141" s="17">
        <v>0.13077674247873899</v>
      </c>
      <c r="V141" s="17">
        <v>0.14925501836739699</v>
      </c>
      <c r="W141" s="17">
        <v>9.5883571059939499E-2</v>
      </c>
      <c r="X141" s="17">
        <v>0.107259781648014</v>
      </c>
      <c r="Y141" s="17">
        <v>0.182791479734286</v>
      </c>
      <c r="Z141" s="17">
        <v>0.22563576741313399</v>
      </c>
      <c r="AA141" s="17">
        <v>0.173838916540793</v>
      </c>
      <c r="AB141" s="17">
        <v>9.9364701606005398E-2</v>
      </c>
      <c r="AC141" s="17">
        <v>0.138490853667946</v>
      </c>
      <c r="AD141" s="17">
        <v>0.21931442370302701</v>
      </c>
      <c r="AE141" s="17"/>
      <c r="AF141" s="17">
        <v>0.139191891429988</v>
      </c>
      <c r="AG141" s="17">
        <v>0.15344193053610899</v>
      </c>
      <c r="AH141" s="17">
        <v>0.13341574117164301</v>
      </c>
      <c r="AI141" s="17">
        <v>0.37638567964721698</v>
      </c>
      <c r="AJ141" s="17">
        <v>0.152147899239993</v>
      </c>
      <c r="AK141" s="17"/>
      <c r="AL141" s="17">
        <v>0.12159388219728801</v>
      </c>
      <c r="AM141" s="17">
        <v>0.15576098467270399</v>
      </c>
      <c r="AN141" s="17">
        <v>0.172663611280651</v>
      </c>
      <c r="AO141" s="17"/>
      <c r="AP141" s="17">
        <v>0.14641849242043101</v>
      </c>
      <c r="AQ141" s="17">
        <v>0.14519996895823101</v>
      </c>
      <c r="AR141" s="17">
        <v>0.14886866866451401</v>
      </c>
      <c r="AS141" s="17">
        <v>0.119405959542891</v>
      </c>
      <c r="AT141" s="17">
        <v>0.18420365442105099</v>
      </c>
      <c r="AU141" s="17"/>
      <c r="AV141" s="17">
        <v>0.47392852822379899</v>
      </c>
      <c r="AW141" s="17">
        <v>0.217429008202211</v>
      </c>
      <c r="AX141" s="17">
        <v>0.17589337217011999</v>
      </c>
      <c r="AY141" s="17">
        <v>0.18995976575777099</v>
      </c>
      <c r="AZ141" s="17">
        <v>0.16985638175808301</v>
      </c>
      <c r="BA141" s="17">
        <v>0.13057842827281099</v>
      </c>
      <c r="BB141" s="17">
        <v>0.146233763027738</v>
      </c>
      <c r="BC141" s="17">
        <v>0.100425489331202</v>
      </c>
      <c r="BD141" s="17">
        <v>0.128862044972817</v>
      </c>
      <c r="BE141" s="17">
        <v>0.111863084564066</v>
      </c>
      <c r="BF141" s="17">
        <v>0.14756188677330201</v>
      </c>
      <c r="BG141" s="17">
        <v>0.14588664894115899</v>
      </c>
      <c r="BH141" s="17">
        <v>0.12811133152156601</v>
      </c>
      <c r="BI141" s="17">
        <v>0.113301219072453</v>
      </c>
      <c r="BJ141" s="17">
        <v>0.118531662600821</v>
      </c>
      <c r="BK141" s="17">
        <v>0.12511614024888301</v>
      </c>
      <c r="BL141" s="17"/>
      <c r="BM141" s="17">
        <v>0.18423514473571101</v>
      </c>
      <c r="BN141" s="17">
        <v>0.12796107686001101</v>
      </c>
      <c r="BO141" s="17">
        <v>0.14750969877877701</v>
      </c>
      <c r="BP141" s="17">
        <v>0.14112902068432001</v>
      </c>
      <c r="BQ141" s="17">
        <v>0.10338252396823799</v>
      </c>
      <c r="BR141" s="17">
        <v>0.21073584321184</v>
      </c>
      <c r="BS141" s="17"/>
      <c r="BT141" s="17">
        <v>0.154915922580663</v>
      </c>
      <c r="BU141" s="17">
        <v>0.13634365381250399</v>
      </c>
      <c r="BV141" s="17"/>
      <c r="BW141" s="17">
        <v>0.14587893623915499</v>
      </c>
      <c r="BX141" s="17">
        <v>0.124128985271518</v>
      </c>
      <c r="BY141" s="17"/>
      <c r="BZ141" s="17">
        <v>0.13699947027239801</v>
      </c>
      <c r="CA141" s="17">
        <v>0.19031141778532301</v>
      </c>
      <c r="CB141" s="17">
        <v>0.216013504515676</v>
      </c>
      <c r="CC141" s="17"/>
      <c r="CD141" s="17">
        <v>0.13796153733150299</v>
      </c>
      <c r="CE141" s="17">
        <v>0.16564787332341399</v>
      </c>
      <c r="CF141" s="17">
        <v>0.12244234489346099</v>
      </c>
      <c r="CG141" s="17"/>
      <c r="CH141" s="17">
        <v>0.140084695943546</v>
      </c>
      <c r="CI141" s="17">
        <v>0.17082680706452799</v>
      </c>
      <c r="CJ141" s="17">
        <v>0.130173319339944</v>
      </c>
      <c r="CK141" s="17"/>
      <c r="CL141" s="17">
        <v>0.139781012834054</v>
      </c>
      <c r="CM141" s="17">
        <v>0.153954099270602</v>
      </c>
      <c r="CN141" s="17"/>
      <c r="CO141" s="17">
        <v>0.157893818899946</v>
      </c>
      <c r="CP141" s="17">
        <v>8.6298409093525902E-2</v>
      </c>
      <c r="CQ141" s="17">
        <v>0.13090974556106499</v>
      </c>
      <c r="CR141" s="17">
        <v>0.294767895257117</v>
      </c>
    </row>
    <row r="142" spans="2:96" x14ac:dyDescent="0.25">
      <c r="B142" t="s">
        <v>171</v>
      </c>
      <c r="C142" s="17">
        <v>0.59866528904032601</v>
      </c>
      <c r="D142" s="17">
        <v>0.61274624385565801</v>
      </c>
      <c r="E142" s="17">
        <v>0.58590939890305005</v>
      </c>
      <c r="F142" s="17"/>
      <c r="G142" s="17">
        <v>0.57567809240803003</v>
      </c>
      <c r="H142" s="17">
        <v>0.56364607544349099</v>
      </c>
      <c r="I142" s="17">
        <v>0.562076902711932</v>
      </c>
      <c r="J142" s="17">
        <v>0.55521417141518004</v>
      </c>
      <c r="K142" s="17">
        <v>0.62077695293747404</v>
      </c>
      <c r="L142" s="17">
        <v>0.69294188449384797</v>
      </c>
      <c r="M142" s="17"/>
      <c r="N142" s="17">
        <v>0.637255729183969</v>
      </c>
      <c r="O142" s="17">
        <v>0.61581403090040598</v>
      </c>
      <c r="P142" s="17">
        <v>0.57234817668186699</v>
      </c>
      <c r="Q142" s="17">
        <v>0.56219659595871896</v>
      </c>
      <c r="R142" s="17"/>
      <c r="S142" s="17">
        <v>0.589194452910349</v>
      </c>
      <c r="T142" s="17">
        <v>0.61715614124278295</v>
      </c>
      <c r="U142" s="17">
        <v>0.65232116593133305</v>
      </c>
      <c r="V142" s="17">
        <v>0.50125229926932502</v>
      </c>
      <c r="W142" s="17">
        <v>0.627602675558808</v>
      </c>
      <c r="X142" s="17">
        <v>0.64922578821153198</v>
      </c>
      <c r="Y142" s="17">
        <v>0.568814969808627</v>
      </c>
      <c r="Z142" s="17">
        <v>0.63058475483131904</v>
      </c>
      <c r="AA142" s="17">
        <v>0.57371976664257995</v>
      </c>
      <c r="AB142" s="17">
        <v>0.63029103362135197</v>
      </c>
      <c r="AC142" s="17">
        <v>0.54147161154388002</v>
      </c>
      <c r="AD142" s="17">
        <v>0.62229370941530704</v>
      </c>
      <c r="AE142" s="17"/>
      <c r="AF142" s="17">
        <v>0.59993171158955105</v>
      </c>
      <c r="AG142" s="17">
        <v>0.59406574341011897</v>
      </c>
      <c r="AH142" s="17">
        <v>0.71755883095217199</v>
      </c>
      <c r="AI142" s="17">
        <v>0.42263713306571299</v>
      </c>
      <c r="AJ142" s="17">
        <v>0.57965733064077096</v>
      </c>
      <c r="AK142" s="17"/>
      <c r="AL142" s="17">
        <v>0.60298298915055504</v>
      </c>
      <c r="AM142" s="17">
        <v>0.59840773379039203</v>
      </c>
      <c r="AN142" s="17">
        <v>0.64762032665735902</v>
      </c>
      <c r="AO142" s="17"/>
      <c r="AP142" s="17">
        <v>0.60841005025053196</v>
      </c>
      <c r="AQ142" s="17">
        <v>0.57618478037948495</v>
      </c>
      <c r="AR142" s="17">
        <v>0.60321383972421905</v>
      </c>
      <c r="AS142" s="17">
        <v>0.62746263619561504</v>
      </c>
      <c r="AT142" s="17">
        <v>0.72323233712805801</v>
      </c>
      <c r="AU142" s="17"/>
      <c r="AV142" s="17">
        <v>0.36847709415683799</v>
      </c>
      <c r="AW142" s="17">
        <v>0.52361587274995103</v>
      </c>
      <c r="AX142" s="17">
        <v>0.55785575160539302</v>
      </c>
      <c r="AY142" s="17">
        <v>0.589014585500235</v>
      </c>
      <c r="AZ142" s="17">
        <v>0.54488390606359505</v>
      </c>
      <c r="BA142" s="17">
        <v>0.64759526572620996</v>
      </c>
      <c r="BB142" s="17">
        <v>0.63069797297064101</v>
      </c>
      <c r="BC142" s="17">
        <v>0.59902190214864803</v>
      </c>
      <c r="BD142" s="17">
        <v>0.60007412627173096</v>
      </c>
      <c r="BE142" s="17">
        <v>0.63882615378726204</v>
      </c>
      <c r="BF142" s="17">
        <v>0.59885804610647697</v>
      </c>
      <c r="BG142" s="17">
        <v>0.64103134063255096</v>
      </c>
      <c r="BH142" s="17">
        <v>0.58238933733526999</v>
      </c>
      <c r="BI142" s="17">
        <v>0.54470445604926798</v>
      </c>
      <c r="BJ142" s="17">
        <v>0.66804823084813203</v>
      </c>
      <c r="BK142" s="17">
        <v>0.577778687868167</v>
      </c>
      <c r="BL142" s="17"/>
      <c r="BM142" s="17">
        <v>0.57153931897387</v>
      </c>
      <c r="BN142" s="17">
        <v>0.61324141813053001</v>
      </c>
      <c r="BO142" s="17">
        <v>0.58549416450772696</v>
      </c>
      <c r="BP142" s="17">
        <v>0.63689654730951195</v>
      </c>
      <c r="BQ142" s="17">
        <v>0.612128813262797</v>
      </c>
      <c r="BR142" s="17">
        <v>0.50639289972965695</v>
      </c>
      <c r="BS142" s="17"/>
      <c r="BT142" s="17">
        <v>0.59719258579393897</v>
      </c>
      <c r="BU142" s="17">
        <v>0.60052231317431104</v>
      </c>
      <c r="BV142" s="17"/>
      <c r="BW142" s="17">
        <v>0.62664052238722601</v>
      </c>
      <c r="BX142" s="17">
        <v>0.62100712843722605</v>
      </c>
      <c r="BY142" s="17"/>
      <c r="BZ142" s="17">
        <v>0.60750362234974298</v>
      </c>
      <c r="CA142" s="17">
        <v>0.55058676536361395</v>
      </c>
      <c r="CB142" s="17">
        <v>0.59131046320500802</v>
      </c>
      <c r="CC142" s="17"/>
      <c r="CD142" s="17">
        <v>0.62158793242806998</v>
      </c>
      <c r="CE142" s="17">
        <v>0.53270636368124902</v>
      </c>
      <c r="CF142" s="17">
        <v>0.60413869091654304</v>
      </c>
      <c r="CG142" s="17"/>
      <c r="CH142" s="17">
        <v>0.60998708476021302</v>
      </c>
      <c r="CI142" s="17">
        <v>0.53812591355293304</v>
      </c>
      <c r="CJ142" s="17">
        <v>0.60286376358738403</v>
      </c>
      <c r="CK142" s="17"/>
      <c r="CL142" s="17">
        <v>0.62615513943712497</v>
      </c>
      <c r="CM142" s="17">
        <v>0.57444707839443498</v>
      </c>
      <c r="CN142" s="17"/>
      <c r="CO142" s="17">
        <v>0.53384985164093701</v>
      </c>
      <c r="CP142" s="17">
        <v>0.63867307267513695</v>
      </c>
      <c r="CQ142" s="17">
        <v>0.63018306251705603</v>
      </c>
      <c r="CR142" s="17">
        <v>0.48470186707752899</v>
      </c>
    </row>
    <row r="143" spans="2:96" x14ac:dyDescent="0.25">
      <c r="B143" t="s">
        <v>172</v>
      </c>
      <c r="C143" s="17">
        <v>0.196870682607865</v>
      </c>
      <c r="D143" s="17">
        <v>0.201217548109868</v>
      </c>
      <c r="E143" s="17">
        <v>0.19156886638887799</v>
      </c>
      <c r="F143" s="17"/>
      <c r="G143" s="17">
        <v>0.19000753631609299</v>
      </c>
      <c r="H143" s="17">
        <v>0.23895108906361501</v>
      </c>
      <c r="I143" s="17">
        <v>0.17428060216442601</v>
      </c>
      <c r="J143" s="17">
        <v>0.24145351430190901</v>
      </c>
      <c r="K143" s="17">
        <v>0.18857079615640099</v>
      </c>
      <c r="L143" s="17">
        <v>0.15464350286244799</v>
      </c>
      <c r="M143" s="17"/>
      <c r="N143" s="17">
        <v>0.20026979652987001</v>
      </c>
      <c r="O143" s="17">
        <v>0.21216931471311701</v>
      </c>
      <c r="P143" s="17">
        <v>0.182187339271697</v>
      </c>
      <c r="Q143" s="17">
        <v>0.19027568896739799</v>
      </c>
      <c r="R143" s="17"/>
      <c r="S143" s="17">
        <v>0.205093879849477</v>
      </c>
      <c r="T143" s="17">
        <v>0.185331734835436</v>
      </c>
      <c r="U143" s="17">
        <v>0.188234948634069</v>
      </c>
      <c r="V143" s="17">
        <v>0.27519257240240502</v>
      </c>
      <c r="W143" s="17">
        <v>0.23494691638368301</v>
      </c>
      <c r="X143" s="17">
        <v>0.17640503979616101</v>
      </c>
      <c r="Y143" s="17">
        <v>0.21163980103360999</v>
      </c>
      <c r="Z143" s="17">
        <v>9.5933890477412895E-2</v>
      </c>
      <c r="AA143" s="17">
        <v>0.18270972271185801</v>
      </c>
      <c r="AB143" s="17">
        <v>0.202116621018747</v>
      </c>
      <c r="AC143" s="17">
        <v>0.19782978948291099</v>
      </c>
      <c r="AD143" s="17">
        <v>9.8627033785563006E-2</v>
      </c>
      <c r="AE143" s="17"/>
      <c r="AF143" s="17">
        <v>0.21995638231858899</v>
      </c>
      <c r="AG143" s="17">
        <v>0.19521096116837799</v>
      </c>
      <c r="AH143" s="17">
        <v>0.111220606962458</v>
      </c>
      <c r="AI143" s="17">
        <v>0.20097718728706901</v>
      </c>
      <c r="AJ143" s="17">
        <v>0.184353653884163</v>
      </c>
      <c r="AK143" s="17"/>
      <c r="AL143" s="17">
        <v>0.23260729890815701</v>
      </c>
      <c r="AM143" s="17">
        <v>0.187090818570054</v>
      </c>
      <c r="AN143" s="17">
        <v>0.150174305159606</v>
      </c>
      <c r="AO143" s="17"/>
      <c r="AP143" s="17">
        <v>0.19703403797272001</v>
      </c>
      <c r="AQ143" s="17">
        <v>0.208732023231849</v>
      </c>
      <c r="AR143" s="17">
        <v>0.19913678186639899</v>
      </c>
      <c r="AS143" s="17">
        <v>0.18296259442073901</v>
      </c>
      <c r="AT143" s="17">
        <v>9.2564008450890994E-2</v>
      </c>
      <c r="AU143" s="17"/>
      <c r="AV143" s="17">
        <v>0</v>
      </c>
      <c r="AW143" s="17">
        <v>0.19515112303670901</v>
      </c>
      <c r="AX143" s="17">
        <v>0.14949247211507999</v>
      </c>
      <c r="AY143" s="17">
        <v>0.182123390049172</v>
      </c>
      <c r="AZ143" s="17">
        <v>0.19387663837159799</v>
      </c>
      <c r="BA143" s="17">
        <v>0.180967408082614</v>
      </c>
      <c r="BB143" s="17">
        <v>0.17558668659096099</v>
      </c>
      <c r="BC143" s="17">
        <v>0.26644583573910502</v>
      </c>
      <c r="BD143" s="17">
        <v>0.244779773556</v>
      </c>
      <c r="BE143" s="17">
        <v>0.179206911681391</v>
      </c>
      <c r="BF143" s="17">
        <v>0.21050069628811</v>
      </c>
      <c r="BG143" s="17">
        <v>0.19405689904273399</v>
      </c>
      <c r="BH143" s="17">
        <v>0.27591755784122501</v>
      </c>
      <c r="BI143" s="17">
        <v>0.25708062217864702</v>
      </c>
      <c r="BJ143" s="17">
        <v>0.134346096046564</v>
      </c>
      <c r="BK143" s="17">
        <v>0.235726984486375</v>
      </c>
      <c r="BL143" s="17"/>
      <c r="BM143" s="17">
        <v>0.19036321042136201</v>
      </c>
      <c r="BN143" s="17">
        <v>0.19365743510398101</v>
      </c>
      <c r="BO143" s="17">
        <v>0.21071687460341201</v>
      </c>
      <c r="BP143" s="17">
        <v>0.17008680008420801</v>
      </c>
      <c r="BQ143" s="17">
        <v>0.24946381476443899</v>
      </c>
      <c r="BR143" s="17">
        <v>0.20321981873644299</v>
      </c>
      <c r="BS143" s="17"/>
      <c r="BT143" s="17">
        <v>0.193290705198889</v>
      </c>
      <c r="BU143" s="17">
        <v>0.20332474251193799</v>
      </c>
      <c r="BV143" s="17"/>
      <c r="BW143" s="17">
        <v>0.18369086721442501</v>
      </c>
      <c r="BX143" s="17">
        <v>0.19306508411739701</v>
      </c>
      <c r="BY143" s="17"/>
      <c r="BZ143" s="17">
        <v>0.19457257111955101</v>
      </c>
      <c r="CA143" s="17">
        <v>0.222073856466767</v>
      </c>
      <c r="CB143" s="17">
        <v>0.141581461222786</v>
      </c>
      <c r="CC143" s="17"/>
      <c r="CD143" s="17">
        <v>0.18998441479369399</v>
      </c>
      <c r="CE143" s="17">
        <v>0.19088572898832201</v>
      </c>
      <c r="CF143" s="17">
        <v>0.21633614393674799</v>
      </c>
      <c r="CG143" s="17"/>
      <c r="CH143" s="17">
        <v>0.19921299441404</v>
      </c>
      <c r="CI143" s="17">
        <v>0.211239147264104</v>
      </c>
      <c r="CJ143" s="17">
        <v>0.18751189516424899</v>
      </c>
      <c r="CK143" s="17"/>
      <c r="CL143" s="17">
        <v>0.17561372863101399</v>
      </c>
      <c r="CM143" s="17">
        <v>0.22509990547459099</v>
      </c>
      <c r="CN143" s="17"/>
      <c r="CO143" s="17">
        <v>0.231379370347053</v>
      </c>
      <c r="CP143" s="17">
        <v>0.22966627372991899</v>
      </c>
      <c r="CQ143" s="17">
        <v>0.19638805439270199</v>
      </c>
      <c r="CR143" s="17">
        <v>0.12254784593802499</v>
      </c>
    </row>
    <row r="144" spans="2:96" x14ac:dyDescent="0.25">
      <c r="B144" t="s">
        <v>173</v>
      </c>
      <c r="C144" s="17">
        <v>2.5441364886087899E-2</v>
      </c>
      <c r="D144" s="17">
        <v>2.18717722096082E-2</v>
      </c>
      <c r="E144" s="17">
        <v>2.9073491003337899E-2</v>
      </c>
      <c r="F144" s="17"/>
      <c r="G144" s="17">
        <v>5.5845447326394397E-2</v>
      </c>
      <c r="H144" s="17">
        <v>1.1852165016253999E-2</v>
      </c>
      <c r="I144" s="17">
        <v>3.7210853458555702E-2</v>
      </c>
      <c r="J144" s="17">
        <v>1.19609500696166E-2</v>
      </c>
      <c r="K144" s="17">
        <v>1.7472176817639299E-2</v>
      </c>
      <c r="L144" s="17">
        <v>2.3074892207864899E-2</v>
      </c>
      <c r="M144" s="17"/>
      <c r="N144" s="17">
        <v>2.7576707315383701E-2</v>
      </c>
      <c r="O144" s="17">
        <v>2.1483551738682501E-2</v>
      </c>
      <c r="P144" s="17">
        <v>3.4941940607945997E-2</v>
      </c>
      <c r="Q144" s="17">
        <v>1.91903502186998E-2</v>
      </c>
      <c r="R144" s="17"/>
      <c r="S144" s="17">
        <v>2.91193302724632E-2</v>
      </c>
      <c r="T144" s="17">
        <v>2.69062366981093E-2</v>
      </c>
      <c r="U144" s="17">
        <v>1.12409799197119E-2</v>
      </c>
      <c r="V144" s="17">
        <v>2.8248816976545899E-2</v>
      </c>
      <c r="W144" s="17">
        <v>1.5935777328282299E-2</v>
      </c>
      <c r="X144" s="17">
        <v>1.42345424696414E-2</v>
      </c>
      <c r="Y144" s="17">
        <v>3.04065191046985E-2</v>
      </c>
      <c r="Z144" s="17">
        <v>1.32293557557241E-2</v>
      </c>
      <c r="AA144" s="17">
        <v>2.7996971391850301E-2</v>
      </c>
      <c r="AB144" s="17">
        <v>2.2060463402354898E-2</v>
      </c>
      <c r="AC144" s="17">
        <v>6.4878425927951205E-2</v>
      </c>
      <c r="AD144" s="17">
        <v>2.4914369518091801E-2</v>
      </c>
      <c r="AE144" s="17"/>
      <c r="AF144" s="17">
        <v>2.03803210029713E-2</v>
      </c>
      <c r="AG144" s="17">
        <v>3.09092835421956E-2</v>
      </c>
      <c r="AH144" s="17">
        <v>9.4417081617289497E-3</v>
      </c>
      <c r="AI144" s="17">
        <v>0</v>
      </c>
      <c r="AJ144" s="17">
        <v>3.6891574313085998E-2</v>
      </c>
      <c r="AK144" s="17"/>
      <c r="AL144" s="17">
        <v>2.7900470343033799E-2</v>
      </c>
      <c r="AM144" s="17">
        <v>2.8922293375546401E-2</v>
      </c>
      <c r="AN144" s="17">
        <v>6.6247615161689798E-3</v>
      </c>
      <c r="AO144" s="17"/>
      <c r="AP144" s="17">
        <v>1.70597529359609E-2</v>
      </c>
      <c r="AQ144" s="17">
        <v>2.89894356868554E-2</v>
      </c>
      <c r="AR144" s="17">
        <v>2.31312236865443E-2</v>
      </c>
      <c r="AS144" s="17">
        <v>4.6302140996304302E-2</v>
      </c>
      <c r="AT144" s="17">
        <v>0</v>
      </c>
      <c r="AU144" s="17"/>
      <c r="AV144" s="17">
        <v>0</v>
      </c>
      <c r="AW144" s="17">
        <v>0</v>
      </c>
      <c r="AX144" s="17">
        <v>2.9295311661385898E-2</v>
      </c>
      <c r="AY144" s="17">
        <v>2.0330517872884101E-2</v>
      </c>
      <c r="AZ144" s="17">
        <v>4.87859687011927E-2</v>
      </c>
      <c r="BA144" s="17">
        <v>1.46777885103555E-2</v>
      </c>
      <c r="BB144" s="17">
        <v>3.2399364521439399E-2</v>
      </c>
      <c r="BC144" s="17">
        <v>1.26485497597611E-2</v>
      </c>
      <c r="BD144" s="17">
        <v>1.0427818624463001E-2</v>
      </c>
      <c r="BE144" s="17">
        <v>3.6442000799940297E-2</v>
      </c>
      <c r="BF144" s="17">
        <v>2.1806816252534202E-2</v>
      </c>
      <c r="BG144" s="17">
        <v>1.9025111383556101E-2</v>
      </c>
      <c r="BH144" s="17">
        <v>1.3581773301939101E-2</v>
      </c>
      <c r="BI144" s="17">
        <v>4.83581160997575E-2</v>
      </c>
      <c r="BJ144" s="17">
        <v>1.8949707839327701E-2</v>
      </c>
      <c r="BK144" s="17">
        <v>6.13781873965746E-2</v>
      </c>
      <c r="BL144" s="17"/>
      <c r="BM144" s="17">
        <v>2.2868505993814601E-2</v>
      </c>
      <c r="BN144" s="17">
        <v>2.9749155745761899E-2</v>
      </c>
      <c r="BO144" s="17">
        <v>2.18472604204227E-2</v>
      </c>
      <c r="BP144" s="17">
        <v>2.3583854512623799E-2</v>
      </c>
      <c r="BQ144" s="17">
        <v>9.3099486145862102E-3</v>
      </c>
      <c r="BR144" s="17">
        <v>5.8097961597597503E-2</v>
      </c>
      <c r="BS144" s="17"/>
      <c r="BT144" s="17">
        <v>2.6286917278440201E-2</v>
      </c>
      <c r="BU144" s="17">
        <v>2.32822376632239E-2</v>
      </c>
      <c r="BV144" s="17"/>
      <c r="BW144" s="17">
        <v>2.3512980704221999E-2</v>
      </c>
      <c r="BX144" s="17">
        <v>2.7574372774103701E-2</v>
      </c>
      <c r="BY144" s="17"/>
      <c r="BZ144" s="17">
        <v>2.5957941339021899E-2</v>
      </c>
      <c r="CA144" s="17">
        <v>2.6086626530026701E-2</v>
      </c>
      <c r="CB144" s="17">
        <v>2.3842959460346001E-2</v>
      </c>
      <c r="CC144" s="17"/>
      <c r="CD144" s="17">
        <v>2.2425545849219401E-2</v>
      </c>
      <c r="CE144" s="17">
        <v>4.2361709749885498E-2</v>
      </c>
      <c r="CF144" s="17">
        <v>8.9773889594747108E-3</v>
      </c>
      <c r="CG144" s="17"/>
      <c r="CH144" s="17">
        <v>2.3686150491060601E-2</v>
      </c>
      <c r="CI144" s="17">
        <v>2.1177450585822499E-2</v>
      </c>
      <c r="CJ144" s="17">
        <v>5.2409706874112803E-2</v>
      </c>
      <c r="CK144" s="17"/>
      <c r="CL144" s="17">
        <v>2.7297513153308601E-2</v>
      </c>
      <c r="CM144" s="17">
        <v>2.0191141042300801E-2</v>
      </c>
      <c r="CN144" s="17"/>
      <c r="CO144" s="17">
        <v>5.3270496572573503E-2</v>
      </c>
      <c r="CP144" s="17">
        <v>2.08920852054095E-2</v>
      </c>
      <c r="CQ144" s="17">
        <v>1.91560396830028E-2</v>
      </c>
      <c r="CR144" s="17">
        <v>3.6181275471801201E-2</v>
      </c>
    </row>
    <row r="145" spans="2:96" x14ac:dyDescent="0.25">
      <c r="B145" t="s">
        <v>174</v>
      </c>
      <c r="C145" s="17">
        <v>4.5779224777063501E-3</v>
      </c>
      <c r="D145" s="17">
        <v>3.5992782687995998E-3</v>
      </c>
      <c r="E145" s="17">
        <v>5.5607943674203702E-3</v>
      </c>
      <c r="F145" s="17"/>
      <c r="G145" s="17">
        <v>1.47641074901758E-2</v>
      </c>
      <c r="H145" s="17">
        <v>3.4346144826232598E-3</v>
      </c>
      <c r="I145" s="17">
        <v>2.7482203738883899E-3</v>
      </c>
      <c r="J145" s="17">
        <v>2.79999055104537E-3</v>
      </c>
      <c r="K145" s="17">
        <v>3.32200313231267E-3</v>
      </c>
      <c r="L145" s="17">
        <v>2.5099998435724998E-3</v>
      </c>
      <c r="M145" s="17"/>
      <c r="N145" s="17">
        <v>1.735509763241E-3</v>
      </c>
      <c r="O145" s="17">
        <v>8.2851305820545104E-3</v>
      </c>
      <c r="P145" s="17">
        <v>3.1051826991982802E-3</v>
      </c>
      <c r="Q145" s="17">
        <v>5.1334941515599102E-3</v>
      </c>
      <c r="R145" s="17"/>
      <c r="S145" s="17">
        <v>1.26886873577743E-2</v>
      </c>
      <c r="T145" s="17">
        <v>0</v>
      </c>
      <c r="U145" s="17">
        <v>0</v>
      </c>
      <c r="V145" s="17">
        <v>0</v>
      </c>
      <c r="W145" s="17">
        <v>7.5202564072414102E-3</v>
      </c>
      <c r="X145" s="17">
        <v>6.5223037217253402E-3</v>
      </c>
      <c r="Y145" s="17">
        <v>0</v>
      </c>
      <c r="Z145" s="17">
        <v>0</v>
      </c>
      <c r="AA145" s="17">
        <v>1.1117842185862901E-2</v>
      </c>
      <c r="AB145" s="17">
        <v>5.1946059226414898E-3</v>
      </c>
      <c r="AC145" s="17">
        <v>0</v>
      </c>
      <c r="AD145" s="17">
        <v>0</v>
      </c>
      <c r="AE145" s="17"/>
      <c r="AF145" s="17">
        <v>2.69863710190908E-3</v>
      </c>
      <c r="AG145" s="17">
        <v>6.2432374222038097E-3</v>
      </c>
      <c r="AH145" s="17">
        <v>0</v>
      </c>
      <c r="AI145" s="17">
        <v>0</v>
      </c>
      <c r="AJ145" s="17">
        <v>4.5363373744175097E-3</v>
      </c>
      <c r="AK145" s="17"/>
      <c r="AL145" s="17">
        <v>0</v>
      </c>
      <c r="AM145" s="17">
        <v>5.0289640010532004E-3</v>
      </c>
      <c r="AN145" s="17">
        <v>8.3746624943084203E-3</v>
      </c>
      <c r="AO145" s="17"/>
      <c r="AP145" s="17">
        <v>2.6449557369200901E-3</v>
      </c>
      <c r="AQ145" s="17">
        <v>3.3109910642652499E-3</v>
      </c>
      <c r="AR145" s="17">
        <v>6.6291908827814001E-3</v>
      </c>
      <c r="AS145" s="17">
        <v>4.4206513754237904E-3</v>
      </c>
      <c r="AT145" s="17">
        <v>0</v>
      </c>
      <c r="AU145" s="17"/>
      <c r="AV145" s="17">
        <v>0</v>
      </c>
      <c r="AW145" s="17">
        <v>1.0868706454324599E-2</v>
      </c>
      <c r="AX145" s="17">
        <v>1.6609133805849802E-2</v>
      </c>
      <c r="AY145" s="17">
        <v>0</v>
      </c>
      <c r="AZ145" s="17">
        <v>6.0867397391702899E-3</v>
      </c>
      <c r="BA145" s="17">
        <v>6.1170124463619802E-3</v>
      </c>
      <c r="BB145" s="17">
        <v>4.7292281969603398E-3</v>
      </c>
      <c r="BC145" s="17">
        <v>0</v>
      </c>
      <c r="BD145" s="17">
        <v>0</v>
      </c>
      <c r="BE145" s="17">
        <v>2.10471712169558E-2</v>
      </c>
      <c r="BF145" s="17">
        <v>0</v>
      </c>
      <c r="BG145" s="17">
        <v>0</v>
      </c>
      <c r="BH145" s="17">
        <v>0</v>
      </c>
      <c r="BI145" s="17">
        <v>0</v>
      </c>
      <c r="BJ145" s="17">
        <v>0</v>
      </c>
      <c r="BK145" s="17">
        <v>0</v>
      </c>
      <c r="BL145" s="17"/>
      <c r="BM145" s="17">
        <v>1.06050068183213E-2</v>
      </c>
      <c r="BN145" s="17">
        <v>4.4544895630233197E-3</v>
      </c>
      <c r="BO145" s="17">
        <v>6.7766985359077299E-3</v>
      </c>
      <c r="BP145" s="17">
        <v>0</v>
      </c>
      <c r="BQ145" s="17">
        <v>0</v>
      </c>
      <c r="BR145" s="17">
        <v>0</v>
      </c>
      <c r="BS145" s="17"/>
      <c r="BT145" s="17">
        <v>0</v>
      </c>
      <c r="BU145" s="17">
        <v>1.1624654556381101E-2</v>
      </c>
      <c r="BV145" s="17"/>
      <c r="BW145" s="17">
        <v>3.3581997127253298E-3</v>
      </c>
      <c r="BX145" s="17">
        <v>7.3076480117644296E-3</v>
      </c>
      <c r="BY145" s="17"/>
      <c r="BZ145" s="17">
        <v>5.0330758777653896E-3</v>
      </c>
      <c r="CA145" s="17">
        <v>0</v>
      </c>
      <c r="CB145" s="17">
        <v>1.39659242798712E-2</v>
      </c>
      <c r="CC145" s="17"/>
      <c r="CD145" s="17">
        <v>6.8875849223291397E-3</v>
      </c>
      <c r="CE145" s="17">
        <v>0</v>
      </c>
      <c r="CF145" s="17">
        <v>0</v>
      </c>
      <c r="CG145" s="17"/>
      <c r="CH145" s="17">
        <v>5.4482027008543104E-3</v>
      </c>
      <c r="CI145" s="17">
        <v>0</v>
      </c>
      <c r="CJ145" s="17">
        <v>0</v>
      </c>
      <c r="CK145" s="17"/>
      <c r="CL145" s="17">
        <v>6.6638913555361499E-3</v>
      </c>
      <c r="CM145" s="17">
        <v>2.65566091023415E-3</v>
      </c>
      <c r="CN145" s="17"/>
      <c r="CO145" s="17">
        <v>6.6839727901185104E-3</v>
      </c>
      <c r="CP145" s="17">
        <v>1.43114564813639E-3</v>
      </c>
      <c r="CQ145" s="17">
        <v>1.2833855210001E-3</v>
      </c>
      <c r="CR145" s="17">
        <v>1.6214085807269001E-2</v>
      </c>
    </row>
    <row r="146" spans="2:96" x14ac:dyDescent="0.25">
      <c r="B146" t="s">
        <v>175</v>
      </c>
      <c r="C146" s="17">
        <v>2.65781669878251E-2</v>
      </c>
      <c r="D146" s="17">
        <v>1.98676129441826E-2</v>
      </c>
      <c r="E146" s="17">
        <v>3.3291778059307803E-2</v>
      </c>
      <c r="F146" s="17"/>
      <c r="G146" s="17">
        <v>1.8687271991438301E-2</v>
      </c>
      <c r="H146" s="17">
        <v>4.0081600193894701E-2</v>
      </c>
      <c r="I146" s="17">
        <v>3.5518118491869401E-2</v>
      </c>
      <c r="J146" s="17">
        <v>1.7848639689657698E-2</v>
      </c>
      <c r="K146" s="17">
        <v>3.9111715789555003E-2</v>
      </c>
      <c r="L146" s="17">
        <v>1.2212937819605901E-2</v>
      </c>
      <c r="M146" s="17"/>
      <c r="N146" s="17">
        <v>3.74426887242725E-3</v>
      </c>
      <c r="O146" s="17">
        <v>2.3406714331509499E-2</v>
      </c>
      <c r="P146" s="17">
        <v>3.7553848240613398E-2</v>
      </c>
      <c r="Q146" s="17">
        <v>4.5159442325665697E-2</v>
      </c>
      <c r="R146" s="17"/>
      <c r="S146" s="17">
        <v>8.3660262090246903E-3</v>
      </c>
      <c r="T146" s="17">
        <v>1.2109496615456E-2</v>
      </c>
      <c r="U146" s="17">
        <v>1.7426163036146601E-2</v>
      </c>
      <c r="V146" s="17">
        <v>4.6051292984327502E-2</v>
      </c>
      <c r="W146" s="17">
        <v>1.8110803262046699E-2</v>
      </c>
      <c r="X146" s="17">
        <v>4.6352544152926098E-2</v>
      </c>
      <c r="Y146" s="17">
        <v>6.3472303187779499E-3</v>
      </c>
      <c r="Z146" s="17">
        <v>3.4616231522409599E-2</v>
      </c>
      <c r="AA146" s="17">
        <v>3.06167805270555E-2</v>
      </c>
      <c r="AB146" s="17">
        <v>4.0972574428899497E-2</v>
      </c>
      <c r="AC146" s="17">
        <v>5.7329319377311699E-2</v>
      </c>
      <c r="AD146" s="17">
        <v>3.4850463578011699E-2</v>
      </c>
      <c r="AE146" s="17"/>
      <c r="AF146" s="17">
        <v>1.7841056556991901E-2</v>
      </c>
      <c r="AG146" s="17">
        <v>2.0128843920994802E-2</v>
      </c>
      <c r="AH146" s="17">
        <v>2.8363112751998099E-2</v>
      </c>
      <c r="AI146" s="17">
        <v>0</v>
      </c>
      <c r="AJ146" s="17">
        <v>4.2413204547570298E-2</v>
      </c>
      <c r="AK146" s="17"/>
      <c r="AL146" s="17">
        <v>1.4915359400965601E-2</v>
      </c>
      <c r="AM146" s="17">
        <v>2.47892055902501E-2</v>
      </c>
      <c r="AN146" s="17">
        <v>1.4542332891905801E-2</v>
      </c>
      <c r="AO146" s="17"/>
      <c r="AP146" s="17">
        <v>2.8432710683435999E-2</v>
      </c>
      <c r="AQ146" s="17">
        <v>3.7582800679315E-2</v>
      </c>
      <c r="AR146" s="17">
        <v>1.9020295175543E-2</v>
      </c>
      <c r="AS146" s="17">
        <v>1.9446017469027198E-2</v>
      </c>
      <c r="AT146" s="17">
        <v>0</v>
      </c>
      <c r="AU146" s="17"/>
      <c r="AV146" s="17">
        <v>0.15759437761936301</v>
      </c>
      <c r="AW146" s="17">
        <v>5.2935289556804897E-2</v>
      </c>
      <c r="AX146" s="17">
        <v>7.0853958642171602E-2</v>
      </c>
      <c r="AY146" s="17">
        <v>1.85717408199376E-2</v>
      </c>
      <c r="AZ146" s="17">
        <v>3.6510365366361097E-2</v>
      </c>
      <c r="BA146" s="17">
        <v>2.0064096961646901E-2</v>
      </c>
      <c r="BB146" s="17">
        <v>1.03529846922599E-2</v>
      </c>
      <c r="BC146" s="17">
        <v>2.1458223021283199E-2</v>
      </c>
      <c r="BD146" s="17">
        <v>1.5856236574989701E-2</v>
      </c>
      <c r="BE146" s="17">
        <v>1.26146779503856E-2</v>
      </c>
      <c r="BF146" s="17">
        <v>2.12725545795764E-2</v>
      </c>
      <c r="BG146" s="17">
        <v>0</v>
      </c>
      <c r="BH146" s="17">
        <v>0</v>
      </c>
      <c r="BI146" s="17">
        <v>3.6555586599873999E-2</v>
      </c>
      <c r="BJ146" s="17">
        <v>6.01243026651559E-2</v>
      </c>
      <c r="BK146" s="17">
        <v>0</v>
      </c>
      <c r="BL146" s="17"/>
      <c r="BM146" s="17">
        <v>2.03888130569214E-2</v>
      </c>
      <c r="BN146" s="17">
        <v>3.0936424596691998E-2</v>
      </c>
      <c r="BO146" s="17">
        <v>2.76553031537531E-2</v>
      </c>
      <c r="BP146" s="17">
        <v>2.8303777409335699E-2</v>
      </c>
      <c r="BQ146" s="17">
        <v>2.57148993899395E-2</v>
      </c>
      <c r="BR146" s="17">
        <v>2.1553476724461999E-2</v>
      </c>
      <c r="BS146" s="17"/>
      <c r="BT146" s="17">
        <v>2.8313869148069E-2</v>
      </c>
      <c r="BU146" s="17">
        <v>2.4902398281642198E-2</v>
      </c>
      <c r="BV146" s="17"/>
      <c r="BW146" s="17">
        <v>1.6918493742246601E-2</v>
      </c>
      <c r="BX146" s="17">
        <v>2.6916781387990502E-2</v>
      </c>
      <c r="BY146" s="17"/>
      <c r="BZ146" s="17">
        <v>2.9933319041519999E-2</v>
      </c>
      <c r="CA146" s="17">
        <v>1.0941333854269399E-2</v>
      </c>
      <c r="CB146" s="17">
        <v>1.32856873163137E-2</v>
      </c>
      <c r="CC146" s="17"/>
      <c r="CD146" s="17">
        <v>2.1152984675183999E-2</v>
      </c>
      <c r="CE146" s="17">
        <v>6.8398324257129994E-2</v>
      </c>
      <c r="CF146" s="17">
        <v>4.81054312937736E-2</v>
      </c>
      <c r="CG146" s="17"/>
      <c r="CH146" s="17">
        <v>2.1580871690286E-2</v>
      </c>
      <c r="CI146" s="17">
        <v>5.8630681532612701E-2</v>
      </c>
      <c r="CJ146" s="17">
        <v>2.70413150343101E-2</v>
      </c>
      <c r="CK146" s="17"/>
      <c r="CL146" s="17">
        <v>2.44887145889627E-2</v>
      </c>
      <c r="CM146" s="17">
        <v>2.3652114907836402E-2</v>
      </c>
      <c r="CN146" s="17"/>
      <c r="CO146" s="17">
        <v>1.6922489749371598E-2</v>
      </c>
      <c r="CP146" s="17">
        <v>2.30390136478715E-2</v>
      </c>
      <c r="CQ146" s="17">
        <v>2.20797123251739E-2</v>
      </c>
      <c r="CR146" s="17">
        <v>4.55870304482585E-2</v>
      </c>
    </row>
    <row r="147" spans="2:96" x14ac:dyDescent="0.25">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c r="CB147" s="17"/>
      <c r="CC147" s="17"/>
      <c r="CD147" s="17"/>
      <c r="CE147" s="17"/>
      <c r="CF147" s="17"/>
      <c r="CG147" s="17"/>
      <c r="CH147" s="17"/>
      <c r="CI147" s="17"/>
      <c r="CJ147" s="17"/>
      <c r="CK147" s="17"/>
      <c r="CL147" s="17"/>
      <c r="CM147" s="17"/>
      <c r="CN147" s="17"/>
      <c r="CO147" s="17"/>
      <c r="CP147" s="17"/>
      <c r="CQ147" s="17"/>
      <c r="CR147" s="17"/>
    </row>
    <row r="148" spans="2:96" x14ac:dyDescent="0.25">
      <c r="B148" s="6" t="s">
        <v>186</v>
      </c>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c r="CB148" s="17"/>
      <c r="CC148" s="17"/>
      <c r="CD148" s="17"/>
      <c r="CE148" s="17"/>
      <c r="CF148" s="17"/>
      <c r="CG148" s="17"/>
      <c r="CH148" s="17"/>
      <c r="CI148" s="17"/>
      <c r="CJ148" s="17"/>
      <c r="CK148" s="17"/>
      <c r="CL148" s="17"/>
      <c r="CM148" s="17"/>
      <c r="CN148" s="17"/>
      <c r="CO148" s="17"/>
      <c r="CP148" s="17"/>
      <c r="CQ148" s="17"/>
      <c r="CR148" s="17"/>
    </row>
    <row r="149" spans="2:96" x14ac:dyDescent="0.25">
      <c r="B149" s="24" t="s">
        <v>187</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F149" s="17"/>
      <c r="CG149" s="17"/>
      <c r="CH149" s="17"/>
      <c r="CI149" s="17"/>
      <c r="CJ149" s="17"/>
      <c r="CK149" s="17"/>
      <c r="CL149" s="17"/>
      <c r="CM149" s="17"/>
      <c r="CN149" s="17"/>
      <c r="CO149" s="17"/>
      <c r="CP149" s="17"/>
      <c r="CQ149" s="17"/>
      <c r="CR149" s="17"/>
    </row>
    <row r="150" spans="2:96" x14ac:dyDescent="0.25">
      <c r="B150" t="s">
        <v>177</v>
      </c>
      <c r="C150" s="17">
        <v>0.74540959512011495</v>
      </c>
      <c r="D150" s="17">
        <v>0.69173558449497496</v>
      </c>
      <c r="E150" s="17">
        <v>0.79775250950221199</v>
      </c>
      <c r="F150" s="17"/>
      <c r="G150" s="17">
        <v>0.58539324983309804</v>
      </c>
      <c r="H150" s="17">
        <v>0.72204226116638404</v>
      </c>
      <c r="I150" s="17">
        <v>0.72372209242034202</v>
      </c>
      <c r="J150" s="17">
        <v>0.80703905494203199</v>
      </c>
      <c r="K150" s="17">
        <v>0.79041604897678597</v>
      </c>
      <c r="L150" s="17">
        <v>0.80025942529970395</v>
      </c>
      <c r="M150" s="17"/>
      <c r="N150" s="17">
        <v>0.73202961182899495</v>
      </c>
      <c r="O150" s="17">
        <v>0.72993770904349597</v>
      </c>
      <c r="P150" s="17">
        <v>0.75913627019710195</v>
      </c>
      <c r="Q150" s="17">
        <v>0.76785911780768801</v>
      </c>
      <c r="R150" s="17"/>
      <c r="S150" s="17">
        <v>0.69701347330886798</v>
      </c>
      <c r="T150" s="17">
        <v>0.727913945546111</v>
      </c>
      <c r="U150" s="17">
        <v>0.75156289180924496</v>
      </c>
      <c r="V150" s="17">
        <v>0.75518182067405804</v>
      </c>
      <c r="W150" s="17">
        <v>0.73006865235760998</v>
      </c>
      <c r="X150" s="17">
        <v>0.72853874573268795</v>
      </c>
      <c r="Y150" s="17">
        <v>0.77775901057936103</v>
      </c>
      <c r="Z150" s="17">
        <v>0.78233190737657299</v>
      </c>
      <c r="AA150" s="17">
        <v>0.68440087957200801</v>
      </c>
      <c r="AB150" s="17">
        <v>0.88031385803361295</v>
      </c>
      <c r="AC150" s="17">
        <v>0.74627769932454802</v>
      </c>
      <c r="AD150" s="17">
        <v>0.773555836635475</v>
      </c>
      <c r="AE150" s="17"/>
      <c r="AF150" s="17">
        <v>0.76341109785438299</v>
      </c>
      <c r="AG150" s="17">
        <v>0.710139879956038</v>
      </c>
      <c r="AH150" s="17">
        <v>0.62392052576069901</v>
      </c>
      <c r="AI150" s="17">
        <v>0.73152412300013603</v>
      </c>
      <c r="AJ150" s="17">
        <v>0.77498403911945501</v>
      </c>
      <c r="AK150" s="17"/>
      <c r="AL150" s="17">
        <v>0.74481780004814402</v>
      </c>
      <c r="AM150" s="17">
        <v>0.73412385678261205</v>
      </c>
      <c r="AN150" s="17">
        <v>0.63994829888375404</v>
      </c>
      <c r="AO150" s="17"/>
      <c r="AP150" s="17">
        <v>0.75632863230501601</v>
      </c>
      <c r="AQ150" s="17">
        <v>0.764370125783008</v>
      </c>
      <c r="AR150" s="17">
        <v>0.74475981787337997</v>
      </c>
      <c r="AS150" s="17">
        <v>0.70509001050027897</v>
      </c>
      <c r="AT150" s="17">
        <v>0.66686505411958497</v>
      </c>
      <c r="AU150" s="17"/>
      <c r="AV150" s="17">
        <v>0.74393868570533495</v>
      </c>
      <c r="AW150" s="17">
        <v>0.75907542083690804</v>
      </c>
      <c r="AX150" s="17">
        <v>0.82226418956684999</v>
      </c>
      <c r="AY150" s="17">
        <v>0.77067797273734095</v>
      </c>
      <c r="AZ150" s="17">
        <v>0.72008519867729603</v>
      </c>
      <c r="BA150" s="17">
        <v>0.74881009503485096</v>
      </c>
      <c r="BB150" s="17">
        <v>0.75060196704845095</v>
      </c>
      <c r="BC150" s="17">
        <v>0.67878337337844896</v>
      </c>
      <c r="BD150" s="17">
        <v>0.72579606895452797</v>
      </c>
      <c r="BE150" s="17">
        <v>0.72964919026945596</v>
      </c>
      <c r="BF150" s="17">
        <v>0.75116686488177098</v>
      </c>
      <c r="BG150" s="17">
        <v>0.66941659350503002</v>
      </c>
      <c r="BH150" s="17">
        <v>0.78279831582426995</v>
      </c>
      <c r="BI150" s="17">
        <v>0.82185651357453704</v>
      </c>
      <c r="BJ150" s="17">
        <v>0.80835545183232305</v>
      </c>
      <c r="BK150" s="17">
        <v>0.66288705120681801</v>
      </c>
      <c r="BL150" s="17"/>
      <c r="BM150" s="17">
        <v>0.68913654475499897</v>
      </c>
      <c r="BN150" s="17">
        <v>0.75808453434836798</v>
      </c>
      <c r="BO150" s="17">
        <v>0.733965878250182</v>
      </c>
      <c r="BP150" s="17">
        <v>0.77198147053183597</v>
      </c>
      <c r="BQ150" s="17">
        <v>0.77209488310974606</v>
      </c>
      <c r="BR150" s="17">
        <v>0.79422324828937596</v>
      </c>
      <c r="BS150" s="17"/>
      <c r="BT150" s="17">
        <v>0.74048557399255699</v>
      </c>
      <c r="BU150" s="17">
        <v>0.75466193189865005</v>
      </c>
      <c r="BV150" s="17"/>
      <c r="BW150" s="17">
        <v>0.71921863683762899</v>
      </c>
      <c r="BX150" s="17">
        <v>0.76446447825850095</v>
      </c>
      <c r="BY150" s="17"/>
      <c r="BZ150" s="17">
        <v>0.75200555799804203</v>
      </c>
      <c r="CA150" s="17">
        <v>0.78352424645048402</v>
      </c>
      <c r="CB150" s="17">
        <v>0.55787250358272</v>
      </c>
      <c r="CC150" s="17"/>
      <c r="CD150" s="17">
        <v>0.74588978377909099</v>
      </c>
      <c r="CE150" s="17">
        <v>0.673110750507383</v>
      </c>
      <c r="CF150" s="17">
        <v>0.81992404715206602</v>
      </c>
      <c r="CG150" s="17"/>
      <c r="CH150" s="17">
        <v>0.76010928611198503</v>
      </c>
      <c r="CI150" s="17">
        <v>0.73720582696263304</v>
      </c>
      <c r="CJ150" s="17">
        <v>0.77884053295157496</v>
      </c>
      <c r="CK150" s="17"/>
      <c r="CL150" s="17">
        <v>0.73575285247353905</v>
      </c>
      <c r="CM150" s="17">
        <v>0.75426826908469802</v>
      </c>
      <c r="CN150" s="17"/>
      <c r="CO150" s="17">
        <v>0.62522317158434104</v>
      </c>
      <c r="CP150" s="17">
        <v>0.73025370678705404</v>
      </c>
      <c r="CQ150" s="17">
        <v>0.77734158660457198</v>
      </c>
      <c r="CR150" s="17">
        <v>0.75076062208216898</v>
      </c>
    </row>
    <row r="151" spans="2:96" x14ac:dyDescent="0.25">
      <c r="B151" t="s">
        <v>178</v>
      </c>
      <c r="C151" s="17">
        <v>0.645639869098109</v>
      </c>
      <c r="D151" s="17">
        <v>0.62159205752826396</v>
      </c>
      <c r="E151" s="17">
        <v>0.66802634656561899</v>
      </c>
      <c r="F151" s="17"/>
      <c r="G151" s="17">
        <v>0.51265388844872295</v>
      </c>
      <c r="H151" s="17">
        <v>0.65092018485763403</v>
      </c>
      <c r="I151" s="17">
        <v>0.61265217421488505</v>
      </c>
      <c r="J151" s="17">
        <v>0.66863354737383496</v>
      </c>
      <c r="K151" s="17">
        <v>0.70057757684897304</v>
      </c>
      <c r="L151" s="17">
        <v>0.69461292701556798</v>
      </c>
      <c r="M151" s="17"/>
      <c r="N151" s="17">
        <v>0.61502449211895505</v>
      </c>
      <c r="O151" s="17">
        <v>0.63700267281822598</v>
      </c>
      <c r="P151" s="17">
        <v>0.66597339269121902</v>
      </c>
      <c r="Q151" s="17">
        <v>0.67032263181648299</v>
      </c>
      <c r="R151" s="17"/>
      <c r="S151" s="17">
        <v>0.51334407777755797</v>
      </c>
      <c r="T151" s="17">
        <v>0.654337672746378</v>
      </c>
      <c r="U151" s="17">
        <v>0.66813780442222803</v>
      </c>
      <c r="V151" s="17">
        <v>0.69756546404321496</v>
      </c>
      <c r="W151" s="17">
        <v>0.57437814987291402</v>
      </c>
      <c r="X151" s="17">
        <v>0.64010205285975097</v>
      </c>
      <c r="Y151" s="17">
        <v>0.70163687735436098</v>
      </c>
      <c r="Z151" s="17">
        <v>0.632262999543591</v>
      </c>
      <c r="AA151" s="17">
        <v>0.65459945296301603</v>
      </c>
      <c r="AB151" s="17">
        <v>0.67557826666811305</v>
      </c>
      <c r="AC151" s="17">
        <v>0.791892250862407</v>
      </c>
      <c r="AD151" s="17">
        <v>0.71812595775331201</v>
      </c>
      <c r="AE151" s="17"/>
      <c r="AF151" s="17">
        <v>0.65560028300954698</v>
      </c>
      <c r="AG151" s="17">
        <v>0.63097097795933899</v>
      </c>
      <c r="AH151" s="17">
        <v>0.59817678540396801</v>
      </c>
      <c r="AI151" s="17">
        <v>0.50260083053587401</v>
      </c>
      <c r="AJ151" s="17">
        <v>0.73526847520743799</v>
      </c>
      <c r="AK151" s="17"/>
      <c r="AL151" s="17">
        <v>0.62757716073997105</v>
      </c>
      <c r="AM151" s="17">
        <v>0.62311055691628003</v>
      </c>
      <c r="AN151" s="17">
        <v>0.62982829966252596</v>
      </c>
      <c r="AO151" s="17"/>
      <c r="AP151" s="17">
        <v>0.669120633208381</v>
      </c>
      <c r="AQ151" s="17">
        <v>0.66334813243421797</v>
      </c>
      <c r="AR151" s="17">
        <v>0.62194210981559495</v>
      </c>
      <c r="AS151" s="17">
        <v>0.56855806396885999</v>
      </c>
      <c r="AT151" s="17">
        <v>0.78714413465405197</v>
      </c>
      <c r="AU151" s="17"/>
      <c r="AV151" s="17">
        <v>0.74393868570533495</v>
      </c>
      <c r="AW151" s="17">
        <v>0.72156665619654503</v>
      </c>
      <c r="AX151" s="17">
        <v>0.64611569457579698</v>
      </c>
      <c r="AY151" s="17">
        <v>0.67596208675661995</v>
      </c>
      <c r="AZ151" s="17">
        <v>0.69389906684105196</v>
      </c>
      <c r="BA151" s="17">
        <v>0.60095491240207199</v>
      </c>
      <c r="BB151" s="17">
        <v>0.68312627940374204</v>
      </c>
      <c r="BC151" s="17">
        <v>0.639313841466011</v>
      </c>
      <c r="BD151" s="17">
        <v>0.57278563271206795</v>
      </c>
      <c r="BE151" s="17">
        <v>0.57720268260025498</v>
      </c>
      <c r="BF151" s="17">
        <v>0.61938282880784201</v>
      </c>
      <c r="BG151" s="17">
        <v>0.60445307484854705</v>
      </c>
      <c r="BH151" s="17">
        <v>0.68482328467938003</v>
      </c>
      <c r="BI151" s="17">
        <v>0.62384179047317201</v>
      </c>
      <c r="BJ151" s="17">
        <v>0.60860468093104803</v>
      </c>
      <c r="BK151" s="17">
        <v>0.59860335079312499</v>
      </c>
      <c r="BL151" s="17"/>
      <c r="BM151" s="17">
        <v>0.62916886447771803</v>
      </c>
      <c r="BN151" s="17">
        <v>0.62749254966365797</v>
      </c>
      <c r="BO151" s="17">
        <v>0.59577395006696199</v>
      </c>
      <c r="BP151" s="17">
        <v>0.679395839310309</v>
      </c>
      <c r="BQ151" s="17">
        <v>0.67170804213107604</v>
      </c>
      <c r="BR151" s="17">
        <v>0.76404618693927195</v>
      </c>
      <c r="BS151" s="17"/>
      <c r="BT151" s="17">
        <v>0.63002781519232898</v>
      </c>
      <c r="BU151" s="17">
        <v>0.66933469529259604</v>
      </c>
      <c r="BV151" s="17"/>
      <c r="BW151" s="17">
        <v>0.62633355114853795</v>
      </c>
      <c r="BX151" s="17">
        <v>0.64707452550322897</v>
      </c>
      <c r="BY151" s="17"/>
      <c r="BZ151" s="17">
        <v>0.65010537856746398</v>
      </c>
      <c r="CA151" s="17">
        <v>0.69407041866555796</v>
      </c>
      <c r="CB151" s="17">
        <v>0.52590302877596395</v>
      </c>
      <c r="CC151" s="17"/>
      <c r="CD151" s="17">
        <v>0.63854445768913404</v>
      </c>
      <c r="CE151" s="17">
        <v>0.67663605775315006</v>
      </c>
      <c r="CF151" s="17">
        <v>0.63748723949553698</v>
      </c>
      <c r="CG151" s="17"/>
      <c r="CH151" s="17">
        <v>0.65236956867079099</v>
      </c>
      <c r="CI151" s="17">
        <v>0.67264190769560395</v>
      </c>
      <c r="CJ151" s="17">
        <v>0.68006728245515102</v>
      </c>
      <c r="CK151" s="17"/>
      <c r="CL151" s="17">
        <v>0.652820508930822</v>
      </c>
      <c r="CM151" s="17">
        <v>0.63377166297750198</v>
      </c>
      <c r="CN151" s="17"/>
      <c r="CO151" s="17">
        <v>0.53093771821866698</v>
      </c>
      <c r="CP151" s="17">
        <v>0.59657468878598796</v>
      </c>
      <c r="CQ151" s="17">
        <v>0.67125296196469597</v>
      </c>
      <c r="CR151" s="17">
        <v>0.72145936432248003</v>
      </c>
    </row>
    <row r="152" spans="2:96" x14ac:dyDescent="0.25">
      <c r="B152" t="s">
        <v>179</v>
      </c>
      <c r="C152" s="17">
        <v>0.34549214380809001</v>
      </c>
      <c r="D152" s="17">
        <v>0.34837103819083998</v>
      </c>
      <c r="E152" s="17">
        <v>0.34268743948340102</v>
      </c>
      <c r="F152" s="17"/>
      <c r="G152" s="17">
        <v>0.25324301776715802</v>
      </c>
      <c r="H152" s="17">
        <v>0.285609677584789</v>
      </c>
      <c r="I152" s="17">
        <v>0.32395465929273598</v>
      </c>
      <c r="J152" s="17">
        <v>0.35350899583117201</v>
      </c>
      <c r="K152" s="17">
        <v>0.410865186332036</v>
      </c>
      <c r="L152" s="17">
        <v>0.41257833003827399</v>
      </c>
      <c r="M152" s="17"/>
      <c r="N152" s="17">
        <v>0.37107019698252097</v>
      </c>
      <c r="O152" s="17">
        <v>0.30737078415936098</v>
      </c>
      <c r="P152" s="17">
        <v>0.36538102762483199</v>
      </c>
      <c r="Q152" s="17">
        <v>0.33363041522987402</v>
      </c>
      <c r="R152" s="17"/>
      <c r="S152" s="17">
        <v>0.22810700703074899</v>
      </c>
      <c r="T152" s="17">
        <v>0.328212770624356</v>
      </c>
      <c r="U152" s="17">
        <v>0.43149864562142598</v>
      </c>
      <c r="V152" s="17">
        <v>0.40000580716447698</v>
      </c>
      <c r="W152" s="17">
        <v>0.43227293493525598</v>
      </c>
      <c r="X152" s="17">
        <v>0.34201569628327</v>
      </c>
      <c r="Y152" s="17">
        <v>0.30848214999532497</v>
      </c>
      <c r="Z152" s="17">
        <v>0.40797847566403</v>
      </c>
      <c r="AA152" s="17">
        <v>0.32480454541747</v>
      </c>
      <c r="AB152" s="17">
        <v>0.31495754740389198</v>
      </c>
      <c r="AC152" s="17">
        <v>0.43099895597281301</v>
      </c>
      <c r="AD152" s="17">
        <v>0.43043718807900999</v>
      </c>
      <c r="AE152" s="17"/>
      <c r="AF152" s="17">
        <v>0.36171138449299001</v>
      </c>
      <c r="AG152" s="17">
        <v>0.33540634631931399</v>
      </c>
      <c r="AH152" s="17">
        <v>0.36943774518397798</v>
      </c>
      <c r="AI152" s="17">
        <v>0.27137516752244201</v>
      </c>
      <c r="AJ152" s="17">
        <v>0.31656321052141001</v>
      </c>
      <c r="AK152" s="17"/>
      <c r="AL152" s="17">
        <v>0.32274135844669599</v>
      </c>
      <c r="AM152" s="17">
        <v>0.32314704596215199</v>
      </c>
      <c r="AN152" s="17">
        <v>0.404106720192761</v>
      </c>
      <c r="AO152" s="17"/>
      <c r="AP152" s="17">
        <v>0.37122323734900198</v>
      </c>
      <c r="AQ152" s="17">
        <v>0.34139612408589298</v>
      </c>
      <c r="AR152" s="17">
        <v>0.301396684968053</v>
      </c>
      <c r="AS152" s="17">
        <v>0.336804735377013</v>
      </c>
      <c r="AT152" s="17">
        <v>0.53473605338702401</v>
      </c>
      <c r="AU152" s="17"/>
      <c r="AV152" s="17">
        <v>0.466380789850523</v>
      </c>
      <c r="AW152" s="17">
        <v>0.19584624963616201</v>
      </c>
      <c r="AX152" s="17">
        <v>0.37800083569961701</v>
      </c>
      <c r="AY152" s="17">
        <v>0.26687792373033298</v>
      </c>
      <c r="AZ152" s="17">
        <v>0.36274864010424002</v>
      </c>
      <c r="BA152" s="17">
        <v>0.38074666306287902</v>
      </c>
      <c r="BB152" s="17">
        <v>0.42413240374486699</v>
      </c>
      <c r="BC152" s="17">
        <v>0.31559587256520799</v>
      </c>
      <c r="BD152" s="17">
        <v>0.33806467812478902</v>
      </c>
      <c r="BE152" s="17">
        <v>0.36259427726441501</v>
      </c>
      <c r="BF152" s="17">
        <v>0.29485589013338398</v>
      </c>
      <c r="BG152" s="17">
        <v>0.31944419904738403</v>
      </c>
      <c r="BH152" s="17">
        <v>0.398449047334972</v>
      </c>
      <c r="BI152" s="17">
        <v>0.31042452068640702</v>
      </c>
      <c r="BJ152" s="17">
        <v>0.26528283051901003</v>
      </c>
      <c r="BK152" s="17">
        <v>0.334719694792183</v>
      </c>
      <c r="BL152" s="17"/>
      <c r="BM152" s="17">
        <v>0.25710922800666602</v>
      </c>
      <c r="BN152" s="17">
        <v>0.342119667019332</v>
      </c>
      <c r="BO152" s="17">
        <v>0.33988122214035699</v>
      </c>
      <c r="BP152" s="17">
        <v>0.38544470621802401</v>
      </c>
      <c r="BQ152" s="17">
        <v>0.43992518092809502</v>
      </c>
      <c r="BR152" s="17">
        <v>0.42675463834483102</v>
      </c>
      <c r="BS152" s="17"/>
      <c r="BT152" s="17">
        <v>0.33395123954231798</v>
      </c>
      <c r="BU152" s="17">
        <v>0.36200633028227502</v>
      </c>
      <c r="BV152" s="17"/>
      <c r="BW152" s="17">
        <v>0.34604111909885699</v>
      </c>
      <c r="BX152" s="17">
        <v>0.344202886003245</v>
      </c>
      <c r="BY152" s="17"/>
      <c r="BZ152" s="17">
        <v>0.339186815938682</v>
      </c>
      <c r="CA152" s="17">
        <v>0.31923002521066501</v>
      </c>
      <c r="CB152" s="17">
        <v>0.48439348907316898</v>
      </c>
      <c r="CC152" s="17"/>
      <c r="CD152" s="17">
        <v>0.34900757106924102</v>
      </c>
      <c r="CE152" s="17">
        <v>0.32400177179034301</v>
      </c>
      <c r="CF152" s="17">
        <v>0.37145723192560698</v>
      </c>
      <c r="CG152" s="17"/>
      <c r="CH152" s="17">
        <v>0.34026446061025201</v>
      </c>
      <c r="CI152" s="17">
        <v>0.28185047846267702</v>
      </c>
      <c r="CJ152" s="17">
        <v>0.39103102802268203</v>
      </c>
      <c r="CK152" s="17"/>
      <c r="CL152" s="17">
        <v>0.35869529027395303</v>
      </c>
      <c r="CM152" s="17">
        <v>0.33002642492657902</v>
      </c>
      <c r="CN152" s="17"/>
      <c r="CO152" s="17">
        <v>0.28676190170143501</v>
      </c>
      <c r="CP152" s="17">
        <v>0.37159543056729299</v>
      </c>
      <c r="CQ152" s="17">
        <v>0.34513387666853201</v>
      </c>
      <c r="CR152" s="17">
        <v>0.31877089730386698</v>
      </c>
    </row>
    <row r="153" spans="2:96" x14ac:dyDescent="0.25">
      <c r="B153" t="s">
        <v>180</v>
      </c>
      <c r="C153" s="17">
        <v>0.24996484223794899</v>
      </c>
      <c r="D153" s="17">
        <v>0.24094407167121401</v>
      </c>
      <c r="E153" s="17">
        <v>0.26005934516961199</v>
      </c>
      <c r="F153" s="17"/>
      <c r="G153" s="17">
        <v>0.25610950246962599</v>
      </c>
      <c r="H153" s="17">
        <v>0.261679586357213</v>
      </c>
      <c r="I153" s="17">
        <v>0.35081927313751698</v>
      </c>
      <c r="J153" s="17">
        <v>0.247329940185714</v>
      </c>
      <c r="K153" s="17">
        <v>0.209462933339711</v>
      </c>
      <c r="L153" s="17">
        <v>0.18900334158789101</v>
      </c>
      <c r="M153" s="17"/>
      <c r="N153" s="17">
        <v>0.21801681258758099</v>
      </c>
      <c r="O153" s="17">
        <v>0.25084839689265997</v>
      </c>
      <c r="P153" s="17">
        <v>0.298847317079102</v>
      </c>
      <c r="Q153" s="17">
        <v>0.23828668844381801</v>
      </c>
      <c r="R153" s="17"/>
      <c r="S153" s="17">
        <v>0.237498446980413</v>
      </c>
      <c r="T153" s="17">
        <v>0.21593816773684699</v>
      </c>
      <c r="U153" s="17">
        <v>0.27376426343100901</v>
      </c>
      <c r="V153" s="17">
        <v>0.30765447532997803</v>
      </c>
      <c r="W153" s="17">
        <v>0.22103393361991799</v>
      </c>
      <c r="X153" s="17">
        <v>0.28005202092339199</v>
      </c>
      <c r="Y153" s="17">
        <v>0.23607212956009799</v>
      </c>
      <c r="Z153" s="17">
        <v>0.22297893964294699</v>
      </c>
      <c r="AA153" s="17">
        <v>0.249383292334871</v>
      </c>
      <c r="AB153" s="17">
        <v>0.27665575962954297</v>
      </c>
      <c r="AC153" s="17">
        <v>0.20840054681647999</v>
      </c>
      <c r="AD153" s="17">
        <v>0.27972776010337103</v>
      </c>
      <c r="AE153" s="17"/>
      <c r="AF153" s="17">
        <v>0.200606566500761</v>
      </c>
      <c r="AG153" s="17">
        <v>0.28920907744559399</v>
      </c>
      <c r="AH153" s="17">
        <v>0.30477375842975302</v>
      </c>
      <c r="AI153" s="17">
        <v>0.21692319745692601</v>
      </c>
      <c r="AJ153" s="17">
        <v>0.30218728955070501</v>
      </c>
      <c r="AK153" s="17"/>
      <c r="AL153" s="17">
        <v>0.21558116503149899</v>
      </c>
      <c r="AM153" s="17">
        <v>0.27520578270320001</v>
      </c>
      <c r="AN153" s="17">
        <v>0.25749321425880001</v>
      </c>
      <c r="AO153" s="17"/>
      <c r="AP153" s="17">
        <v>0.24615712161164899</v>
      </c>
      <c r="AQ153" s="17">
        <v>0.25003679666553202</v>
      </c>
      <c r="AR153" s="17">
        <v>0.25487166214894502</v>
      </c>
      <c r="AS153" s="17">
        <v>0.27361963656716598</v>
      </c>
      <c r="AT153" s="17">
        <v>0.33301188077402899</v>
      </c>
      <c r="AU153" s="17"/>
      <c r="AV153" s="17">
        <v>0.256061314294665</v>
      </c>
      <c r="AW153" s="17">
        <v>0.28528274191931802</v>
      </c>
      <c r="AX153" s="17">
        <v>0.22161434843059499</v>
      </c>
      <c r="AY153" s="17">
        <v>0.29123204161709298</v>
      </c>
      <c r="AZ153" s="17">
        <v>0.196043586455733</v>
      </c>
      <c r="BA153" s="17">
        <v>0.29811434544030102</v>
      </c>
      <c r="BB153" s="17">
        <v>0.195497146112766</v>
      </c>
      <c r="BC153" s="17">
        <v>0.28106111286275498</v>
      </c>
      <c r="BD153" s="17">
        <v>0.184718084670183</v>
      </c>
      <c r="BE153" s="17">
        <v>0.233847077502116</v>
      </c>
      <c r="BF153" s="17">
        <v>0.237662846696304</v>
      </c>
      <c r="BG153" s="17">
        <v>0.345149131277456</v>
      </c>
      <c r="BH153" s="17">
        <v>0.164354225532023</v>
      </c>
      <c r="BI153" s="17">
        <v>0.277661594466381</v>
      </c>
      <c r="BJ153" s="17">
        <v>0.22352184658479901</v>
      </c>
      <c r="BK153" s="17">
        <v>0.33486054550397398</v>
      </c>
      <c r="BL153" s="17"/>
      <c r="BM153" s="17">
        <v>0.277903290704064</v>
      </c>
      <c r="BN153" s="17">
        <v>0.24995045404843499</v>
      </c>
      <c r="BO153" s="17">
        <v>0.23004851111267699</v>
      </c>
      <c r="BP153" s="17">
        <v>0.21582569827911099</v>
      </c>
      <c r="BQ153" s="17">
        <v>0.282252239333382</v>
      </c>
      <c r="BR153" s="17">
        <v>0.254935603195938</v>
      </c>
      <c r="BS153" s="17"/>
      <c r="BT153" s="17">
        <v>0.25805128905429497</v>
      </c>
      <c r="BU153" s="17">
        <v>0.240484721503365</v>
      </c>
      <c r="BV153" s="17"/>
      <c r="BW153" s="17">
        <v>0.26774530873774399</v>
      </c>
      <c r="BX153" s="17">
        <v>0.236220584790787</v>
      </c>
      <c r="BY153" s="17"/>
      <c r="BZ153" s="17">
        <v>0.24979145672477501</v>
      </c>
      <c r="CA153" s="17">
        <v>0.239950744036414</v>
      </c>
      <c r="CB153" s="17">
        <v>0.28978903235636699</v>
      </c>
      <c r="CC153" s="17"/>
      <c r="CD153" s="17">
        <v>0.249263616907898</v>
      </c>
      <c r="CE153" s="17">
        <v>0.318258696377063</v>
      </c>
      <c r="CF153" s="17">
        <v>0.17992774564794201</v>
      </c>
      <c r="CG153" s="17"/>
      <c r="CH153" s="17">
        <v>0.24263471180403001</v>
      </c>
      <c r="CI153" s="17">
        <v>0.33157146177798702</v>
      </c>
      <c r="CJ153" s="17">
        <v>0.17685275333862599</v>
      </c>
      <c r="CK153" s="17"/>
      <c r="CL153" s="17">
        <v>0.24977126666263</v>
      </c>
      <c r="CM153" s="17">
        <v>0.255011722576033</v>
      </c>
      <c r="CN153" s="17"/>
      <c r="CO153" s="17">
        <v>0.24515209747783201</v>
      </c>
      <c r="CP153" s="17">
        <v>0.24796817610408201</v>
      </c>
      <c r="CQ153" s="17">
        <v>0.24167123013719299</v>
      </c>
      <c r="CR153" s="17">
        <v>0.27077750703659698</v>
      </c>
    </row>
    <row r="154" spans="2:96" x14ac:dyDescent="0.25">
      <c r="B154" t="s">
        <v>181</v>
      </c>
      <c r="C154" s="17">
        <v>0.22680232274511</v>
      </c>
      <c r="D154" s="17">
        <v>0.237773298376944</v>
      </c>
      <c r="E154" s="17">
        <v>0.21687795585236899</v>
      </c>
      <c r="F154" s="17"/>
      <c r="G154" s="17">
        <v>0.26900474699038002</v>
      </c>
      <c r="H154" s="17">
        <v>0.375507852371462</v>
      </c>
      <c r="I154" s="17">
        <v>0.29481092503225798</v>
      </c>
      <c r="J154" s="17">
        <v>0.25018578274762798</v>
      </c>
      <c r="K154" s="17">
        <v>0.153279252261808</v>
      </c>
      <c r="L154" s="17">
        <v>7.2982811511971293E-2</v>
      </c>
      <c r="M154" s="17"/>
      <c r="N154" s="17">
        <v>0.20333817314488301</v>
      </c>
      <c r="O154" s="17">
        <v>0.25960380645241199</v>
      </c>
      <c r="P154" s="17">
        <v>0.25453628348006302</v>
      </c>
      <c r="Q154" s="17">
        <v>0.193780531883395</v>
      </c>
      <c r="R154" s="17"/>
      <c r="S154" s="17">
        <v>0.257849490123784</v>
      </c>
      <c r="T154" s="17">
        <v>0.264995790871217</v>
      </c>
      <c r="U154" s="17">
        <v>0.211645395924111</v>
      </c>
      <c r="V154" s="17">
        <v>0.197405983669278</v>
      </c>
      <c r="W154" s="17">
        <v>0.24503650650669601</v>
      </c>
      <c r="X154" s="17">
        <v>0.222107325990229</v>
      </c>
      <c r="Y154" s="17">
        <v>0.21433319850325899</v>
      </c>
      <c r="Z154" s="17">
        <v>0.279056670845449</v>
      </c>
      <c r="AA154" s="17">
        <v>0.23880461354615401</v>
      </c>
      <c r="AB154" s="17">
        <v>0.13093891934578999</v>
      </c>
      <c r="AC154" s="17">
        <v>0.189436881208601</v>
      </c>
      <c r="AD154" s="17">
        <v>0.24749861745066301</v>
      </c>
      <c r="AE154" s="17"/>
      <c r="AF154" s="17">
        <v>0.177716455516886</v>
      </c>
      <c r="AG154" s="17">
        <v>0.25814395491076603</v>
      </c>
      <c r="AH154" s="17">
        <v>0.30318813602884198</v>
      </c>
      <c r="AI154" s="17">
        <v>0.44552386096580499</v>
      </c>
      <c r="AJ154" s="17">
        <v>0.22526518511455501</v>
      </c>
      <c r="AK154" s="17"/>
      <c r="AL154" s="17">
        <v>0.19491972201232599</v>
      </c>
      <c r="AM154" s="17">
        <v>0.24856429626902099</v>
      </c>
      <c r="AN154" s="17">
        <v>0.24478735940392601</v>
      </c>
      <c r="AO154" s="17"/>
      <c r="AP154" s="17">
        <v>0.21856748857543401</v>
      </c>
      <c r="AQ154" s="17">
        <v>0.22211368364051501</v>
      </c>
      <c r="AR154" s="17">
        <v>0.25294466689637202</v>
      </c>
      <c r="AS154" s="17">
        <v>0.28360173237630198</v>
      </c>
      <c r="AT154" s="17">
        <v>0.101817073079223</v>
      </c>
      <c r="AU154" s="17"/>
      <c r="AV154" s="17">
        <v>0.533619210149477</v>
      </c>
      <c r="AW154" s="17">
        <v>0.17236997499062401</v>
      </c>
      <c r="AX154" s="17">
        <v>0.247103923644067</v>
      </c>
      <c r="AY154" s="17">
        <v>0.20476356636179299</v>
      </c>
      <c r="AZ154" s="17">
        <v>0.18052629701735901</v>
      </c>
      <c r="BA154" s="17">
        <v>0.199920330591151</v>
      </c>
      <c r="BB154" s="17">
        <v>0.173789382809135</v>
      </c>
      <c r="BC154" s="17">
        <v>0.25217197802063301</v>
      </c>
      <c r="BD154" s="17">
        <v>0.27161954620994799</v>
      </c>
      <c r="BE154" s="17">
        <v>0.34868310765429</v>
      </c>
      <c r="BF154" s="17">
        <v>0.27373342797358702</v>
      </c>
      <c r="BG154" s="17">
        <v>0.27451893087469598</v>
      </c>
      <c r="BH154" s="17">
        <v>0.24468593254085</v>
      </c>
      <c r="BI154" s="17">
        <v>0.236641669335828</v>
      </c>
      <c r="BJ154" s="17">
        <v>0.30011042318084702</v>
      </c>
      <c r="BK154" s="17">
        <v>0.234934625928092</v>
      </c>
      <c r="BL154" s="17"/>
      <c r="BM154" s="17">
        <v>0.28642645763299301</v>
      </c>
      <c r="BN154" s="17">
        <v>0.22262332897821399</v>
      </c>
      <c r="BO154" s="17">
        <v>0.24262781279826101</v>
      </c>
      <c r="BP154" s="17">
        <v>0.21252888939327499</v>
      </c>
      <c r="BQ154" s="17">
        <v>0.12550136112604801</v>
      </c>
      <c r="BR154" s="17">
        <v>0.195395702430294</v>
      </c>
      <c r="BS154" s="17"/>
      <c r="BT154" s="17">
        <v>0.21740827980726199</v>
      </c>
      <c r="BU154" s="17">
        <v>0.23479006396745999</v>
      </c>
      <c r="BV154" s="17"/>
      <c r="BW154" s="17">
        <v>0.23266578309663299</v>
      </c>
      <c r="BX154" s="17">
        <v>0.21848094535328799</v>
      </c>
      <c r="BY154" s="17"/>
      <c r="BZ154" s="17">
        <v>0.215092280198662</v>
      </c>
      <c r="CA154" s="17">
        <v>0.25370559009585297</v>
      </c>
      <c r="CB154" s="17">
        <v>0.29145229064770201</v>
      </c>
      <c r="CC154" s="17"/>
      <c r="CD154" s="17">
        <v>0.209117922317478</v>
      </c>
      <c r="CE154" s="17">
        <v>0.24288529466488101</v>
      </c>
      <c r="CF154" s="17">
        <v>0.27606037600757699</v>
      </c>
      <c r="CG154" s="17"/>
      <c r="CH154" s="17">
        <v>0.21341409793555999</v>
      </c>
      <c r="CI154" s="17">
        <v>0.24890133234405501</v>
      </c>
      <c r="CJ154" s="17">
        <v>0.24394106980312</v>
      </c>
      <c r="CK154" s="17"/>
      <c r="CL154" s="17">
        <v>0.224393074247383</v>
      </c>
      <c r="CM154" s="17">
        <v>0.23037363407508399</v>
      </c>
      <c r="CN154" s="17"/>
      <c r="CO154" s="17">
        <v>0.147972030506686</v>
      </c>
      <c r="CP154" s="17">
        <v>0.17771428437610701</v>
      </c>
      <c r="CQ154" s="17">
        <v>0.233168618414864</v>
      </c>
      <c r="CR154" s="17">
        <v>0.327506592149229</v>
      </c>
    </row>
    <row r="155" spans="2:96" x14ac:dyDescent="0.25">
      <c r="B155" t="s">
        <v>182</v>
      </c>
      <c r="C155" s="17">
        <v>0.20258396420296901</v>
      </c>
      <c r="D155" s="17">
        <v>0.21685009936302699</v>
      </c>
      <c r="E155" s="17">
        <v>0.18926955428521</v>
      </c>
      <c r="F155" s="17"/>
      <c r="G155" s="17">
        <v>0.116974894157888</v>
      </c>
      <c r="H155" s="17">
        <v>0.119029266281711</v>
      </c>
      <c r="I155" s="17">
        <v>0.14429037377196299</v>
      </c>
      <c r="J155" s="17">
        <v>0.18646103442081299</v>
      </c>
      <c r="K155" s="17">
        <v>0.233729951810555</v>
      </c>
      <c r="L155" s="17">
        <v>0.34954754003476202</v>
      </c>
      <c r="M155" s="17"/>
      <c r="N155" s="17">
        <v>0.23979462688615</v>
      </c>
      <c r="O155" s="17">
        <v>0.22887849364555199</v>
      </c>
      <c r="P155" s="17">
        <v>0.13506427413300601</v>
      </c>
      <c r="Q155" s="17">
        <v>0.19277398074247701</v>
      </c>
      <c r="R155" s="17"/>
      <c r="S155" s="17">
        <v>0.199284718807892</v>
      </c>
      <c r="T155" s="17">
        <v>0.17543296278843601</v>
      </c>
      <c r="U155" s="17">
        <v>0.169334853758973</v>
      </c>
      <c r="V155" s="17">
        <v>0.20839361961441499</v>
      </c>
      <c r="W155" s="17">
        <v>0.201399641392664</v>
      </c>
      <c r="X155" s="17">
        <v>0.221769498219308</v>
      </c>
      <c r="Y155" s="17">
        <v>0.192866301955364</v>
      </c>
      <c r="Z155" s="17">
        <v>0.22988135044233099</v>
      </c>
      <c r="AA155" s="17">
        <v>0.22373076691816501</v>
      </c>
      <c r="AB155" s="17">
        <v>0.19514100330409601</v>
      </c>
      <c r="AC155" s="17">
        <v>0.22724258211847301</v>
      </c>
      <c r="AD155" s="17">
        <v>0.24818592038135801</v>
      </c>
      <c r="AE155" s="17"/>
      <c r="AF155" s="17">
        <v>0.24621026791488801</v>
      </c>
      <c r="AG155" s="17">
        <v>0.18015384045702601</v>
      </c>
      <c r="AH155" s="17">
        <v>0.271048506087051</v>
      </c>
      <c r="AI155" s="17">
        <v>9.4594306333103603E-2</v>
      </c>
      <c r="AJ155" s="17">
        <v>0.13713410381989999</v>
      </c>
      <c r="AK155" s="17"/>
      <c r="AL155" s="17">
        <v>0.24549791056737</v>
      </c>
      <c r="AM155" s="17">
        <v>0.19184915146829001</v>
      </c>
      <c r="AN155" s="17">
        <v>0.27724088189333701</v>
      </c>
      <c r="AO155" s="17"/>
      <c r="AP155" s="17">
        <v>0.204814750358529</v>
      </c>
      <c r="AQ155" s="17">
        <v>0.18471208021284499</v>
      </c>
      <c r="AR155" s="17">
        <v>0.20454856828130499</v>
      </c>
      <c r="AS155" s="17">
        <v>0.19217125722102699</v>
      </c>
      <c r="AT155" s="17">
        <v>0.16271077235631701</v>
      </c>
      <c r="AU155" s="17"/>
      <c r="AV155" s="17">
        <v>0</v>
      </c>
      <c r="AW155" s="17">
        <v>0.171342067344597</v>
      </c>
      <c r="AX155" s="17">
        <v>0.18708391970316399</v>
      </c>
      <c r="AY155" s="17">
        <v>0.16917733488300099</v>
      </c>
      <c r="AZ155" s="17">
        <v>0.217669329042327</v>
      </c>
      <c r="BA155" s="17">
        <v>0.18081619680408301</v>
      </c>
      <c r="BB155" s="17">
        <v>0.23372517354094299</v>
      </c>
      <c r="BC155" s="17">
        <v>0.24665854691981701</v>
      </c>
      <c r="BD155" s="17">
        <v>0.21689058569206701</v>
      </c>
      <c r="BE155" s="17">
        <v>0.16261018600201099</v>
      </c>
      <c r="BF155" s="17">
        <v>0.18993943657701801</v>
      </c>
      <c r="BG155" s="17">
        <v>0.21701798080134599</v>
      </c>
      <c r="BH155" s="17">
        <v>0.235986036078802</v>
      </c>
      <c r="BI155" s="17">
        <v>0.204002191042856</v>
      </c>
      <c r="BJ155" s="17">
        <v>0.24740675058773401</v>
      </c>
      <c r="BK155" s="17">
        <v>0.13252676399837399</v>
      </c>
      <c r="BL155" s="17"/>
      <c r="BM155" s="17">
        <v>0.15156319253814601</v>
      </c>
      <c r="BN155" s="17">
        <v>0.24709250347033199</v>
      </c>
      <c r="BO155" s="17">
        <v>0.14461764607278599</v>
      </c>
      <c r="BP155" s="17">
        <v>0.22114514529833801</v>
      </c>
      <c r="BQ155" s="17">
        <v>0.22107696999710699</v>
      </c>
      <c r="BR155" s="17">
        <v>0.22361206275630999</v>
      </c>
      <c r="BS155" s="17"/>
      <c r="BT155" s="17">
        <v>0.21577749231960699</v>
      </c>
      <c r="BU155" s="17">
        <v>0.18582711400822499</v>
      </c>
      <c r="BV155" s="17"/>
      <c r="BW155" s="17">
        <v>0.20287901305994199</v>
      </c>
      <c r="BX155" s="17">
        <v>0.22580335409907601</v>
      </c>
      <c r="BY155" s="17"/>
      <c r="BZ155" s="17">
        <v>0.21440870492737599</v>
      </c>
      <c r="CA155" s="17">
        <v>0.166501102546948</v>
      </c>
      <c r="CB155" s="17">
        <v>0.127873986668288</v>
      </c>
      <c r="CC155" s="17"/>
      <c r="CD155" s="17">
        <v>0.225798073406034</v>
      </c>
      <c r="CE155" s="17">
        <v>0.155490306920708</v>
      </c>
      <c r="CF155" s="17">
        <v>0.104099393272408</v>
      </c>
      <c r="CG155" s="17"/>
      <c r="CH155" s="17">
        <v>0.2236634316859</v>
      </c>
      <c r="CI155" s="17">
        <v>0.13351918425655099</v>
      </c>
      <c r="CJ155" s="17">
        <v>0.13983849303583201</v>
      </c>
      <c r="CK155" s="17"/>
      <c r="CL155" s="17">
        <v>0.22073308912648401</v>
      </c>
      <c r="CM155" s="17">
        <v>0.18689649408073</v>
      </c>
      <c r="CN155" s="17"/>
      <c r="CO155" s="17">
        <v>0.16362985045126799</v>
      </c>
      <c r="CP155" s="17">
        <v>0.25140896265351897</v>
      </c>
      <c r="CQ155" s="17">
        <v>0.209194102373153</v>
      </c>
      <c r="CR155" s="17">
        <v>0.115878557386943</v>
      </c>
    </row>
    <row r="156" spans="2:96" x14ac:dyDescent="0.25">
      <c r="B156" t="s">
        <v>183</v>
      </c>
      <c r="C156" s="17">
        <v>0.200909334338435</v>
      </c>
      <c r="D156" s="17">
        <v>0.17755009474304301</v>
      </c>
      <c r="E156" s="17">
        <v>0.223499528275177</v>
      </c>
      <c r="F156" s="17"/>
      <c r="G156" s="17">
        <v>0.217928200563893</v>
      </c>
      <c r="H156" s="17">
        <v>0.120040719106198</v>
      </c>
      <c r="I156" s="17">
        <v>0.191197203293621</v>
      </c>
      <c r="J156" s="17">
        <v>0.21861284945485801</v>
      </c>
      <c r="K156" s="17">
        <v>0.21853102548874001</v>
      </c>
      <c r="L156" s="17">
        <v>0.231873070324149</v>
      </c>
      <c r="M156" s="17"/>
      <c r="N156" s="17">
        <v>0.17695614725922501</v>
      </c>
      <c r="O156" s="17">
        <v>0.19569198512880301</v>
      </c>
      <c r="P156" s="17">
        <v>0.20640019290828701</v>
      </c>
      <c r="Q156" s="17">
        <v>0.23061927442970101</v>
      </c>
      <c r="R156" s="17"/>
      <c r="S156" s="17">
        <v>0.26248755202743801</v>
      </c>
      <c r="T156" s="17">
        <v>0.25689452080672298</v>
      </c>
      <c r="U156" s="17">
        <v>0.187719338445652</v>
      </c>
      <c r="V156" s="17">
        <v>0.23722861005308701</v>
      </c>
      <c r="W156" s="17">
        <v>0.18170737370936699</v>
      </c>
      <c r="X156" s="17">
        <v>0.25798807798777301</v>
      </c>
      <c r="Y156" s="17">
        <v>0.255101223603526</v>
      </c>
      <c r="Z156" s="17">
        <v>5.96683267929142E-2</v>
      </c>
      <c r="AA156" s="17">
        <v>0.209410963914446</v>
      </c>
      <c r="AB156" s="17">
        <v>6.68453714473944E-2</v>
      </c>
      <c r="AC156" s="17">
        <v>0.13882855917908701</v>
      </c>
      <c r="AD156" s="17">
        <v>2.14607417189739E-2</v>
      </c>
      <c r="AE156" s="17"/>
      <c r="AF156" s="17">
        <v>0.20568075551162601</v>
      </c>
      <c r="AG156" s="17">
        <v>0.231422864923268</v>
      </c>
      <c r="AH156" s="17">
        <v>0.19596573310470899</v>
      </c>
      <c r="AI156" s="17">
        <v>0.199216855402819</v>
      </c>
      <c r="AJ156" s="17">
        <v>0.19862842861642799</v>
      </c>
      <c r="AK156" s="17"/>
      <c r="AL156" s="17">
        <v>0.21313639994622599</v>
      </c>
      <c r="AM156" s="17">
        <v>0.21851729803060899</v>
      </c>
      <c r="AN156" s="17">
        <v>0.16121220088646401</v>
      </c>
      <c r="AO156" s="17"/>
      <c r="AP156" s="17">
        <v>0.24808925205486401</v>
      </c>
      <c r="AQ156" s="17">
        <v>0.200335441257811</v>
      </c>
      <c r="AR156" s="17">
        <v>0.15528956257138701</v>
      </c>
      <c r="AS156" s="17">
        <v>0.16934272650391699</v>
      </c>
      <c r="AT156" s="17">
        <v>0.16258676526788601</v>
      </c>
      <c r="AU156" s="17"/>
      <c r="AV156" s="17">
        <v>0</v>
      </c>
      <c r="AW156" s="17">
        <v>0.33903481231784199</v>
      </c>
      <c r="AX156" s="17">
        <v>0.18670122092076</v>
      </c>
      <c r="AY156" s="17">
        <v>0.197625797119552</v>
      </c>
      <c r="AZ156" s="17">
        <v>0.21535642299048099</v>
      </c>
      <c r="BA156" s="17">
        <v>0.19237915984658699</v>
      </c>
      <c r="BB156" s="17">
        <v>0.237513768868197</v>
      </c>
      <c r="BC156" s="17">
        <v>0.217723286012726</v>
      </c>
      <c r="BD156" s="17">
        <v>0.190102672427514</v>
      </c>
      <c r="BE156" s="17">
        <v>0.12973694525465901</v>
      </c>
      <c r="BF156" s="17">
        <v>0.21372227217185799</v>
      </c>
      <c r="BG156" s="17">
        <v>0.16918138950316799</v>
      </c>
      <c r="BH156" s="17">
        <v>8.5703267475573094E-2</v>
      </c>
      <c r="BI156" s="17">
        <v>0.25552328973250199</v>
      </c>
      <c r="BJ156" s="17">
        <v>0.19656897999944101</v>
      </c>
      <c r="BK156" s="17">
        <v>0.21593817176049801</v>
      </c>
      <c r="BL156" s="17"/>
      <c r="BM156" s="17">
        <v>0.21008338153858899</v>
      </c>
      <c r="BN156" s="17">
        <v>0.20633166848777501</v>
      </c>
      <c r="BO156" s="17">
        <v>0.22430473801819301</v>
      </c>
      <c r="BP156" s="17">
        <v>0.19887557313635701</v>
      </c>
      <c r="BQ156" s="17">
        <v>0.20278453103576</v>
      </c>
      <c r="BR156" s="17">
        <v>7.8001243837904494E-2</v>
      </c>
      <c r="BS156" s="17"/>
      <c r="BT156" s="17">
        <v>0.19916740486846199</v>
      </c>
      <c r="BU156" s="17">
        <v>0.209290405692483</v>
      </c>
      <c r="BV156" s="17"/>
      <c r="BW156" s="17">
        <v>0.21876141120287401</v>
      </c>
      <c r="BX156" s="17">
        <v>0.20822553645834499</v>
      </c>
      <c r="BY156" s="17"/>
      <c r="BZ156" s="17">
        <v>0.218065370727791</v>
      </c>
      <c r="CA156" s="17">
        <v>0.13898949371531</v>
      </c>
      <c r="CB156" s="17">
        <v>0.16015349442715501</v>
      </c>
      <c r="CC156" s="17"/>
      <c r="CD156" s="17">
        <v>0.20801828440810799</v>
      </c>
      <c r="CE156" s="17">
        <v>0.25016852667586698</v>
      </c>
      <c r="CF156" s="17">
        <v>0.20641906150768699</v>
      </c>
      <c r="CG156" s="17"/>
      <c r="CH156" s="17">
        <v>0.20149038821103499</v>
      </c>
      <c r="CI156" s="17">
        <v>0.219406000510185</v>
      </c>
      <c r="CJ156" s="17">
        <v>0.20022706925148001</v>
      </c>
      <c r="CK156" s="17"/>
      <c r="CL156" s="17">
        <v>0.183733329465572</v>
      </c>
      <c r="CM156" s="17">
        <v>0.21772071312211899</v>
      </c>
      <c r="CN156" s="17"/>
      <c r="CO156" s="17">
        <v>0.122820677241796</v>
      </c>
      <c r="CP156" s="17">
        <v>0.20393633371193701</v>
      </c>
      <c r="CQ156" s="17">
        <v>0.19347394294546999</v>
      </c>
      <c r="CR156" s="17">
        <v>0.23487328182209</v>
      </c>
    </row>
    <row r="157" spans="2:96" x14ac:dyDescent="0.25">
      <c r="B157" t="s">
        <v>184</v>
      </c>
      <c r="C157" s="17">
        <v>9.7878430389641002E-2</v>
      </c>
      <c r="D157" s="17">
        <v>0.12850264179157</v>
      </c>
      <c r="E157" s="17">
        <v>6.7803703862463593E-2</v>
      </c>
      <c r="F157" s="17"/>
      <c r="G157" s="17">
        <v>0.21257626138118499</v>
      </c>
      <c r="H157" s="17">
        <v>0.13572551963860399</v>
      </c>
      <c r="I157" s="17">
        <v>0.12548385350164501</v>
      </c>
      <c r="J157" s="17">
        <v>5.5718383383853598E-2</v>
      </c>
      <c r="K157" s="17">
        <v>3.0788023214885499E-2</v>
      </c>
      <c r="L157" s="17">
        <v>5.4710060070417302E-2</v>
      </c>
      <c r="M157" s="17"/>
      <c r="N157" s="17">
        <v>0.106815014213941</v>
      </c>
      <c r="O157" s="17">
        <v>9.8495861798184398E-2</v>
      </c>
      <c r="P157" s="17">
        <v>0.116038074788826</v>
      </c>
      <c r="Q157" s="17">
        <v>7.2446996492295496E-2</v>
      </c>
      <c r="R157" s="17"/>
      <c r="S157" s="17">
        <v>0.19925966307510401</v>
      </c>
      <c r="T157" s="17">
        <v>0.11164314090586901</v>
      </c>
      <c r="U157" s="17">
        <v>4.6685096906551503E-2</v>
      </c>
      <c r="V157" s="17">
        <v>7.8417371801877106E-2</v>
      </c>
      <c r="W157" s="17">
        <v>4.4991933397318898E-2</v>
      </c>
      <c r="X157" s="17">
        <v>6.5388055556217003E-2</v>
      </c>
      <c r="Y157" s="17">
        <v>7.6731980349761503E-2</v>
      </c>
      <c r="Z157" s="17">
        <v>5.8821168700565599E-2</v>
      </c>
      <c r="AA157" s="17">
        <v>0.118174423764426</v>
      </c>
      <c r="AB157" s="17">
        <v>8.3590183397958498E-2</v>
      </c>
      <c r="AC157" s="17">
        <v>0.103603832350553</v>
      </c>
      <c r="AD157" s="17">
        <v>5.6223988953010402E-2</v>
      </c>
      <c r="AE157" s="17"/>
      <c r="AF157" s="17">
        <v>8.9000276214839802E-2</v>
      </c>
      <c r="AG157" s="17">
        <v>7.9174493783907507E-2</v>
      </c>
      <c r="AH157" s="17">
        <v>0.11225034507406</v>
      </c>
      <c r="AI157" s="17">
        <v>0.26409502776175497</v>
      </c>
      <c r="AJ157" s="17">
        <v>9.57678018084369E-2</v>
      </c>
      <c r="AK157" s="17"/>
      <c r="AL157" s="17">
        <v>0.10680400043777601</v>
      </c>
      <c r="AM157" s="17">
        <v>8.2983845104487405E-2</v>
      </c>
      <c r="AN157" s="17">
        <v>0.136151603374602</v>
      </c>
      <c r="AO157" s="17"/>
      <c r="AP157" s="17">
        <v>5.3197965347800601E-2</v>
      </c>
      <c r="AQ157" s="17">
        <v>7.4799283368659E-2</v>
      </c>
      <c r="AR157" s="17">
        <v>0.12642287094212701</v>
      </c>
      <c r="AS157" s="17">
        <v>0.13684679617179399</v>
      </c>
      <c r="AT157" s="17">
        <v>3.1803623509386703E-2</v>
      </c>
      <c r="AU157" s="17"/>
      <c r="AV157" s="17">
        <v>0</v>
      </c>
      <c r="AW157" s="17">
        <v>6.1810948149557302E-2</v>
      </c>
      <c r="AX157" s="17">
        <v>7.5951390755491704E-2</v>
      </c>
      <c r="AY157" s="17">
        <v>6.8818229136984599E-2</v>
      </c>
      <c r="AZ157" s="17">
        <v>0.10155366144792299</v>
      </c>
      <c r="BA157" s="17">
        <v>0.109361830187356</v>
      </c>
      <c r="BB157" s="17">
        <v>0.100714211281606</v>
      </c>
      <c r="BC157" s="17">
        <v>4.6460613287761701E-2</v>
      </c>
      <c r="BD157" s="17">
        <v>0.14838780598757201</v>
      </c>
      <c r="BE157" s="17">
        <v>0.12839852817509501</v>
      </c>
      <c r="BF157" s="17">
        <v>0.121236181822724</v>
      </c>
      <c r="BG157" s="17">
        <v>0.11683477350735701</v>
      </c>
      <c r="BH157" s="17">
        <v>3.9157121608391798E-2</v>
      </c>
      <c r="BI157" s="17">
        <v>9.3384903651260995E-2</v>
      </c>
      <c r="BJ157" s="17">
        <v>0.121564363153903</v>
      </c>
      <c r="BK157" s="17">
        <v>0.17498758056778799</v>
      </c>
      <c r="BL157" s="17"/>
      <c r="BM157" s="17">
        <v>0.18978829023827701</v>
      </c>
      <c r="BN157" s="17">
        <v>8.2244746986777403E-2</v>
      </c>
      <c r="BO157" s="17">
        <v>9.0243403901492394E-2</v>
      </c>
      <c r="BP157" s="17">
        <v>4.5876264175982603E-2</v>
      </c>
      <c r="BQ157" s="17">
        <v>5.9881341279903799E-2</v>
      </c>
      <c r="BR157" s="17">
        <v>8.0954851399178698E-2</v>
      </c>
      <c r="BS157" s="17"/>
      <c r="BT157" s="17">
        <v>0.10925784596745999</v>
      </c>
      <c r="BU157" s="17">
        <v>8.0857679118782499E-2</v>
      </c>
      <c r="BV157" s="17"/>
      <c r="BW157" s="17">
        <v>0.114393281155956</v>
      </c>
      <c r="BX157" s="17">
        <v>8.0507413165456801E-2</v>
      </c>
      <c r="BY157" s="17"/>
      <c r="BZ157" s="17">
        <v>9.5983365274484894E-2</v>
      </c>
      <c r="CA157" s="17">
        <v>8.6498069448713993E-2</v>
      </c>
      <c r="CB157" s="17">
        <v>0.146708247389672</v>
      </c>
      <c r="CC157" s="17"/>
      <c r="CD157" s="17">
        <v>9.3550914533214694E-2</v>
      </c>
      <c r="CE157" s="17">
        <v>0.113767124046529</v>
      </c>
      <c r="CF157" s="17">
        <v>0.14144211500225201</v>
      </c>
      <c r="CG157" s="17"/>
      <c r="CH157" s="17">
        <v>8.9648860771194605E-2</v>
      </c>
      <c r="CI157" s="17">
        <v>0.109721732678367</v>
      </c>
      <c r="CJ157" s="17">
        <v>0.10903187877194399</v>
      </c>
      <c r="CK157" s="17"/>
      <c r="CL157" s="17">
        <v>0.102815688777162</v>
      </c>
      <c r="CM157" s="17">
        <v>9.1478348861767506E-2</v>
      </c>
      <c r="CN157" s="17"/>
      <c r="CO157" s="17">
        <v>0.302247319844339</v>
      </c>
      <c r="CP157" s="17">
        <v>9.2246978007770694E-2</v>
      </c>
      <c r="CQ157" s="17">
        <v>9.1193518617752295E-2</v>
      </c>
      <c r="CR157" s="17">
        <v>5.4430438687405602E-2</v>
      </c>
    </row>
    <row r="158" spans="2:96" x14ac:dyDescent="0.25">
      <c r="B158" t="s">
        <v>185</v>
      </c>
      <c r="C158" s="17">
        <v>5.8507870452780303E-2</v>
      </c>
      <c r="D158" s="17">
        <v>7.6946539545290599E-2</v>
      </c>
      <c r="E158" s="17">
        <v>4.0398163204542599E-2</v>
      </c>
      <c r="F158" s="17"/>
      <c r="G158" s="17">
        <v>8.5179315787626206E-2</v>
      </c>
      <c r="H158" s="17">
        <v>5.3837656807508502E-2</v>
      </c>
      <c r="I158" s="17">
        <v>6.1948377263336199E-2</v>
      </c>
      <c r="J158" s="17">
        <v>3.2057281393751802E-2</v>
      </c>
      <c r="K158" s="17">
        <v>5.8577543688985503E-2</v>
      </c>
      <c r="L158" s="17">
        <v>6.2737935431297395E-2</v>
      </c>
      <c r="M158" s="17"/>
      <c r="N158" s="17">
        <v>7.4029106991721702E-2</v>
      </c>
      <c r="O158" s="17">
        <v>5.21947604398703E-2</v>
      </c>
      <c r="P158" s="17">
        <v>3.2629632965459801E-2</v>
      </c>
      <c r="Q158" s="17">
        <v>7.1154664686798097E-2</v>
      </c>
      <c r="R158" s="17"/>
      <c r="S158" s="17">
        <v>8.9105766015133606E-2</v>
      </c>
      <c r="T158" s="17">
        <v>5.0543884408479102E-2</v>
      </c>
      <c r="U158" s="17">
        <v>5.1155700039079002E-2</v>
      </c>
      <c r="V158" s="17">
        <v>3.5414657079128803E-2</v>
      </c>
      <c r="W158" s="17">
        <v>4.2184706084283097E-2</v>
      </c>
      <c r="X158" s="17">
        <v>3.93000031467707E-2</v>
      </c>
      <c r="Y158" s="17">
        <v>4.5529670659541797E-2</v>
      </c>
      <c r="Z158" s="17">
        <v>8.50332263247357E-2</v>
      </c>
      <c r="AA158" s="17">
        <v>7.2682653996478302E-2</v>
      </c>
      <c r="AB158" s="17">
        <v>6.0945775315554902E-2</v>
      </c>
      <c r="AC158" s="17">
        <v>4.7454729326169703E-2</v>
      </c>
      <c r="AD158" s="17">
        <v>7.7800870226614902E-2</v>
      </c>
      <c r="AE158" s="17"/>
      <c r="AF158" s="17">
        <v>5.9765972131520198E-2</v>
      </c>
      <c r="AG158" s="17">
        <v>5.7593019311894998E-2</v>
      </c>
      <c r="AH158" s="17">
        <v>3.5218400788496702E-2</v>
      </c>
      <c r="AI158" s="17">
        <v>6.4026825442492094E-2</v>
      </c>
      <c r="AJ158" s="17">
        <v>7.2852454467180194E-2</v>
      </c>
      <c r="AK158" s="17"/>
      <c r="AL158" s="17">
        <v>6.2890253079520106E-2</v>
      </c>
      <c r="AM158" s="17">
        <v>5.6554579661894103E-2</v>
      </c>
      <c r="AN158" s="17">
        <v>5.1117533100713902E-2</v>
      </c>
      <c r="AO158" s="17"/>
      <c r="AP158" s="17">
        <v>4.1054642354937602E-2</v>
      </c>
      <c r="AQ158" s="17">
        <v>6.1014584786842997E-2</v>
      </c>
      <c r="AR158" s="17">
        <v>6.1072605875857403E-2</v>
      </c>
      <c r="AS158" s="17">
        <v>9.3117009030073097E-2</v>
      </c>
      <c r="AT158" s="17">
        <v>6.9282640330231696E-2</v>
      </c>
      <c r="AU158" s="17"/>
      <c r="AV158" s="17">
        <v>0.256061314294665</v>
      </c>
      <c r="AW158" s="17">
        <v>3.6037047353189598E-2</v>
      </c>
      <c r="AX158" s="17">
        <v>3.8139847833301002E-2</v>
      </c>
      <c r="AY158" s="17">
        <v>4.6236376040730998E-2</v>
      </c>
      <c r="AZ158" s="17">
        <v>5.3247270798727098E-2</v>
      </c>
      <c r="BA158" s="17">
        <v>6.3312219127778305E-2</v>
      </c>
      <c r="BB158" s="17">
        <v>6.1503597888338098E-2</v>
      </c>
      <c r="BC158" s="17">
        <v>5.0619262446215597E-2</v>
      </c>
      <c r="BD158" s="17">
        <v>5.8409366320635099E-2</v>
      </c>
      <c r="BE158" s="17">
        <v>4.8979444071584499E-2</v>
      </c>
      <c r="BF158" s="17">
        <v>6.3270436341257397E-2</v>
      </c>
      <c r="BG158" s="17">
        <v>0.11110545017879001</v>
      </c>
      <c r="BH158" s="17">
        <v>0.100834964914247</v>
      </c>
      <c r="BI158" s="17">
        <v>2.9116990259120401E-2</v>
      </c>
      <c r="BJ158" s="17">
        <v>4.4693256240317003E-2</v>
      </c>
      <c r="BK158" s="17">
        <v>6.0058555337712198E-2</v>
      </c>
      <c r="BL158" s="17"/>
      <c r="BM158" s="17">
        <v>6.1695576085619701E-2</v>
      </c>
      <c r="BN158" s="17">
        <v>6.5925228326827096E-2</v>
      </c>
      <c r="BO158" s="17">
        <v>4.12987770545361E-2</v>
      </c>
      <c r="BP158" s="17">
        <v>5.0409255451213698E-2</v>
      </c>
      <c r="BQ158" s="17">
        <v>4.6757532002991702E-2</v>
      </c>
      <c r="BR158" s="17">
        <v>0.101464528927876</v>
      </c>
      <c r="BS158" s="17"/>
      <c r="BT158" s="17">
        <v>5.9705384739513902E-2</v>
      </c>
      <c r="BU158" s="17">
        <v>5.6557972837860702E-2</v>
      </c>
      <c r="BV158" s="17"/>
      <c r="BW158" s="17">
        <v>5.6300444255379799E-2</v>
      </c>
      <c r="BX158" s="17">
        <v>6.8755851167850504E-2</v>
      </c>
      <c r="BY158" s="17"/>
      <c r="BZ158" s="17">
        <v>5.9416695401375501E-2</v>
      </c>
      <c r="CA158" s="17">
        <v>4.8162935610268701E-2</v>
      </c>
      <c r="CB158" s="17">
        <v>8.0604375483821794E-2</v>
      </c>
      <c r="CC158" s="17"/>
      <c r="CD158" s="17">
        <v>6.4106987334207194E-2</v>
      </c>
      <c r="CE158" s="17">
        <v>6.76924030132902E-2</v>
      </c>
      <c r="CF158" s="17">
        <v>1.4080361907100301E-2</v>
      </c>
      <c r="CG158" s="17"/>
      <c r="CH158" s="17">
        <v>6.4004403407698196E-2</v>
      </c>
      <c r="CI158" s="17">
        <v>3.2605443146334401E-2</v>
      </c>
      <c r="CJ158" s="17">
        <v>3.2556466583531597E-2</v>
      </c>
      <c r="CK158" s="17"/>
      <c r="CL158" s="17">
        <v>5.3555658961594602E-2</v>
      </c>
      <c r="CM158" s="17">
        <v>6.2049892550225999E-2</v>
      </c>
      <c r="CN158" s="17"/>
      <c r="CO158" s="17">
        <v>0.13105054216283801</v>
      </c>
      <c r="CP158" s="17">
        <v>8.2753805549647202E-2</v>
      </c>
      <c r="CQ158" s="17">
        <v>4.0673708193150103E-2</v>
      </c>
      <c r="CR158" s="17">
        <v>2.5714117953170999E-2</v>
      </c>
    </row>
    <row r="159" spans="2:96" x14ac:dyDescent="0.25">
      <c r="B159" t="s">
        <v>175</v>
      </c>
      <c r="C159" s="17">
        <v>1.3552144795976901E-3</v>
      </c>
      <c r="D159" s="17">
        <v>2.72159736373691E-3</v>
      </c>
      <c r="E159" s="17">
        <v>0</v>
      </c>
      <c r="F159" s="17"/>
      <c r="G159" s="17">
        <v>0</v>
      </c>
      <c r="H159" s="17">
        <v>0</v>
      </c>
      <c r="I159" s="17">
        <v>0</v>
      </c>
      <c r="J159" s="17">
        <v>4.4756338632024198E-3</v>
      </c>
      <c r="K159" s="17">
        <v>4.3336280627213498E-3</v>
      </c>
      <c r="L159" s="17">
        <v>0</v>
      </c>
      <c r="M159" s="17"/>
      <c r="N159" s="17">
        <v>2.2184815649072898E-3</v>
      </c>
      <c r="O159" s="17">
        <v>0</v>
      </c>
      <c r="P159" s="17">
        <v>0</v>
      </c>
      <c r="Q159" s="17">
        <v>2.9975739267959801E-3</v>
      </c>
      <c r="R159" s="17"/>
      <c r="S159" s="17">
        <v>0</v>
      </c>
      <c r="T159" s="17">
        <v>5.4825940386895103E-3</v>
      </c>
      <c r="U159" s="17">
        <v>0</v>
      </c>
      <c r="V159" s="17">
        <v>0</v>
      </c>
      <c r="W159" s="17">
        <v>0</v>
      </c>
      <c r="X159" s="17">
        <v>0</v>
      </c>
      <c r="Y159" s="17">
        <v>0</v>
      </c>
      <c r="Z159" s="17">
        <v>0</v>
      </c>
      <c r="AA159" s="17">
        <v>0</v>
      </c>
      <c r="AB159" s="17">
        <v>6.9795698466259999E-3</v>
      </c>
      <c r="AC159" s="17">
        <v>0</v>
      </c>
      <c r="AD159" s="17">
        <v>0</v>
      </c>
      <c r="AE159" s="17"/>
      <c r="AF159" s="17">
        <v>3.6874665795707398E-3</v>
      </c>
      <c r="AG159" s="17">
        <v>0</v>
      </c>
      <c r="AH159" s="17">
        <v>0</v>
      </c>
      <c r="AI159" s="17">
        <v>0</v>
      </c>
      <c r="AJ159" s="17">
        <v>0</v>
      </c>
      <c r="AK159" s="17"/>
      <c r="AL159" s="17">
        <v>3.3519875926071802E-3</v>
      </c>
      <c r="AM159" s="17">
        <v>0</v>
      </c>
      <c r="AN159" s="17">
        <v>0</v>
      </c>
      <c r="AO159" s="17"/>
      <c r="AP159" s="17">
        <v>0</v>
      </c>
      <c r="AQ159" s="17">
        <v>3.3587136998012002E-3</v>
      </c>
      <c r="AR159" s="17">
        <v>0</v>
      </c>
      <c r="AS159" s="17">
        <v>0</v>
      </c>
      <c r="AT159" s="17">
        <v>0</v>
      </c>
      <c r="AU159" s="17"/>
      <c r="AV159" s="17">
        <v>0</v>
      </c>
      <c r="AW159" s="17">
        <v>0</v>
      </c>
      <c r="AX159" s="17">
        <v>8.0893604454198506E-3</v>
      </c>
      <c r="AY159" s="17">
        <v>0</v>
      </c>
      <c r="AZ159" s="17">
        <v>0</v>
      </c>
      <c r="BA159" s="17">
        <v>0</v>
      </c>
      <c r="BB159" s="17">
        <v>0</v>
      </c>
      <c r="BC159" s="17">
        <v>1.0246309736989799E-2</v>
      </c>
      <c r="BD159" s="17">
        <v>0</v>
      </c>
      <c r="BE159" s="17">
        <v>0</v>
      </c>
      <c r="BF159" s="17">
        <v>0</v>
      </c>
      <c r="BG159" s="17">
        <v>0</v>
      </c>
      <c r="BH159" s="17">
        <v>0</v>
      </c>
      <c r="BI159" s="17">
        <v>0</v>
      </c>
      <c r="BJ159" s="17">
        <v>0</v>
      </c>
      <c r="BK159" s="17">
        <v>0</v>
      </c>
      <c r="BL159" s="17"/>
      <c r="BM159" s="17">
        <v>0</v>
      </c>
      <c r="BN159" s="17">
        <v>0</v>
      </c>
      <c r="BO159" s="17">
        <v>5.4210439807349103E-3</v>
      </c>
      <c r="BP159" s="17">
        <v>3.0224810512320599E-3</v>
      </c>
      <c r="BQ159" s="17">
        <v>0</v>
      </c>
      <c r="BR159" s="17">
        <v>0</v>
      </c>
      <c r="BS159" s="17"/>
      <c r="BT159" s="17">
        <v>0</v>
      </c>
      <c r="BU159" s="17">
        <v>3.4864184029553299E-3</v>
      </c>
      <c r="BV159" s="17"/>
      <c r="BW159" s="17">
        <v>0</v>
      </c>
      <c r="BX159" s="17">
        <v>0</v>
      </c>
      <c r="BY159" s="17"/>
      <c r="BZ159" s="17">
        <v>0</v>
      </c>
      <c r="CA159" s="17">
        <v>9.2412031023813498E-3</v>
      </c>
      <c r="CB159" s="17">
        <v>0</v>
      </c>
      <c r="CC159" s="17"/>
      <c r="CD159" s="17">
        <v>0</v>
      </c>
      <c r="CE159" s="17">
        <v>0</v>
      </c>
      <c r="CF159" s="17">
        <v>0</v>
      </c>
      <c r="CG159" s="17"/>
      <c r="CH159" s="17">
        <v>1.84113902359352E-3</v>
      </c>
      <c r="CI159" s="17">
        <v>0</v>
      </c>
      <c r="CJ159" s="17">
        <v>0</v>
      </c>
      <c r="CK159" s="17"/>
      <c r="CL159" s="17">
        <v>1.1913771734466899E-3</v>
      </c>
      <c r="CM159" s="17">
        <v>1.6361550141454899E-3</v>
      </c>
      <c r="CN159" s="17"/>
      <c r="CO159" s="17">
        <v>1.14536524259829E-2</v>
      </c>
      <c r="CP159" s="17">
        <v>1.7234895583760001E-3</v>
      </c>
      <c r="CQ159" s="17">
        <v>0</v>
      </c>
      <c r="CR159" s="17">
        <v>0</v>
      </c>
    </row>
    <row r="160" spans="2:96" x14ac:dyDescent="0.25">
      <c r="B160" t="s">
        <v>120</v>
      </c>
      <c r="C160" s="17">
        <v>8.6580150311990904E-4</v>
      </c>
      <c r="D160" s="17">
        <v>0</v>
      </c>
      <c r="E160" s="17">
        <v>1.73216909094868E-3</v>
      </c>
      <c r="F160" s="17"/>
      <c r="G160" s="17">
        <v>6.4422417272552704E-3</v>
      </c>
      <c r="H160" s="17">
        <v>0</v>
      </c>
      <c r="I160" s="17">
        <v>0</v>
      </c>
      <c r="J160" s="17">
        <v>0</v>
      </c>
      <c r="K160" s="17">
        <v>0</v>
      </c>
      <c r="L160" s="17">
        <v>0</v>
      </c>
      <c r="M160" s="17"/>
      <c r="N160" s="17">
        <v>0</v>
      </c>
      <c r="O160" s="17">
        <v>3.3916590723660298E-3</v>
      </c>
      <c r="P160" s="17">
        <v>0</v>
      </c>
      <c r="Q160" s="17">
        <v>0</v>
      </c>
      <c r="R160" s="17"/>
      <c r="S160" s="17">
        <v>0</v>
      </c>
      <c r="T160" s="17">
        <v>0</v>
      </c>
      <c r="U160" s="17">
        <v>0</v>
      </c>
      <c r="V160" s="17">
        <v>0</v>
      </c>
      <c r="W160" s="17">
        <v>0</v>
      </c>
      <c r="X160" s="17">
        <v>0</v>
      </c>
      <c r="Y160" s="17">
        <v>0</v>
      </c>
      <c r="Z160" s="17">
        <v>1.8964431376372399E-2</v>
      </c>
      <c r="AA160" s="17">
        <v>0</v>
      </c>
      <c r="AB160" s="17">
        <v>0</v>
      </c>
      <c r="AC160" s="17">
        <v>0</v>
      </c>
      <c r="AD160" s="17">
        <v>0</v>
      </c>
      <c r="AE160" s="17"/>
      <c r="AF160" s="17">
        <v>0</v>
      </c>
      <c r="AG160" s="17">
        <v>3.0572619124622502E-3</v>
      </c>
      <c r="AH160" s="17">
        <v>0</v>
      </c>
      <c r="AI160" s="17">
        <v>0</v>
      </c>
      <c r="AJ160" s="17">
        <v>0</v>
      </c>
      <c r="AK160" s="17"/>
      <c r="AL160" s="17">
        <v>0</v>
      </c>
      <c r="AM160" s="17">
        <v>2.4855098677453399E-3</v>
      </c>
      <c r="AN160" s="17">
        <v>0</v>
      </c>
      <c r="AO160" s="17"/>
      <c r="AP160" s="17">
        <v>3.6632048327041901E-3</v>
      </c>
      <c r="AQ160" s="17">
        <v>0</v>
      </c>
      <c r="AR160" s="17">
        <v>0</v>
      </c>
      <c r="AS160" s="17">
        <v>0</v>
      </c>
      <c r="AT160" s="17">
        <v>0</v>
      </c>
      <c r="AU160" s="17"/>
      <c r="AV160" s="17">
        <v>0</v>
      </c>
      <c r="AW160" s="17">
        <v>0</v>
      </c>
      <c r="AX160" s="17">
        <v>0</v>
      </c>
      <c r="AY160" s="17">
        <v>1.0941902721160199E-2</v>
      </c>
      <c r="AZ160" s="17">
        <v>0</v>
      </c>
      <c r="BA160" s="17">
        <v>0</v>
      </c>
      <c r="BB160" s="17">
        <v>0</v>
      </c>
      <c r="BC160" s="17">
        <v>0</v>
      </c>
      <c r="BD160" s="17">
        <v>0</v>
      </c>
      <c r="BE160" s="17">
        <v>0</v>
      </c>
      <c r="BF160" s="17">
        <v>0</v>
      </c>
      <c r="BG160" s="17">
        <v>0</v>
      </c>
      <c r="BH160" s="17">
        <v>0</v>
      </c>
      <c r="BI160" s="17">
        <v>0</v>
      </c>
      <c r="BJ160" s="17">
        <v>0</v>
      </c>
      <c r="BK160" s="17">
        <v>0</v>
      </c>
      <c r="BL160" s="17"/>
      <c r="BM160" s="17">
        <v>0</v>
      </c>
      <c r="BN160" s="17">
        <v>3.0316933867650599E-3</v>
      </c>
      <c r="BO160" s="17">
        <v>0</v>
      </c>
      <c r="BP160" s="17">
        <v>0</v>
      </c>
      <c r="BQ160" s="17">
        <v>0</v>
      </c>
      <c r="BR160" s="17">
        <v>0</v>
      </c>
      <c r="BS160" s="17"/>
      <c r="BT160" s="17">
        <v>0</v>
      </c>
      <c r="BU160" s="17">
        <v>2.2273568790969001E-3</v>
      </c>
      <c r="BV160" s="17"/>
      <c r="BW160" s="17">
        <v>0</v>
      </c>
      <c r="BX160" s="17">
        <v>2.20357645621017E-3</v>
      </c>
      <c r="BY160" s="17"/>
      <c r="BZ160" s="17">
        <v>1.09474615014941E-3</v>
      </c>
      <c r="CA160" s="17">
        <v>0</v>
      </c>
      <c r="CB160" s="17">
        <v>0</v>
      </c>
      <c r="CC160" s="17"/>
      <c r="CD160" s="17">
        <v>1.28029235408577E-3</v>
      </c>
      <c r="CE160" s="17">
        <v>0</v>
      </c>
      <c r="CF160" s="17">
        <v>0</v>
      </c>
      <c r="CG160" s="17"/>
      <c r="CH160" s="17">
        <v>1.1762425491153299E-3</v>
      </c>
      <c r="CI160" s="17">
        <v>0</v>
      </c>
      <c r="CJ160" s="17">
        <v>0</v>
      </c>
      <c r="CK160" s="17"/>
      <c r="CL160" s="17">
        <v>1.6817393231861001E-3</v>
      </c>
      <c r="CM160" s="17">
        <v>0</v>
      </c>
      <c r="CN160" s="17"/>
      <c r="CO160" s="17">
        <v>0</v>
      </c>
      <c r="CP160" s="17">
        <v>0</v>
      </c>
      <c r="CQ160" s="17">
        <v>0</v>
      </c>
      <c r="CR160" s="17">
        <v>4.3245816061309702E-3</v>
      </c>
    </row>
    <row r="161" spans="2:96" x14ac:dyDescent="0.25">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c r="CA161" s="17"/>
      <c r="CB161" s="17"/>
      <c r="CC161" s="17"/>
      <c r="CD161" s="17"/>
      <c r="CE161" s="17"/>
      <c r="CF161" s="17"/>
      <c r="CG161" s="17"/>
      <c r="CH161" s="17"/>
      <c r="CI161" s="17"/>
      <c r="CJ161" s="17"/>
      <c r="CK161" s="17"/>
      <c r="CL161" s="17"/>
      <c r="CM161" s="17"/>
      <c r="CN161" s="17"/>
      <c r="CO161" s="17"/>
      <c r="CP161" s="17"/>
      <c r="CQ161" s="17"/>
      <c r="CR161" s="17"/>
    </row>
    <row r="162" spans="2:96" x14ac:dyDescent="0.25">
      <c r="B162" s="6" t="s">
        <v>193</v>
      </c>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c r="CB162" s="17"/>
      <c r="CC162" s="17"/>
      <c r="CD162" s="17"/>
      <c r="CE162" s="17"/>
      <c r="CF162" s="17"/>
      <c r="CG162" s="17"/>
      <c r="CH162" s="17"/>
      <c r="CI162" s="17"/>
      <c r="CJ162" s="17"/>
      <c r="CK162" s="17"/>
      <c r="CL162" s="17"/>
      <c r="CM162" s="17"/>
      <c r="CN162" s="17"/>
      <c r="CO162" s="17"/>
      <c r="CP162" s="17"/>
      <c r="CQ162" s="17"/>
      <c r="CR162" s="17"/>
    </row>
    <row r="163" spans="2:96" x14ac:dyDescent="0.25">
      <c r="B163" s="24" t="s">
        <v>123</v>
      </c>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c r="CE163" s="17"/>
      <c r="CF163" s="17"/>
      <c r="CG163" s="17"/>
      <c r="CH163" s="17"/>
      <c r="CI163" s="17"/>
      <c r="CJ163" s="17"/>
      <c r="CK163" s="17"/>
      <c r="CL163" s="17"/>
      <c r="CM163" s="17"/>
      <c r="CN163" s="17"/>
      <c r="CO163" s="17"/>
      <c r="CP163" s="17"/>
      <c r="CQ163" s="17"/>
      <c r="CR163" s="17"/>
    </row>
    <row r="164" spans="2:96" x14ac:dyDescent="0.25">
      <c r="B164" t="s">
        <v>188</v>
      </c>
      <c r="C164" s="17">
        <v>0.33595094867943098</v>
      </c>
      <c r="D164" s="17">
        <v>0.29548913075901001</v>
      </c>
      <c r="E164" s="17">
        <v>0.37512747280313202</v>
      </c>
      <c r="F164" s="17"/>
      <c r="G164" s="17">
        <v>0.29243038101799601</v>
      </c>
      <c r="H164" s="17">
        <v>0.353969701829141</v>
      </c>
      <c r="I164" s="17">
        <v>0.41342784032216701</v>
      </c>
      <c r="J164" s="17">
        <v>0.40680935900851001</v>
      </c>
      <c r="K164" s="17">
        <v>0.346260413818056</v>
      </c>
      <c r="L164" s="17">
        <v>0.22243870252023401</v>
      </c>
      <c r="M164" s="17"/>
      <c r="N164" s="17">
        <v>0.27542997766440402</v>
      </c>
      <c r="O164" s="17">
        <v>0.33215155984015099</v>
      </c>
      <c r="P164" s="17">
        <v>0.349540898578801</v>
      </c>
      <c r="Q164" s="17">
        <v>0.39270921941271703</v>
      </c>
      <c r="R164" s="17"/>
      <c r="S164" s="17">
        <v>0.330330976047992</v>
      </c>
      <c r="T164" s="17">
        <v>0.32465387546885399</v>
      </c>
      <c r="U164" s="17">
        <v>0.28737347911592598</v>
      </c>
      <c r="V164" s="17">
        <v>0.32265399635165798</v>
      </c>
      <c r="W164" s="17">
        <v>0.24950457570913101</v>
      </c>
      <c r="X164" s="17">
        <v>0.296767047730295</v>
      </c>
      <c r="Y164" s="17">
        <v>0.34551617934224199</v>
      </c>
      <c r="Z164" s="17">
        <v>0.36459453667546499</v>
      </c>
      <c r="AA164" s="17">
        <v>0.40704661266717701</v>
      </c>
      <c r="AB164" s="17">
        <v>0.36468927144251301</v>
      </c>
      <c r="AC164" s="17">
        <v>0.360823133216848</v>
      </c>
      <c r="AD164" s="17">
        <v>0.447246809036763</v>
      </c>
      <c r="AE164" s="17"/>
      <c r="AF164" s="17">
        <v>0.29994355003798501</v>
      </c>
      <c r="AG164" s="17">
        <v>0.36372748264815902</v>
      </c>
      <c r="AH164" s="17">
        <v>0.22537560255754099</v>
      </c>
      <c r="AI164" s="17">
        <v>0.576026154604525</v>
      </c>
      <c r="AJ164" s="17">
        <v>0.370470547829785</v>
      </c>
      <c r="AK164" s="17"/>
      <c r="AL164" s="17">
        <v>0.246313671782798</v>
      </c>
      <c r="AM164" s="17">
        <v>0.36146721059841502</v>
      </c>
      <c r="AN164" s="17">
        <v>0.33245129295127501</v>
      </c>
      <c r="AO164" s="17"/>
      <c r="AP164" s="17">
        <v>0.33475314169418502</v>
      </c>
      <c r="AQ164" s="17">
        <v>0.30673652197476597</v>
      </c>
      <c r="AR164" s="17">
        <v>0.37033607465685198</v>
      </c>
      <c r="AS164" s="17">
        <v>0.325899454064145</v>
      </c>
      <c r="AT164" s="17">
        <v>0.39740630568376101</v>
      </c>
      <c r="AU164" s="17"/>
      <c r="AV164" s="17">
        <v>1</v>
      </c>
      <c r="AW164" s="17">
        <v>0.46345918621992799</v>
      </c>
      <c r="AX164" s="17">
        <v>0.439320954514623</v>
      </c>
      <c r="AY164" s="17">
        <v>0.41114653358356801</v>
      </c>
      <c r="AZ164" s="17">
        <v>0.34911924455673499</v>
      </c>
      <c r="BA164" s="17">
        <v>0.34286867576150398</v>
      </c>
      <c r="BB164" s="17">
        <v>0.34165972493798302</v>
      </c>
      <c r="BC164" s="17">
        <v>0.22982471278717001</v>
      </c>
      <c r="BD164" s="17">
        <v>0.242385995037738</v>
      </c>
      <c r="BE164" s="17">
        <v>0.34950357873304699</v>
      </c>
      <c r="BF164" s="17">
        <v>0.37315089877124602</v>
      </c>
      <c r="BG164" s="17">
        <v>0.33569303122100502</v>
      </c>
      <c r="BH164" s="17">
        <v>0.34610930260442102</v>
      </c>
      <c r="BI164" s="17">
        <v>0.177144929172808</v>
      </c>
      <c r="BJ164" s="17">
        <v>0.224085034227402</v>
      </c>
      <c r="BK164" s="17">
        <v>0.160211821753449</v>
      </c>
      <c r="BL164" s="17"/>
      <c r="BM164" s="17">
        <v>0.40897701117473101</v>
      </c>
      <c r="BN164" s="17">
        <v>0.32809884346324902</v>
      </c>
      <c r="BO164" s="17">
        <v>0.305665034700215</v>
      </c>
      <c r="BP164" s="17">
        <v>0.31781061772913399</v>
      </c>
      <c r="BQ164" s="17">
        <v>0.273693004306309</v>
      </c>
      <c r="BR164" s="17">
        <v>0.33753040425008402</v>
      </c>
      <c r="BS164" s="17"/>
      <c r="BT164" s="17">
        <v>0.33866800133356201</v>
      </c>
      <c r="BU164" s="17">
        <v>0.33267400331804398</v>
      </c>
      <c r="BV164" s="17"/>
      <c r="BW164" s="17">
        <v>0.35229714239221299</v>
      </c>
      <c r="BX164" s="17">
        <v>0.32773466612194402</v>
      </c>
      <c r="BY164" s="17"/>
      <c r="BZ164" s="17">
        <v>0.33571283892195403</v>
      </c>
      <c r="CA164" s="17">
        <v>0.304608334340704</v>
      </c>
      <c r="CB164" s="17">
        <v>0.468900231573182</v>
      </c>
      <c r="CC164" s="17"/>
      <c r="CD164" s="17">
        <v>0.33402556940104</v>
      </c>
      <c r="CE164" s="17">
        <v>0.392966977197792</v>
      </c>
      <c r="CF164" s="17">
        <v>0.37433372127567599</v>
      </c>
      <c r="CG164" s="17"/>
      <c r="CH164" s="17">
        <v>0.31325889935068801</v>
      </c>
      <c r="CI164" s="17">
        <v>0.41422713638272801</v>
      </c>
      <c r="CJ164" s="17">
        <v>0.36046885818721802</v>
      </c>
      <c r="CK164" s="17"/>
      <c r="CL164" s="17">
        <v>0.33260731538377503</v>
      </c>
      <c r="CM164" s="17">
        <v>0.33439992266266999</v>
      </c>
      <c r="CN164" s="17"/>
      <c r="CO164" s="17">
        <v>0.237386829963389</v>
      </c>
      <c r="CP164" s="17">
        <v>0.165353846519317</v>
      </c>
      <c r="CQ164" s="17">
        <v>0.357400868721649</v>
      </c>
      <c r="CR164" s="17">
        <v>0.65632396670637005</v>
      </c>
    </row>
    <row r="165" spans="2:96" x14ac:dyDescent="0.25">
      <c r="B165" t="s">
        <v>189</v>
      </c>
      <c r="C165" s="17">
        <v>0.487374546210318</v>
      </c>
      <c r="D165" s="17">
        <v>0.48626848888353602</v>
      </c>
      <c r="E165" s="17">
        <v>0.48794572374676398</v>
      </c>
      <c r="F165" s="17"/>
      <c r="G165" s="17">
        <v>0.49473867609896199</v>
      </c>
      <c r="H165" s="17">
        <v>0.45180237672511803</v>
      </c>
      <c r="I165" s="17">
        <v>0.477027502208691</v>
      </c>
      <c r="J165" s="17">
        <v>0.4606017122137</v>
      </c>
      <c r="K165" s="17">
        <v>0.496037940304979</v>
      </c>
      <c r="L165" s="17">
        <v>0.53597332647256002</v>
      </c>
      <c r="M165" s="17"/>
      <c r="N165" s="17">
        <v>0.54931933041963299</v>
      </c>
      <c r="O165" s="17">
        <v>0.47123889252050799</v>
      </c>
      <c r="P165" s="17">
        <v>0.47021525672998499</v>
      </c>
      <c r="Q165" s="17">
        <v>0.45290397029687002</v>
      </c>
      <c r="R165" s="17"/>
      <c r="S165" s="17">
        <v>0.48055421742728799</v>
      </c>
      <c r="T165" s="17">
        <v>0.50675832338201998</v>
      </c>
      <c r="U165" s="17">
        <v>0.47233251279230498</v>
      </c>
      <c r="V165" s="17">
        <v>0.48151987768447002</v>
      </c>
      <c r="W165" s="17">
        <v>0.59493993483851604</v>
      </c>
      <c r="X165" s="17">
        <v>0.51003083291675799</v>
      </c>
      <c r="Y165" s="17">
        <v>0.49579252453669698</v>
      </c>
      <c r="Z165" s="17">
        <v>0.48452959814214702</v>
      </c>
      <c r="AA165" s="17">
        <v>0.44143599104692799</v>
      </c>
      <c r="AB165" s="17">
        <v>0.45721385055904001</v>
      </c>
      <c r="AC165" s="17">
        <v>0.453326118045281</v>
      </c>
      <c r="AD165" s="17">
        <v>0.47195563616137098</v>
      </c>
      <c r="AE165" s="17"/>
      <c r="AF165" s="17">
        <v>0.50268547737973002</v>
      </c>
      <c r="AG165" s="17">
        <v>0.47936808149813998</v>
      </c>
      <c r="AH165" s="17">
        <v>0.54453319344572304</v>
      </c>
      <c r="AI165" s="17">
        <v>0.20387909173127899</v>
      </c>
      <c r="AJ165" s="17">
        <v>0.467005439682674</v>
      </c>
      <c r="AK165" s="17"/>
      <c r="AL165" s="17">
        <v>0.50929303427133599</v>
      </c>
      <c r="AM165" s="17">
        <v>0.473749762624389</v>
      </c>
      <c r="AN165" s="17">
        <v>0.52831831569020904</v>
      </c>
      <c r="AO165" s="17"/>
      <c r="AP165" s="17">
        <v>0.48073762656933</v>
      </c>
      <c r="AQ165" s="17">
        <v>0.51295712611117705</v>
      </c>
      <c r="AR165" s="17">
        <v>0.475097673949402</v>
      </c>
      <c r="AS165" s="17">
        <v>0.51716661645564999</v>
      </c>
      <c r="AT165" s="17">
        <v>0.37730818601260901</v>
      </c>
      <c r="AU165" s="17"/>
      <c r="AV165" s="17">
        <v>0</v>
      </c>
      <c r="AW165" s="17">
        <v>0.35747567555576898</v>
      </c>
      <c r="AX165" s="17">
        <v>0.46747198108837501</v>
      </c>
      <c r="AY165" s="17">
        <v>0.44610340076150601</v>
      </c>
      <c r="AZ165" s="17">
        <v>0.44046104756421101</v>
      </c>
      <c r="BA165" s="17">
        <v>0.475146953861876</v>
      </c>
      <c r="BB165" s="17">
        <v>0.51791324441545294</v>
      </c>
      <c r="BC165" s="17">
        <v>0.611410986807432</v>
      </c>
      <c r="BD165" s="17">
        <v>0.57903433496530199</v>
      </c>
      <c r="BE165" s="17">
        <v>0.44967288486200102</v>
      </c>
      <c r="BF165" s="17">
        <v>0.42202531077133798</v>
      </c>
      <c r="BG165" s="17">
        <v>0.46717165354189699</v>
      </c>
      <c r="BH165" s="17">
        <v>0.44771619738675</v>
      </c>
      <c r="BI165" s="17">
        <v>0.54343591851860096</v>
      </c>
      <c r="BJ165" s="17">
        <v>0.553670010388148</v>
      </c>
      <c r="BK165" s="17">
        <v>0.63512590792970902</v>
      </c>
      <c r="BL165" s="17"/>
      <c r="BM165" s="17">
        <v>0.430029022950081</v>
      </c>
      <c r="BN165" s="17">
        <v>0.50977953079086002</v>
      </c>
      <c r="BO165" s="17">
        <v>0.456634440187768</v>
      </c>
      <c r="BP165" s="17">
        <v>0.51115067357520805</v>
      </c>
      <c r="BQ165" s="17">
        <v>0.55737380727727304</v>
      </c>
      <c r="BR165" s="17">
        <v>0.46720623887407597</v>
      </c>
      <c r="BS165" s="17"/>
      <c r="BT165" s="17">
        <v>0.48431452451218499</v>
      </c>
      <c r="BU165" s="17">
        <v>0.49435722369691898</v>
      </c>
      <c r="BV165" s="17"/>
      <c r="BW165" s="17">
        <v>0.46135449051413902</v>
      </c>
      <c r="BX165" s="17">
        <v>0.49883003813229299</v>
      </c>
      <c r="BY165" s="17"/>
      <c r="BZ165" s="17">
        <v>0.48708817554370498</v>
      </c>
      <c r="CA165" s="17">
        <v>0.50496927124803404</v>
      </c>
      <c r="CB165" s="17">
        <v>0.37298188296842899</v>
      </c>
      <c r="CC165" s="17"/>
      <c r="CD165" s="17">
        <v>0.47576572772314302</v>
      </c>
      <c r="CE165" s="17">
        <v>0.46417520725866301</v>
      </c>
      <c r="CF165" s="17">
        <v>0.53118260735307898</v>
      </c>
      <c r="CG165" s="17"/>
      <c r="CH165" s="17">
        <v>0.49576598053736398</v>
      </c>
      <c r="CI165" s="17">
        <v>0.43879456861791299</v>
      </c>
      <c r="CJ165" s="17">
        <v>0.49485901064196902</v>
      </c>
      <c r="CK165" s="17"/>
      <c r="CL165" s="17">
        <v>0.471417091181632</v>
      </c>
      <c r="CM165" s="17">
        <v>0.50621862420339903</v>
      </c>
      <c r="CN165" s="17"/>
      <c r="CO165" s="17">
        <v>0.36465372138353502</v>
      </c>
      <c r="CP165" s="17">
        <v>0.56303196491460705</v>
      </c>
      <c r="CQ165" s="17">
        <v>0.537136984447941</v>
      </c>
      <c r="CR165" s="17">
        <v>0.29100139945349401</v>
      </c>
    </row>
    <row r="166" spans="2:96" x14ac:dyDescent="0.25">
      <c r="B166" t="s">
        <v>190</v>
      </c>
      <c r="C166" s="17">
        <v>0.10933308643138601</v>
      </c>
      <c r="D166" s="17">
        <v>0.133065747589209</v>
      </c>
      <c r="E166" s="17">
        <v>8.6685232466846104E-2</v>
      </c>
      <c r="F166" s="17"/>
      <c r="G166" s="17">
        <v>0.122990817096088</v>
      </c>
      <c r="H166" s="17">
        <v>0.11816313556364801</v>
      </c>
      <c r="I166" s="17">
        <v>7.9151987535107701E-2</v>
      </c>
      <c r="J166" s="17">
        <v>8.0825417272562095E-2</v>
      </c>
      <c r="K166" s="17">
        <v>0.100708733609482</v>
      </c>
      <c r="L166" s="17">
        <v>0.146632160389598</v>
      </c>
      <c r="M166" s="17"/>
      <c r="N166" s="17">
        <v>0.109087153956029</v>
      </c>
      <c r="O166" s="17">
        <v>0.11986500473403799</v>
      </c>
      <c r="P166" s="17">
        <v>0.12010497638335001</v>
      </c>
      <c r="Q166" s="17">
        <v>8.8490548192548493E-2</v>
      </c>
      <c r="R166" s="17"/>
      <c r="S166" s="17">
        <v>0.116972041652013</v>
      </c>
      <c r="T166" s="17">
        <v>0.110533696456869</v>
      </c>
      <c r="U166" s="17">
        <v>0.132166068955336</v>
      </c>
      <c r="V166" s="17">
        <v>9.4767913225790104E-2</v>
      </c>
      <c r="W166" s="17">
        <v>0.10951558263101301</v>
      </c>
      <c r="X166" s="17">
        <v>0.1093873922669</v>
      </c>
      <c r="Y166" s="17">
        <v>0.115041193557524</v>
      </c>
      <c r="Z166" s="17">
        <v>7.7833899764913103E-2</v>
      </c>
      <c r="AA166" s="17">
        <v>8.6710259612505697E-2</v>
      </c>
      <c r="AB166" s="17">
        <v>0.126156863726754</v>
      </c>
      <c r="AC166" s="17">
        <v>0.15020574372988099</v>
      </c>
      <c r="AD166" s="17">
        <v>4.1329830555383397E-2</v>
      </c>
      <c r="AE166" s="17"/>
      <c r="AF166" s="17">
        <v>0.114802526981906</v>
      </c>
      <c r="AG166" s="17">
        <v>9.8367470456303605E-2</v>
      </c>
      <c r="AH166" s="17">
        <v>0.136078996598124</v>
      </c>
      <c r="AI166" s="17">
        <v>0.151143164696873</v>
      </c>
      <c r="AJ166" s="17">
        <v>0.11357868032148</v>
      </c>
      <c r="AK166" s="17"/>
      <c r="AL166" s="17">
        <v>0.14734331242663901</v>
      </c>
      <c r="AM166" s="17">
        <v>0.10121238788138801</v>
      </c>
      <c r="AN166" s="17">
        <v>8.0205077369398303E-2</v>
      </c>
      <c r="AO166" s="17"/>
      <c r="AP166" s="17">
        <v>0.111117409016247</v>
      </c>
      <c r="AQ166" s="17">
        <v>0.117853652896594</v>
      </c>
      <c r="AR166" s="17">
        <v>9.2328892761392597E-2</v>
      </c>
      <c r="AS166" s="17">
        <v>0.100409904114707</v>
      </c>
      <c r="AT166" s="17">
        <v>0.128225984456527</v>
      </c>
      <c r="AU166" s="17"/>
      <c r="AV166" s="17">
        <v>0</v>
      </c>
      <c r="AW166" s="17">
        <v>9.1862448446297304E-2</v>
      </c>
      <c r="AX166" s="17">
        <v>4.2371168390255003E-2</v>
      </c>
      <c r="AY166" s="17">
        <v>8.2778254458437298E-2</v>
      </c>
      <c r="AZ166" s="17">
        <v>0.111787926728734</v>
      </c>
      <c r="BA166" s="17">
        <v>0.14474307730761199</v>
      </c>
      <c r="BB166" s="17">
        <v>0.103398526086374</v>
      </c>
      <c r="BC166" s="17">
        <v>0.11971211209943</v>
      </c>
      <c r="BD166" s="17">
        <v>8.5176501281273395E-2</v>
      </c>
      <c r="BE166" s="17">
        <v>0.138457594758326</v>
      </c>
      <c r="BF166" s="17">
        <v>0.155089216671455</v>
      </c>
      <c r="BG166" s="17">
        <v>9.2549884667617599E-2</v>
      </c>
      <c r="BH166" s="17">
        <v>7.4944537525012803E-2</v>
      </c>
      <c r="BI166" s="17">
        <v>0.15578580570738801</v>
      </c>
      <c r="BJ166" s="17">
        <v>0.12407955138533799</v>
      </c>
      <c r="BK166" s="17">
        <v>0.1263251079562</v>
      </c>
      <c r="BL166" s="17"/>
      <c r="BM166" s="17">
        <v>0.113121098867471</v>
      </c>
      <c r="BN166" s="17">
        <v>9.6416143127916007E-2</v>
      </c>
      <c r="BO166" s="17">
        <v>0.15607620309432399</v>
      </c>
      <c r="BP166" s="17">
        <v>9.8583922085800496E-2</v>
      </c>
      <c r="BQ166" s="17">
        <v>9.2299180678964199E-2</v>
      </c>
      <c r="BR166" s="17">
        <v>0.112380068929317</v>
      </c>
      <c r="BS166" s="17"/>
      <c r="BT166" s="17">
        <v>0.104454408744733</v>
      </c>
      <c r="BU166" s="17">
        <v>0.112894724895984</v>
      </c>
      <c r="BV166" s="17"/>
      <c r="BW166" s="17">
        <v>0.114986800813684</v>
      </c>
      <c r="BX166" s="17">
        <v>0.107919284675251</v>
      </c>
      <c r="BY166" s="17"/>
      <c r="BZ166" s="17">
        <v>0.10876763645005</v>
      </c>
      <c r="CA166" s="17">
        <v>0.12412385379890301</v>
      </c>
      <c r="CB166" s="17">
        <v>0.11277598960489101</v>
      </c>
      <c r="CC166" s="17"/>
      <c r="CD166" s="17">
        <v>0.115675959295383</v>
      </c>
      <c r="CE166" s="17">
        <v>9.7493721030390307E-2</v>
      </c>
      <c r="CF166" s="17">
        <v>5.9599788614038397E-2</v>
      </c>
      <c r="CG166" s="17"/>
      <c r="CH166" s="17">
        <v>0.114771259631626</v>
      </c>
      <c r="CI166" s="17">
        <v>9.4308139725792495E-2</v>
      </c>
      <c r="CJ166" s="17">
        <v>0.119101197774743</v>
      </c>
      <c r="CK166" s="17"/>
      <c r="CL166" s="17">
        <v>0.126791694730434</v>
      </c>
      <c r="CM166" s="17">
        <v>9.2115738304753406E-2</v>
      </c>
      <c r="CN166" s="17"/>
      <c r="CO166" s="17">
        <v>0.248268143528909</v>
      </c>
      <c r="CP166" s="17">
        <v>0.16112416315926401</v>
      </c>
      <c r="CQ166" s="17">
        <v>7.5911913904586806E-2</v>
      </c>
      <c r="CR166" s="17">
        <v>2.4522437395057401E-2</v>
      </c>
    </row>
    <row r="167" spans="2:96" x14ac:dyDescent="0.25">
      <c r="B167" t="s">
        <v>191</v>
      </c>
      <c r="C167" s="17">
        <v>5.1224512039942799E-2</v>
      </c>
      <c r="D167" s="17">
        <v>6.0437985878278602E-2</v>
      </c>
      <c r="E167" s="17">
        <v>4.2479487415854403E-2</v>
      </c>
      <c r="F167" s="17"/>
      <c r="G167" s="17">
        <v>7.1389820260964798E-2</v>
      </c>
      <c r="H167" s="17">
        <v>6.03092590785392E-2</v>
      </c>
      <c r="I167" s="17">
        <v>1.80510447386012E-2</v>
      </c>
      <c r="J167" s="17">
        <v>3.7082187001666503E-2</v>
      </c>
      <c r="K167" s="17">
        <v>3.9785599763006899E-2</v>
      </c>
      <c r="L167" s="17">
        <v>7.6589027242968802E-2</v>
      </c>
      <c r="M167" s="17"/>
      <c r="N167" s="17">
        <v>4.67306672690284E-2</v>
      </c>
      <c r="O167" s="17">
        <v>6.3728271822089802E-2</v>
      </c>
      <c r="P167" s="17">
        <v>4.7159415394678897E-2</v>
      </c>
      <c r="Q167" s="17">
        <v>4.7203684686505203E-2</v>
      </c>
      <c r="R167" s="17"/>
      <c r="S167" s="17">
        <v>5.8594318717202297E-2</v>
      </c>
      <c r="T167" s="17">
        <v>4.2996375894673998E-2</v>
      </c>
      <c r="U167" s="17">
        <v>0.100644267639995</v>
      </c>
      <c r="V167" s="17">
        <v>7.9147392253943599E-2</v>
      </c>
      <c r="W167" s="17">
        <v>4.6039906821339002E-2</v>
      </c>
      <c r="X167" s="17">
        <v>6.2116408437909297E-2</v>
      </c>
      <c r="Y167" s="17">
        <v>4.3650102563537602E-2</v>
      </c>
      <c r="Z167" s="17">
        <v>4.6086483467115497E-2</v>
      </c>
      <c r="AA167" s="17">
        <v>3.2025054923881503E-2</v>
      </c>
      <c r="AB167" s="17">
        <v>3.11069405637532E-2</v>
      </c>
      <c r="AC167" s="17">
        <v>3.5645005007990102E-2</v>
      </c>
      <c r="AD167" s="17">
        <v>0</v>
      </c>
      <c r="AE167" s="17"/>
      <c r="AF167" s="17">
        <v>6.17809674224164E-2</v>
      </c>
      <c r="AG167" s="17">
        <v>4.5645040469679203E-2</v>
      </c>
      <c r="AH167" s="17">
        <v>9.4012207398612005E-2</v>
      </c>
      <c r="AI167" s="17">
        <v>3.3668449638609002E-2</v>
      </c>
      <c r="AJ167" s="17">
        <v>4.5279740220921398E-2</v>
      </c>
      <c r="AK167" s="17"/>
      <c r="AL167" s="17">
        <v>7.1287400388623898E-2</v>
      </c>
      <c r="AM167" s="17">
        <v>5.1214682845327097E-2</v>
      </c>
      <c r="AN167" s="17">
        <v>4.6412845515649399E-2</v>
      </c>
      <c r="AO167" s="17"/>
      <c r="AP167" s="17">
        <v>5.9322540256551301E-2</v>
      </c>
      <c r="AQ167" s="17">
        <v>4.5049789242897403E-2</v>
      </c>
      <c r="AR167" s="17">
        <v>4.3404598264839701E-2</v>
      </c>
      <c r="AS167" s="17">
        <v>3.8586062529859098E-2</v>
      </c>
      <c r="AT167" s="17">
        <v>9.7059523847103396E-2</v>
      </c>
      <c r="AU167" s="17"/>
      <c r="AV167" s="17">
        <v>0</v>
      </c>
      <c r="AW167" s="17">
        <v>6.2522149091922094E-2</v>
      </c>
      <c r="AX167" s="17">
        <v>2.1375307162952901E-2</v>
      </c>
      <c r="AY167" s="17">
        <v>4.2111694884405998E-2</v>
      </c>
      <c r="AZ167" s="17">
        <v>8.5826935077527006E-2</v>
      </c>
      <c r="BA167" s="17">
        <v>2.8593508780861601E-2</v>
      </c>
      <c r="BB167" s="17">
        <v>2.7730988253189499E-2</v>
      </c>
      <c r="BC167" s="17">
        <v>2.6922114134244699E-2</v>
      </c>
      <c r="BD167" s="17">
        <v>6.4037500695555305E-2</v>
      </c>
      <c r="BE167" s="17">
        <v>6.23659416466259E-2</v>
      </c>
      <c r="BF167" s="17">
        <v>4.2968503046052001E-2</v>
      </c>
      <c r="BG167" s="17">
        <v>7.7898402689309296E-2</v>
      </c>
      <c r="BH167" s="17">
        <v>0.115178060494495</v>
      </c>
      <c r="BI167" s="17">
        <v>0.12363334660120399</v>
      </c>
      <c r="BJ167" s="17">
        <v>6.0400002834403797E-2</v>
      </c>
      <c r="BK167" s="17">
        <v>4.3476256565985201E-2</v>
      </c>
      <c r="BL167" s="17"/>
      <c r="BM167" s="17">
        <v>3.7653587027892801E-2</v>
      </c>
      <c r="BN167" s="17">
        <v>5.17054481493417E-2</v>
      </c>
      <c r="BO167" s="17">
        <v>6.0941270570096101E-2</v>
      </c>
      <c r="BP167" s="17">
        <v>5.0872892557825102E-2</v>
      </c>
      <c r="BQ167" s="17">
        <v>6.00764647347466E-2</v>
      </c>
      <c r="BR167" s="17">
        <v>6.3678665528208694E-2</v>
      </c>
      <c r="BS167" s="17"/>
      <c r="BT167" s="17">
        <v>5.6510400753829203E-2</v>
      </c>
      <c r="BU167" s="17">
        <v>4.3293583463387297E-2</v>
      </c>
      <c r="BV167" s="17"/>
      <c r="BW167" s="17">
        <v>5.9474878924275901E-2</v>
      </c>
      <c r="BX167" s="17">
        <v>4.6876525831987398E-2</v>
      </c>
      <c r="BY167" s="17"/>
      <c r="BZ167" s="17">
        <v>5.4690175546686398E-2</v>
      </c>
      <c r="CA167" s="17">
        <v>4.5734518648736698E-2</v>
      </c>
      <c r="CB167" s="17">
        <v>2.6093388547336598E-2</v>
      </c>
      <c r="CC167" s="17"/>
      <c r="CD167" s="17">
        <v>5.9958876353569501E-2</v>
      </c>
      <c r="CE167" s="17">
        <v>3.4990462483437401E-2</v>
      </c>
      <c r="CF167" s="17">
        <v>1.7942596951346399E-2</v>
      </c>
      <c r="CG167" s="17"/>
      <c r="CH167" s="17">
        <v>6.1413662682896997E-2</v>
      </c>
      <c r="CI167" s="17">
        <v>3.4200100352737101E-2</v>
      </c>
      <c r="CJ167" s="17">
        <v>1.3910784412497001E-2</v>
      </c>
      <c r="CK167" s="17"/>
      <c r="CL167" s="17">
        <v>5.4184055922002997E-2</v>
      </c>
      <c r="CM167" s="17">
        <v>5.0212569864660897E-2</v>
      </c>
      <c r="CN167" s="17"/>
      <c r="CO167" s="17">
        <v>8.5440291611820998E-2</v>
      </c>
      <c r="CP167" s="17">
        <v>9.2140811050452298E-2</v>
      </c>
      <c r="CQ167" s="17">
        <v>2.3429106981349399E-2</v>
      </c>
      <c r="CR167" s="17">
        <v>1.4462006721369099E-2</v>
      </c>
    </row>
    <row r="168" spans="2:96" x14ac:dyDescent="0.25">
      <c r="B168" t="s">
        <v>192</v>
      </c>
      <c r="C168" s="17">
        <v>1.3426795566608699E-2</v>
      </c>
      <c r="D168" s="17">
        <v>1.9286236176255599E-2</v>
      </c>
      <c r="E168" s="17">
        <v>7.7620835674036097E-3</v>
      </c>
      <c r="F168" s="17"/>
      <c r="G168" s="17">
        <v>9.3876135812191001E-3</v>
      </c>
      <c r="H168" s="17">
        <v>1.01858969288726E-2</v>
      </c>
      <c r="I168" s="17">
        <v>1.23416251954338E-2</v>
      </c>
      <c r="J168" s="17">
        <v>1.1881333952516299E-2</v>
      </c>
      <c r="K168" s="17">
        <v>1.72073125044768E-2</v>
      </c>
      <c r="L168" s="17">
        <v>1.8366783374639501E-2</v>
      </c>
      <c r="M168" s="17"/>
      <c r="N168" s="17">
        <v>1.9432870690906202E-2</v>
      </c>
      <c r="O168" s="17">
        <v>8.8784454414913908E-3</v>
      </c>
      <c r="P168" s="17">
        <v>8.6375790716989708E-3</v>
      </c>
      <c r="Q168" s="17">
        <v>1.6025949621061901E-2</v>
      </c>
      <c r="R168" s="17"/>
      <c r="S168" s="17">
        <v>1.0138125433507899E-2</v>
      </c>
      <c r="T168" s="17">
        <v>1.50577287975837E-2</v>
      </c>
      <c r="U168" s="17">
        <v>7.4836714964377996E-3</v>
      </c>
      <c r="V168" s="17">
        <v>1.52846691750961E-2</v>
      </c>
      <c r="W168" s="17">
        <v>0</v>
      </c>
      <c r="X168" s="17">
        <v>1.11216388361659E-2</v>
      </c>
      <c r="Y168" s="17">
        <v>0</v>
      </c>
      <c r="Z168" s="17">
        <v>2.6955481950359201E-2</v>
      </c>
      <c r="AA168" s="17">
        <v>2.67367614519479E-2</v>
      </c>
      <c r="AB168" s="17">
        <v>2.0833073707939499E-2</v>
      </c>
      <c r="AC168" s="17">
        <v>0</v>
      </c>
      <c r="AD168" s="17">
        <v>3.9467724246482497E-2</v>
      </c>
      <c r="AE168" s="17"/>
      <c r="AF168" s="17">
        <v>1.9501704937051601E-2</v>
      </c>
      <c r="AG168" s="17">
        <v>1.28919249277187E-2</v>
      </c>
      <c r="AH168" s="17">
        <v>0</v>
      </c>
      <c r="AI168" s="17">
        <v>3.5283139328713901E-2</v>
      </c>
      <c r="AJ168" s="17">
        <v>3.6655919451391598E-3</v>
      </c>
      <c r="AK168" s="17"/>
      <c r="AL168" s="17">
        <v>2.3669480982371101E-2</v>
      </c>
      <c r="AM168" s="17">
        <v>1.06272714137951E-2</v>
      </c>
      <c r="AN168" s="17">
        <v>1.26124684734682E-2</v>
      </c>
      <c r="AO168" s="17"/>
      <c r="AP168" s="17">
        <v>1.40692824636868E-2</v>
      </c>
      <c r="AQ168" s="17">
        <v>1.4795159916147599E-2</v>
      </c>
      <c r="AR168" s="17">
        <v>1.08735434889766E-2</v>
      </c>
      <c r="AS168" s="17">
        <v>1.79379628356389E-2</v>
      </c>
      <c r="AT168" s="17">
        <v>0</v>
      </c>
      <c r="AU168" s="17"/>
      <c r="AV168" s="17">
        <v>0</v>
      </c>
      <c r="AW168" s="17">
        <v>2.4680540686084201E-2</v>
      </c>
      <c r="AX168" s="17">
        <v>2.08328634638031E-2</v>
      </c>
      <c r="AY168" s="17">
        <v>1.7860116312082099E-2</v>
      </c>
      <c r="AZ168" s="17">
        <v>1.2804846072792701E-2</v>
      </c>
      <c r="BA168" s="17">
        <v>8.6477842881463093E-3</v>
      </c>
      <c r="BB168" s="17">
        <v>4.5682881100403E-3</v>
      </c>
      <c r="BC168" s="17">
        <v>1.2130074171723799E-2</v>
      </c>
      <c r="BD168" s="17">
        <v>2.1037913590105799E-2</v>
      </c>
      <c r="BE168" s="17">
        <v>0</v>
      </c>
      <c r="BF168" s="17">
        <v>6.7660707399086004E-3</v>
      </c>
      <c r="BG168" s="17">
        <v>2.6687027880170199E-2</v>
      </c>
      <c r="BH168" s="17">
        <v>1.6051901989321E-2</v>
      </c>
      <c r="BI168" s="17">
        <v>0</v>
      </c>
      <c r="BJ168" s="17">
        <v>0</v>
      </c>
      <c r="BK168" s="17">
        <v>3.48609057946569E-2</v>
      </c>
      <c r="BL168" s="17"/>
      <c r="BM168" s="17">
        <v>8.0673810829866906E-3</v>
      </c>
      <c r="BN168" s="17">
        <v>1.06931223813577E-2</v>
      </c>
      <c r="BO168" s="17">
        <v>2.0683051447596398E-2</v>
      </c>
      <c r="BP168" s="17">
        <v>1.8163737209841501E-2</v>
      </c>
      <c r="BQ168" s="17">
        <v>1.6557543002706999E-2</v>
      </c>
      <c r="BR168" s="17">
        <v>8.5066726602738302E-3</v>
      </c>
      <c r="BS168" s="17"/>
      <c r="BT168" s="17">
        <v>1.3440528778988801E-2</v>
      </c>
      <c r="BU168" s="17">
        <v>1.38784424989592E-2</v>
      </c>
      <c r="BV168" s="17"/>
      <c r="BW168" s="17">
        <v>1.0587917725103899E-2</v>
      </c>
      <c r="BX168" s="17">
        <v>1.4708868033504E-2</v>
      </c>
      <c r="BY168" s="17"/>
      <c r="BZ168" s="17">
        <v>1.1188234324262501E-2</v>
      </c>
      <c r="CA168" s="17">
        <v>2.0564021963622701E-2</v>
      </c>
      <c r="CB168" s="17">
        <v>1.9248507306161601E-2</v>
      </c>
      <c r="CC168" s="17"/>
      <c r="CD168" s="17">
        <v>1.2424699124841799E-2</v>
      </c>
      <c r="CE168" s="17">
        <v>4.5949922915842004E-3</v>
      </c>
      <c r="CF168" s="17">
        <v>1.6941285805859799E-2</v>
      </c>
      <c r="CG168" s="17"/>
      <c r="CH168" s="17">
        <v>1.28403312813302E-2</v>
      </c>
      <c r="CI168" s="17">
        <v>1.34277695354394E-2</v>
      </c>
      <c r="CJ168" s="17">
        <v>1.16601489835723E-2</v>
      </c>
      <c r="CK168" s="17"/>
      <c r="CL168" s="17">
        <v>1.49998427821551E-2</v>
      </c>
      <c r="CM168" s="17">
        <v>1.26965232632236E-2</v>
      </c>
      <c r="CN168" s="17"/>
      <c r="CO168" s="17">
        <v>6.4251013512345106E-2</v>
      </c>
      <c r="CP168" s="17">
        <v>1.44511935460916E-2</v>
      </c>
      <c r="CQ168" s="17">
        <v>4.5183235429490601E-3</v>
      </c>
      <c r="CR168" s="17">
        <v>1.0219078776794699E-2</v>
      </c>
    </row>
    <row r="169" spans="2:96" x14ac:dyDescent="0.25">
      <c r="B169" t="s">
        <v>175</v>
      </c>
      <c r="C169" s="17">
        <v>2.69011107231249E-3</v>
      </c>
      <c r="D169" s="17">
        <v>5.4524107137104297E-3</v>
      </c>
      <c r="E169" s="17">
        <v>0</v>
      </c>
      <c r="F169" s="17"/>
      <c r="G169" s="17">
        <v>9.0626919447695693E-3</v>
      </c>
      <c r="H169" s="17">
        <v>5.5696298746810103E-3</v>
      </c>
      <c r="I169" s="17">
        <v>0</v>
      </c>
      <c r="J169" s="17">
        <v>2.79999055104537E-3</v>
      </c>
      <c r="K169" s="17">
        <v>0</v>
      </c>
      <c r="L169" s="17">
        <v>0</v>
      </c>
      <c r="M169" s="17"/>
      <c r="N169" s="17">
        <v>0</v>
      </c>
      <c r="O169" s="17">
        <v>4.1378256417222902E-3</v>
      </c>
      <c r="P169" s="17">
        <v>4.3418738414860098E-3</v>
      </c>
      <c r="Q169" s="17">
        <v>2.6666277902974698E-3</v>
      </c>
      <c r="R169" s="17"/>
      <c r="S169" s="17">
        <v>3.41032072199718E-3</v>
      </c>
      <c r="T169" s="17">
        <v>0</v>
      </c>
      <c r="U169" s="17">
        <v>0</v>
      </c>
      <c r="V169" s="17">
        <v>6.62615130904239E-3</v>
      </c>
      <c r="W169" s="17">
        <v>0</v>
      </c>
      <c r="X169" s="17">
        <v>1.0576679811970999E-2</v>
      </c>
      <c r="Y169" s="17">
        <v>0</v>
      </c>
      <c r="Z169" s="17">
        <v>0</v>
      </c>
      <c r="AA169" s="17">
        <v>6.0453202975592896E-3</v>
      </c>
      <c r="AB169" s="17">
        <v>0</v>
      </c>
      <c r="AC169" s="17">
        <v>0</v>
      </c>
      <c r="AD169" s="17">
        <v>0</v>
      </c>
      <c r="AE169" s="17"/>
      <c r="AF169" s="17">
        <v>1.2857732409118799E-3</v>
      </c>
      <c r="AG169" s="17">
        <v>0</v>
      </c>
      <c r="AH169" s="17">
        <v>0</v>
      </c>
      <c r="AI169" s="17">
        <v>0</v>
      </c>
      <c r="AJ169" s="17">
        <v>0</v>
      </c>
      <c r="AK169" s="17"/>
      <c r="AL169" s="17">
        <v>2.0931001482327499E-3</v>
      </c>
      <c r="AM169" s="17">
        <v>1.7286846366859E-3</v>
      </c>
      <c r="AN169" s="17">
        <v>0</v>
      </c>
      <c r="AO169" s="17"/>
      <c r="AP169" s="17">
        <v>0</v>
      </c>
      <c r="AQ169" s="17">
        <v>2.6077498584181802E-3</v>
      </c>
      <c r="AR169" s="17">
        <v>7.9592168785367103E-3</v>
      </c>
      <c r="AS169" s="17">
        <v>0</v>
      </c>
      <c r="AT169" s="17">
        <v>0</v>
      </c>
      <c r="AU169" s="17"/>
      <c r="AV169" s="17">
        <v>0</v>
      </c>
      <c r="AW169" s="17">
        <v>0</v>
      </c>
      <c r="AX169" s="17">
        <v>8.6277253799908905E-3</v>
      </c>
      <c r="AY169" s="17">
        <v>0</v>
      </c>
      <c r="AZ169" s="17">
        <v>0</v>
      </c>
      <c r="BA169" s="17">
        <v>0</v>
      </c>
      <c r="BB169" s="17">
        <v>4.7292281969603398E-3</v>
      </c>
      <c r="BC169" s="17">
        <v>0</v>
      </c>
      <c r="BD169" s="17">
        <v>8.3277544300256693E-3</v>
      </c>
      <c r="BE169" s="17">
        <v>0</v>
      </c>
      <c r="BF169" s="17">
        <v>0</v>
      </c>
      <c r="BG169" s="17">
        <v>0</v>
      </c>
      <c r="BH169" s="17">
        <v>0</v>
      </c>
      <c r="BI169" s="17">
        <v>0</v>
      </c>
      <c r="BJ169" s="17">
        <v>3.7765401164708202E-2</v>
      </c>
      <c r="BK169" s="17">
        <v>0</v>
      </c>
      <c r="BL169" s="17"/>
      <c r="BM169" s="17">
        <v>2.15189889683795E-3</v>
      </c>
      <c r="BN169" s="17">
        <v>3.3069120872758801E-3</v>
      </c>
      <c r="BO169" s="17">
        <v>0</v>
      </c>
      <c r="BP169" s="17">
        <v>3.4181568421901998E-3</v>
      </c>
      <c r="BQ169" s="17">
        <v>0</v>
      </c>
      <c r="BR169" s="17">
        <v>1.06979497580402E-2</v>
      </c>
      <c r="BS169" s="17"/>
      <c r="BT169" s="17">
        <v>2.6121358767023698E-3</v>
      </c>
      <c r="BU169" s="17">
        <v>2.9020221267065101E-3</v>
      </c>
      <c r="BV169" s="17"/>
      <c r="BW169" s="17">
        <v>1.29876963058474E-3</v>
      </c>
      <c r="BX169" s="17">
        <v>3.9306172050202403E-3</v>
      </c>
      <c r="BY169" s="17"/>
      <c r="BZ169" s="17">
        <v>2.55293921334116E-3</v>
      </c>
      <c r="CA169" s="17">
        <v>0</v>
      </c>
      <c r="CB169" s="17">
        <v>0</v>
      </c>
      <c r="CC169" s="17"/>
      <c r="CD169" s="17">
        <v>2.1491681020219E-3</v>
      </c>
      <c r="CE169" s="17">
        <v>5.7786397381332302E-3</v>
      </c>
      <c r="CF169" s="17">
        <v>0</v>
      </c>
      <c r="CG169" s="17"/>
      <c r="CH169" s="17">
        <v>1.94986651609443E-3</v>
      </c>
      <c r="CI169" s="17">
        <v>5.0422853853895099E-3</v>
      </c>
      <c r="CJ169" s="17">
        <v>0</v>
      </c>
      <c r="CK169" s="17"/>
      <c r="CL169" s="17">
        <v>0</v>
      </c>
      <c r="CM169" s="17">
        <v>4.3566217012937902E-3</v>
      </c>
      <c r="CN169" s="17"/>
      <c r="CO169" s="17">
        <v>0</v>
      </c>
      <c r="CP169" s="17">
        <v>3.8980208102681502E-3</v>
      </c>
      <c r="CQ169" s="17">
        <v>1.60280240152537E-3</v>
      </c>
      <c r="CR169" s="17">
        <v>3.47111094691444E-3</v>
      </c>
    </row>
    <row r="170" spans="2:96" x14ac:dyDescent="0.25">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c r="CB170" s="17"/>
      <c r="CC170" s="17"/>
      <c r="CD170" s="17"/>
      <c r="CE170" s="17"/>
      <c r="CF170" s="17"/>
      <c r="CG170" s="17"/>
      <c r="CH170" s="17"/>
      <c r="CI170" s="17"/>
      <c r="CJ170" s="17"/>
      <c r="CK170" s="17"/>
      <c r="CL170" s="17"/>
      <c r="CM170" s="17"/>
      <c r="CN170" s="17"/>
      <c r="CO170" s="17"/>
      <c r="CP170" s="17"/>
      <c r="CQ170" s="17"/>
      <c r="CR170" s="17"/>
    </row>
    <row r="171" spans="2:96" x14ac:dyDescent="0.25">
      <c r="B171" s="6" t="s">
        <v>199</v>
      </c>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c r="CB171" s="17"/>
      <c r="CC171" s="17"/>
      <c r="CD171" s="17"/>
      <c r="CE171" s="17"/>
      <c r="CF171" s="17"/>
      <c r="CG171" s="17"/>
      <c r="CH171" s="17"/>
      <c r="CI171" s="17"/>
      <c r="CJ171" s="17"/>
      <c r="CK171" s="17"/>
      <c r="CL171" s="17"/>
      <c r="CM171" s="17"/>
      <c r="CN171" s="17"/>
      <c r="CO171" s="17"/>
      <c r="CP171" s="17"/>
      <c r="CQ171" s="17"/>
      <c r="CR171" s="17"/>
    </row>
    <row r="172" spans="2:96" x14ac:dyDescent="0.25">
      <c r="B172" s="24" t="s">
        <v>123</v>
      </c>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c r="CB172" s="17"/>
      <c r="CC172" s="17"/>
      <c r="CD172" s="17"/>
      <c r="CE172" s="17"/>
      <c r="CF172" s="17"/>
      <c r="CG172" s="17"/>
      <c r="CH172" s="17"/>
      <c r="CI172" s="17"/>
      <c r="CJ172" s="17"/>
      <c r="CK172" s="17"/>
      <c r="CL172" s="17"/>
      <c r="CM172" s="17"/>
      <c r="CN172" s="17"/>
      <c r="CO172" s="17"/>
      <c r="CP172" s="17"/>
      <c r="CQ172" s="17"/>
      <c r="CR172" s="17"/>
    </row>
    <row r="173" spans="2:96" x14ac:dyDescent="0.25">
      <c r="B173" t="s">
        <v>194</v>
      </c>
      <c r="C173" s="17">
        <v>0.212894488045511</v>
      </c>
      <c r="D173" s="17">
        <v>0.18351197532174801</v>
      </c>
      <c r="E173" s="17">
        <v>0.24172351426677299</v>
      </c>
      <c r="F173" s="17"/>
      <c r="G173" s="17">
        <v>0.21273933993222499</v>
      </c>
      <c r="H173" s="17">
        <v>0.242750200666141</v>
      </c>
      <c r="I173" s="17">
        <v>0.26802132822119601</v>
      </c>
      <c r="J173" s="17">
        <v>0.23353433111937899</v>
      </c>
      <c r="K173" s="17">
        <v>0.20174196594508201</v>
      </c>
      <c r="L173" s="17">
        <v>0.134408768334634</v>
      </c>
      <c r="M173" s="17"/>
      <c r="N173" s="17">
        <v>0.15336256418603</v>
      </c>
      <c r="O173" s="17">
        <v>0.203979898259329</v>
      </c>
      <c r="P173" s="17">
        <v>0.21920816721744699</v>
      </c>
      <c r="Q173" s="17">
        <v>0.27894538953238401</v>
      </c>
      <c r="R173" s="17"/>
      <c r="S173" s="17">
        <v>0.209605779062953</v>
      </c>
      <c r="T173" s="17">
        <v>0.24641067650239401</v>
      </c>
      <c r="U173" s="17">
        <v>0.18774580403777699</v>
      </c>
      <c r="V173" s="17">
        <v>0.20713194546091199</v>
      </c>
      <c r="W173" s="17">
        <v>0.158888059911653</v>
      </c>
      <c r="X173" s="17">
        <v>0.15652009831625099</v>
      </c>
      <c r="Y173" s="17">
        <v>0.21136610942494999</v>
      </c>
      <c r="Z173" s="17">
        <v>0.288212500243333</v>
      </c>
      <c r="AA173" s="17">
        <v>0.23391737291515399</v>
      </c>
      <c r="AB173" s="17">
        <v>0.21824122618550801</v>
      </c>
      <c r="AC173" s="17">
        <v>0.21928814662762</v>
      </c>
      <c r="AD173" s="17">
        <v>0.26209289002547698</v>
      </c>
      <c r="AE173" s="17"/>
      <c r="AF173" s="17">
        <v>0.185627529459541</v>
      </c>
      <c r="AG173" s="17">
        <v>0.213684200393884</v>
      </c>
      <c r="AH173" s="17">
        <v>9.4028931249198297E-2</v>
      </c>
      <c r="AI173" s="17">
        <v>0.407057642022704</v>
      </c>
      <c r="AJ173" s="17">
        <v>0.235200374202474</v>
      </c>
      <c r="AK173" s="17"/>
      <c r="AL173" s="17">
        <v>0.152823863636423</v>
      </c>
      <c r="AM173" s="17">
        <v>0.21906735482268</v>
      </c>
      <c r="AN173" s="17">
        <v>0.15940071821656901</v>
      </c>
      <c r="AO173" s="17"/>
      <c r="AP173" s="17">
        <v>0.22064975069633999</v>
      </c>
      <c r="AQ173" s="17">
        <v>0.225812566342314</v>
      </c>
      <c r="AR173" s="17">
        <v>0.209873098347478</v>
      </c>
      <c r="AS173" s="17">
        <v>0.15743947288211799</v>
      </c>
      <c r="AT173" s="17">
        <v>0.29344144013804901</v>
      </c>
      <c r="AU173" s="17"/>
      <c r="AV173" s="17">
        <v>0.47392852822379899</v>
      </c>
      <c r="AW173" s="17">
        <v>0.294763024338414</v>
      </c>
      <c r="AX173" s="17">
        <v>0.29068480172356898</v>
      </c>
      <c r="AY173" s="17">
        <v>0.263193796573779</v>
      </c>
      <c r="AZ173" s="17">
        <v>0.237587488684284</v>
      </c>
      <c r="BA173" s="17">
        <v>0.18960971144816799</v>
      </c>
      <c r="BB173" s="17">
        <v>0.238272680909032</v>
      </c>
      <c r="BC173" s="17">
        <v>0.18147405957118701</v>
      </c>
      <c r="BD173" s="17">
        <v>0.17249357398658899</v>
      </c>
      <c r="BE173" s="17">
        <v>0.15976467003111799</v>
      </c>
      <c r="BF173" s="17">
        <v>0.20563974232816401</v>
      </c>
      <c r="BG173" s="17">
        <v>0.203768136131664</v>
      </c>
      <c r="BH173" s="17">
        <v>0.16511879669082299</v>
      </c>
      <c r="BI173" s="17">
        <v>0.15621797754789199</v>
      </c>
      <c r="BJ173" s="17">
        <v>0.13670608194390699</v>
      </c>
      <c r="BK173" s="17">
        <v>0.12455372246225099</v>
      </c>
      <c r="BL173" s="17"/>
      <c r="BM173" s="17">
        <v>0.23695305065678801</v>
      </c>
      <c r="BN173" s="17">
        <v>0.21310686335360801</v>
      </c>
      <c r="BO173" s="17">
        <v>0.17520922713714801</v>
      </c>
      <c r="BP173" s="17">
        <v>0.22456612924750799</v>
      </c>
      <c r="BQ173" s="17">
        <v>0.188384770147837</v>
      </c>
      <c r="BR173" s="17">
        <v>0.21382983833230301</v>
      </c>
      <c r="BS173" s="17"/>
      <c r="BT173" s="17">
        <v>0.216327786301555</v>
      </c>
      <c r="BU173" s="17">
        <v>0.205645086591243</v>
      </c>
      <c r="BV173" s="17"/>
      <c r="BW173" s="17">
        <v>0.23298151497112801</v>
      </c>
      <c r="BX173" s="17">
        <v>0.19272371062660101</v>
      </c>
      <c r="BY173" s="17"/>
      <c r="BZ173" s="17">
        <v>0.21349245110130799</v>
      </c>
      <c r="CA173" s="17">
        <v>0.21112140340805599</v>
      </c>
      <c r="CB173" s="17">
        <v>0.22938790183775801</v>
      </c>
      <c r="CC173" s="17"/>
      <c r="CD173" s="17">
        <v>0.20386484766907401</v>
      </c>
      <c r="CE173" s="17">
        <v>0.27752627458650397</v>
      </c>
      <c r="CF173" s="17">
        <v>0.22649382639853299</v>
      </c>
      <c r="CG173" s="17"/>
      <c r="CH173" s="17">
        <v>0.19664054089556501</v>
      </c>
      <c r="CI173" s="17">
        <v>0.31511153114370399</v>
      </c>
      <c r="CJ173" s="17">
        <v>0.22325437258518299</v>
      </c>
      <c r="CK173" s="17"/>
      <c r="CL173" s="17">
        <v>0.19953171698868399</v>
      </c>
      <c r="CM173" s="17">
        <v>0.22534622153904099</v>
      </c>
      <c r="CN173" s="17"/>
      <c r="CO173" s="17">
        <v>0.100742500360055</v>
      </c>
      <c r="CP173" s="17">
        <v>0.106469543985413</v>
      </c>
      <c r="CQ173" s="17">
        <v>0.21938107890112099</v>
      </c>
      <c r="CR173" s="17">
        <v>0.44459739787538199</v>
      </c>
    </row>
    <row r="174" spans="2:96" x14ac:dyDescent="0.25">
      <c r="B174" t="s">
        <v>195</v>
      </c>
      <c r="C174" s="17">
        <v>0.41881180342766</v>
      </c>
      <c r="D174" s="17">
        <v>0.40649297041295501</v>
      </c>
      <c r="E174" s="17">
        <v>0.43103505779026202</v>
      </c>
      <c r="F174" s="17"/>
      <c r="G174" s="17">
        <v>0.54284903294057696</v>
      </c>
      <c r="H174" s="17">
        <v>0.41808468225666301</v>
      </c>
      <c r="I174" s="17">
        <v>0.45886603552579902</v>
      </c>
      <c r="J174" s="17">
        <v>0.39279065419332199</v>
      </c>
      <c r="K174" s="17">
        <v>0.37340409927665502</v>
      </c>
      <c r="L174" s="17">
        <v>0.35595734806686302</v>
      </c>
      <c r="M174" s="17"/>
      <c r="N174" s="17">
        <v>0.46164330778818702</v>
      </c>
      <c r="O174" s="17">
        <v>0.38821156485338199</v>
      </c>
      <c r="P174" s="17">
        <v>0.43800589307130899</v>
      </c>
      <c r="Q174" s="17">
        <v>0.38733299722721298</v>
      </c>
      <c r="R174" s="17"/>
      <c r="S174" s="17">
        <v>0.43614840822756101</v>
      </c>
      <c r="T174" s="17">
        <v>0.36759612941005398</v>
      </c>
      <c r="U174" s="17">
        <v>0.40915684128860103</v>
      </c>
      <c r="V174" s="17">
        <v>0.43862605996331</v>
      </c>
      <c r="W174" s="17">
        <v>0.38526710604881298</v>
      </c>
      <c r="X174" s="17">
        <v>0.47551706568671898</v>
      </c>
      <c r="Y174" s="17">
        <v>0.43837487097564698</v>
      </c>
      <c r="Z174" s="17">
        <v>0.427904970300161</v>
      </c>
      <c r="AA174" s="17">
        <v>0.447860352288449</v>
      </c>
      <c r="AB174" s="17">
        <v>0.385447834198335</v>
      </c>
      <c r="AC174" s="17">
        <v>0.35414254553403102</v>
      </c>
      <c r="AD174" s="17">
        <v>0.47183861324678</v>
      </c>
      <c r="AE174" s="17"/>
      <c r="AF174" s="17">
        <v>0.39640444118366902</v>
      </c>
      <c r="AG174" s="17">
        <v>0.48030606594507802</v>
      </c>
      <c r="AH174" s="17">
        <v>0.40418065324773</v>
      </c>
      <c r="AI174" s="17">
        <v>0.29591206858988101</v>
      </c>
      <c r="AJ174" s="17">
        <v>0.40293617937101101</v>
      </c>
      <c r="AK174" s="17"/>
      <c r="AL174" s="17">
        <v>0.41243540080678498</v>
      </c>
      <c r="AM174" s="17">
        <v>0.46842869037471602</v>
      </c>
      <c r="AN174" s="17">
        <v>0.439030998528678</v>
      </c>
      <c r="AO174" s="17"/>
      <c r="AP174" s="17">
        <v>0.42276651771926099</v>
      </c>
      <c r="AQ174" s="17">
        <v>0.38725551368118</v>
      </c>
      <c r="AR174" s="17">
        <v>0.42227401516905799</v>
      </c>
      <c r="AS174" s="17">
        <v>0.52234459737992101</v>
      </c>
      <c r="AT174" s="17">
        <v>0.39399107234818997</v>
      </c>
      <c r="AU174" s="17"/>
      <c r="AV174" s="17">
        <v>0.36847709415683799</v>
      </c>
      <c r="AW174" s="17">
        <v>0.41359733671749399</v>
      </c>
      <c r="AX174" s="17">
        <v>0.36598930219705</v>
      </c>
      <c r="AY174" s="17">
        <v>0.40020871456405299</v>
      </c>
      <c r="AZ174" s="17">
        <v>0.44280072734417297</v>
      </c>
      <c r="BA174" s="17">
        <v>0.41994928881794302</v>
      </c>
      <c r="BB174" s="17">
        <v>0.45378097289109398</v>
      </c>
      <c r="BC174" s="17">
        <v>0.39922625818326801</v>
      </c>
      <c r="BD174" s="17">
        <v>0.37576141458170698</v>
      </c>
      <c r="BE174" s="17">
        <v>0.45935676121311197</v>
      </c>
      <c r="BF174" s="17">
        <v>0.42524994503194902</v>
      </c>
      <c r="BG174" s="17">
        <v>0.42195661896784098</v>
      </c>
      <c r="BH174" s="17">
        <v>0.338672184225429</v>
      </c>
      <c r="BI174" s="17">
        <v>0.36542016869970001</v>
      </c>
      <c r="BJ174" s="17">
        <v>0.50155292659452599</v>
      </c>
      <c r="BK174" s="17">
        <v>0.52276268617256905</v>
      </c>
      <c r="BL174" s="17"/>
      <c r="BM174" s="17">
        <v>0.46181678667165799</v>
      </c>
      <c r="BN174" s="17">
        <v>0.39554241082939101</v>
      </c>
      <c r="BO174" s="17">
        <v>0.42299534118742699</v>
      </c>
      <c r="BP174" s="17">
        <v>0.40031898052422699</v>
      </c>
      <c r="BQ174" s="17">
        <v>0.40841789444603999</v>
      </c>
      <c r="BR174" s="17">
        <v>0.44070474496668699</v>
      </c>
      <c r="BS174" s="17"/>
      <c r="BT174" s="17">
        <v>0.43021258288492298</v>
      </c>
      <c r="BU174" s="17">
        <v>0.40294506162955601</v>
      </c>
      <c r="BV174" s="17"/>
      <c r="BW174" s="17">
        <v>0.43407667217067197</v>
      </c>
      <c r="BX174" s="17">
        <v>0.38266530812667798</v>
      </c>
      <c r="BY174" s="17"/>
      <c r="BZ174" s="17">
        <v>0.40021554461671</v>
      </c>
      <c r="CA174" s="17">
        <v>0.455539158504493</v>
      </c>
      <c r="CB174" s="17">
        <v>0.52310378093412502</v>
      </c>
      <c r="CC174" s="17"/>
      <c r="CD174" s="17">
        <v>0.39057989586109498</v>
      </c>
      <c r="CE174" s="17">
        <v>0.45520747427931202</v>
      </c>
      <c r="CF174" s="17">
        <v>0.50297772066978896</v>
      </c>
      <c r="CG174" s="17"/>
      <c r="CH174" s="17">
        <v>0.397609228668653</v>
      </c>
      <c r="CI174" s="17">
        <v>0.40931987004716403</v>
      </c>
      <c r="CJ174" s="17">
        <v>0.51112186467244802</v>
      </c>
      <c r="CK174" s="17"/>
      <c r="CL174" s="17">
        <v>0.40150357234522099</v>
      </c>
      <c r="CM174" s="17">
        <v>0.4336531703998</v>
      </c>
      <c r="CN174" s="17"/>
      <c r="CO174" s="17">
        <v>0.42415653537271503</v>
      </c>
      <c r="CP174" s="17">
        <v>0.40090437478178398</v>
      </c>
      <c r="CQ174" s="17">
        <v>0.46546306971336099</v>
      </c>
      <c r="CR174" s="17">
        <v>0.360606659142235</v>
      </c>
    </row>
    <row r="175" spans="2:96" x14ac:dyDescent="0.25">
      <c r="B175" t="s">
        <v>196</v>
      </c>
      <c r="C175" s="17">
        <v>0.28513324359862102</v>
      </c>
      <c r="D175" s="17">
        <v>0.30557637291654199</v>
      </c>
      <c r="E175" s="17">
        <v>0.26549001401279299</v>
      </c>
      <c r="F175" s="17"/>
      <c r="G175" s="17">
        <v>0.184341215065396</v>
      </c>
      <c r="H175" s="17">
        <v>0.233280112968902</v>
      </c>
      <c r="I175" s="17">
        <v>0.21424635515040899</v>
      </c>
      <c r="J175" s="17">
        <v>0.27567696129830799</v>
      </c>
      <c r="K175" s="17">
        <v>0.34759796693883499</v>
      </c>
      <c r="L175" s="17">
        <v>0.41802824042387199</v>
      </c>
      <c r="M175" s="17"/>
      <c r="N175" s="17">
        <v>0.27776677122654397</v>
      </c>
      <c r="O175" s="17">
        <v>0.34083729469306301</v>
      </c>
      <c r="P175" s="17">
        <v>0.27006382894215503</v>
      </c>
      <c r="Q175" s="17">
        <v>0.24962436636090099</v>
      </c>
      <c r="R175" s="17"/>
      <c r="S175" s="17">
        <v>0.26998397525740803</v>
      </c>
      <c r="T175" s="17">
        <v>0.31342162245140698</v>
      </c>
      <c r="U175" s="17">
        <v>0.30125372352118501</v>
      </c>
      <c r="V175" s="17">
        <v>0.28769658673524301</v>
      </c>
      <c r="W175" s="17">
        <v>0.369673146919969</v>
      </c>
      <c r="X175" s="17">
        <v>0.26242672327102301</v>
      </c>
      <c r="Y175" s="17">
        <v>0.25486073722403202</v>
      </c>
      <c r="Z175" s="17">
        <v>0.22591547770055601</v>
      </c>
      <c r="AA175" s="17">
        <v>0.25629841470822701</v>
      </c>
      <c r="AB175" s="17">
        <v>0.31743415007540898</v>
      </c>
      <c r="AC175" s="17">
        <v>0.30540947919022898</v>
      </c>
      <c r="AD175" s="17">
        <v>0.18824212885819999</v>
      </c>
      <c r="AE175" s="17"/>
      <c r="AF175" s="17">
        <v>0.33628710920213001</v>
      </c>
      <c r="AG175" s="17">
        <v>0.240517604085938</v>
      </c>
      <c r="AH175" s="17">
        <v>0.35120017447566698</v>
      </c>
      <c r="AI175" s="17">
        <v>0.226026320902703</v>
      </c>
      <c r="AJ175" s="17">
        <v>0.27278124952555299</v>
      </c>
      <c r="AK175" s="17"/>
      <c r="AL175" s="17">
        <v>0.342102633108813</v>
      </c>
      <c r="AM175" s="17">
        <v>0.23829495234612999</v>
      </c>
      <c r="AN175" s="17">
        <v>0.314830522642713</v>
      </c>
      <c r="AO175" s="17"/>
      <c r="AP175" s="17">
        <v>0.29428720626673499</v>
      </c>
      <c r="AQ175" s="17">
        <v>0.29630304261914397</v>
      </c>
      <c r="AR175" s="17">
        <v>0.278920217745798</v>
      </c>
      <c r="AS175" s="17">
        <v>0.24841869093897301</v>
      </c>
      <c r="AT175" s="17">
        <v>0.18402700493167901</v>
      </c>
      <c r="AU175" s="17"/>
      <c r="AV175" s="17">
        <v>0</v>
      </c>
      <c r="AW175" s="17">
        <v>0.22775821433924301</v>
      </c>
      <c r="AX175" s="17">
        <v>0.26375859609436703</v>
      </c>
      <c r="AY175" s="17">
        <v>0.28535084943049999</v>
      </c>
      <c r="AZ175" s="17">
        <v>0.267463302599524</v>
      </c>
      <c r="BA175" s="17">
        <v>0.28887184135341099</v>
      </c>
      <c r="BB175" s="17">
        <v>0.25728980086840197</v>
      </c>
      <c r="BC175" s="17">
        <v>0.32314788834189401</v>
      </c>
      <c r="BD175" s="17">
        <v>0.34576211632131199</v>
      </c>
      <c r="BE175" s="17">
        <v>0.29143798619838301</v>
      </c>
      <c r="BF175" s="17">
        <v>0.28926121738911997</v>
      </c>
      <c r="BG175" s="17">
        <v>0.25765070413761598</v>
      </c>
      <c r="BH175" s="17">
        <v>0.36228848540375203</v>
      </c>
      <c r="BI175" s="17">
        <v>0.33079536567088202</v>
      </c>
      <c r="BJ175" s="17">
        <v>0.21120258348434501</v>
      </c>
      <c r="BK175" s="17">
        <v>0.25955575796366598</v>
      </c>
      <c r="BL175" s="17"/>
      <c r="BM175" s="17">
        <v>0.21711128002667399</v>
      </c>
      <c r="BN175" s="17">
        <v>0.30835918051745098</v>
      </c>
      <c r="BO175" s="17">
        <v>0.30181968576492102</v>
      </c>
      <c r="BP175" s="17">
        <v>0.29842696042913902</v>
      </c>
      <c r="BQ175" s="17">
        <v>0.32960230062555901</v>
      </c>
      <c r="BR175" s="17">
        <v>0.26739306900577098</v>
      </c>
      <c r="BS175" s="17"/>
      <c r="BT175" s="17">
        <v>0.26318576133777999</v>
      </c>
      <c r="BU175" s="17">
        <v>0.31838785710255701</v>
      </c>
      <c r="BV175" s="17"/>
      <c r="BW175" s="17">
        <v>0.26282385019098498</v>
      </c>
      <c r="BX175" s="17">
        <v>0.32773416224205099</v>
      </c>
      <c r="BY175" s="17"/>
      <c r="BZ175" s="17">
        <v>0.298902141832735</v>
      </c>
      <c r="CA175" s="17">
        <v>0.25236044070657299</v>
      </c>
      <c r="CB175" s="17">
        <v>0.202452595788328</v>
      </c>
      <c r="CC175" s="17"/>
      <c r="CD175" s="17">
        <v>0.30982720387247698</v>
      </c>
      <c r="CE175" s="17">
        <v>0.219571642451897</v>
      </c>
      <c r="CF175" s="17">
        <v>0.23175752922097201</v>
      </c>
      <c r="CG175" s="17"/>
      <c r="CH175" s="17">
        <v>0.31148588754207901</v>
      </c>
      <c r="CI175" s="17">
        <v>0.22232690579613101</v>
      </c>
      <c r="CJ175" s="17">
        <v>0.20829810894467499</v>
      </c>
      <c r="CK175" s="17"/>
      <c r="CL175" s="17">
        <v>0.30069871812974402</v>
      </c>
      <c r="CM175" s="17">
        <v>0.27142562290459199</v>
      </c>
      <c r="CN175" s="17"/>
      <c r="CO175" s="17">
        <v>0.337781965643558</v>
      </c>
      <c r="CP175" s="17">
        <v>0.369505225762228</v>
      </c>
      <c r="CQ175" s="17">
        <v>0.25660657094137101</v>
      </c>
      <c r="CR175" s="17">
        <v>0.16001710933459001</v>
      </c>
    </row>
    <row r="176" spans="2:96" x14ac:dyDescent="0.25">
      <c r="B176" t="s">
        <v>197</v>
      </c>
      <c r="C176" s="17">
        <v>7.4047697254083694E-2</v>
      </c>
      <c r="D176" s="17">
        <v>9.1058222334257796E-2</v>
      </c>
      <c r="E176" s="17">
        <v>5.6748517508583902E-2</v>
      </c>
      <c r="F176" s="17"/>
      <c r="G176" s="17">
        <v>5.4719833925011202E-2</v>
      </c>
      <c r="H176" s="17">
        <v>8.4772553325220101E-2</v>
      </c>
      <c r="I176" s="17">
        <v>5.5623412400873103E-2</v>
      </c>
      <c r="J176" s="17">
        <v>9.2479910905921794E-2</v>
      </c>
      <c r="K176" s="17">
        <v>6.9917995030622196E-2</v>
      </c>
      <c r="L176" s="17">
        <v>8.0891515872886594E-2</v>
      </c>
      <c r="M176" s="17"/>
      <c r="N176" s="17">
        <v>0.101167565679364</v>
      </c>
      <c r="O176" s="17">
        <v>5.8027101487945702E-2</v>
      </c>
      <c r="P176" s="17">
        <v>6.4228290780759506E-2</v>
      </c>
      <c r="Q176" s="17">
        <v>7.0873523610284803E-2</v>
      </c>
      <c r="R176" s="17"/>
      <c r="S176" s="17">
        <v>8.08515167300808E-2</v>
      </c>
      <c r="T176" s="17">
        <v>6.8830609319216404E-2</v>
      </c>
      <c r="U176" s="17">
        <v>8.98671980549966E-2</v>
      </c>
      <c r="V176" s="17">
        <v>6.1741815993851097E-2</v>
      </c>
      <c r="W176" s="17">
        <v>7.9527928012555898E-2</v>
      </c>
      <c r="X176" s="17">
        <v>8.1112826640185903E-2</v>
      </c>
      <c r="Y176" s="17">
        <v>8.4831845908785203E-2</v>
      </c>
      <c r="Z176" s="17">
        <v>3.51163011434171E-2</v>
      </c>
      <c r="AA176" s="17">
        <v>6.1923860088170697E-2</v>
      </c>
      <c r="AB176" s="17">
        <v>7.8876789540748504E-2</v>
      </c>
      <c r="AC176" s="17">
        <v>9.5306272670572401E-2</v>
      </c>
      <c r="AD176" s="17">
        <v>4.2975904291532099E-2</v>
      </c>
      <c r="AE176" s="17"/>
      <c r="AF176" s="17">
        <v>7.3442448747970401E-2</v>
      </c>
      <c r="AG176" s="17">
        <v>6.0423289896212803E-2</v>
      </c>
      <c r="AH176" s="17">
        <v>0.135068632406496</v>
      </c>
      <c r="AI176" s="17">
        <v>7.1003968484712104E-2</v>
      </c>
      <c r="AJ176" s="17">
        <v>7.1820306496867201E-2</v>
      </c>
      <c r="AK176" s="17"/>
      <c r="AL176" s="17">
        <v>7.9226759628055504E-2</v>
      </c>
      <c r="AM176" s="17">
        <v>6.8707663521069898E-2</v>
      </c>
      <c r="AN176" s="17">
        <v>8.1005942715811394E-2</v>
      </c>
      <c r="AO176" s="17"/>
      <c r="AP176" s="17">
        <v>5.3159893823790501E-2</v>
      </c>
      <c r="AQ176" s="17">
        <v>7.95641586124613E-2</v>
      </c>
      <c r="AR176" s="17">
        <v>8.3221830478532197E-2</v>
      </c>
      <c r="AS176" s="17">
        <v>5.6143376512818602E-2</v>
      </c>
      <c r="AT176" s="17">
        <v>0.12854048258208201</v>
      </c>
      <c r="AU176" s="17"/>
      <c r="AV176" s="17">
        <v>0</v>
      </c>
      <c r="AW176" s="17">
        <v>5.1211034000288098E-2</v>
      </c>
      <c r="AX176" s="17">
        <v>6.6033268902252598E-2</v>
      </c>
      <c r="AY176" s="17">
        <v>4.5548244780533001E-2</v>
      </c>
      <c r="AZ176" s="17">
        <v>4.5249293596824398E-2</v>
      </c>
      <c r="BA176" s="17">
        <v>9.6857152513702194E-2</v>
      </c>
      <c r="BB176" s="17">
        <v>5.0656545331472298E-2</v>
      </c>
      <c r="BC176" s="17">
        <v>8.3379554488830401E-2</v>
      </c>
      <c r="BD176" s="17">
        <v>0.100063160940898</v>
      </c>
      <c r="BE176" s="17">
        <v>8.9440582557387294E-2</v>
      </c>
      <c r="BF176" s="17">
        <v>7.3444479766642701E-2</v>
      </c>
      <c r="BG176" s="17">
        <v>0.11662454076287999</v>
      </c>
      <c r="BH176" s="17">
        <v>0.12259386123568</v>
      </c>
      <c r="BI176" s="17">
        <v>8.1075123685103306E-2</v>
      </c>
      <c r="BJ176" s="17">
        <v>9.3823298973184893E-2</v>
      </c>
      <c r="BK176" s="17">
        <v>9.3127833401513399E-2</v>
      </c>
      <c r="BL176" s="17"/>
      <c r="BM176" s="17">
        <v>7.0669603524322402E-2</v>
      </c>
      <c r="BN176" s="17">
        <v>7.05375479785149E-2</v>
      </c>
      <c r="BO176" s="17">
        <v>9.9975745910503899E-2</v>
      </c>
      <c r="BP176" s="17">
        <v>6.8533260733230295E-2</v>
      </c>
      <c r="BQ176" s="17">
        <v>6.4070296160950904E-2</v>
      </c>
      <c r="BR176" s="17">
        <v>7.8072347695239797E-2</v>
      </c>
      <c r="BS176" s="17"/>
      <c r="BT176" s="17">
        <v>8.1627744005146302E-2</v>
      </c>
      <c r="BU176" s="17">
        <v>6.2886793634886903E-2</v>
      </c>
      <c r="BV176" s="17"/>
      <c r="BW176" s="17">
        <v>6.4290176952112393E-2</v>
      </c>
      <c r="BX176" s="17">
        <v>8.8791405099600706E-2</v>
      </c>
      <c r="BY176" s="17"/>
      <c r="BZ176" s="17">
        <v>7.8475566775092903E-2</v>
      </c>
      <c r="CA176" s="17">
        <v>6.7149464257399497E-2</v>
      </c>
      <c r="CB176" s="17">
        <v>4.5055721439788997E-2</v>
      </c>
      <c r="CC176" s="17"/>
      <c r="CD176" s="17">
        <v>8.5092199775716706E-2</v>
      </c>
      <c r="CE176" s="17">
        <v>4.7694608682286997E-2</v>
      </c>
      <c r="CF176" s="17">
        <v>3.8770923710706499E-2</v>
      </c>
      <c r="CG176" s="17"/>
      <c r="CH176" s="17">
        <v>8.3293223732499796E-2</v>
      </c>
      <c r="CI176" s="17">
        <v>5.32416930130006E-2</v>
      </c>
      <c r="CJ176" s="17">
        <v>4.3652140835266799E-2</v>
      </c>
      <c r="CK176" s="17"/>
      <c r="CL176" s="17">
        <v>8.6151139689870204E-2</v>
      </c>
      <c r="CM176" s="17">
        <v>6.3046655653914305E-2</v>
      </c>
      <c r="CN176" s="17"/>
      <c r="CO176" s="17">
        <v>0.123250116039444</v>
      </c>
      <c r="CP176" s="17">
        <v>0.106545893667262</v>
      </c>
      <c r="CQ176" s="17">
        <v>5.5741881055347803E-2</v>
      </c>
      <c r="CR176" s="17">
        <v>2.9505104513917899E-2</v>
      </c>
    </row>
    <row r="177" spans="2:96" x14ac:dyDescent="0.25">
      <c r="B177" t="s">
        <v>198</v>
      </c>
      <c r="C177" s="17">
        <v>3.9446321115330796E-3</v>
      </c>
      <c r="D177" s="17">
        <v>6.4853961158491099E-3</v>
      </c>
      <c r="E177" s="17">
        <v>1.4781895321740201E-3</v>
      </c>
      <c r="F177" s="17"/>
      <c r="G177" s="17">
        <v>5.3505781367908503E-3</v>
      </c>
      <c r="H177" s="17">
        <v>0</v>
      </c>
      <c r="I177" s="17">
        <v>0</v>
      </c>
      <c r="J177" s="17">
        <v>5.5181424830689904E-3</v>
      </c>
      <c r="K177" s="17">
        <v>3.8726850755295E-3</v>
      </c>
      <c r="L177" s="17">
        <v>8.2062530272929094E-3</v>
      </c>
      <c r="M177" s="17"/>
      <c r="N177" s="17">
        <v>6.0597911198749599E-3</v>
      </c>
      <c r="O177" s="17">
        <v>6.8188180708840902E-3</v>
      </c>
      <c r="P177" s="17">
        <v>0</v>
      </c>
      <c r="Q177" s="17">
        <v>2.1814535146378699E-3</v>
      </c>
      <c r="R177" s="17"/>
      <c r="S177" s="17">
        <v>3.41032072199718E-3</v>
      </c>
      <c r="T177" s="17">
        <v>0</v>
      </c>
      <c r="U177" s="17">
        <v>5.4370992100312701E-3</v>
      </c>
      <c r="V177" s="17">
        <v>4.8035918466827199E-3</v>
      </c>
      <c r="W177" s="17">
        <v>6.6437591070092001E-3</v>
      </c>
      <c r="X177" s="17">
        <v>6.0542108856527603E-3</v>
      </c>
      <c r="Y177" s="17">
        <v>1.0566436466585701E-2</v>
      </c>
      <c r="Z177" s="17">
        <v>0</v>
      </c>
      <c r="AA177" s="17">
        <v>0</v>
      </c>
      <c r="AB177" s="17">
        <v>0</v>
      </c>
      <c r="AC177" s="17">
        <v>1.48571207667508E-2</v>
      </c>
      <c r="AD177" s="17">
        <v>0</v>
      </c>
      <c r="AE177" s="17"/>
      <c r="AF177" s="17">
        <v>8.2384714066901094E-3</v>
      </c>
      <c r="AG177" s="17">
        <v>0</v>
      </c>
      <c r="AH177" s="17">
        <v>1.5521608620908799E-2</v>
      </c>
      <c r="AI177" s="17">
        <v>0</v>
      </c>
      <c r="AJ177" s="17">
        <v>0</v>
      </c>
      <c r="AK177" s="17"/>
      <c r="AL177" s="17">
        <v>1.34113428199243E-2</v>
      </c>
      <c r="AM177" s="17">
        <v>1.3437240353687901E-3</v>
      </c>
      <c r="AN177" s="17">
        <v>5.7318178962283703E-3</v>
      </c>
      <c r="AO177" s="17"/>
      <c r="AP177" s="17">
        <v>1.8126567726613899E-3</v>
      </c>
      <c r="AQ177" s="17">
        <v>6.4970968398575801E-3</v>
      </c>
      <c r="AR177" s="17">
        <v>0</v>
      </c>
      <c r="AS177" s="17">
        <v>7.0476902874585003E-3</v>
      </c>
      <c r="AT177" s="17">
        <v>0</v>
      </c>
      <c r="AU177" s="17"/>
      <c r="AV177" s="17">
        <v>0</v>
      </c>
      <c r="AW177" s="17">
        <v>1.2670390604560201E-2</v>
      </c>
      <c r="AX177" s="17">
        <v>0</v>
      </c>
      <c r="AY177" s="17">
        <v>5.6983946511355897E-3</v>
      </c>
      <c r="AZ177" s="17">
        <v>0</v>
      </c>
      <c r="BA177" s="17">
        <v>0</v>
      </c>
      <c r="BB177" s="17">
        <v>0</v>
      </c>
      <c r="BC177" s="17">
        <v>5.6380304717427998E-3</v>
      </c>
      <c r="BD177" s="17">
        <v>5.9197341694936902E-3</v>
      </c>
      <c r="BE177" s="17">
        <v>0</v>
      </c>
      <c r="BF177" s="17">
        <v>6.4046154841244799E-3</v>
      </c>
      <c r="BG177" s="17">
        <v>0</v>
      </c>
      <c r="BH177" s="17">
        <v>1.13266724443154E-2</v>
      </c>
      <c r="BI177" s="17">
        <v>2.9935777796548199E-2</v>
      </c>
      <c r="BJ177" s="17">
        <v>1.8949707839327701E-2</v>
      </c>
      <c r="BK177" s="17">
        <v>0</v>
      </c>
      <c r="BL177" s="17"/>
      <c r="BM177" s="17">
        <v>4.0597606759609304E-3</v>
      </c>
      <c r="BN177" s="17">
        <v>5.9848282451926303E-3</v>
      </c>
      <c r="BO177" s="17">
        <v>0</v>
      </c>
      <c r="BP177" s="17">
        <v>4.5556099134935303E-3</v>
      </c>
      <c r="BQ177" s="17">
        <v>4.3240711489902703E-3</v>
      </c>
      <c r="BR177" s="17">
        <v>0</v>
      </c>
      <c r="BS177" s="17"/>
      <c r="BT177" s="17">
        <v>3.43695505694319E-3</v>
      </c>
      <c r="BU177" s="17">
        <v>4.8469912075552301E-3</v>
      </c>
      <c r="BV177" s="17"/>
      <c r="BW177" s="17">
        <v>2.0269125392387501E-3</v>
      </c>
      <c r="BX177" s="17">
        <v>5.6690394462205404E-3</v>
      </c>
      <c r="BY177" s="17"/>
      <c r="BZ177" s="17">
        <v>3.75328302843846E-3</v>
      </c>
      <c r="CA177" s="17">
        <v>6.5522329747429902E-3</v>
      </c>
      <c r="CB177" s="17">
        <v>0</v>
      </c>
      <c r="CC177" s="17"/>
      <c r="CD177" s="17">
        <v>4.47812899051172E-3</v>
      </c>
      <c r="CE177" s="17">
        <v>0</v>
      </c>
      <c r="CF177" s="17">
        <v>0</v>
      </c>
      <c r="CG177" s="17"/>
      <c r="CH177" s="17">
        <v>5.3844275001956503E-3</v>
      </c>
      <c r="CI177" s="17">
        <v>0</v>
      </c>
      <c r="CJ177" s="17">
        <v>0</v>
      </c>
      <c r="CK177" s="17"/>
      <c r="CL177" s="17">
        <v>7.8612402573993E-3</v>
      </c>
      <c r="CM177" s="17">
        <v>0</v>
      </c>
      <c r="CN177" s="17"/>
      <c r="CO177" s="17">
        <v>6.1818709128985197E-3</v>
      </c>
      <c r="CP177" s="17">
        <v>9.58495931445719E-3</v>
      </c>
      <c r="CQ177" s="17">
        <v>0</v>
      </c>
      <c r="CR177" s="17">
        <v>0</v>
      </c>
    </row>
    <row r="178" spans="2:96" x14ac:dyDescent="0.25">
      <c r="B178" t="s">
        <v>175</v>
      </c>
      <c r="C178" s="17">
        <v>5.1681355625910197E-3</v>
      </c>
      <c r="D178" s="17">
        <v>6.8750628986475101E-3</v>
      </c>
      <c r="E178" s="17">
        <v>3.52470688941459E-3</v>
      </c>
      <c r="F178" s="17"/>
      <c r="G178" s="17">
        <v>0</v>
      </c>
      <c r="H178" s="17">
        <v>2.1112450783073999E-2</v>
      </c>
      <c r="I178" s="17">
        <v>3.2428687017230198E-3</v>
      </c>
      <c r="J178" s="17">
        <v>0</v>
      </c>
      <c r="K178" s="17">
        <v>3.4652877332760402E-3</v>
      </c>
      <c r="L178" s="17">
        <v>2.5078742744517701E-3</v>
      </c>
      <c r="M178" s="17"/>
      <c r="N178" s="17">
        <v>0</v>
      </c>
      <c r="O178" s="17">
        <v>2.1253226353972398E-3</v>
      </c>
      <c r="P178" s="17">
        <v>8.49381998832862E-3</v>
      </c>
      <c r="Q178" s="17">
        <v>1.10422697545793E-2</v>
      </c>
      <c r="R178" s="17"/>
      <c r="S178" s="17">
        <v>0</v>
      </c>
      <c r="T178" s="17">
        <v>3.7409623169272501E-3</v>
      </c>
      <c r="U178" s="17">
        <v>6.5393338874093401E-3</v>
      </c>
      <c r="V178" s="17">
        <v>0</v>
      </c>
      <c r="W178" s="17">
        <v>0</v>
      </c>
      <c r="X178" s="17">
        <v>1.83690752001687E-2</v>
      </c>
      <c r="Y178" s="17">
        <v>0</v>
      </c>
      <c r="Z178" s="17">
        <v>2.28507506125325E-2</v>
      </c>
      <c r="AA178" s="17">
        <v>0</v>
      </c>
      <c r="AB178" s="17">
        <v>0</v>
      </c>
      <c r="AC178" s="17">
        <v>1.09964352107961E-2</v>
      </c>
      <c r="AD178" s="17">
        <v>3.4850463578011699E-2</v>
      </c>
      <c r="AE178" s="17"/>
      <c r="AF178" s="17">
        <v>0</v>
      </c>
      <c r="AG178" s="17">
        <v>5.0688396788869496E-3</v>
      </c>
      <c r="AH178" s="17">
        <v>0</v>
      </c>
      <c r="AI178" s="17">
        <v>0</v>
      </c>
      <c r="AJ178" s="17">
        <v>1.7261890404094999E-2</v>
      </c>
      <c r="AK178" s="17"/>
      <c r="AL178" s="17">
        <v>0</v>
      </c>
      <c r="AM178" s="17">
        <v>4.1576149000351198E-3</v>
      </c>
      <c r="AN178" s="17">
        <v>0</v>
      </c>
      <c r="AO178" s="17"/>
      <c r="AP178" s="17">
        <v>7.3239747212117999E-3</v>
      </c>
      <c r="AQ178" s="17">
        <v>4.5676219050435098E-3</v>
      </c>
      <c r="AR178" s="17">
        <v>5.7108382591335898E-3</v>
      </c>
      <c r="AS178" s="17">
        <v>8.6061719987107297E-3</v>
      </c>
      <c r="AT178" s="17">
        <v>0</v>
      </c>
      <c r="AU178" s="17"/>
      <c r="AV178" s="17">
        <v>0.15759437761936301</v>
      </c>
      <c r="AW178" s="17">
        <v>0</v>
      </c>
      <c r="AX178" s="17">
        <v>1.353403108276E-2</v>
      </c>
      <c r="AY178" s="17">
        <v>0</v>
      </c>
      <c r="AZ178" s="17">
        <v>6.8991877751940602E-3</v>
      </c>
      <c r="BA178" s="17">
        <v>4.7120058667761899E-3</v>
      </c>
      <c r="BB178" s="17">
        <v>0</v>
      </c>
      <c r="BC178" s="17">
        <v>7.1342089430775002E-3</v>
      </c>
      <c r="BD178" s="17">
        <v>0</v>
      </c>
      <c r="BE178" s="17">
        <v>0</v>
      </c>
      <c r="BF178" s="17">
        <v>0</v>
      </c>
      <c r="BG178" s="17">
        <v>0</v>
      </c>
      <c r="BH178" s="17">
        <v>0</v>
      </c>
      <c r="BI178" s="17">
        <v>3.6555586599873999E-2</v>
      </c>
      <c r="BJ178" s="17">
        <v>3.7765401164708202E-2</v>
      </c>
      <c r="BK178" s="17">
        <v>0</v>
      </c>
      <c r="BL178" s="17"/>
      <c r="BM178" s="17">
        <v>9.3895184445968102E-3</v>
      </c>
      <c r="BN178" s="17">
        <v>6.4691690758421697E-3</v>
      </c>
      <c r="BO178" s="17">
        <v>0</v>
      </c>
      <c r="BP178" s="17">
        <v>3.5990591524029001E-3</v>
      </c>
      <c r="BQ178" s="17">
        <v>5.2006674706232799E-3</v>
      </c>
      <c r="BR178" s="17">
        <v>0</v>
      </c>
      <c r="BS178" s="17"/>
      <c r="BT178" s="17">
        <v>5.2091704136526997E-3</v>
      </c>
      <c r="BU178" s="17">
        <v>5.2882098342027202E-3</v>
      </c>
      <c r="BV178" s="17"/>
      <c r="BW178" s="17">
        <v>3.80087317586424E-3</v>
      </c>
      <c r="BX178" s="17">
        <v>2.4163744588481498E-3</v>
      </c>
      <c r="BY178" s="17"/>
      <c r="BZ178" s="17">
        <v>5.1610126457154798E-3</v>
      </c>
      <c r="CA178" s="17">
        <v>7.2773001487355798E-3</v>
      </c>
      <c r="CB178" s="17">
        <v>0</v>
      </c>
      <c r="CC178" s="17"/>
      <c r="CD178" s="17">
        <v>6.1577238311259601E-3</v>
      </c>
      <c r="CE178" s="17">
        <v>0</v>
      </c>
      <c r="CF178" s="17">
        <v>0</v>
      </c>
      <c r="CG178" s="17"/>
      <c r="CH178" s="17">
        <v>5.5866916610075798E-3</v>
      </c>
      <c r="CI178" s="17">
        <v>0</v>
      </c>
      <c r="CJ178" s="17">
        <v>1.36735129624279E-2</v>
      </c>
      <c r="CK178" s="17"/>
      <c r="CL178" s="17">
        <v>4.2536125890815599E-3</v>
      </c>
      <c r="CM178" s="17">
        <v>6.52832950265308E-3</v>
      </c>
      <c r="CN178" s="17"/>
      <c r="CO178" s="17">
        <v>7.8870116713296197E-3</v>
      </c>
      <c r="CP178" s="17">
        <v>6.9900024888559301E-3</v>
      </c>
      <c r="CQ178" s="17">
        <v>2.8073993887989001E-3</v>
      </c>
      <c r="CR178" s="17">
        <v>5.2737291338743001E-3</v>
      </c>
    </row>
    <row r="179" spans="2:96" x14ac:dyDescent="0.25">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c r="CA179" s="17"/>
      <c r="CB179" s="17"/>
      <c r="CC179" s="17"/>
      <c r="CD179" s="17"/>
      <c r="CE179" s="17"/>
      <c r="CF179" s="17"/>
      <c r="CG179" s="17"/>
      <c r="CH179" s="17"/>
      <c r="CI179" s="17"/>
      <c r="CJ179" s="17"/>
      <c r="CK179" s="17"/>
      <c r="CL179" s="17"/>
      <c r="CM179" s="17"/>
      <c r="CN179" s="17"/>
      <c r="CO179" s="17"/>
      <c r="CP179" s="17"/>
      <c r="CQ179" s="17"/>
      <c r="CR179" s="17"/>
    </row>
    <row r="180" spans="2:96" x14ac:dyDescent="0.25">
      <c r="B180" s="6" t="s">
        <v>203</v>
      </c>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c r="CB180" s="17"/>
      <c r="CC180" s="17"/>
      <c r="CD180" s="17"/>
      <c r="CE180" s="17"/>
      <c r="CF180" s="17"/>
      <c r="CG180" s="17"/>
      <c r="CH180" s="17"/>
      <c r="CI180" s="17"/>
      <c r="CJ180" s="17"/>
      <c r="CK180" s="17"/>
      <c r="CL180" s="17"/>
      <c r="CM180" s="17"/>
      <c r="CN180" s="17"/>
      <c r="CO180" s="17"/>
      <c r="CP180" s="17"/>
      <c r="CQ180" s="17"/>
      <c r="CR180" s="17"/>
    </row>
    <row r="181" spans="2:96" x14ac:dyDescent="0.25">
      <c r="B181" s="24" t="s">
        <v>123</v>
      </c>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c r="CB181" s="17"/>
      <c r="CC181" s="17"/>
      <c r="CD181" s="17"/>
      <c r="CE181" s="17"/>
      <c r="CF181" s="17"/>
      <c r="CG181" s="17"/>
      <c r="CH181" s="17"/>
      <c r="CI181" s="17"/>
      <c r="CJ181" s="17"/>
      <c r="CK181" s="17"/>
      <c r="CL181" s="17"/>
      <c r="CM181" s="17"/>
      <c r="CN181" s="17"/>
      <c r="CO181" s="17"/>
      <c r="CP181" s="17"/>
      <c r="CQ181" s="17"/>
      <c r="CR181" s="17"/>
    </row>
    <row r="182" spans="2:96" x14ac:dyDescent="0.25">
      <c r="B182" t="s">
        <v>200</v>
      </c>
      <c r="C182" s="17">
        <v>0.18141560601611401</v>
      </c>
      <c r="D182" s="17">
        <v>0.17577448968248199</v>
      </c>
      <c r="E182" s="17">
        <v>0.18682947707758599</v>
      </c>
      <c r="F182" s="17"/>
      <c r="G182" s="17">
        <v>0.195915846497524</v>
      </c>
      <c r="H182" s="17">
        <v>0.18739834251364701</v>
      </c>
      <c r="I182" s="17">
        <v>0.21352982354095501</v>
      </c>
      <c r="J182" s="17">
        <v>0.18942107145964299</v>
      </c>
      <c r="K182" s="17">
        <v>0.18217716181146901</v>
      </c>
      <c r="L182" s="17">
        <v>0.13369239885909201</v>
      </c>
      <c r="M182" s="17"/>
      <c r="N182" s="17">
        <v>0.13756906117161999</v>
      </c>
      <c r="O182" s="17">
        <v>0.16488064351202</v>
      </c>
      <c r="P182" s="17">
        <v>0.187413135425576</v>
      </c>
      <c r="Q182" s="17">
        <v>0.238401917928075</v>
      </c>
      <c r="R182" s="17"/>
      <c r="S182" s="17">
        <v>0.17837681653965301</v>
      </c>
      <c r="T182" s="17">
        <v>0.20640086276748201</v>
      </c>
      <c r="U182" s="17">
        <v>0.20136643886515901</v>
      </c>
      <c r="V182" s="17">
        <v>0.161665925774268</v>
      </c>
      <c r="W182" s="17">
        <v>0.12048427125415501</v>
      </c>
      <c r="X182" s="17">
        <v>0.17679825400427199</v>
      </c>
      <c r="Y182" s="17">
        <v>0.14080907553437799</v>
      </c>
      <c r="Z182" s="17">
        <v>0.18474649240484201</v>
      </c>
      <c r="AA182" s="17">
        <v>0.24701911971402499</v>
      </c>
      <c r="AB182" s="17">
        <v>0.15968866480895</v>
      </c>
      <c r="AC182" s="17">
        <v>0.124815579546133</v>
      </c>
      <c r="AD182" s="17">
        <v>0.27168292513825798</v>
      </c>
      <c r="AE182" s="17"/>
      <c r="AF182" s="17">
        <v>0.154419696223808</v>
      </c>
      <c r="AG182" s="17">
        <v>0.19184183650151099</v>
      </c>
      <c r="AH182" s="17">
        <v>0.14896250973397901</v>
      </c>
      <c r="AI182" s="17">
        <v>0.352226238498421</v>
      </c>
      <c r="AJ182" s="17">
        <v>0.18655976273462099</v>
      </c>
      <c r="AK182" s="17"/>
      <c r="AL182" s="17">
        <v>0.125475493257582</v>
      </c>
      <c r="AM182" s="17">
        <v>0.19343958615394799</v>
      </c>
      <c r="AN182" s="17">
        <v>0.17229271740798599</v>
      </c>
      <c r="AO182" s="17"/>
      <c r="AP182" s="17">
        <v>0.16614543853862901</v>
      </c>
      <c r="AQ182" s="17">
        <v>0.191522642698391</v>
      </c>
      <c r="AR182" s="17">
        <v>0.19824676057072901</v>
      </c>
      <c r="AS182" s="17">
        <v>0.12679030161635499</v>
      </c>
      <c r="AT182" s="17">
        <v>0.30546416999857201</v>
      </c>
      <c r="AU182" s="17"/>
      <c r="AV182" s="17">
        <v>0.62669813154463605</v>
      </c>
      <c r="AW182" s="17">
        <v>0.25991321818832103</v>
      </c>
      <c r="AX182" s="17">
        <v>0.24771867113804499</v>
      </c>
      <c r="AY182" s="17">
        <v>0.211112907253455</v>
      </c>
      <c r="AZ182" s="17">
        <v>0.23747053393918999</v>
      </c>
      <c r="BA182" s="17">
        <v>0.17034232680323999</v>
      </c>
      <c r="BB182" s="17">
        <v>0.15490264007270699</v>
      </c>
      <c r="BC182" s="17">
        <v>0.12763995212667001</v>
      </c>
      <c r="BD182" s="17">
        <v>0.16094386433774099</v>
      </c>
      <c r="BE182" s="17">
        <v>0.193218818916922</v>
      </c>
      <c r="BF182" s="17">
        <v>0.16635092912685301</v>
      </c>
      <c r="BG182" s="17">
        <v>0.12715786160031101</v>
      </c>
      <c r="BH182" s="17">
        <v>0.120136776068913</v>
      </c>
      <c r="BI182" s="17">
        <v>9.1911683662034796E-2</v>
      </c>
      <c r="BJ182" s="17">
        <v>0.17714546668225301</v>
      </c>
      <c r="BK182" s="17">
        <v>0.13730876527361999</v>
      </c>
      <c r="BL182" s="17"/>
      <c r="BM182" s="17">
        <v>0.210930440033571</v>
      </c>
      <c r="BN182" s="17">
        <v>0.163000596914288</v>
      </c>
      <c r="BO182" s="17">
        <v>0.187678017569641</v>
      </c>
      <c r="BP182" s="17">
        <v>0.187590633874887</v>
      </c>
      <c r="BQ182" s="17">
        <v>0.13733829658279401</v>
      </c>
      <c r="BR182" s="17">
        <v>0.20145503753945901</v>
      </c>
      <c r="BS182" s="17"/>
      <c r="BT182" s="17">
        <v>0.19127228334405799</v>
      </c>
      <c r="BU182" s="17">
        <v>0.16033044115900599</v>
      </c>
      <c r="BV182" s="17"/>
      <c r="BW182" s="17">
        <v>0.20169851254331</v>
      </c>
      <c r="BX182" s="17">
        <v>0.15139969830053299</v>
      </c>
      <c r="BY182" s="17"/>
      <c r="BZ182" s="17">
        <v>0.17931137953831999</v>
      </c>
      <c r="CA182" s="17">
        <v>0.18536477468944701</v>
      </c>
      <c r="CB182" s="17">
        <v>0.203004649925912</v>
      </c>
      <c r="CC182" s="17"/>
      <c r="CD182" s="17">
        <v>0.17797687448025001</v>
      </c>
      <c r="CE182" s="17">
        <v>0.207969044900775</v>
      </c>
      <c r="CF182" s="17">
        <v>0.168919009219655</v>
      </c>
      <c r="CG182" s="17"/>
      <c r="CH182" s="17">
        <v>0.17847405841427699</v>
      </c>
      <c r="CI182" s="17">
        <v>0.20579391417522999</v>
      </c>
      <c r="CJ182" s="17">
        <v>0.15963407143890801</v>
      </c>
      <c r="CK182" s="17"/>
      <c r="CL182" s="17">
        <v>0.170857283754629</v>
      </c>
      <c r="CM182" s="17">
        <v>0.18996012909861901</v>
      </c>
      <c r="CN182" s="17"/>
      <c r="CO182" s="17">
        <v>0.16448689287523799</v>
      </c>
      <c r="CP182" s="17">
        <v>0.119503522075878</v>
      </c>
      <c r="CQ182" s="17">
        <v>0.17104656751497499</v>
      </c>
      <c r="CR182" s="17">
        <v>0.32602390520941099</v>
      </c>
    </row>
    <row r="183" spans="2:96" x14ac:dyDescent="0.25">
      <c r="B183" t="s">
        <v>171</v>
      </c>
      <c r="C183" s="17">
        <v>0.56153581572275402</v>
      </c>
      <c r="D183" s="17">
        <v>0.53265424963518304</v>
      </c>
      <c r="E183" s="17">
        <v>0.58958144555494296</v>
      </c>
      <c r="F183" s="17"/>
      <c r="G183" s="17">
        <v>0.56840033252726496</v>
      </c>
      <c r="H183" s="17">
        <v>0.51394672664836505</v>
      </c>
      <c r="I183" s="17">
        <v>0.54301175671027602</v>
      </c>
      <c r="J183" s="17">
        <v>0.55857781461343803</v>
      </c>
      <c r="K183" s="17">
        <v>0.56293817436837801</v>
      </c>
      <c r="L183" s="17">
        <v>0.61240010818222501</v>
      </c>
      <c r="M183" s="17"/>
      <c r="N183" s="17">
        <v>0.60829467709576202</v>
      </c>
      <c r="O183" s="17">
        <v>0.575597291371852</v>
      </c>
      <c r="P183" s="17">
        <v>0.55881479409541301</v>
      </c>
      <c r="Q183" s="17">
        <v>0.50310534439076304</v>
      </c>
      <c r="R183" s="17"/>
      <c r="S183" s="17">
        <v>0.517598601008468</v>
      </c>
      <c r="T183" s="17">
        <v>0.57272277985000697</v>
      </c>
      <c r="U183" s="17">
        <v>0.53373251714174796</v>
      </c>
      <c r="V183" s="17">
        <v>0.55832807389174799</v>
      </c>
      <c r="W183" s="17">
        <v>0.650086365757643</v>
      </c>
      <c r="X183" s="17">
        <v>0.53750949838111295</v>
      </c>
      <c r="Y183" s="17">
        <v>0.60691678987505504</v>
      </c>
      <c r="Z183" s="17">
        <v>0.62541078288811003</v>
      </c>
      <c r="AA183" s="17">
        <v>0.51162719052579297</v>
      </c>
      <c r="AB183" s="17">
        <v>0.591419309943781</v>
      </c>
      <c r="AC183" s="17">
        <v>0.57410371595822196</v>
      </c>
      <c r="AD183" s="17">
        <v>0.53456825113454098</v>
      </c>
      <c r="AE183" s="17"/>
      <c r="AF183" s="17">
        <v>0.55781102545385597</v>
      </c>
      <c r="AG183" s="17">
        <v>0.60289275567269596</v>
      </c>
      <c r="AH183" s="17">
        <v>0.61823414072043603</v>
      </c>
      <c r="AI183" s="17">
        <v>0.37427090983313599</v>
      </c>
      <c r="AJ183" s="17">
        <v>0.512517345836355</v>
      </c>
      <c r="AK183" s="17"/>
      <c r="AL183" s="17">
        <v>0.55848450260938898</v>
      </c>
      <c r="AM183" s="17">
        <v>0.585086957118363</v>
      </c>
      <c r="AN183" s="17">
        <v>0.636496658376001</v>
      </c>
      <c r="AO183" s="17"/>
      <c r="AP183" s="17">
        <v>0.59702874588724197</v>
      </c>
      <c r="AQ183" s="17">
        <v>0.519150900408345</v>
      </c>
      <c r="AR183" s="17">
        <v>0.55234145174023597</v>
      </c>
      <c r="AS183" s="17">
        <v>0.60510503436571506</v>
      </c>
      <c r="AT183" s="17">
        <v>0.47023321961132603</v>
      </c>
      <c r="AU183" s="17"/>
      <c r="AV183" s="17">
        <v>0.21570749083600099</v>
      </c>
      <c r="AW183" s="17">
        <v>0.55538715626068302</v>
      </c>
      <c r="AX183" s="17">
        <v>0.50752705629556505</v>
      </c>
      <c r="AY183" s="17">
        <v>0.55490082211746905</v>
      </c>
      <c r="AZ183" s="17">
        <v>0.56118097798645195</v>
      </c>
      <c r="BA183" s="17">
        <v>0.53196440841519199</v>
      </c>
      <c r="BB183" s="17">
        <v>0.62671218974363696</v>
      </c>
      <c r="BC183" s="17">
        <v>0.61287534664430499</v>
      </c>
      <c r="BD183" s="17">
        <v>0.5045605085939</v>
      </c>
      <c r="BE183" s="17">
        <v>0.54111465196203001</v>
      </c>
      <c r="BF183" s="17">
        <v>0.60194038566706098</v>
      </c>
      <c r="BG183" s="17">
        <v>0.59019488971867495</v>
      </c>
      <c r="BH183" s="17">
        <v>0.50235947378908297</v>
      </c>
      <c r="BI183" s="17">
        <v>0.56182320377542205</v>
      </c>
      <c r="BJ183" s="17">
        <v>0.62823961752343205</v>
      </c>
      <c r="BK183" s="17">
        <v>0.49135036435736701</v>
      </c>
      <c r="BL183" s="17"/>
      <c r="BM183" s="17">
        <v>0.52856291388154097</v>
      </c>
      <c r="BN183" s="17">
        <v>0.56638600063260902</v>
      </c>
      <c r="BO183" s="17">
        <v>0.54870246352893204</v>
      </c>
      <c r="BP183" s="17">
        <v>0.58020394767678696</v>
      </c>
      <c r="BQ183" s="17">
        <v>0.60554318008597996</v>
      </c>
      <c r="BR183" s="17">
        <v>0.55503336524179003</v>
      </c>
      <c r="BS183" s="17"/>
      <c r="BT183" s="17">
        <v>0.56530123449938297</v>
      </c>
      <c r="BU183" s="17">
        <v>0.56185641170272704</v>
      </c>
      <c r="BV183" s="17"/>
      <c r="BW183" s="17">
        <v>0.57361825150812495</v>
      </c>
      <c r="BX183" s="17">
        <v>0.58507554041743504</v>
      </c>
      <c r="BY183" s="17"/>
      <c r="BZ183" s="17">
        <v>0.56898571167253298</v>
      </c>
      <c r="CA183" s="17">
        <v>0.52833987064057197</v>
      </c>
      <c r="CB183" s="17">
        <v>0.59642744474657805</v>
      </c>
      <c r="CC183" s="17"/>
      <c r="CD183" s="17">
        <v>0.56933255708610098</v>
      </c>
      <c r="CE183" s="17">
        <v>0.55794399321343102</v>
      </c>
      <c r="CF183" s="17">
        <v>0.61717114899221603</v>
      </c>
      <c r="CG183" s="17"/>
      <c r="CH183" s="17">
        <v>0.55970564701206305</v>
      </c>
      <c r="CI183" s="17">
        <v>0.57060936058434797</v>
      </c>
      <c r="CJ183" s="17">
        <v>0.58309847889979505</v>
      </c>
      <c r="CK183" s="17"/>
      <c r="CL183" s="17">
        <v>0.57170492278499097</v>
      </c>
      <c r="CM183" s="17">
        <v>0.553026359594737</v>
      </c>
      <c r="CN183" s="17"/>
      <c r="CO183" s="17">
        <v>0.49746372403794598</v>
      </c>
      <c r="CP183" s="17">
        <v>0.57854191021859003</v>
      </c>
      <c r="CQ183" s="17">
        <v>0.584666653573374</v>
      </c>
      <c r="CR183" s="17">
        <v>0.50752871894912899</v>
      </c>
    </row>
    <row r="184" spans="2:96" x14ac:dyDescent="0.25">
      <c r="B184" t="s">
        <v>172</v>
      </c>
      <c r="C184" s="17">
        <v>0.18405684189308</v>
      </c>
      <c r="D184" s="17">
        <v>0.20769554095896101</v>
      </c>
      <c r="E184" s="17">
        <v>0.16086069489872201</v>
      </c>
      <c r="F184" s="17"/>
      <c r="G184" s="17">
        <v>0.18730167334318501</v>
      </c>
      <c r="H184" s="17">
        <v>0.19260428879581201</v>
      </c>
      <c r="I184" s="17">
        <v>0.164435703621051</v>
      </c>
      <c r="J184" s="17">
        <v>0.19494342539312101</v>
      </c>
      <c r="K184" s="17">
        <v>0.18440214219126</v>
      </c>
      <c r="L184" s="17">
        <v>0.181759627684906</v>
      </c>
      <c r="M184" s="17"/>
      <c r="N184" s="17">
        <v>0.19669027392227501</v>
      </c>
      <c r="O184" s="17">
        <v>0.20116867357432999</v>
      </c>
      <c r="P184" s="17">
        <v>0.156145749553493</v>
      </c>
      <c r="Q184" s="17">
        <v>0.17434530783157201</v>
      </c>
      <c r="R184" s="17"/>
      <c r="S184" s="17">
        <v>0.23453845185730601</v>
      </c>
      <c r="T184" s="17">
        <v>0.16128697042398399</v>
      </c>
      <c r="U184" s="17">
        <v>0.193763521280791</v>
      </c>
      <c r="V184" s="17">
        <v>0.19787795101709399</v>
      </c>
      <c r="W184" s="17">
        <v>0.20438959842592899</v>
      </c>
      <c r="X184" s="17">
        <v>0.201765418880545</v>
      </c>
      <c r="Y184" s="17">
        <v>0.174632552449384</v>
      </c>
      <c r="Z184" s="17">
        <v>0.130414087935255</v>
      </c>
      <c r="AA184" s="17">
        <v>0.13970768525885299</v>
      </c>
      <c r="AB184" s="17">
        <v>0.17873499727886699</v>
      </c>
      <c r="AC184" s="17">
        <v>0.20006609750791499</v>
      </c>
      <c r="AD184" s="17">
        <v>0.12790422320869299</v>
      </c>
      <c r="AE184" s="17"/>
      <c r="AF184" s="17">
        <v>0.208220844405964</v>
      </c>
      <c r="AG184" s="17">
        <v>0.146764128621481</v>
      </c>
      <c r="AH184" s="17">
        <v>0.19143059292695599</v>
      </c>
      <c r="AI184" s="17">
        <v>0.238219712339728</v>
      </c>
      <c r="AJ184" s="17">
        <v>0.20275759409767899</v>
      </c>
      <c r="AK184" s="17"/>
      <c r="AL184" s="17">
        <v>0.222989451672857</v>
      </c>
      <c r="AM184" s="17">
        <v>0.167266620208499</v>
      </c>
      <c r="AN184" s="17">
        <v>0.143591404010705</v>
      </c>
      <c r="AO184" s="17"/>
      <c r="AP184" s="17">
        <v>0.16544464433850301</v>
      </c>
      <c r="AQ184" s="17">
        <v>0.21330294828159499</v>
      </c>
      <c r="AR184" s="17">
        <v>0.18612086134949901</v>
      </c>
      <c r="AS184" s="17">
        <v>0.18992822918355501</v>
      </c>
      <c r="AT184" s="17">
        <v>0.22430261039010199</v>
      </c>
      <c r="AU184" s="17"/>
      <c r="AV184" s="17">
        <v>0</v>
      </c>
      <c r="AW184" s="17">
        <v>0.15523537454922701</v>
      </c>
      <c r="AX184" s="17">
        <v>0.152158468880007</v>
      </c>
      <c r="AY184" s="17">
        <v>0.15773720916429901</v>
      </c>
      <c r="AZ184" s="17">
        <v>0.13556115111092101</v>
      </c>
      <c r="BA184" s="17">
        <v>0.23329052162254099</v>
      </c>
      <c r="BB184" s="17">
        <v>0.160741548586494</v>
      </c>
      <c r="BC184" s="17">
        <v>0.16483178087919001</v>
      </c>
      <c r="BD184" s="17">
        <v>0.243645734074913</v>
      </c>
      <c r="BE184" s="17">
        <v>0.219867146825068</v>
      </c>
      <c r="BF184" s="17">
        <v>0.14581388170502399</v>
      </c>
      <c r="BG184" s="17">
        <v>0.220445464361504</v>
      </c>
      <c r="BH184" s="17">
        <v>0.285670329251001</v>
      </c>
      <c r="BI184" s="17">
        <v>0.197615298497513</v>
      </c>
      <c r="BJ184" s="17">
        <v>0.156849514629607</v>
      </c>
      <c r="BK184" s="17">
        <v>0.28599565903547403</v>
      </c>
      <c r="BL184" s="17"/>
      <c r="BM184" s="17">
        <v>0.17620924533842</v>
      </c>
      <c r="BN184" s="17">
        <v>0.18733746905714099</v>
      </c>
      <c r="BO184" s="17">
        <v>0.18233465410768601</v>
      </c>
      <c r="BP184" s="17">
        <v>0.181325876223179</v>
      </c>
      <c r="BQ184" s="17">
        <v>0.19397368269646301</v>
      </c>
      <c r="BR184" s="17">
        <v>0.194278139484238</v>
      </c>
      <c r="BS184" s="17"/>
      <c r="BT184" s="17">
        <v>0.173476096711114</v>
      </c>
      <c r="BU184" s="17">
        <v>0.200919616025581</v>
      </c>
      <c r="BV184" s="17"/>
      <c r="BW184" s="17">
        <v>0.16297473013424499</v>
      </c>
      <c r="BX184" s="17">
        <v>0.184468069105368</v>
      </c>
      <c r="BY184" s="17"/>
      <c r="BZ184" s="17">
        <v>0.17882900101058499</v>
      </c>
      <c r="CA184" s="17">
        <v>0.2149816645224</v>
      </c>
      <c r="CB184" s="17">
        <v>0.122094770650722</v>
      </c>
      <c r="CC184" s="17"/>
      <c r="CD184" s="17">
        <v>0.17778996623597201</v>
      </c>
      <c r="CE184" s="17">
        <v>0.15299131863292201</v>
      </c>
      <c r="CF184" s="17">
        <v>0.17839858854579899</v>
      </c>
      <c r="CG184" s="17"/>
      <c r="CH184" s="17">
        <v>0.189270570109876</v>
      </c>
      <c r="CI184" s="17">
        <v>0.15590959856082801</v>
      </c>
      <c r="CJ184" s="17">
        <v>0.17807794039078401</v>
      </c>
      <c r="CK184" s="17"/>
      <c r="CL184" s="17">
        <v>0.17861655023002301</v>
      </c>
      <c r="CM184" s="17">
        <v>0.19227569344100401</v>
      </c>
      <c r="CN184" s="17"/>
      <c r="CO184" s="17">
        <v>0.21348249698962499</v>
      </c>
      <c r="CP184" s="17">
        <v>0.23397051836866101</v>
      </c>
      <c r="CQ184" s="17">
        <v>0.179300737070822</v>
      </c>
      <c r="CR184" s="17">
        <v>8.7159594455183301E-2</v>
      </c>
    </row>
    <row r="185" spans="2:96" x14ac:dyDescent="0.25">
      <c r="B185" t="s">
        <v>173</v>
      </c>
      <c r="C185" s="17">
        <v>4.4169613349461602E-2</v>
      </c>
      <c r="D185" s="17">
        <v>6.2615253122936906E-2</v>
      </c>
      <c r="E185" s="17">
        <v>2.6347230790411E-2</v>
      </c>
      <c r="F185" s="17"/>
      <c r="G185" s="17">
        <v>1.8803891717003099E-2</v>
      </c>
      <c r="H185" s="17">
        <v>7.1536897697642404E-2</v>
      </c>
      <c r="I185" s="17">
        <v>5.0016879342749801E-2</v>
      </c>
      <c r="J185" s="17">
        <v>3.3453844376124198E-2</v>
      </c>
      <c r="K185" s="17">
        <v>3.2398187115249701E-2</v>
      </c>
      <c r="L185" s="17">
        <v>5.0606120504627997E-2</v>
      </c>
      <c r="M185" s="17"/>
      <c r="N185" s="17">
        <v>4.8200470473323299E-2</v>
      </c>
      <c r="O185" s="17">
        <v>3.6300770922435402E-2</v>
      </c>
      <c r="P185" s="17">
        <v>5.8599794330753803E-2</v>
      </c>
      <c r="Q185" s="17">
        <v>3.5816427516152903E-2</v>
      </c>
      <c r="R185" s="17"/>
      <c r="S185" s="17">
        <v>4.8277518535118497E-2</v>
      </c>
      <c r="T185" s="17">
        <v>3.9293195010651497E-2</v>
      </c>
      <c r="U185" s="17">
        <v>4.6594439023431099E-2</v>
      </c>
      <c r="V185" s="17">
        <v>4.9245249732558297E-2</v>
      </c>
      <c r="W185" s="17">
        <v>7.0784936996134704E-3</v>
      </c>
      <c r="X185" s="17">
        <v>3.9968271781273303E-2</v>
      </c>
      <c r="Y185" s="17">
        <v>4.5275264338754097E-2</v>
      </c>
      <c r="Z185" s="17">
        <v>2.4812405249383E-2</v>
      </c>
      <c r="AA185" s="17">
        <v>6.7992173813009801E-2</v>
      </c>
      <c r="AB185" s="17">
        <v>4.1263163355743301E-2</v>
      </c>
      <c r="AC185" s="17">
        <v>6.5890335667219802E-2</v>
      </c>
      <c r="AD185" s="17">
        <v>3.0994136940496901E-2</v>
      </c>
      <c r="AE185" s="17"/>
      <c r="AF185" s="17">
        <v>5.3977776834555999E-2</v>
      </c>
      <c r="AG185" s="17">
        <v>3.5128259681875003E-2</v>
      </c>
      <c r="AH185" s="17">
        <v>3.1934101120145497E-2</v>
      </c>
      <c r="AI185" s="17">
        <v>0</v>
      </c>
      <c r="AJ185" s="17">
        <v>4.5881052554420799E-2</v>
      </c>
      <c r="AK185" s="17"/>
      <c r="AL185" s="17">
        <v>6.9629783128133699E-2</v>
      </c>
      <c r="AM185" s="17">
        <v>3.6616302595856499E-2</v>
      </c>
      <c r="AN185" s="17">
        <v>2.5548089981412898E-2</v>
      </c>
      <c r="AO185" s="17"/>
      <c r="AP185" s="17">
        <v>3.45494523298246E-2</v>
      </c>
      <c r="AQ185" s="17">
        <v>4.4576915911993101E-2</v>
      </c>
      <c r="AR185" s="17">
        <v>4.0796773053046999E-2</v>
      </c>
      <c r="AS185" s="17">
        <v>6.0534872314883699E-2</v>
      </c>
      <c r="AT185" s="17">
        <v>0</v>
      </c>
      <c r="AU185" s="17"/>
      <c r="AV185" s="17">
        <v>0</v>
      </c>
      <c r="AW185" s="17">
        <v>1.3156148231907999E-2</v>
      </c>
      <c r="AX185" s="17">
        <v>2.7524807250900798E-2</v>
      </c>
      <c r="AY185" s="17">
        <v>2.6911270455785601E-2</v>
      </c>
      <c r="AZ185" s="17">
        <v>3.0184458020670501E-2</v>
      </c>
      <c r="BA185" s="17">
        <v>4.71532503315618E-2</v>
      </c>
      <c r="BB185" s="17">
        <v>3.3650340209074002E-2</v>
      </c>
      <c r="BC185" s="17">
        <v>6.30217194845233E-2</v>
      </c>
      <c r="BD185" s="17">
        <v>7.6426728281952003E-2</v>
      </c>
      <c r="BE185" s="17">
        <v>2.24492696606392E-2</v>
      </c>
      <c r="BF185" s="17">
        <v>6.4676272372239801E-2</v>
      </c>
      <c r="BG185" s="17">
        <v>4.4516976249399799E-2</v>
      </c>
      <c r="BH185" s="17">
        <v>7.8078234156726295E-2</v>
      </c>
      <c r="BI185" s="17">
        <v>0.112094227465156</v>
      </c>
      <c r="BJ185" s="17">
        <v>0</v>
      </c>
      <c r="BK185" s="17">
        <v>8.53452113335397E-2</v>
      </c>
      <c r="BL185" s="17"/>
      <c r="BM185" s="17">
        <v>5.2261123431663503E-2</v>
      </c>
      <c r="BN185" s="17">
        <v>5.3580602486241302E-2</v>
      </c>
      <c r="BO185" s="17">
        <v>4.57179227973806E-2</v>
      </c>
      <c r="BP185" s="17">
        <v>2.75023801714461E-2</v>
      </c>
      <c r="BQ185" s="17">
        <v>3.8325489248924802E-2</v>
      </c>
      <c r="BR185" s="17">
        <v>2.83185488547417E-2</v>
      </c>
      <c r="BS185" s="17"/>
      <c r="BT185" s="17">
        <v>4.40700411788E-2</v>
      </c>
      <c r="BU185" s="17">
        <v>4.4415051106567099E-2</v>
      </c>
      <c r="BV185" s="17"/>
      <c r="BW185" s="17">
        <v>3.98014503805744E-2</v>
      </c>
      <c r="BX185" s="17">
        <v>4.8044538306333998E-2</v>
      </c>
      <c r="BY185" s="17"/>
      <c r="BZ185" s="17">
        <v>4.1981938910338898E-2</v>
      </c>
      <c r="CA185" s="17">
        <v>5.83464802440797E-2</v>
      </c>
      <c r="CB185" s="17">
        <v>5.3699368789476801E-2</v>
      </c>
      <c r="CC185" s="17"/>
      <c r="CD185" s="17">
        <v>4.4475134887987003E-2</v>
      </c>
      <c r="CE185" s="17">
        <v>4.4334508989147502E-2</v>
      </c>
      <c r="CF185" s="17">
        <v>1.69922468325901E-2</v>
      </c>
      <c r="CG185" s="17"/>
      <c r="CH185" s="17">
        <v>4.4333365493234397E-2</v>
      </c>
      <c r="CI185" s="17">
        <v>3.2536408464679298E-2</v>
      </c>
      <c r="CJ185" s="17">
        <v>6.5193232591479106E-2</v>
      </c>
      <c r="CK185" s="17"/>
      <c r="CL185" s="17">
        <v>5.3788225766847199E-2</v>
      </c>
      <c r="CM185" s="17">
        <v>3.6968886517614201E-2</v>
      </c>
      <c r="CN185" s="17"/>
      <c r="CO185" s="17">
        <v>0.10999590163574299</v>
      </c>
      <c r="CP185" s="17">
        <v>4.2473381136085703E-2</v>
      </c>
      <c r="CQ185" s="17">
        <v>3.7006980223525499E-2</v>
      </c>
      <c r="CR185" s="17">
        <v>3.7306406987842398E-2</v>
      </c>
    </row>
    <row r="186" spans="2:96" x14ac:dyDescent="0.25">
      <c r="B186" t="s">
        <v>201</v>
      </c>
      <c r="C186" s="17">
        <v>2.26798079661854E-3</v>
      </c>
      <c r="D186" s="17">
        <v>2.43163338225831E-3</v>
      </c>
      <c r="E186" s="17">
        <v>2.11996699183191E-3</v>
      </c>
      <c r="F186" s="17"/>
      <c r="G186" s="17">
        <v>5.0160306529363902E-3</v>
      </c>
      <c r="H186" s="17">
        <v>0</v>
      </c>
      <c r="I186" s="17">
        <v>6.2836368137610997E-3</v>
      </c>
      <c r="J186" s="17">
        <v>0</v>
      </c>
      <c r="K186" s="17">
        <v>3.5665127976257801E-3</v>
      </c>
      <c r="L186" s="17">
        <v>0</v>
      </c>
      <c r="M186" s="17"/>
      <c r="N186" s="17">
        <v>1.735509763241E-3</v>
      </c>
      <c r="O186" s="17">
        <v>0</v>
      </c>
      <c r="P186" s="17">
        <v>2.2888482113020102E-3</v>
      </c>
      <c r="Q186" s="17">
        <v>5.2058645367042602E-3</v>
      </c>
      <c r="R186" s="17"/>
      <c r="S186" s="17">
        <v>0</v>
      </c>
      <c r="T186" s="17">
        <v>0</v>
      </c>
      <c r="U186" s="17">
        <v>0</v>
      </c>
      <c r="V186" s="17">
        <v>0</v>
      </c>
      <c r="W186" s="17">
        <v>0</v>
      </c>
      <c r="X186" s="17">
        <v>5.5755684188323997E-3</v>
      </c>
      <c r="Y186" s="17">
        <v>8.7126389555065506E-3</v>
      </c>
      <c r="Z186" s="17">
        <v>0</v>
      </c>
      <c r="AA186" s="17">
        <v>4.2437075482448803E-3</v>
      </c>
      <c r="AB186" s="17">
        <v>6.6849219644111897E-3</v>
      </c>
      <c r="AC186" s="17">
        <v>0</v>
      </c>
      <c r="AD186" s="17">
        <v>0</v>
      </c>
      <c r="AE186" s="17"/>
      <c r="AF186" s="17">
        <v>3.2319789871593E-3</v>
      </c>
      <c r="AG186" s="17">
        <v>1.65196011950812E-3</v>
      </c>
      <c r="AH186" s="17">
        <v>0</v>
      </c>
      <c r="AI186" s="17">
        <v>0</v>
      </c>
      <c r="AJ186" s="17">
        <v>0</v>
      </c>
      <c r="AK186" s="17"/>
      <c r="AL186" s="17">
        <v>2.1989805327454299E-3</v>
      </c>
      <c r="AM186" s="17">
        <v>1.3549874216260301E-3</v>
      </c>
      <c r="AN186" s="17">
        <v>9.4586617504257807E-3</v>
      </c>
      <c r="AO186" s="17"/>
      <c r="AP186" s="17">
        <v>0</v>
      </c>
      <c r="AQ186" s="17">
        <v>2.1936859692435E-3</v>
      </c>
      <c r="AR186" s="17">
        <v>0</v>
      </c>
      <c r="AS186" s="17">
        <v>4.4206513754237904E-3</v>
      </c>
      <c r="AT186" s="17">
        <v>0</v>
      </c>
      <c r="AU186" s="17"/>
      <c r="AV186" s="17">
        <v>0</v>
      </c>
      <c r="AW186" s="17">
        <v>0</v>
      </c>
      <c r="AX186" s="17">
        <v>0</v>
      </c>
      <c r="AY186" s="17">
        <v>1.7134506309916499E-2</v>
      </c>
      <c r="AZ186" s="17">
        <v>0</v>
      </c>
      <c r="BA186" s="17">
        <v>4.5088854192001796E-3</v>
      </c>
      <c r="BB186" s="17">
        <v>0</v>
      </c>
      <c r="BC186" s="17">
        <v>0</v>
      </c>
      <c r="BD186" s="17">
        <v>0</v>
      </c>
      <c r="BE186" s="17">
        <v>9.3316771340955108E-3</v>
      </c>
      <c r="BF186" s="17">
        <v>0</v>
      </c>
      <c r="BG186" s="17">
        <v>0</v>
      </c>
      <c r="BH186" s="17">
        <v>0</v>
      </c>
      <c r="BI186" s="17">
        <v>0</v>
      </c>
      <c r="BJ186" s="17">
        <v>0</v>
      </c>
      <c r="BK186" s="17">
        <v>0</v>
      </c>
      <c r="BL186" s="17"/>
      <c r="BM186" s="17">
        <v>0</v>
      </c>
      <c r="BN186" s="17">
        <v>1.7432611108073801E-3</v>
      </c>
      <c r="BO186" s="17">
        <v>3.3522366792098999E-3</v>
      </c>
      <c r="BP186" s="17">
        <v>3.08679039277272E-3</v>
      </c>
      <c r="BQ186" s="17">
        <v>0</v>
      </c>
      <c r="BR186" s="17">
        <v>1.2532567733841799E-2</v>
      </c>
      <c r="BS186" s="17"/>
      <c r="BT186" s="17">
        <v>3.0401078876453498E-3</v>
      </c>
      <c r="BU186" s="17">
        <v>1.18639569870624E-3</v>
      </c>
      <c r="BV186" s="17"/>
      <c r="BW186" s="17">
        <v>1.90017885314739E-3</v>
      </c>
      <c r="BX186" s="17">
        <v>1.2738081666779999E-3</v>
      </c>
      <c r="BY186" s="17"/>
      <c r="BZ186" s="17">
        <v>2.8599116804944899E-3</v>
      </c>
      <c r="CA186" s="17">
        <v>0</v>
      </c>
      <c r="CB186" s="17">
        <v>0</v>
      </c>
      <c r="CC186" s="17"/>
      <c r="CD186" s="17">
        <v>1.45734376713453E-3</v>
      </c>
      <c r="CE186" s="17">
        <v>1.25964869785825E-2</v>
      </c>
      <c r="CF186" s="17">
        <v>0</v>
      </c>
      <c r="CG186" s="17"/>
      <c r="CH186" s="17">
        <v>1.3221980222492501E-3</v>
      </c>
      <c r="CI186" s="17">
        <v>1.0991355245806401E-2</v>
      </c>
      <c r="CJ186" s="17">
        <v>0</v>
      </c>
      <c r="CK186" s="17"/>
      <c r="CL186" s="17">
        <v>9.3111324654475403E-4</v>
      </c>
      <c r="CM186" s="17">
        <v>3.8750700342883699E-3</v>
      </c>
      <c r="CN186" s="17"/>
      <c r="CO186" s="17">
        <v>6.6839727901185104E-3</v>
      </c>
      <c r="CP186" s="17">
        <v>0</v>
      </c>
      <c r="CQ186" s="17">
        <v>1.3483061377017099E-3</v>
      </c>
      <c r="CR186" s="17">
        <v>6.7763988087336602E-3</v>
      </c>
    </row>
    <row r="187" spans="2:96" x14ac:dyDescent="0.25">
      <c r="B187" t="s">
        <v>202</v>
      </c>
      <c r="C187" s="17">
        <v>2.65541422219721E-2</v>
      </c>
      <c r="D187" s="17">
        <v>1.8828833218178801E-2</v>
      </c>
      <c r="E187" s="17">
        <v>3.4261184686505901E-2</v>
      </c>
      <c r="F187" s="17"/>
      <c r="G187" s="17">
        <v>2.4562225262086301E-2</v>
      </c>
      <c r="H187" s="17">
        <v>3.4513744344533498E-2</v>
      </c>
      <c r="I187" s="17">
        <v>2.2722199971206399E-2</v>
      </c>
      <c r="J187" s="17">
        <v>2.3603844157672998E-2</v>
      </c>
      <c r="K187" s="17">
        <v>3.4517821716017603E-2</v>
      </c>
      <c r="L187" s="17">
        <v>2.1541744769148899E-2</v>
      </c>
      <c r="M187" s="17"/>
      <c r="N187" s="17">
        <v>7.5100075737788699E-3</v>
      </c>
      <c r="O187" s="17">
        <v>2.20526206193623E-2</v>
      </c>
      <c r="P187" s="17">
        <v>3.6737678383462501E-2</v>
      </c>
      <c r="Q187" s="17">
        <v>4.3125137796733097E-2</v>
      </c>
      <c r="R187" s="17"/>
      <c r="S187" s="17">
        <v>2.12086120594542E-2</v>
      </c>
      <c r="T187" s="17">
        <v>2.02961919478758E-2</v>
      </c>
      <c r="U187" s="17">
        <v>2.45430836888707E-2</v>
      </c>
      <c r="V187" s="17">
        <v>3.2882799584330998E-2</v>
      </c>
      <c r="W187" s="17">
        <v>1.7961270862660202E-2</v>
      </c>
      <c r="X187" s="17">
        <v>3.8382988533964997E-2</v>
      </c>
      <c r="Y187" s="17">
        <v>2.3653678846923099E-2</v>
      </c>
      <c r="Z187" s="17">
        <v>3.4616231522409599E-2</v>
      </c>
      <c r="AA187" s="17">
        <v>2.9410123140073598E-2</v>
      </c>
      <c r="AB187" s="17">
        <v>2.2208942648247201E-2</v>
      </c>
      <c r="AC187" s="17">
        <v>3.5124271320510499E-2</v>
      </c>
      <c r="AD187" s="17">
        <v>3.4850463578011699E-2</v>
      </c>
      <c r="AE187" s="17"/>
      <c r="AF187" s="17">
        <v>2.2338678094656599E-2</v>
      </c>
      <c r="AG187" s="17">
        <v>2.1721059402929999E-2</v>
      </c>
      <c r="AH187" s="17">
        <v>9.4386554984845009E-3</v>
      </c>
      <c r="AI187" s="17">
        <v>3.5283139328713901E-2</v>
      </c>
      <c r="AJ187" s="17">
        <v>5.2284244776925101E-2</v>
      </c>
      <c r="AK187" s="17"/>
      <c r="AL187" s="17">
        <v>2.1221788799293099E-2</v>
      </c>
      <c r="AM187" s="17">
        <v>1.62355465017077E-2</v>
      </c>
      <c r="AN187" s="17">
        <v>1.26124684734682E-2</v>
      </c>
      <c r="AO187" s="17"/>
      <c r="AP187" s="17">
        <v>3.68317189058011E-2</v>
      </c>
      <c r="AQ187" s="17">
        <v>2.92529067304323E-2</v>
      </c>
      <c r="AR187" s="17">
        <v>2.24941532864893E-2</v>
      </c>
      <c r="AS187" s="17">
        <v>1.32209111440676E-2</v>
      </c>
      <c r="AT187" s="17">
        <v>0</v>
      </c>
      <c r="AU187" s="17"/>
      <c r="AV187" s="17">
        <v>0.15759437761936301</v>
      </c>
      <c r="AW187" s="17">
        <v>1.6308102769861402E-2</v>
      </c>
      <c r="AX187" s="17">
        <v>6.5070996435482198E-2</v>
      </c>
      <c r="AY187" s="17">
        <v>3.2203284699074498E-2</v>
      </c>
      <c r="AZ187" s="17">
        <v>3.5602878942766703E-2</v>
      </c>
      <c r="BA187" s="17">
        <v>1.27406074082654E-2</v>
      </c>
      <c r="BB187" s="17">
        <v>2.3993281388088102E-2</v>
      </c>
      <c r="BC187" s="17">
        <v>3.1631200865312001E-2</v>
      </c>
      <c r="BD187" s="17">
        <v>1.4423164711494E-2</v>
      </c>
      <c r="BE187" s="17">
        <v>1.4018435501246001E-2</v>
      </c>
      <c r="BF187" s="17">
        <v>2.1218531128822601E-2</v>
      </c>
      <c r="BG187" s="17">
        <v>1.7684808070110299E-2</v>
      </c>
      <c r="BH187" s="17">
        <v>1.3755186734276999E-2</v>
      </c>
      <c r="BI187" s="17">
        <v>3.6555586599873999E-2</v>
      </c>
      <c r="BJ187" s="17">
        <v>3.7765401164708202E-2</v>
      </c>
      <c r="BK187" s="17">
        <v>0</v>
      </c>
      <c r="BL187" s="17"/>
      <c r="BM187" s="17">
        <v>3.2036277314804802E-2</v>
      </c>
      <c r="BN187" s="17">
        <v>2.7952069798913699E-2</v>
      </c>
      <c r="BO187" s="17">
        <v>3.2214705317150302E-2</v>
      </c>
      <c r="BP187" s="17">
        <v>2.02903716609283E-2</v>
      </c>
      <c r="BQ187" s="17">
        <v>2.4819351385837799E-2</v>
      </c>
      <c r="BR187" s="17">
        <v>8.3823411459300508E-3</v>
      </c>
      <c r="BS187" s="17"/>
      <c r="BT187" s="17">
        <v>2.2840236378999099E-2</v>
      </c>
      <c r="BU187" s="17">
        <v>3.1292084307411899E-2</v>
      </c>
      <c r="BV187" s="17"/>
      <c r="BW187" s="17">
        <v>2.0006876580598298E-2</v>
      </c>
      <c r="BX187" s="17">
        <v>2.9738345703652101E-2</v>
      </c>
      <c r="BY187" s="17"/>
      <c r="BZ187" s="17">
        <v>2.80320571877288E-2</v>
      </c>
      <c r="CA187" s="17">
        <v>1.29672099035007E-2</v>
      </c>
      <c r="CB187" s="17">
        <v>2.47737658873112E-2</v>
      </c>
      <c r="CC187" s="17"/>
      <c r="CD187" s="17">
        <v>2.8968123542555398E-2</v>
      </c>
      <c r="CE187" s="17">
        <v>2.41646472851424E-2</v>
      </c>
      <c r="CF187" s="17">
        <v>1.85190064097406E-2</v>
      </c>
      <c r="CG187" s="17"/>
      <c r="CH187" s="17">
        <v>2.6894160948300199E-2</v>
      </c>
      <c r="CI187" s="17">
        <v>2.4159362969108599E-2</v>
      </c>
      <c r="CJ187" s="17">
        <v>1.39962766790333E-2</v>
      </c>
      <c r="CK187" s="17"/>
      <c r="CL187" s="17">
        <v>2.4101904216965502E-2</v>
      </c>
      <c r="CM187" s="17">
        <v>2.3893861313737198E-2</v>
      </c>
      <c r="CN187" s="17"/>
      <c r="CO187" s="17">
        <v>7.8870116713296197E-3</v>
      </c>
      <c r="CP187" s="17">
        <v>2.5510668200785101E-2</v>
      </c>
      <c r="CQ187" s="17">
        <v>2.66307554796015E-2</v>
      </c>
      <c r="CR187" s="17">
        <v>3.5204975589700399E-2</v>
      </c>
    </row>
    <row r="188" spans="2:96" x14ac:dyDescent="0.25">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c r="CE188" s="17"/>
      <c r="CF188" s="17"/>
      <c r="CG188" s="17"/>
      <c r="CH188" s="17"/>
      <c r="CI188" s="17"/>
      <c r="CJ188" s="17"/>
      <c r="CK188" s="17"/>
      <c r="CL188" s="17"/>
      <c r="CM188" s="17"/>
      <c r="CN188" s="17"/>
      <c r="CO188" s="17"/>
      <c r="CP188" s="17"/>
      <c r="CQ188" s="17"/>
      <c r="CR188" s="17"/>
    </row>
    <row r="189" spans="2:96" x14ac:dyDescent="0.25">
      <c r="B189" s="6" t="s">
        <v>218</v>
      </c>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c r="CB189" s="17"/>
      <c r="CC189" s="17"/>
      <c r="CD189" s="17"/>
      <c r="CE189" s="17"/>
      <c r="CF189" s="17"/>
      <c r="CG189" s="17"/>
      <c r="CH189" s="17"/>
      <c r="CI189" s="17"/>
      <c r="CJ189" s="17"/>
      <c r="CK189" s="17"/>
      <c r="CL189" s="17"/>
      <c r="CM189" s="17"/>
      <c r="CN189" s="17"/>
      <c r="CO189" s="17"/>
      <c r="CP189" s="17"/>
      <c r="CQ189" s="17"/>
      <c r="CR189" s="17"/>
    </row>
    <row r="190" spans="2:96" x14ac:dyDescent="0.25">
      <c r="B190" s="24" t="s">
        <v>123</v>
      </c>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c r="CB190" s="17"/>
      <c r="CC190" s="17"/>
      <c r="CD190" s="17"/>
      <c r="CE190" s="17"/>
      <c r="CF190" s="17"/>
      <c r="CG190" s="17"/>
      <c r="CH190" s="17"/>
      <c r="CI190" s="17"/>
      <c r="CJ190" s="17"/>
      <c r="CK190" s="17"/>
      <c r="CL190" s="17"/>
      <c r="CM190" s="17"/>
      <c r="CN190" s="17"/>
      <c r="CO190" s="17"/>
      <c r="CP190" s="17"/>
      <c r="CQ190" s="17"/>
      <c r="CR190" s="17"/>
    </row>
    <row r="191" spans="2:96" x14ac:dyDescent="0.25">
      <c r="B191" t="s">
        <v>204</v>
      </c>
      <c r="C191" s="17">
        <v>0.54674372646245795</v>
      </c>
      <c r="D191" s="17">
        <v>0.550768039878476</v>
      </c>
      <c r="E191" s="17">
        <v>0.54574952762711804</v>
      </c>
      <c r="F191" s="17"/>
      <c r="G191" s="17">
        <v>0.27092216686058901</v>
      </c>
      <c r="H191" s="17">
        <v>0.42670643080731202</v>
      </c>
      <c r="I191" s="17">
        <v>0.51669762350757997</v>
      </c>
      <c r="J191" s="17">
        <v>0.61516777541232404</v>
      </c>
      <c r="K191" s="17">
        <v>0.66066667985206295</v>
      </c>
      <c r="L191" s="17">
        <v>0.72059450158412697</v>
      </c>
      <c r="M191" s="17"/>
      <c r="N191" s="17">
        <v>0.56890172182608401</v>
      </c>
      <c r="O191" s="17">
        <v>0.58163501730327305</v>
      </c>
      <c r="P191" s="17">
        <v>0.50901080416921096</v>
      </c>
      <c r="Q191" s="17">
        <v>0.52376884333738705</v>
      </c>
      <c r="R191" s="17"/>
      <c r="S191" s="17">
        <v>0.50331450973955605</v>
      </c>
      <c r="T191" s="17">
        <v>0.55568411827085495</v>
      </c>
      <c r="U191" s="17">
        <v>0.61449180940707104</v>
      </c>
      <c r="V191" s="17">
        <v>0.61733791004235605</v>
      </c>
      <c r="W191" s="17">
        <v>0.45723631321934299</v>
      </c>
      <c r="X191" s="17">
        <v>0.49565079452601601</v>
      </c>
      <c r="Y191" s="17">
        <v>0.54882521005752005</v>
      </c>
      <c r="Z191" s="17">
        <v>0.62850039789617596</v>
      </c>
      <c r="AA191" s="17">
        <v>0.54837575739404598</v>
      </c>
      <c r="AB191" s="17">
        <v>0.54243210915470197</v>
      </c>
      <c r="AC191" s="17">
        <v>0.54979613289996898</v>
      </c>
      <c r="AD191" s="17">
        <v>0.56694800912291998</v>
      </c>
      <c r="AE191" s="17"/>
      <c r="AF191" s="17">
        <v>0.63418577571055901</v>
      </c>
      <c r="AG191" s="17">
        <v>0.47900873636833402</v>
      </c>
      <c r="AH191" s="17">
        <v>0.66920389155341897</v>
      </c>
      <c r="AI191" s="17">
        <v>0.52593898312974596</v>
      </c>
      <c r="AJ191" s="17">
        <v>0.53549755324339499</v>
      </c>
      <c r="AK191" s="17"/>
      <c r="AL191" s="17">
        <v>0.63316377801891799</v>
      </c>
      <c r="AM191" s="17">
        <v>0.50151400409956004</v>
      </c>
      <c r="AN191" s="17">
        <v>0.623117837057794</v>
      </c>
      <c r="AO191" s="17"/>
      <c r="AP191" s="17">
        <v>0.565873456240929</v>
      </c>
      <c r="AQ191" s="17">
        <v>0.53448593905002395</v>
      </c>
      <c r="AR191" s="17">
        <v>0.53281274902421705</v>
      </c>
      <c r="AS191" s="17">
        <v>0.50441874806763698</v>
      </c>
      <c r="AT191" s="17">
        <v>0.60796261335926005</v>
      </c>
      <c r="AU191" s="17"/>
      <c r="AV191" s="17">
        <v>0.21570749083600099</v>
      </c>
      <c r="AW191" s="17">
        <v>0.54922648564435705</v>
      </c>
      <c r="AX191" s="17">
        <v>0.48033660002793099</v>
      </c>
      <c r="AY191" s="17">
        <v>0.558189291636915</v>
      </c>
      <c r="AZ191" s="17">
        <v>0.47673855203007198</v>
      </c>
      <c r="BA191" s="17">
        <v>0.53712236841170902</v>
      </c>
      <c r="BB191" s="17">
        <v>0.47616003373010402</v>
      </c>
      <c r="BC191" s="17">
        <v>0.57779769299447103</v>
      </c>
      <c r="BD191" s="17">
        <v>0.58300200337076002</v>
      </c>
      <c r="BE191" s="17">
        <v>0.58603923739881603</v>
      </c>
      <c r="BF191" s="17">
        <v>0.63076381141169902</v>
      </c>
      <c r="BG191" s="17">
        <v>0.63629483776370999</v>
      </c>
      <c r="BH191" s="17">
        <v>0.61081246358206598</v>
      </c>
      <c r="BI191" s="17">
        <v>0.53066808713036195</v>
      </c>
      <c r="BJ191" s="17">
        <v>0.58005309515500503</v>
      </c>
      <c r="BK191" s="17">
        <v>0.49667047504696699</v>
      </c>
      <c r="BL191" s="17"/>
      <c r="BM191" s="17">
        <v>0.45841615337035901</v>
      </c>
      <c r="BN191" s="17">
        <v>0.574411955294587</v>
      </c>
      <c r="BO191" s="17">
        <v>0.54125803446140197</v>
      </c>
      <c r="BP191" s="17">
        <v>0.56224012717340999</v>
      </c>
      <c r="BQ191" s="17">
        <v>0.66650534500352399</v>
      </c>
      <c r="BR191" s="17">
        <v>0.49850828218041399</v>
      </c>
      <c r="BS191" s="17"/>
      <c r="BT191" s="17">
        <v>0.53086197503798505</v>
      </c>
      <c r="BU191" s="17">
        <v>0.57305261662985596</v>
      </c>
      <c r="BV191" s="17"/>
      <c r="BW191" s="17">
        <v>0.51924501614100305</v>
      </c>
      <c r="BX191" s="17">
        <v>0.59216630203596898</v>
      </c>
      <c r="BY191" s="17"/>
      <c r="BZ191" s="17">
        <v>0.55709193124260903</v>
      </c>
      <c r="CA191" s="17">
        <v>0.547639946843824</v>
      </c>
      <c r="CB191" s="17">
        <v>0.45975152852045797</v>
      </c>
      <c r="CC191" s="17"/>
      <c r="CD191" s="17">
        <v>0.58108261917708903</v>
      </c>
      <c r="CE191" s="17">
        <v>0.418444566207399</v>
      </c>
      <c r="CF191" s="17">
        <v>0.47407095315984699</v>
      </c>
      <c r="CG191" s="17"/>
      <c r="CH191" s="17">
        <v>0.58225685481217404</v>
      </c>
      <c r="CI191" s="17">
        <v>0.44124170611128399</v>
      </c>
      <c r="CJ191" s="17">
        <v>0.49340555855857499</v>
      </c>
      <c r="CK191" s="17"/>
      <c r="CL191" s="17">
        <v>0.56219218579765895</v>
      </c>
      <c r="CM191" s="17">
        <v>0.53328932063616497</v>
      </c>
      <c r="CN191" s="17"/>
      <c r="CO191" s="17">
        <v>0.48718146076998498</v>
      </c>
      <c r="CP191" s="17">
        <v>0.57632840473594404</v>
      </c>
      <c r="CQ191" s="17">
        <v>0.54974317674230899</v>
      </c>
      <c r="CR191" s="17">
        <v>0.50609777815808199</v>
      </c>
    </row>
    <row r="192" spans="2:96" x14ac:dyDescent="0.25">
      <c r="B192" t="s">
        <v>205</v>
      </c>
      <c r="C192" s="17">
        <v>0.40777770288485399</v>
      </c>
      <c r="D192" s="17">
        <v>0.38820022200783</v>
      </c>
      <c r="E192" s="17">
        <v>0.42590575282950299</v>
      </c>
      <c r="F192" s="17"/>
      <c r="G192" s="17">
        <v>0.44109000027393003</v>
      </c>
      <c r="H192" s="17">
        <v>0.43186449367442997</v>
      </c>
      <c r="I192" s="17">
        <v>0.45146037368673603</v>
      </c>
      <c r="J192" s="17">
        <v>0.41385140698870398</v>
      </c>
      <c r="K192" s="17">
        <v>0.34719653665594502</v>
      </c>
      <c r="L192" s="17">
        <v>0.36616227939558399</v>
      </c>
      <c r="M192" s="17"/>
      <c r="N192" s="17">
        <v>0.40632950362019099</v>
      </c>
      <c r="O192" s="17">
        <v>0.44570586778624</v>
      </c>
      <c r="P192" s="17">
        <v>0.39871860924779501</v>
      </c>
      <c r="Q192" s="17">
        <v>0.37537387576207598</v>
      </c>
      <c r="R192" s="17"/>
      <c r="S192" s="17">
        <v>0.478622262177331</v>
      </c>
      <c r="T192" s="17">
        <v>0.42463810715473699</v>
      </c>
      <c r="U192" s="17">
        <v>0.362623295532713</v>
      </c>
      <c r="V192" s="17">
        <v>0.376361129558206</v>
      </c>
      <c r="W192" s="17">
        <v>0.36525132781983499</v>
      </c>
      <c r="X192" s="17">
        <v>0.39199548685172703</v>
      </c>
      <c r="Y192" s="17">
        <v>0.39646616915445498</v>
      </c>
      <c r="Z192" s="17">
        <v>0.51785361664655505</v>
      </c>
      <c r="AA192" s="17">
        <v>0.39817863394879299</v>
      </c>
      <c r="AB192" s="17">
        <v>0.38541498979743699</v>
      </c>
      <c r="AC192" s="17">
        <v>0.38321950985342301</v>
      </c>
      <c r="AD192" s="17">
        <v>0.39251129492878101</v>
      </c>
      <c r="AE192" s="17"/>
      <c r="AF192" s="17">
        <v>0.38496701045913401</v>
      </c>
      <c r="AG192" s="17">
        <v>0.41963157290715303</v>
      </c>
      <c r="AH192" s="17">
        <v>0.42607805778432101</v>
      </c>
      <c r="AI192" s="17">
        <v>0.45299065445669101</v>
      </c>
      <c r="AJ192" s="17">
        <v>0.40342831074160002</v>
      </c>
      <c r="AK192" s="17"/>
      <c r="AL192" s="17">
        <v>0.35882226028679298</v>
      </c>
      <c r="AM192" s="17">
        <v>0.42384616201910602</v>
      </c>
      <c r="AN192" s="17">
        <v>0.392263070281893</v>
      </c>
      <c r="AO192" s="17"/>
      <c r="AP192" s="17">
        <v>0.38263049128113302</v>
      </c>
      <c r="AQ192" s="17">
        <v>0.44453239142221002</v>
      </c>
      <c r="AR192" s="17">
        <v>0.42685426882246402</v>
      </c>
      <c r="AS192" s="17">
        <v>0.38684199823732002</v>
      </c>
      <c r="AT192" s="17">
        <v>0.37076888942259001</v>
      </c>
      <c r="AU192" s="17"/>
      <c r="AV192" s="17">
        <v>0.15759437761936301</v>
      </c>
      <c r="AW192" s="17">
        <v>0.35525302311539902</v>
      </c>
      <c r="AX192" s="17">
        <v>0.40788032955160902</v>
      </c>
      <c r="AY192" s="17">
        <v>0.39168401089177901</v>
      </c>
      <c r="AZ192" s="17">
        <v>0.39572759436853899</v>
      </c>
      <c r="BA192" s="17">
        <v>0.44653714691459101</v>
      </c>
      <c r="BB192" s="17">
        <v>0.390667177203323</v>
      </c>
      <c r="BC192" s="17">
        <v>0.39481659724806401</v>
      </c>
      <c r="BD192" s="17">
        <v>0.41755689022522102</v>
      </c>
      <c r="BE192" s="17">
        <v>0.43581294492630301</v>
      </c>
      <c r="BF192" s="17">
        <v>0.40721774388125398</v>
      </c>
      <c r="BG192" s="17">
        <v>0.458456178642142</v>
      </c>
      <c r="BH192" s="17">
        <v>0.45538411369387599</v>
      </c>
      <c r="BI192" s="17">
        <v>0.32560570017915302</v>
      </c>
      <c r="BJ192" s="17">
        <v>0.42377446407920499</v>
      </c>
      <c r="BK192" s="17">
        <v>0.46402747451307502</v>
      </c>
      <c r="BL192" s="17"/>
      <c r="BM192" s="17">
        <v>0.42366322776833998</v>
      </c>
      <c r="BN192" s="17">
        <v>0.40199040479434001</v>
      </c>
      <c r="BO192" s="17">
        <v>0.40925548243092003</v>
      </c>
      <c r="BP192" s="17">
        <v>0.38465082729447903</v>
      </c>
      <c r="BQ192" s="17">
        <v>0.40241407722481998</v>
      </c>
      <c r="BR192" s="17">
        <v>0.46124159840378098</v>
      </c>
      <c r="BS192" s="17"/>
      <c r="BT192" s="17">
        <v>0.39027131596286302</v>
      </c>
      <c r="BU192" s="17">
        <v>0.431500318275849</v>
      </c>
      <c r="BV192" s="17"/>
      <c r="BW192" s="17">
        <v>0.39556772626855502</v>
      </c>
      <c r="BX192" s="17">
        <v>0.39213770738728099</v>
      </c>
      <c r="BY192" s="17"/>
      <c r="BZ192" s="17">
        <v>0.406054302759217</v>
      </c>
      <c r="CA192" s="17">
        <v>0.46112699965434201</v>
      </c>
      <c r="CB192" s="17">
        <v>0.238929655825701</v>
      </c>
      <c r="CC192" s="17"/>
      <c r="CD192" s="17">
        <v>0.39530062131503202</v>
      </c>
      <c r="CE192" s="17">
        <v>0.42941759663995799</v>
      </c>
      <c r="CF192" s="17">
        <v>0.39276992289637402</v>
      </c>
      <c r="CG192" s="17"/>
      <c r="CH192" s="17">
        <v>0.41155332667803401</v>
      </c>
      <c r="CI192" s="17">
        <v>0.480017178691794</v>
      </c>
      <c r="CJ192" s="17">
        <v>0.35472626749071301</v>
      </c>
      <c r="CK192" s="17"/>
      <c r="CL192" s="17">
        <v>0.39606553831706498</v>
      </c>
      <c r="CM192" s="17">
        <v>0.41569972494298701</v>
      </c>
      <c r="CN192" s="17"/>
      <c r="CO192" s="17">
        <v>0.32600231903855398</v>
      </c>
      <c r="CP192" s="17">
        <v>0.39849189810244501</v>
      </c>
      <c r="CQ192" s="17">
        <v>0.42984231641898302</v>
      </c>
      <c r="CR192" s="17">
        <v>0.41254122649410901</v>
      </c>
    </row>
    <row r="193" spans="2:96" x14ac:dyDescent="0.25">
      <c r="B193" t="s">
        <v>206</v>
      </c>
      <c r="C193" s="17">
        <v>0.32297697268164599</v>
      </c>
      <c r="D193" s="17">
        <v>0.33108204617743697</v>
      </c>
      <c r="E193" s="17">
        <v>0.31245674440733401</v>
      </c>
      <c r="F193" s="17"/>
      <c r="G193" s="17">
        <v>0.238576433647087</v>
      </c>
      <c r="H193" s="17">
        <v>0.28092932197923898</v>
      </c>
      <c r="I193" s="17">
        <v>0.38855181051946702</v>
      </c>
      <c r="J193" s="17">
        <v>0.35218746242056997</v>
      </c>
      <c r="K193" s="17">
        <v>0.38664410797626297</v>
      </c>
      <c r="L193" s="17">
        <v>0.293553667381591</v>
      </c>
      <c r="M193" s="17"/>
      <c r="N193" s="17">
        <v>0.29784826400627301</v>
      </c>
      <c r="O193" s="17">
        <v>0.31309660545441198</v>
      </c>
      <c r="P193" s="17">
        <v>0.35002540006948801</v>
      </c>
      <c r="Q193" s="17">
        <v>0.33603974576883899</v>
      </c>
      <c r="R193" s="17"/>
      <c r="S193" s="17">
        <v>0.265026036609257</v>
      </c>
      <c r="T193" s="17">
        <v>0.38115681886054298</v>
      </c>
      <c r="U193" s="17">
        <v>0.32676719013303501</v>
      </c>
      <c r="V193" s="17">
        <v>0.35836449803551501</v>
      </c>
      <c r="W193" s="17">
        <v>0.307596325588542</v>
      </c>
      <c r="X193" s="17">
        <v>0.276881501259854</v>
      </c>
      <c r="Y193" s="17">
        <v>0.31680201420308801</v>
      </c>
      <c r="Z193" s="17">
        <v>0.39105657871688398</v>
      </c>
      <c r="AA193" s="17">
        <v>0.30485820304552702</v>
      </c>
      <c r="AB193" s="17">
        <v>0.34631206439240197</v>
      </c>
      <c r="AC193" s="17">
        <v>0.30531776324812898</v>
      </c>
      <c r="AD193" s="17">
        <v>0.35073479390964302</v>
      </c>
      <c r="AE193" s="17"/>
      <c r="AF193" s="17">
        <v>0.30070920419722802</v>
      </c>
      <c r="AG193" s="17">
        <v>0.36196511787239599</v>
      </c>
      <c r="AH193" s="17">
        <v>0.31846500251584797</v>
      </c>
      <c r="AI193" s="17">
        <v>0.42879725941845998</v>
      </c>
      <c r="AJ193" s="17">
        <v>0.27317797752718298</v>
      </c>
      <c r="AK193" s="17"/>
      <c r="AL193" s="17">
        <v>0.25926279680346997</v>
      </c>
      <c r="AM193" s="17">
        <v>0.34869440761659898</v>
      </c>
      <c r="AN193" s="17">
        <v>0.32244479649972102</v>
      </c>
      <c r="AO193" s="17"/>
      <c r="AP193" s="17">
        <v>0.33603703576364902</v>
      </c>
      <c r="AQ193" s="17">
        <v>0.32458774862704198</v>
      </c>
      <c r="AR193" s="17">
        <v>0.30369011898790299</v>
      </c>
      <c r="AS193" s="17">
        <v>0.32089280345679499</v>
      </c>
      <c r="AT193" s="17">
        <v>3.49768781693175E-2</v>
      </c>
      <c r="AU193" s="17"/>
      <c r="AV193" s="17">
        <v>0.487538289644602</v>
      </c>
      <c r="AW193" s="17">
        <v>0.344649982520294</v>
      </c>
      <c r="AX193" s="17">
        <v>0.29104495243699802</v>
      </c>
      <c r="AY193" s="17">
        <v>0.36165517701121203</v>
      </c>
      <c r="AZ193" s="17">
        <v>0.244185027822619</v>
      </c>
      <c r="BA193" s="17">
        <v>0.37668097617571</v>
      </c>
      <c r="BB193" s="17">
        <v>0.38478077479075301</v>
      </c>
      <c r="BC193" s="17">
        <v>0.33756358144555099</v>
      </c>
      <c r="BD193" s="17">
        <v>0.285739120513328</v>
      </c>
      <c r="BE193" s="17">
        <v>0.339007699571301</v>
      </c>
      <c r="BF193" s="17">
        <v>0.28960293749372401</v>
      </c>
      <c r="BG193" s="17">
        <v>0.32501797053021703</v>
      </c>
      <c r="BH193" s="17">
        <v>0.25878877439449999</v>
      </c>
      <c r="BI193" s="17">
        <v>0.43142161780682903</v>
      </c>
      <c r="BJ193" s="17">
        <v>0.243658310827021</v>
      </c>
      <c r="BK193" s="17">
        <v>0.31369315921024199</v>
      </c>
      <c r="BL193" s="17"/>
      <c r="BM193" s="17">
        <v>0.312142149258191</v>
      </c>
      <c r="BN193" s="17">
        <v>0.34014238615303499</v>
      </c>
      <c r="BO193" s="17">
        <v>0.30778196084166698</v>
      </c>
      <c r="BP193" s="17">
        <v>0.337879789463925</v>
      </c>
      <c r="BQ193" s="17">
        <v>0.306281107933634</v>
      </c>
      <c r="BR193" s="17">
        <v>0.29361442211232402</v>
      </c>
      <c r="BS193" s="17"/>
      <c r="BT193" s="17">
        <v>0.307184410767676</v>
      </c>
      <c r="BU193" s="17">
        <v>0.34859561667923999</v>
      </c>
      <c r="BV193" s="17"/>
      <c r="BW193" s="17">
        <v>0.32656377786889301</v>
      </c>
      <c r="BX193" s="17">
        <v>0.339212732636892</v>
      </c>
      <c r="BY193" s="17"/>
      <c r="BZ193" s="17">
        <v>0.331124269300831</v>
      </c>
      <c r="CA193" s="17">
        <v>0.28750790268703103</v>
      </c>
      <c r="CB193" s="17">
        <v>0.27565985849918101</v>
      </c>
      <c r="CC193" s="17"/>
      <c r="CD193" s="17">
        <v>0.320267198755883</v>
      </c>
      <c r="CE193" s="17">
        <v>0.33550174347863498</v>
      </c>
      <c r="CF193" s="17">
        <v>0.40717888886092202</v>
      </c>
      <c r="CG193" s="17"/>
      <c r="CH193" s="17">
        <v>0.31521564876061497</v>
      </c>
      <c r="CI193" s="17">
        <v>0.33637567830572401</v>
      </c>
      <c r="CJ193" s="17">
        <v>0.37880679797535299</v>
      </c>
      <c r="CK193" s="17"/>
      <c r="CL193" s="17">
        <v>0.331589940975696</v>
      </c>
      <c r="CM193" s="17">
        <v>0.317436267159733</v>
      </c>
      <c r="CN193" s="17"/>
      <c r="CO193" s="17">
        <v>0.2211460552209</v>
      </c>
      <c r="CP193" s="17">
        <v>0.289483554284793</v>
      </c>
      <c r="CQ193" s="17">
        <v>0.342541161222567</v>
      </c>
      <c r="CR193" s="17">
        <v>0.386166827815209</v>
      </c>
    </row>
    <row r="194" spans="2:96" x14ac:dyDescent="0.25">
      <c r="B194" t="s">
        <v>207</v>
      </c>
      <c r="C194" s="17">
        <v>0.27761062727842201</v>
      </c>
      <c r="D194" s="17">
        <v>0.277820173050148</v>
      </c>
      <c r="E194" s="17">
        <v>0.27773784908462601</v>
      </c>
      <c r="F194" s="17"/>
      <c r="G194" s="17">
        <v>0.191930493386614</v>
      </c>
      <c r="H194" s="17">
        <v>0.16591354185780899</v>
      </c>
      <c r="I194" s="17">
        <v>0.19548004264833899</v>
      </c>
      <c r="J194" s="17">
        <v>0.28032637298420399</v>
      </c>
      <c r="K194" s="17">
        <v>0.37619617222750601</v>
      </c>
      <c r="L194" s="17">
        <v>0.42426421536292103</v>
      </c>
      <c r="M194" s="17"/>
      <c r="N194" s="17">
        <v>0.32088464952781798</v>
      </c>
      <c r="O194" s="17">
        <v>0.26100499413077599</v>
      </c>
      <c r="P194" s="17">
        <v>0.25738713518027401</v>
      </c>
      <c r="Q194" s="17">
        <v>0.266960832168676</v>
      </c>
      <c r="R194" s="17"/>
      <c r="S194" s="17">
        <v>0.23926674499728201</v>
      </c>
      <c r="T194" s="17">
        <v>0.28434135418278</v>
      </c>
      <c r="U194" s="17">
        <v>0.27023397712071801</v>
      </c>
      <c r="V194" s="17">
        <v>0.28602746393801898</v>
      </c>
      <c r="W194" s="17">
        <v>0.32465059013459202</v>
      </c>
      <c r="X194" s="17">
        <v>0.26078664465083301</v>
      </c>
      <c r="Y194" s="17">
        <v>0.33186840323660699</v>
      </c>
      <c r="Z194" s="17">
        <v>0.28664447167864099</v>
      </c>
      <c r="AA194" s="17">
        <v>0.238736527958157</v>
      </c>
      <c r="AB194" s="17">
        <v>0.320511151648396</v>
      </c>
      <c r="AC194" s="17">
        <v>0.27232491222507499</v>
      </c>
      <c r="AD194" s="17">
        <v>0.22873160503124301</v>
      </c>
      <c r="AE194" s="17"/>
      <c r="AF194" s="17">
        <v>0.32753250977468001</v>
      </c>
      <c r="AG194" s="17">
        <v>0.23382476095372301</v>
      </c>
      <c r="AH194" s="17">
        <v>0.29838304155971102</v>
      </c>
      <c r="AI194" s="17">
        <v>0.30194554729552397</v>
      </c>
      <c r="AJ194" s="17">
        <v>0.26009202787589902</v>
      </c>
      <c r="AK194" s="17"/>
      <c r="AL194" s="17">
        <v>0.28967092263567701</v>
      </c>
      <c r="AM194" s="17">
        <v>0.24267142492424701</v>
      </c>
      <c r="AN194" s="17">
        <v>0.314057215527904</v>
      </c>
      <c r="AO194" s="17"/>
      <c r="AP194" s="17">
        <v>0.306213705649857</v>
      </c>
      <c r="AQ194" s="17">
        <v>0.26345127138678998</v>
      </c>
      <c r="AR194" s="17">
        <v>0.23320573996063501</v>
      </c>
      <c r="AS194" s="17">
        <v>0.26274961800056801</v>
      </c>
      <c r="AT194" s="17">
        <v>0.26451933440384801</v>
      </c>
      <c r="AU194" s="17"/>
      <c r="AV194" s="17">
        <v>0.152769603320837</v>
      </c>
      <c r="AW194" s="17">
        <v>0.189420753868491</v>
      </c>
      <c r="AX194" s="17">
        <v>0.30999867391034502</v>
      </c>
      <c r="AY194" s="17">
        <v>0.29665495082912102</v>
      </c>
      <c r="AZ194" s="17">
        <v>0.30051716302492099</v>
      </c>
      <c r="BA194" s="17">
        <v>0.28324219321175798</v>
      </c>
      <c r="BB194" s="17">
        <v>0.279089136781348</v>
      </c>
      <c r="BC194" s="17">
        <v>0.27050577562276701</v>
      </c>
      <c r="BD194" s="17">
        <v>0.31907928615928099</v>
      </c>
      <c r="BE194" s="17">
        <v>0.22301563554706</v>
      </c>
      <c r="BF194" s="17">
        <v>0.26975281107599303</v>
      </c>
      <c r="BG194" s="17">
        <v>0.21326141451007699</v>
      </c>
      <c r="BH194" s="17">
        <v>0.31102162862472099</v>
      </c>
      <c r="BI194" s="17">
        <v>0.24734876342362699</v>
      </c>
      <c r="BJ194" s="17">
        <v>0.34415308459154997</v>
      </c>
      <c r="BK194" s="17">
        <v>0.24563095998155299</v>
      </c>
      <c r="BL194" s="17"/>
      <c r="BM194" s="17">
        <v>0.22337717294624099</v>
      </c>
      <c r="BN194" s="17">
        <v>0.28697555421801002</v>
      </c>
      <c r="BO194" s="17">
        <v>0.26292798677149798</v>
      </c>
      <c r="BP194" s="17">
        <v>0.31783193259935799</v>
      </c>
      <c r="BQ194" s="17">
        <v>0.30387296905121802</v>
      </c>
      <c r="BR194" s="17">
        <v>0.29382757781030999</v>
      </c>
      <c r="BS194" s="17"/>
      <c r="BT194" s="17">
        <v>0.28900741610743902</v>
      </c>
      <c r="BU194" s="17">
        <v>0.26748611760197899</v>
      </c>
      <c r="BV194" s="17"/>
      <c r="BW194" s="17">
        <v>0.276523236265306</v>
      </c>
      <c r="BX194" s="17">
        <v>0.29851908515424802</v>
      </c>
      <c r="BY194" s="17"/>
      <c r="BZ194" s="17">
        <v>0.28692127668839301</v>
      </c>
      <c r="CA194" s="17">
        <v>0.25607829013459599</v>
      </c>
      <c r="CB194" s="17">
        <v>0.239437303604046</v>
      </c>
      <c r="CC194" s="17"/>
      <c r="CD194" s="17">
        <v>0.299935528132594</v>
      </c>
      <c r="CE194" s="17">
        <v>0.17710711141371699</v>
      </c>
      <c r="CF194" s="17">
        <v>0.31119353297888402</v>
      </c>
      <c r="CG194" s="17"/>
      <c r="CH194" s="17">
        <v>0.29386135364459198</v>
      </c>
      <c r="CI194" s="17">
        <v>0.20597220477498601</v>
      </c>
      <c r="CJ194" s="17">
        <v>0.30191248871390702</v>
      </c>
      <c r="CK194" s="17"/>
      <c r="CL194" s="17">
        <v>0.31236580230312599</v>
      </c>
      <c r="CM194" s="17">
        <v>0.248032426297466</v>
      </c>
      <c r="CN194" s="17"/>
      <c r="CO194" s="17">
        <v>0.31734318134072198</v>
      </c>
      <c r="CP194" s="17">
        <v>0.297897402167909</v>
      </c>
      <c r="CQ194" s="17">
        <v>0.27059838770419897</v>
      </c>
      <c r="CR194" s="17">
        <v>0.23795450853612801</v>
      </c>
    </row>
    <row r="195" spans="2:96" x14ac:dyDescent="0.25">
      <c r="B195" t="s">
        <v>208</v>
      </c>
      <c r="C195" s="17">
        <v>0.25253052886145899</v>
      </c>
      <c r="D195" s="17">
        <v>0.26671408303102401</v>
      </c>
      <c r="E195" s="17">
        <v>0.24000394204408501</v>
      </c>
      <c r="F195" s="17"/>
      <c r="G195" s="17">
        <v>0.203987579999865</v>
      </c>
      <c r="H195" s="17">
        <v>0.216869608523375</v>
      </c>
      <c r="I195" s="17">
        <v>0.189851307042226</v>
      </c>
      <c r="J195" s="17">
        <v>0.27228960223672499</v>
      </c>
      <c r="K195" s="17">
        <v>0.25783589096244702</v>
      </c>
      <c r="L195" s="17">
        <v>0.34532833642252297</v>
      </c>
      <c r="M195" s="17"/>
      <c r="N195" s="17">
        <v>0.25717962033574299</v>
      </c>
      <c r="O195" s="17">
        <v>0.297221782424479</v>
      </c>
      <c r="P195" s="17">
        <v>0.25364944139266898</v>
      </c>
      <c r="Q195" s="17">
        <v>0.202843109478199</v>
      </c>
      <c r="R195" s="17"/>
      <c r="S195" s="17">
        <v>0.234591486052945</v>
      </c>
      <c r="T195" s="17">
        <v>0.26922048311775798</v>
      </c>
      <c r="U195" s="17">
        <v>0.26465833712231901</v>
      </c>
      <c r="V195" s="17">
        <v>0.27669325875068101</v>
      </c>
      <c r="W195" s="17">
        <v>0.26994113031032502</v>
      </c>
      <c r="X195" s="17">
        <v>0.25895450562846001</v>
      </c>
      <c r="Y195" s="17">
        <v>0.17716693143201401</v>
      </c>
      <c r="Z195" s="17">
        <v>0.23646892090161001</v>
      </c>
      <c r="AA195" s="17">
        <v>0.23519919788175001</v>
      </c>
      <c r="AB195" s="17">
        <v>0.280500012040095</v>
      </c>
      <c r="AC195" s="17">
        <v>0.26626777639863503</v>
      </c>
      <c r="AD195" s="17">
        <v>0.278694182249204</v>
      </c>
      <c r="AE195" s="17"/>
      <c r="AF195" s="17">
        <v>0.30013701156096201</v>
      </c>
      <c r="AG195" s="17">
        <v>0.189488875585441</v>
      </c>
      <c r="AH195" s="17">
        <v>0.276884571990274</v>
      </c>
      <c r="AI195" s="17">
        <v>0.142427241960488</v>
      </c>
      <c r="AJ195" s="17">
        <v>0.25851784049989801</v>
      </c>
      <c r="AK195" s="17"/>
      <c r="AL195" s="17">
        <v>0.30015875815091098</v>
      </c>
      <c r="AM195" s="17">
        <v>0.22377328044216999</v>
      </c>
      <c r="AN195" s="17">
        <v>0.28867020845205699</v>
      </c>
      <c r="AO195" s="17"/>
      <c r="AP195" s="17">
        <v>0.242189045604086</v>
      </c>
      <c r="AQ195" s="17">
        <v>0.24211937695246</v>
      </c>
      <c r="AR195" s="17">
        <v>0.26056880958776202</v>
      </c>
      <c r="AS195" s="17">
        <v>0.254429042424761</v>
      </c>
      <c r="AT195" s="17">
        <v>0.51392690145509101</v>
      </c>
      <c r="AU195" s="17"/>
      <c r="AV195" s="17">
        <v>0</v>
      </c>
      <c r="AW195" s="17">
        <v>0.29396568662507699</v>
      </c>
      <c r="AX195" s="17">
        <v>0.23629970321684701</v>
      </c>
      <c r="AY195" s="17">
        <v>0.24980535348956101</v>
      </c>
      <c r="AZ195" s="17">
        <v>0.28345753767714199</v>
      </c>
      <c r="BA195" s="17">
        <v>0.25915711788988699</v>
      </c>
      <c r="BB195" s="17">
        <v>0.23260981270677</v>
      </c>
      <c r="BC195" s="17">
        <v>0.28849088625979902</v>
      </c>
      <c r="BD195" s="17">
        <v>0.17688165671200801</v>
      </c>
      <c r="BE195" s="17">
        <v>0.197422364626714</v>
      </c>
      <c r="BF195" s="17">
        <v>0.252408061203171</v>
      </c>
      <c r="BG195" s="17">
        <v>0.27687524019360299</v>
      </c>
      <c r="BH195" s="17">
        <v>0.29028582101058897</v>
      </c>
      <c r="BI195" s="17">
        <v>0.28554549508286797</v>
      </c>
      <c r="BJ195" s="17">
        <v>0.31643760291828199</v>
      </c>
      <c r="BK195" s="17">
        <v>0.15805457168811399</v>
      </c>
      <c r="BL195" s="17"/>
      <c r="BM195" s="17">
        <v>0.20803338170737701</v>
      </c>
      <c r="BN195" s="17">
        <v>0.252917100925655</v>
      </c>
      <c r="BO195" s="17">
        <v>0.27394979808886599</v>
      </c>
      <c r="BP195" s="17">
        <v>0.273718232777444</v>
      </c>
      <c r="BQ195" s="17">
        <v>0.30742845364412202</v>
      </c>
      <c r="BR195" s="17">
        <v>0.200765884651113</v>
      </c>
      <c r="BS195" s="17"/>
      <c r="BT195" s="17">
        <v>0.26987793470668597</v>
      </c>
      <c r="BU195" s="17">
        <v>0.22995700097138799</v>
      </c>
      <c r="BV195" s="17"/>
      <c r="BW195" s="17">
        <v>0.24832500085473899</v>
      </c>
      <c r="BX195" s="17">
        <v>0.26707977676994499</v>
      </c>
      <c r="BY195" s="17"/>
      <c r="BZ195" s="17">
        <v>0.258325145037888</v>
      </c>
      <c r="CA195" s="17">
        <v>0.251016556019796</v>
      </c>
      <c r="CB195" s="17">
        <v>0.18872734886904999</v>
      </c>
      <c r="CC195" s="17"/>
      <c r="CD195" s="17">
        <v>0.26235761178755101</v>
      </c>
      <c r="CE195" s="17">
        <v>0.24380571844193399</v>
      </c>
      <c r="CF195" s="17">
        <v>0.22043593702415301</v>
      </c>
      <c r="CG195" s="17"/>
      <c r="CH195" s="17">
        <v>0.26170130926808799</v>
      </c>
      <c r="CI195" s="17">
        <v>0.237177145289136</v>
      </c>
      <c r="CJ195" s="17">
        <v>0.25572483536115198</v>
      </c>
      <c r="CK195" s="17"/>
      <c r="CL195" s="17">
        <v>0.25397921575549798</v>
      </c>
      <c r="CM195" s="17">
        <v>0.252545005701999</v>
      </c>
      <c r="CN195" s="17"/>
      <c r="CO195" s="17">
        <v>0.201160587208286</v>
      </c>
      <c r="CP195" s="17">
        <v>0.28962301671201002</v>
      </c>
      <c r="CQ195" s="17">
        <v>0.24919612318008899</v>
      </c>
      <c r="CR195" s="17">
        <v>0.20683384687265899</v>
      </c>
    </row>
    <row r="196" spans="2:96" x14ac:dyDescent="0.25">
      <c r="B196" t="s">
        <v>209</v>
      </c>
      <c r="C196" s="17">
        <v>0.20272030010924899</v>
      </c>
      <c r="D196" s="17">
        <v>0.18022647494633801</v>
      </c>
      <c r="E196" s="17">
        <v>0.22480526970772899</v>
      </c>
      <c r="F196" s="17"/>
      <c r="G196" s="17">
        <v>0.22793318929312101</v>
      </c>
      <c r="H196" s="17">
        <v>0.246598573603966</v>
      </c>
      <c r="I196" s="17">
        <v>0.31492308876080599</v>
      </c>
      <c r="J196" s="17">
        <v>0.19703732966655499</v>
      </c>
      <c r="K196" s="17">
        <v>0.14992617755398099</v>
      </c>
      <c r="L196" s="17">
        <v>9.8925974896212701E-2</v>
      </c>
      <c r="M196" s="17"/>
      <c r="N196" s="17">
        <v>0.19813485348531201</v>
      </c>
      <c r="O196" s="17">
        <v>0.210723888802958</v>
      </c>
      <c r="P196" s="17">
        <v>0.20918368396820999</v>
      </c>
      <c r="Q196" s="17">
        <v>0.19113161196637601</v>
      </c>
      <c r="R196" s="17"/>
      <c r="S196" s="17">
        <v>0.18952245932651901</v>
      </c>
      <c r="T196" s="17">
        <v>0.179190696009594</v>
      </c>
      <c r="U196" s="17">
        <v>0.20260636655143599</v>
      </c>
      <c r="V196" s="17">
        <v>0.18666372443542401</v>
      </c>
      <c r="W196" s="17">
        <v>0.120023429985106</v>
      </c>
      <c r="X196" s="17">
        <v>0.223976177057366</v>
      </c>
      <c r="Y196" s="17">
        <v>0.21171916618141101</v>
      </c>
      <c r="Z196" s="17">
        <v>0.20572977176771001</v>
      </c>
      <c r="AA196" s="17">
        <v>0.23819670146814101</v>
      </c>
      <c r="AB196" s="17">
        <v>0.25301914695998201</v>
      </c>
      <c r="AC196" s="17">
        <v>0.17684092367052601</v>
      </c>
      <c r="AD196" s="17">
        <v>0.27778498384656902</v>
      </c>
      <c r="AE196" s="17"/>
      <c r="AF196" s="17">
        <v>9.9437725900428903E-2</v>
      </c>
      <c r="AG196" s="17">
        <v>0.30349724808807399</v>
      </c>
      <c r="AH196" s="17">
        <v>0.189501957077571</v>
      </c>
      <c r="AI196" s="17">
        <v>0.175320322238563</v>
      </c>
      <c r="AJ196" s="17">
        <v>0.21111580558316301</v>
      </c>
      <c r="AK196" s="17"/>
      <c r="AL196" s="17">
        <v>0.111418932487292</v>
      </c>
      <c r="AM196" s="17">
        <v>0.28649252654032797</v>
      </c>
      <c r="AN196" s="17">
        <v>0.203371907079543</v>
      </c>
      <c r="AO196" s="17"/>
      <c r="AP196" s="17">
        <v>0.15549783149843399</v>
      </c>
      <c r="AQ196" s="17">
        <v>0.23552649606502199</v>
      </c>
      <c r="AR196" s="17">
        <v>0.21129008331805499</v>
      </c>
      <c r="AS196" s="17">
        <v>0.210638640313074</v>
      </c>
      <c r="AT196" s="17">
        <v>0.20635352497036799</v>
      </c>
      <c r="AU196" s="17"/>
      <c r="AV196" s="17">
        <v>0.152769603320837</v>
      </c>
      <c r="AW196" s="17">
        <v>0.243188492297083</v>
      </c>
      <c r="AX196" s="17">
        <v>0.19674027365251101</v>
      </c>
      <c r="AY196" s="17">
        <v>0.17221396274491499</v>
      </c>
      <c r="AZ196" s="17">
        <v>0.20139257567930299</v>
      </c>
      <c r="BA196" s="17">
        <v>0.18498263705253201</v>
      </c>
      <c r="BB196" s="17">
        <v>0.18175984820744201</v>
      </c>
      <c r="BC196" s="17">
        <v>0.209709036696339</v>
      </c>
      <c r="BD196" s="17">
        <v>0.19367689264768201</v>
      </c>
      <c r="BE196" s="17">
        <v>0.236796045634354</v>
      </c>
      <c r="BF196" s="17">
        <v>0.26446704788900399</v>
      </c>
      <c r="BG196" s="17">
        <v>0.23754336038718099</v>
      </c>
      <c r="BH196" s="17">
        <v>0.183254382942764</v>
      </c>
      <c r="BI196" s="17">
        <v>0.24048205617740601</v>
      </c>
      <c r="BJ196" s="17">
        <v>9.7673800612064002E-2</v>
      </c>
      <c r="BK196" s="17">
        <v>0.19457876194052101</v>
      </c>
      <c r="BL196" s="17"/>
      <c r="BM196" s="17">
        <v>0.22420610680653899</v>
      </c>
      <c r="BN196" s="17">
        <v>0.21157500257897699</v>
      </c>
      <c r="BO196" s="17">
        <v>0.210223753534591</v>
      </c>
      <c r="BP196" s="17">
        <v>0.179824946946783</v>
      </c>
      <c r="BQ196" s="17">
        <v>0.174048059987884</v>
      </c>
      <c r="BR196" s="17">
        <v>0.18457309688944501</v>
      </c>
      <c r="BS196" s="17"/>
      <c r="BT196" s="17">
        <v>0.19410129684126901</v>
      </c>
      <c r="BU196" s="17">
        <v>0.21616247699458699</v>
      </c>
      <c r="BV196" s="17"/>
      <c r="BW196" s="17">
        <v>0.21821429027153799</v>
      </c>
      <c r="BX196" s="17">
        <v>0.185034770605148</v>
      </c>
      <c r="BY196" s="17"/>
      <c r="BZ196" s="17">
        <v>0.211627623485794</v>
      </c>
      <c r="CA196" s="17">
        <v>0.15415024889197801</v>
      </c>
      <c r="CB196" s="17">
        <v>0.186245630740041</v>
      </c>
      <c r="CC196" s="17"/>
      <c r="CD196" s="17">
        <v>0.19716349103084499</v>
      </c>
      <c r="CE196" s="17">
        <v>0.30700416230153099</v>
      </c>
      <c r="CF196" s="17">
        <v>0.158413181772766</v>
      </c>
      <c r="CG196" s="17"/>
      <c r="CH196" s="17">
        <v>0.19912776492046499</v>
      </c>
      <c r="CI196" s="17">
        <v>0.25427847666013997</v>
      </c>
      <c r="CJ196" s="17">
        <v>0.14536882543024299</v>
      </c>
      <c r="CK196" s="17"/>
      <c r="CL196" s="17">
        <v>0.18343693114685899</v>
      </c>
      <c r="CM196" s="17">
        <v>0.22265783913138901</v>
      </c>
      <c r="CN196" s="17"/>
      <c r="CO196" s="17">
        <v>0.129687998582767</v>
      </c>
      <c r="CP196" s="17">
        <v>0.180100261475588</v>
      </c>
      <c r="CQ196" s="17">
        <v>0.20153264117658401</v>
      </c>
      <c r="CR196" s="17">
        <v>0.27487913683943399</v>
      </c>
    </row>
    <row r="197" spans="2:96" x14ac:dyDescent="0.25">
      <c r="B197" t="s">
        <v>210</v>
      </c>
      <c r="C197" s="17">
        <v>0.121867012306363</v>
      </c>
      <c r="D197" s="17">
        <v>0.11893790693251099</v>
      </c>
      <c r="E197" s="17">
        <v>0.124327985810104</v>
      </c>
      <c r="F197" s="17"/>
      <c r="G197" s="17">
        <v>0.15780323300999</v>
      </c>
      <c r="H197" s="17">
        <v>0.121954237455738</v>
      </c>
      <c r="I197" s="17">
        <v>0.101910758526849</v>
      </c>
      <c r="J197" s="17">
        <v>0.11750973425746999</v>
      </c>
      <c r="K197" s="17">
        <v>0.112151058508923</v>
      </c>
      <c r="L197" s="17">
        <v>0.12418226259960501</v>
      </c>
      <c r="M197" s="17"/>
      <c r="N197" s="17">
        <v>0.116917506960919</v>
      </c>
      <c r="O197" s="17">
        <v>0.10970691202789599</v>
      </c>
      <c r="P197" s="17">
        <v>0.14512596185606699</v>
      </c>
      <c r="Q197" s="17">
        <v>0.11885818042892</v>
      </c>
      <c r="R197" s="17"/>
      <c r="S197" s="17">
        <v>0.101250518305191</v>
      </c>
      <c r="T197" s="17">
        <v>0.11778087109949401</v>
      </c>
      <c r="U197" s="17">
        <v>0.11667873129403999</v>
      </c>
      <c r="V197" s="17">
        <v>0.11174048741070799</v>
      </c>
      <c r="W197" s="17">
        <v>0.17632967899105301</v>
      </c>
      <c r="X197" s="17">
        <v>0.13676910655011601</v>
      </c>
      <c r="Y197" s="17">
        <v>0.12770947276966599</v>
      </c>
      <c r="Z197" s="17">
        <v>0.12682910498543901</v>
      </c>
      <c r="AA197" s="17">
        <v>0.150566448951062</v>
      </c>
      <c r="AB197" s="17">
        <v>0.11102329317456899</v>
      </c>
      <c r="AC197" s="17">
        <v>0.108166300635108</v>
      </c>
      <c r="AD197" s="17">
        <v>3.6486986160795501E-2</v>
      </c>
      <c r="AE197" s="17"/>
      <c r="AF197" s="17">
        <v>0.123438691449929</v>
      </c>
      <c r="AG197" s="17">
        <v>0.109689762094174</v>
      </c>
      <c r="AH197" s="17">
        <v>0.11704099726216199</v>
      </c>
      <c r="AI197" s="17">
        <v>0.13261508307512199</v>
      </c>
      <c r="AJ197" s="17">
        <v>0.121731511286573</v>
      </c>
      <c r="AK197" s="17"/>
      <c r="AL197" s="17">
        <v>0.11727765731530999</v>
      </c>
      <c r="AM197" s="17">
        <v>0.119710776508873</v>
      </c>
      <c r="AN197" s="17">
        <v>0.110197066035203</v>
      </c>
      <c r="AO197" s="17"/>
      <c r="AP197" s="17">
        <v>0.111392097481257</v>
      </c>
      <c r="AQ197" s="17">
        <v>0.11486459417358499</v>
      </c>
      <c r="AR197" s="17">
        <v>0.123305798268924</v>
      </c>
      <c r="AS197" s="17">
        <v>0.145755407734042</v>
      </c>
      <c r="AT197" s="17">
        <v>0.20953869156420599</v>
      </c>
      <c r="AU197" s="17"/>
      <c r="AV197" s="17">
        <v>0</v>
      </c>
      <c r="AW197" s="17">
        <v>0.13473600653422699</v>
      </c>
      <c r="AX197" s="17">
        <v>0.13080806041528101</v>
      </c>
      <c r="AY197" s="17">
        <v>0.159711186520548</v>
      </c>
      <c r="AZ197" s="17">
        <v>0.137761285233863</v>
      </c>
      <c r="BA197" s="17">
        <v>9.3218813564551001E-2</v>
      </c>
      <c r="BB197" s="17">
        <v>0.13937358943610101</v>
      </c>
      <c r="BC197" s="17">
        <v>9.8044547410081007E-2</v>
      </c>
      <c r="BD197" s="17">
        <v>0.103537734490978</v>
      </c>
      <c r="BE197" s="17">
        <v>7.17986230083619E-2</v>
      </c>
      <c r="BF197" s="17">
        <v>0.107461087700536</v>
      </c>
      <c r="BG197" s="17">
        <v>0.13894258934723799</v>
      </c>
      <c r="BH197" s="17">
        <v>0.11514861301967901</v>
      </c>
      <c r="BI197" s="17">
        <v>0.172340218819624</v>
      </c>
      <c r="BJ197" s="17">
        <v>0.19037819538883499</v>
      </c>
      <c r="BK197" s="17">
        <v>5.2681320640919398E-2</v>
      </c>
      <c r="BL197" s="17"/>
      <c r="BM197" s="17">
        <v>0.11841297134682401</v>
      </c>
      <c r="BN197" s="17">
        <v>0.12792225574962601</v>
      </c>
      <c r="BO197" s="17">
        <v>0.11601512008128501</v>
      </c>
      <c r="BP197" s="17">
        <v>0.13463634218960599</v>
      </c>
      <c r="BQ197" s="17">
        <v>7.8675180402488595E-2</v>
      </c>
      <c r="BR197" s="17">
        <v>0.15247770293382201</v>
      </c>
      <c r="BS197" s="17"/>
      <c r="BT197" s="17">
        <v>0.12549363197299701</v>
      </c>
      <c r="BU197" s="17">
        <v>0.114367256765843</v>
      </c>
      <c r="BV197" s="17"/>
      <c r="BW197" s="17">
        <v>0.12208906057808901</v>
      </c>
      <c r="BX197" s="17">
        <v>0.124248031486852</v>
      </c>
      <c r="BY197" s="17"/>
      <c r="BZ197" s="17">
        <v>0.119390622801313</v>
      </c>
      <c r="CA197" s="17">
        <v>0.121782791901662</v>
      </c>
      <c r="CB197" s="17">
        <v>0.154462490016194</v>
      </c>
      <c r="CC197" s="17"/>
      <c r="CD197" s="17">
        <v>0.12927627297514299</v>
      </c>
      <c r="CE197" s="17">
        <v>8.0244286565061607E-2</v>
      </c>
      <c r="CF197" s="17">
        <v>9.6439802802150906E-2</v>
      </c>
      <c r="CG197" s="17"/>
      <c r="CH197" s="17">
        <v>0.12945465014001101</v>
      </c>
      <c r="CI197" s="17">
        <v>5.8033163511439202E-2</v>
      </c>
      <c r="CJ197" s="17">
        <v>0.105835249660664</v>
      </c>
      <c r="CK197" s="17"/>
      <c r="CL197" s="17">
        <v>0.13678874743984401</v>
      </c>
      <c r="CM197" s="17">
        <v>0.107143495155059</v>
      </c>
      <c r="CN197" s="17"/>
      <c r="CO197" s="17">
        <v>0.120139205586152</v>
      </c>
      <c r="CP197" s="17">
        <v>0.1448219273429</v>
      </c>
      <c r="CQ197" s="17">
        <v>0.110609159552775</v>
      </c>
      <c r="CR197" s="17">
        <v>0.100460506931487</v>
      </c>
    </row>
    <row r="198" spans="2:96" x14ac:dyDescent="0.25">
      <c r="B198" t="s">
        <v>211</v>
      </c>
      <c r="C198" s="17">
        <v>0.113384669858847</v>
      </c>
      <c r="D198" s="17">
        <v>0.125859762617964</v>
      </c>
      <c r="E198" s="17">
        <v>0.101781090851725</v>
      </c>
      <c r="F198" s="17"/>
      <c r="G198" s="17">
        <v>0.153581132044459</v>
      </c>
      <c r="H198" s="17">
        <v>9.8991119918660095E-2</v>
      </c>
      <c r="I198" s="17">
        <v>7.8122564092364094E-2</v>
      </c>
      <c r="J198" s="17">
        <v>9.1201513419603503E-2</v>
      </c>
      <c r="K198" s="17">
        <v>0.121187437542198</v>
      </c>
      <c r="L198" s="17">
        <v>0.139905189651403</v>
      </c>
      <c r="M198" s="17"/>
      <c r="N198" s="17">
        <v>0.102057723840608</v>
      </c>
      <c r="O198" s="17">
        <v>0.10656298693331499</v>
      </c>
      <c r="P198" s="17">
        <v>0.117385411986873</v>
      </c>
      <c r="Q198" s="17">
        <v>0.13041798300162299</v>
      </c>
      <c r="R198" s="17"/>
      <c r="S198" s="17">
        <v>0.103745273430411</v>
      </c>
      <c r="T198" s="17">
        <v>0.119646571938837</v>
      </c>
      <c r="U198" s="17">
        <v>0.11041695321245699</v>
      </c>
      <c r="V198" s="17">
        <v>0.10665684171812</v>
      </c>
      <c r="W198" s="17">
        <v>0.126770273369572</v>
      </c>
      <c r="X198" s="17">
        <v>8.7931818372029499E-2</v>
      </c>
      <c r="Y198" s="17">
        <v>0.125677842564242</v>
      </c>
      <c r="Z198" s="17">
        <v>6.2620211843896295E-2</v>
      </c>
      <c r="AA198" s="17">
        <v>0.14065540794393</v>
      </c>
      <c r="AB198" s="17">
        <v>0.103857022808736</v>
      </c>
      <c r="AC198" s="17">
        <v>0.15222047897862401</v>
      </c>
      <c r="AD198" s="17">
        <v>0.102527499637964</v>
      </c>
      <c r="AE198" s="17"/>
      <c r="AF198" s="17">
        <v>0.133641169840059</v>
      </c>
      <c r="AG198" s="17">
        <v>0.102987657692981</v>
      </c>
      <c r="AH198" s="17">
        <v>7.7038601156976499E-2</v>
      </c>
      <c r="AI198" s="17">
        <v>0.18300397981213301</v>
      </c>
      <c r="AJ198" s="17">
        <v>0.11172913596190701</v>
      </c>
      <c r="AK198" s="17"/>
      <c r="AL198" s="17">
        <v>0.106100471262998</v>
      </c>
      <c r="AM198" s="17">
        <v>0.101816497368548</v>
      </c>
      <c r="AN198" s="17">
        <v>7.5459275200567097E-2</v>
      </c>
      <c r="AO198" s="17"/>
      <c r="AP198" s="17">
        <v>0.1181033824208</v>
      </c>
      <c r="AQ198" s="17">
        <v>9.53628935124467E-2</v>
      </c>
      <c r="AR198" s="17">
        <v>0.111834038226142</v>
      </c>
      <c r="AS198" s="17">
        <v>0.106291920809712</v>
      </c>
      <c r="AT198" s="17">
        <v>8.0012598444098706E-2</v>
      </c>
      <c r="AU198" s="17"/>
      <c r="AV198" s="17">
        <v>0.15759437761936301</v>
      </c>
      <c r="AW198" s="17">
        <v>0.10419042372955201</v>
      </c>
      <c r="AX198" s="17">
        <v>0.160527240380516</v>
      </c>
      <c r="AY198" s="17">
        <v>0.104421860375776</v>
      </c>
      <c r="AZ198" s="17">
        <v>0.12539178097899001</v>
      </c>
      <c r="BA198" s="17">
        <v>0.106852785033272</v>
      </c>
      <c r="BB198" s="17">
        <v>0.117443869853219</v>
      </c>
      <c r="BC198" s="17">
        <v>6.7587318900272794E-2</v>
      </c>
      <c r="BD198" s="17">
        <v>0.10263730880236401</v>
      </c>
      <c r="BE198" s="17">
        <v>0.111290771464743</v>
      </c>
      <c r="BF198" s="17">
        <v>7.9876750210903805E-2</v>
      </c>
      <c r="BG198" s="17">
        <v>0.15284697504085901</v>
      </c>
      <c r="BH198" s="17">
        <v>6.6347008296674198E-2</v>
      </c>
      <c r="BI198" s="17">
        <v>0.111663509448349</v>
      </c>
      <c r="BJ198" s="17">
        <v>8.0366184064146598E-2</v>
      </c>
      <c r="BK198" s="17">
        <v>0.15737310882872499</v>
      </c>
      <c r="BL198" s="17"/>
      <c r="BM198" s="17">
        <v>0.13128308032157701</v>
      </c>
      <c r="BN198" s="17">
        <v>8.1437295549315405E-2</v>
      </c>
      <c r="BO198" s="17">
        <v>0.13843830572212601</v>
      </c>
      <c r="BP198" s="17">
        <v>0.122506673446067</v>
      </c>
      <c r="BQ198" s="17">
        <v>0.105091220820479</v>
      </c>
      <c r="BR198" s="17">
        <v>0.127510314896087</v>
      </c>
      <c r="BS198" s="17"/>
      <c r="BT198" s="17">
        <v>0.110646716082533</v>
      </c>
      <c r="BU198" s="17">
        <v>0.120033243723357</v>
      </c>
      <c r="BV198" s="17"/>
      <c r="BW198" s="17">
        <v>0.114277980236535</v>
      </c>
      <c r="BX198" s="17">
        <v>0.114753778866926</v>
      </c>
      <c r="BY198" s="17"/>
      <c r="BZ198" s="17">
        <v>0.108175829300642</v>
      </c>
      <c r="CA198" s="17">
        <v>0.14465193529874301</v>
      </c>
      <c r="CB198" s="17">
        <v>0.12082320076009</v>
      </c>
      <c r="CC198" s="17"/>
      <c r="CD198" s="17">
        <v>0.10335157922896999</v>
      </c>
      <c r="CE198" s="17">
        <v>9.6087043631075106E-2</v>
      </c>
      <c r="CF198" s="17">
        <v>0.202353734443427</v>
      </c>
      <c r="CG198" s="17"/>
      <c r="CH198" s="17">
        <v>0.109335707323181</v>
      </c>
      <c r="CI198" s="17">
        <v>0.100290264079515</v>
      </c>
      <c r="CJ198" s="17">
        <v>0.18161348081714701</v>
      </c>
      <c r="CK198" s="17"/>
      <c r="CL198" s="17">
        <v>0.12359465055138399</v>
      </c>
      <c r="CM198" s="17">
        <v>0.105980104003409</v>
      </c>
      <c r="CN198" s="17"/>
      <c r="CO198" s="17">
        <v>0.1480786285765</v>
      </c>
      <c r="CP198" s="17">
        <v>0.113959253752905</v>
      </c>
      <c r="CQ198" s="17">
        <v>0.102651695398362</v>
      </c>
      <c r="CR198" s="17">
        <v>0.12045562508626</v>
      </c>
    </row>
    <row r="199" spans="2:96" x14ac:dyDescent="0.25">
      <c r="B199" t="s">
        <v>212</v>
      </c>
      <c r="C199" s="17">
        <v>9.4238882467375704E-2</v>
      </c>
      <c r="D199" s="17">
        <v>9.24710573401962E-2</v>
      </c>
      <c r="E199" s="17">
        <v>9.6477579820180195E-2</v>
      </c>
      <c r="F199" s="17"/>
      <c r="G199" s="17">
        <v>0.18088198205196801</v>
      </c>
      <c r="H199" s="17">
        <v>0.11413210902917</v>
      </c>
      <c r="I199" s="17">
        <v>0.115301855803117</v>
      </c>
      <c r="J199" s="17">
        <v>6.5529470498979295E-2</v>
      </c>
      <c r="K199" s="17">
        <v>5.3744969219698902E-2</v>
      </c>
      <c r="L199" s="17">
        <v>5.37832652676263E-2</v>
      </c>
      <c r="M199" s="17"/>
      <c r="N199" s="17">
        <v>8.3297067778106401E-2</v>
      </c>
      <c r="O199" s="17">
        <v>9.5933810761159505E-2</v>
      </c>
      <c r="P199" s="17">
        <v>7.8059070078160306E-2</v>
      </c>
      <c r="Q199" s="17">
        <v>0.119509514741305</v>
      </c>
      <c r="R199" s="17"/>
      <c r="S199" s="17">
        <v>0.15663231498080399</v>
      </c>
      <c r="T199" s="17">
        <v>8.0598924785957302E-2</v>
      </c>
      <c r="U199" s="17">
        <v>0.10904273265502</v>
      </c>
      <c r="V199" s="17">
        <v>8.1069473370551898E-2</v>
      </c>
      <c r="W199" s="17">
        <v>8.7422027345879394E-2</v>
      </c>
      <c r="X199" s="17">
        <v>9.3757980152198994E-2</v>
      </c>
      <c r="Y199" s="17">
        <v>7.6522919030230105E-2</v>
      </c>
      <c r="Z199" s="17">
        <v>5.1121482977545901E-2</v>
      </c>
      <c r="AA199" s="17">
        <v>7.9302007659614801E-2</v>
      </c>
      <c r="AB199" s="17">
        <v>7.4077047898065004E-2</v>
      </c>
      <c r="AC199" s="17">
        <v>8.0983740193588699E-2</v>
      </c>
      <c r="AD199" s="17">
        <v>0.121587512165567</v>
      </c>
      <c r="AE199" s="17"/>
      <c r="AF199" s="17">
        <v>8.4323613527420793E-2</v>
      </c>
      <c r="AG199" s="17">
        <v>9.3236709354910505E-2</v>
      </c>
      <c r="AH199" s="17">
        <v>8.3573086155506598E-2</v>
      </c>
      <c r="AI199" s="17">
        <v>0.177278818154844</v>
      </c>
      <c r="AJ199" s="17">
        <v>0.10935308254528001</v>
      </c>
      <c r="AK199" s="17"/>
      <c r="AL199" s="17">
        <v>0.115509824544094</v>
      </c>
      <c r="AM199" s="17">
        <v>9.0721618263592901E-2</v>
      </c>
      <c r="AN199" s="17">
        <v>0.127934872993587</v>
      </c>
      <c r="AO199" s="17"/>
      <c r="AP199" s="17">
        <v>8.7986069748888104E-2</v>
      </c>
      <c r="AQ199" s="17">
        <v>7.6783741934701902E-2</v>
      </c>
      <c r="AR199" s="17">
        <v>0.118512674938982</v>
      </c>
      <c r="AS199" s="17">
        <v>0.11856636327453</v>
      </c>
      <c r="AT199" s="17">
        <v>0.14841562434084299</v>
      </c>
      <c r="AU199" s="17"/>
      <c r="AV199" s="17">
        <v>0</v>
      </c>
      <c r="AW199" s="17">
        <v>0.12345000296773399</v>
      </c>
      <c r="AX199" s="17">
        <v>7.4951359618300906E-2</v>
      </c>
      <c r="AY199" s="17">
        <v>0.10165658270474</v>
      </c>
      <c r="AZ199" s="17">
        <v>9.7606811802375196E-2</v>
      </c>
      <c r="BA199" s="17">
        <v>8.4150702026250607E-2</v>
      </c>
      <c r="BB199" s="17">
        <v>6.9172441606769594E-2</v>
      </c>
      <c r="BC199" s="17">
        <v>0.13670601402084001</v>
      </c>
      <c r="BD199" s="17">
        <v>7.5297010493666897E-2</v>
      </c>
      <c r="BE199" s="17">
        <v>0.10766707638428</v>
      </c>
      <c r="BF199" s="17">
        <v>4.70860669106518E-2</v>
      </c>
      <c r="BG199" s="17">
        <v>0.13425681966516001</v>
      </c>
      <c r="BH199" s="17">
        <v>0.12589801359304301</v>
      </c>
      <c r="BI199" s="17">
        <v>5.9942206148604703E-2</v>
      </c>
      <c r="BJ199" s="17">
        <v>0.15253641914021901</v>
      </c>
      <c r="BK199" s="17">
        <v>9.0917936986838602E-2</v>
      </c>
      <c r="BL199" s="17"/>
      <c r="BM199" s="17">
        <v>0.12805734996064799</v>
      </c>
      <c r="BN199" s="17">
        <v>9.5159462051442198E-2</v>
      </c>
      <c r="BO199" s="17">
        <v>7.0770848336999204E-2</v>
      </c>
      <c r="BP199" s="17">
        <v>8.0292939202225397E-2</v>
      </c>
      <c r="BQ199" s="17">
        <v>6.27153108832533E-2</v>
      </c>
      <c r="BR199" s="17">
        <v>0.119311909035922</v>
      </c>
      <c r="BS199" s="17"/>
      <c r="BT199" s="17">
        <v>9.7894672140899794E-2</v>
      </c>
      <c r="BU199" s="17">
        <v>8.1619564138693201E-2</v>
      </c>
      <c r="BV199" s="17"/>
      <c r="BW199" s="17">
        <v>9.8731444746621599E-2</v>
      </c>
      <c r="BX199" s="17">
        <v>8.3451401082176302E-2</v>
      </c>
      <c r="BY199" s="17"/>
      <c r="BZ199" s="17">
        <v>8.7254007969343197E-2</v>
      </c>
      <c r="CA199" s="17">
        <v>0.123185767424076</v>
      </c>
      <c r="CB199" s="17">
        <v>0.16290104919728099</v>
      </c>
      <c r="CC199" s="17"/>
      <c r="CD199" s="17">
        <v>8.3787817660574193E-2</v>
      </c>
      <c r="CE199" s="17">
        <v>0.147007455678937</v>
      </c>
      <c r="CF199" s="17">
        <v>6.4943092915173098E-2</v>
      </c>
      <c r="CG199" s="17"/>
      <c r="CH199" s="17">
        <v>8.7949150771027496E-2</v>
      </c>
      <c r="CI199" s="17">
        <v>0.130689666445967</v>
      </c>
      <c r="CJ199" s="17">
        <v>9.5572016656370398E-2</v>
      </c>
      <c r="CK199" s="17"/>
      <c r="CL199" s="17">
        <v>8.1024920371180503E-2</v>
      </c>
      <c r="CM199" s="17">
        <v>0.10835359036306</v>
      </c>
      <c r="CN199" s="17"/>
      <c r="CO199" s="17">
        <v>0.13837557572735201</v>
      </c>
      <c r="CP199" s="17">
        <v>9.0119824693552494E-2</v>
      </c>
      <c r="CQ199" s="17">
        <v>9.2322134953673904E-2</v>
      </c>
      <c r="CR199" s="17">
        <v>8.9738634535301703E-2</v>
      </c>
    </row>
    <row r="200" spans="2:96" x14ac:dyDescent="0.25">
      <c r="B200" t="s">
        <v>213</v>
      </c>
      <c r="C200" s="17">
        <v>9.0925962185191597E-2</v>
      </c>
      <c r="D200" s="17">
        <v>0.100111998955195</v>
      </c>
      <c r="E200" s="17">
        <v>8.2421728083718504E-2</v>
      </c>
      <c r="F200" s="17"/>
      <c r="G200" s="17">
        <v>0.159915768411522</v>
      </c>
      <c r="H200" s="17">
        <v>0.104971004394723</v>
      </c>
      <c r="I200" s="17">
        <v>0.115703231280132</v>
      </c>
      <c r="J200" s="17">
        <v>7.0688387929195906E-2</v>
      </c>
      <c r="K200" s="17">
        <v>6.2515609608709902E-2</v>
      </c>
      <c r="L200" s="17">
        <v>4.8947967496367401E-2</v>
      </c>
      <c r="M200" s="17"/>
      <c r="N200" s="17">
        <v>0.111813102497912</v>
      </c>
      <c r="O200" s="17">
        <v>7.1833247084445301E-2</v>
      </c>
      <c r="P200" s="17">
        <v>9.9673539733857605E-2</v>
      </c>
      <c r="Q200" s="17">
        <v>7.9488703119450194E-2</v>
      </c>
      <c r="R200" s="17"/>
      <c r="S200" s="17">
        <v>0.112032411011042</v>
      </c>
      <c r="T200" s="17">
        <v>7.6893725837068105E-2</v>
      </c>
      <c r="U200" s="17">
        <v>2.5692323436641702E-2</v>
      </c>
      <c r="V200" s="17">
        <v>8.8812147841268105E-2</v>
      </c>
      <c r="W200" s="17">
        <v>0.13372487910238701</v>
      </c>
      <c r="X200" s="17">
        <v>0.119404669520283</v>
      </c>
      <c r="Y200" s="17">
        <v>7.5399514345431601E-2</v>
      </c>
      <c r="Z200" s="17">
        <v>6.6904957072460899E-2</v>
      </c>
      <c r="AA200" s="17">
        <v>8.5406910950130893E-2</v>
      </c>
      <c r="AB200" s="17">
        <v>9.6778610936111106E-2</v>
      </c>
      <c r="AC200" s="17">
        <v>6.0848821297879802E-2</v>
      </c>
      <c r="AD200" s="17">
        <v>0.175544817499204</v>
      </c>
      <c r="AE200" s="17"/>
      <c r="AF200" s="17">
        <v>8.8690042850737297E-2</v>
      </c>
      <c r="AG200" s="17">
        <v>9.1291975955780799E-2</v>
      </c>
      <c r="AH200" s="17">
        <v>9.7425332916399099E-2</v>
      </c>
      <c r="AI200" s="17">
        <v>7.9125500329099596E-2</v>
      </c>
      <c r="AJ200" s="17">
        <v>9.75047609184682E-2</v>
      </c>
      <c r="AK200" s="17"/>
      <c r="AL200" s="17">
        <v>0.121274028821414</v>
      </c>
      <c r="AM200" s="17">
        <v>8.5121615743039794E-2</v>
      </c>
      <c r="AN200" s="17">
        <v>5.9589136311594897E-2</v>
      </c>
      <c r="AO200" s="17"/>
      <c r="AP200" s="17">
        <v>7.0480996294944503E-2</v>
      </c>
      <c r="AQ200" s="17">
        <v>8.1135294836850794E-2</v>
      </c>
      <c r="AR200" s="17">
        <v>0.110227763319573</v>
      </c>
      <c r="AS200" s="17">
        <v>0.13491384601894299</v>
      </c>
      <c r="AT200" s="17">
        <v>6.1629287615693001E-2</v>
      </c>
      <c r="AU200" s="17"/>
      <c r="AV200" s="17">
        <v>0</v>
      </c>
      <c r="AW200" s="17">
        <v>8.5401797027285703E-2</v>
      </c>
      <c r="AX200" s="17">
        <v>5.4284854760809999E-2</v>
      </c>
      <c r="AY200" s="17">
        <v>7.1279002472854597E-2</v>
      </c>
      <c r="AZ200" s="17">
        <v>0.105079679929558</v>
      </c>
      <c r="BA200" s="17">
        <v>8.7680399538754394E-2</v>
      </c>
      <c r="BB200" s="17">
        <v>0.16730660435164399</v>
      </c>
      <c r="BC200" s="17">
        <v>9.0786163640791506E-2</v>
      </c>
      <c r="BD200" s="17">
        <v>0.1072698681159</v>
      </c>
      <c r="BE200" s="17">
        <v>5.7626181374828403E-2</v>
      </c>
      <c r="BF200" s="17">
        <v>0.115622986467492</v>
      </c>
      <c r="BG200" s="17">
        <v>2.8725021976559899E-2</v>
      </c>
      <c r="BH200" s="17">
        <v>7.8271708874236706E-2</v>
      </c>
      <c r="BI200" s="17">
        <v>2.3685511989257502E-2</v>
      </c>
      <c r="BJ200" s="17">
        <v>0.143145263194913</v>
      </c>
      <c r="BK200" s="17">
        <v>9.8979798893370705E-2</v>
      </c>
      <c r="BL200" s="17"/>
      <c r="BM200" s="17">
        <v>0.135435917055822</v>
      </c>
      <c r="BN200" s="17">
        <v>0.100989468620011</v>
      </c>
      <c r="BO200" s="17">
        <v>7.2122981655163496E-2</v>
      </c>
      <c r="BP200" s="17">
        <v>5.5940473351655799E-2</v>
      </c>
      <c r="BQ200" s="17">
        <v>5.4855401719403597E-2</v>
      </c>
      <c r="BR200" s="17">
        <v>9.63197884325631E-2</v>
      </c>
      <c r="BS200" s="17"/>
      <c r="BT200" s="17">
        <v>0.10130298408623201</v>
      </c>
      <c r="BU200" s="17">
        <v>7.0230291125117403E-2</v>
      </c>
      <c r="BV200" s="17"/>
      <c r="BW200" s="17">
        <v>0.113163455557131</v>
      </c>
      <c r="BX200" s="17">
        <v>6.6162701238681496E-2</v>
      </c>
      <c r="BY200" s="17"/>
      <c r="BZ200" s="17">
        <v>8.4530972909616003E-2</v>
      </c>
      <c r="CA200" s="17">
        <v>0.11152341882941399</v>
      </c>
      <c r="CB200" s="17">
        <v>0.1368984489707</v>
      </c>
      <c r="CC200" s="17"/>
      <c r="CD200" s="17">
        <v>7.9917083568581695E-2</v>
      </c>
      <c r="CE200" s="17">
        <v>0.139493265131169</v>
      </c>
      <c r="CF200" s="17">
        <v>9.4246336364985694E-2</v>
      </c>
      <c r="CG200" s="17"/>
      <c r="CH200" s="17">
        <v>8.3155030396821705E-2</v>
      </c>
      <c r="CI200" s="17">
        <v>0.112268659766496</v>
      </c>
      <c r="CJ200" s="17">
        <v>0.118550470628338</v>
      </c>
      <c r="CK200" s="17"/>
      <c r="CL200" s="17">
        <v>8.7474874327438404E-2</v>
      </c>
      <c r="CM200" s="17">
        <v>9.1161929787587706E-2</v>
      </c>
      <c r="CN200" s="17"/>
      <c r="CO200" s="17">
        <v>0.16503602391976399</v>
      </c>
      <c r="CP200" s="17">
        <v>8.5427066863927703E-2</v>
      </c>
      <c r="CQ200" s="17">
        <v>8.8485240537701404E-2</v>
      </c>
      <c r="CR200" s="17">
        <v>7.9152246328368203E-2</v>
      </c>
    </row>
    <row r="201" spans="2:96" x14ac:dyDescent="0.25">
      <c r="B201" t="s">
        <v>214</v>
      </c>
      <c r="C201" s="17">
        <v>8.37307854872196E-2</v>
      </c>
      <c r="D201" s="17">
        <v>0.102058396538673</v>
      </c>
      <c r="E201" s="17">
        <v>6.5173516612026E-2</v>
      </c>
      <c r="F201" s="17"/>
      <c r="G201" s="17">
        <v>5.7512926823994399E-2</v>
      </c>
      <c r="H201" s="17">
        <v>9.6846201505193394E-2</v>
      </c>
      <c r="I201" s="17">
        <v>6.5755321694212707E-2</v>
      </c>
      <c r="J201" s="17">
        <v>8.05785835351229E-2</v>
      </c>
      <c r="K201" s="17">
        <v>8.2535808901146201E-2</v>
      </c>
      <c r="L201" s="17">
        <v>0.108479817386244</v>
      </c>
      <c r="M201" s="17"/>
      <c r="N201" s="17">
        <v>9.3884047825054995E-2</v>
      </c>
      <c r="O201" s="17">
        <v>7.43870670049529E-2</v>
      </c>
      <c r="P201" s="17">
        <v>7.9823849855353998E-2</v>
      </c>
      <c r="Q201" s="17">
        <v>8.6833712242927602E-2</v>
      </c>
      <c r="R201" s="17"/>
      <c r="S201" s="17">
        <v>4.9695198411636603E-2</v>
      </c>
      <c r="T201" s="17">
        <v>8.2580608271751399E-2</v>
      </c>
      <c r="U201" s="17">
        <v>9.9304851993086807E-2</v>
      </c>
      <c r="V201" s="17">
        <v>0.12714742756664099</v>
      </c>
      <c r="W201" s="17">
        <v>0.104232504290853</v>
      </c>
      <c r="X201" s="17">
        <v>0.104120174315448</v>
      </c>
      <c r="Y201" s="17">
        <v>6.7216580115011706E-2</v>
      </c>
      <c r="Z201" s="17">
        <v>8.48567250883598E-2</v>
      </c>
      <c r="AA201" s="17">
        <v>6.5455406291041296E-2</v>
      </c>
      <c r="AB201" s="17">
        <v>8.7868829122367403E-2</v>
      </c>
      <c r="AC201" s="17">
        <v>8.7378831626846398E-2</v>
      </c>
      <c r="AD201" s="17">
        <v>5.8091825872624701E-2</v>
      </c>
      <c r="AE201" s="17"/>
      <c r="AF201" s="17">
        <v>9.2559383796141897E-2</v>
      </c>
      <c r="AG201" s="17">
        <v>8.8637011910899594E-2</v>
      </c>
      <c r="AH201" s="17">
        <v>8.2299957474815694E-2</v>
      </c>
      <c r="AI201" s="17">
        <v>7.2225600141480495E-2</v>
      </c>
      <c r="AJ201" s="17">
        <v>5.1048746103435703E-2</v>
      </c>
      <c r="AK201" s="17"/>
      <c r="AL201" s="17">
        <v>8.5836080059890296E-2</v>
      </c>
      <c r="AM201" s="17">
        <v>9.4456318904278205E-2</v>
      </c>
      <c r="AN201" s="17">
        <v>7.5794708924500201E-2</v>
      </c>
      <c r="AO201" s="17"/>
      <c r="AP201" s="17">
        <v>8.3813264293730094E-2</v>
      </c>
      <c r="AQ201" s="17">
        <v>8.8661401269852502E-2</v>
      </c>
      <c r="AR201" s="17">
        <v>7.3006117949041605E-2</v>
      </c>
      <c r="AS201" s="17">
        <v>6.9827837290647995E-2</v>
      </c>
      <c r="AT201" s="17">
        <v>8.4045712533299594E-2</v>
      </c>
      <c r="AU201" s="17"/>
      <c r="AV201" s="17">
        <v>0</v>
      </c>
      <c r="AW201" s="17">
        <v>6.5797692828082205E-2</v>
      </c>
      <c r="AX201" s="17">
        <v>9.3134624979537603E-2</v>
      </c>
      <c r="AY201" s="17">
        <v>6.25995392913994E-2</v>
      </c>
      <c r="AZ201" s="17">
        <v>9.5488422753443394E-2</v>
      </c>
      <c r="BA201" s="17">
        <v>7.7414096885511194E-2</v>
      </c>
      <c r="BB201" s="17">
        <v>7.8485193824078606E-2</v>
      </c>
      <c r="BC201" s="17">
        <v>8.0450413726344094E-2</v>
      </c>
      <c r="BD201" s="17">
        <v>0.10418741088175899</v>
      </c>
      <c r="BE201" s="17">
        <v>4.9703932264305202E-2</v>
      </c>
      <c r="BF201" s="17">
        <v>0.11651795143536101</v>
      </c>
      <c r="BG201" s="17">
        <v>9.9972222889080795E-2</v>
      </c>
      <c r="BH201" s="17">
        <v>0.10593266791749301</v>
      </c>
      <c r="BI201" s="17">
        <v>8.4120479518420305E-2</v>
      </c>
      <c r="BJ201" s="17">
        <v>0</v>
      </c>
      <c r="BK201" s="17">
        <v>0.14545945111955999</v>
      </c>
      <c r="BL201" s="17"/>
      <c r="BM201" s="17">
        <v>8.3506099024981795E-2</v>
      </c>
      <c r="BN201" s="17">
        <v>8.9247498926015398E-2</v>
      </c>
      <c r="BO201" s="17">
        <v>6.9355082267959806E-2</v>
      </c>
      <c r="BP201" s="17">
        <v>8.5788692885740897E-2</v>
      </c>
      <c r="BQ201" s="17">
        <v>6.6779246985373297E-2</v>
      </c>
      <c r="BR201" s="17">
        <v>0.11556857214121399</v>
      </c>
      <c r="BS201" s="17"/>
      <c r="BT201" s="17">
        <v>0.102957810068322</v>
      </c>
      <c r="BU201" s="17">
        <v>5.77565563483005E-2</v>
      </c>
      <c r="BV201" s="17"/>
      <c r="BW201" s="17">
        <v>8.8877767805972993E-2</v>
      </c>
      <c r="BX201" s="17">
        <v>7.9859298817925597E-2</v>
      </c>
      <c r="BY201" s="17"/>
      <c r="BZ201" s="17">
        <v>8.2559863598916899E-2</v>
      </c>
      <c r="CA201" s="17">
        <v>9.4997652539452498E-2</v>
      </c>
      <c r="CB201" s="17">
        <v>8.4896928134659294E-2</v>
      </c>
      <c r="CC201" s="17"/>
      <c r="CD201" s="17">
        <v>8.3372893116994196E-2</v>
      </c>
      <c r="CE201" s="17">
        <v>6.4042238076373104E-2</v>
      </c>
      <c r="CF201" s="17">
        <v>8.6383420015687898E-2</v>
      </c>
      <c r="CG201" s="17"/>
      <c r="CH201" s="17">
        <v>8.07266192139591E-2</v>
      </c>
      <c r="CI201" s="17">
        <v>0.102279205263015</v>
      </c>
      <c r="CJ201" s="17">
        <v>9.9382148470375797E-2</v>
      </c>
      <c r="CK201" s="17"/>
      <c r="CL201" s="17">
        <v>8.85924449243575E-2</v>
      </c>
      <c r="CM201" s="17">
        <v>7.9653222896545695E-2</v>
      </c>
      <c r="CN201" s="17"/>
      <c r="CO201" s="17">
        <v>0.106948364829273</v>
      </c>
      <c r="CP201" s="17">
        <v>9.9221690204028101E-2</v>
      </c>
      <c r="CQ201" s="17">
        <v>6.8494115349180998E-2</v>
      </c>
      <c r="CR201" s="17">
        <v>7.5212550601953004E-2</v>
      </c>
    </row>
    <row r="202" spans="2:96" x14ac:dyDescent="0.25">
      <c r="B202" t="s">
        <v>215</v>
      </c>
      <c r="C202" s="17">
        <v>5.3707733579499102E-2</v>
      </c>
      <c r="D202" s="17">
        <v>5.9816462026722701E-2</v>
      </c>
      <c r="E202" s="17">
        <v>4.6952368828761401E-2</v>
      </c>
      <c r="F202" s="17"/>
      <c r="G202" s="17">
        <v>0.121582678843542</v>
      </c>
      <c r="H202" s="17">
        <v>5.7094252248083101E-2</v>
      </c>
      <c r="I202" s="17">
        <v>4.4492967476212598E-2</v>
      </c>
      <c r="J202" s="17">
        <v>3.8901874012591001E-2</v>
      </c>
      <c r="K202" s="17">
        <v>2.3840655253646301E-2</v>
      </c>
      <c r="L202" s="17">
        <v>4.5390210110289701E-2</v>
      </c>
      <c r="M202" s="17"/>
      <c r="N202" s="17">
        <v>5.88802459921332E-2</v>
      </c>
      <c r="O202" s="17">
        <v>3.1745635455166198E-2</v>
      </c>
      <c r="P202" s="17">
        <v>8.24679942852692E-2</v>
      </c>
      <c r="Q202" s="17">
        <v>4.62964921810693E-2</v>
      </c>
      <c r="R202" s="17"/>
      <c r="S202" s="17">
        <v>9.7290308803525793E-2</v>
      </c>
      <c r="T202" s="17">
        <v>4.6323238986684903E-2</v>
      </c>
      <c r="U202" s="17">
        <v>4.3062583663230403E-2</v>
      </c>
      <c r="V202" s="17">
        <v>4.0685751870336698E-2</v>
      </c>
      <c r="W202" s="17">
        <v>2.7977658197598201E-2</v>
      </c>
      <c r="X202" s="17">
        <v>6.5678110814108806E-2</v>
      </c>
      <c r="Y202" s="17">
        <v>7.9455586734367603E-2</v>
      </c>
      <c r="Z202" s="17">
        <v>1.2002469904438399E-2</v>
      </c>
      <c r="AA202" s="17">
        <v>5.1153666069607098E-2</v>
      </c>
      <c r="AB202" s="17">
        <v>4.4109834457217702E-2</v>
      </c>
      <c r="AC202" s="17">
        <v>2.4700395209947702E-2</v>
      </c>
      <c r="AD202" s="17">
        <v>4.7013367736775398E-2</v>
      </c>
      <c r="AE202" s="17"/>
      <c r="AF202" s="17">
        <v>5.7383789885571898E-2</v>
      </c>
      <c r="AG202" s="17">
        <v>5.60698896787434E-2</v>
      </c>
      <c r="AH202" s="17">
        <v>7.8122931456249101E-2</v>
      </c>
      <c r="AI202" s="17">
        <v>4.6521954201360599E-2</v>
      </c>
      <c r="AJ202" s="17">
        <v>4.0710311852456202E-2</v>
      </c>
      <c r="AK202" s="17"/>
      <c r="AL202" s="17">
        <v>6.2649260947175905E-2</v>
      </c>
      <c r="AM202" s="17">
        <v>4.7626620768632097E-2</v>
      </c>
      <c r="AN202" s="17">
        <v>8.8502122426100102E-2</v>
      </c>
      <c r="AO202" s="17"/>
      <c r="AP202" s="17">
        <v>5.7615722593945103E-2</v>
      </c>
      <c r="AQ202" s="17">
        <v>5.3893948483651102E-2</v>
      </c>
      <c r="AR202" s="17">
        <v>4.6438311481974602E-2</v>
      </c>
      <c r="AS202" s="17">
        <v>7.0795476785419795E-2</v>
      </c>
      <c r="AT202" s="17">
        <v>3.7384586261240201E-2</v>
      </c>
      <c r="AU202" s="17"/>
      <c r="AV202" s="17">
        <v>0</v>
      </c>
      <c r="AW202" s="17">
        <v>2.9797532029164402E-2</v>
      </c>
      <c r="AX202" s="17">
        <v>7.0553986692197201E-2</v>
      </c>
      <c r="AY202" s="17">
        <v>3.4721661056022E-2</v>
      </c>
      <c r="AZ202" s="17">
        <v>3.4934416961675797E-2</v>
      </c>
      <c r="BA202" s="17">
        <v>7.9853737298823405E-2</v>
      </c>
      <c r="BB202" s="17">
        <v>9.7555184015847202E-2</v>
      </c>
      <c r="BC202" s="17">
        <v>6.4773667355033204E-2</v>
      </c>
      <c r="BD202" s="17">
        <v>5.4938390730818E-2</v>
      </c>
      <c r="BE202" s="17">
        <v>6.0726925631484602E-2</v>
      </c>
      <c r="BF202" s="17">
        <v>2.5383655273159399E-2</v>
      </c>
      <c r="BG202" s="17">
        <v>2.13125147066421E-2</v>
      </c>
      <c r="BH202" s="17">
        <v>5.8462989973194102E-2</v>
      </c>
      <c r="BI202" s="17">
        <v>0</v>
      </c>
      <c r="BJ202" s="17">
        <v>4.1679569549031702E-2</v>
      </c>
      <c r="BK202" s="17">
        <v>8.0485740989632099E-2</v>
      </c>
      <c r="BL202" s="17"/>
      <c r="BM202" s="17">
        <v>5.44076365111507E-2</v>
      </c>
      <c r="BN202" s="17">
        <v>4.6111815420804898E-2</v>
      </c>
      <c r="BO202" s="17">
        <v>7.21081011962042E-2</v>
      </c>
      <c r="BP202" s="17">
        <v>5.6376246536583602E-2</v>
      </c>
      <c r="BQ202" s="17">
        <v>3.3650697693303901E-2</v>
      </c>
      <c r="BR202" s="17">
        <v>7.10524574620372E-2</v>
      </c>
      <c r="BS202" s="17"/>
      <c r="BT202" s="17">
        <v>6.3757193300316498E-2</v>
      </c>
      <c r="BU202" s="17">
        <v>4.04814743331572E-2</v>
      </c>
      <c r="BV202" s="17"/>
      <c r="BW202" s="17">
        <v>6.5509759403204498E-2</v>
      </c>
      <c r="BX202" s="17">
        <v>3.7061343711176399E-2</v>
      </c>
      <c r="BY202" s="17"/>
      <c r="BZ202" s="17">
        <v>4.72323578538369E-2</v>
      </c>
      <c r="CA202" s="17">
        <v>8.3010136850185504E-2</v>
      </c>
      <c r="CB202" s="17">
        <v>6.7767073222590596E-2</v>
      </c>
      <c r="CC202" s="17"/>
      <c r="CD202" s="17">
        <v>4.59555936211569E-2</v>
      </c>
      <c r="CE202" s="17">
        <v>5.3553351070667297E-2</v>
      </c>
      <c r="CF202" s="17">
        <v>5.5000068168104398E-2</v>
      </c>
      <c r="CG202" s="17"/>
      <c r="CH202" s="17">
        <v>4.7891466277260902E-2</v>
      </c>
      <c r="CI202" s="17">
        <v>6.5764259193277705E-2</v>
      </c>
      <c r="CJ202" s="17">
        <v>7.2598684893004195E-2</v>
      </c>
      <c r="CK202" s="17"/>
      <c r="CL202" s="17">
        <v>5.4288184116463099E-2</v>
      </c>
      <c r="CM202" s="17">
        <v>5.1063223466853401E-2</v>
      </c>
      <c r="CN202" s="17"/>
      <c r="CO202" s="17">
        <v>8.8007761270501805E-2</v>
      </c>
      <c r="CP202" s="17">
        <v>5.3506629819113902E-2</v>
      </c>
      <c r="CQ202" s="17">
        <v>5.0808575801906099E-2</v>
      </c>
      <c r="CR202" s="17">
        <v>4.7210910359721699E-2</v>
      </c>
    </row>
    <row r="203" spans="2:96" x14ac:dyDescent="0.25">
      <c r="B203" t="s">
        <v>175</v>
      </c>
      <c r="C203" s="17">
        <v>2.78300900759119E-2</v>
      </c>
      <c r="D203" s="17">
        <v>1.7170776629702001E-2</v>
      </c>
      <c r="E203" s="17">
        <v>3.8416732830313403E-2</v>
      </c>
      <c r="F203" s="17"/>
      <c r="G203" s="17">
        <v>2.9403296106116E-2</v>
      </c>
      <c r="H203" s="17">
        <v>6.04455186152177E-2</v>
      </c>
      <c r="I203" s="17">
        <v>2.1432609221481401E-2</v>
      </c>
      <c r="J203" s="17">
        <v>2.4040920993627101E-2</v>
      </c>
      <c r="K203" s="17">
        <v>1.4179677817552701E-2</v>
      </c>
      <c r="L203" s="17">
        <v>1.7605242597516901E-2</v>
      </c>
      <c r="M203" s="17"/>
      <c r="N203" s="17">
        <v>1.30902481084792E-2</v>
      </c>
      <c r="O203" s="17">
        <v>2.8441383037497998E-2</v>
      </c>
      <c r="P203" s="17">
        <v>3.02316601745257E-2</v>
      </c>
      <c r="Q203" s="17">
        <v>4.1289098270089801E-2</v>
      </c>
      <c r="R203" s="17"/>
      <c r="S203" s="17">
        <v>2.5659820621341901E-2</v>
      </c>
      <c r="T203" s="17">
        <v>2.02275117797358E-2</v>
      </c>
      <c r="U203" s="17">
        <v>1.8760693436366702E-2</v>
      </c>
      <c r="V203" s="17">
        <v>2.4259093363510498E-2</v>
      </c>
      <c r="W203" s="17">
        <v>5.3371344082057598E-2</v>
      </c>
      <c r="X203" s="17">
        <v>7.6209540169161399E-2</v>
      </c>
      <c r="Y203" s="17">
        <v>2.08453244336981E-2</v>
      </c>
      <c r="Z203" s="17">
        <v>1.4056579253841101E-2</v>
      </c>
      <c r="AA203" s="17">
        <v>3.1556655339761902E-2</v>
      </c>
      <c r="AB203" s="17">
        <v>5.7154992657817098E-3</v>
      </c>
      <c r="AC203" s="17">
        <v>1.1331378506401601E-2</v>
      </c>
      <c r="AD203" s="17">
        <v>1.85835012330972E-2</v>
      </c>
      <c r="AE203" s="17"/>
      <c r="AF203" s="17">
        <v>2.9564385753201201E-2</v>
      </c>
      <c r="AG203" s="17">
        <v>1.7607350556018302E-2</v>
      </c>
      <c r="AH203" s="17">
        <v>9.1510416358075598E-3</v>
      </c>
      <c r="AI203" s="17">
        <v>0</v>
      </c>
      <c r="AJ203" s="17">
        <v>5.7188243601278499E-2</v>
      </c>
      <c r="AK203" s="17"/>
      <c r="AL203" s="17">
        <v>3.1902179067323302E-2</v>
      </c>
      <c r="AM203" s="17">
        <v>1.9156124634432399E-2</v>
      </c>
      <c r="AN203" s="17">
        <v>1.33385209131969E-2</v>
      </c>
      <c r="AO203" s="17"/>
      <c r="AP203" s="17">
        <v>4.0298275057330503E-2</v>
      </c>
      <c r="AQ203" s="17">
        <v>1.6589136437528899E-2</v>
      </c>
      <c r="AR203" s="17">
        <v>3.5585103424497402E-2</v>
      </c>
      <c r="AS203" s="17">
        <v>1.9242146864996298E-2</v>
      </c>
      <c r="AT203" s="17">
        <v>3.2851022895796403E-2</v>
      </c>
      <c r="AU203" s="17"/>
      <c r="AV203" s="17">
        <v>0.29675421951939701</v>
      </c>
      <c r="AW203" s="17">
        <v>4.6159294781957398E-2</v>
      </c>
      <c r="AX203" s="17">
        <v>3.7063084220990201E-2</v>
      </c>
      <c r="AY203" s="17">
        <v>3.2394678712855798E-2</v>
      </c>
      <c r="AZ203" s="17">
        <v>3.20155451408781E-2</v>
      </c>
      <c r="BA203" s="17">
        <v>3.1416153501528203E-2</v>
      </c>
      <c r="BB203" s="17">
        <v>2.45594727867013E-2</v>
      </c>
      <c r="BC203" s="17">
        <v>9.0825512652047795E-3</v>
      </c>
      <c r="BD203" s="17">
        <v>2.2212818033481602E-2</v>
      </c>
      <c r="BE203" s="17">
        <v>1.9815315514458899E-2</v>
      </c>
      <c r="BF203" s="17">
        <v>2.45533895213658E-2</v>
      </c>
      <c r="BG203" s="17">
        <v>9.3884001042091707E-3</v>
      </c>
      <c r="BH203" s="17">
        <v>0</v>
      </c>
      <c r="BI203" s="17">
        <v>6.2941118289040102E-2</v>
      </c>
      <c r="BJ203" s="17">
        <v>5.9896557021841497E-2</v>
      </c>
      <c r="BK203" s="17">
        <v>3.6353863040468802E-2</v>
      </c>
      <c r="BL203" s="17"/>
      <c r="BM203" s="17">
        <v>2.4752144297689901E-2</v>
      </c>
      <c r="BN203" s="17">
        <v>3.1055858095334999E-2</v>
      </c>
      <c r="BO203" s="17">
        <v>4.2499752037198801E-2</v>
      </c>
      <c r="BP203" s="17">
        <v>1.4505520606046599E-2</v>
      </c>
      <c r="BQ203" s="17">
        <v>2.6755953352348601E-2</v>
      </c>
      <c r="BR203" s="17">
        <v>3.5241925684965397E-2</v>
      </c>
      <c r="BS203" s="17"/>
      <c r="BT203" s="17">
        <v>2.7420895269433899E-2</v>
      </c>
      <c r="BU203" s="17">
        <v>2.9424519891167601E-2</v>
      </c>
      <c r="BV203" s="17"/>
      <c r="BW203" s="17">
        <v>1.8102585584744101E-2</v>
      </c>
      <c r="BX203" s="17">
        <v>2.68952151670536E-2</v>
      </c>
      <c r="BY203" s="17"/>
      <c r="BZ203" s="17">
        <v>2.9404429862130401E-2</v>
      </c>
      <c r="CA203" s="17">
        <v>1.23441280058058E-2</v>
      </c>
      <c r="CB203" s="17">
        <v>1.32087388615555E-2</v>
      </c>
      <c r="CC203" s="17"/>
      <c r="CD203" s="17">
        <v>2.7102217761857901E-2</v>
      </c>
      <c r="CE203" s="17">
        <v>4.1797182127909401E-2</v>
      </c>
      <c r="CF203" s="17">
        <v>2.7640344526316502E-2</v>
      </c>
      <c r="CG203" s="17"/>
      <c r="CH203" s="17">
        <v>2.87154776584022E-2</v>
      </c>
      <c r="CI203" s="17">
        <v>2.6435483019234499E-2</v>
      </c>
      <c r="CJ203" s="17">
        <v>1.2466995660339901E-2</v>
      </c>
      <c r="CK203" s="17"/>
      <c r="CL203" s="17">
        <v>2.1161034282988999E-2</v>
      </c>
      <c r="CM203" s="17">
        <v>3.2378992509393703E-2</v>
      </c>
      <c r="CN203" s="17"/>
      <c r="CO203" s="17">
        <v>2.1834636667225901E-2</v>
      </c>
      <c r="CP203" s="17">
        <v>2.1548474653724899E-2</v>
      </c>
      <c r="CQ203" s="17">
        <v>3.5709435286482002E-2</v>
      </c>
      <c r="CR203" s="17">
        <v>2.67389430572481E-2</v>
      </c>
    </row>
    <row r="204" spans="2:96" x14ac:dyDescent="0.25">
      <c r="B204" t="s">
        <v>216</v>
      </c>
      <c r="C204" s="17">
        <v>2.41473753427957E-2</v>
      </c>
      <c r="D204" s="17">
        <v>2.7342399806697299E-2</v>
      </c>
      <c r="E204" s="17">
        <v>2.1149197208679998E-2</v>
      </c>
      <c r="F204" s="17"/>
      <c r="G204" s="17">
        <v>6.6665674187707399E-2</v>
      </c>
      <c r="H204" s="17">
        <v>3.0390046104545099E-2</v>
      </c>
      <c r="I204" s="17">
        <v>2.7279507027862599E-2</v>
      </c>
      <c r="J204" s="17">
        <v>1.435742519418E-2</v>
      </c>
      <c r="K204" s="17">
        <v>1.5023243915047601E-2</v>
      </c>
      <c r="L204" s="17">
        <v>2.2944559704649202E-3</v>
      </c>
      <c r="M204" s="17"/>
      <c r="N204" s="17">
        <v>2.97069786158345E-2</v>
      </c>
      <c r="O204" s="17">
        <v>1.87755942202406E-2</v>
      </c>
      <c r="P204" s="17">
        <v>2.3276469717210199E-2</v>
      </c>
      <c r="Q204" s="17">
        <v>2.4761708826757298E-2</v>
      </c>
      <c r="R204" s="17"/>
      <c r="S204" s="17">
        <v>5.2760888255626998E-2</v>
      </c>
      <c r="T204" s="17">
        <v>2.1629337748055599E-2</v>
      </c>
      <c r="U204" s="17">
        <v>1.4571862382092401E-2</v>
      </c>
      <c r="V204" s="17">
        <v>5.3760260707528297E-3</v>
      </c>
      <c r="W204" s="17">
        <v>8.6062478976849099E-3</v>
      </c>
      <c r="X204" s="17">
        <v>3.05035080972995E-2</v>
      </c>
      <c r="Y204" s="17">
        <v>1.2906287074678301E-2</v>
      </c>
      <c r="Z204" s="17">
        <v>2.5315190407868199E-2</v>
      </c>
      <c r="AA204" s="17">
        <v>3.6958421200145801E-2</v>
      </c>
      <c r="AB204" s="17">
        <v>9.0438046895204207E-3</v>
      </c>
      <c r="AC204" s="17">
        <v>1.48571207667508E-2</v>
      </c>
      <c r="AD204" s="17">
        <v>4.2816440975032601E-2</v>
      </c>
      <c r="AE204" s="17"/>
      <c r="AF204" s="17">
        <v>2.7294304937761599E-2</v>
      </c>
      <c r="AG204" s="17">
        <v>3.7042566617160898E-2</v>
      </c>
      <c r="AH204" s="17">
        <v>8.6361649465940497E-3</v>
      </c>
      <c r="AI204" s="17">
        <v>4.21899091791995E-2</v>
      </c>
      <c r="AJ204" s="17">
        <v>5.2609435551494704E-3</v>
      </c>
      <c r="AK204" s="17"/>
      <c r="AL204" s="17">
        <v>3.79902400160093E-2</v>
      </c>
      <c r="AM204" s="17">
        <v>2.80252365253153E-2</v>
      </c>
      <c r="AN204" s="17">
        <v>3.82075250423623E-2</v>
      </c>
      <c r="AO204" s="17"/>
      <c r="AP204" s="17">
        <v>2.0605784119814299E-2</v>
      </c>
      <c r="AQ204" s="17">
        <v>2.25827296179489E-2</v>
      </c>
      <c r="AR204" s="17">
        <v>2.9854459249885602E-2</v>
      </c>
      <c r="AS204" s="17">
        <v>4.1267448947585203E-2</v>
      </c>
      <c r="AT204" s="17">
        <v>0</v>
      </c>
      <c r="AU204" s="17"/>
      <c r="AV204" s="17">
        <v>0</v>
      </c>
      <c r="AW204" s="17">
        <v>5.7669013669961203E-2</v>
      </c>
      <c r="AX204" s="17">
        <v>3.11611189448944E-2</v>
      </c>
      <c r="AY204" s="17">
        <v>2.31062045264392E-2</v>
      </c>
      <c r="AZ204" s="17">
        <v>3.9745273347664603E-2</v>
      </c>
      <c r="BA204" s="17">
        <v>5.90580935927092E-3</v>
      </c>
      <c r="BB204" s="17">
        <v>1.58861656464768E-2</v>
      </c>
      <c r="BC204" s="17">
        <v>6.1334904070893901E-3</v>
      </c>
      <c r="BD204" s="17">
        <v>1.5920916536912799E-2</v>
      </c>
      <c r="BE204" s="17">
        <v>3.5366285363760699E-2</v>
      </c>
      <c r="BF204" s="17">
        <v>1.48513103013115E-2</v>
      </c>
      <c r="BG204" s="17">
        <v>2.6924949827772202E-2</v>
      </c>
      <c r="BH204" s="17">
        <v>2.9834056336736098E-2</v>
      </c>
      <c r="BI204" s="17">
        <v>5.3509649045997101E-2</v>
      </c>
      <c r="BJ204" s="17">
        <v>2.6231973133075601E-2</v>
      </c>
      <c r="BK204" s="17">
        <v>3.0147560032663501E-2</v>
      </c>
      <c r="BL204" s="17"/>
      <c r="BM204" s="17">
        <v>4.3334066856994397E-2</v>
      </c>
      <c r="BN204" s="17">
        <v>2.2433269699121398E-2</v>
      </c>
      <c r="BO204" s="17">
        <v>3.0002182987911501E-2</v>
      </c>
      <c r="BP204" s="17">
        <v>1.0987938492408899E-2</v>
      </c>
      <c r="BQ204" s="17">
        <v>1.1818262147301899E-2</v>
      </c>
      <c r="BR204" s="17">
        <v>1.02580561953063E-2</v>
      </c>
      <c r="BS204" s="17"/>
      <c r="BT204" s="17">
        <v>2.8289224231871302E-2</v>
      </c>
      <c r="BU204" s="17">
        <v>1.6702213439125899E-2</v>
      </c>
      <c r="BV204" s="17"/>
      <c r="BW204" s="17">
        <v>4.3162240006217698E-2</v>
      </c>
      <c r="BX204" s="17">
        <v>1.26946657105407E-2</v>
      </c>
      <c r="BY204" s="17"/>
      <c r="BZ204" s="17">
        <v>2.3657764344261301E-2</v>
      </c>
      <c r="CA204" s="17">
        <v>1.3830097749013099E-2</v>
      </c>
      <c r="CB204" s="17">
        <v>6.2747729640065406E-2</v>
      </c>
      <c r="CC204" s="17"/>
      <c r="CD204" s="17">
        <v>2.3323720837445699E-2</v>
      </c>
      <c r="CE204" s="17">
        <v>3.4033158588788498E-2</v>
      </c>
      <c r="CF204" s="17">
        <v>4.2562323513009599E-2</v>
      </c>
      <c r="CG204" s="17"/>
      <c r="CH204" s="17">
        <v>1.8826885482318999E-2</v>
      </c>
      <c r="CI204" s="17">
        <v>2.9951776244790299E-2</v>
      </c>
      <c r="CJ204" s="17">
        <v>4.4142221148941001E-2</v>
      </c>
      <c r="CK204" s="17"/>
      <c r="CL204" s="17">
        <v>2.4950578110634201E-2</v>
      </c>
      <c r="CM204" s="17">
        <v>2.50214937067543E-2</v>
      </c>
      <c r="CN204" s="17"/>
      <c r="CO204" s="17">
        <v>7.4688055145903695E-2</v>
      </c>
      <c r="CP204" s="17">
        <v>2.8506620720923099E-2</v>
      </c>
      <c r="CQ204" s="17">
        <v>1.9828903822593801E-2</v>
      </c>
      <c r="CR204" s="17">
        <v>5.7670724311578202E-3</v>
      </c>
    </row>
    <row r="205" spans="2:96" x14ac:dyDescent="0.25">
      <c r="B205" t="s">
        <v>217</v>
      </c>
      <c r="C205" s="17">
        <v>1.6023443724204101E-2</v>
      </c>
      <c r="D205" s="17">
        <v>1.87492574802509E-2</v>
      </c>
      <c r="E205" s="17">
        <v>1.3440901559302301E-2</v>
      </c>
      <c r="F205" s="17"/>
      <c r="G205" s="17">
        <v>8.9273976897649102E-3</v>
      </c>
      <c r="H205" s="17">
        <v>2.2694110357156499E-2</v>
      </c>
      <c r="I205" s="17">
        <v>8.8626937486211508E-3</v>
      </c>
      <c r="J205" s="17">
        <v>2.38511507122591E-2</v>
      </c>
      <c r="K205" s="17">
        <v>1.0225759476721E-2</v>
      </c>
      <c r="L205" s="17">
        <v>1.8640459470842901E-2</v>
      </c>
      <c r="M205" s="17"/>
      <c r="N205" s="17">
        <v>1.9792471020743298E-2</v>
      </c>
      <c r="O205" s="17">
        <v>1.7856836254049099E-2</v>
      </c>
      <c r="P205" s="17">
        <v>9.0951721510976608E-3</v>
      </c>
      <c r="Q205" s="17">
        <v>1.6308788838425001E-2</v>
      </c>
      <c r="R205" s="17"/>
      <c r="S205" s="17">
        <v>1.0429538934243599E-2</v>
      </c>
      <c r="T205" s="17">
        <v>1.7150478034817399E-2</v>
      </c>
      <c r="U205" s="17">
        <v>3.1248575138819699E-2</v>
      </c>
      <c r="V205" s="17">
        <v>5.3760260707528297E-3</v>
      </c>
      <c r="W205" s="17">
        <v>3.0380508600983701E-2</v>
      </c>
      <c r="X205" s="17">
        <v>1.6855986598564399E-2</v>
      </c>
      <c r="Y205" s="17">
        <v>1.72046904935685E-2</v>
      </c>
      <c r="Z205" s="17">
        <v>0</v>
      </c>
      <c r="AA205" s="17">
        <v>1.15029187922758E-2</v>
      </c>
      <c r="AB205" s="17">
        <v>2.2472272520043801E-2</v>
      </c>
      <c r="AC205" s="17">
        <v>2.0786770439798399E-2</v>
      </c>
      <c r="AD205" s="17">
        <v>0</v>
      </c>
      <c r="AE205" s="17"/>
      <c r="AF205" s="17">
        <v>9.8617824870896806E-3</v>
      </c>
      <c r="AG205" s="17">
        <v>2.4520632084313099E-2</v>
      </c>
      <c r="AH205" s="17">
        <v>0</v>
      </c>
      <c r="AI205" s="17">
        <v>3.6470201485572298E-2</v>
      </c>
      <c r="AJ205" s="17">
        <v>7.6002984051336698E-3</v>
      </c>
      <c r="AK205" s="17"/>
      <c r="AL205" s="17">
        <v>8.9676724061672399E-3</v>
      </c>
      <c r="AM205" s="17">
        <v>2.0231612877565201E-2</v>
      </c>
      <c r="AN205" s="17">
        <v>1.7705257946466602E-2</v>
      </c>
      <c r="AO205" s="17"/>
      <c r="AP205" s="17">
        <v>1.48746832403525E-2</v>
      </c>
      <c r="AQ205" s="17">
        <v>1.1779892101959399E-2</v>
      </c>
      <c r="AR205" s="17">
        <v>2.5207240659918001E-2</v>
      </c>
      <c r="AS205" s="17">
        <v>2.11208647159076E-2</v>
      </c>
      <c r="AT205" s="17">
        <v>0</v>
      </c>
      <c r="AU205" s="17"/>
      <c r="AV205" s="17">
        <v>0</v>
      </c>
      <c r="AW205" s="17">
        <v>3.5881250922648503E-2</v>
      </c>
      <c r="AX205" s="17">
        <v>0</v>
      </c>
      <c r="AY205" s="17">
        <v>1.3221960318555799E-2</v>
      </c>
      <c r="AZ205" s="17">
        <v>1.0534538721126601E-2</v>
      </c>
      <c r="BA205" s="17">
        <v>2.1821646573837099E-2</v>
      </c>
      <c r="BB205" s="17">
        <v>3.4975919010403603E-2</v>
      </c>
      <c r="BC205" s="17">
        <v>2.14087892068789E-2</v>
      </c>
      <c r="BD205" s="17">
        <v>6.4677658579354504E-3</v>
      </c>
      <c r="BE205" s="17">
        <v>2.8975840516100901E-2</v>
      </c>
      <c r="BF205" s="17">
        <v>0</v>
      </c>
      <c r="BG205" s="17">
        <v>2.6202017423514901E-2</v>
      </c>
      <c r="BH205" s="17">
        <v>0</v>
      </c>
      <c r="BI205" s="17">
        <v>2.0831746027584901E-2</v>
      </c>
      <c r="BJ205" s="17">
        <v>0</v>
      </c>
      <c r="BK205" s="17">
        <v>0</v>
      </c>
      <c r="BL205" s="17"/>
      <c r="BM205" s="17">
        <v>1.82630914638897E-2</v>
      </c>
      <c r="BN205" s="17">
        <v>1.40503461894275E-2</v>
      </c>
      <c r="BO205" s="17">
        <v>1.0774824860059999E-2</v>
      </c>
      <c r="BP205" s="17">
        <v>2.2927717160197501E-2</v>
      </c>
      <c r="BQ205" s="17">
        <v>9.9341169041779597E-3</v>
      </c>
      <c r="BR205" s="17">
        <v>1.7306733041124199E-2</v>
      </c>
      <c r="BS205" s="17"/>
      <c r="BT205" s="17">
        <v>1.30781283729383E-2</v>
      </c>
      <c r="BU205" s="17">
        <v>2.1017164891394199E-2</v>
      </c>
      <c r="BV205" s="17"/>
      <c r="BW205" s="17">
        <v>1.44168660718169E-2</v>
      </c>
      <c r="BX205" s="17">
        <v>1.7899571357719E-2</v>
      </c>
      <c r="BY205" s="17"/>
      <c r="BZ205" s="17">
        <v>1.49375383485133E-2</v>
      </c>
      <c r="CA205" s="17">
        <v>2.0836445489467899E-2</v>
      </c>
      <c r="CB205" s="17">
        <v>1.18628352258285E-2</v>
      </c>
      <c r="CC205" s="17"/>
      <c r="CD205" s="17">
        <v>1.6871310492289598E-2</v>
      </c>
      <c r="CE205" s="17">
        <v>0</v>
      </c>
      <c r="CF205" s="17">
        <v>1.14692800376226E-2</v>
      </c>
      <c r="CG205" s="17"/>
      <c r="CH205" s="17">
        <v>1.8155507801705599E-2</v>
      </c>
      <c r="CI205" s="17">
        <v>0</v>
      </c>
      <c r="CJ205" s="17">
        <v>1.44446516146276E-2</v>
      </c>
      <c r="CK205" s="17"/>
      <c r="CL205" s="17">
        <v>1.4903577067967799E-2</v>
      </c>
      <c r="CM205" s="17">
        <v>1.83882038302462E-2</v>
      </c>
      <c r="CN205" s="17"/>
      <c r="CO205" s="17">
        <v>1.5251848947225401E-2</v>
      </c>
      <c r="CP205" s="17">
        <v>8.0604023442352301E-3</v>
      </c>
      <c r="CQ205" s="17">
        <v>1.5841336570376702E-2</v>
      </c>
      <c r="CR205" s="17">
        <v>3.1876834943535499E-2</v>
      </c>
    </row>
    <row r="206" spans="2:96" x14ac:dyDescent="0.25">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c r="CB206" s="17"/>
      <c r="CC206" s="17"/>
      <c r="CD206" s="17"/>
      <c r="CE206" s="17"/>
      <c r="CF206" s="17"/>
      <c r="CG206" s="17"/>
      <c r="CH206" s="17"/>
      <c r="CI206" s="17"/>
      <c r="CJ206" s="17"/>
      <c r="CK206" s="17"/>
      <c r="CL206" s="17"/>
      <c r="CM206" s="17"/>
      <c r="CN206" s="17"/>
      <c r="CO206" s="17"/>
      <c r="CP206" s="17"/>
      <c r="CQ206" s="17"/>
      <c r="CR206" s="17"/>
    </row>
    <row r="207" spans="2:96" x14ac:dyDescent="0.25">
      <c r="B207" s="6" t="s">
        <v>231</v>
      </c>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c r="CB207" s="17"/>
      <c r="CC207" s="17"/>
      <c r="CD207" s="17"/>
      <c r="CE207" s="17"/>
      <c r="CF207" s="17"/>
      <c r="CG207" s="17"/>
      <c r="CH207" s="17"/>
      <c r="CI207" s="17"/>
      <c r="CJ207" s="17"/>
      <c r="CK207" s="17"/>
      <c r="CL207" s="17"/>
      <c r="CM207" s="17"/>
      <c r="CN207" s="17"/>
      <c r="CO207" s="17"/>
      <c r="CP207" s="17"/>
      <c r="CQ207" s="17"/>
      <c r="CR207" s="17"/>
    </row>
    <row r="208" spans="2:96" x14ac:dyDescent="0.25">
      <c r="B208" s="24" t="s">
        <v>123</v>
      </c>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c r="CB208" s="17"/>
      <c r="CC208" s="17"/>
      <c r="CD208" s="17"/>
      <c r="CE208" s="17"/>
      <c r="CF208" s="17"/>
      <c r="CG208" s="17"/>
      <c r="CH208" s="17"/>
      <c r="CI208" s="17"/>
      <c r="CJ208" s="17"/>
      <c r="CK208" s="17"/>
      <c r="CL208" s="17"/>
      <c r="CM208" s="17"/>
      <c r="CN208" s="17"/>
      <c r="CO208" s="17"/>
      <c r="CP208" s="17"/>
      <c r="CQ208" s="17"/>
      <c r="CR208" s="17"/>
    </row>
    <row r="209" spans="2:96" x14ac:dyDescent="0.25">
      <c r="B209" t="s">
        <v>219</v>
      </c>
      <c r="C209" s="17">
        <v>4.1777368257220199E-3</v>
      </c>
      <c r="D209" s="17">
        <v>1.3787816435065299E-3</v>
      </c>
      <c r="E209" s="17">
        <v>6.9407444282143004E-3</v>
      </c>
      <c r="F209" s="17"/>
      <c r="G209" s="17">
        <v>1.5671144572083101E-2</v>
      </c>
      <c r="H209" s="17">
        <v>0</v>
      </c>
      <c r="I209" s="17">
        <v>6.2149903680621598E-3</v>
      </c>
      <c r="J209" s="17">
        <v>2.7837148800387498E-3</v>
      </c>
      <c r="K209" s="17">
        <v>0</v>
      </c>
      <c r="L209" s="17">
        <v>2.2255355104082199E-3</v>
      </c>
      <c r="M209" s="17"/>
      <c r="N209" s="17">
        <v>3.4899510587014901E-3</v>
      </c>
      <c r="O209" s="17">
        <v>1.88541790184632E-3</v>
      </c>
      <c r="P209" s="17">
        <v>6.2466847315594204E-3</v>
      </c>
      <c r="Q209" s="17">
        <v>5.5316267878507503E-3</v>
      </c>
      <c r="R209" s="17"/>
      <c r="S209" s="17">
        <v>8.3552823483941108E-3</v>
      </c>
      <c r="T209" s="17">
        <v>7.9283875505243798E-3</v>
      </c>
      <c r="U209" s="17">
        <v>0</v>
      </c>
      <c r="V209" s="17">
        <v>0</v>
      </c>
      <c r="W209" s="17">
        <v>6.8040093225420796E-3</v>
      </c>
      <c r="X209" s="17">
        <v>0</v>
      </c>
      <c r="Y209" s="17">
        <v>8.5869530905565705E-3</v>
      </c>
      <c r="Z209" s="17">
        <v>0</v>
      </c>
      <c r="AA209" s="17">
        <v>0</v>
      </c>
      <c r="AB209" s="17">
        <v>9.0438046895204207E-3</v>
      </c>
      <c r="AC209" s="17">
        <v>0</v>
      </c>
      <c r="AD209" s="17">
        <v>0</v>
      </c>
      <c r="AE209" s="17"/>
      <c r="AF209" s="17">
        <v>2.5310399442175198E-3</v>
      </c>
      <c r="AG209" s="17">
        <v>7.2868610842249399E-3</v>
      </c>
      <c r="AH209" s="17">
        <v>0</v>
      </c>
      <c r="AI209" s="17">
        <v>0</v>
      </c>
      <c r="AJ209" s="17">
        <v>0</v>
      </c>
      <c r="AK209" s="17"/>
      <c r="AL209" s="17">
        <v>2.08093346096167E-3</v>
      </c>
      <c r="AM209" s="17">
        <v>3.6187110634648399E-3</v>
      </c>
      <c r="AN209" s="17">
        <v>1.7638976135687299E-2</v>
      </c>
      <c r="AO209" s="17"/>
      <c r="AP209" s="17">
        <v>2.9101808294063401E-3</v>
      </c>
      <c r="AQ209" s="17">
        <v>2.4828063755273802E-3</v>
      </c>
      <c r="AR209" s="17">
        <v>3.66248857271098E-3</v>
      </c>
      <c r="AS209" s="17">
        <v>4.3998785970440404E-3</v>
      </c>
      <c r="AT209" s="17">
        <v>0</v>
      </c>
      <c r="AU209" s="17"/>
      <c r="AV209" s="17">
        <v>0</v>
      </c>
      <c r="AW209" s="17">
        <v>1.8922409103683799E-2</v>
      </c>
      <c r="AX209" s="17">
        <v>0</v>
      </c>
      <c r="AY209" s="17">
        <v>0</v>
      </c>
      <c r="AZ209" s="17">
        <v>5.5870753506168103E-3</v>
      </c>
      <c r="BA209" s="17">
        <v>0</v>
      </c>
      <c r="BB209" s="17">
        <v>4.8461090178355398E-3</v>
      </c>
      <c r="BC209" s="17">
        <v>0</v>
      </c>
      <c r="BD209" s="17">
        <v>9.5040038219416003E-3</v>
      </c>
      <c r="BE209" s="17">
        <v>9.4773200911559205E-3</v>
      </c>
      <c r="BF209" s="17">
        <v>0</v>
      </c>
      <c r="BG209" s="17">
        <v>0</v>
      </c>
      <c r="BH209" s="17">
        <v>1.8421671137944101E-2</v>
      </c>
      <c r="BI209" s="17">
        <v>0</v>
      </c>
      <c r="BJ209" s="17">
        <v>0</v>
      </c>
      <c r="BK209" s="17">
        <v>1.2821291628618701E-2</v>
      </c>
      <c r="BL209" s="17"/>
      <c r="BM209" s="17">
        <v>2.2050821434540699E-3</v>
      </c>
      <c r="BN209" s="17">
        <v>0</v>
      </c>
      <c r="BO209" s="17">
        <v>1.47868478871751E-2</v>
      </c>
      <c r="BP209" s="17">
        <v>5.97143118646732E-3</v>
      </c>
      <c r="BQ209" s="17">
        <v>4.6151716023432503E-3</v>
      </c>
      <c r="BR209" s="17">
        <v>0</v>
      </c>
      <c r="BS209" s="17"/>
      <c r="BT209" s="17">
        <v>5.6802303600184496E-3</v>
      </c>
      <c r="BU209" s="17">
        <v>0</v>
      </c>
      <c r="BV209" s="17"/>
      <c r="BW209" s="17">
        <v>7.2019652053231902E-3</v>
      </c>
      <c r="BX209" s="17">
        <v>2.4478671791281501E-3</v>
      </c>
      <c r="BY209" s="17"/>
      <c r="BZ209" s="17">
        <v>3.79356995960233E-3</v>
      </c>
      <c r="CA209" s="17">
        <v>0</v>
      </c>
      <c r="CB209" s="17">
        <v>2.7841481702683302E-2</v>
      </c>
      <c r="CC209" s="17"/>
      <c r="CD209" s="17">
        <v>4.6958326728521096E-3</v>
      </c>
      <c r="CE209" s="17">
        <v>4.7413900076326201E-3</v>
      </c>
      <c r="CF209" s="17">
        <v>1.0133536187172301E-2</v>
      </c>
      <c r="CG209" s="17"/>
      <c r="CH209" s="17">
        <v>2.36178067865321E-3</v>
      </c>
      <c r="CI209" s="17">
        <v>0</v>
      </c>
      <c r="CJ209" s="17">
        <v>1.0339565259625301E-2</v>
      </c>
      <c r="CK209" s="17"/>
      <c r="CL209" s="17">
        <v>5.2933803808150404E-3</v>
      </c>
      <c r="CM209" s="17">
        <v>2.0531286604343201E-3</v>
      </c>
      <c r="CN209" s="17"/>
      <c r="CO209" s="17">
        <v>1.16326464330873E-2</v>
      </c>
      <c r="CP209" s="17">
        <v>6.2981133344410497E-3</v>
      </c>
      <c r="CQ209" s="17">
        <v>1.5260083356429201E-3</v>
      </c>
      <c r="CR209" s="17">
        <v>2.550675410858E-3</v>
      </c>
    </row>
    <row r="210" spans="2:96" x14ac:dyDescent="0.25">
      <c r="B210" t="s">
        <v>220</v>
      </c>
      <c r="C210" s="17">
        <v>4.9501194283253797E-3</v>
      </c>
      <c r="D210" s="17">
        <v>2.3930711793021201E-3</v>
      </c>
      <c r="E210" s="17">
        <v>7.4804344426650897E-3</v>
      </c>
      <c r="F210" s="17"/>
      <c r="G210" s="17">
        <v>1.47882878782055E-2</v>
      </c>
      <c r="H210" s="17">
        <v>7.2668524299138197E-3</v>
      </c>
      <c r="I210" s="17">
        <v>3.4708276470933998E-3</v>
      </c>
      <c r="J210" s="17">
        <v>3.1394000655242502E-3</v>
      </c>
      <c r="K210" s="17">
        <v>3.7353306333700099E-3</v>
      </c>
      <c r="L210" s="17">
        <v>0</v>
      </c>
      <c r="M210" s="17"/>
      <c r="N210" s="17">
        <v>6.8725473565863296E-3</v>
      </c>
      <c r="O210" s="17">
        <v>2.2135489618685302E-3</v>
      </c>
      <c r="P210" s="17">
        <v>3.39471840657515E-3</v>
      </c>
      <c r="Q210" s="17">
        <v>7.1399664880585001E-3</v>
      </c>
      <c r="R210" s="17"/>
      <c r="S210" s="17">
        <v>4.1027933197356299E-3</v>
      </c>
      <c r="T210" s="17">
        <v>4.5308561774457402E-3</v>
      </c>
      <c r="U210" s="17">
        <v>8.3217930417983799E-3</v>
      </c>
      <c r="V210" s="17">
        <v>0</v>
      </c>
      <c r="W210" s="17">
        <v>0</v>
      </c>
      <c r="X210" s="17">
        <v>8.2694364113217195E-3</v>
      </c>
      <c r="Y210" s="17">
        <v>0</v>
      </c>
      <c r="Z210" s="17">
        <v>0</v>
      </c>
      <c r="AA210" s="17">
        <v>5.3646638228951804E-3</v>
      </c>
      <c r="AB210" s="17">
        <v>5.8409248451310103E-3</v>
      </c>
      <c r="AC210" s="17">
        <v>0</v>
      </c>
      <c r="AD210" s="17">
        <v>4.20429966611734E-2</v>
      </c>
      <c r="AE210" s="17"/>
      <c r="AF210" s="17">
        <v>6.1692088039477597E-3</v>
      </c>
      <c r="AG210" s="17">
        <v>1.8568373235349101E-3</v>
      </c>
      <c r="AH210" s="17">
        <v>0</v>
      </c>
      <c r="AI210" s="17">
        <v>0</v>
      </c>
      <c r="AJ210" s="17">
        <v>5.7514882867375E-3</v>
      </c>
      <c r="AK210" s="17"/>
      <c r="AL210" s="17">
        <v>1.0042806500517899E-2</v>
      </c>
      <c r="AM210" s="17">
        <v>1.5230338721159301E-3</v>
      </c>
      <c r="AN210" s="17">
        <v>0</v>
      </c>
      <c r="AO210" s="17"/>
      <c r="AP210" s="17">
        <v>3.1815340303804202E-3</v>
      </c>
      <c r="AQ210" s="17">
        <v>0</v>
      </c>
      <c r="AR210" s="17">
        <v>1.15607964328897E-2</v>
      </c>
      <c r="AS210" s="17">
        <v>1.10212044163346E-2</v>
      </c>
      <c r="AT210" s="17">
        <v>0</v>
      </c>
      <c r="AU210" s="17"/>
      <c r="AV210" s="17">
        <v>0.21570749083600099</v>
      </c>
      <c r="AW210" s="17">
        <v>6.0129253052990703E-2</v>
      </c>
      <c r="AX210" s="17">
        <v>7.6489872611518201E-3</v>
      </c>
      <c r="AY210" s="17">
        <v>0</v>
      </c>
      <c r="AZ210" s="17">
        <v>0</v>
      </c>
      <c r="BA210" s="17">
        <v>4.8120255003091398E-3</v>
      </c>
      <c r="BB210" s="17">
        <v>0</v>
      </c>
      <c r="BC210" s="17">
        <v>0</v>
      </c>
      <c r="BD210" s="17">
        <v>0</v>
      </c>
      <c r="BE210" s="17">
        <v>1.14683722064027E-2</v>
      </c>
      <c r="BF210" s="17">
        <v>0</v>
      </c>
      <c r="BG210" s="17">
        <v>0</v>
      </c>
      <c r="BH210" s="17">
        <v>0</v>
      </c>
      <c r="BI210" s="17">
        <v>0</v>
      </c>
      <c r="BJ210" s="17">
        <v>0</v>
      </c>
      <c r="BK210" s="17">
        <v>0</v>
      </c>
      <c r="BL210" s="17"/>
      <c r="BM210" s="17">
        <v>1.18708542549844E-2</v>
      </c>
      <c r="BN210" s="17">
        <v>0</v>
      </c>
      <c r="BO210" s="17">
        <v>4.7845790187230498E-3</v>
      </c>
      <c r="BP210" s="17">
        <v>2.74831098967888E-3</v>
      </c>
      <c r="BQ210" s="17">
        <v>1.10682266064192E-2</v>
      </c>
      <c r="BR210" s="17">
        <v>0</v>
      </c>
      <c r="BS210" s="17"/>
      <c r="BT210" s="17">
        <v>2.25169177858705E-3</v>
      </c>
      <c r="BU210" s="17">
        <v>6.0316115125861004E-3</v>
      </c>
      <c r="BV210" s="17"/>
      <c r="BW210" s="17">
        <v>6.5899731017106103E-3</v>
      </c>
      <c r="BX210" s="17">
        <v>1.33410278779784E-3</v>
      </c>
      <c r="BY210" s="17"/>
      <c r="BZ210" s="17">
        <v>2.2997345844673099E-3</v>
      </c>
      <c r="CA210" s="17">
        <v>8.6545363499266302E-3</v>
      </c>
      <c r="CB210" s="17">
        <v>4.3989107624106398E-2</v>
      </c>
      <c r="CC210" s="17"/>
      <c r="CD210" s="17">
        <v>4.6357692402788997E-3</v>
      </c>
      <c r="CE210" s="17">
        <v>5.7204027189456004E-3</v>
      </c>
      <c r="CF210" s="17">
        <v>0</v>
      </c>
      <c r="CG210" s="17"/>
      <c r="CH210" s="17">
        <v>3.5045580427841899E-3</v>
      </c>
      <c r="CI210" s="17">
        <v>0</v>
      </c>
      <c r="CJ210" s="17">
        <v>6.80465608672127E-3</v>
      </c>
      <c r="CK210" s="17"/>
      <c r="CL210" s="17">
        <v>2.6591653424072599E-3</v>
      </c>
      <c r="CM210" s="17">
        <v>6.2220266038708703E-3</v>
      </c>
      <c r="CN210" s="17"/>
      <c r="CO210" s="17">
        <v>8.4495141601344404E-3</v>
      </c>
      <c r="CP210" s="17">
        <v>1.56686765892384E-3</v>
      </c>
      <c r="CQ210" s="17">
        <v>7.1796627035683996E-3</v>
      </c>
      <c r="CR210" s="17">
        <v>5.8161987908203101E-3</v>
      </c>
    </row>
    <row r="211" spans="2:96" x14ac:dyDescent="0.25">
      <c r="B211" t="s">
        <v>221</v>
      </c>
      <c r="C211" s="17">
        <v>4.3524114126952097E-2</v>
      </c>
      <c r="D211" s="17">
        <v>4.9228187250234902E-2</v>
      </c>
      <c r="E211" s="17">
        <v>3.8173700409833797E-2</v>
      </c>
      <c r="F211" s="17"/>
      <c r="G211" s="17">
        <v>9.5560623789288798E-2</v>
      </c>
      <c r="H211" s="17">
        <v>4.6834029928868301E-2</v>
      </c>
      <c r="I211" s="17">
        <v>3.8907917182641298E-2</v>
      </c>
      <c r="J211" s="17">
        <v>3.2508853184671199E-2</v>
      </c>
      <c r="K211" s="17">
        <v>3.3741312067695997E-2</v>
      </c>
      <c r="L211" s="17">
        <v>2.5473798835488198E-2</v>
      </c>
      <c r="M211" s="17"/>
      <c r="N211" s="17">
        <v>5.2970083914351297E-2</v>
      </c>
      <c r="O211" s="17">
        <v>3.2998384389862502E-2</v>
      </c>
      <c r="P211" s="17">
        <v>4.1288848560502099E-2</v>
      </c>
      <c r="Q211" s="17">
        <v>4.6712183140548501E-2</v>
      </c>
      <c r="R211" s="17"/>
      <c r="S211" s="17">
        <v>0.10357077797497299</v>
      </c>
      <c r="T211" s="17">
        <v>2.01567652282542E-2</v>
      </c>
      <c r="U211" s="17">
        <v>3.3086846632850997E-2</v>
      </c>
      <c r="V211" s="17">
        <v>3.9574667933055897E-2</v>
      </c>
      <c r="W211" s="17">
        <v>3.19817072367512E-2</v>
      </c>
      <c r="X211" s="17">
        <v>1.9089443298667699E-2</v>
      </c>
      <c r="Y211" s="17">
        <v>3.8397761055702098E-2</v>
      </c>
      <c r="Z211" s="17">
        <v>3.62000538507537E-2</v>
      </c>
      <c r="AA211" s="17">
        <v>3.4949454286121201E-2</v>
      </c>
      <c r="AB211" s="17">
        <v>2.6242951210318999E-2</v>
      </c>
      <c r="AC211" s="17">
        <v>3.4501335744872498E-2</v>
      </c>
      <c r="AD211" s="17">
        <v>0.12651188953728201</v>
      </c>
      <c r="AE211" s="17"/>
      <c r="AF211" s="17">
        <v>4.4256873454680101E-2</v>
      </c>
      <c r="AG211" s="17">
        <v>4.7340261600427598E-2</v>
      </c>
      <c r="AH211" s="17">
        <v>5.0558540409272303E-2</v>
      </c>
      <c r="AI211" s="17">
        <v>3.5283139328713901E-2</v>
      </c>
      <c r="AJ211" s="17">
        <v>3.9951962130698203E-2</v>
      </c>
      <c r="AK211" s="17"/>
      <c r="AL211" s="17">
        <v>5.3404975691710203E-2</v>
      </c>
      <c r="AM211" s="17">
        <v>4.0246199682842501E-2</v>
      </c>
      <c r="AN211" s="17">
        <v>4.6611219860821597E-2</v>
      </c>
      <c r="AO211" s="17"/>
      <c r="AP211" s="17">
        <v>3.1349439789403598E-2</v>
      </c>
      <c r="AQ211" s="17">
        <v>2.9782264760815198E-2</v>
      </c>
      <c r="AR211" s="17">
        <v>5.97983843501666E-2</v>
      </c>
      <c r="AS211" s="17">
        <v>5.8445516823738601E-2</v>
      </c>
      <c r="AT211" s="17">
        <v>0.11382722330688499</v>
      </c>
      <c r="AU211" s="17"/>
      <c r="AV211" s="17">
        <v>0</v>
      </c>
      <c r="AW211" s="17">
        <v>4.5782737040207001E-2</v>
      </c>
      <c r="AX211" s="17">
        <v>7.1241034635781103E-2</v>
      </c>
      <c r="AY211" s="17">
        <v>3.7118781043862702E-2</v>
      </c>
      <c r="AZ211" s="17">
        <v>2.2152964611186599E-2</v>
      </c>
      <c r="BA211" s="17">
        <v>6.4199936307777594E-2</v>
      </c>
      <c r="BB211" s="17">
        <v>5.9968090507447398E-2</v>
      </c>
      <c r="BC211" s="17">
        <v>4.5347242131668401E-2</v>
      </c>
      <c r="BD211" s="17">
        <v>1.9615123090461799E-2</v>
      </c>
      <c r="BE211" s="17">
        <v>2.4799059272001302E-2</v>
      </c>
      <c r="BF211" s="17">
        <v>4.8297833928256102E-2</v>
      </c>
      <c r="BG211" s="17">
        <v>3.0615537947633199E-2</v>
      </c>
      <c r="BH211" s="17">
        <v>3.7334639050038497E-2</v>
      </c>
      <c r="BI211" s="17">
        <v>0</v>
      </c>
      <c r="BJ211" s="17">
        <v>0</v>
      </c>
      <c r="BK211" s="17">
        <v>7.5037792871323103E-2</v>
      </c>
      <c r="BL211" s="17"/>
      <c r="BM211" s="17">
        <v>6.7272044739487002E-2</v>
      </c>
      <c r="BN211" s="17">
        <v>4.07003358370608E-2</v>
      </c>
      <c r="BO211" s="17">
        <v>2.77926545726488E-2</v>
      </c>
      <c r="BP211" s="17">
        <v>2.48530042667819E-2</v>
      </c>
      <c r="BQ211" s="17">
        <v>4.5507187862264903E-2</v>
      </c>
      <c r="BR211" s="17">
        <v>6.4582295627978903E-2</v>
      </c>
      <c r="BS211" s="17"/>
      <c r="BT211" s="17">
        <v>4.1073530294307999E-2</v>
      </c>
      <c r="BU211" s="17">
        <v>4.8741072893937101E-2</v>
      </c>
      <c r="BV211" s="17"/>
      <c r="BW211" s="17">
        <v>3.9383508386871401E-2</v>
      </c>
      <c r="BX211" s="17">
        <v>3.0092109424913499E-2</v>
      </c>
      <c r="BY211" s="17"/>
      <c r="BZ211" s="17">
        <v>3.3002786020046998E-2</v>
      </c>
      <c r="CA211" s="17">
        <v>8.5145815325438703E-2</v>
      </c>
      <c r="CB211" s="17">
        <v>7.1382195964612899E-2</v>
      </c>
      <c r="CC211" s="17"/>
      <c r="CD211" s="17">
        <v>2.95923307997604E-2</v>
      </c>
      <c r="CE211" s="17">
        <v>6.6068860139383706E-2</v>
      </c>
      <c r="CF211" s="17">
        <v>4.79630385787592E-2</v>
      </c>
      <c r="CG211" s="17"/>
      <c r="CH211" s="17">
        <v>3.201876433189E-2</v>
      </c>
      <c r="CI211" s="17">
        <v>7.5050125010359306E-2</v>
      </c>
      <c r="CJ211" s="17">
        <v>8.1692875956755104E-2</v>
      </c>
      <c r="CK211" s="17"/>
      <c r="CL211" s="17">
        <v>3.9349247680112998E-2</v>
      </c>
      <c r="CM211" s="17">
        <v>4.5897480217427303E-2</v>
      </c>
      <c r="CN211" s="17"/>
      <c r="CO211" s="17">
        <v>8.9140435234971102E-2</v>
      </c>
      <c r="CP211" s="17">
        <v>3.80093044627383E-2</v>
      </c>
      <c r="CQ211" s="17">
        <v>3.3079476298464201E-2</v>
      </c>
      <c r="CR211" s="17">
        <v>5.7692062232982101E-2</v>
      </c>
    </row>
    <row r="212" spans="2:96" x14ac:dyDescent="0.25">
      <c r="B212" t="s">
        <v>222</v>
      </c>
      <c r="C212" s="17">
        <v>0.11444056946725201</v>
      </c>
      <c r="D212" s="17">
        <v>0.126233259199343</v>
      </c>
      <c r="E212" s="17">
        <v>0.102347349888028</v>
      </c>
      <c r="F212" s="17"/>
      <c r="G212" s="17">
        <v>0.176436881828965</v>
      </c>
      <c r="H212" s="17">
        <v>0.11364122971479799</v>
      </c>
      <c r="I212" s="17">
        <v>8.5327106112467799E-2</v>
      </c>
      <c r="J212" s="17">
        <v>0.100457060933912</v>
      </c>
      <c r="K212" s="17">
        <v>0.118805216841228</v>
      </c>
      <c r="L212" s="17">
        <v>0.105947154651792</v>
      </c>
      <c r="M212" s="17"/>
      <c r="N212" s="17">
        <v>6.8807309265783198E-2</v>
      </c>
      <c r="O212" s="17">
        <v>0.133718140670219</v>
      </c>
      <c r="P212" s="17">
        <v>9.4406507124952299E-2</v>
      </c>
      <c r="Q212" s="17">
        <v>0.16245935234029699</v>
      </c>
      <c r="R212" s="17"/>
      <c r="S212" s="17">
        <v>0.14799956845273601</v>
      </c>
      <c r="T212" s="17">
        <v>0.168845437674497</v>
      </c>
      <c r="U212" s="17">
        <v>9.9611998213009298E-2</v>
      </c>
      <c r="V212" s="17">
        <v>0.12963344463742699</v>
      </c>
      <c r="W212" s="17">
        <v>9.9245679705278603E-2</v>
      </c>
      <c r="X212" s="17">
        <v>8.0453509978122603E-2</v>
      </c>
      <c r="Y212" s="17">
        <v>9.89604158972716E-2</v>
      </c>
      <c r="Z212" s="17">
        <v>0.103893793829204</v>
      </c>
      <c r="AA212" s="17">
        <v>9.8440484907511505E-2</v>
      </c>
      <c r="AB212" s="17">
        <v>0.100014899349123</v>
      </c>
      <c r="AC212" s="17">
        <v>3.8492882560098599E-2</v>
      </c>
      <c r="AD212" s="17">
        <v>0.137224865818563</v>
      </c>
      <c r="AE212" s="17"/>
      <c r="AF212" s="17">
        <v>9.6279394551508302E-2</v>
      </c>
      <c r="AG212" s="17">
        <v>0.13115463445577999</v>
      </c>
      <c r="AH212" s="17">
        <v>0.13656151917075199</v>
      </c>
      <c r="AI212" s="17">
        <v>0.160733196925052</v>
      </c>
      <c r="AJ212" s="17">
        <v>0.13693534291328599</v>
      </c>
      <c r="AK212" s="17"/>
      <c r="AL212" s="17">
        <v>0.106426446356731</v>
      </c>
      <c r="AM212" s="17">
        <v>0.123209434112846</v>
      </c>
      <c r="AN212" s="17">
        <v>0.14857093421068701</v>
      </c>
      <c r="AO212" s="17"/>
      <c r="AP212" s="17">
        <v>0.126913902159803</v>
      </c>
      <c r="AQ212" s="17">
        <v>0.13156755698929301</v>
      </c>
      <c r="AR212" s="17">
        <v>9.9290366218178897E-2</v>
      </c>
      <c r="AS212" s="17">
        <v>0.13058184181638199</v>
      </c>
      <c r="AT212" s="17">
        <v>9.6675667795936601E-2</v>
      </c>
      <c r="AU212" s="17"/>
      <c r="AV212" s="17">
        <v>0</v>
      </c>
      <c r="AW212" s="17">
        <v>0.23978660860789799</v>
      </c>
      <c r="AX212" s="17">
        <v>0.130037862239409</v>
      </c>
      <c r="AY212" s="17">
        <v>0.19432842761625199</v>
      </c>
      <c r="AZ212" s="17">
        <v>0.15776621132461399</v>
      </c>
      <c r="BA212" s="17">
        <v>0.120151597876876</v>
      </c>
      <c r="BB212" s="17">
        <v>9.3378646714371197E-2</v>
      </c>
      <c r="BC212" s="17">
        <v>0.131266269151701</v>
      </c>
      <c r="BD212" s="17">
        <v>5.9898234474114298E-2</v>
      </c>
      <c r="BE212" s="17">
        <v>7.2207657340239997E-2</v>
      </c>
      <c r="BF212" s="17">
        <v>8.6531104645664103E-2</v>
      </c>
      <c r="BG212" s="17">
        <v>0.126406866733585</v>
      </c>
      <c r="BH212" s="17">
        <v>2.65043381777448E-2</v>
      </c>
      <c r="BI212" s="17">
        <v>4.2962944686049401E-2</v>
      </c>
      <c r="BJ212" s="17">
        <v>3.1694093389182998E-2</v>
      </c>
      <c r="BK212" s="17">
        <v>0.116787383958288</v>
      </c>
      <c r="BL212" s="17"/>
      <c r="BM212" s="17">
        <v>0.142800815685761</v>
      </c>
      <c r="BN212" s="17">
        <v>0.116680570523233</v>
      </c>
      <c r="BO212" s="17">
        <v>0.105525128523569</v>
      </c>
      <c r="BP212" s="17">
        <v>0.107882600234371</v>
      </c>
      <c r="BQ212" s="17">
        <v>8.4459925594455504E-2</v>
      </c>
      <c r="BR212" s="17">
        <v>8.9419152301661198E-2</v>
      </c>
      <c r="BS212" s="17"/>
      <c r="BT212" s="17">
        <v>0.11524139880862599</v>
      </c>
      <c r="BU212" s="17">
        <v>0.117261614654343</v>
      </c>
      <c r="BV212" s="17"/>
      <c r="BW212" s="17">
        <v>0.11303299395798599</v>
      </c>
      <c r="BX212" s="17">
        <v>8.6309587695792195E-2</v>
      </c>
      <c r="BY212" s="17"/>
      <c r="BZ212" s="17">
        <v>0.10020506708634</v>
      </c>
      <c r="CA212" s="17">
        <v>0.190581542020097</v>
      </c>
      <c r="CB212" s="17">
        <v>0.14794879908898401</v>
      </c>
      <c r="CC212" s="17"/>
      <c r="CD212" s="17">
        <v>8.7089309548708693E-2</v>
      </c>
      <c r="CE212" s="17">
        <v>0.131794994620519</v>
      </c>
      <c r="CF212" s="17">
        <v>0.22981123903134301</v>
      </c>
      <c r="CG212" s="17"/>
      <c r="CH212" s="17">
        <v>0.102725779909158</v>
      </c>
      <c r="CI212" s="17">
        <v>0.136550853353051</v>
      </c>
      <c r="CJ212" s="17">
        <v>0.200027392735416</v>
      </c>
      <c r="CK212" s="17"/>
      <c r="CL212" s="17">
        <v>0.100132361707733</v>
      </c>
      <c r="CM212" s="17">
        <v>0.135720305454615</v>
      </c>
      <c r="CN212" s="17"/>
      <c r="CO212" s="17">
        <v>0.14774176851305701</v>
      </c>
      <c r="CP212" s="17">
        <v>0.118043445054701</v>
      </c>
      <c r="CQ212" s="17">
        <v>0.11755820748629001</v>
      </c>
      <c r="CR212" s="17">
        <v>8.9368015957144706E-2</v>
      </c>
    </row>
    <row r="213" spans="2:96" x14ac:dyDescent="0.25">
      <c r="B213" t="s">
        <v>223</v>
      </c>
      <c r="C213" s="17">
        <v>0.14833155718497301</v>
      </c>
      <c r="D213" s="17">
        <v>0.17000063305705801</v>
      </c>
      <c r="E213" s="17">
        <v>0.126850706638891</v>
      </c>
      <c r="F213" s="17"/>
      <c r="G213" s="17">
        <v>0.15096518214810301</v>
      </c>
      <c r="H213" s="17">
        <v>0.15246655697269801</v>
      </c>
      <c r="I213" s="17">
        <v>0.109278517099187</v>
      </c>
      <c r="J213" s="17">
        <v>0.17162569556219101</v>
      </c>
      <c r="K213" s="17">
        <v>0.159505649961939</v>
      </c>
      <c r="L213" s="17">
        <v>0.14845017286390899</v>
      </c>
      <c r="M213" s="17"/>
      <c r="N213" s="17">
        <v>0.111984511318198</v>
      </c>
      <c r="O213" s="17">
        <v>0.14526928056753899</v>
      </c>
      <c r="P213" s="17">
        <v>0.16225821962325401</v>
      </c>
      <c r="Q213" s="17">
        <v>0.18011370525008399</v>
      </c>
      <c r="R213" s="17"/>
      <c r="S213" s="17">
        <v>0.12857913153575301</v>
      </c>
      <c r="T213" s="17">
        <v>0.103748163625969</v>
      </c>
      <c r="U213" s="17">
        <v>0.178016015800327</v>
      </c>
      <c r="V213" s="17">
        <v>0.15021713348005</v>
      </c>
      <c r="W213" s="17">
        <v>0.15891663090132799</v>
      </c>
      <c r="X213" s="17">
        <v>0.14483656822234001</v>
      </c>
      <c r="Y213" s="17">
        <v>0.18961959093549799</v>
      </c>
      <c r="Z213" s="17">
        <v>0.191103718924787</v>
      </c>
      <c r="AA213" s="17">
        <v>0.143763159859497</v>
      </c>
      <c r="AB213" s="17">
        <v>0.139804536981739</v>
      </c>
      <c r="AC213" s="17">
        <v>0.13431542177192199</v>
      </c>
      <c r="AD213" s="17">
        <v>0.233752787712765</v>
      </c>
      <c r="AE213" s="17"/>
      <c r="AF213" s="17">
        <v>0.13505399276531599</v>
      </c>
      <c r="AG213" s="17">
        <v>0.14193127516981099</v>
      </c>
      <c r="AH213" s="17">
        <v>0.203118534276893</v>
      </c>
      <c r="AI213" s="17">
        <v>0.16770715678813999</v>
      </c>
      <c r="AJ213" s="17">
        <v>0.14496655388308799</v>
      </c>
      <c r="AK213" s="17"/>
      <c r="AL213" s="17">
        <v>0.13950269824088901</v>
      </c>
      <c r="AM213" s="17">
        <v>0.151984611684749</v>
      </c>
      <c r="AN213" s="17">
        <v>0.141773937601539</v>
      </c>
      <c r="AO213" s="17"/>
      <c r="AP213" s="17">
        <v>0.15730931169479301</v>
      </c>
      <c r="AQ213" s="17">
        <v>0.145454395643729</v>
      </c>
      <c r="AR213" s="17">
        <v>0.16302599478217999</v>
      </c>
      <c r="AS213" s="17">
        <v>0.12315370649474</v>
      </c>
      <c r="AT213" s="17">
        <v>2.8859752634094901E-2</v>
      </c>
      <c r="AU213" s="17"/>
      <c r="AV213" s="17">
        <v>0.44952382284023401</v>
      </c>
      <c r="AW213" s="17">
        <v>0.203981700286026</v>
      </c>
      <c r="AX213" s="17">
        <v>0.22307247773143901</v>
      </c>
      <c r="AY213" s="17">
        <v>0.17599706524927999</v>
      </c>
      <c r="AZ213" s="17">
        <v>0.181413324487262</v>
      </c>
      <c r="BA213" s="17">
        <v>0.15832921157151</v>
      </c>
      <c r="BB213" s="17">
        <v>0.156641529028857</v>
      </c>
      <c r="BC213" s="17">
        <v>0.117699400173207</v>
      </c>
      <c r="BD213" s="17">
        <v>0.20679528014854701</v>
      </c>
      <c r="BE213" s="17">
        <v>0.10962192608202601</v>
      </c>
      <c r="BF213" s="17">
        <v>0.102036775859717</v>
      </c>
      <c r="BG213" s="17">
        <v>0.105726924637048</v>
      </c>
      <c r="BH213" s="17">
        <v>0.15154692528135999</v>
      </c>
      <c r="BI213" s="17">
        <v>7.8292937044223507E-2</v>
      </c>
      <c r="BJ213" s="17">
        <v>4.7571582311665903E-2</v>
      </c>
      <c r="BK213" s="17">
        <v>8.7441457108858894E-2</v>
      </c>
      <c r="BL213" s="17"/>
      <c r="BM213" s="17">
        <v>0.16253482860839599</v>
      </c>
      <c r="BN213" s="17">
        <v>0.15466745468036699</v>
      </c>
      <c r="BO213" s="17">
        <v>0.179860619957768</v>
      </c>
      <c r="BP213" s="17">
        <v>0.105658557152807</v>
      </c>
      <c r="BQ213" s="17">
        <v>0.14827593920104401</v>
      </c>
      <c r="BR213" s="17">
        <v>0.12944497602270799</v>
      </c>
      <c r="BS213" s="17"/>
      <c r="BT213" s="17">
        <v>0.149886151990031</v>
      </c>
      <c r="BU213" s="17">
        <v>0.14602927054923101</v>
      </c>
      <c r="BV213" s="17"/>
      <c r="BW213" s="17">
        <v>0.16307519714289101</v>
      </c>
      <c r="BX213" s="17">
        <v>0.133513101298113</v>
      </c>
      <c r="BY213" s="17"/>
      <c r="BZ213" s="17">
        <v>0.14701692515117801</v>
      </c>
      <c r="CA213" s="17">
        <v>0.164659841270407</v>
      </c>
      <c r="CB213" s="17">
        <v>0.11291747840069601</v>
      </c>
      <c r="CC213" s="17"/>
      <c r="CD213" s="17">
        <v>0.14676718361705901</v>
      </c>
      <c r="CE213" s="17">
        <v>0.14008089895607401</v>
      </c>
      <c r="CF213" s="17">
        <v>0.14902343308570901</v>
      </c>
      <c r="CG213" s="17"/>
      <c r="CH213" s="17">
        <v>0.150365835894268</v>
      </c>
      <c r="CI213" s="17">
        <v>0.16224700382858601</v>
      </c>
      <c r="CJ213" s="17">
        <v>0.14125411243531</v>
      </c>
      <c r="CK213" s="17"/>
      <c r="CL213" s="17">
        <v>0.139308675961895</v>
      </c>
      <c r="CM213" s="17">
        <v>0.160382848825806</v>
      </c>
      <c r="CN213" s="17"/>
      <c r="CO213" s="17">
        <v>0.105879878792095</v>
      </c>
      <c r="CP213" s="17">
        <v>0.148629271498289</v>
      </c>
      <c r="CQ213" s="17">
        <v>0.157762224439462</v>
      </c>
      <c r="CR213" s="17">
        <v>0.14494742365699501</v>
      </c>
    </row>
    <row r="214" spans="2:96" x14ac:dyDescent="0.25">
      <c r="B214" t="s">
        <v>224</v>
      </c>
      <c r="C214" s="17">
        <v>0.28903758167928301</v>
      </c>
      <c r="D214" s="17">
        <v>0.28578430915652298</v>
      </c>
      <c r="E214" s="17">
        <v>0.29274896601154599</v>
      </c>
      <c r="F214" s="17"/>
      <c r="G214" s="17">
        <v>0.22563246419037999</v>
      </c>
      <c r="H214" s="17">
        <v>0.29909712136331501</v>
      </c>
      <c r="I214" s="17">
        <v>0.31372478896156297</v>
      </c>
      <c r="J214" s="17">
        <v>0.251146011716469</v>
      </c>
      <c r="K214" s="17">
        <v>0.30247194686865803</v>
      </c>
      <c r="L214" s="17">
        <v>0.32484541408110901</v>
      </c>
      <c r="M214" s="17"/>
      <c r="N214" s="17">
        <v>0.28472172231333698</v>
      </c>
      <c r="O214" s="17">
        <v>0.30341357450093598</v>
      </c>
      <c r="P214" s="17">
        <v>0.28231434833594798</v>
      </c>
      <c r="Q214" s="17">
        <v>0.28354845099021497</v>
      </c>
      <c r="R214" s="17"/>
      <c r="S214" s="17">
        <v>0.24954449301180101</v>
      </c>
      <c r="T214" s="17">
        <v>0.313088815190528</v>
      </c>
      <c r="U214" s="17">
        <v>0.321935609009117</v>
      </c>
      <c r="V214" s="17">
        <v>0.30550985883575799</v>
      </c>
      <c r="W214" s="17">
        <v>0.283223273040761</v>
      </c>
      <c r="X214" s="17">
        <v>0.27669396365119697</v>
      </c>
      <c r="Y214" s="17">
        <v>0.31151392652954601</v>
      </c>
      <c r="Z214" s="17">
        <v>0.29054902024440998</v>
      </c>
      <c r="AA214" s="17">
        <v>0.28993318164704002</v>
      </c>
      <c r="AB214" s="17">
        <v>0.26724323461516297</v>
      </c>
      <c r="AC214" s="17">
        <v>0.30689484575492099</v>
      </c>
      <c r="AD214" s="17">
        <v>0.25220451692130302</v>
      </c>
      <c r="AE214" s="17"/>
      <c r="AF214" s="17">
        <v>0.28855324187744402</v>
      </c>
      <c r="AG214" s="17">
        <v>0.28534382704459299</v>
      </c>
      <c r="AH214" s="17">
        <v>0.260594256168316</v>
      </c>
      <c r="AI214" s="17">
        <v>0.23986488776794901</v>
      </c>
      <c r="AJ214" s="17">
        <v>0.33450330185810201</v>
      </c>
      <c r="AK214" s="17"/>
      <c r="AL214" s="17">
        <v>0.27483632073609998</v>
      </c>
      <c r="AM214" s="17">
        <v>0.28223765348236002</v>
      </c>
      <c r="AN214" s="17">
        <v>0.30946879367173702</v>
      </c>
      <c r="AO214" s="17"/>
      <c r="AP214" s="17">
        <v>0.32194961676225298</v>
      </c>
      <c r="AQ214" s="17">
        <v>0.28452789994566102</v>
      </c>
      <c r="AR214" s="17">
        <v>0.24198517738879299</v>
      </c>
      <c r="AS214" s="17">
        <v>0.32317550543490797</v>
      </c>
      <c r="AT214" s="17">
        <v>0.249347470131138</v>
      </c>
      <c r="AU214" s="17"/>
      <c r="AV214" s="17">
        <v>0.15759437761936301</v>
      </c>
      <c r="AW214" s="17">
        <v>0.24366426075903899</v>
      </c>
      <c r="AX214" s="17">
        <v>0.30453598103917301</v>
      </c>
      <c r="AY214" s="17">
        <v>0.238429417813598</v>
      </c>
      <c r="AZ214" s="17">
        <v>0.28016282681402199</v>
      </c>
      <c r="BA214" s="17">
        <v>0.30609208296023399</v>
      </c>
      <c r="BB214" s="17">
        <v>0.35869763420065198</v>
      </c>
      <c r="BC214" s="17">
        <v>0.27771897413146102</v>
      </c>
      <c r="BD214" s="17">
        <v>0.299094036925452</v>
      </c>
      <c r="BE214" s="17">
        <v>0.32049745437937999</v>
      </c>
      <c r="BF214" s="17">
        <v>0.316372331328094</v>
      </c>
      <c r="BG214" s="17">
        <v>0.19914737998977899</v>
      </c>
      <c r="BH214" s="17">
        <v>0.24941005051280399</v>
      </c>
      <c r="BI214" s="17">
        <v>0.35403120824956402</v>
      </c>
      <c r="BJ214" s="17">
        <v>0.33324541639189798</v>
      </c>
      <c r="BK214" s="17">
        <v>0.169407480472891</v>
      </c>
      <c r="BL214" s="17"/>
      <c r="BM214" s="17">
        <v>0.29166265097928401</v>
      </c>
      <c r="BN214" s="17">
        <v>0.25937013048199498</v>
      </c>
      <c r="BO214" s="17">
        <v>0.280270945120285</v>
      </c>
      <c r="BP214" s="17">
        <v>0.33204135610320901</v>
      </c>
      <c r="BQ214" s="17">
        <v>0.29226508271455998</v>
      </c>
      <c r="BR214" s="17">
        <v>0.29755147574652802</v>
      </c>
      <c r="BS214" s="17"/>
      <c r="BT214" s="17">
        <v>0.299209844989406</v>
      </c>
      <c r="BU214" s="17">
        <v>0.27559539149239198</v>
      </c>
      <c r="BV214" s="17"/>
      <c r="BW214" s="17">
        <v>0.28155508953092301</v>
      </c>
      <c r="BX214" s="17">
        <v>0.306209263952269</v>
      </c>
      <c r="BY214" s="17"/>
      <c r="BZ214" s="17">
        <v>0.293014745241376</v>
      </c>
      <c r="CA214" s="17">
        <v>0.27506199760445599</v>
      </c>
      <c r="CB214" s="17">
        <v>0.25283204080940602</v>
      </c>
      <c r="CC214" s="17"/>
      <c r="CD214" s="17">
        <v>0.29442323210250998</v>
      </c>
      <c r="CE214" s="17">
        <v>0.29242073940961999</v>
      </c>
      <c r="CF214" s="17">
        <v>0.218921555115659</v>
      </c>
      <c r="CG214" s="17"/>
      <c r="CH214" s="17">
        <v>0.293714318303535</v>
      </c>
      <c r="CI214" s="17">
        <v>0.29170795237899599</v>
      </c>
      <c r="CJ214" s="17">
        <v>0.24140279403242099</v>
      </c>
      <c r="CK214" s="17"/>
      <c r="CL214" s="17">
        <v>0.30248762758995601</v>
      </c>
      <c r="CM214" s="17">
        <v>0.278504619140375</v>
      </c>
      <c r="CN214" s="17"/>
      <c r="CO214" s="17">
        <v>0.26007883295356998</v>
      </c>
      <c r="CP214" s="17">
        <v>0.28713945235899202</v>
      </c>
      <c r="CQ214" s="17">
        <v>0.30430454598901302</v>
      </c>
      <c r="CR214" s="17">
        <v>0.27361160976239002</v>
      </c>
    </row>
    <row r="215" spans="2:96" x14ac:dyDescent="0.25">
      <c r="B215" t="s">
        <v>225</v>
      </c>
      <c r="C215" s="17">
        <v>0.18577835421980901</v>
      </c>
      <c r="D215" s="17">
        <v>0.166965703189286</v>
      </c>
      <c r="E215" s="17">
        <v>0.20415619707843999</v>
      </c>
      <c r="F215" s="17"/>
      <c r="G215" s="17">
        <v>0.109280811664831</v>
      </c>
      <c r="H215" s="17">
        <v>0.183531901707463</v>
      </c>
      <c r="I215" s="17">
        <v>0.23824176900437199</v>
      </c>
      <c r="J215" s="17">
        <v>0.20072225474956401</v>
      </c>
      <c r="K215" s="17">
        <v>0.176947209527542</v>
      </c>
      <c r="L215" s="17">
        <v>0.189646281185119</v>
      </c>
      <c r="M215" s="17"/>
      <c r="N215" s="17">
        <v>0.20432676893777699</v>
      </c>
      <c r="O215" s="17">
        <v>0.185872749724974</v>
      </c>
      <c r="P215" s="17">
        <v>0.18481402732462701</v>
      </c>
      <c r="Q215" s="17">
        <v>0.161891265930524</v>
      </c>
      <c r="R215" s="17"/>
      <c r="S215" s="17">
        <v>0.15570689330594401</v>
      </c>
      <c r="T215" s="17">
        <v>0.175705307668198</v>
      </c>
      <c r="U215" s="17">
        <v>0.19645948733625901</v>
      </c>
      <c r="V215" s="17">
        <v>0.211773482934837</v>
      </c>
      <c r="W215" s="17">
        <v>0.19126130403112601</v>
      </c>
      <c r="X215" s="17">
        <v>0.229409005657635</v>
      </c>
      <c r="Y215" s="17">
        <v>0.19161259950113799</v>
      </c>
      <c r="Z215" s="17">
        <v>0.196820405983266</v>
      </c>
      <c r="AA215" s="17">
        <v>0.20631901227274799</v>
      </c>
      <c r="AB215" s="17">
        <v>0.151118155697824</v>
      </c>
      <c r="AC215" s="17">
        <v>0.210885771002362</v>
      </c>
      <c r="AD215" s="17">
        <v>7.5918651363869896E-2</v>
      </c>
      <c r="AE215" s="17"/>
      <c r="AF215" s="17">
        <v>0.21613256532203101</v>
      </c>
      <c r="AG215" s="17">
        <v>0.187245612424912</v>
      </c>
      <c r="AH215" s="17">
        <v>0.166173630786805</v>
      </c>
      <c r="AI215" s="17">
        <v>3.6625910566422802E-2</v>
      </c>
      <c r="AJ215" s="17">
        <v>0.14142014473601799</v>
      </c>
      <c r="AK215" s="17"/>
      <c r="AL215" s="17">
        <v>0.189046319938659</v>
      </c>
      <c r="AM215" s="17">
        <v>0.20429777828808901</v>
      </c>
      <c r="AN215" s="17">
        <v>0.15009995837359</v>
      </c>
      <c r="AO215" s="17"/>
      <c r="AP215" s="17">
        <v>0.18842724775341299</v>
      </c>
      <c r="AQ215" s="17">
        <v>0.189060932126658</v>
      </c>
      <c r="AR215" s="17">
        <v>0.18259292426533599</v>
      </c>
      <c r="AS215" s="17">
        <v>0.13096153527280899</v>
      </c>
      <c r="AT215" s="17">
        <v>0.14544496305239499</v>
      </c>
      <c r="AU215" s="17"/>
      <c r="AV215" s="17">
        <v>0</v>
      </c>
      <c r="AW215" s="17">
        <v>0.102382025645452</v>
      </c>
      <c r="AX215" s="17">
        <v>0.11501622793209799</v>
      </c>
      <c r="AY215" s="17">
        <v>0.16603262665787899</v>
      </c>
      <c r="AZ215" s="17">
        <v>0.196945076264289</v>
      </c>
      <c r="BA215" s="17">
        <v>0.20665953624560701</v>
      </c>
      <c r="BB215" s="17">
        <v>0.169735965553032</v>
      </c>
      <c r="BC215" s="17">
        <v>0.23730133420730301</v>
      </c>
      <c r="BD215" s="17">
        <v>0.18297621205936801</v>
      </c>
      <c r="BE215" s="17">
        <v>0.18394632407283801</v>
      </c>
      <c r="BF215" s="17">
        <v>0.23434804270991799</v>
      </c>
      <c r="BG215" s="17">
        <v>0.25421014489063398</v>
      </c>
      <c r="BH215" s="17">
        <v>0.170916962542912</v>
      </c>
      <c r="BI215" s="17">
        <v>0.26409016490995602</v>
      </c>
      <c r="BJ215" s="17">
        <v>0.23165704107065799</v>
      </c>
      <c r="BK215" s="17">
        <v>0.13235764641339501</v>
      </c>
      <c r="BL215" s="17"/>
      <c r="BM215" s="17">
        <v>0.112554880324352</v>
      </c>
      <c r="BN215" s="17">
        <v>0.19859257992623999</v>
      </c>
      <c r="BO215" s="17">
        <v>0.21988383139756701</v>
      </c>
      <c r="BP215" s="17">
        <v>0.22383198574201099</v>
      </c>
      <c r="BQ215" s="17">
        <v>0.202031907898017</v>
      </c>
      <c r="BR215" s="17">
        <v>0.16341736482039401</v>
      </c>
      <c r="BS215" s="17"/>
      <c r="BT215" s="17">
        <v>0.19943724172299501</v>
      </c>
      <c r="BU215" s="17">
        <v>0.17044135013456299</v>
      </c>
      <c r="BV215" s="17"/>
      <c r="BW215" s="17">
        <v>0.193116385133067</v>
      </c>
      <c r="BX215" s="17">
        <v>0.21051371249768699</v>
      </c>
      <c r="BY215" s="17"/>
      <c r="BZ215" s="17">
        <v>0.20243938601106801</v>
      </c>
      <c r="CA215" s="17">
        <v>0.120174150671918</v>
      </c>
      <c r="CB215" s="17">
        <v>0.117209098586171</v>
      </c>
      <c r="CC215" s="17"/>
      <c r="CD215" s="17">
        <v>0.209690238326215</v>
      </c>
      <c r="CE215" s="17">
        <v>0.13242630132118499</v>
      </c>
      <c r="CF215" s="17">
        <v>0.17642472073506099</v>
      </c>
      <c r="CG215" s="17"/>
      <c r="CH215" s="17">
        <v>0.19959038761084699</v>
      </c>
      <c r="CI215" s="17">
        <v>0.145142365687883</v>
      </c>
      <c r="CJ215" s="17">
        <v>0.16383214215939601</v>
      </c>
      <c r="CK215" s="17"/>
      <c r="CL215" s="17">
        <v>0.20336224600480399</v>
      </c>
      <c r="CM215" s="17">
        <v>0.17094234956930099</v>
      </c>
      <c r="CN215" s="17"/>
      <c r="CO215" s="17">
        <v>0.164559795965281</v>
      </c>
      <c r="CP215" s="17">
        <v>0.17105250997732799</v>
      </c>
      <c r="CQ215" s="17">
        <v>0.196541930845962</v>
      </c>
      <c r="CR215" s="17">
        <v>0.20078133557686101</v>
      </c>
    </row>
    <row r="216" spans="2:96" x14ac:dyDescent="0.25">
      <c r="B216" t="s">
        <v>226</v>
      </c>
      <c r="C216" s="17">
        <v>8.6990907850432994E-2</v>
      </c>
      <c r="D216" s="17">
        <v>8.42346848939452E-2</v>
      </c>
      <c r="E216" s="17">
        <v>9.0158304571425901E-2</v>
      </c>
      <c r="F216" s="17"/>
      <c r="G216" s="17">
        <v>7.2624598411945906E-2</v>
      </c>
      <c r="H216" s="17">
        <v>0.10650906079858199</v>
      </c>
      <c r="I216" s="17">
        <v>8.7767658686249903E-2</v>
      </c>
      <c r="J216" s="17">
        <v>0.109219906356536</v>
      </c>
      <c r="K216" s="17">
        <v>5.8078351365879001E-2</v>
      </c>
      <c r="L216" s="17">
        <v>8.1297373710409501E-2</v>
      </c>
      <c r="M216" s="17"/>
      <c r="N216" s="17">
        <v>0.108946044589744</v>
      </c>
      <c r="O216" s="17">
        <v>8.6135819627948598E-2</v>
      </c>
      <c r="P216" s="17">
        <v>0.104854656995563</v>
      </c>
      <c r="Q216" s="17">
        <v>4.9468881273125397E-2</v>
      </c>
      <c r="R216" s="17"/>
      <c r="S216" s="17">
        <v>6.5695128902156397E-2</v>
      </c>
      <c r="T216" s="17">
        <v>8.3798415001964402E-2</v>
      </c>
      <c r="U216" s="17">
        <v>5.1386771439580398E-2</v>
      </c>
      <c r="V216" s="17">
        <v>6.3662836982232504E-2</v>
      </c>
      <c r="W216" s="17">
        <v>9.5926118959909101E-2</v>
      </c>
      <c r="X216" s="17">
        <v>0.11979737232793899</v>
      </c>
      <c r="Y216" s="17">
        <v>7.8102544523094702E-2</v>
      </c>
      <c r="Z216" s="17">
        <v>0.117321748498925</v>
      </c>
      <c r="AA216" s="17">
        <v>6.9309700080617001E-2</v>
      </c>
      <c r="AB216" s="17">
        <v>0.13155449171842201</v>
      </c>
      <c r="AC216" s="17">
        <v>0.136423275144333</v>
      </c>
      <c r="AD216" s="17">
        <v>7.8341465940947902E-2</v>
      </c>
      <c r="AE216" s="17"/>
      <c r="AF216" s="17">
        <v>9.3329513527954294E-2</v>
      </c>
      <c r="AG216" s="17">
        <v>7.9908356493366695E-2</v>
      </c>
      <c r="AH216" s="17">
        <v>7.7293491971069203E-2</v>
      </c>
      <c r="AI216" s="17">
        <v>0.11809846926895699</v>
      </c>
      <c r="AJ216" s="17">
        <v>7.4806150748590206E-2</v>
      </c>
      <c r="AK216" s="17"/>
      <c r="AL216" s="17">
        <v>8.8466670458539301E-2</v>
      </c>
      <c r="AM216" s="17">
        <v>8.7494529483078703E-2</v>
      </c>
      <c r="AN216" s="17">
        <v>8.2798692532457599E-2</v>
      </c>
      <c r="AO216" s="17"/>
      <c r="AP216" s="17">
        <v>6.8400765895237706E-2</v>
      </c>
      <c r="AQ216" s="17">
        <v>9.7562556019029897E-2</v>
      </c>
      <c r="AR216" s="17">
        <v>9.9815282486418203E-2</v>
      </c>
      <c r="AS216" s="17">
        <v>7.5512842862400995E-2</v>
      </c>
      <c r="AT216" s="17">
        <v>0.14985118059247399</v>
      </c>
      <c r="AU216" s="17"/>
      <c r="AV216" s="17">
        <v>0</v>
      </c>
      <c r="AW216" s="17">
        <v>1.32101648612732E-2</v>
      </c>
      <c r="AX216" s="17">
        <v>2.4864392875085801E-2</v>
      </c>
      <c r="AY216" s="17">
        <v>0.104551758441892</v>
      </c>
      <c r="AZ216" s="17">
        <v>7.3772962676998399E-2</v>
      </c>
      <c r="BA216" s="17">
        <v>7.2236426462310793E-2</v>
      </c>
      <c r="BB216" s="17">
        <v>6.4728165359690504E-2</v>
      </c>
      <c r="BC216" s="17">
        <v>8.7111155947480701E-2</v>
      </c>
      <c r="BD216" s="17">
        <v>9.4955343014203705E-2</v>
      </c>
      <c r="BE216" s="17">
        <v>0.10128791195629901</v>
      </c>
      <c r="BF216" s="17">
        <v>9.3700416852975504E-2</v>
      </c>
      <c r="BG216" s="17">
        <v>0.16183911996457201</v>
      </c>
      <c r="BH216" s="17">
        <v>0.13825041969639101</v>
      </c>
      <c r="BI216" s="17">
        <v>7.9434159828269693E-2</v>
      </c>
      <c r="BJ216" s="17">
        <v>0.167864044010717</v>
      </c>
      <c r="BK216" s="17">
        <v>0.19820574370573299</v>
      </c>
      <c r="BL216" s="17"/>
      <c r="BM216" s="17">
        <v>8.6925812211495798E-2</v>
      </c>
      <c r="BN216" s="17">
        <v>0.102222096886753</v>
      </c>
      <c r="BO216" s="17">
        <v>5.7370299588009897E-2</v>
      </c>
      <c r="BP216" s="17">
        <v>7.8092444823876603E-2</v>
      </c>
      <c r="BQ216" s="17">
        <v>8.2366415165404799E-2</v>
      </c>
      <c r="BR216" s="17">
        <v>0.122174487242956</v>
      </c>
      <c r="BS216" s="17"/>
      <c r="BT216" s="17">
        <v>8.8526763414772794E-2</v>
      </c>
      <c r="BU216" s="17">
        <v>8.3501070193244695E-2</v>
      </c>
      <c r="BV216" s="17"/>
      <c r="BW216" s="17">
        <v>7.4457832605599295E-2</v>
      </c>
      <c r="BX216" s="17">
        <v>0.11897632517899601</v>
      </c>
      <c r="BY216" s="17"/>
      <c r="BZ216" s="17">
        <v>9.41783419525654E-2</v>
      </c>
      <c r="CA216" s="17">
        <v>3.79210479048556E-2</v>
      </c>
      <c r="CB216" s="17">
        <v>0.13941693511057801</v>
      </c>
      <c r="CC216" s="17"/>
      <c r="CD216" s="17">
        <v>9.8911763731986305E-2</v>
      </c>
      <c r="CE216" s="17">
        <v>0.106511842256149</v>
      </c>
      <c r="CF216" s="17">
        <v>6.0321536434226997E-2</v>
      </c>
      <c r="CG216" s="17"/>
      <c r="CH216" s="17">
        <v>9.1618254128452897E-2</v>
      </c>
      <c r="CI216" s="17">
        <v>7.5477123571191004E-2</v>
      </c>
      <c r="CJ216" s="17">
        <v>4.8495282405794697E-2</v>
      </c>
      <c r="CK216" s="17"/>
      <c r="CL216" s="17">
        <v>9.1369459938076603E-2</v>
      </c>
      <c r="CM216" s="17">
        <v>8.4755142426932203E-2</v>
      </c>
      <c r="CN216" s="17"/>
      <c r="CO216" s="17">
        <v>9.3396279994167705E-2</v>
      </c>
      <c r="CP216" s="17">
        <v>9.1432790978064601E-2</v>
      </c>
      <c r="CQ216" s="17">
        <v>7.95761115322699E-2</v>
      </c>
      <c r="CR216" s="17">
        <v>9.0547696483534501E-2</v>
      </c>
    </row>
    <row r="217" spans="2:96" x14ac:dyDescent="0.25">
      <c r="B217" t="s">
        <v>227</v>
      </c>
      <c r="C217" s="17">
        <v>4.0940904661339102E-2</v>
      </c>
      <c r="D217" s="17">
        <v>4.1290004437590899E-2</v>
      </c>
      <c r="E217" s="17">
        <v>4.0819701317833197E-2</v>
      </c>
      <c r="F217" s="17"/>
      <c r="G217" s="17">
        <v>5.1749795749226397E-2</v>
      </c>
      <c r="H217" s="17">
        <v>2.34956363201278E-2</v>
      </c>
      <c r="I217" s="17">
        <v>3.4736937044560302E-2</v>
      </c>
      <c r="J217" s="17">
        <v>3.55850511453999E-2</v>
      </c>
      <c r="K217" s="17">
        <v>4.8958682704398203E-2</v>
      </c>
      <c r="L217" s="17">
        <v>5.2020342718350501E-2</v>
      </c>
      <c r="M217" s="17"/>
      <c r="N217" s="17">
        <v>5.4222759118093398E-2</v>
      </c>
      <c r="O217" s="17">
        <v>2.9210980643317799E-2</v>
      </c>
      <c r="P217" s="17">
        <v>4.4886967888287499E-2</v>
      </c>
      <c r="Q217" s="17">
        <v>3.5789365004166698E-2</v>
      </c>
      <c r="R217" s="17"/>
      <c r="S217" s="17">
        <v>3.2749710664244099E-2</v>
      </c>
      <c r="T217" s="17">
        <v>3.2872719629262699E-2</v>
      </c>
      <c r="U217" s="17">
        <v>2.4264247407091401E-2</v>
      </c>
      <c r="V217" s="17">
        <v>3.9257478227572203E-2</v>
      </c>
      <c r="W217" s="17">
        <v>2.9141665948340702E-2</v>
      </c>
      <c r="X217" s="17">
        <v>3.4660215654128697E-2</v>
      </c>
      <c r="Y217" s="17">
        <v>5.7311379881134598E-2</v>
      </c>
      <c r="Z217" s="17">
        <v>1.32060273576058E-2</v>
      </c>
      <c r="AA217" s="17">
        <v>6.3886650267670195E-2</v>
      </c>
      <c r="AB217" s="17">
        <v>7.2137605156224499E-2</v>
      </c>
      <c r="AC217" s="17">
        <v>3.49336539507622E-2</v>
      </c>
      <c r="AD217" s="17">
        <v>3.5419324810997403E-2</v>
      </c>
      <c r="AE217" s="17"/>
      <c r="AF217" s="17">
        <v>3.1918990204048502E-2</v>
      </c>
      <c r="AG217" s="17">
        <v>4.0374028879583398E-2</v>
      </c>
      <c r="AH217" s="17">
        <v>6.2071895498658297E-2</v>
      </c>
      <c r="AI217" s="17">
        <v>8.1426737671427704E-2</v>
      </c>
      <c r="AJ217" s="17">
        <v>3.3260882249570099E-2</v>
      </c>
      <c r="AK217" s="17"/>
      <c r="AL217" s="17">
        <v>4.2917831283239199E-2</v>
      </c>
      <c r="AM217" s="17">
        <v>3.8892544940324097E-2</v>
      </c>
      <c r="AN217" s="17">
        <v>4.9878546812802099E-2</v>
      </c>
      <c r="AO217" s="17"/>
      <c r="AP217" s="17">
        <v>4.4746190245309701E-2</v>
      </c>
      <c r="AQ217" s="17">
        <v>2.76854465065864E-2</v>
      </c>
      <c r="AR217" s="17">
        <v>4.3748458244083001E-2</v>
      </c>
      <c r="AS217" s="17">
        <v>6.0512104863476503E-2</v>
      </c>
      <c r="AT217" s="17">
        <v>3.2851022895796403E-2</v>
      </c>
      <c r="AU217" s="17"/>
      <c r="AV217" s="17">
        <v>0</v>
      </c>
      <c r="AW217" s="17">
        <v>1.25447269103733E-2</v>
      </c>
      <c r="AX217" s="17">
        <v>5.3168192105590303E-2</v>
      </c>
      <c r="AY217" s="17">
        <v>4.59977650478385E-2</v>
      </c>
      <c r="AZ217" s="17">
        <v>1.6671780214791099E-2</v>
      </c>
      <c r="BA217" s="17">
        <v>3.1621773375139897E-2</v>
      </c>
      <c r="BB217" s="17">
        <v>4.4965516883003598E-2</v>
      </c>
      <c r="BC217" s="17">
        <v>3.2256728293421098E-2</v>
      </c>
      <c r="BD217" s="17">
        <v>7.6434484245167106E-2</v>
      </c>
      <c r="BE217" s="17">
        <v>4.1963410821130399E-2</v>
      </c>
      <c r="BF217" s="17">
        <v>2.1448155758358001E-2</v>
      </c>
      <c r="BG217" s="17">
        <v>5.0656046828697301E-2</v>
      </c>
      <c r="BH217" s="17">
        <v>7.6582482730691404E-2</v>
      </c>
      <c r="BI217" s="17">
        <v>6.02960720351714E-2</v>
      </c>
      <c r="BJ217" s="17">
        <v>1.8519021956402499E-2</v>
      </c>
      <c r="BK217" s="17">
        <v>8.1381583477750097E-2</v>
      </c>
      <c r="BL217" s="17"/>
      <c r="BM217" s="17">
        <v>4.63084940379326E-2</v>
      </c>
      <c r="BN217" s="17">
        <v>4.3932644936651402E-2</v>
      </c>
      <c r="BO217" s="17">
        <v>3.3945851946149297E-2</v>
      </c>
      <c r="BP217" s="17">
        <v>3.7739118982804201E-2</v>
      </c>
      <c r="BQ217" s="17">
        <v>3.77061887014336E-2</v>
      </c>
      <c r="BR217" s="17">
        <v>3.8666081126820302E-2</v>
      </c>
      <c r="BS217" s="17"/>
      <c r="BT217" s="17">
        <v>4.1918381454103697E-2</v>
      </c>
      <c r="BU217" s="17">
        <v>4.0910816250671098E-2</v>
      </c>
      <c r="BV217" s="17"/>
      <c r="BW217" s="17">
        <v>4.2839368567344598E-2</v>
      </c>
      <c r="BX217" s="17">
        <v>4.4563941280238203E-2</v>
      </c>
      <c r="BY217" s="17"/>
      <c r="BZ217" s="17">
        <v>4.1963441874181301E-2</v>
      </c>
      <c r="CA217" s="17">
        <v>3.0327486797453999E-2</v>
      </c>
      <c r="CB217" s="17">
        <v>3.8910669715276E-2</v>
      </c>
      <c r="CC217" s="17"/>
      <c r="CD217" s="17">
        <v>3.9243161082985298E-2</v>
      </c>
      <c r="CE217" s="17">
        <v>5.7765706628209297E-2</v>
      </c>
      <c r="CF217" s="17">
        <v>5.12511683838133E-2</v>
      </c>
      <c r="CG217" s="17"/>
      <c r="CH217" s="17">
        <v>3.8494089672304499E-2</v>
      </c>
      <c r="CI217" s="17">
        <v>5.0998150225115502E-2</v>
      </c>
      <c r="CJ217" s="17">
        <v>3.7599378029768503E-2</v>
      </c>
      <c r="CK217" s="17"/>
      <c r="CL217" s="17">
        <v>4.1575560511042498E-2</v>
      </c>
      <c r="CM217" s="17">
        <v>3.9614387105279397E-2</v>
      </c>
      <c r="CN217" s="17"/>
      <c r="CO217" s="17">
        <v>3.4353324067235798E-2</v>
      </c>
      <c r="CP217" s="17">
        <v>4.8319425046088001E-2</v>
      </c>
      <c r="CQ217" s="17">
        <v>3.3269657924219202E-2</v>
      </c>
      <c r="CR217" s="17">
        <v>4.41192185491193E-2</v>
      </c>
    </row>
    <row r="218" spans="2:96" x14ac:dyDescent="0.25">
      <c r="B218" t="s">
        <v>228</v>
      </c>
      <c r="C218" s="17">
        <v>2.82619171499849E-2</v>
      </c>
      <c r="D218" s="17">
        <v>2.89194944697433E-2</v>
      </c>
      <c r="E218" s="17">
        <v>2.6683398417040399E-2</v>
      </c>
      <c r="F218" s="17"/>
      <c r="G218" s="17">
        <v>1.27617480301615E-2</v>
      </c>
      <c r="H218" s="17">
        <v>3.0832232075104601E-2</v>
      </c>
      <c r="I218" s="17">
        <v>3.7267874053359101E-2</v>
      </c>
      <c r="J218" s="17">
        <v>4.9103085176907202E-2</v>
      </c>
      <c r="K218" s="17">
        <v>2.6523838270260801E-2</v>
      </c>
      <c r="L218" s="17">
        <v>1.33279620014664E-2</v>
      </c>
      <c r="M218" s="17"/>
      <c r="N218" s="17">
        <v>3.2171635521258297E-2</v>
      </c>
      <c r="O218" s="17">
        <v>2.6894464769823701E-2</v>
      </c>
      <c r="P218" s="17">
        <v>2.5190770411870601E-2</v>
      </c>
      <c r="Q218" s="17">
        <v>2.84702512810318E-2</v>
      </c>
      <c r="R218" s="17"/>
      <c r="S218" s="17">
        <v>3.0580888782940598E-2</v>
      </c>
      <c r="T218" s="17">
        <v>2.47648615842311E-2</v>
      </c>
      <c r="U218" s="17">
        <v>1.19117470871837E-2</v>
      </c>
      <c r="V218" s="17">
        <v>3.3102394867717801E-2</v>
      </c>
      <c r="W218" s="17">
        <v>3.1748634360607798E-2</v>
      </c>
      <c r="X218" s="17">
        <v>2.7670154863214801E-2</v>
      </c>
      <c r="Y218" s="17">
        <v>7.2925557103555201E-3</v>
      </c>
      <c r="Z218" s="17">
        <v>3.6844615559361797E-2</v>
      </c>
      <c r="AA218" s="17">
        <v>3.3274486083083102E-2</v>
      </c>
      <c r="AB218" s="17">
        <v>3.28372738261557E-2</v>
      </c>
      <c r="AC218" s="17">
        <v>6.8914325870803497E-2</v>
      </c>
      <c r="AD218" s="17">
        <v>0</v>
      </c>
      <c r="AE218" s="17"/>
      <c r="AF218" s="17">
        <v>2.9829377993004901E-2</v>
      </c>
      <c r="AG218" s="17">
        <v>2.9092197385009299E-2</v>
      </c>
      <c r="AH218" s="17">
        <v>0</v>
      </c>
      <c r="AI218" s="17">
        <v>3.4363215631030897E-2</v>
      </c>
      <c r="AJ218" s="17">
        <v>3.2216975666467598E-2</v>
      </c>
      <c r="AK218" s="17"/>
      <c r="AL218" s="17">
        <v>2.6405453194006799E-2</v>
      </c>
      <c r="AM218" s="17">
        <v>2.7325172007299399E-2</v>
      </c>
      <c r="AN218" s="17">
        <v>6.4933774907250403E-3</v>
      </c>
      <c r="AO218" s="17"/>
      <c r="AP218" s="17">
        <v>1.2658535165558E-2</v>
      </c>
      <c r="AQ218" s="17">
        <v>3.1080173593868301E-2</v>
      </c>
      <c r="AR218" s="17">
        <v>4.1194868117206601E-2</v>
      </c>
      <c r="AS218" s="17">
        <v>3.1104594982615402E-2</v>
      </c>
      <c r="AT218" s="17">
        <v>0</v>
      </c>
      <c r="AU218" s="17"/>
      <c r="AV218" s="17">
        <v>0.17717430870440201</v>
      </c>
      <c r="AW218" s="17">
        <v>2.38868880931472E-2</v>
      </c>
      <c r="AX218" s="17">
        <v>3.0158377112646999E-2</v>
      </c>
      <c r="AY218" s="17">
        <v>7.0513117078411097E-3</v>
      </c>
      <c r="AZ218" s="17">
        <v>2.1735302290730198E-2</v>
      </c>
      <c r="BA218" s="17">
        <v>1.7645792197966598E-2</v>
      </c>
      <c r="BB218" s="17">
        <v>1.6024661402831101E-2</v>
      </c>
      <c r="BC218" s="17">
        <v>2.66946495386624E-2</v>
      </c>
      <c r="BD218" s="17">
        <v>2.1769041150062899E-2</v>
      </c>
      <c r="BE218" s="17">
        <v>6.5381842485711994E-2</v>
      </c>
      <c r="BF218" s="17">
        <v>4.7533144922733202E-2</v>
      </c>
      <c r="BG218" s="17">
        <v>1.01738038241516E-2</v>
      </c>
      <c r="BH218" s="17">
        <v>5.1402285294402703E-2</v>
      </c>
      <c r="BI218" s="17">
        <v>7.6322778231171007E-2</v>
      </c>
      <c r="BJ218" s="17">
        <v>3.5154816731395297E-2</v>
      </c>
      <c r="BK218" s="17">
        <v>6.7972647507378595E-2</v>
      </c>
      <c r="BL218" s="17"/>
      <c r="BM218" s="17">
        <v>3.9400648381344099E-2</v>
      </c>
      <c r="BN218" s="17">
        <v>2.5955847534579801E-2</v>
      </c>
      <c r="BO218" s="17">
        <v>2.0721284593140699E-2</v>
      </c>
      <c r="BP218" s="17">
        <v>2.60991203301238E-2</v>
      </c>
      <c r="BQ218" s="17">
        <v>2.1634148759837601E-2</v>
      </c>
      <c r="BR218" s="17">
        <v>3.42329155047831E-2</v>
      </c>
      <c r="BS218" s="17"/>
      <c r="BT218" s="17">
        <v>2.3746187168902699E-2</v>
      </c>
      <c r="BU218" s="17">
        <v>3.60482170145148E-2</v>
      </c>
      <c r="BV218" s="17"/>
      <c r="BW218" s="17">
        <v>3.1960139139586403E-2</v>
      </c>
      <c r="BX218" s="17">
        <v>2.78362601476436E-2</v>
      </c>
      <c r="BY218" s="17"/>
      <c r="BZ218" s="17">
        <v>2.8509793314362999E-2</v>
      </c>
      <c r="CA218" s="17">
        <v>3.0496271809737699E-2</v>
      </c>
      <c r="CB218" s="17">
        <v>1.32087388615555E-2</v>
      </c>
      <c r="CC218" s="17"/>
      <c r="CD218" s="17">
        <v>2.99567386046674E-2</v>
      </c>
      <c r="CE218" s="17">
        <v>2.08061936409304E-2</v>
      </c>
      <c r="CF218" s="17">
        <v>1.97564514909889E-2</v>
      </c>
      <c r="CG218" s="17"/>
      <c r="CH218" s="17">
        <v>3.05259875610953E-2</v>
      </c>
      <c r="CI218" s="17">
        <v>3.0837658978580301E-2</v>
      </c>
      <c r="CJ218" s="17">
        <v>1.40690176204851E-2</v>
      </c>
      <c r="CK218" s="17"/>
      <c r="CL218" s="17">
        <v>3.19465048293988E-2</v>
      </c>
      <c r="CM218" s="17">
        <v>2.5135799814923199E-2</v>
      </c>
      <c r="CN218" s="17"/>
      <c r="CO218" s="17">
        <v>1.5594511680280299E-2</v>
      </c>
      <c r="CP218" s="17">
        <v>2.32713237124485E-2</v>
      </c>
      <c r="CQ218" s="17">
        <v>2.9274845263974399E-2</v>
      </c>
      <c r="CR218" s="17">
        <v>4.0453235482662699E-2</v>
      </c>
    </row>
    <row r="219" spans="2:96" x14ac:dyDescent="0.25">
      <c r="B219" t="s">
        <v>229</v>
      </c>
      <c r="C219" s="17">
        <v>7.4989850587525502E-3</v>
      </c>
      <c r="D219" s="17">
        <v>6.9779350237649503E-3</v>
      </c>
      <c r="E219" s="17">
        <v>8.0495598550391692E-3</v>
      </c>
      <c r="F219" s="17"/>
      <c r="G219" s="17">
        <v>8.9780471998294094E-3</v>
      </c>
      <c r="H219" s="17">
        <v>7.0577041035548701E-3</v>
      </c>
      <c r="I219" s="17">
        <v>3.0304066744072499E-3</v>
      </c>
      <c r="J219" s="17">
        <v>1.1206928590997501E-2</v>
      </c>
      <c r="K219" s="17">
        <v>6.1697080827496599E-3</v>
      </c>
      <c r="L219" s="17">
        <v>8.3795090498747799E-3</v>
      </c>
      <c r="M219" s="17"/>
      <c r="N219" s="17">
        <v>1.2036471128114999E-2</v>
      </c>
      <c r="O219" s="17">
        <v>1.1942230851976E-2</v>
      </c>
      <c r="P219" s="17">
        <v>2.35167507367135E-3</v>
      </c>
      <c r="Q219" s="17">
        <v>2.5867807431565202E-3</v>
      </c>
      <c r="R219" s="17"/>
      <c r="S219" s="17">
        <v>1.60085015907411E-2</v>
      </c>
      <c r="T219" s="17">
        <v>1.3547894940875899E-2</v>
      </c>
      <c r="U219" s="17">
        <v>0</v>
      </c>
      <c r="V219" s="17">
        <v>5.2385657275136801E-3</v>
      </c>
      <c r="W219" s="17">
        <v>0</v>
      </c>
      <c r="X219" s="17">
        <v>7.0229014979861001E-3</v>
      </c>
      <c r="Y219" s="17">
        <v>5.6548585826732703E-3</v>
      </c>
      <c r="Z219" s="17">
        <v>1.40606157516866E-2</v>
      </c>
      <c r="AA219" s="17">
        <v>1.25202839101997E-2</v>
      </c>
      <c r="AB219" s="17">
        <v>0</v>
      </c>
      <c r="AC219" s="17">
        <v>0</v>
      </c>
      <c r="AD219" s="17">
        <v>0</v>
      </c>
      <c r="AE219" s="17"/>
      <c r="AF219" s="17">
        <v>8.9158951602301903E-3</v>
      </c>
      <c r="AG219" s="17">
        <v>7.7187590576230604E-3</v>
      </c>
      <c r="AH219" s="17">
        <v>1.55119218246451E-2</v>
      </c>
      <c r="AI219" s="17">
        <v>0</v>
      </c>
      <c r="AJ219" s="17">
        <v>3.7801856033696001E-3</v>
      </c>
      <c r="AK219" s="17"/>
      <c r="AL219" s="17">
        <v>1.2607559766489199E-2</v>
      </c>
      <c r="AM219" s="17">
        <v>5.8762934192220402E-3</v>
      </c>
      <c r="AN219" s="17">
        <v>1.2000346629555901E-2</v>
      </c>
      <c r="AO219" s="17"/>
      <c r="AP219" s="17">
        <v>1.9787801325438599E-3</v>
      </c>
      <c r="AQ219" s="17">
        <v>9.2171194061045503E-3</v>
      </c>
      <c r="AR219" s="17">
        <v>1.20649214969671E-2</v>
      </c>
      <c r="AS219" s="17">
        <v>4.1134237442219104E-3</v>
      </c>
      <c r="AT219" s="17">
        <v>2.7198396535758E-2</v>
      </c>
      <c r="AU219" s="17"/>
      <c r="AV219" s="17">
        <v>0</v>
      </c>
      <c r="AW219" s="17">
        <v>0</v>
      </c>
      <c r="AX219" s="17">
        <v>8.3693847155600198E-3</v>
      </c>
      <c r="AY219" s="17">
        <v>0</v>
      </c>
      <c r="AZ219" s="17">
        <v>1.10300101438555E-2</v>
      </c>
      <c r="BA219" s="17">
        <v>0</v>
      </c>
      <c r="BB219" s="17">
        <v>0</v>
      </c>
      <c r="BC219" s="17">
        <v>7.2426189829823797E-3</v>
      </c>
      <c r="BD219" s="17">
        <v>6.4622561431398702E-3</v>
      </c>
      <c r="BE219" s="17">
        <v>1.7358775164815401E-2</v>
      </c>
      <c r="BF219" s="17">
        <v>1.2778874976204099E-2</v>
      </c>
      <c r="BG219" s="17">
        <v>8.2185154568156296E-3</v>
      </c>
      <c r="BH219" s="17">
        <v>0</v>
      </c>
      <c r="BI219" s="17">
        <v>0</v>
      </c>
      <c r="BJ219" s="17">
        <v>4.3911706051606401E-2</v>
      </c>
      <c r="BK219" s="17">
        <v>2.6020099803795198E-2</v>
      </c>
      <c r="BL219" s="17"/>
      <c r="BM219" s="17">
        <v>9.5131569143775008E-3</v>
      </c>
      <c r="BN219" s="17">
        <v>8.0897011188677207E-3</v>
      </c>
      <c r="BO219" s="17">
        <v>3.25182166214588E-3</v>
      </c>
      <c r="BP219" s="17">
        <v>1.11657550445367E-2</v>
      </c>
      <c r="BQ219" s="17">
        <v>0</v>
      </c>
      <c r="BR219" s="17">
        <v>7.8025620183366402E-3</v>
      </c>
      <c r="BS219" s="17"/>
      <c r="BT219" s="17">
        <v>4.9450245463112802E-3</v>
      </c>
      <c r="BU219" s="17">
        <v>1.0034252806294599E-2</v>
      </c>
      <c r="BV219" s="17"/>
      <c r="BW219" s="17">
        <v>6.04362312066238E-3</v>
      </c>
      <c r="BX219" s="17">
        <v>9.8869651208544108E-3</v>
      </c>
      <c r="BY219" s="17"/>
      <c r="BZ219" s="17">
        <v>7.7083329038196103E-3</v>
      </c>
      <c r="CA219" s="17">
        <v>9.3803898076727302E-3</v>
      </c>
      <c r="CB219" s="17">
        <v>0</v>
      </c>
      <c r="CC219" s="17"/>
      <c r="CD219" s="17">
        <v>7.5329960336014403E-3</v>
      </c>
      <c r="CE219" s="17">
        <v>4.7283106446259597E-3</v>
      </c>
      <c r="CF219" s="17">
        <v>1.10398005285489E-2</v>
      </c>
      <c r="CG219" s="17"/>
      <c r="CH219" s="17">
        <v>8.7264381978905993E-3</v>
      </c>
      <c r="CI219" s="17">
        <v>4.1257965094534596E-3</v>
      </c>
      <c r="CJ219" s="17">
        <v>7.8616925834903793E-3</v>
      </c>
      <c r="CK219" s="17"/>
      <c r="CL219" s="17">
        <v>1.0733504165443801E-2</v>
      </c>
      <c r="CM219" s="17">
        <v>4.5471886142222102E-3</v>
      </c>
      <c r="CN219" s="17"/>
      <c r="CO219" s="17">
        <v>1.35606722129994E-2</v>
      </c>
      <c r="CP219" s="17">
        <v>1.10466121056537E-2</v>
      </c>
      <c r="CQ219" s="17">
        <v>3.7503896772378901E-3</v>
      </c>
      <c r="CR219" s="17">
        <v>5.7794756203257804E-3</v>
      </c>
    </row>
    <row r="220" spans="2:96" x14ac:dyDescent="0.25">
      <c r="B220" t="s">
        <v>230</v>
      </c>
      <c r="C220" s="17">
        <v>6.6373674009804103E-3</v>
      </c>
      <c r="D220" s="17">
        <v>4.1145140093239102E-3</v>
      </c>
      <c r="E220" s="17">
        <v>9.1432932831102195E-3</v>
      </c>
      <c r="F220" s="17"/>
      <c r="G220" s="17">
        <v>1.9250570406453602E-2</v>
      </c>
      <c r="H220" s="17">
        <v>9.2311696125154403E-3</v>
      </c>
      <c r="I220" s="17">
        <v>2.95272378914062E-3</v>
      </c>
      <c r="J220" s="17">
        <v>0</v>
      </c>
      <c r="K220" s="17">
        <v>6.7707120181934102E-3</v>
      </c>
      <c r="L220" s="17">
        <v>4.4367071291094799E-3</v>
      </c>
      <c r="M220" s="17"/>
      <c r="N220" s="17">
        <v>8.4364503418384203E-3</v>
      </c>
      <c r="O220" s="17">
        <v>3.5496860578341201E-3</v>
      </c>
      <c r="P220" s="17">
        <v>1.33966733186717E-2</v>
      </c>
      <c r="Q220" s="17">
        <v>2.0455228696415399E-3</v>
      </c>
      <c r="R220" s="17"/>
      <c r="S220" s="17">
        <v>2.6368134882064902E-2</v>
      </c>
      <c r="T220" s="17">
        <v>5.42928514228724E-3</v>
      </c>
      <c r="U220" s="17">
        <v>5.5079713048943697E-3</v>
      </c>
      <c r="V220" s="17">
        <v>0</v>
      </c>
      <c r="W220" s="17">
        <v>0</v>
      </c>
      <c r="X220" s="17">
        <v>7.1763330439068703E-3</v>
      </c>
      <c r="Y220" s="17">
        <v>0</v>
      </c>
      <c r="Z220" s="17">
        <v>0</v>
      </c>
      <c r="AA220" s="17">
        <v>5.9155056156762502E-3</v>
      </c>
      <c r="AB220" s="17">
        <v>5.5831408968546299E-3</v>
      </c>
      <c r="AC220" s="17">
        <v>0</v>
      </c>
      <c r="AD220" s="17">
        <v>0</v>
      </c>
      <c r="AE220" s="17"/>
      <c r="AF220" s="17">
        <v>4.21919739656556E-3</v>
      </c>
      <c r="AG220" s="17">
        <v>4.1079043182391303E-3</v>
      </c>
      <c r="AH220" s="17">
        <v>1.1569771960462501E-2</v>
      </c>
      <c r="AI220" s="17">
        <v>5.11505369525347E-2</v>
      </c>
      <c r="AJ220" s="17">
        <v>7.20103389840435E-3</v>
      </c>
      <c r="AK220" s="17"/>
      <c r="AL220" s="17">
        <v>2.1024804963925602E-3</v>
      </c>
      <c r="AM220" s="17">
        <v>4.8252429349255402E-3</v>
      </c>
      <c r="AN220" s="17">
        <v>8.9506171781937108E-3</v>
      </c>
      <c r="AO220" s="17"/>
      <c r="AP220" s="17">
        <v>4.8778337122770401E-3</v>
      </c>
      <c r="AQ220" s="17">
        <v>2.23357854448978E-3</v>
      </c>
      <c r="AR220" s="17">
        <v>5.21670360909868E-3</v>
      </c>
      <c r="AS220" s="17">
        <v>2.3708272409481101E-2</v>
      </c>
      <c r="AT220" s="17">
        <v>6.9669152291704395E-2</v>
      </c>
      <c r="AU220" s="17"/>
      <c r="AV220" s="17">
        <v>0</v>
      </c>
      <c r="AW220" s="17">
        <v>0</v>
      </c>
      <c r="AX220" s="17">
        <v>0</v>
      </c>
      <c r="AY220" s="17">
        <v>6.7326040218366103E-3</v>
      </c>
      <c r="AZ220" s="17">
        <v>4.7198340090387298E-3</v>
      </c>
      <c r="BA220" s="17">
        <v>8.3727972979482802E-3</v>
      </c>
      <c r="BB220" s="17">
        <v>0</v>
      </c>
      <c r="BC220" s="17">
        <v>0</v>
      </c>
      <c r="BD220" s="17">
        <v>0</v>
      </c>
      <c r="BE220" s="17">
        <v>0</v>
      </c>
      <c r="BF220" s="17">
        <v>6.9388820822094202E-3</v>
      </c>
      <c r="BG220" s="17">
        <v>2.4919895007165901E-2</v>
      </c>
      <c r="BH220" s="17">
        <v>1.1981464961518201E-2</v>
      </c>
      <c r="BI220" s="17">
        <v>0</v>
      </c>
      <c r="BJ220" s="17">
        <v>4.3759244110816303E-2</v>
      </c>
      <c r="BK220" s="17">
        <v>1.9494909324128701E-2</v>
      </c>
      <c r="BL220" s="17"/>
      <c r="BM220" s="17">
        <v>9.1035476280211108E-3</v>
      </c>
      <c r="BN220" s="17">
        <v>4.8358575387345802E-3</v>
      </c>
      <c r="BO220" s="17">
        <v>1.47511554346192E-2</v>
      </c>
      <c r="BP220" s="17">
        <v>6.01561348402865E-3</v>
      </c>
      <c r="BQ220" s="17">
        <v>0</v>
      </c>
      <c r="BR220" s="17">
        <v>0</v>
      </c>
      <c r="BS220" s="17"/>
      <c r="BT220" s="17">
        <v>3.0649414501092999E-3</v>
      </c>
      <c r="BU220" s="17">
        <v>8.2409479773471496E-3</v>
      </c>
      <c r="BV220" s="17"/>
      <c r="BW220" s="17">
        <v>7.6302056313318897E-3</v>
      </c>
      <c r="BX220" s="17">
        <v>3.9370007295063099E-3</v>
      </c>
      <c r="BY220" s="17"/>
      <c r="BZ220" s="17">
        <v>6.6642446712938197E-3</v>
      </c>
      <c r="CA220" s="17">
        <v>9.1527986794315806E-3</v>
      </c>
      <c r="CB220" s="17">
        <v>0</v>
      </c>
      <c r="CC220" s="17"/>
      <c r="CD220" s="17">
        <v>6.9570968165108601E-3</v>
      </c>
      <c r="CE220" s="17">
        <v>6.4060218239183004E-3</v>
      </c>
      <c r="CF220" s="17">
        <v>0</v>
      </c>
      <c r="CG220" s="17"/>
      <c r="CH220" s="17">
        <v>6.8870520267718003E-3</v>
      </c>
      <c r="CI220" s="17">
        <v>5.5897220946437096E-3</v>
      </c>
      <c r="CJ220" s="17">
        <v>0</v>
      </c>
      <c r="CK220" s="17"/>
      <c r="CL220" s="17">
        <v>6.7842429610827102E-3</v>
      </c>
      <c r="CM220" s="17">
        <v>4.9537397805851499E-3</v>
      </c>
      <c r="CN220" s="17"/>
      <c r="CO220" s="17">
        <v>2.5836013260940101E-2</v>
      </c>
      <c r="CP220" s="17">
        <v>5.5484257129164299E-3</v>
      </c>
      <c r="CQ220" s="17">
        <v>4.3973718228952101E-3</v>
      </c>
      <c r="CR220" s="17">
        <v>6.0641571835406997E-3</v>
      </c>
    </row>
    <row r="221" spans="2:96" x14ac:dyDescent="0.25">
      <c r="B221" t="s">
        <v>202</v>
      </c>
      <c r="C221" s="17">
        <v>3.9429884946194101E-2</v>
      </c>
      <c r="D221" s="17">
        <v>3.2479422490378003E-2</v>
      </c>
      <c r="E221" s="17">
        <v>4.6447643657933101E-2</v>
      </c>
      <c r="F221" s="17"/>
      <c r="G221" s="17">
        <v>4.6299844130526603E-2</v>
      </c>
      <c r="H221" s="17">
        <v>2.0036504973059099E-2</v>
      </c>
      <c r="I221" s="17">
        <v>3.9078483376897198E-2</v>
      </c>
      <c r="J221" s="17">
        <v>3.2502037637789999E-2</v>
      </c>
      <c r="K221" s="17">
        <v>5.8292041658085499E-2</v>
      </c>
      <c r="L221" s="17">
        <v>4.3949748262963398E-2</v>
      </c>
      <c r="M221" s="17"/>
      <c r="N221" s="17">
        <v>5.1013745136217099E-2</v>
      </c>
      <c r="O221" s="17">
        <v>3.6895721331855202E-2</v>
      </c>
      <c r="P221" s="17">
        <v>3.4595902204518303E-2</v>
      </c>
      <c r="Q221" s="17">
        <v>3.4242647901300202E-2</v>
      </c>
      <c r="R221" s="17"/>
      <c r="S221" s="17">
        <v>3.0738695228516199E-2</v>
      </c>
      <c r="T221" s="17">
        <v>4.55830905859618E-2</v>
      </c>
      <c r="U221" s="17">
        <v>6.9497512727887803E-2</v>
      </c>
      <c r="V221" s="17">
        <v>2.2030136373835298E-2</v>
      </c>
      <c r="W221" s="17">
        <v>7.1750976493355101E-2</v>
      </c>
      <c r="X221" s="17">
        <v>4.4921095393540299E-2</v>
      </c>
      <c r="Y221" s="17">
        <v>1.29474142930288E-2</v>
      </c>
      <c r="Z221" s="17">
        <v>0</v>
      </c>
      <c r="AA221" s="17">
        <v>3.63234172469417E-2</v>
      </c>
      <c r="AB221" s="17">
        <v>5.8578981013523497E-2</v>
      </c>
      <c r="AC221" s="17">
        <v>3.4638488199925203E-2</v>
      </c>
      <c r="AD221" s="17">
        <v>1.85835012330972E-2</v>
      </c>
      <c r="AE221" s="17"/>
      <c r="AF221" s="17">
        <v>4.2810708999052198E-2</v>
      </c>
      <c r="AG221" s="17">
        <v>3.66394447628949E-2</v>
      </c>
      <c r="AH221" s="17">
        <v>1.6546437933126001E-2</v>
      </c>
      <c r="AI221" s="17">
        <v>7.4746749099772095E-2</v>
      </c>
      <c r="AJ221" s="17">
        <v>4.5205978025669599E-2</v>
      </c>
      <c r="AK221" s="17"/>
      <c r="AL221" s="17">
        <v>5.2159503875764797E-2</v>
      </c>
      <c r="AM221" s="17">
        <v>2.84687950286833E-2</v>
      </c>
      <c r="AN221" s="17">
        <v>2.57145995022037E-2</v>
      </c>
      <c r="AO221" s="17"/>
      <c r="AP221" s="17">
        <v>3.5296661829622399E-2</v>
      </c>
      <c r="AQ221" s="17">
        <v>4.9345270088237303E-2</v>
      </c>
      <c r="AR221" s="17">
        <v>3.6043634035970502E-2</v>
      </c>
      <c r="AS221" s="17">
        <v>2.3309572281847699E-2</v>
      </c>
      <c r="AT221" s="17">
        <v>8.6275170763817494E-2</v>
      </c>
      <c r="AU221" s="17"/>
      <c r="AV221" s="17">
        <v>0</v>
      </c>
      <c r="AW221" s="17">
        <v>3.5709225639909303E-2</v>
      </c>
      <c r="AX221" s="17">
        <v>3.18870823520657E-2</v>
      </c>
      <c r="AY221" s="17">
        <v>2.3760242399720102E-2</v>
      </c>
      <c r="AZ221" s="17">
        <v>2.80426318125949E-2</v>
      </c>
      <c r="BA221" s="17">
        <v>9.8788202043207304E-3</v>
      </c>
      <c r="BB221" s="17">
        <v>3.1013681332279702E-2</v>
      </c>
      <c r="BC221" s="17">
        <v>3.73616274421135E-2</v>
      </c>
      <c r="BD221" s="17">
        <v>2.24959849275417E-2</v>
      </c>
      <c r="BE221" s="17">
        <v>4.1989946127999798E-2</v>
      </c>
      <c r="BF221" s="17">
        <v>3.0014436935869599E-2</v>
      </c>
      <c r="BG221" s="17">
        <v>2.8085764719918301E-2</v>
      </c>
      <c r="BH221" s="17">
        <v>6.7648760614193296E-2</v>
      </c>
      <c r="BI221" s="17">
        <v>4.4569735015594802E-2</v>
      </c>
      <c r="BJ221" s="17">
        <v>4.66230339756575E-2</v>
      </c>
      <c r="BK221" s="17">
        <v>1.30719637278396E-2</v>
      </c>
      <c r="BL221" s="17"/>
      <c r="BM221" s="17">
        <v>1.7847184091110298E-2</v>
      </c>
      <c r="BN221" s="17">
        <v>4.4952780535516899E-2</v>
      </c>
      <c r="BO221" s="17">
        <v>3.7054980298199897E-2</v>
      </c>
      <c r="BP221" s="17">
        <v>3.7900701659303697E-2</v>
      </c>
      <c r="BQ221" s="17">
        <v>7.00698058942201E-2</v>
      </c>
      <c r="BR221" s="17">
        <v>5.2708689587833799E-2</v>
      </c>
      <c r="BS221" s="17"/>
      <c r="BT221" s="17">
        <v>2.5018612021829301E-2</v>
      </c>
      <c r="BU221" s="17">
        <v>5.7164384520875702E-2</v>
      </c>
      <c r="BV221" s="17"/>
      <c r="BW221" s="17">
        <v>3.31137184767029E-2</v>
      </c>
      <c r="BX221" s="17">
        <v>2.4379762707060201E-2</v>
      </c>
      <c r="BY221" s="17"/>
      <c r="BZ221" s="17">
        <v>3.92036312296987E-2</v>
      </c>
      <c r="CA221" s="17">
        <v>3.84441217586056E-2</v>
      </c>
      <c r="CB221" s="17">
        <v>3.4343454135930498E-2</v>
      </c>
      <c r="CC221" s="17"/>
      <c r="CD221" s="17">
        <v>4.0504347422864601E-2</v>
      </c>
      <c r="CE221" s="17">
        <v>3.0528337832807201E-2</v>
      </c>
      <c r="CF221" s="17">
        <v>2.5353520428718902E-2</v>
      </c>
      <c r="CG221" s="17"/>
      <c r="CH221" s="17">
        <v>3.9466753642350097E-2</v>
      </c>
      <c r="CI221" s="17">
        <v>2.2273248362141101E-2</v>
      </c>
      <c r="CJ221" s="17">
        <v>4.6621090694815903E-2</v>
      </c>
      <c r="CK221" s="17"/>
      <c r="CL221" s="17">
        <v>2.4998022927233101E-2</v>
      </c>
      <c r="CM221" s="17">
        <v>4.1270983786228503E-2</v>
      </c>
      <c r="CN221" s="17"/>
      <c r="CO221" s="17">
        <v>2.97763267321812E-2</v>
      </c>
      <c r="CP221" s="17">
        <v>4.9642458099415802E-2</v>
      </c>
      <c r="CQ221" s="17">
        <v>3.1779567681000702E-2</v>
      </c>
      <c r="CR221" s="17">
        <v>3.8268895292765899E-2</v>
      </c>
    </row>
    <row r="222" spans="2:96" x14ac:dyDescent="0.25">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c r="CE222" s="17"/>
      <c r="CF222" s="17"/>
      <c r="CG222" s="17"/>
      <c r="CH222" s="17"/>
      <c r="CI222" s="17"/>
      <c r="CJ222" s="17"/>
      <c r="CK222" s="17"/>
      <c r="CL222" s="17"/>
      <c r="CM222" s="17"/>
      <c r="CN222" s="17"/>
      <c r="CO222" s="17"/>
      <c r="CP222" s="17"/>
      <c r="CQ222" s="17"/>
      <c r="CR222" s="17"/>
    </row>
    <row r="223" spans="2:96" x14ac:dyDescent="0.25">
      <c r="B223" s="6" t="s">
        <v>232</v>
      </c>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c r="CE223" s="17"/>
      <c r="CF223" s="17"/>
      <c r="CG223" s="17"/>
      <c r="CH223" s="17"/>
      <c r="CI223" s="17"/>
      <c r="CJ223" s="17"/>
      <c r="CK223" s="17"/>
      <c r="CL223" s="17"/>
      <c r="CM223" s="17"/>
      <c r="CN223" s="17"/>
      <c r="CO223" s="17"/>
      <c r="CP223" s="17"/>
      <c r="CQ223" s="17"/>
      <c r="CR223" s="17"/>
    </row>
    <row r="224" spans="2:96" x14ac:dyDescent="0.25">
      <c r="B224" s="24" t="s">
        <v>123</v>
      </c>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c r="CF224" s="17"/>
      <c r="CG224" s="17"/>
      <c r="CH224" s="17"/>
      <c r="CI224" s="17"/>
      <c r="CJ224" s="17"/>
      <c r="CK224" s="17"/>
      <c r="CL224" s="17"/>
      <c r="CM224" s="17"/>
      <c r="CN224" s="17"/>
      <c r="CO224" s="17"/>
      <c r="CP224" s="17"/>
      <c r="CQ224" s="17"/>
      <c r="CR224" s="17"/>
    </row>
    <row r="225" spans="2:96" x14ac:dyDescent="0.25">
      <c r="B225" t="s">
        <v>77</v>
      </c>
      <c r="C225" s="17">
        <v>0.81902271315775499</v>
      </c>
      <c r="D225" s="17">
        <v>0.82817794575867099</v>
      </c>
      <c r="E225" s="17">
        <v>0.81236534872366595</v>
      </c>
      <c r="F225" s="17"/>
      <c r="G225" s="17">
        <v>0.70653378772583197</v>
      </c>
      <c r="H225" s="17">
        <v>0.68048093317013403</v>
      </c>
      <c r="I225" s="17">
        <v>0.77619516433859304</v>
      </c>
      <c r="J225" s="17">
        <v>0.84742656349807399</v>
      </c>
      <c r="K225" s="17">
        <v>0.90951528615733002</v>
      </c>
      <c r="L225" s="17">
        <v>0.95798998970386795</v>
      </c>
      <c r="M225" s="17"/>
      <c r="N225" s="17">
        <v>0.86643102472077005</v>
      </c>
      <c r="O225" s="17">
        <v>0.82106087119937199</v>
      </c>
      <c r="P225" s="17">
        <v>0.76776770738333799</v>
      </c>
      <c r="Q225" s="17">
        <v>0.81560448800886498</v>
      </c>
      <c r="R225" s="17"/>
      <c r="S225" s="17">
        <v>0.79283348674711196</v>
      </c>
      <c r="T225" s="17">
        <v>0.789792904425342</v>
      </c>
      <c r="U225" s="17">
        <v>0.89564515227769104</v>
      </c>
      <c r="V225" s="17">
        <v>0.79418865743988398</v>
      </c>
      <c r="W225" s="17">
        <v>0.80329427351468397</v>
      </c>
      <c r="X225" s="17">
        <v>0.83351102021749501</v>
      </c>
      <c r="Y225" s="17">
        <v>0.86908245631304204</v>
      </c>
      <c r="Z225" s="17">
        <v>0.87654285982728297</v>
      </c>
      <c r="AA225" s="17">
        <v>0.833298916725567</v>
      </c>
      <c r="AB225" s="17">
        <v>0.774082344358892</v>
      </c>
      <c r="AC225" s="17">
        <v>0.805930085415691</v>
      </c>
      <c r="AD225" s="17">
        <v>0.82514392921748902</v>
      </c>
      <c r="AE225" s="17"/>
      <c r="AF225" s="17">
        <v>0.86645197750928704</v>
      </c>
      <c r="AG225" s="17">
        <v>0.78776879456359505</v>
      </c>
      <c r="AH225" s="17">
        <v>0.773292121995518</v>
      </c>
      <c r="AI225" s="17">
        <v>0.71415221889020697</v>
      </c>
      <c r="AJ225" s="17">
        <v>0.80376898187004797</v>
      </c>
      <c r="AK225" s="17"/>
      <c r="AL225" s="17">
        <v>0.84343295092049597</v>
      </c>
      <c r="AM225" s="17">
        <v>0.79721998362959301</v>
      </c>
      <c r="AN225" s="17">
        <v>0.81698922670765595</v>
      </c>
      <c r="AO225" s="17"/>
      <c r="AP225" s="17">
        <v>0.82959381645816899</v>
      </c>
      <c r="AQ225" s="17">
        <v>0.811307901433856</v>
      </c>
      <c r="AR225" s="17">
        <v>0.80069721047137898</v>
      </c>
      <c r="AS225" s="17">
        <v>0.83705025762748297</v>
      </c>
      <c r="AT225" s="17">
        <v>0.79513479373981599</v>
      </c>
      <c r="AU225" s="17"/>
      <c r="AV225" s="17">
        <v>0.52607147177620095</v>
      </c>
      <c r="AW225" s="17">
        <v>0.775701788841204</v>
      </c>
      <c r="AX225" s="17">
        <v>0.80948021582451501</v>
      </c>
      <c r="AY225" s="17">
        <v>0.76943125139415103</v>
      </c>
      <c r="AZ225" s="17">
        <v>0.80293191968253097</v>
      </c>
      <c r="BA225" s="17">
        <v>0.84065292413408199</v>
      </c>
      <c r="BB225" s="17">
        <v>0.80905268663454899</v>
      </c>
      <c r="BC225" s="17">
        <v>0.84041969216561996</v>
      </c>
      <c r="BD225" s="17">
        <v>0.83935457133242497</v>
      </c>
      <c r="BE225" s="17">
        <v>0.88180356339435595</v>
      </c>
      <c r="BF225" s="17">
        <v>0.809354196046425</v>
      </c>
      <c r="BG225" s="17">
        <v>0.82857170964379201</v>
      </c>
      <c r="BH225" s="17">
        <v>0.73882734635155201</v>
      </c>
      <c r="BI225" s="17">
        <v>0.92670115019406596</v>
      </c>
      <c r="BJ225" s="17">
        <v>0.79996681346751797</v>
      </c>
      <c r="BK225" s="17">
        <v>0.84334729885454796</v>
      </c>
      <c r="BL225" s="17"/>
      <c r="BM225" s="17">
        <v>0.76319452821256895</v>
      </c>
      <c r="BN225" s="17">
        <v>0.83891218955187796</v>
      </c>
      <c r="BO225" s="17">
        <v>0.81592768506145996</v>
      </c>
      <c r="BP225" s="17">
        <v>0.83581180396347998</v>
      </c>
      <c r="BQ225" s="17">
        <v>0.87291923975409502</v>
      </c>
      <c r="BR225" s="17">
        <v>0.79018534962894804</v>
      </c>
      <c r="BS225" s="17"/>
      <c r="BT225" s="17">
        <v>0.82244015511865198</v>
      </c>
      <c r="BU225" s="17">
        <v>0.81282017409618201</v>
      </c>
      <c r="BV225" s="17"/>
      <c r="BW225" s="17">
        <v>0.78598009372145405</v>
      </c>
      <c r="BX225" s="17">
        <v>0.86356944336701302</v>
      </c>
      <c r="BY225" s="17"/>
      <c r="BZ225" s="17">
        <v>0.82699201214135698</v>
      </c>
      <c r="CA225" s="17">
        <v>0.818584165187901</v>
      </c>
      <c r="CB225" s="17">
        <v>0.70227175839073297</v>
      </c>
      <c r="CC225" s="17"/>
      <c r="CD225" s="17">
        <v>0.83667631543763299</v>
      </c>
      <c r="CE225" s="17">
        <v>0.72304233852467603</v>
      </c>
      <c r="CF225" s="17">
        <v>0.82170981130483001</v>
      </c>
      <c r="CG225" s="17"/>
      <c r="CH225" s="17">
        <v>0.84394265679936398</v>
      </c>
      <c r="CI225" s="17">
        <v>0.73106990038581998</v>
      </c>
      <c r="CJ225" s="17">
        <v>0.79650128704048195</v>
      </c>
      <c r="CK225" s="17"/>
      <c r="CL225" s="17">
        <v>0.82826478595250397</v>
      </c>
      <c r="CM225" s="17">
        <v>0.81378605138617299</v>
      </c>
      <c r="CN225" s="17"/>
      <c r="CO225" s="17">
        <v>0.83011614089365304</v>
      </c>
      <c r="CP225" s="17">
        <v>0.86799760836369999</v>
      </c>
      <c r="CQ225" s="17">
        <v>0.83277163167946899</v>
      </c>
      <c r="CR225" s="17">
        <v>0.69471177830681696</v>
      </c>
    </row>
    <row r="226" spans="2:96" x14ac:dyDescent="0.25">
      <c r="B226" t="s">
        <v>76</v>
      </c>
      <c r="C226" s="17">
        <v>0.17300737717995601</v>
      </c>
      <c r="D226" s="17">
        <v>0.16869593086526799</v>
      </c>
      <c r="E226" s="17">
        <v>0.17596613894735599</v>
      </c>
      <c r="F226" s="17"/>
      <c r="G226" s="17">
        <v>0.29346621227416803</v>
      </c>
      <c r="H226" s="17">
        <v>0.31538718758594497</v>
      </c>
      <c r="I226" s="17">
        <v>0.20825984389874599</v>
      </c>
      <c r="J226" s="17">
        <v>0.13356117355757999</v>
      </c>
      <c r="K226" s="17">
        <v>8.39434034215438E-2</v>
      </c>
      <c r="L226" s="17">
        <v>3.98035253107938E-2</v>
      </c>
      <c r="M226" s="17"/>
      <c r="N226" s="17">
        <v>0.13356897527923001</v>
      </c>
      <c r="O226" s="17">
        <v>0.17172854147514999</v>
      </c>
      <c r="P226" s="17">
        <v>0.22049798959983399</v>
      </c>
      <c r="Q226" s="17">
        <v>0.17232323799841801</v>
      </c>
      <c r="R226" s="17"/>
      <c r="S226" s="17">
        <v>0.20716651325288801</v>
      </c>
      <c r="T226" s="17">
        <v>0.206196250087468</v>
      </c>
      <c r="U226" s="17">
        <v>9.1758685531759698E-2</v>
      </c>
      <c r="V226" s="17">
        <v>0.19427273309866999</v>
      </c>
      <c r="W226" s="17">
        <v>0.18083613579316599</v>
      </c>
      <c r="X226" s="17">
        <v>0.16648897978250499</v>
      </c>
      <c r="Y226" s="17">
        <v>0.11823044358101099</v>
      </c>
      <c r="Z226" s="17">
        <v>0.111454670268278</v>
      </c>
      <c r="AA226" s="17">
        <v>0.162356771027209</v>
      </c>
      <c r="AB226" s="17">
        <v>0.20010765686360599</v>
      </c>
      <c r="AC226" s="17">
        <v>0.194069914584309</v>
      </c>
      <c r="AD226" s="17">
        <v>0.174856070782511</v>
      </c>
      <c r="AE226" s="17"/>
      <c r="AF226" s="17">
        <v>0.12223908110153001</v>
      </c>
      <c r="AG226" s="17">
        <v>0.20898138678819</v>
      </c>
      <c r="AH226" s="17">
        <v>0.226707878004482</v>
      </c>
      <c r="AI226" s="17">
        <v>0.28584778110979298</v>
      </c>
      <c r="AJ226" s="17">
        <v>0.196231018129952</v>
      </c>
      <c r="AK226" s="17"/>
      <c r="AL226" s="17">
        <v>0.14751236456126199</v>
      </c>
      <c r="AM226" s="17">
        <v>0.19566995593504599</v>
      </c>
      <c r="AN226" s="17">
        <v>0.183010773292345</v>
      </c>
      <c r="AO226" s="17"/>
      <c r="AP226" s="17">
        <v>0.16647185355538899</v>
      </c>
      <c r="AQ226" s="17">
        <v>0.17920525519261599</v>
      </c>
      <c r="AR226" s="17">
        <v>0.19748686693498699</v>
      </c>
      <c r="AS226" s="17">
        <v>0.158311069209294</v>
      </c>
      <c r="AT226" s="17">
        <v>0.20486520626018501</v>
      </c>
      <c r="AU226" s="17"/>
      <c r="AV226" s="17">
        <v>0.29675421951939701</v>
      </c>
      <c r="AW226" s="17">
        <v>0.224298211158796</v>
      </c>
      <c r="AX226" s="17">
        <v>0.18285778690509399</v>
      </c>
      <c r="AY226" s="17">
        <v>0.21634001306883499</v>
      </c>
      <c r="AZ226" s="17">
        <v>0.18541757658548899</v>
      </c>
      <c r="BA226" s="17">
        <v>0.154372581953233</v>
      </c>
      <c r="BB226" s="17">
        <v>0.19094731336545101</v>
      </c>
      <c r="BC226" s="17">
        <v>0.15386878614700999</v>
      </c>
      <c r="BD226" s="17">
        <v>0.160645428667575</v>
      </c>
      <c r="BE226" s="17">
        <v>0.10898811286861899</v>
      </c>
      <c r="BF226" s="17">
        <v>0.183517738736373</v>
      </c>
      <c r="BG226" s="17">
        <v>0.16211683760280399</v>
      </c>
      <c r="BH226" s="17">
        <v>0.26117265364844799</v>
      </c>
      <c r="BI226" s="17">
        <v>7.3298849805933694E-2</v>
      </c>
      <c r="BJ226" s="17">
        <v>0.200033186532482</v>
      </c>
      <c r="BK226" s="17">
        <v>0.15665270114545199</v>
      </c>
      <c r="BL226" s="17"/>
      <c r="BM226" s="17">
        <v>0.22783687819076401</v>
      </c>
      <c r="BN226" s="17">
        <v>0.15544678700943099</v>
      </c>
      <c r="BO226" s="17">
        <v>0.16995111911933</v>
      </c>
      <c r="BP226" s="17">
        <v>0.15764713015835</v>
      </c>
      <c r="BQ226" s="17">
        <v>0.11600121240293</v>
      </c>
      <c r="BR226" s="17">
        <v>0.20981465037105201</v>
      </c>
      <c r="BS226" s="17"/>
      <c r="BT226" s="17">
        <v>0.169417657034341</v>
      </c>
      <c r="BU226" s="17">
        <v>0.17918869069014901</v>
      </c>
      <c r="BV226" s="17"/>
      <c r="BW226" s="17">
        <v>0.20702557184456499</v>
      </c>
      <c r="BX226" s="17">
        <v>0.13250029164147001</v>
      </c>
      <c r="BY226" s="17"/>
      <c r="BZ226" s="17">
        <v>0.167137978701104</v>
      </c>
      <c r="CA226" s="17">
        <v>0.16596953965430999</v>
      </c>
      <c r="CB226" s="17">
        <v>0.27314640137912799</v>
      </c>
      <c r="CC226" s="17"/>
      <c r="CD226" s="17">
        <v>0.15704895114582701</v>
      </c>
      <c r="CE226" s="17">
        <v>0.26761492646491503</v>
      </c>
      <c r="CF226" s="17">
        <v>0.17829018869516899</v>
      </c>
      <c r="CG226" s="17"/>
      <c r="CH226" s="17">
        <v>0.15020809021141701</v>
      </c>
      <c r="CI226" s="17">
        <v>0.25507340396559602</v>
      </c>
      <c r="CJ226" s="17">
        <v>0.19763626097325299</v>
      </c>
      <c r="CK226" s="17"/>
      <c r="CL226" s="17">
        <v>0.169351895299831</v>
      </c>
      <c r="CM226" s="17">
        <v>0.177251063238375</v>
      </c>
      <c r="CN226" s="17"/>
      <c r="CO226" s="17">
        <v>0.16988385910634701</v>
      </c>
      <c r="CP226" s="17">
        <v>0.127515007420229</v>
      </c>
      <c r="CQ226" s="17">
        <v>0.158829344260392</v>
      </c>
      <c r="CR226" s="17">
        <v>0.28858936426160697</v>
      </c>
    </row>
    <row r="227" spans="2:96" x14ac:dyDescent="0.25">
      <c r="B227" t="s">
        <v>127</v>
      </c>
      <c r="C227" s="17">
        <v>7.9699096622889206E-3</v>
      </c>
      <c r="D227" s="17">
        <v>3.1261233760610601E-3</v>
      </c>
      <c r="E227" s="17">
        <v>1.1668512328977299E-2</v>
      </c>
      <c r="F227" s="17"/>
      <c r="G227" s="17">
        <v>0</v>
      </c>
      <c r="H227" s="17">
        <v>4.1318792439214496E-3</v>
      </c>
      <c r="I227" s="17">
        <v>1.5544991762660601E-2</v>
      </c>
      <c r="J227" s="17">
        <v>1.9012262944345801E-2</v>
      </c>
      <c r="K227" s="17">
        <v>6.5413104211259204E-3</v>
      </c>
      <c r="L227" s="17">
        <v>2.2064849853380502E-3</v>
      </c>
      <c r="M227" s="17"/>
      <c r="N227" s="17">
        <v>0</v>
      </c>
      <c r="O227" s="17">
        <v>7.2105873254778002E-3</v>
      </c>
      <c r="P227" s="17">
        <v>1.17343030168287E-2</v>
      </c>
      <c r="Q227" s="17">
        <v>1.20722739927175E-2</v>
      </c>
      <c r="R227" s="17"/>
      <c r="S227" s="17">
        <v>0</v>
      </c>
      <c r="T227" s="17">
        <v>4.01084548718932E-3</v>
      </c>
      <c r="U227" s="17">
        <v>1.2596162190548999E-2</v>
      </c>
      <c r="V227" s="17">
        <v>1.15386094614456E-2</v>
      </c>
      <c r="W227" s="17">
        <v>1.5869590692149799E-2</v>
      </c>
      <c r="X227" s="17">
        <v>0</v>
      </c>
      <c r="Y227" s="17">
        <v>1.2687100105947299E-2</v>
      </c>
      <c r="Z227" s="17">
        <v>1.2002469904438399E-2</v>
      </c>
      <c r="AA227" s="17">
        <v>4.3443122472245597E-3</v>
      </c>
      <c r="AB227" s="17">
        <v>2.58099987775024E-2</v>
      </c>
      <c r="AC227" s="17">
        <v>0</v>
      </c>
      <c r="AD227" s="17">
        <v>0</v>
      </c>
      <c r="AE227" s="17"/>
      <c r="AF227" s="17">
        <v>1.1308941389183201E-2</v>
      </c>
      <c r="AG227" s="17">
        <v>3.2498186482143501E-3</v>
      </c>
      <c r="AH227" s="17">
        <v>0</v>
      </c>
      <c r="AI227" s="17">
        <v>0</v>
      </c>
      <c r="AJ227" s="17">
        <v>0</v>
      </c>
      <c r="AK227" s="17"/>
      <c r="AL227" s="17">
        <v>9.0546845182426696E-3</v>
      </c>
      <c r="AM227" s="17">
        <v>7.1100604353612701E-3</v>
      </c>
      <c r="AN227" s="17">
        <v>0</v>
      </c>
      <c r="AO227" s="17"/>
      <c r="AP227" s="17">
        <v>3.9343299864424497E-3</v>
      </c>
      <c r="AQ227" s="17">
        <v>9.4868433735272005E-3</v>
      </c>
      <c r="AR227" s="17">
        <v>1.8159225936338901E-3</v>
      </c>
      <c r="AS227" s="17">
        <v>4.6386731632235704E-3</v>
      </c>
      <c r="AT227" s="17">
        <v>0</v>
      </c>
      <c r="AU227" s="17"/>
      <c r="AV227" s="17">
        <v>0.17717430870440201</v>
      </c>
      <c r="AW227" s="17">
        <v>0</v>
      </c>
      <c r="AX227" s="17">
        <v>7.6619972703915202E-3</v>
      </c>
      <c r="AY227" s="17">
        <v>1.42287355370131E-2</v>
      </c>
      <c r="AZ227" s="17">
        <v>1.16505037319793E-2</v>
      </c>
      <c r="BA227" s="17">
        <v>4.9744939126849198E-3</v>
      </c>
      <c r="BB227" s="17">
        <v>0</v>
      </c>
      <c r="BC227" s="17">
        <v>5.7115216873706498E-3</v>
      </c>
      <c r="BD227" s="17">
        <v>0</v>
      </c>
      <c r="BE227" s="17">
        <v>9.2083237370252594E-3</v>
      </c>
      <c r="BF227" s="17">
        <v>7.1280652172016996E-3</v>
      </c>
      <c r="BG227" s="17">
        <v>9.3114527534041893E-3</v>
      </c>
      <c r="BH227" s="17">
        <v>0</v>
      </c>
      <c r="BI227" s="17">
        <v>0</v>
      </c>
      <c r="BJ227" s="17">
        <v>0</v>
      </c>
      <c r="BK227" s="17">
        <v>0</v>
      </c>
      <c r="BL227" s="17"/>
      <c r="BM227" s="17">
        <v>8.9685935966674502E-3</v>
      </c>
      <c r="BN227" s="17">
        <v>5.6410234386916397E-3</v>
      </c>
      <c r="BO227" s="17">
        <v>1.41211958192097E-2</v>
      </c>
      <c r="BP227" s="17">
        <v>6.5410658781696199E-3</v>
      </c>
      <c r="BQ227" s="17">
        <v>1.10795478429752E-2</v>
      </c>
      <c r="BR227" s="17">
        <v>0</v>
      </c>
      <c r="BS227" s="17"/>
      <c r="BT227" s="17">
        <v>8.1421878470068609E-3</v>
      </c>
      <c r="BU227" s="17">
        <v>7.9911352136684804E-3</v>
      </c>
      <c r="BV227" s="17"/>
      <c r="BW227" s="17">
        <v>6.9943344339800104E-3</v>
      </c>
      <c r="BX227" s="17">
        <v>3.9302649915169702E-3</v>
      </c>
      <c r="BY227" s="17"/>
      <c r="BZ227" s="17">
        <v>5.8700091575397398E-3</v>
      </c>
      <c r="CA227" s="17">
        <v>1.5446295157788901E-2</v>
      </c>
      <c r="CB227" s="17">
        <v>2.4581840230139099E-2</v>
      </c>
      <c r="CC227" s="17"/>
      <c r="CD227" s="17">
        <v>6.2747334165401299E-3</v>
      </c>
      <c r="CE227" s="17">
        <v>9.3427350104097803E-3</v>
      </c>
      <c r="CF227" s="17">
        <v>0</v>
      </c>
      <c r="CG227" s="17"/>
      <c r="CH227" s="17">
        <v>5.84925298921944E-3</v>
      </c>
      <c r="CI227" s="17">
        <v>1.3856695648583E-2</v>
      </c>
      <c r="CJ227" s="17">
        <v>5.8624519862648904E-3</v>
      </c>
      <c r="CK227" s="17"/>
      <c r="CL227" s="17">
        <v>2.3833187476645801E-3</v>
      </c>
      <c r="CM227" s="17">
        <v>8.9628853754511809E-3</v>
      </c>
      <c r="CN227" s="17"/>
      <c r="CO227" s="17">
        <v>0</v>
      </c>
      <c r="CP227" s="17">
        <v>4.4873842160714104E-3</v>
      </c>
      <c r="CQ227" s="17">
        <v>8.3990240601387392E-3</v>
      </c>
      <c r="CR227" s="17">
        <v>1.66988574315758E-2</v>
      </c>
    </row>
    <row r="228" spans="2:96" x14ac:dyDescent="0.25">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c r="CE228" s="17"/>
      <c r="CF228" s="17"/>
      <c r="CG228" s="17"/>
      <c r="CH228" s="17"/>
      <c r="CI228" s="17"/>
      <c r="CJ228" s="17"/>
      <c r="CK228" s="17"/>
      <c r="CL228" s="17"/>
      <c r="CM228" s="17"/>
      <c r="CN228" s="17"/>
      <c r="CO228" s="17"/>
      <c r="CP228" s="17"/>
      <c r="CQ228" s="17"/>
      <c r="CR228" s="17"/>
    </row>
    <row r="229" spans="2:96" x14ac:dyDescent="0.25">
      <c r="B229" s="6" t="s">
        <v>233</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c r="CF229" s="17"/>
      <c r="CG229" s="17"/>
      <c r="CH229" s="17"/>
      <c r="CI229" s="17"/>
      <c r="CJ229" s="17"/>
      <c r="CK229" s="17"/>
      <c r="CL229" s="17"/>
      <c r="CM229" s="17"/>
      <c r="CN229" s="17"/>
      <c r="CO229" s="17"/>
      <c r="CP229" s="17"/>
      <c r="CQ229" s="17"/>
      <c r="CR229" s="17"/>
    </row>
    <row r="230" spans="2:96" x14ac:dyDescent="0.25">
      <c r="B230" s="24" t="s">
        <v>123</v>
      </c>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c r="CF230" s="17"/>
      <c r="CG230" s="17"/>
      <c r="CH230" s="17"/>
      <c r="CI230" s="17"/>
      <c r="CJ230" s="17"/>
      <c r="CK230" s="17"/>
      <c r="CL230" s="17"/>
      <c r="CM230" s="17"/>
      <c r="CN230" s="17"/>
      <c r="CO230" s="17"/>
      <c r="CP230" s="17"/>
      <c r="CQ230" s="17"/>
      <c r="CR230" s="17"/>
    </row>
    <row r="231" spans="2:96" x14ac:dyDescent="0.25">
      <c r="B231" t="s">
        <v>77</v>
      </c>
      <c r="C231" s="17">
        <v>0.78269943221919402</v>
      </c>
      <c r="D231" s="17">
        <v>0.79912638328385599</v>
      </c>
      <c r="E231" s="17">
        <v>0.76976943499350403</v>
      </c>
      <c r="F231" s="17"/>
      <c r="G231" s="17">
        <v>0.62260459449454697</v>
      </c>
      <c r="H231" s="17">
        <v>0.75563779021791899</v>
      </c>
      <c r="I231" s="17">
        <v>0.78186726465837697</v>
      </c>
      <c r="J231" s="17">
        <v>0.83994278959243995</v>
      </c>
      <c r="K231" s="17">
        <v>0.79792970982579503</v>
      </c>
      <c r="L231" s="17">
        <v>0.85521221742320397</v>
      </c>
      <c r="M231" s="17"/>
      <c r="N231" s="17">
        <v>0.87098286590749496</v>
      </c>
      <c r="O231" s="17">
        <v>0.80393364762869601</v>
      </c>
      <c r="P231" s="17">
        <v>0.78145205470132995</v>
      </c>
      <c r="Q231" s="17">
        <v>0.664130524241757</v>
      </c>
      <c r="R231" s="17"/>
      <c r="S231" s="17">
        <v>0.72198412486312602</v>
      </c>
      <c r="T231" s="17">
        <v>0.78842466820355905</v>
      </c>
      <c r="U231" s="17">
        <v>0.79609104683953402</v>
      </c>
      <c r="V231" s="17">
        <v>0.83224002047533097</v>
      </c>
      <c r="W231" s="17">
        <v>0.79638798763287</v>
      </c>
      <c r="X231" s="17">
        <v>0.81330053004152103</v>
      </c>
      <c r="Y231" s="17">
        <v>0.79329640509523502</v>
      </c>
      <c r="Z231" s="17">
        <v>0.78061872493677598</v>
      </c>
      <c r="AA231" s="17">
        <v>0.739810971498153</v>
      </c>
      <c r="AB231" s="17">
        <v>0.77053913187265499</v>
      </c>
      <c r="AC231" s="17">
        <v>0.80893508724844299</v>
      </c>
      <c r="AD231" s="17">
        <v>0.85776052649808898</v>
      </c>
      <c r="AE231" s="17"/>
      <c r="AF231" s="17">
        <v>0.80911716919699295</v>
      </c>
      <c r="AG231" s="17">
        <v>0.75773847839684705</v>
      </c>
      <c r="AH231" s="17">
        <v>0.84570584436789098</v>
      </c>
      <c r="AI231" s="17">
        <v>0.78961377802974497</v>
      </c>
      <c r="AJ231" s="17">
        <v>0.76346848398202205</v>
      </c>
      <c r="AK231" s="17"/>
      <c r="AL231" s="17">
        <v>0.79731808795332704</v>
      </c>
      <c r="AM231" s="17">
        <v>0.77200409462777297</v>
      </c>
      <c r="AN231" s="17">
        <v>0.82363592131791696</v>
      </c>
      <c r="AO231" s="17"/>
      <c r="AP231" s="17">
        <v>0.71900089336852702</v>
      </c>
      <c r="AQ231" s="17">
        <v>0.79540830311037602</v>
      </c>
      <c r="AR231" s="17">
        <v>0.78624189573963599</v>
      </c>
      <c r="AS231" s="17">
        <v>0.86609485245062701</v>
      </c>
      <c r="AT231" s="17">
        <v>0.83663993338536502</v>
      </c>
      <c r="AU231" s="17"/>
      <c r="AV231" s="17">
        <v>0.82282569129559802</v>
      </c>
      <c r="AW231" s="17">
        <v>0.54542726180594203</v>
      </c>
      <c r="AX231" s="17">
        <v>0.67325094489992798</v>
      </c>
      <c r="AY231" s="17">
        <v>0.64420338186816195</v>
      </c>
      <c r="AZ231" s="17">
        <v>0.66639910859162799</v>
      </c>
      <c r="BA231" s="17">
        <v>0.77040166866597304</v>
      </c>
      <c r="BB231" s="17">
        <v>0.79186473344817898</v>
      </c>
      <c r="BC231" s="17">
        <v>0.85445562347496296</v>
      </c>
      <c r="BD231" s="17">
        <v>0.89356750249122796</v>
      </c>
      <c r="BE231" s="17">
        <v>0.87546759266977603</v>
      </c>
      <c r="BF231" s="17">
        <v>0.87163929742420898</v>
      </c>
      <c r="BG231" s="17">
        <v>0.86663834835569098</v>
      </c>
      <c r="BH231" s="17">
        <v>0.90278937805582604</v>
      </c>
      <c r="BI231" s="17">
        <v>0.935770117372415</v>
      </c>
      <c r="BJ231" s="17">
        <v>0.82756216825657603</v>
      </c>
      <c r="BK231" s="17">
        <v>0.79005138098907202</v>
      </c>
      <c r="BL231" s="17"/>
      <c r="BM231" s="17">
        <v>0.69155491120291002</v>
      </c>
      <c r="BN231" s="17">
        <v>0.80698466732075702</v>
      </c>
      <c r="BO231" s="17">
        <v>0.769852283070661</v>
      </c>
      <c r="BP231" s="17">
        <v>0.80951601921412297</v>
      </c>
      <c r="BQ231" s="17">
        <v>0.87542195751512797</v>
      </c>
      <c r="BR231" s="17">
        <v>0.79089220818447603</v>
      </c>
      <c r="BS231" s="17"/>
      <c r="BT231" s="17">
        <v>0.76364304554159601</v>
      </c>
      <c r="BU231" s="17">
        <v>0.80821664320370201</v>
      </c>
      <c r="BV231" s="17"/>
      <c r="BW231" s="17">
        <v>0.75481045949475101</v>
      </c>
      <c r="BX231" s="17">
        <v>0.80909100983339699</v>
      </c>
      <c r="BY231" s="17"/>
      <c r="BZ231" s="17">
        <v>0.78993407205038801</v>
      </c>
      <c r="CA231" s="17">
        <v>0.77649001231640502</v>
      </c>
      <c r="CB231" s="17">
        <v>0.65207205886309305</v>
      </c>
      <c r="CC231" s="17"/>
      <c r="CD231" s="17">
        <v>0.80781778712218</v>
      </c>
      <c r="CE231" s="17">
        <v>0.62905233726658105</v>
      </c>
      <c r="CF231" s="17">
        <v>0.78615928105859101</v>
      </c>
      <c r="CG231" s="17"/>
      <c r="CH231" s="17">
        <v>0.822912214867355</v>
      </c>
      <c r="CI231" s="17">
        <v>0.61133778432847496</v>
      </c>
      <c r="CJ231" s="17">
        <v>0.72107444107417196</v>
      </c>
      <c r="CK231" s="17"/>
      <c r="CL231" s="17">
        <v>0.78037520696342499</v>
      </c>
      <c r="CM231" s="17">
        <v>0.78656415601400398</v>
      </c>
      <c r="CN231" s="17"/>
      <c r="CO231" s="17">
        <v>0.72652920893422901</v>
      </c>
      <c r="CP231" s="17">
        <v>0.84963071931158196</v>
      </c>
      <c r="CQ231" s="17">
        <v>0.78534522732339995</v>
      </c>
      <c r="CR231" s="17">
        <v>0.67012627851456097</v>
      </c>
    </row>
    <row r="232" spans="2:96" x14ac:dyDescent="0.25">
      <c r="B232" t="s">
        <v>76</v>
      </c>
      <c r="C232" s="17">
        <v>0.18775563697113901</v>
      </c>
      <c r="D232" s="17">
        <v>0.18071649620674701</v>
      </c>
      <c r="E232" s="17">
        <v>0.19133469783464299</v>
      </c>
      <c r="F232" s="17"/>
      <c r="G232" s="17">
        <v>0.31957383693861902</v>
      </c>
      <c r="H232" s="17">
        <v>0.20233973528937901</v>
      </c>
      <c r="I232" s="17">
        <v>0.19112254100404</v>
      </c>
      <c r="J232" s="17">
        <v>0.13501221191790799</v>
      </c>
      <c r="K232" s="17">
        <v>0.18137456695270299</v>
      </c>
      <c r="L232" s="17">
        <v>0.13259302552548599</v>
      </c>
      <c r="M232" s="17"/>
      <c r="N232" s="17">
        <v>0.105796279557138</v>
      </c>
      <c r="O232" s="17">
        <v>0.17847274443248001</v>
      </c>
      <c r="P232" s="17">
        <v>0.185245531636022</v>
      </c>
      <c r="Q232" s="17">
        <v>0.29005786391544203</v>
      </c>
      <c r="R232" s="17"/>
      <c r="S232" s="17">
        <v>0.26966881142204302</v>
      </c>
      <c r="T232" s="17">
        <v>0.17939951502000701</v>
      </c>
      <c r="U232" s="17">
        <v>0.176785358901242</v>
      </c>
      <c r="V232" s="17">
        <v>0.12834275179978799</v>
      </c>
      <c r="W232" s="17">
        <v>0.17248228838598501</v>
      </c>
      <c r="X232" s="17">
        <v>0.150005970937205</v>
      </c>
      <c r="Y232" s="17">
        <v>0.15209874560797401</v>
      </c>
      <c r="Z232" s="17">
        <v>0.219381275063224</v>
      </c>
      <c r="AA232" s="17">
        <v>0.24069081266164599</v>
      </c>
      <c r="AB232" s="17">
        <v>0.19516359331087699</v>
      </c>
      <c r="AC232" s="17">
        <v>0.13834867335523299</v>
      </c>
      <c r="AD232" s="17">
        <v>0.117325103983819</v>
      </c>
      <c r="AE232" s="17"/>
      <c r="AF232" s="17">
        <v>0.164986781331249</v>
      </c>
      <c r="AG232" s="17">
        <v>0.22402242064592401</v>
      </c>
      <c r="AH232" s="17">
        <v>0.15429415563210899</v>
      </c>
      <c r="AI232" s="17">
        <v>0.210386221970255</v>
      </c>
      <c r="AJ232" s="17">
        <v>0.19349908831299401</v>
      </c>
      <c r="AK232" s="17"/>
      <c r="AL232" s="17">
        <v>0.17525441743461301</v>
      </c>
      <c r="AM232" s="17">
        <v>0.211765449684127</v>
      </c>
      <c r="AN232" s="17">
        <v>0.17636407868208301</v>
      </c>
      <c r="AO232" s="17"/>
      <c r="AP232" s="17">
        <v>0.25202445419464897</v>
      </c>
      <c r="AQ232" s="17">
        <v>0.16384009212431899</v>
      </c>
      <c r="AR232" s="17">
        <v>0.18591209615400001</v>
      </c>
      <c r="AS232" s="17">
        <v>0.12776907164510301</v>
      </c>
      <c r="AT232" s="17">
        <v>0.16336006661463501</v>
      </c>
      <c r="AU232" s="17"/>
      <c r="AV232" s="17">
        <v>0.17717430870440201</v>
      </c>
      <c r="AW232" s="17">
        <v>0.42053797217375</v>
      </c>
      <c r="AX232" s="17">
        <v>0.28921904786272501</v>
      </c>
      <c r="AY232" s="17">
        <v>0.29656580774368002</v>
      </c>
      <c r="AZ232" s="17">
        <v>0.29560914845944603</v>
      </c>
      <c r="BA232" s="17">
        <v>0.197360592189744</v>
      </c>
      <c r="BB232" s="17">
        <v>0.18088224204995099</v>
      </c>
      <c r="BC232" s="17">
        <v>0.132728252503999</v>
      </c>
      <c r="BD232" s="17">
        <v>9.6004678884308706E-2</v>
      </c>
      <c r="BE232" s="17">
        <v>0.114176388573777</v>
      </c>
      <c r="BF232" s="17">
        <v>0.121857101548889</v>
      </c>
      <c r="BG232" s="17">
        <v>8.1755370082356393E-2</v>
      </c>
      <c r="BH232" s="17">
        <v>5.9891270711384101E-2</v>
      </c>
      <c r="BI232" s="17">
        <v>6.4229882627585194E-2</v>
      </c>
      <c r="BJ232" s="17">
        <v>0.14436483813544099</v>
      </c>
      <c r="BK232" s="17">
        <v>0.18728688709004801</v>
      </c>
      <c r="BL232" s="17"/>
      <c r="BM232" s="17">
        <v>0.28428822925694902</v>
      </c>
      <c r="BN232" s="17">
        <v>0.175307973240901</v>
      </c>
      <c r="BO232" s="17">
        <v>0.18908717840890599</v>
      </c>
      <c r="BP232" s="17">
        <v>0.158624075290943</v>
      </c>
      <c r="BQ232" s="17">
        <v>9.8675496321453504E-2</v>
      </c>
      <c r="BR232" s="17">
        <v>0.127313684193015</v>
      </c>
      <c r="BS232" s="17"/>
      <c r="BT232" s="17">
        <v>0.20362291280601399</v>
      </c>
      <c r="BU232" s="17">
        <v>0.17049403449879899</v>
      </c>
      <c r="BV232" s="17"/>
      <c r="BW232" s="17">
        <v>0.21441187602228301</v>
      </c>
      <c r="BX232" s="17">
        <v>0.17115477369583099</v>
      </c>
      <c r="BY232" s="17"/>
      <c r="BZ232" s="17">
        <v>0.18294308067867501</v>
      </c>
      <c r="CA232" s="17">
        <v>0.197565713473491</v>
      </c>
      <c r="CB232" s="17">
        <v>0.30484523344813402</v>
      </c>
      <c r="CC232" s="17"/>
      <c r="CD232" s="17">
        <v>0.165450136341172</v>
      </c>
      <c r="CE232" s="17">
        <v>0.33199291352506899</v>
      </c>
      <c r="CF232" s="17">
        <v>0.20403063617769601</v>
      </c>
      <c r="CG232" s="17"/>
      <c r="CH232" s="17">
        <v>0.152876471842916</v>
      </c>
      <c r="CI232" s="17">
        <v>0.36087327201708502</v>
      </c>
      <c r="CJ232" s="17">
        <v>0.236489072270958</v>
      </c>
      <c r="CK232" s="17"/>
      <c r="CL232" s="17">
        <v>0.19631642038689801</v>
      </c>
      <c r="CM232" s="17">
        <v>0.180696415088754</v>
      </c>
      <c r="CN232" s="17"/>
      <c r="CO232" s="17">
        <v>0.261712331794899</v>
      </c>
      <c r="CP232" s="17">
        <v>0.133640245761867</v>
      </c>
      <c r="CQ232" s="17">
        <v>0.183153389608436</v>
      </c>
      <c r="CR232" s="17">
        <v>0.27314563453237001</v>
      </c>
    </row>
    <row r="233" spans="2:96" x14ac:dyDescent="0.25">
      <c r="B233" t="s">
        <v>121</v>
      </c>
      <c r="C233" s="17">
        <v>2.5024201167922099E-2</v>
      </c>
      <c r="D233" s="17">
        <v>1.73092046962014E-2</v>
      </c>
      <c r="E233" s="17">
        <v>3.27129025834169E-2</v>
      </c>
      <c r="F233" s="17"/>
      <c r="G233" s="17">
        <v>5.7821568566834E-2</v>
      </c>
      <c r="H233" s="17">
        <v>3.6766050598748302E-2</v>
      </c>
      <c r="I233" s="17">
        <v>1.7340706617587898E-2</v>
      </c>
      <c r="J233" s="17">
        <v>1.90797083670863E-2</v>
      </c>
      <c r="K233" s="17">
        <v>1.71657811467236E-2</v>
      </c>
      <c r="L233" s="17">
        <v>9.9643879052035301E-3</v>
      </c>
      <c r="M233" s="17"/>
      <c r="N233" s="17">
        <v>2.1336060488631299E-2</v>
      </c>
      <c r="O233" s="17">
        <v>1.5797039753762499E-2</v>
      </c>
      <c r="P233" s="17">
        <v>2.4563179193929901E-2</v>
      </c>
      <c r="Q233" s="17">
        <v>3.9269882757647298E-2</v>
      </c>
      <c r="R233" s="17"/>
      <c r="S233" s="17">
        <v>4.72150949270059E-3</v>
      </c>
      <c r="T233" s="17">
        <v>3.2175816776433601E-2</v>
      </c>
      <c r="U233" s="17">
        <v>8.0263903175363197E-3</v>
      </c>
      <c r="V233" s="17">
        <v>2.9438064440088899E-2</v>
      </c>
      <c r="W233" s="17">
        <v>2.2978280142770102E-2</v>
      </c>
      <c r="X233" s="17">
        <v>3.6693499021273397E-2</v>
      </c>
      <c r="Y233" s="17">
        <v>4.1917749190842998E-2</v>
      </c>
      <c r="Z233" s="17">
        <v>0</v>
      </c>
      <c r="AA233" s="17">
        <v>1.9498215840201599E-2</v>
      </c>
      <c r="AB233" s="17">
        <v>3.4297274816468402E-2</v>
      </c>
      <c r="AC233" s="17">
        <v>5.2716239396323999E-2</v>
      </c>
      <c r="AD233" s="17">
        <v>2.4914369518091801E-2</v>
      </c>
      <c r="AE233" s="17"/>
      <c r="AF233" s="17">
        <v>2.19012893759532E-2</v>
      </c>
      <c r="AG233" s="17">
        <v>1.6445043289193901E-2</v>
      </c>
      <c r="AH233" s="17">
        <v>0</v>
      </c>
      <c r="AI233" s="17">
        <v>0</v>
      </c>
      <c r="AJ233" s="17">
        <v>2.7855361960653399E-2</v>
      </c>
      <c r="AK233" s="17"/>
      <c r="AL233" s="17">
        <v>2.5383738841713101E-2</v>
      </c>
      <c r="AM233" s="17">
        <v>7.5578575235409904E-3</v>
      </c>
      <c r="AN233" s="17">
        <v>0</v>
      </c>
      <c r="AO233" s="17"/>
      <c r="AP233" s="17">
        <v>2.6851537027050901E-2</v>
      </c>
      <c r="AQ233" s="17">
        <v>3.4785427922618399E-2</v>
      </c>
      <c r="AR233" s="17">
        <v>2.37566944755996E-2</v>
      </c>
      <c r="AS233" s="17">
        <v>6.1360759042697003E-3</v>
      </c>
      <c r="AT233" s="17">
        <v>0</v>
      </c>
      <c r="AU233" s="17"/>
      <c r="AV233" s="17">
        <v>0</v>
      </c>
      <c r="AW233" s="17">
        <v>2.2485738917247498E-2</v>
      </c>
      <c r="AX233" s="17">
        <v>3.7530007237346799E-2</v>
      </c>
      <c r="AY233" s="17">
        <v>5.1734237805679303E-2</v>
      </c>
      <c r="AZ233" s="17">
        <v>3.2996415767911201E-2</v>
      </c>
      <c r="BA233" s="17">
        <v>2.4165510549181798E-2</v>
      </c>
      <c r="BB233" s="17">
        <v>2.26352868245853E-2</v>
      </c>
      <c r="BC233" s="17">
        <v>1.28161240210384E-2</v>
      </c>
      <c r="BD233" s="17">
        <v>1.0427818624463001E-2</v>
      </c>
      <c r="BE233" s="17">
        <v>1.03560187564473E-2</v>
      </c>
      <c r="BF233" s="17">
        <v>6.5036010269023002E-3</v>
      </c>
      <c r="BG233" s="17">
        <v>5.1606281561953203E-2</v>
      </c>
      <c r="BH233" s="17">
        <v>3.7319351232790003E-2</v>
      </c>
      <c r="BI233" s="17">
        <v>0</v>
      </c>
      <c r="BJ233" s="17">
        <v>2.8072993607983099E-2</v>
      </c>
      <c r="BK233" s="17">
        <v>2.2661731920880501E-2</v>
      </c>
      <c r="BL233" s="17"/>
      <c r="BM233" s="17">
        <v>2.1919287476500501E-2</v>
      </c>
      <c r="BN233" s="17">
        <v>1.77073594383425E-2</v>
      </c>
      <c r="BO233" s="17">
        <v>2.36833236083938E-2</v>
      </c>
      <c r="BP233" s="17">
        <v>2.6549446307099E-2</v>
      </c>
      <c r="BQ233" s="17">
        <v>2.5902546163418801E-2</v>
      </c>
      <c r="BR233" s="17">
        <v>7.1591397901059894E-2</v>
      </c>
      <c r="BS233" s="17"/>
      <c r="BT233" s="17">
        <v>2.8364018008256199E-2</v>
      </c>
      <c r="BU233" s="17">
        <v>1.7826419799031198E-2</v>
      </c>
      <c r="BV233" s="17"/>
      <c r="BW233" s="17">
        <v>2.43354985433098E-2</v>
      </c>
      <c r="BX233" s="17">
        <v>1.9754216470772201E-2</v>
      </c>
      <c r="BY233" s="17"/>
      <c r="BZ233" s="17">
        <v>2.3495153990265E-2</v>
      </c>
      <c r="CA233" s="17">
        <v>2.2100338140603901E-2</v>
      </c>
      <c r="CB233" s="17">
        <v>3.100163163071E-2</v>
      </c>
      <c r="CC233" s="17"/>
      <c r="CD233" s="17">
        <v>2.3737669963159101E-2</v>
      </c>
      <c r="CE233" s="17">
        <v>3.0251961297043599E-2</v>
      </c>
      <c r="CF233" s="17">
        <v>9.8100827637128997E-3</v>
      </c>
      <c r="CG233" s="17"/>
      <c r="CH233" s="17">
        <v>2.2187199382803401E-2</v>
      </c>
      <c r="CI233" s="17">
        <v>1.5390334735957301E-2</v>
      </c>
      <c r="CJ233" s="17">
        <v>4.2436486654870001E-2</v>
      </c>
      <c r="CK233" s="17"/>
      <c r="CL233" s="17">
        <v>2.1368416634111501E-2</v>
      </c>
      <c r="CM233" s="17">
        <v>2.5105997827204199E-2</v>
      </c>
      <c r="CN233" s="17"/>
      <c r="CO233" s="17">
        <v>1.1758459270872001E-2</v>
      </c>
      <c r="CP233" s="17">
        <v>1.4072719653269001E-2</v>
      </c>
      <c r="CQ233" s="17">
        <v>2.75589153604354E-2</v>
      </c>
      <c r="CR233" s="17">
        <v>4.5874507251981202E-2</v>
      </c>
    </row>
    <row r="234" spans="2:96" x14ac:dyDescent="0.25">
      <c r="B234" t="s">
        <v>127</v>
      </c>
      <c r="C234" s="17">
        <v>4.52072964174495E-3</v>
      </c>
      <c r="D234" s="17">
        <v>2.84791581319585E-3</v>
      </c>
      <c r="E234" s="17">
        <v>6.1829645884361002E-3</v>
      </c>
      <c r="F234" s="17"/>
      <c r="G234" s="17">
        <v>0</v>
      </c>
      <c r="H234" s="17">
        <v>5.2564238939542497E-3</v>
      </c>
      <c r="I234" s="17">
        <v>9.6694877199945996E-3</v>
      </c>
      <c r="J234" s="17">
        <v>5.9652901225648999E-3</v>
      </c>
      <c r="K234" s="17">
        <v>3.5299420747780699E-3</v>
      </c>
      <c r="L234" s="17">
        <v>2.2303691461065499E-3</v>
      </c>
      <c r="M234" s="17"/>
      <c r="N234" s="17">
        <v>1.88479404673532E-3</v>
      </c>
      <c r="O234" s="17">
        <v>1.79656818506161E-3</v>
      </c>
      <c r="P234" s="17">
        <v>8.7392344687185104E-3</v>
      </c>
      <c r="Q234" s="17">
        <v>6.54172908515409E-3</v>
      </c>
      <c r="R234" s="17"/>
      <c r="S234" s="17">
        <v>3.6255542221306802E-3</v>
      </c>
      <c r="T234" s="17">
        <v>0</v>
      </c>
      <c r="U234" s="17">
        <v>1.9097203941687999E-2</v>
      </c>
      <c r="V234" s="17">
        <v>9.9791632847920208E-3</v>
      </c>
      <c r="W234" s="17">
        <v>8.1514438383741804E-3</v>
      </c>
      <c r="X234" s="17">
        <v>0</v>
      </c>
      <c r="Y234" s="17">
        <v>1.2687100105947299E-2</v>
      </c>
      <c r="Z234" s="17">
        <v>0</v>
      </c>
      <c r="AA234" s="17">
        <v>0</v>
      </c>
      <c r="AB234" s="17">
        <v>0</v>
      </c>
      <c r="AC234" s="17">
        <v>0</v>
      </c>
      <c r="AD234" s="17">
        <v>0</v>
      </c>
      <c r="AE234" s="17"/>
      <c r="AF234" s="17">
        <v>3.9947600958049499E-3</v>
      </c>
      <c r="AG234" s="17">
        <v>1.79405766803554E-3</v>
      </c>
      <c r="AH234" s="17">
        <v>0</v>
      </c>
      <c r="AI234" s="17">
        <v>0</v>
      </c>
      <c r="AJ234" s="17">
        <v>1.51770657443307E-2</v>
      </c>
      <c r="AK234" s="17"/>
      <c r="AL234" s="17">
        <v>2.0437557703469702E-3</v>
      </c>
      <c r="AM234" s="17">
        <v>8.6725981645590106E-3</v>
      </c>
      <c r="AN234" s="17">
        <v>0</v>
      </c>
      <c r="AO234" s="17"/>
      <c r="AP234" s="17">
        <v>2.12311540977347E-3</v>
      </c>
      <c r="AQ234" s="17">
        <v>5.9661768426862404E-3</v>
      </c>
      <c r="AR234" s="17">
        <v>4.0893136307639999E-3</v>
      </c>
      <c r="AS234" s="17">
        <v>0</v>
      </c>
      <c r="AT234" s="17">
        <v>0</v>
      </c>
      <c r="AU234" s="17"/>
      <c r="AV234" s="17">
        <v>0</v>
      </c>
      <c r="AW234" s="17">
        <v>1.15490271030609E-2</v>
      </c>
      <c r="AX234" s="17">
        <v>0</v>
      </c>
      <c r="AY234" s="17">
        <v>7.4965725824790103E-3</v>
      </c>
      <c r="AZ234" s="17">
        <v>4.9953271810142799E-3</v>
      </c>
      <c r="BA234" s="17">
        <v>8.0722285951007906E-3</v>
      </c>
      <c r="BB234" s="17">
        <v>4.6177376772850599E-3</v>
      </c>
      <c r="BC234" s="17">
        <v>0</v>
      </c>
      <c r="BD234" s="17">
        <v>0</v>
      </c>
      <c r="BE234" s="17">
        <v>0</v>
      </c>
      <c r="BF234" s="17">
        <v>0</v>
      </c>
      <c r="BG234" s="17">
        <v>0</v>
      </c>
      <c r="BH234" s="17">
        <v>0</v>
      </c>
      <c r="BI234" s="17">
        <v>0</v>
      </c>
      <c r="BJ234" s="17">
        <v>0</v>
      </c>
      <c r="BK234" s="17">
        <v>0</v>
      </c>
      <c r="BL234" s="17"/>
      <c r="BM234" s="17">
        <v>2.2375720636404E-3</v>
      </c>
      <c r="BN234" s="17">
        <v>0</v>
      </c>
      <c r="BO234" s="17">
        <v>1.73772149120392E-2</v>
      </c>
      <c r="BP234" s="17">
        <v>5.3104591878353098E-3</v>
      </c>
      <c r="BQ234" s="17">
        <v>0</v>
      </c>
      <c r="BR234" s="17">
        <v>1.02027097214484E-2</v>
      </c>
      <c r="BS234" s="17"/>
      <c r="BT234" s="17">
        <v>4.3700236441337401E-3</v>
      </c>
      <c r="BU234" s="17">
        <v>3.4629024984673502E-3</v>
      </c>
      <c r="BV234" s="17"/>
      <c r="BW234" s="17">
        <v>6.4421659396564001E-3</v>
      </c>
      <c r="BX234" s="17">
        <v>0</v>
      </c>
      <c r="BY234" s="17"/>
      <c r="BZ234" s="17">
        <v>3.62769328067181E-3</v>
      </c>
      <c r="CA234" s="17">
        <v>3.8439360695005599E-3</v>
      </c>
      <c r="CB234" s="17">
        <v>1.2081076058062599E-2</v>
      </c>
      <c r="CC234" s="17"/>
      <c r="CD234" s="17">
        <v>2.9944065734882602E-3</v>
      </c>
      <c r="CE234" s="17">
        <v>8.7027879113061295E-3</v>
      </c>
      <c r="CF234" s="17">
        <v>0</v>
      </c>
      <c r="CG234" s="17"/>
      <c r="CH234" s="17">
        <v>2.0241139069263401E-3</v>
      </c>
      <c r="CI234" s="17">
        <v>1.2398608918483401E-2</v>
      </c>
      <c r="CJ234" s="17">
        <v>0</v>
      </c>
      <c r="CK234" s="17"/>
      <c r="CL234" s="17">
        <v>1.9399560155649699E-3</v>
      </c>
      <c r="CM234" s="17">
        <v>7.6334310700377798E-3</v>
      </c>
      <c r="CN234" s="17"/>
      <c r="CO234" s="17">
        <v>0</v>
      </c>
      <c r="CP234" s="17">
        <v>2.6563152732815998E-3</v>
      </c>
      <c r="CQ234" s="17">
        <v>3.9424677077287097E-3</v>
      </c>
      <c r="CR234" s="17">
        <v>1.08535797010873E-2</v>
      </c>
    </row>
    <row r="235" spans="2:96" x14ac:dyDescent="0.25">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c r="CB235" s="17"/>
      <c r="CC235" s="17"/>
      <c r="CD235" s="17"/>
      <c r="CE235" s="17"/>
      <c r="CF235" s="17"/>
      <c r="CG235" s="17"/>
      <c r="CH235" s="17"/>
      <c r="CI235" s="17"/>
      <c r="CJ235" s="17"/>
      <c r="CK235" s="17"/>
      <c r="CL235" s="17"/>
      <c r="CM235" s="17"/>
      <c r="CN235" s="17"/>
      <c r="CO235" s="17"/>
      <c r="CP235" s="17"/>
      <c r="CQ235" s="17"/>
      <c r="CR235" s="17"/>
    </row>
    <row r="236" spans="2:96" x14ac:dyDescent="0.25">
      <c r="B236" s="6" t="s">
        <v>237</v>
      </c>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c r="CB236" s="17"/>
      <c r="CC236" s="17"/>
      <c r="CD236" s="17"/>
      <c r="CE236" s="17"/>
      <c r="CF236" s="17"/>
      <c r="CG236" s="17"/>
      <c r="CH236" s="17"/>
      <c r="CI236" s="17"/>
      <c r="CJ236" s="17"/>
      <c r="CK236" s="17"/>
      <c r="CL236" s="17"/>
      <c r="CM236" s="17"/>
      <c r="CN236" s="17"/>
      <c r="CO236" s="17"/>
      <c r="CP236" s="17"/>
      <c r="CQ236" s="17"/>
      <c r="CR236" s="17"/>
    </row>
    <row r="237" spans="2:96" x14ac:dyDescent="0.25">
      <c r="B237" s="24" t="s">
        <v>123</v>
      </c>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c r="CB237" s="17"/>
      <c r="CC237" s="17"/>
      <c r="CD237" s="17"/>
      <c r="CE237" s="17"/>
      <c r="CF237" s="17"/>
      <c r="CG237" s="17"/>
      <c r="CH237" s="17"/>
      <c r="CI237" s="17"/>
      <c r="CJ237" s="17"/>
      <c r="CK237" s="17"/>
      <c r="CL237" s="17"/>
      <c r="CM237" s="17"/>
      <c r="CN237" s="17"/>
      <c r="CO237" s="17"/>
      <c r="CP237" s="17"/>
      <c r="CQ237" s="17"/>
      <c r="CR237" s="17"/>
    </row>
    <row r="238" spans="2:96" x14ac:dyDescent="0.25">
      <c r="B238" t="s">
        <v>234</v>
      </c>
      <c r="C238" s="17">
        <v>0.119583383325284</v>
      </c>
      <c r="D238" s="17">
        <v>0.12809265888930699</v>
      </c>
      <c r="E238" s="17">
        <v>0.110853260081531</v>
      </c>
      <c r="F238" s="17"/>
      <c r="G238" s="17">
        <v>0.149727781214542</v>
      </c>
      <c r="H238" s="17">
        <v>7.8568363410946501E-2</v>
      </c>
      <c r="I238" s="17">
        <v>7.6524280564718897E-2</v>
      </c>
      <c r="J238" s="17">
        <v>0.145145206815189</v>
      </c>
      <c r="K238" s="17">
        <v>0.15266415323288399</v>
      </c>
      <c r="L238" s="17">
        <v>0.12494512031565</v>
      </c>
      <c r="M238" s="17"/>
      <c r="N238" s="17">
        <v>0.103657935578003</v>
      </c>
      <c r="O238" s="17">
        <v>0.122950240830747</v>
      </c>
      <c r="P238" s="17">
        <v>0.12291115639984899</v>
      </c>
      <c r="Q238" s="17">
        <v>0.12963203321178601</v>
      </c>
      <c r="R238" s="17"/>
      <c r="S238" s="17">
        <v>0.14395012913997299</v>
      </c>
      <c r="T238" s="17">
        <v>9.9139429909469695E-2</v>
      </c>
      <c r="U238" s="17">
        <v>0.12437245235352901</v>
      </c>
      <c r="V238" s="17">
        <v>0.116534212643983</v>
      </c>
      <c r="W238" s="17">
        <v>0.149146239455476</v>
      </c>
      <c r="X238" s="17">
        <v>0.150897570508154</v>
      </c>
      <c r="Y238" s="17">
        <v>0.134634390941612</v>
      </c>
      <c r="Z238" s="17">
        <v>9.80268253926702E-2</v>
      </c>
      <c r="AA238" s="17">
        <v>0.106336167093251</v>
      </c>
      <c r="AB238" s="17">
        <v>9.3872759194801703E-2</v>
      </c>
      <c r="AC238" s="17">
        <v>0.10415154518017999</v>
      </c>
      <c r="AD238" s="17">
        <v>6.8195620224991205E-2</v>
      </c>
      <c r="AE238" s="17"/>
      <c r="AF238" s="17">
        <v>0.150371485538047</v>
      </c>
      <c r="AG238" s="17">
        <v>0.115981628859188</v>
      </c>
      <c r="AH238" s="17">
        <v>0.137306368026404</v>
      </c>
      <c r="AI238" s="17">
        <v>0.179404123755941</v>
      </c>
      <c r="AJ238" s="17">
        <v>4.4704221729719003E-2</v>
      </c>
      <c r="AK238" s="17"/>
      <c r="AL238" s="17">
        <v>0.14452152424387599</v>
      </c>
      <c r="AM238" s="17">
        <v>0.104342088193938</v>
      </c>
      <c r="AN238" s="17">
        <v>0.15028498254191799</v>
      </c>
      <c r="AO238" s="17"/>
      <c r="AP238" s="17">
        <v>9.64200027408562E-2</v>
      </c>
      <c r="AQ238" s="17">
        <v>0.12239523093004299</v>
      </c>
      <c r="AR238" s="17">
        <v>0.137867666598362</v>
      </c>
      <c r="AS238" s="17">
        <v>0.117347988396396</v>
      </c>
      <c r="AT238" s="17">
        <v>0.22530602686582399</v>
      </c>
      <c r="AU238" s="17"/>
      <c r="AV238" s="17">
        <v>0</v>
      </c>
      <c r="AW238" s="17">
        <v>0.107920181385908</v>
      </c>
      <c r="AX238" s="17">
        <v>0.114208611217106</v>
      </c>
      <c r="AY238" s="17">
        <v>0.113532876818272</v>
      </c>
      <c r="AZ238" s="17">
        <v>0.114723750563976</v>
      </c>
      <c r="BA238" s="17">
        <v>9.2922449280737202E-2</v>
      </c>
      <c r="BB238" s="17">
        <v>0.14229335049141001</v>
      </c>
      <c r="BC238" s="17">
        <v>0.117474476457543</v>
      </c>
      <c r="BD238" s="17">
        <v>0.11610949570736</v>
      </c>
      <c r="BE238" s="17">
        <v>0.13376676816463101</v>
      </c>
      <c r="BF238" s="17">
        <v>0.11562614279245401</v>
      </c>
      <c r="BG238" s="17">
        <v>9.9247749470551205E-2</v>
      </c>
      <c r="BH238" s="17">
        <v>0.15784033761364999</v>
      </c>
      <c r="BI238" s="17">
        <v>0.18189596485527099</v>
      </c>
      <c r="BJ238" s="17">
        <v>0.15928304508191399</v>
      </c>
      <c r="BK238" s="17">
        <v>0.14080424813556</v>
      </c>
      <c r="BL238" s="17"/>
      <c r="BM238" s="17">
        <v>0.15031219935970699</v>
      </c>
      <c r="BN238" s="17">
        <v>0.11036583114311101</v>
      </c>
      <c r="BO238" s="17">
        <v>9.2873774151063695E-2</v>
      </c>
      <c r="BP238" s="17">
        <v>0.12632418761375799</v>
      </c>
      <c r="BQ238" s="17">
        <v>0.10667177206227201</v>
      </c>
      <c r="BR238" s="17">
        <v>0.111450380070256</v>
      </c>
      <c r="BS238" s="17"/>
      <c r="BT238" s="17">
        <v>0.14608166056256899</v>
      </c>
      <c r="BU238" s="17">
        <v>7.8998828482300498E-2</v>
      </c>
      <c r="BV238" s="17"/>
      <c r="BW238" s="17">
        <v>0.184624722712492</v>
      </c>
      <c r="BX238" s="17">
        <v>8.4575574602134995E-2</v>
      </c>
      <c r="BY238" s="17"/>
      <c r="BZ238" s="17">
        <v>0.12557684374029199</v>
      </c>
      <c r="CA238" s="17">
        <v>0.10254508981848599</v>
      </c>
      <c r="CB238" s="17">
        <v>0.115365247235673</v>
      </c>
      <c r="CC238" s="17"/>
      <c r="CD238" s="17">
        <v>0.143794612494341</v>
      </c>
      <c r="CE238" s="17">
        <v>3.1795141167786603E-2</v>
      </c>
      <c r="CF238" s="17">
        <v>8.9133204316587E-2</v>
      </c>
      <c r="CG238" s="17"/>
      <c r="CH238" s="17">
        <v>0.14219238339340701</v>
      </c>
      <c r="CI238" s="17">
        <v>2.9879685839364799E-2</v>
      </c>
      <c r="CJ238" s="17">
        <v>8.2031541421913101E-2</v>
      </c>
      <c r="CK238" s="17"/>
      <c r="CL238" s="17">
        <v>0.23831720691118499</v>
      </c>
      <c r="CM238" s="17">
        <v>0</v>
      </c>
      <c r="CN238" s="17"/>
      <c r="CO238" s="17">
        <v>0.22553220221603601</v>
      </c>
      <c r="CP238" s="17">
        <v>0.11868213924800999</v>
      </c>
      <c r="CQ238" s="17">
        <v>0.11309980372077499</v>
      </c>
      <c r="CR238" s="17">
        <v>9.5256996644776104E-2</v>
      </c>
    </row>
    <row r="239" spans="2:96" x14ac:dyDescent="0.25">
      <c r="B239" t="s">
        <v>235</v>
      </c>
      <c r="C239" s="17">
        <v>0.38219903043827502</v>
      </c>
      <c r="D239" s="17">
        <v>0.39870052292737101</v>
      </c>
      <c r="E239" s="17">
        <v>0.36590675535821898</v>
      </c>
      <c r="F239" s="17"/>
      <c r="G239" s="17">
        <v>0.31699884918099303</v>
      </c>
      <c r="H239" s="17">
        <v>0.34699758990301799</v>
      </c>
      <c r="I239" s="17">
        <v>0.36166632428654799</v>
      </c>
      <c r="J239" s="17">
        <v>0.41735793842686802</v>
      </c>
      <c r="K239" s="17">
        <v>0.36484317924291598</v>
      </c>
      <c r="L239" s="17">
        <v>0.45411217546041899</v>
      </c>
      <c r="M239" s="17"/>
      <c r="N239" s="17">
        <v>0.43632409742230799</v>
      </c>
      <c r="O239" s="17">
        <v>0.36734761160092499</v>
      </c>
      <c r="P239" s="17">
        <v>0.38572954761662098</v>
      </c>
      <c r="Q239" s="17">
        <v>0.33568516262567999</v>
      </c>
      <c r="R239" s="17"/>
      <c r="S239" s="17">
        <v>0.28118873040700498</v>
      </c>
      <c r="T239" s="17">
        <v>0.51232922420448002</v>
      </c>
      <c r="U239" s="17">
        <v>0.43484778505258898</v>
      </c>
      <c r="V239" s="17">
        <v>0.31324155927415998</v>
      </c>
      <c r="W239" s="17">
        <v>0.399195228639106</v>
      </c>
      <c r="X239" s="17">
        <v>0.39088437237856699</v>
      </c>
      <c r="Y239" s="17">
        <v>0.375804705413669</v>
      </c>
      <c r="Z239" s="17">
        <v>0.41504212923991501</v>
      </c>
      <c r="AA239" s="17">
        <v>0.39640563978910098</v>
      </c>
      <c r="AB239" s="17">
        <v>0.351770915120728</v>
      </c>
      <c r="AC239" s="17">
        <v>0.42700777961969799</v>
      </c>
      <c r="AD239" s="17">
        <v>0.226574192906731</v>
      </c>
      <c r="AE239" s="17"/>
      <c r="AF239" s="17">
        <v>0.38853149528168102</v>
      </c>
      <c r="AG239" s="17">
        <v>0.38760237372425999</v>
      </c>
      <c r="AH239" s="17">
        <v>0.52811904119235098</v>
      </c>
      <c r="AI239" s="17">
        <v>0.369927345461459</v>
      </c>
      <c r="AJ239" s="17">
        <v>0.365876523287891</v>
      </c>
      <c r="AK239" s="17"/>
      <c r="AL239" s="17">
        <v>0.37812440071936898</v>
      </c>
      <c r="AM239" s="17">
        <v>0.36591609918711998</v>
      </c>
      <c r="AN239" s="17">
        <v>0.40645078080987301</v>
      </c>
      <c r="AO239" s="17"/>
      <c r="AP239" s="17">
        <v>0.40656796928148597</v>
      </c>
      <c r="AQ239" s="17">
        <v>0.35845816286548199</v>
      </c>
      <c r="AR239" s="17">
        <v>0.37710029247723598</v>
      </c>
      <c r="AS239" s="17">
        <v>0.38560777028349402</v>
      </c>
      <c r="AT239" s="17">
        <v>0.47210668104112602</v>
      </c>
      <c r="AU239" s="17"/>
      <c r="AV239" s="17">
        <v>0</v>
      </c>
      <c r="AW239" s="17">
        <v>0.26782735543275799</v>
      </c>
      <c r="AX239" s="17">
        <v>0.39128542480247902</v>
      </c>
      <c r="AY239" s="17">
        <v>0.39372086090481301</v>
      </c>
      <c r="AZ239" s="17">
        <v>0.31485755679655703</v>
      </c>
      <c r="BA239" s="17">
        <v>0.31455620780138899</v>
      </c>
      <c r="BB239" s="17">
        <v>0.39065147624783703</v>
      </c>
      <c r="BC239" s="17">
        <v>0.37899717409206302</v>
      </c>
      <c r="BD239" s="17">
        <v>0.41669472961663501</v>
      </c>
      <c r="BE239" s="17">
        <v>0.45722228112090102</v>
      </c>
      <c r="BF239" s="17">
        <v>0.393507350155816</v>
      </c>
      <c r="BG239" s="17">
        <v>0.47371019408063297</v>
      </c>
      <c r="BH239" s="17">
        <v>0.43360595140470798</v>
      </c>
      <c r="BI239" s="17">
        <v>0.51032078868936304</v>
      </c>
      <c r="BJ239" s="17">
        <v>0.414454314155557</v>
      </c>
      <c r="BK239" s="17">
        <v>0.39307551638555299</v>
      </c>
      <c r="BL239" s="17"/>
      <c r="BM239" s="17">
        <v>0.32261551931069199</v>
      </c>
      <c r="BN239" s="17">
        <v>0.40029842055541598</v>
      </c>
      <c r="BO239" s="17">
        <v>0.39399249449030699</v>
      </c>
      <c r="BP239" s="17">
        <v>0.41584458007665298</v>
      </c>
      <c r="BQ239" s="17">
        <v>0.40012883921211101</v>
      </c>
      <c r="BR239" s="17">
        <v>0.34644298634306803</v>
      </c>
      <c r="BS239" s="17"/>
      <c r="BT239" s="17">
        <v>0.38936352524912399</v>
      </c>
      <c r="BU239" s="17">
        <v>0.37630285179050199</v>
      </c>
      <c r="BV239" s="17"/>
      <c r="BW239" s="17">
        <v>0.34894126633963801</v>
      </c>
      <c r="BX239" s="17">
        <v>0.44153541472776803</v>
      </c>
      <c r="BY239" s="17"/>
      <c r="BZ239" s="17">
        <v>0.38288378762504499</v>
      </c>
      <c r="CA239" s="17">
        <v>0.394061792192056</v>
      </c>
      <c r="CB239" s="17">
        <v>0.34126304036404198</v>
      </c>
      <c r="CC239" s="17"/>
      <c r="CD239" s="17">
        <v>0.40432816967617202</v>
      </c>
      <c r="CE239" s="17">
        <v>0.24397273882908199</v>
      </c>
      <c r="CF239" s="17">
        <v>0.35040333551934999</v>
      </c>
      <c r="CG239" s="17"/>
      <c r="CH239" s="17">
        <v>0.40648507235876702</v>
      </c>
      <c r="CI239" s="17">
        <v>0.26130887961812099</v>
      </c>
      <c r="CJ239" s="17">
        <v>0.371748373994648</v>
      </c>
      <c r="CK239" s="17"/>
      <c r="CL239" s="17">
        <v>0.76168279308881504</v>
      </c>
      <c r="CM239" s="17">
        <v>0</v>
      </c>
      <c r="CN239" s="17"/>
      <c r="CO239" s="17">
        <v>0.35057689404023001</v>
      </c>
      <c r="CP239" s="17">
        <v>0.43130045780495901</v>
      </c>
      <c r="CQ239" s="17">
        <v>0.34240761307189199</v>
      </c>
      <c r="CR239" s="17">
        <v>0.37706109408812699</v>
      </c>
    </row>
    <row r="240" spans="2:96" x14ac:dyDescent="0.25">
      <c r="B240" t="s">
        <v>236</v>
      </c>
      <c r="C240" s="17">
        <v>0.46470503199841801</v>
      </c>
      <c r="D240" s="17">
        <v>0.45153869324261903</v>
      </c>
      <c r="E240" s="17">
        <v>0.47794980470009202</v>
      </c>
      <c r="F240" s="17"/>
      <c r="G240" s="17">
        <v>0.47506764642934202</v>
      </c>
      <c r="H240" s="17">
        <v>0.53237148181661598</v>
      </c>
      <c r="I240" s="17">
        <v>0.52808906589445503</v>
      </c>
      <c r="J240" s="17">
        <v>0.406832397684594</v>
      </c>
      <c r="K240" s="17">
        <v>0.458344181293383</v>
      </c>
      <c r="L240" s="17">
        <v>0.40241521863483198</v>
      </c>
      <c r="M240" s="17"/>
      <c r="N240" s="17">
        <v>0.428804632190111</v>
      </c>
      <c r="O240" s="17">
        <v>0.46963938606355798</v>
      </c>
      <c r="P240" s="17">
        <v>0.46067558859455898</v>
      </c>
      <c r="Q240" s="17">
        <v>0.50471518096982204</v>
      </c>
      <c r="R240" s="17"/>
      <c r="S240" s="17">
        <v>0.52820335538385199</v>
      </c>
      <c r="T240" s="17">
        <v>0.37028885631861203</v>
      </c>
      <c r="U240" s="17">
        <v>0.40763598086719699</v>
      </c>
      <c r="V240" s="17">
        <v>0.55140295949973805</v>
      </c>
      <c r="W240" s="17">
        <v>0.41682335988008201</v>
      </c>
      <c r="X240" s="17">
        <v>0.42420248309049302</v>
      </c>
      <c r="Y240" s="17">
        <v>0.46339937135760501</v>
      </c>
      <c r="Z240" s="17">
        <v>0.48693104536741399</v>
      </c>
      <c r="AA240" s="17">
        <v>0.47213910864852199</v>
      </c>
      <c r="AB240" s="17">
        <v>0.48208439765326</v>
      </c>
      <c r="AC240" s="17">
        <v>0.444940402417213</v>
      </c>
      <c r="AD240" s="17">
        <v>0.631431836175119</v>
      </c>
      <c r="AE240" s="17"/>
      <c r="AF240" s="17">
        <v>0.44199015463254199</v>
      </c>
      <c r="AG240" s="17">
        <v>0.46705911399285999</v>
      </c>
      <c r="AH240" s="17">
        <v>0.31599976036601701</v>
      </c>
      <c r="AI240" s="17">
        <v>0.4506685307826</v>
      </c>
      <c r="AJ240" s="17">
        <v>0.54154745645220204</v>
      </c>
      <c r="AK240" s="17"/>
      <c r="AL240" s="17">
        <v>0.45485153347366603</v>
      </c>
      <c r="AM240" s="17">
        <v>0.49380289424928903</v>
      </c>
      <c r="AN240" s="17">
        <v>0.40690681026709702</v>
      </c>
      <c r="AO240" s="17"/>
      <c r="AP240" s="17">
        <v>0.47536096360611302</v>
      </c>
      <c r="AQ240" s="17">
        <v>0.47946319327945203</v>
      </c>
      <c r="AR240" s="17">
        <v>0.43340118777379799</v>
      </c>
      <c r="AS240" s="17">
        <v>0.48722673201075101</v>
      </c>
      <c r="AT240" s="17">
        <v>0.30258729209305002</v>
      </c>
      <c r="AU240" s="17"/>
      <c r="AV240" s="17">
        <v>1</v>
      </c>
      <c r="AW240" s="17">
        <v>0.56624288829062897</v>
      </c>
      <c r="AX240" s="17">
        <v>0.46430945360296699</v>
      </c>
      <c r="AY240" s="17">
        <v>0.45441342795390099</v>
      </c>
      <c r="AZ240" s="17">
        <v>0.54118382805138199</v>
      </c>
      <c r="BA240" s="17">
        <v>0.55906030341060298</v>
      </c>
      <c r="BB240" s="17">
        <v>0.43113996452305198</v>
      </c>
      <c r="BC240" s="17">
        <v>0.46572370906368299</v>
      </c>
      <c r="BD240" s="17">
        <v>0.42239162329937902</v>
      </c>
      <c r="BE240" s="17">
        <v>0.38578419147619702</v>
      </c>
      <c r="BF240" s="17">
        <v>0.46842885908840698</v>
      </c>
      <c r="BG240" s="17">
        <v>0.405741999151155</v>
      </c>
      <c r="BH240" s="17">
        <v>0.408553710981642</v>
      </c>
      <c r="BI240" s="17">
        <v>0.28883306179526902</v>
      </c>
      <c r="BJ240" s="17">
        <v>0.35134067889540799</v>
      </c>
      <c r="BK240" s="17">
        <v>0.43723770900581599</v>
      </c>
      <c r="BL240" s="17"/>
      <c r="BM240" s="17">
        <v>0.49614792901191002</v>
      </c>
      <c r="BN240" s="17">
        <v>0.45091074595817998</v>
      </c>
      <c r="BO240" s="17">
        <v>0.46909325916732802</v>
      </c>
      <c r="BP240" s="17">
        <v>0.445556258057347</v>
      </c>
      <c r="BQ240" s="17">
        <v>0.46309154179356898</v>
      </c>
      <c r="BR240" s="17">
        <v>0.46961113854289099</v>
      </c>
      <c r="BS240" s="17"/>
      <c r="BT240" s="17">
        <v>0.43938166761592301</v>
      </c>
      <c r="BU240" s="17">
        <v>0.50479850700411599</v>
      </c>
      <c r="BV240" s="17"/>
      <c r="BW240" s="17">
        <v>0.44490299087908503</v>
      </c>
      <c r="BX240" s="17">
        <v>0.45089353181077502</v>
      </c>
      <c r="BY240" s="17"/>
      <c r="BZ240" s="17">
        <v>0.46054427072562998</v>
      </c>
      <c r="CA240" s="17">
        <v>0.46296292266810302</v>
      </c>
      <c r="CB240" s="17">
        <v>0.51967476401149304</v>
      </c>
      <c r="CC240" s="17"/>
      <c r="CD240" s="17">
        <v>0.42411457262468699</v>
      </c>
      <c r="CE240" s="17">
        <v>0.67663818881482096</v>
      </c>
      <c r="CF240" s="17">
        <v>0.54070422598846601</v>
      </c>
      <c r="CG240" s="17"/>
      <c r="CH240" s="17">
        <v>0.42319077548310402</v>
      </c>
      <c r="CI240" s="17">
        <v>0.66765835926573402</v>
      </c>
      <c r="CJ240" s="17">
        <v>0.51482111401158903</v>
      </c>
      <c r="CK240" s="17"/>
      <c r="CL240" s="17">
        <v>0</v>
      </c>
      <c r="CM240" s="17">
        <v>1</v>
      </c>
      <c r="CN240" s="17"/>
      <c r="CO240" s="17">
        <v>0.40741085374323099</v>
      </c>
      <c r="CP240" s="17">
        <v>0.41455255914857098</v>
      </c>
      <c r="CQ240" s="17">
        <v>0.51053565136980406</v>
      </c>
      <c r="CR240" s="17">
        <v>0.49255319661701302</v>
      </c>
    </row>
    <row r="241" spans="2:96" x14ac:dyDescent="0.25">
      <c r="B241" t="s">
        <v>127</v>
      </c>
      <c r="C241" s="17">
        <v>7.4977722759373899E-3</v>
      </c>
      <c r="D241" s="17">
        <v>2.1382581938251002E-3</v>
      </c>
      <c r="E241" s="17">
        <v>1.27857487083514E-2</v>
      </c>
      <c r="F241" s="17"/>
      <c r="G241" s="17">
        <v>8.9955162301305399E-3</v>
      </c>
      <c r="H241" s="17">
        <v>7.1448121773663E-3</v>
      </c>
      <c r="I241" s="17">
        <v>6.1260017456072303E-3</v>
      </c>
      <c r="J241" s="17">
        <v>1.5319550784635001E-2</v>
      </c>
      <c r="K241" s="17">
        <v>6.45450093447593E-3</v>
      </c>
      <c r="L241" s="17">
        <v>2.22550695915197E-3</v>
      </c>
      <c r="M241" s="17"/>
      <c r="N241" s="17">
        <v>7.6854367506004198E-3</v>
      </c>
      <c r="O241" s="17">
        <v>1.4477690773616599E-2</v>
      </c>
      <c r="P241" s="17">
        <v>2.5252053302790198E-3</v>
      </c>
      <c r="Q241" s="17">
        <v>4.48753934614595E-3</v>
      </c>
      <c r="R241" s="17"/>
      <c r="S241" s="17">
        <v>1.2316187847417099E-2</v>
      </c>
      <c r="T241" s="17">
        <v>0</v>
      </c>
      <c r="U241" s="17">
        <v>2.4312538577555502E-2</v>
      </c>
      <c r="V241" s="17">
        <v>0</v>
      </c>
      <c r="W241" s="17">
        <v>6.65827409143853E-3</v>
      </c>
      <c r="X241" s="17">
        <v>0</v>
      </c>
      <c r="Y241" s="17">
        <v>6.8921171803569999E-3</v>
      </c>
      <c r="Z241" s="17">
        <v>0</v>
      </c>
      <c r="AA241" s="17">
        <v>5.3646638228951804E-3</v>
      </c>
      <c r="AB241" s="17">
        <v>1.13474521340097E-2</v>
      </c>
      <c r="AC241" s="17">
        <v>2.39002727829093E-2</v>
      </c>
      <c r="AD241" s="17">
        <v>0</v>
      </c>
      <c r="AE241" s="17"/>
      <c r="AF241" s="17">
        <v>5.4509523309734199E-3</v>
      </c>
      <c r="AG241" s="17">
        <v>1.03493919066581E-2</v>
      </c>
      <c r="AH241" s="17">
        <v>0</v>
      </c>
      <c r="AI241" s="17">
        <v>0</v>
      </c>
      <c r="AJ241" s="17">
        <v>3.7823787109661101E-3</v>
      </c>
      <c r="AK241" s="17"/>
      <c r="AL241" s="17">
        <v>6.59753338470677E-3</v>
      </c>
      <c r="AM241" s="17">
        <v>8.4888828061875695E-3</v>
      </c>
      <c r="AN241" s="17">
        <v>1.4059565205211901E-2</v>
      </c>
      <c r="AO241" s="17"/>
      <c r="AP241" s="17">
        <v>6.7809423290674997E-3</v>
      </c>
      <c r="AQ241" s="17">
        <v>7.4943207414755603E-3</v>
      </c>
      <c r="AR241" s="17">
        <v>6.78684124474533E-3</v>
      </c>
      <c r="AS241" s="17">
        <v>4.6275043490415398E-3</v>
      </c>
      <c r="AT241" s="17">
        <v>0</v>
      </c>
      <c r="AU241" s="17"/>
      <c r="AV241" s="17">
        <v>0</v>
      </c>
      <c r="AW241" s="17">
        <v>2.8607585507345601E-2</v>
      </c>
      <c r="AX241" s="17">
        <v>0</v>
      </c>
      <c r="AY241" s="17">
        <v>8.5354531208729507E-3</v>
      </c>
      <c r="AZ241" s="17">
        <v>5.4244164216363296E-3</v>
      </c>
      <c r="BA241" s="17">
        <v>1.42141336489813E-2</v>
      </c>
      <c r="BB241" s="17">
        <v>0</v>
      </c>
      <c r="BC241" s="17">
        <v>1.1707910451485601E-2</v>
      </c>
      <c r="BD241" s="17">
        <v>6.8329457155772702E-3</v>
      </c>
      <c r="BE241" s="17">
        <v>0</v>
      </c>
      <c r="BF241" s="17">
        <v>0</v>
      </c>
      <c r="BG241" s="17">
        <v>1.08818872137955E-2</v>
      </c>
      <c r="BH241" s="17">
        <v>0</v>
      </c>
      <c r="BI241" s="17">
        <v>0</v>
      </c>
      <c r="BJ241" s="17">
        <v>2.3449950153814202E-2</v>
      </c>
      <c r="BK241" s="17">
        <v>0</v>
      </c>
      <c r="BL241" s="17"/>
      <c r="BM241" s="17">
        <v>8.1065200420905505E-3</v>
      </c>
      <c r="BN241" s="17">
        <v>1.14720382658146E-2</v>
      </c>
      <c r="BO241" s="17">
        <v>3.9633061760030296E-3</v>
      </c>
      <c r="BP241" s="17">
        <v>0</v>
      </c>
      <c r="BQ241" s="17">
        <v>4.6353092448185203E-3</v>
      </c>
      <c r="BR241" s="17">
        <v>2.4777563060753498E-2</v>
      </c>
      <c r="BS241" s="17"/>
      <c r="BT241" s="17">
        <v>4.2871337094658596E-3</v>
      </c>
      <c r="BU241" s="17">
        <v>1.25906682701624E-2</v>
      </c>
      <c r="BV241" s="17"/>
      <c r="BW241" s="17">
        <v>1.7613018121712201E-3</v>
      </c>
      <c r="BX241" s="17">
        <v>7.1577569731196399E-3</v>
      </c>
      <c r="BY241" s="17"/>
      <c r="BZ241" s="17">
        <v>6.3522615028824602E-3</v>
      </c>
      <c r="CA241" s="17">
        <v>1.2652873787081799E-2</v>
      </c>
      <c r="CB241" s="17">
        <v>0</v>
      </c>
      <c r="CC241" s="17"/>
      <c r="CD241" s="17">
        <v>4.1865481096671304E-3</v>
      </c>
      <c r="CE241" s="17">
        <v>1.6496727727910401E-2</v>
      </c>
      <c r="CF241" s="17">
        <v>0</v>
      </c>
      <c r="CG241" s="17"/>
      <c r="CH241" s="17">
        <v>6.3503754069036602E-3</v>
      </c>
      <c r="CI241" s="17">
        <v>3.9508650920431097E-3</v>
      </c>
      <c r="CJ241" s="17">
        <v>8.4134443308793092E-3</v>
      </c>
      <c r="CK241" s="17"/>
      <c r="CL241" s="17">
        <v>0</v>
      </c>
      <c r="CM241" s="17">
        <v>0</v>
      </c>
      <c r="CN241" s="17"/>
      <c r="CO241" s="17">
        <v>0</v>
      </c>
      <c r="CP241" s="17">
        <v>3.3689857834727898E-3</v>
      </c>
      <c r="CQ241" s="17">
        <v>1.07497404837335E-2</v>
      </c>
      <c r="CR241" s="17">
        <v>1.18147377409969E-2</v>
      </c>
    </row>
    <row r="242" spans="2:96" x14ac:dyDescent="0.25">
      <c r="B242" t="s">
        <v>175</v>
      </c>
      <c r="C242" s="17">
        <v>2.6014781962086099E-2</v>
      </c>
      <c r="D242" s="17">
        <v>1.95298667468785E-2</v>
      </c>
      <c r="E242" s="17">
        <v>3.2504431151806797E-2</v>
      </c>
      <c r="F242" s="17"/>
      <c r="G242" s="17">
        <v>4.92102069449925E-2</v>
      </c>
      <c r="H242" s="17">
        <v>3.4917752692053203E-2</v>
      </c>
      <c r="I242" s="17">
        <v>2.75943275086705E-2</v>
      </c>
      <c r="J242" s="17">
        <v>1.5344906288713701E-2</v>
      </c>
      <c r="K242" s="17">
        <v>1.76939852963406E-2</v>
      </c>
      <c r="L242" s="17">
        <v>1.6301978629946898E-2</v>
      </c>
      <c r="M242" s="17"/>
      <c r="N242" s="17">
        <v>2.3527898058977901E-2</v>
      </c>
      <c r="O242" s="17">
        <v>2.55850707311535E-2</v>
      </c>
      <c r="P242" s="17">
        <v>2.8158502058690901E-2</v>
      </c>
      <c r="Q242" s="17">
        <v>2.5480083846565901E-2</v>
      </c>
      <c r="R242" s="17"/>
      <c r="S242" s="17">
        <v>3.4341597221753298E-2</v>
      </c>
      <c r="T242" s="17">
        <v>1.8242489567438201E-2</v>
      </c>
      <c r="U242" s="17">
        <v>8.8312431491297007E-3</v>
      </c>
      <c r="V242" s="17">
        <v>1.88212685821194E-2</v>
      </c>
      <c r="W242" s="17">
        <v>2.8176897933898801E-2</v>
      </c>
      <c r="X242" s="17">
        <v>3.4015574022785003E-2</v>
      </c>
      <c r="Y242" s="17">
        <v>1.92694151067574E-2</v>
      </c>
      <c r="Z242" s="17">
        <v>0</v>
      </c>
      <c r="AA242" s="17">
        <v>1.97544206462303E-2</v>
      </c>
      <c r="AB242" s="17">
        <v>6.0924475897201E-2</v>
      </c>
      <c r="AC242" s="17">
        <v>0</v>
      </c>
      <c r="AD242" s="17">
        <v>7.3798350693159404E-2</v>
      </c>
      <c r="AE242" s="17"/>
      <c r="AF242" s="17">
        <v>1.36559122167567E-2</v>
      </c>
      <c r="AG242" s="17">
        <v>1.9007491517034399E-2</v>
      </c>
      <c r="AH242" s="17">
        <v>1.8574830415227998E-2</v>
      </c>
      <c r="AI242" s="17">
        <v>0</v>
      </c>
      <c r="AJ242" s="17">
        <v>4.40894198192213E-2</v>
      </c>
      <c r="AK242" s="17"/>
      <c r="AL242" s="17">
        <v>1.5905008178381499E-2</v>
      </c>
      <c r="AM242" s="17">
        <v>2.7450035563465699E-2</v>
      </c>
      <c r="AN242" s="17">
        <v>2.22978611759003E-2</v>
      </c>
      <c r="AO242" s="17"/>
      <c r="AP242" s="17">
        <v>1.4870122042477099E-2</v>
      </c>
      <c r="AQ242" s="17">
        <v>3.2189092183547499E-2</v>
      </c>
      <c r="AR242" s="17">
        <v>4.4844011905859002E-2</v>
      </c>
      <c r="AS242" s="17">
        <v>5.1900049603165596E-3</v>
      </c>
      <c r="AT242" s="17">
        <v>0</v>
      </c>
      <c r="AU242" s="17"/>
      <c r="AV242" s="17">
        <v>0</v>
      </c>
      <c r="AW242" s="17">
        <v>2.9401989383358501E-2</v>
      </c>
      <c r="AX242" s="17">
        <v>3.0196510377448301E-2</v>
      </c>
      <c r="AY242" s="17">
        <v>2.9797381202140701E-2</v>
      </c>
      <c r="AZ242" s="17">
        <v>2.3810448166448402E-2</v>
      </c>
      <c r="BA242" s="17">
        <v>1.92469058582895E-2</v>
      </c>
      <c r="BB242" s="17">
        <v>3.5915208737701397E-2</v>
      </c>
      <c r="BC242" s="17">
        <v>2.6096729935225299E-2</v>
      </c>
      <c r="BD242" s="17">
        <v>3.7971205661048599E-2</v>
      </c>
      <c r="BE242" s="17">
        <v>2.3226759238271302E-2</v>
      </c>
      <c r="BF242" s="17">
        <v>2.24376479633226E-2</v>
      </c>
      <c r="BG242" s="17">
        <v>1.04181700838645E-2</v>
      </c>
      <c r="BH242" s="17">
        <v>0</v>
      </c>
      <c r="BI242" s="17">
        <v>1.89501846600965E-2</v>
      </c>
      <c r="BJ242" s="17">
        <v>5.14720117133073E-2</v>
      </c>
      <c r="BK242" s="17">
        <v>2.8882526473071001E-2</v>
      </c>
      <c r="BL242" s="17"/>
      <c r="BM242" s="17">
        <v>2.28178322756005E-2</v>
      </c>
      <c r="BN242" s="17">
        <v>2.69529640774792E-2</v>
      </c>
      <c r="BO242" s="17">
        <v>4.0077166015298198E-2</v>
      </c>
      <c r="BP242" s="17">
        <v>1.22749742522422E-2</v>
      </c>
      <c r="BQ242" s="17">
        <v>2.54725376872297E-2</v>
      </c>
      <c r="BR242" s="17">
        <v>4.7717931983031397E-2</v>
      </c>
      <c r="BS242" s="17"/>
      <c r="BT242" s="17">
        <v>2.08860128629186E-2</v>
      </c>
      <c r="BU242" s="17">
        <v>2.73091444529187E-2</v>
      </c>
      <c r="BV242" s="17"/>
      <c r="BW242" s="17">
        <v>1.97697182566141E-2</v>
      </c>
      <c r="BX242" s="17">
        <v>1.5837721886202302E-2</v>
      </c>
      <c r="BY242" s="17"/>
      <c r="BZ242" s="17">
        <v>2.464283640615E-2</v>
      </c>
      <c r="CA242" s="17">
        <v>2.7777321534273001E-2</v>
      </c>
      <c r="CB242" s="17">
        <v>2.3696948388792698E-2</v>
      </c>
      <c r="CC242" s="17"/>
      <c r="CD242" s="17">
        <v>2.35760970951331E-2</v>
      </c>
      <c r="CE242" s="17">
        <v>3.1097203460399798E-2</v>
      </c>
      <c r="CF242" s="17">
        <v>1.9759234175596899E-2</v>
      </c>
      <c r="CG242" s="17"/>
      <c r="CH242" s="17">
        <v>2.1781393357817602E-2</v>
      </c>
      <c r="CI242" s="17">
        <v>3.7202210184736503E-2</v>
      </c>
      <c r="CJ242" s="17">
        <v>2.2985526240970802E-2</v>
      </c>
      <c r="CK242" s="17"/>
      <c r="CL242" s="17">
        <v>0</v>
      </c>
      <c r="CM242" s="17">
        <v>0</v>
      </c>
      <c r="CN242" s="17"/>
      <c r="CO242" s="17">
        <v>1.6480050000502799E-2</v>
      </c>
      <c r="CP242" s="17">
        <v>3.2095858014987197E-2</v>
      </c>
      <c r="CQ242" s="17">
        <v>2.3207191353794999E-2</v>
      </c>
      <c r="CR242" s="17">
        <v>2.33139749090874E-2</v>
      </c>
    </row>
    <row r="243" spans="2:96" x14ac:dyDescent="0.25">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c r="CA243" s="17"/>
      <c r="CB243" s="17"/>
      <c r="CC243" s="17"/>
      <c r="CD243" s="17"/>
      <c r="CE243" s="17"/>
      <c r="CF243" s="17"/>
      <c r="CG243" s="17"/>
      <c r="CH243" s="17"/>
      <c r="CI243" s="17"/>
      <c r="CJ243" s="17"/>
      <c r="CK243" s="17"/>
      <c r="CL243" s="17"/>
      <c r="CM243" s="17"/>
      <c r="CN243" s="17"/>
      <c r="CO243" s="17"/>
      <c r="CP243" s="17"/>
      <c r="CQ243" s="17"/>
      <c r="CR243" s="17"/>
    </row>
    <row r="244" spans="2:96" x14ac:dyDescent="0.25">
      <c r="B244" s="6" t="s">
        <v>248</v>
      </c>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c r="CA244" s="17"/>
      <c r="CB244" s="17"/>
      <c r="CC244" s="17"/>
      <c r="CD244" s="17"/>
      <c r="CE244" s="17"/>
      <c r="CF244" s="17"/>
      <c r="CG244" s="17"/>
      <c r="CH244" s="17"/>
      <c r="CI244" s="17"/>
      <c r="CJ244" s="17"/>
      <c r="CK244" s="17"/>
      <c r="CL244" s="17"/>
      <c r="CM244" s="17"/>
      <c r="CN244" s="17"/>
      <c r="CO244" s="17"/>
      <c r="CP244" s="17"/>
      <c r="CQ244" s="17"/>
      <c r="CR244" s="17"/>
    </row>
    <row r="245" spans="2:96" x14ac:dyDescent="0.25">
      <c r="B245" s="24" t="s">
        <v>249</v>
      </c>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c r="CA245" s="17"/>
      <c r="CB245" s="17"/>
      <c r="CC245" s="17"/>
      <c r="CD245" s="17"/>
      <c r="CE245" s="17"/>
      <c r="CF245" s="17"/>
      <c r="CG245" s="17"/>
      <c r="CH245" s="17"/>
      <c r="CI245" s="17"/>
      <c r="CJ245" s="17"/>
      <c r="CK245" s="17"/>
      <c r="CL245" s="17"/>
      <c r="CM245" s="17"/>
      <c r="CN245" s="17"/>
      <c r="CO245" s="17"/>
      <c r="CP245" s="17"/>
      <c r="CQ245" s="17"/>
      <c r="CR245" s="17"/>
    </row>
    <row r="246" spans="2:96" x14ac:dyDescent="0.25">
      <c r="B246" t="s">
        <v>238</v>
      </c>
      <c r="C246" s="17">
        <v>0.37157960605121998</v>
      </c>
      <c r="D246" s="17">
        <v>0.39404307818536699</v>
      </c>
      <c r="E246" s="17">
        <v>0.35019843365905201</v>
      </c>
      <c r="F246" s="17"/>
      <c r="G246" s="17">
        <v>0.18538651990873201</v>
      </c>
      <c r="H246" s="17">
        <v>0.34832002559953801</v>
      </c>
      <c r="I246" s="17">
        <v>0.34280575069604002</v>
      </c>
      <c r="J246" s="17">
        <v>0.43952262258143998</v>
      </c>
      <c r="K246" s="17">
        <v>0.39232069680638998</v>
      </c>
      <c r="L246" s="17">
        <v>0.50196959204816205</v>
      </c>
      <c r="M246" s="17"/>
      <c r="N246" s="17">
        <v>0.34147628654842299</v>
      </c>
      <c r="O246" s="17">
        <v>0.34950861733921101</v>
      </c>
      <c r="P246" s="17">
        <v>0.36134225655987701</v>
      </c>
      <c r="Q246" s="17">
        <v>0.43032657233341498</v>
      </c>
      <c r="R246" s="17"/>
      <c r="S246" s="17">
        <v>0.34908562055041498</v>
      </c>
      <c r="T246" s="17">
        <v>0.30106618384755601</v>
      </c>
      <c r="U246" s="17">
        <v>0.40192418542668001</v>
      </c>
      <c r="V246" s="17">
        <v>0.47527716776832801</v>
      </c>
      <c r="W246" s="17">
        <v>0.34577885146189902</v>
      </c>
      <c r="X246" s="17">
        <v>0.238549465442734</v>
      </c>
      <c r="Y246" s="17">
        <v>0.44546843424453703</v>
      </c>
      <c r="Z246" s="17">
        <v>0.55530249973716805</v>
      </c>
      <c r="AA246" s="17">
        <v>0.37888189687010099</v>
      </c>
      <c r="AB246" s="17">
        <v>0.325553107524713</v>
      </c>
      <c r="AC246" s="17">
        <v>0.39085797180634302</v>
      </c>
      <c r="AD246" s="17">
        <v>0.35220691739986099</v>
      </c>
      <c r="AE246" s="17"/>
      <c r="AF246" s="17">
        <v>0.37410463403281202</v>
      </c>
      <c r="AG246" s="17">
        <v>0.336382235340483</v>
      </c>
      <c r="AH246" s="17">
        <v>0.491666147306004</v>
      </c>
      <c r="AI246" s="17">
        <v>0.50166587511781602</v>
      </c>
      <c r="AJ246" s="17">
        <v>0.40600907371107398</v>
      </c>
      <c r="AK246" s="17"/>
      <c r="AL246" s="17">
        <v>0.36745011298479802</v>
      </c>
      <c r="AM246" s="17">
        <v>0.38344619228395399</v>
      </c>
      <c r="AN246" s="17">
        <v>0.363018265818222</v>
      </c>
      <c r="AO246" s="17"/>
      <c r="AP246" s="17">
        <v>0.34943117750854902</v>
      </c>
      <c r="AQ246" s="17">
        <v>0.35138965451412202</v>
      </c>
      <c r="AR246" s="17">
        <v>0.38794545347132497</v>
      </c>
      <c r="AS246" s="17">
        <v>0.31313678370084203</v>
      </c>
      <c r="AT246" s="17">
        <v>0.59887370729705303</v>
      </c>
      <c r="AU246" s="17"/>
      <c r="AV246" s="17">
        <v>0.63152290584316195</v>
      </c>
      <c r="AW246" s="17">
        <v>0.38815819508794802</v>
      </c>
      <c r="AX246" s="17">
        <v>0.35517130543396702</v>
      </c>
      <c r="AY246" s="17">
        <v>0.41053025767053097</v>
      </c>
      <c r="AZ246" s="17">
        <v>0.33079400577361601</v>
      </c>
      <c r="BA246" s="17">
        <v>0.44915277858424701</v>
      </c>
      <c r="BB246" s="17">
        <v>0.30030511793152498</v>
      </c>
      <c r="BC246" s="17">
        <v>0.31432920540985898</v>
      </c>
      <c r="BD246" s="17">
        <v>0.30657801067160401</v>
      </c>
      <c r="BE246" s="17">
        <v>0.28775054000632799</v>
      </c>
      <c r="BF246" s="17">
        <v>0.36835414165477898</v>
      </c>
      <c r="BG246" s="17">
        <v>0.51496147994723995</v>
      </c>
      <c r="BH246" s="17">
        <v>0.46406379823281302</v>
      </c>
      <c r="BI246" s="17">
        <v>0.19724567788024899</v>
      </c>
      <c r="BJ246" s="17">
        <v>0.49209425882670399</v>
      </c>
      <c r="BK246" s="17">
        <v>0.36954162249099298</v>
      </c>
      <c r="BL246" s="17"/>
      <c r="BM246" s="17">
        <v>0.33335708233091899</v>
      </c>
      <c r="BN246" s="17">
        <v>0.38531264904892398</v>
      </c>
      <c r="BO246" s="17">
        <v>0.37437225169890698</v>
      </c>
      <c r="BP246" s="17">
        <v>0.37330203018354202</v>
      </c>
      <c r="BQ246" s="17">
        <v>0.39694591029706</v>
      </c>
      <c r="BR246" s="17">
        <v>0.40633341828153202</v>
      </c>
      <c r="BS246" s="17"/>
      <c r="BT246" s="17">
        <v>0.36673713910241501</v>
      </c>
      <c r="BU246" s="17">
        <v>0.385992129340336</v>
      </c>
      <c r="BV246" s="17"/>
      <c r="BW246" s="17">
        <v>0.32758844132087001</v>
      </c>
      <c r="BX246" s="17">
        <v>0.40241742302748501</v>
      </c>
      <c r="BY246" s="17"/>
      <c r="BZ246" s="17">
        <v>0.38858099085671899</v>
      </c>
      <c r="CA246" s="17">
        <v>0.35349320388241101</v>
      </c>
      <c r="CB246" s="17">
        <v>0.20773626489751501</v>
      </c>
      <c r="CC246" s="17"/>
      <c r="CD246" s="17">
        <v>0.39370384779273898</v>
      </c>
      <c r="CE246" s="17">
        <v>0.30317711453018198</v>
      </c>
      <c r="CF246" s="17">
        <v>0.39948439156590998</v>
      </c>
      <c r="CG246" s="17"/>
      <c r="CH246" s="17">
        <v>0.387847950819382</v>
      </c>
      <c r="CI246" s="17">
        <v>0.34020814772946301</v>
      </c>
      <c r="CJ246" s="17">
        <v>0.436485072947422</v>
      </c>
      <c r="CK246" s="17"/>
      <c r="CL246" s="17" t="s">
        <v>131</v>
      </c>
      <c r="CM246" s="17">
        <v>0.37157960605121998</v>
      </c>
      <c r="CN246" s="17"/>
      <c r="CO246" s="17">
        <v>0.23069136715577701</v>
      </c>
      <c r="CP246" s="17">
        <v>0.35170724250721502</v>
      </c>
      <c r="CQ246" s="17">
        <v>0.36996952911216802</v>
      </c>
      <c r="CR246" s="17">
        <v>0.44926471310179</v>
      </c>
    </row>
    <row r="247" spans="2:96" x14ac:dyDescent="0.25">
      <c r="B247" t="s">
        <v>239</v>
      </c>
      <c r="C247" s="17">
        <v>0.34976710768429198</v>
      </c>
      <c r="D247" s="17">
        <v>0.38832920002798199</v>
      </c>
      <c r="E247" s="17">
        <v>0.31344525442274102</v>
      </c>
      <c r="F247" s="17"/>
      <c r="G247" s="17">
        <v>0.365080887710727</v>
      </c>
      <c r="H247" s="17">
        <v>0.30333209769727498</v>
      </c>
      <c r="I247" s="17">
        <v>0.33905933988862902</v>
      </c>
      <c r="J247" s="17">
        <v>0.27136815531852698</v>
      </c>
      <c r="K247" s="17">
        <v>0.39183809128335001</v>
      </c>
      <c r="L247" s="17">
        <v>0.43178234226036699</v>
      </c>
      <c r="M247" s="17"/>
      <c r="N247" s="17">
        <v>0.39309416639150402</v>
      </c>
      <c r="O247" s="17">
        <v>0.30799959941743199</v>
      </c>
      <c r="P247" s="17">
        <v>0.30993920300778099</v>
      </c>
      <c r="Q247" s="17">
        <v>0.38388351299805301</v>
      </c>
      <c r="R247" s="17"/>
      <c r="S247" s="17">
        <v>0.34512660050655097</v>
      </c>
      <c r="T247" s="17">
        <v>0.39882728602707901</v>
      </c>
      <c r="U247" s="17">
        <v>0.31305473653941102</v>
      </c>
      <c r="V247" s="17">
        <v>0.42372982052265101</v>
      </c>
      <c r="W247" s="17">
        <v>0.40416135319294799</v>
      </c>
      <c r="X247" s="17">
        <v>0.36870099172786902</v>
      </c>
      <c r="Y247" s="17">
        <v>0.36556654324835303</v>
      </c>
      <c r="Z247" s="17">
        <v>0.35183431594502101</v>
      </c>
      <c r="AA247" s="17">
        <v>0.19876998592817699</v>
      </c>
      <c r="AB247" s="17">
        <v>0.37925990373896801</v>
      </c>
      <c r="AC247" s="17">
        <v>0.27914521356621802</v>
      </c>
      <c r="AD247" s="17">
        <v>0.388000075307255</v>
      </c>
      <c r="AE247" s="17"/>
      <c r="AF247" s="17">
        <v>0.380268758717277</v>
      </c>
      <c r="AG247" s="17">
        <v>0.32377266328556698</v>
      </c>
      <c r="AH247" s="17">
        <v>0.40261150611260998</v>
      </c>
      <c r="AI247" s="17">
        <v>0.16982345946187799</v>
      </c>
      <c r="AJ247" s="17">
        <v>0.27349174427121298</v>
      </c>
      <c r="AK247" s="17"/>
      <c r="AL247" s="17">
        <v>0.42842325278799698</v>
      </c>
      <c r="AM247" s="17">
        <v>0.33611372980222398</v>
      </c>
      <c r="AN247" s="17">
        <v>0.29215061462439501</v>
      </c>
      <c r="AO247" s="17"/>
      <c r="AP247" s="17">
        <v>0.37771331011704101</v>
      </c>
      <c r="AQ247" s="17">
        <v>0.35773940747704802</v>
      </c>
      <c r="AR247" s="17">
        <v>0.30893901902749898</v>
      </c>
      <c r="AS247" s="17">
        <v>0.37765281610033402</v>
      </c>
      <c r="AT247" s="17">
        <v>0.42249648997797501</v>
      </c>
      <c r="AU247" s="17"/>
      <c r="AV247" s="17">
        <v>0</v>
      </c>
      <c r="AW247" s="17">
        <v>0.31924071474620302</v>
      </c>
      <c r="AX247" s="17">
        <v>0.36269841168371503</v>
      </c>
      <c r="AY247" s="17">
        <v>0.29566967482602402</v>
      </c>
      <c r="AZ247" s="17">
        <v>0.50283039918517602</v>
      </c>
      <c r="BA247" s="17">
        <v>0.34880536319977201</v>
      </c>
      <c r="BB247" s="17">
        <v>0.29730230559045701</v>
      </c>
      <c r="BC247" s="17">
        <v>0.33832126287047798</v>
      </c>
      <c r="BD247" s="17">
        <v>0.35795074133058802</v>
      </c>
      <c r="BE247" s="17">
        <v>0.395733287593108</v>
      </c>
      <c r="BF247" s="17">
        <v>0.30834227690194199</v>
      </c>
      <c r="BG247" s="17">
        <v>0.13742163776260499</v>
      </c>
      <c r="BH247" s="17">
        <v>0.44862198412621201</v>
      </c>
      <c r="BI247" s="17">
        <v>0.54389988554753299</v>
      </c>
      <c r="BJ247" s="17">
        <v>0.27232727737469298</v>
      </c>
      <c r="BK247" s="17">
        <v>0.50872353826805905</v>
      </c>
      <c r="BL247" s="17"/>
      <c r="BM247" s="17">
        <v>0.386508084873182</v>
      </c>
      <c r="BN247" s="17">
        <v>0.336339157061117</v>
      </c>
      <c r="BO247" s="17">
        <v>0.30722577381944999</v>
      </c>
      <c r="BP247" s="17">
        <v>0.372668054311934</v>
      </c>
      <c r="BQ247" s="17">
        <v>0.28056693929687598</v>
      </c>
      <c r="BR247" s="17">
        <v>0.41557531386651297</v>
      </c>
      <c r="BS247" s="17"/>
      <c r="BT247" s="17">
        <v>0.37281425054961798</v>
      </c>
      <c r="BU247" s="17">
        <v>0.31615740759505401</v>
      </c>
      <c r="BV247" s="17"/>
      <c r="BW247" s="17">
        <v>0.35574269323979002</v>
      </c>
      <c r="BX247" s="17">
        <v>0.34759283217487902</v>
      </c>
      <c r="BY247" s="17"/>
      <c r="BZ247" s="17">
        <v>0.359043384680301</v>
      </c>
      <c r="CA247" s="17">
        <v>0.32532816704539802</v>
      </c>
      <c r="CB247" s="17">
        <v>0.39660671352527299</v>
      </c>
      <c r="CC247" s="17"/>
      <c r="CD247" s="17">
        <v>0.376178688780543</v>
      </c>
      <c r="CE247" s="17">
        <v>0.311710061152011</v>
      </c>
      <c r="CF247" s="17">
        <v>0.324741881148782</v>
      </c>
      <c r="CG247" s="17"/>
      <c r="CH247" s="17">
        <v>0.36019004921594899</v>
      </c>
      <c r="CI247" s="17">
        <v>0.32979752920883698</v>
      </c>
      <c r="CJ247" s="17">
        <v>0.33563818059899497</v>
      </c>
      <c r="CK247" s="17"/>
      <c r="CL247" s="17" t="s">
        <v>131</v>
      </c>
      <c r="CM247" s="17">
        <v>0.34976710768429198</v>
      </c>
      <c r="CN247" s="17"/>
      <c r="CO247" s="17">
        <v>0.50757787036562796</v>
      </c>
      <c r="CP247" s="17">
        <v>0.42119053097869602</v>
      </c>
      <c r="CQ247" s="17">
        <v>0.31938022814087103</v>
      </c>
      <c r="CR247" s="17">
        <v>0.248382050705094</v>
      </c>
    </row>
    <row r="248" spans="2:96" x14ac:dyDescent="0.25">
      <c r="B248" t="s">
        <v>240</v>
      </c>
      <c r="C248" s="17">
        <v>0.30984893740414798</v>
      </c>
      <c r="D248" s="17">
        <v>0.30833042468798599</v>
      </c>
      <c r="E248" s="17">
        <v>0.31264777104885699</v>
      </c>
      <c r="F248" s="17"/>
      <c r="G248" s="17">
        <v>0.27461818908306002</v>
      </c>
      <c r="H248" s="17">
        <v>0.23711587378405399</v>
      </c>
      <c r="I248" s="17">
        <v>0.24106802877363001</v>
      </c>
      <c r="J248" s="17">
        <v>0.31424248284466599</v>
      </c>
      <c r="K248" s="17">
        <v>0.40414113939297702</v>
      </c>
      <c r="L248" s="17">
        <v>0.41375752717391401</v>
      </c>
      <c r="M248" s="17"/>
      <c r="N248" s="17">
        <v>0.39061980441253802</v>
      </c>
      <c r="O248" s="17">
        <v>0.25535829682988298</v>
      </c>
      <c r="P248" s="17">
        <v>0.28404646454487797</v>
      </c>
      <c r="Q248" s="17">
        <v>0.30620040648358499</v>
      </c>
      <c r="R248" s="17"/>
      <c r="S248" s="17">
        <v>0.35038555176838498</v>
      </c>
      <c r="T248" s="17">
        <v>0.35896257347938199</v>
      </c>
      <c r="U248" s="17">
        <v>0.243789206743319</v>
      </c>
      <c r="V248" s="17">
        <v>0.30243921017734499</v>
      </c>
      <c r="W248" s="17">
        <v>0.31472713221450899</v>
      </c>
      <c r="X248" s="17">
        <v>0.27198559364994401</v>
      </c>
      <c r="Y248" s="17">
        <v>0.21619284125809601</v>
      </c>
      <c r="Z248" s="17">
        <v>0.31709994078787102</v>
      </c>
      <c r="AA248" s="17">
        <v>0.31501640429914901</v>
      </c>
      <c r="AB248" s="17">
        <v>0.339790276406293</v>
      </c>
      <c r="AC248" s="17">
        <v>0.33267875155499799</v>
      </c>
      <c r="AD248" s="17">
        <v>0.29532218284505002</v>
      </c>
      <c r="AE248" s="17"/>
      <c r="AF248" s="17">
        <v>0.36282628999155497</v>
      </c>
      <c r="AG248" s="17">
        <v>0.323820386269979</v>
      </c>
      <c r="AH248" s="17">
        <v>0.34041252359394403</v>
      </c>
      <c r="AI248" s="17">
        <v>0.16719104565826301</v>
      </c>
      <c r="AJ248" s="17">
        <v>0.19462988429462999</v>
      </c>
      <c r="AK248" s="17"/>
      <c r="AL248" s="17">
        <v>0.37983129112933001</v>
      </c>
      <c r="AM248" s="17">
        <v>0.29146349422083101</v>
      </c>
      <c r="AN248" s="17">
        <v>0.45251516428356098</v>
      </c>
      <c r="AO248" s="17"/>
      <c r="AP248" s="17">
        <v>0.35308995720664499</v>
      </c>
      <c r="AQ248" s="17">
        <v>0.26173561223568798</v>
      </c>
      <c r="AR248" s="17">
        <v>0.28285055919573199</v>
      </c>
      <c r="AS248" s="17">
        <v>0.31902233460651402</v>
      </c>
      <c r="AT248" s="17">
        <v>0.16807888100332999</v>
      </c>
      <c r="AU248" s="17"/>
      <c r="AV248" s="17">
        <v>0</v>
      </c>
      <c r="AW248" s="17">
        <v>0.24785581762603401</v>
      </c>
      <c r="AX248" s="17">
        <v>0.237985655776635</v>
      </c>
      <c r="AY248" s="17">
        <v>0.24610490331037799</v>
      </c>
      <c r="AZ248" s="17">
        <v>0.30600943679734999</v>
      </c>
      <c r="BA248" s="17">
        <v>0.28718117537634102</v>
      </c>
      <c r="BB248" s="17">
        <v>0.305442858201113</v>
      </c>
      <c r="BC248" s="17">
        <v>0.332001540393843</v>
      </c>
      <c r="BD248" s="17">
        <v>0.37037407178389897</v>
      </c>
      <c r="BE248" s="17">
        <v>0.39741202876479698</v>
      </c>
      <c r="BF248" s="17">
        <v>0.432318292135979</v>
      </c>
      <c r="BG248" s="17">
        <v>0.37384258060403402</v>
      </c>
      <c r="BH248" s="17">
        <v>0.19825185346868501</v>
      </c>
      <c r="BI248" s="17">
        <v>0.50052069618543304</v>
      </c>
      <c r="BJ248" s="17">
        <v>0.44171263706722702</v>
      </c>
      <c r="BK248" s="17">
        <v>0.245590261252397</v>
      </c>
      <c r="BL248" s="17"/>
      <c r="BM248" s="17">
        <v>0.24536282609521501</v>
      </c>
      <c r="BN248" s="17">
        <v>0.32404549664174398</v>
      </c>
      <c r="BO248" s="17">
        <v>0.33889759056636698</v>
      </c>
      <c r="BP248" s="17">
        <v>0.32513065709738997</v>
      </c>
      <c r="BQ248" s="17">
        <v>0.39184492310911601</v>
      </c>
      <c r="BR248" s="17">
        <v>0.24121168354293901</v>
      </c>
      <c r="BS248" s="17"/>
      <c r="BT248" s="17">
        <v>0.32565626671202302</v>
      </c>
      <c r="BU248" s="17">
        <v>0.29139654974609203</v>
      </c>
      <c r="BV248" s="17"/>
      <c r="BW248" s="17">
        <v>0.35730505332288298</v>
      </c>
      <c r="BX248" s="17">
        <v>0.30577776081131902</v>
      </c>
      <c r="BY248" s="17"/>
      <c r="BZ248" s="17">
        <v>0.30772972557162298</v>
      </c>
      <c r="CA248" s="17">
        <v>0.35293453308230599</v>
      </c>
      <c r="CB248" s="17">
        <v>0.235981223060897</v>
      </c>
      <c r="CC248" s="17"/>
      <c r="CD248" s="17">
        <v>0.34221271924188101</v>
      </c>
      <c r="CE248" s="17">
        <v>0.16068846169527501</v>
      </c>
      <c r="CF248" s="17">
        <v>0.30202179955207997</v>
      </c>
      <c r="CG248" s="17"/>
      <c r="CH248" s="17">
        <v>0.35570772557833602</v>
      </c>
      <c r="CI248" s="17">
        <v>0.181143011616096</v>
      </c>
      <c r="CJ248" s="17">
        <v>0.29532952514717298</v>
      </c>
      <c r="CK248" s="17"/>
      <c r="CL248" s="17" t="s">
        <v>131</v>
      </c>
      <c r="CM248" s="17">
        <v>0.30984893740414798</v>
      </c>
      <c r="CN248" s="17"/>
      <c r="CO248" s="17">
        <v>0.38754056477655002</v>
      </c>
      <c r="CP248" s="17">
        <v>0.37474242360285098</v>
      </c>
      <c r="CQ248" s="17">
        <v>0.28559666386189603</v>
      </c>
      <c r="CR248" s="17">
        <v>0.23079373427913399</v>
      </c>
    </row>
    <row r="249" spans="2:96" x14ac:dyDescent="0.25">
      <c r="B249" t="s">
        <v>241</v>
      </c>
      <c r="C249" s="17">
        <v>0.24868001832709699</v>
      </c>
      <c r="D249" s="17">
        <v>0.24525871577389999</v>
      </c>
      <c r="E249" s="17">
        <v>0.25068949737083301</v>
      </c>
      <c r="F249" s="17"/>
      <c r="G249" s="17">
        <v>0.244869273302873</v>
      </c>
      <c r="H249" s="17">
        <v>0.29196786734657698</v>
      </c>
      <c r="I249" s="17">
        <v>0.27638120737659999</v>
      </c>
      <c r="J249" s="17">
        <v>0.252737388999283</v>
      </c>
      <c r="K249" s="17">
        <v>0.22294639599645399</v>
      </c>
      <c r="L249" s="17">
        <v>0.19166844143179601</v>
      </c>
      <c r="M249" s="17"/>
      <c r="N249" s="17">
        <v>0.24908014205166101</v>
      </c>
      <c r="O249" s="17">
        <v>0.27932724830774602</v>
      </c>
      <c r="P249" s="17">
        <v>0.243917474833623</v>
      </c>
      <c r="Q249" s="17">
        <v>0.223571605993579</v>
      </c>
      <c r="R249" s="17"/>
      <c r="S249" s="17">
        <v>0.25993926956418401</v>
      </c>
      <c r="T249" s="17">
        <v>0.21617498529387599</v>
      </c>
      <c r="U249" s="17">
        <v>0.28096239264502298</v>
      </c>
      <c r="V249" s="17">
        <v>0.25411866059342902</v>
      </c>
      <c r="W249" s="17">
        <v>0.140198214328565</v>
      </c>
      <c r="X249" s="17">
        <v>0.17580786303427101</v>
      </c>
      <c r="Y249" s="17">
        <v>0.252272329800871</v>
      </c>
      <c r="Z249" s="17">
        <v>0.229017616778772</v>
      </c>
      <c r="AA249" s="17">
        <v>0.29932820563822199</v>
      </c>
      <c r="AB249" s="17">
        <v>0.23370818590058601</v>
      </c>
      <c r="AC249" s="17">
        <v>0.27422269203765998</v>
      </c>
      <c r="AD249" s="17">
        <v>0.40930935594804302</v>
      </c>
      <c r="AE249" s="17"/>
      <c r="AF249" s="17">
        <v>0.21083490761200699</v>
      </c>
      <c r="AG249" s="17">
        <v>0.26235816259728201</v>
      </c>
      <c r="AH249" s="17">
        <v>0.157455689251915</v>
      </c>
      <c r="AI249" s="17">
        <v>0.321144141103682</v>
      </c>
      <c r="AJ249" s="17">
        <v>0.32988970502353299</v>
      </c>
      <c r="AK249" s="17"/>
      <c r="AL249" s="17">
        <v>0.21530124377260501</v>
      </c>
      <c r="AM249" s="17">
        <v>0.267948501666112</v>
      </c>
      <c r="AN249" s="17">
        <v>0.17539942670663999</v>
      </c>
      <c r="AO249" s="17"/>
      <c r="AP249" s="17">
        <v>0.235252861158148</v>
      </c>
      <c r="AQ249" s="17">
        <v>0.29476860478813599</v>
      </c>
      <c r="AR249" s="17">
        <v>0.20902839984086799</v>
      </c>
      <c r="AS249" s="17">
        <v>0.27096326750692501</v>
      </c>
      <c r="AT249" s="17">
        <v>0.457263820109088</v>
      </c>
      <c r="AU249" s="17"/>
      <c r="AV249" s="17">
        <v>0.47392852822379899</v>
      </c>
      <c r="AW249" s="17">
        <v>0.189498021701094</v>
      </c>
      <c r="AX249" s="17">
        <v>0.19623132952945899</v>
      </c>
      <c r="AY249" s="17">
        <v>0.23962601986625701</v>
      </c>
      <c r="AZ249" s="17">
        <v>0.29949719773146499</v>
      </c>
      <c r="BA249" s="17">
        <v>0.23436220358045901</v>
      </c>
      <c r="BB249" s="17">
        <v>0.24983876839962199</v>
      </c>
      <c r="BC249" s="17">
        <v>0.20204712812928699</v>
      </c>
      <c r="BD249" s="17">
        <v>0.216113638592765</v>
      </c>
      <c r="BE249" s="17">
        <v>0.27032361892232798</v>
      </c>
      <c r="BF249" s="17">
        <v>0.24494440879561299</v>
      </c>
      <c r="BG249" s="17">
        <v>0.163624843190293</v>
      </c>
      <c r="BH249" s="17">
        <v>0.41437296256407602</v>
      </c>
      <c r="BI249" s="17">
        <v>0.45126718967512802</v>
      </c>
      <c r="BJ249" s="17">
        <v>0.28423446514598799</v>
      </c>
      <c r="BK249" s="17">
        <v>0.199340716823561</v>
      </c>
      <c r="BL249" s="17"/>
      <c r="BM249" s="17">
        <v>0.29089706648768898</v>
      </c>
      <c r="BN249" s="17">
        <v>0.20384771686237799</v>
      </c>
      <c r="BO249" s="17">
        <v>0.20944842571581901</v>
      </c>
      <c r="BP249" s="17">
        <v>0.284370481571668</v>
      </c>
      <c r="BQ249" s="17">
        <v>0.25205638832302601</v>
      </c>
      <c r="BR249" s="17">
        <v>0.26702402646025403</v>
      </c>
      <c r="BS249" s="17"/>
      <c r="BT249" s="17">
        <v>0.23073656184505201</v>
      </c>
      <c r="BU249" s="17">
        <v>0.26826586183464701</v>
      </c>
      <c r="BV249" s="17"/>
      <c r="BW249" s="17">
        <v>0.22334769854584199</v>
      </c>
      <c r="BX249" s="17">
        <v>0.22746688687571101</v>
      </c>
      <c r="BY249" s="17"/>
      <c r="BZ249" s="17">
        <v>0.24826604553991399</v>
      </c>
      <c r="CA249" s="17">
        <v>0.23265250166614901</v>
      </c>
      <c r="CB249" s="17">
        <v>0.221708387435328</v>
      </c>
      <c r="CC249" s="17"/>
      <c r="CD249" s="17">
        <v>0.23091652571038199</v>
      </c>
      <c r="CE249" s="17">
        <v>0.32557297279720998</v>
      </c>
      <c r="CF249" s="17">
        <v>0.22659113147525201</v>
      </c>
      <c r="CG249" s="17"/>
      <c r="CH249" s="17">
        <v>0.23782524813546499</v>
      </c>
      <c r="CI249" s="17">
        <v>0.27964604773777602</v>
      </c>
      <c r="CJ249" s="17">
        <v>0.24901148103729301</v>
      </c>
      <c r="CK249" s="17"/>
      <c r="CL249" s="17" t="s">
        <v>131</v>
      </c>
      <c r="CM249" s="17">
        <v>0.24868001832709699</v>
      </c>
      <c r="CN249" s="17"/>
      <c r="CO249" s="17">
        <v>0.234882017552828</v>
      </c>
      <c r="CP249" s="17">
        <v>0.23069496242555901</v>
      </c>
      <c r="CQ249" s="17">
        <v>0.25461717142121398</v>
      </c>
      <c r="CR249" s="17">
        <v>0.26983457130462501</v>
      </c>
    </row>
    <row r="250" spans="2:96" x14ac:dyDescent="0.25">
      <c r="B250" t="s">
        <v>242</v>
      </c>
      <c r="C250" s="17">
        <v>0.17462329751522199</v>
      </c>
      <c r="D250" s="17">
        <v>0.21839314707238899</v>
      </c>
      <c r="E250" s="17">
        <v>0.13492152632539101</v>
      </c>
      <c r="F250" s="17"/>
      <c r="G250" s="17">
        <v>0.26301087975916199</v>
      </c>
      <c r="H250" s="17">
        <v>0.114819731477199</v>
      </c>
      <c r="I250" s="17">
        <v>0.17979636266868601</v>
      </c>
      <c r="J250" s="17">
        <v>0.128836124029645</v>
      </c>
      <c r="K250" s="17">
        <v>0.134082284759687</v>
      </c>
      <c r="L250" s="17">
        <v>0.23307732929536601</v>
      </c>
      <c r="M250" s="17"/>
      <c r="N250" s="17">
        <v>0.191970522935204</v>
      </c>
      <c r="O250" s="17">
        <v>0.15423425186414799</v>
      </c>
      <c r="P250" s="17">
        <v>0.160217689274854</v>
      </c>
      <c r="Q250" s="17">
        <v>0.19074434968312801</v>
      </c>
      <c r="R250" s="17"/>
      <c r="S250" s="17">
        <v>0.21627061557059901</v>
      </c>
      <c r="T250" s="17">
        <v>0.24104983794669699</v>
      </c>
      <c r="U250" s="17">
        <v>0.15365420730714699</v>
      </c>
      <c r="V250" s="17">
        <v>0.10620677298176499</v>
      </c>
      <c r="W250" s="17">
        <v>0.20761415129463701</v>
      </c>
      <c r="X250" s="17">
        <v>0.198196826201325</v>
      </c>
      <c r="Y250" s="17">
        <v>0.150022797551636</v>
      </c>
      <c r="Z250" s="17">
        <v>0.13020862277994</v>
      </c>
      <c r="AA250" s="17">
        <v>0.15422174769976801</v>
      </c>
      <c r="AB250" s="17">
        <v>0.17313367147547901</v>
      </c>
      <c r="AC250" s="17">
        <v>0.110873919167256</v>
      </c>
      <c r="AD250" s="17">
        <v>0.188362226423748</v>
      </c>
      <c r="AE250" s="17"/>
      <c r="AF250" s="17">
        <v>0.21534625663884299</v>
      </c>
      <c r="AG250" s="17">
        <v>0.12547238769862301</v>
      </c>
      <c r="AH250" s="17">
        <v>0.30113116373278698</v>
      </c>
      <c r="AI250" s="17">
        <v>0</v>
      </c>
      <c r="AJ250" s="17">
        <v>0.168187334842582</v>
      </c>
      <c r="AK250" s="17"/>
      <c r="AL250" s="17">
        <v>0.26205721917460401</v>
      </c>
      <c r="AM250" s="17">
        <v>0.15000620495925401</v>
      </c>
      <c r="AN250" s="17">
        <v>0.201579053407794</v>
      </c>
      <c r="AO250" s="17"/>
      <c r="AP250" s="17">
        <v>0.17788225541713701</v>
      </c>
      <c r="AQ250" s="17">
        <v>0.176289669756516</v>
      </c>
      <c r="AR250" s="17">
        <v>0.18705166284036401</v>
      </c>
      <c r="AS250" s="17">
        <v>0.188662725505025</v>
      </c>
      <c r="AT250" s="17">
        <v>0.23288090867990799</v>
      </c>
      <c r="AU250" s="17"/>
      <c r="AV250" s="17">
        <v>0.21570749083600099</v>
      </c>
      <c r="AW250" s="17">
        <v>0.118127357257963</v>
      </c>
      <c r="AX250" s="17">
        <v>0.162048387004464</v>
      </c>
      <c r="AY250" s="17">
        <v>0.16010183935176001</v>
      </c>
      <c r="AZ250" s="17">
        <v>0.23080572504765201</v>
      </c>
      <c r="BA250" s="17">
        <v>0.181596398949816</v>
      </c>
      <c r="BB250" s="17">
        <v>0.20224754925369001</v>
      </c>
      <c r="BC250" s="17">
        <v>0.14291026810343499</v>
      </c>
      <c r="BD250" s="17">
        <v>0.175206299319764</v>
      </c>
      <c r="BE250" s="17">
        <v>8.0565655347131004E-2</v>
      </c>
      <c r="BF250" s="17">
        <v>0.16136379165253401</v>
      </c>
      <c r="BG250" s="17">
        <v>0.25295178096230198</v>
      </c>
      <c r="BH250" s="17">
        <v>0.103275309966639</v>
      </c>
      <c r="BI250" s="17">
        <v>6.8163433295801296E-2</v>
      </c>
      <c r="BJ250" s="17">
        <v>0.118253150250617</v>
      </c>
      <c r="BK250" s="17">
        <v>0.236439801391189</v>
      </c>
      <c r="BL250" s="17"/>
      <c r="BM250" s="17">
        <v>0.163673969669135</v>
      </c>
      <c r="BN250" s="17">
        <v>0.15999966714810601</v>
      </c>
      <c r="BO250" s="17">
        <v>0.17286147733071799</v>
      </c>
      <c r="BP250" s="17">
        <v>0.21464793733102999</v>
      </c>
      <c r="BQ250" s="17">
        <v>0.150734630546873</v>
      </c>
      <c r="BR250" s="17">
        <v>0.20745286516698999</v>
      </c>
      <c r="BS250" s="17"/>
      <c r="BT250" s="17">
        <v>0.18386453450757201</v>
      </c>
      <c r="BU250" s="17">
        <v>0.15446068878007899</v>
      </c>
      <c r="BV250" s="17"/>
      <c r="BW250" s="17">
        <v>0.220986245095351</v>
      </c>
      <c r="BX250" s="17">
        <v>0.150086710797326</v>
      </c>
      <c r="BY250" s="17"/>
      <c r="BZ250" s="17">
        <v>0.18229719442914599</v>
      </c>
      <c r="CA250" s="17">
        <v>0.12518580610944999</v>
      </c>
      <c r="CB250" s="17">
        <v>0.251761875753509</v>
      </c>
      <c r="CC250" s="17"/>
      <c r="CD250" s="17">
        <v>0.17055549754112401</v>
      </c>
      <c r="CE250" s="17">
        <v>0.25772918351917301</v>
      </c>
      <c r="CF250" s="17">
        <v>0.17486603735925599</v>
      </c>
      <c r="CG250" s="17"/>
      <c r="CH250" s="17">
        <v>0.160659816482916</v>
      </c>
      <c r="CI250" s="17">
        <v>0.240198242787829</v>
      </c>
      <c r="CJ250" s="17">
        <v>0.15747262587168501</v>
      </c>
      <c r="CK250" s="17"/>
      <c r="CL250" s="17" t="s">
        <v>131</v>
      </c>
      <c r="CM250" s="17">
        <v>0.17462329751522199</v>
      </c>
      <c r="CN250" s="17"/>
      <c r="CO250" s="17">
        <v>0.316895813805253</v>
      </c>
      <c r="CP250" s="17">
        <v>0.23127645108310299</v>
      </c>
      <c r="CQ250" s="17">
        <v>0.150284938670014</v>
      </c>
      <c r="CR250" s="17">
        <v>8.9522554496405102E-2</v>
      </c>
    </row>
    <row r="251" spans="2:96" x14ac:dyDescent="0.25">
      <c r="B251" t="s">
        <v>243</v>
      </c>
      <c r="C251" s="17">
        <v>7.4064696198412702E-2</v>
      </c>
      <c r="D251" s="17">
        <v>9.3162119621686704E-2</v>
      </c>
      <c r="E251" s="17">
        <v>5.67326685508701E-2</v>
      </c>
      <c r="F251" s="17"/>
      <c r="G251" s="17">
        <v>0.12505668339129999</v>
      </c>
      <c r="H251" s="17">
        <v>7.3705102067691805E-2</v>
      </c>
      <c r="I251" s="17">
        <v>6.4021794750639197E-2</v>
      </c>
      <c r="J251" s="17">
        <v>1.5009182926699701E-2</v>
      </c>
      <c r="K251" s="17">
        <v>7.80999294787878E-2</v>
      </c>
      <c r="L251" s="17">
        <v>9.0682896469104102E-2</v>
      </c>
      <c r="M251" s="17"/>
      <c r="N251" s="17">
        <v>7.7835011677084204E-2</v>
      </c>
      <c r="O251" s="17">
        <v>7.0905400788061998E-2</v>
      </c>
      <c r="P251" s="17">
        <v>3.9997124112557597E-2</v>
      </c>
      <c r="Q251" s="17">
        <v>0.101279821101651</v>
      </c>
      <c r="R251" s="17"/>
      <c r="S251" s="17">
        <v>0.103154187280929</v>
      </c>
      <c r="T251" s="17">
        <v>0.102722145899384</v>
      </c>
      <c r="U251" s="17">
        <v>2.65848560675216E-2</v>
      </c>
      <c r="V251" s="17">
        <v>8.4877372649815194E-2</v>
      </c>
      <c r="W251" s="17">
        <v>5.0181231859005498E-2</v>
      </c>
      <c r="X251" s="17">
        <v>4.17295031496649E-2</v>
      </c>
      <c r="Y251" s="17">
        <v>8.4955189159166597E-2</v>
      </c>
      <c r="Z251" s="17">
        <v>9.7112210277887301E-2</v>
      </c>
      <c r="AA251" s="17">
        <v>6.5290232976290802E-2</v>
      </c>
      <c r="AB251" s="17">
        <v>6.0437121274247198E-2</v>
      </c>
      <c r="AC251" s="17">
        <v>9.4237003823419804E-2</v>
      </c>
      <c r="AD251" s="17">
        <v>2.9430732136767598E-2</v>
      </c>
      <c r="AE251" s="17"/>
      <c r="AF251" s="17">
        <v>9.7535542641873405E-2</v>
      </c>
      <c r="AG251" s="17">
        <v>8.7631383280085101E-2</v>
      </c>
      <c r="AH251" s="17">
        <v>8.8070799015943196E-2</v>
      </c>
      <c r="AI251" s="17">
        <v>7.4707789292814894E-2</v>
      </c>
      <c r="AJ251" s="17">
        <v>1.42567623498581E-2</v>
      </c>
      <c r="AK251" s="17"/>
      <c r="AL251" s="17">
        <v>0.111340961740927</v>
      </c>
      <c r="AM251" s="17">
        <v>8.5308191390333701E-2</v>
      </c>
      <c r="AN251" s="17">
        <v>0.12631148358083399</v>
      </c>
      <c r="AO251" s="17"/>
      <c r="AP251" s="17">
        <v>7.7762203479466496E-2</v>
      </c>
      <c r="AQ251" s="17">
        <v>5.2026888792416903E-2</v>
      </c>
      <c r="AR251" s="17">
        <v>7.6464378496197999E-2</v>
      </c>
      <c r="AS251" s="17">
        <v>9.0877027025233703E-2</v>
      </c>
      <c r="AT251" s="17">
        <v>0</v>
      </c>
      <c r="AU251" s="17"/>
      <c r="AV251" s="17">
        <v>0</v>
      </c>
      <c r="AW251" s="17">
        <v>6.7792130392994795E-2</v>
      </c>
      <c r="AX251" s="17">
        <v>0.117893986087796</v>
      </c>
      <c r="AY251" s="17">
        <v>6.4573774491936894E-2</v>
      </c>
      <c r="AZ251" s="17">
        <v>8.9681095854019399E-2</v>
      </c>
      <c r="BA251" s="17">
        <v>7.14324245674339E-2</v>
      </c>
      <c r="BB251" s="17">
        <v>9.2702167409438804E-2</v>
      </c>
      <c r="BC251" s="17">
        <v>2.33024358835737E-2</v>
      </c>
      <c r="BD251" s="17">
        <v>4.8175481805897001E-2</v>
      </c>
      <c r="BE251" s="17">
        <v>2.9727429116572002E-2</v>
      </c>
      <c r="BF251" s="17">
        <v>6.8600089525575697E-2</v>
      </c>
      <c r="BG251" s="17">
        <v>8.0374628893847194E-2</v>
      </c>
      <c r="BH251" s="17">
        <v>0.13071846063513801</v>
      </c>
      <c r="BI251" s="17">
        <v>0</v>
      </c>
      <c r="BJ251" s="17">
        <v>0.21644311867086799</v>
      </c>
      <c r="BK251" s="17">
        <v>0.10187765277434201</v>
      </c>
      <c r="BL251" s="17"/>
      <c r="BM251" s="17">
        <v>9.7640575876997093E-2</v>
      </c>
      <c r="BN251" s="17">
        <v>7.2621685036900099E-2</v>
      </c>
      <c r="BO251" s="17">
        <v>5.3788295427235198E-2</v>
      </c>
      <c r="BP251" s="17">
        <v>6.34290039598603E-2</v>
      </c>
      <c r="BQ251" s="17">
        <v>6.8890710579843806E-2</v>
      </c>
      <c r="BR251" s="17">
        <v>7.7220807589276005E-2</v>
      </c>
      <c r="BS251" s="17"/>
      <c r="BT251" s="17">
        <v>7.6834120274791806E-2</v>
      </c>
      <c r="BU251" s="17">
        <v>6.6544854618862004E-2</v>
      </c>
      <c r="BV251" s="17"/>
      <c r="BW251" s="17">
        <v>9.8455682996237096E-2</v>
      </c>
      <c r="BX251" s="17">
        <v>8.08650544670792E-2</v>
      </c>
      <c r="BY251" s="17"/>
      <c r="BZ251" s="17">
        <v>8.2821210778655605E-2</v>
      </c>
      <c r="CA251" s="17">
        <v>4.1844303207030698E-2</v>
      </c>
      <c r="CB251" s="17">
        <v>5.9903908920546201E-2</v>
      </c>
      <c r="CC251" s="17"/>
      <c r="CD251" s="17">
        <v>8.8729463937147798E-2</v>
      </c>
      <c r="CE251" s="17">
        <v>6.8629843488091702E-2</v>
      </c>
      <c r="CF251" s="17">
        <v>5.7903228139721298E-2</v>
      </c>
      <c r="CG251" s="17"/>
      <c r="CH251" s="17">
        <v>8.2793570727718604E-2</v>
      </c>
      <c r="CI251" s="17">
        <v>7.3773735850831898E-2</v>
      </c>
      <c r="CJ251" s="17">
        <v>4.0001962963191598E-2</v>
      </c>
      <c r="CK251" s="17"/>
      <c r="CL251" s="17" t="s">
        <v>131</v>
      </c>
      <c r="CM251" s="17">
        <v>7.4064696198412702E-2</v>
      </c>
      <c r="CN251" s="17"/>
      <c r="CO251" s="17">
        <v>0.107080714519696</v>
      </c>
      <c r="CP251" s="17">
        <v>8.0714056751366794E-2</v>
      </c>
      <c r="CQ251" s="17">
        <v>6.6343315724350801E-2</v>
      </c>
      <c r="CR251" s="17">
        <v>6.8935984298780395E-2</v>
      </c>
    </row>
    <row r="252" spans="2:96" x14ac:dyDescent="0.25">
      <c r="B252" t="s">
        <v>244</v>
      </c>
      <c r="C252" s="17">
        <v>7.17036502074411E-2</v>
      </c>
      <c r="D252" s="17">
        <v>5.7466345929090598E-2</v>
      </c>
      <c r="E252" s="17">
        <v>8.5195922754906506E-2</v>
      </c>
      <c r="F252" s="17"/>
      <c r="G252" s="17">
        <v>6.8180722735141405E-2</v>
      </c>
      <c r="H252" s="17">
        <v>0.111633900376295</v>
      </c>
      <c r="I252" s="17">
        <v>6.8934600465133694E-2</v>
      </c>
      <c r="J252" s="17">
        <v>7.6442761832157702E-2</v>
      </c>
      <c r="K252" s="17">
        <v>6.5963483653419197E-2</v>
      </c>
      <c r="L252" s="17">
        <v>3.47454224049836E-2</v>
      </c>
      <c r="M252" s="17"/>
      <c r="N252" s="17">
        <v>3.4477732633065597E-2</v>
      </c>
      <c r="O252" s="17">
        <v>7.7648481930556207E-2</v>
      </c>
      <c r="P252" s="17">
        <v>0.101413559620397</v>
      </c>
      <c r="Q252" s="17">
        <v>7.6577380548151303E-2</v>
      </c>
      <c r="R252" s="17"/>
      <c r="S252" s="17">
        <v>7.3075741813594802E-2</v>
      </c>
      <c r="T252" s="17">
        <v>6.0644116821153303E-2</v>
      </c>
      <c r="U252" s="17">
        <v>6.5460152586430606E-2</v>
      </c>
      <c r="V252" s="17">
        <v>5.8457089327503098E-2</v>
      </c>
      <c r="W252" s="17">
        <v>5.3322741420146001E-2</v>
      </c>
      <c r="X252" s="17">
        <v>4.4238460320709799E-2</v>
      </c>
      <c r="Y252" s="17">
        <v>7.8699274557464102E-2</v>
      </c>
      <c r="Z252" s="17">
        <v>0.121542502556767</v>
      </c>
      <c r="AA252" s="17">
        <v>0.116510889045026</v>
      </c>
      <c r="AB252" s="17">
        <v>6.5757631635714298E-2</v>
      </c>
      <c r="AC252" s="17">
        <v>6.4119745349289006E-2</v>
      </c>
      <c r="AD252" s="17">
        <v>5.8328414498587E-2</v>
      </c>
      <c r="AE252" s="17"/>
      <c r="AF252" s="17">
        <v>6.9170273047770195E-2</v>
      </c>
      <c r="AG252" s="17">
        <v>7.8353674843507901E-2</v>
      </c>
      <c r="AH252" s="17">
        <v>0</v>
      </c>
      <c r="AI252" s="17">
        <v>0.328862906003074</v>
      </c>
      <c r="AJ252" s="17">
        <v>8.2053038632193598E-2</v>
      </c>
      <c r="AK252" s="17"/>
      <c r="AL252" s="17">
        <v>7.6840088041027294E-2</v>
      </c>
      <c r="AM252" s="17">
        <v>9.30201254206134E-2</v>
      </c>
      <c r="AN252" s="17">
        <v>1.9661438431033001E-2</v>
      </c>
      <c r="AO252" s="17"/>
      <c r="AP252" s="17">
        <v>8.6350455388375699E-2</v>
      </c>
      <c r="AQ252" s="17">
        <v>6.5468623807004203E-2</v>
      </c>
      <c r="AR252" s="17">
        <v>5.8840143851650997E-2</v>
      </c>
      <c r="AS252" s="17">
        <v>7.9927904226480703E-2</v>
      </c>
      <c r="AT252" s="17">
        <v>0</v>
      </c>
      <c r="AU252" s="17"/>
      <c r="AV252" s="17">
        <v>0</v>
      </c>
      <c r="AW252" s="17">
        <v>8.8406202829060504E-2</v>
      </c>
      <c r="AX252" s="17">
        <v>0.101908051991937</v>
      </c>
      <c r="AY252" s="17">
        <v>8.8169826048050001E-2</v>
      </c>
      <c r="AZ252" s="17">
        <v>7.6666303784539702E-2</v>
      </c>
      <c r="BA252" s="17">
        <v>6.6562586898703105E-2</v>
      </c>
      <c r="BB252" s="17">
        <v>6.6238834336243696E-2</v>
      </c>
      <c r="BC252" s="17">
        <v>2.5679417236406502E-2</v>
      </c>
      <c r="BD252" s="17">
        <v>3.6474488356506699E-2</v>
      </c>
      <c r="BE252" s="17">
        <v>9.14115602901132E-2</v>
      </c>
      <c r="BF252" s="17">
        <v>6.6719187990292E-2</v>
      </c>
      <c r="BG252" s="17">
        <v>7.2157508062776404E-2</v>
      </c>
      <c r="BH252" s="17">
        <v>3.3734008471738797E-2</v>
      </c>
      <c r="BI252" s="17">
        <v>8.1617634431887104E-2</v>
      </c>
      <c r="BJ252" s="17">
        <v>5.2709586645716802E-2</v>
      </c>
      <c r="BK252" s="17">
        <v>0.155185411276272</v>
      </c>
      <c r="BL252" s="17"/>
      <c r="BM252" s="17">
        <v>0.104844874087321</v>
      </c>
      <c r="BN252" s="17">
        <v>5.7882760406828097E-2</v>
      </c>
      <c r="BO252" s="17">
        <v>0.112416461390925</v>
      </c>
      <c r="BP252" s="17">
        <v>2.9027688872675698E-2</v>
      </c>
      <c r="BQ252" s="17">
        <v>5.1658994511091898E-2</v>
      </c>
      <c r="BR252" s="17">
        <v>7.6347017742181195E-2</v>
      </c>
      <c r="BS252" s="17"/>
      <c r="BT252" s="17">
        <v>8.0886378984447296E-2</v>
      </c>
      <c r="BU252" s="17">
        <v>6.1718916053674203E-2</v>
      </c>
      <c r="BV252" s="17"/>
      <c r="BW252" s="17">
        <v>7.0592558045945705E-2</v>
      </c>
      <c r="BX252" s="17">
        <v>6.4829432934970996E-2</v>
      </c>
      <c r="BY252" s="17"/>
      <c r="BZ252" s="17">
        <v>6.6543996947352094E-2</v>
      </c>
      <c r="CA252" s="17">
        <v>7.8807345657298897E-2</v>
      </c>
      <c r="CB252" s="17">
        <v>9.7148356401242003E-2</v>
      </c>
      <c r="CC252" s="17"/>
      <c r="CD252" s="17">
        <v>6.4053736540753498E-2</v>
      </c>
      <c r="CE252" s="17">
        <v>9.9011500065416896E-2</v>
      </c>
      <c r="CF252" s="17">
        <v>3.3803194928663703E-2</v>
      </c>
      <c r="CG252" s="17"/>
      <c r="CH252" s="17">
        <v>6.5767405669391502E-2</v>
      </c>
      <c r="CI252" s="17">
        <v>8.3938947984621495E-2</v>
      </c>
      <c r="CJ252" s="17">
        <v>5.5484115507014597E-2</v>
      </c>
      <c r="CK252" s="17"/>
      <c r="CL252" s="17" t="s">
        <v>131</v>
      </c>
      <c r="CM252" s="17">
        <v>7.17036502074411E-2</v>
      </c>
      <c r="CN252" s="17"/>
      <c r="CO252" s="17">
        <v>9.3668184191345094E-2</v>
      </c>
      <c r="CP252" s="17">
        <v>4.73238076082583E-2</v>
      </c>
      <c r="CQ252" s="17">
        <v>7.4390349785148802E-2</v>
      </c>
      <c r="CR252" s="17">
        <v>9.8895246833958894E-2</v>
      </c>
    </row>
    <row r="253" spans="2:96" x14ac:dyDescent="0.25">
      <c r="B253" t="s">
        <v>245</v>
      </c>
      <c r="C253" s="17">
        <v>4.9069177281530103E-2</v>
      </c>
      <c r="D253" s="17">
        <v>4.0609547988469302E-2</v>
      </c>
      <c r="E253" s="17">
        <v>5.7115202296496498E-2</v>
      </c>
      <c r="F253" s="17"/>
      <c r="G253" s="17">
        <v>0.10962914851420499</v>
      </c>
      <c r="H253" s="17">
        <v>7.42616263595587E-2</v>
      </c>
      <c r="I253" s="17">
        <v>5.8529361770691499E-2</v>
      </c>
      <c r="J253" s="17">
        <v>2.3694390482546301E-2</v>
      </c>
      <c r="K253" s="17">
        <v>1.53401061588098E-2</v>
      </c>
      <c r="L253" s="17">
        <v>1.08720314582165E-2</v>
      </c>
      <c r="M253" s="17"/>
      <c r="N253" s="17">
        <v>5.2605298220755499E-2</v>
      </c>
      <c r="O253" s="17">
        <v>4.3056906603587602E-2</v>
      </c>
      <c r="P253" s="17">
        <v>5.2361252348794199E-2</v>
      </c>
      <c r="Q253" s="17">
        <v>4.9218928990373598E-2</v>
      </c>
      <c r="R253" s="17"/>
      <c r="S253" s="17">
        <v>3.3628062778738602E-2</v>
      </c>
      <c r="T253" s="17">
        <v>5.4267434608098998E-2</v>
      </c>
      <c r="U253" s="17">
        <v>4.9498363810183299E-2</v>
      </c>
      <c r="V253" s="17">
        <v>2.0208881748690399E-2</v>
      </c>
      <c r="W253" s="17">
        <v>6.2845097953232204E-2</v>
      </c>
      <c r="X253" s="17">
        <v>5.3065046268001098E-2</v>
      </c>
      <c r="Y253" s="17">
        <v>6.4145590254910498E-2</v>
      </c>
      <c r="Z253" s="17">
        <v>6.5413659021026596E-2</v>
      </c>
      <c r="AA253" s="17">
        <v>8.0591219809283798E-2</v>
      </c>
      <c r="AB253" s="17">
        <v>2.52453884424815E-2</v>
      </c>
      <c r="AC253" s="17">
        <v>5.4810059424321898E-2</v>
      </c>
      <c r="AD253" s="17">
        <v>5.67190391920981E-2</v>
      </c>
      <c r="AE253" s="17"/>
      <c r="AF253" s="17">
        <v>4.17154196163501E-2</v>
      </c>
      <c r="AG253" s="17">
        <v>5.2830163041532402E-2</v>
      </c>
      <c r="AH253" s="17">
        <v>0</v>
      </c>
      <c r="AI253" s="17">
        <v>0.103228761326143</v>
      </c>
      <c r="AJ253" s="17">
        <v>7.4804965482480001E-2</v>
      </c>
      <c r="AK253" s="17"/>
      <c r="AL253" s="17">
        <v>4.1253977897838801E-2</v>
      </c>
      <c r="AM253" s="17">
        <v>5.0724283719908801E-2</v>
      </c>
      <c r="AN253" s="17">
        <v>1.9678295553905201E-2</v>
      </c>
      <c r="AO253" s="17"/>
      <c r="AP253" s="17">
        <v>5.4696779302153699E-2</v>
      </c>
      <c r="AQ253" s="17">
        <v>3.5166156773386699E-2</v>
      </c>
      <c r="AR253" s="17">
        <v>5.4515940199347399E-2</v>
      </c>
      <c r="AS253" s="17">
        <v>6.8898781656575994E-2</v>
      </c>
      <c r="AT253" s="17">
        <v>0</v>
      </c>
      <c r="AU253" s="17"/>
      <c r="AV253" s="17">
        <v>0</v>
      </c>
      <c r="AW253" s="17">
        <v>0.130835601843203</v>
      </c>
      <c r="AX253" s="17">
        <v>4.6829337404784399E-2</v>
      </c>
      <c r="AY253" s="17">
        <v>6.9512266131034797E-2</v>
      </c>
      <c r="AZ253" s="17">
        <v>5.0736151391270898E-2</v>
      </c>
      <c r="BA253" s="17">
        <v>2.8203860933292298E-2</v>
      </c>
      <c r="BB253" s="17">
        <v>4.3921896115888502E-2</v>
      </c>
      <c r="BC253" s="17">
        <v>4.9182197350217401E-2</v>
      </c>
      <c r="BD253" s="17">
        <v>6.4457518006372602E-2</v>
      </c>
      <c r="BE253" s="17">
        <v>5.0495579653420802E-2</v>
      </c>
      <c r="BF253" s="17">
        <v>6.3892249137793594E-2</v>
      </c>
      <c r="BG253" s="17">
        <v>2.15955947217529E-2</v>
      </c>
      <c r="BH253" s="17">
        <v>3.3734008471738797E-2</v>
      </c>
      <c r="BI253" s="17">
        <v>0</v>
      </c>
      <c r="BJ253" s="17">
        <v>0</v>
      </c>
      <c r="BK253" s="17">
        <v>0</v>
      </c>
      <c r="BL253" s="17"/>
      <c r="BM253" s="17">
        <v>5.4770911038610197E-2</v>
      </c>
      <c r="BN253" s="17">
        <v>5.6716594907010198E-2</v>
      </c>
      <c r="BO253" s="17">
        <v>5.0849411763163897E-2</v>
      </c>
      <c r="BP253" s="17">
        <v>5.05711128375151E-2</v>
      </c>
      <c r="BQ253" s="17">
        <v>1.17813721937705E-2</v>
      </c>
      <c r="BR253" s="17">
        <v>4.4249293178308502E-2</v>
      </c>
      <c r="BS253" s="17"/>
      <c r="BT253" s="17">
        <v>5.3877127734891901E-2</v>
      </c>
      <c r="BU253" s="17">
        <v>3.88158327620583E-2</v>
      </c>
      <c r="BV253" s="17"/>
      <c r="BW253" s="17">
        <v>2.80027777214228E-2</v>
      </c>
      <c r="BX253" s="17">
        <v>4.69557784229679E-2</v>
      </c>
      <c r="BY253" s="17"/>
      <c r="BZ253" s="17">
        <v>3.9233353494003698E-2</v>
      </c>
      <c r="CA253" s="17">
        <v>6.7536377110828702E-2</v>
      </c>
      <c r="CB253" s="17">
        <v>2.4571558283218799E-2</v>
      </c>
      <c r="CC253" s="17"/>
      <c r="CD253" s="17">
        <v>2.37607162136808E-2</v>
      </c>
      <c r="CE253" s="17">
        <v>9.1379906733454294E-2</v>
      </c>
      <c r="CF253" s="17">
        <v>5.9089689335210201E-2</v>
      </c>
      <c r="CG253" s="17"/>
      <c r="CH253" s="17">
        <v>3.21512495565624E-2</v>
      </c>
      <c r="CI253" s="17">
        <v>8.5342105870980303E-2</v>
      </c>
      <c r="CJ253" s="17">
        <v>5.5460061368085997E-2</v>
      </c>
      <c r="CK253" s="17"/>
      <c r="CL253" s="17" t="s">
        <v>131</v>
      </c>
      <c r="CM253" s="17">
        <v>4.9069177281530103E-2</v>
      </c>
      <c r="CN253" s="17"/>
      <c r="CO253" s="17">
        <v>0</v>
      </c>
      <c r="CP253" s="17">
        <v>2.6878666478644501E-2</v>
      </c>
      <c r="CQ253" s="17">
        <v>5.9774806809051097E-2</v>
      </c>
      <c r="CR253" s="17">
        <v>7.8037664712854102E-2</v>
      </c>
    </row>
    <row r="254" spans="2:96" x14ac:dyDescent="0.25">
      <c r="B254" t="s">
        <v>246</v>
      </c>
      <c r="C254" s="17">
        <v>3.6569400430654E-2</v>
      </c>
      <c r="D254" s="17">
        <v>4.5517552077715399E-2</v>
      </c>
      <c r="E254" s="17">
        <v>2.8456827007931999E-2</v>
      </c>
      <c r="F254" s="17"/>
      <c r="G254" s="17">
        <v>2.90468648885048E-2</v>
      </c>
      <c r="H254" s="17">
        <v>6.1257772172993101E-2</v>
      </c>
      <c r="I254" s="17">
        <v>6.0062904360853799E-2</v>
      </c>
      <c r="J254" s="17">
        <v>3.0886687463573599E-2</v>
      </c>
      <c r="K254" s="17">
        <v>7.5048765826211299E-3</v>
      </c>
      <c r="L254" s="17">
        <v>1.7667313256523799E-2</v>
      </c>
      <c r="M254" s="17"/>
      <c r="N254" s="17">
        <v>3.77095561786598E-2</v>
      </c>
      <c r="O254" s="17">
        <v>3.5376310818039797E-2</v>
      </c>
      <c r="P254" s="17">
        <v>3.1996561698858297E-2</v>
      </c>
      <c r="Q254" s="17">
        <v>4.05008376341051E-2</v>
      </c>
      <c r="R254" s="17"/>
      <c r="S254" s="17">
        <v>1.43665399000699E-2</v>
      </c>
      <c r="T254" s="17">
        <v>4.5317639897794602E-2</v>
      </c>
      <c r="U254" s="17">
        <v>0</v>
      </c>
      <c r="V254" s="17">
        <v>5.8824728194559098E-2</v>
      </c>
      <c r="W254" s="17">
        <v>5.66462027219823E-2</v>
      </c>
      <c r="X254" s="17">
        <v>4.1617492478877603E-2</v>
      </c>
      <c r="Y254" s="17">
        <v>3.1716847932569098E-2</v>
      </c>
      <c r="Z254" s="17">
        <v>0</v>
      </c>
      <c r="AA254" s="17">
        <v>5.4522746676358702E-2</v>
      </c>
      <c r="AB254" s="17">
        <v>2.6904401310685899E-2</v>
      </c>
      <c r="AC254" s="17">
        <v>8.0129608314320505E-2</v>
      </c>
      <c r="AD254" s="17">
        <v>3.32321553302308E-2</v>
      </c>
      <c r="AE254" s="17"/>
      <c r="AF254" s="17">
        <v>2.6924724599381E-2</v>
      </c>
      <c r="AG254" s="17">
        <v>4.8550178884781803E-2</v>
      </c>
      <c r="AH254" s="17">
        <v>5.3943786266366797E-2</v>
      </c>
      <c r="AI254" s="17">
        <v>0</v>
      </c>
      <c r="AJ254" s="17">
        <v>4.7896019553842602E-2</v>
      </c>
      <c r="AK254" s="17"/>
      <c r="AL254" s="17">
        <v>1.48384630687958E-2</v>
      </c>
      <c r="AM254" s="17">
        <v>3.8386602920299003E-2</v>
      </c>
      <c r="AN254" s="17">
        <v>9.4993696141346201E-2</v>
      </c>
      <c r="AO254" s="17"/>
      <c r="AP254" s="17">
        <v>2.7907890590260099E-2</v>
      </c>
      <c r="AQ254" s="17">
        <v>2.8278708043602802E-2</v>
      </c>
      <c r="AR254" s="17">
        <v>3.1575209112734197E-2</v>
      </c>
      <c r="AS254" s="17">
        <v>6.3579069749996595E-2</v>
      </c>
      <c r="AT254" s="17">
        <v>0.11788718766972101</v>
      </c>
      <c r="AU254" s="17"/>
      <c r="AV254" s="17">
        <v>0.29675421951939701</v>
      </c>
      <c r="AW254" s="17">
        <v>4.6866774035433302E-2</v>
      </c>
      <c r="AX254" s="17">
        <v>2.91182720256738E-2</v>
      </c>
      <c r="AY254" s="17">
        <v>3.5206677608093297E-2</v>
      </c>
      <c r="AZ254" s="17">
        <v>4.8193259575809798E-2</v>
      </c>
      <c r="BA254" s="17">
        <v>2.6641886325030902E-2</v>
      </c>
      <c r="BB254" s="17">
        <v>3.9547402480484002E-2</v>
      </c>
      <c r="BC254" s="17">
        <v>3.9324819822349401E-2</v>
      </c>
      <c r="BD254" s="17">
        <v>1.61768021396918E-2</v>
      </c>
      <c r="BE254" s="17">
        <v>0</v>
      </c>
      <c r="BF254" s="17">
        <v>4.5390892353290697E-2</v>
      </c>
      <c r="BG254" s="17">
        <v>4.9938851872080602E-2</v>
      </c>
      <c r="BH254" s="17">
        <v>3.5172042252459103E-2</v>
      </c>
      <c r="BI254" s="17">
        <v>0</v>
      </c>
      <c r="BJ254" s="17">
        <v>0</v>
      </c>
      <c r="BK254" s="17">
        <v>3.02474662764846E-2</v>
      </c>
      <c r="BL254" s="17"/>
      <c r="BM254" s="17">
        <v>3.90210589754659E-2</v>
      </c>
      <c r="BN254" s="17">
        <v>4.13132678907411E-2</v>
      </c>
      <c r="BO254" s="17">
        <v>8.80278655996556E-3</v>
      </c>
      <c r="BP254" s="17">
        <v>2.3593341821353399E-2</v>
      </c>
      <c r="BQ254" s="17">
        <v>4.2871734109758697E-2</v>
      </c>
      <c r="BR254" s="17">
        <v>0.10390869661539</v>
      </c>
      <c r="BS254" s="17"/>
      <c r="BT254" s="17">
        <v>4.1146025170744699E-2</v>
      </c>
      <c r="BU254" s="17">
        <v>3.16167179288495E-2</v>
      </c>
      <c r="BV254" s="17"/>
      <c r="BW254" s="17">
        <v>4.0461539585439799E-2</v>
      </c>
      <c r="BX254" s="17">
        <v>3.0666033551981001E-2</v>
      </c>
      <c r="BY254" s="17"/>
      <c r="BZ254" s="17">
        <v>3.8672658493587697E-2</v>
      </c>
      <c r="CA254" s="17">
        <v>4.1950975576702E-2</v>
      </c>
      <c r="CB254" s="17">
        <v>0</v>
      </c>
      <c r="CC254" s="17"/>
      <c r="CD254" s="17">
        <v>3.4305214222157002E-2</v>
      </c>
      <c r="CE254" s="17">
        <v>4.3805882779961197E-2</v>
      </c>
      <c r="CF254" s="17">
        <v>4.6110014910735797E-2</v>
      </c>
      <c r="CG254" s="17"/>
      <c r="CH254" s="17">
        <v>3.6878393193853602E-2</v>
      </c>
      <c r="CI254" s="17">
        <v>5.2761710700468298E-2</v>
      </c>
      <c r="CJ254" s="17">
        <v>3.4486848376543901E-2</v>
      </c>
      <c r="CK254" s="17"/>
      <c r="CL254" s="17" t="s">
        <v>131</v>
      </c>
      <c r="CM254" s="17">
        <v>3.6569400430654E-2</v>
      </c>
      <c r="CN254" s="17"/>
      <c r="CO254" s="17">
        <v>0</v>
      </c>
      <c r="CP254" s="17">
        <v>2.87173875896958E-2</v>
      </c>
      <c r="CQ254" s="17">
        <v>3.1515567983448102E-2</v>
      </c>
      <c r="CR254" s="17">
        <v>7.0386532260869494E-2</v>
      </c>
    </row>
    <row r="255" spans="2:96" x14ac:dyDescent="0.25">
      <c r="B255" t="s">
        <v>175</v>
      </c>
      <c r="C255" s="17">
        <v>2.0577814776665999E-2</v>
      </c>
      <c r="D255" s="17">
        <v>2.25716478039793E-2</v>
      </c>
      <c r="E255" s="17">
        <v>1.8826093128574001E-2</v>
      </c>
      <c r="F255" s="17"/>
      <c r="G255" s="17">
        <v>2.8304770870950902E-2</v>
      </c>
      <c r="H255" s="17">
        <v>3.2610692486863997E-2</v>
      </c>
      <c r="I255" s="17">
        <v>1.1994662347902601E-2</v>
      </c>
      <c r="J255" s="17">
        <v>2.9469445503781701E-2</v>
      </c>
      <c r="K255" s="17">
        <v>7.9581515541797508E-3</v>
      </c>
      <c r="L255" s="17">
        <v>1.2991724351900401E-2</v>
      </c>
      <c r="M255" s="17"/>
      <c r="N255" s="17">
        <v>1.0320171842933301E-2</v>
      </c>
      <c r="O255" s="17">
        <v>2.8542703662971201E-2</v>
      </c>
      <c r="P255" s="17">
        <v>2.61618961223452E-2</v>
      </c>
      <c r="Q255" s="17">
        <v>1.78908583165833E-2</v>
      </c>
      <c r="R255" s="17"/>
      <c r="S255" s="17">
        <v>6.4564541047242201E-3</v>
      </c>
      <c r="T255" s="17">
        <v>0</v>
      </c>
      <c r="U255" s="17">
        <v>3.1633254074366998E-2</v>
      </c>
      <c r="V255" s="17">
        <v>0</v>
      </c>
      <c r="W255" s="17">
        <v>5.6118183667824E-2</v>
      </c>
      <c r="X255" s="17">
        <v>7.1249785044901606E-2</v>
      </c>
      <c r="Y255" s="17">
        <v>1.3807766651053099E-2</v>
      </c>
      <c r="Z255" s="17">
        <v>0</v>
      </c>
      <c r="AA255" s="17">
        <v>2.69490698419E-2</v>
      </c>
      <c r="AB255" s="17">
        <v>4.1272074524772301E-2</v>
      </c>
      <c r="AC255" s="17">
        <v>0</v>
      </c>
      <c r="AD255" s="17">
        <v>0</v>
      </c>
      <c r="AE255" s="17"/>
      <c r="AF255" s="17">
        <v>1.9428584047831699E-2</v>
      </c>
      <c r="AG255" s="17">
        <v>8.3877248143297504E-3</v>
      </c>
      <c r="AH255" s="17">
        <v>0</v>
      </c>
      <c r="AI255" s="17">
        <v>0</v>
      </c>
      <c r="AJ255" s="17">
        <v>2.0786875893089501E-2</v>
      </c>
      <c r="AK255" s="17"/>
      <c r="AL255" s="17">
        <v>2.9672967006221799E-2</v>
      </c>
      <c r="AM255" s="17">
        <v>1.05044558377956E-2</v>
      </c>
      <c r="AN255" s="17">
        <v>0</v>
      </c>
      <c r="AO255" s="17"/>
      <c r="AP255" s="17">
        <v>1.97014749470623E-2</v>
      </c>
      <c r="AQ255" s="17">
        <v>9.7308947492892404E-3</v>
      </c>
      <c r="AR255" s="17">
        <v>3.6156786881861698E-2</v>
      </c>
      <c r="AS255" s="17">
        <v>1.16655615012891E-2</v>
      </c>
      <c r="AT255" s="17">
        <v>0</v>
      </c>
      <c r="AU255" s="17"/>
      <c r="AV255" s="17">
        <v>0</v>
      </c>
      <c r="AW255" s="17">
        <v>0</v>
      </c>
      <c r="AX255" s="17">
        <v>0</v>
      </c>
      <c r="AY255" s="17">
        <v>4.8262760027251501E-2</v>
      </c>
      <c r="AZ255" s="17">
        <v>1.09278009900704E-2</v>
      </c>
      <c r="BA255" s="17">
        <v>1.0380636395963899E-2</v>
      </c>
      <c r="BB255" s="17">
        <v>4.7138112935853099E-2</v>
      </c>
      <c r="BC255" s="17">
        <v>3.1316947219227703E-2</v>
      </c>
      <c r="BD255" s="17">
        <v>0</v>
      </c>
      <c r="BE255" s="17">
        <v>0</v>
      </c>
      <c r="BF255" s="17">
        <v>0</v>
      </c>
      <c r="BG255" s="17">
        <v>3.7925912802679998E-2</v>
      </c>
      <c r="BH255" s="17">
        <v>0</v>
      </c>
      <c r="BI255" s="17">
        <v>0</v>
      </c>
      <c r="BJ255" s="17">
        <v>0.247475483001247</v>
      </c>
      <c r="BK255" s="17">
        <v>2.9961630544180301E-2</v>
      </c>
      <c r="BL255" s="17"/>
      <c r="BM255" s="17">
        <v>1.4868242140433601E-2</v>
      </c>
      <c r="BN255" s="17">
        <v>3.3376476691274297E-2</v>
      </c>
      <c r="BO255" s="17">
        <v>1.9670104406995799E-2</v>
      </c>
      <c r="BP255" s="17">
        <v>1.24046768276802E-2</v>
      </c>
      <c r="BQ255" s="17">
        <v>1.18893785227736E-2</v>
      </c>
      <c r="BR255" s="17">
        <v>2.6010910151005099E-2</v>
      </c>
      <c r="BS255" s="17"/>
      <c r="BT255" s="17">
        <v>1.42977904324152E-2</v>
      </c>
      <c r="BU255" s="17">
        <v>2.9384224909853499E-2</v>
      </c>
      <c r="BV255" s="17"/>
      <c r="BW255" s="17">
        <v>3.02841841887087E-2</v>
      </c>
      <c r="BX255" s="17">
        <v>1.27818384603942E-2</v>
      </c>
      <c r="BY255" s="17"/>
      <c r="BZ255" s="17">
        <v>2.2800445404843901E-2</v>
      </c>
      <c r="CA255" s="17">
        <v>9.9489279660318706E-3</v>
      </c>
      <c r="CB255" s="17">
        <v>2.5417318246501199E-2</v>
      </c>
      <c r="CC255" s="17"/>
      <c r="CD255" s="17">
        <v>2.1243580660240399E-2</v>
      </c>
      <c r="CE255" s="17">
        <v>2.5806695256719501E-2</v>
      </c>
      <c r="CF255" s="17">
        <v>1.6751984819881102E-2</v>
      </c>
      <c r="CG255" s="17"/>
      <c r="CH255" s="17">
        <v>2.1510918806710799E-2</v>
      </c>
      <c r="CI255" s="17">
        <v>1.57922264604725E-2</v>
      </c>
      <c r="CJ255" s="17">
        <v>1.2529233868343301E-2</v>
      </c>
      <c r="CK255" s="17"/>
      <c r="CL255" s="17" t="s">
        <v>131</v>
      </c>
      <c r="CM255" s="17">
        <v>2.0577814776665999E-2</v>
      </c>
      <c r="CN255" s="17"/>
      <c r="CO255" s="17">
        <v>1.9599327692732298E-2</v>
      </c>
      <c r="CP255" s="17">
        <v>2.4304014352971401E-2</v>
      </c>
      <c r="CQ255" s="17">
        <v>1.5986295731746501E-2</v>
      </c>
      <c r="CR255" s="17">
        <v>2.4109621042510101E-2</v>
      </c>
    </row>
    <row r="256" spans="2:96" x14ac:dyDescent="0.25">
      <c r="B256" t="s">
        <v>247</v>
      </c>
      <c r="C256" s="17">
        <v>3.47430792245845E-2</v>
      </c>
      <c r="D256" s="17">
        <v>1.7841809918034999E-2</v>
      </c>
      <c r="E256" s="17">
        <v>5.0533235750475698E-2</v>
      </c>
      <c r="F256" s="17"/>
      <c r="G256" s="17">
        <v>1.9699682762030001E-2</v>
      </c>
      <c r="H256" s="17">
        <v>2.5265249265352799E-2</v>
      </c>
      <c r="I256" s="17">
        <v>2.8884881091428598E-2</v>
      </c>
      <c r="J256" s="17">
        <v>4.5357856588717403E-2</v>
      </c>
      <c r="K256" s="17">
        <v>2.9382875481839699E-2</v>
      </c>
      <c r="L256" s="17">
        <v>5.8432001771129498E-2</v>
      </c>
      <c r="M256" s="17"/>
      <c r="N256" s="17">
        <v>3.5920297707467401E-2</v>
      </c>
      <c r="O256" s="17">
        <v>5.0967559167908301E-2</v>
      </c>
      <c r="P256" s="17">
        <v>2.0633298511241901E-2</v>
      </c>
      <c r="Q256" s="17">
        <v>2.94289825795318E-2</v>
      </c>
      <c r="R256" s="17"/>
      <c r="S256" s="17">
        <v>3.6270908951009498E-2</v>
      </c>
      <c r="T256" s="17">
        <v>5.4307292130853502E-2</v>
      </c>
      <c r="U256" s="17">
        <v>0</v>
      </c>
      <c r="V256" s="17">
        <v>4.3318777255079398E-2</v>
      </c>
      <c r="W256" s="17">
        <v>3.4943334310717E-2</v>
      </c>
      <c r="X256" s="17">
        <v>7.7537403164413501E-2</v>
      </c>
      <c r="Y256" s="17">
        <v>2.8391239745030401E-2</v>
      </c>
      <c r="Z256" s="17">
        <v>2.65854359084285E-2</v>
      </c>
      <c r="AA256" s="17">
        <v>9.7154716352410506E-3</v>
      </c>
      <c r="AB256" s="17">
        <v>4.8403876195380398E-2</v>
      </c>
      <c r="AC256" s="17">
        <v>2.4646224373324699E-2</v>
      </c>
      <c r="AD256" s="17">
        <v>0</v>
      </c>
      <c r="AE256" s="17"/>
      <c r="AF256" s="17">
        <v>2.13876820054015E-2</v>
      </c>
      <c r="AG256" s="17">
        <v>6.4549933676590898E-2</v>
      </c>
      <c r="AH256" s="17">
        <v>2.5800092851207101E-2</v>
      </c>
      <c r="AI256" s="17">
        <v>7.6957105173160401E-2</v>
      </c>
      <c r="AJ256" s="17">
        <v>2.21241847747367E-2</v>
      </c>
      <c r="AK256" s="17"/>
      <c r="AL256" s="17">
        <v>1.4972722443417101E-2</v>
      </c>
      <c r="AM256" s="17">
        <v>3.3948470754550097E-2</v>
      </c>
      <c r="AN256" s="17">
        <v>5.2101179884515299E-2</v>
      </c>
      <c r="AO256" s="17"/>
      <c r="AP256" s="17">
        <v>4.50075617280635E-2</v>
      </c>
      <c r="AQ256" s="17">
        <v>3.2864175134365202E-2</v>
      </c>
      <c r="AR256" s="17">
        <v>2.2564966531003199E-2</v>
      </c>
      <c r="AS256" s="17">
        <v>4.5452671776525497E-2</v>
      </c>
      <c r="AT256" s="17">
        <v>0</v>
      </c>
      <c r="AU256" s="17"/>
      <c r="AV256" s="17">
        <v>0</v>
      </c>
      <c r="AW256" s="17">
        <v>2.14576144655498E-2</v>
      </c>
      <c r="AX256" s="17">
        <v>4.31140666861239E-2</v>
      </c>
      <c r="AY256" s="17">
        <v>0</v>
      </c>
      <c r="AZ256" s="17">
        <v>3.7829001379348901E-2</v>
      </c>
      <c r="BA256" s="17">
        <v>5.6152399423415898E-2</v>
      </c>
      <c r="BB256" s="17">
        <v>3.8659592370765203E-2</v>
      </c>
      <c r="BC256" s="17">
        <v>2.6999633951225E-2</v>
      </c>
      <c r="BD256" s="17">
        <v>3.5133688949952599E-2</v>
      </c>
      <c r="BE256" s="17">
        <v>5.2477635391953797E-2</v>
      </c>
      <c r="BF256" s="17">
        <v>3.22058834013976E-2</v>
      </c>
      <c r="BG256" s="17">
        <v>7.7614895438705506E-2</v>
      </c>
      <c r="BH256" s="17">
        <v>0</v>
      </c>
      <c r="BI256" s="17">
        <v>0</v>
      </c>
      <c r="BJ256" s="17">
        <v>0</v>
      </c>
      <c r="BK256" s="17">
        <v>0</v>
      </c>
      <c r="BL256" s="17"/>
      <c r="BM256" s="17">
        <v>3.0280498597474201E-2</v>
      </c>
      <c r="BN256" s="17">
        <v>4.6444020581953099E-2</v>
      </c>
      <c r="BO256" s="17">
        <v>1.4427377737291001E-2</v>
      </c>
      <c r="BP256" s="17">
        <v>4.2082511297887697E-2</v>
      </c>
      <c r="BQ256" s="17">
        <v>3.4387827091573002E-2</v>
      </c>
      <c r="BR256" s="17">
        <v>2.2572633095429499E-2</v>
      </c>
      <c r="BS256" s="17"/>
      <c r="BT256" s="17">
        <v>2.6141194866726E-2</v>
      </c>
      <c r="BU256" s="17">
        <v>4.69917098830335E-2</v>
      </c>
      <c r="BV256" s="17"/>
      <c r="BW256" s="17">
        <v>2.9271573540401399E-2</v>
      </c>
      <c r="BX256" s="17">
        <v>4.0133762366252997E-2</v>
      </c>
      <c r="BY256" s="17"/>
      <c r="BZ256" s="17">
        <v>3.2114372948348603E-2</v>
      </c>
      <c r="CA256" s="17">
        <v>4.6871416578806897E-2</v>
      </c>
      <c r="CB256" s="17">
        <v>5.5434501099868499E-2</v>
      </c>
      <c r="CC256" s="17"/>
      <c r="CD256" s="17">
        <v>3.4159791955592801E-2</v>
      </c>
      <c r="CE256" s="17">
        <v>1.6104839879077001E-2</v>
      </c>
      <c r="CF256" s="17">
        <v>7.2169201661507101E-2</v>
      </c>
      <c r="CG256" s="17"/>
      <c r="CH256" s="17">
        <v>3.6305198096194403E-2</v>
      </c>
      <c r="CI256" s="17">
        <v>1.9642928557732201E-2</v>
      </c>
      <c r="CJ256" s="17">
        <v>5.2592385204858302E-2</v>
      </c>
      <c r="CK256" s="17"/>
      <c r="CL256" s="17" t="s">
        <v>131</v>
      </c>
      <c r="CM256" s="17">
        <v>3.47430792245845E-2</v>
      </c>
      <c r="CN256" s="17"/>
      <c r="CO256" s="17">
        <v>0</v>
      </c>
      <c r="CP256" s="17">
        <v>2.6586154310299301E-2</v>
      </c>
      <c r="CQ256" s="17">
        <v>4.0049057718444102E-2</v>
      </c>
      <c r="CR256" s="17">
        <v>4.7673297543751998E-2</v>
      </c>
    </row>
    <row r="257" spans="2:96" x14ac:dyDescent="0.25">
      <c r="B257" t="s">
        <v>127</v>
      </c>
      <c r="C257" s="17">
        <v>5.0159741813938898E-3</v>
      </c>
      <c r="D257" s="17">
        <v>2.6941149160001E-3</v>
      </c>
      <c r="E257" s="17">
        <v>7.1862848231915499E-3</v>
      </c>
      <c r="F257" s="17"/>
      <c r="G257" s="17">
        <v>9.0752690277853907E-3</v>
      </c>
      <c r="H257" s="17">
        <v>1.3841672224031E-2</v>
      </c>
      <c r="I257" s="17">
        <v>0</v>
      </c>
      <c r="J257" s="17">
        <v>0</v>
      </c>
      <c r="K257" s="17">
        <v>7.32898462174769E-3</v>
      </c>
      <c r="L257" s="17">
        <v>0</v>
      </c>
      <c r="M257" s="17"/>
      <c r="N257" s="17">
        <v>5.19927021617087E-3</v>
      </c>
      <c r="O257" s="17">
        <v>4.5777441893363503E-3</v>
      </c>
      <c r="P257" s="17">
        <v>4.6796517965785999E-3</v>
      </c>
      <c r="Q257" s="17">
        <v>5.5630508685969599E-3</v>
      </c>
      <c r="R257" s="17"/>
      <c r="S257" s="17">
        <v>0</v>
      </c>
      <c r="T257" s="17">
        <v>1.1564506786856801E-2</v>
      </c>
      <c r="U257" s="17">
        <v>0</v>
      </c>
      <c r="V257" s="17">
        <v>0</v>
      </c>
      <c r="W257" s="17">
        <v>2.0647230280378001E-2</v>
      </c>
      <c r="X257" s="17">
        <v>1.83695185644056E-2</v>
      </c>
      <c r="Y257" s="17">
        <v>1.2716132478414299E-2</v>
      </c>
      <c r="Z257" s="17">
        <v>0</v>
      </c>
      <c r="AA257" s="17">
        <v>0</v>
      </c>
      <c r="AB257" s="17">
        <v>0</v>
      </c>
      <c r="AC257" s="17">
        <v>0</v>
      </c>
      <c r="AD257" s="17">
        <v>0</v>
      </c>
      <c r="AE257" s="17"/>
      <c r="AF257" s="17">
        <v>4.2713483811697098E-3</v>
      </c>
      <c r="AG257" s="17">
        <v>7.7970576076933796E-3</v>
      </c>
      <c r="AH257" s="17">
        <v>0</v>
      </c>
      <c r="AI257" s="17">
        <v>0</v>
      </c>
      <c r="AJ257" s="17">
        <v>8.5712214778705005E-3</v>
      </c>
      <c r="AK257" s="17"/>
      <c r="AL257" s="17">
        <v>6.7566831361005504E-3</v>
      </c>
      <c r="AM257" s="17">
        <v>9.5739932374680099E-3</v>
      </c>
      <c r="AN257" s="17">
        <v>0</v>
      </c>
      <c r="AO257" s="17"/>
      <c r="AP257" s="17">
        <v>4.2502848948230802E-3</v>
      </c>
      <c r="AQ257" s="17">
        <v>6.3944178922372896E-3</v>
      </c>
      <c r="AR257" s="17">
        <v>5.2636635441209896E-3</v>
      </c>
      <c r="AS257" s="17">
        <v>1.08298921773893E-2</v>
      </c>
      <c r="AT257" s="17">
        <v>0</v>
      </c>
      <c r="AU257" s="17"/>
      <c r="AV257" s="17">
        <v>0.152769603320837</v>
      </c>
      <c r="AW257" s="17">
        <v>5.3466877238375801E-2</v>
      </c>
      <c r="AX257" s="17">
        <v>0</v>
      </c>
      <c r="AY257" s="17">
        <v>0</v>
      </c>
      <c r="AZ257" s="17">
        <v>0</v>
      </c>
      <c r="BA257" s="17">
        <v>8.9699594927177204E-3</v>
      </c>
      <c r="BB257" s="17">
        <v>0</v>
      </c>
      <c r="BC257" s="17">
        <v>0</v>
      </c>
      <c r="BD257" s="17">
        <v>0</v>
      </c>
      <c r="BE257" s="17">
        <v>0</v>
      </c>
      <c r="BF257" s="17">
        <v>0</v>
      </c>
      <c r="BG257" s="17">
        <v>0</v>
      </c>
      <c r="BH257" s="17">
        <v>0</v>
      </c>
      <c r="BI257" s="17">
        <v>0</v>
      </c>
      <c r="BJ257" s="17">
        <v>0</v>
      </c>
      <c r="BK257" s="17">
        <v>0</v>
      </c>
      <c r="BL257" s="17"/>
      <c r="BM257" s="17">
        <v>5.0678294954887701E-3</v>
      </c>
      <c r="BN257" s="17">
        <v>9.0445927762903694E-3</v>
      </c>
      <c r="BO257" s="17">
        <v>0</v>
      </c>
      <c r="BP257" s="17">
        <v>6.9181562412020002E-3</v>
      </c>
      <c r="BQ257" s="17">
        <v>0</v>
      </c>
      <c r="BR257" s="17">
        <v>0</v>
      </c>
      <c r="BS257" s="17"/>
      <c r="BT257" s="17">
        <v>4.8354213689086401E-3</v>
      </c>
      <c r="BU257" s="17">
        <v>5.3948649251799301E-3</v>
      </c>
      <c r="BV257" s="17"/>
      <c r="BW257" s="17">
        <v>6.2995884125599602E-3</v>
      </c>
      <c r="BX257" s="17">
        <v>0</v>
      </c>
      <c r="BY257" s="17"/>
      <c r="BZ257" s="17">
        <v>6.3822605831700199E-3</v>
      </c>
      <c r="CA257" s="17">
        <v>0</v>
      </c>
      <c r="CB257" s="17">
        <v>0</v>
      </c>
      <c r="CC257" s="17"/>
      <c r="CD257" s="17">
        <v>4.4643633140379899E-3</v>
      </c>
      <c r="CE257" s="17">
        <v>0</v>
      </c>
      <c r="CF257" s="17">
        <v>0</v>
      </c>
      <c r="CG257" s="17"/>
      <c r="CH257" s="17">
        <v>4.0592054083779597E-3</v>
      </c>
      <c r="CI257" s="17">
        <v>0</v>
      </c>
      <c r="CJ257" s="17">
        <v>0</v>
      </c>
      <c r="CK257" s="17"/>
      <c r="CL257" s="17" t="s">
        <v>131</v>
      </c>
      <c r="CM257" s="17">
        <v>5.0159741813938898E-3</v>
      </c>
      <c r="CN257" s="17"/>
      <c r="CO257" s="17">
        <v>0</v>
      </c>
      <c r="CP257" s="17">
        <v>8.56378288381969E-3</v>
      </c>
      <c r="CQ257" s="17">
        <v>2.9372598935845299E-3</v>
      </c>
      <c r="CR257" s="17">
        <v>5.0006017239056302E-3</v>
      </c>
    </row>
    <row r="258" spans="2:96" x14ac:dyDescent="0.25">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c r="CB258" s="17"/>
      <c r="CC258" s="17"/>
      <c r="CD258" s="17"/>
      <c r="CE258" s="17"/>
      <c r="CF258" s="17"/>
      <c r="CG258" s="17"/>
      <c r="CH258" s="17"/>
      <c r="CI258" s="17"/>
      <c r="CJ258" s="17"/>
      <c r="CK258" s="17"/>
      <c r="CL258" s="17"/>
      <c r="CM258" s="17"/>
      <c r="CN258" s="17"/>
      <c r="CO258" s="17"/>
      <c r="CP258" s="17"/>
      <c r="CQ258" s="17"/>
      <c r="CR258" s="17"/>
    </row>
    <row r="259" spans="2:96" x14ac:dyDescent="0.25">
      <c r="B259" s="6" t="s">
        <v>258</v>
      </c>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c r="CE259" s="17"/>
      <c r="CF259" s="17"/>
      <c r="CG259" s="17"/>
      <c r="CH259" s="17"/>
      <c r="CI259" s="17"/>
      <c r="CJ259" s="17"/>
      <c r="CK259" s="17"/>
      <c r="CL259" s="17"/>
      <c r="CM259" s="17"/>
      <c r="CN259" s="17"/>
      <c r="CO259" s="17"/>
      <c r="CP259" s="17"/>
      <c r="CQ259" s="17"/>
      <c r="CR259" s="17"/>
    </row>
    <row r="260" spans="2:96" x14ac:dyDescent="0.25">
      <c r="B260" s="24" t="s">
        <v>259</v>
      </c>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c r="CF260" s="17"/>
      <c r="CG260" s="17"/>
      <c r="CH260" s="17"/>
      <c r="CI260" s="17"/>
      <c r="CJ260" s="17"/>
      <c r="CK260" s="17"/>
      <c r="CL260" s="17"/>
      <c r="CM260" s="17"/>
      <c r="CN260" s="17"/>
      <c r="CO260" s="17"/>
      <c r="CP260" s="17"/>
      <c r="CQ260" s="17"/>
      <c r="CR260" s="17"/>
    </row>
    <row r="261" spans="2:96" x14ac:dyDescent="0.25">
      <c r="B261" t="s">
        <v>250</v>
      </c>
      <c r="C261" s="17">
        <v>0.43623001796310801</v>
      </c>
      <c r="D261" s="17">
        <v>0.46319437758227</v>
      </c>
      <c r="E261" s="17">
        <v>0.40539280110694997</v>
      </c>
      <c r="F261" s="17"/>
      <c r="G261" s="17">
        <v>0.41646530905451201</v>
      </c>
      <c r="H261" s="17">
        <v>0.39842656068108501</v>
      </c>
      <c r="I261" s="17">
        <v>0.44877537709618298</v>
      </c>
      <c r="J261" s="17">
        <v>0.45876750557505702</v>
      </c>
      <c r="K261" s="17">
        <v>0.51780659187509503</v>
      </c>
      <c r="L261" s="17">
        <v>0.39491204891818799</v>
      </c>
      <c r="M261" s="17"/>
      <c r="N261" s="17">
        <v>0.43761247802877601</v>
      </c>
      <c r="O261" s="17">
        <v>0.50030685698894095</v>
      </c>
      <c r="P261" s="17">
        <v>0.38118448769612501</v>
      </c>
      <c r="Q261" s="17">
        <v>0.41749016635222302</v>
      </c>
      <c r="R261" s="17"/>
      <c r="S261" s="17">
        <v>0.40517027136707101</v>
      </c>
      <c r="T261" s="17">
        <v>0.48338037424768399</v>
      </c>
      <c r="U261" s="17">
        <v>0.43160047457408801</v>
      </c>
      <c r="V261" s="17">
        <v>0.41004713055133202</v>
      </c>
      <c r="W261" s="17">
        <v>0.45447451698966301</v>
      </c>
      <c r="X261" s="17">
        <v>0.36203604449571303</v>
      </c>
      <c r="Y261" s="17">
        <v>0.45452596922623301</v>
      </c>
      <c r="Z261" s="17">
        <v>0.46532305247235201</v>
      </c>
      <c r="AA261" s="17">
        <v>0.42112631651911298</v>
      </c>
      <c r="AB261" s="17">
        <v>0.50343930899408296</v>
      </c>
      <c r="AC261" s="17">
        <v>0.385943596833077</v>
      </c>
      <c r="AD261" s="17">
        <v>0.47811475405368398</v>
      </c>
      <c r="AE261" s="17"/>
      <c r="AF261" s="17">
        <v>0.44101679360882701</v>
      </c>
      <c r="AG261" s="17">
        <v>0.42344757469759198</v>
      </c>
      <c r="AH261" s="17">
        <v>0.44027872198802198</v>
      </c>
      <c r="AI261" s="17">
        <v>0.48516571716873602</v>
      </c>
      <c r="AJ261" s="17">
        <v>0.36984578044080901</v>
      </c>
      <c r="AK261" s="17"/>
      <c r="AL261" s="17">
        <v>0.43423142160063399</v>
      </c>
      <c r="AM261" s="17">
        <v>0.43091413848223198</v>
      </c>
      <c r="AN261" s="17">
        <v>0.42210777983203601</v>
      </c>
      <c r="AO261" s="17"/>
      <c r="AP261" s="17">
        <v>0.42840784560366102</v>
      </c>
      <c r="AQ261" s="17">
        <v>0.45028764719727499</v>
      </c>
      <c r="AR261" s="17">
        <v>0.45441273921330599</v>
      </c>
      <c r="AS261" s="17">
        <v>0.41529273063892402</v>
      </c>
      <c r="AT261" s="17">
        <v>0.39681830956778202</v>
      </c>
      <c r="AU261" s="17"/>
      <c r="AV261" s="17" t="s">
        <v>131</v>
      </c>
      <c r="AW261" s="17">
        <v>0.41365309557052898</v>
      </c>
      <c r="AX261" s="17">
        <v>0.35630650299090599</v>
      </c>
      <c r="AY261" s="17">
        <v>0.49616463923422699</v>
      </c>
      <c r="AZ261" s="17">
        <v>0.33710866384730098</v>
      </c>
      <c r="BA261" s="17">
        <v>0.43936526394916398</v>
      </c>
      <c r="BB261" s="17">
        <v>0.44182803808794802</v>
      </c>
      <c r="BC261" s="17">
        <v>0.44354898117601499</v>
      </c>
      <c r="BD261" s="17">
        <v>0.47446058166859201</v>
      </c>
      <c r="BE261" s="17">
        <v>0.37691616334738998</v>
      </c>
      <c r="BF261" s="17">
        <v>0.45172063041868799</v>
      </c>
      <c r="BG261" s="17">
        <v>0.41359006883927002</v>
      </c>
      <c r="BH261" s="17">
        <v>0.54260439564007001</v>
      </c>
      <c r="BI261" s="17">
        <v>0.56471115620437295</v>
      </c>
      <c r="BJ261" s="17">
        <v>0.47498738975684701</v>
      </c>
      <c r="BK261" s="17">
        <v>0.41735356803297202</v>
      </c>
      <c r="BL261" s="17"/>
      <c r="BM261" s="17">
        <v>0.39845382574421001</v>
      </c>
      <c r="BN261" s="17">
        <v>0.43220148514562601</v>
      </c>
      <c r="BO261" s="17">
        <v>0.40891551935009401</v>
      </c>
      <c r="BP261" s="17">
        <v>0.44940526426161398</v>
      </c>
      <c r="BQ261" s="17">
        <v>0.57439317718650396</v>
      </c>
      <c r="BR261" s="17">
        <v>0.35633042976318502</v>
      </c>
      <c r="BS261" s="17"/>
      <c r="BT261" s="17">
        <v>0.45058214867200802</v>
      </c>
      <c r="BU261" s="17">
        <v>0.41375561560620799</v>
      </c>
      <c r="BV261" s="17"/>
      <c r="BW261" s="17">
        <v>0.46177827260930998</v>
      </c>
      <c r="BX261" s="17">
        <v>0.425931516182951</v>
      </c>
      <c r="BY261" s="17"/>
      <c r="BZ261" s="17">
        <v>0.450316768929928</v>
      </c>
      <c r="CA261" s="17">
        <v>0.36576577363864299</v>
      </c>
      <c r="CB261" s="17">
        <v>0.30404612072089698</v>
      </c>
      <c r="CC261" s="17"/>
      <c r="CD261" s="17">
        <v>0.45668045014977199</v>
      </c>
      <c r="CE261" s="17">
        <v>0.32607345491544099</v>
      </c>
      <c r="CF261" s="17">
        <v>0.35212750232803303</v>
      </c>
      <c r="CG261" s="17"/>
      <c r="CH261" s="17">
        <v>0.45927839259812703</v>
      </c>
      <c r="CI261" s="17">
        <v>0.29155243362670202</v>
      </c>
      <c r="CJ261" s="17">
        <v>0.29928749771992502</v>
      </c>
      <c r="CK261" s="17"/>
      <c r="CL261" s="17">
        <v>0.43623001796310801</v>
      </c>
      <c r="CM261" s="17" t="s">
        <v>131</v>
      </c>
      <c r="CN261" s="17"/>
      <c r="CO261" s="17">
        <v>0.46674504709202003</v>
      </c>
      <c r="CP261" s="17">
        <v>0.43002923577177599</v>
      </c>
      <c r="CQ261" s="17">
        <v>0.47599318230748799</v>
      </c>
      <c r="CR261" s="17">
        <v>0.36208399140716302</v>
      </c>
    </row>
    <row r="262" spans="2:96" x14ac:dyDescent="0.25">
      <c r="B262" t="s">
        <v>251</v>
      </c>
      <c r="C262" s="17">
        <v>0.249778494523961</v>
      </c>
      <c r="D262" s="17">
        <v>0.25279920449094001</v>
      </c>
      <c r="E262" s="17">
        <v>0.248206799151001</v>
      </c>
      <c r="F262" s="17"/>
      <c r="G262" s="17">
        <v>9.5001059962211407E-2</v>
      </c>
      <c r="H262" s="17">
        <v>0.150275288266385</v>
      </c>
      <c r="I262" s="17">
        <v>0.26350094352696901</v>
      </c>
      <c r="J262" s="17">
        <v>0.27611205226668201</v>
      </c>
      <c r="K262" s="17">
        <v>0.34884743201755902</v>
      </c>
      <c r="L262" s="17">
        <v>0.303773840090305</v>
      </c>
      <c r="M262" s="17"/>
      <c r="N262" s="17">
        <v>0.217184548818251</v>
      </c>
      <c r="O262" s="17">
        <v>0.29901835258052301</v>
      </c>
      <c r="P262" s="17">
        <v>0.19773525825617899</v>
      </c>
      <c r="Q262" s="17">
        <v>0.28174645417684102</v>
      </c>
      <c r="R262" s="17"/>
      <c r="S262" s="17">
        <v>0.19952369066515499</v>
      </c>
      <c r="T262" s="17">
        <v>0.214115979179656</v>
      </c>
      <c r="U262" s="17">
        <v>0.31082680016598302</v>
      </c>
      <c r="V262" s="17">
        <v>0.24575342717125501</v>
      </c>
      <c r="W262" s="17">
        <v>0.26909125296866898</v>
      </c>
      <c r="X262" s="17">
        <v>0.28735085120086301</v>
      </c>
      <c r="Y262" s="17">
        <v>0.28038250147101901</v>
      </c>
      <c r="Z262" s="17">
        <v>0.26135814256433498</v>
      </c>
      <c r="AA262" s="17">
        <v>0.27776141338163401</v>
      </c>
      <c r="AB262" s="17">
        <v>0.20072342923499001</v>
      </c>
      <c r="AC262" s="17">
        <v>0.24964749411214099</v>
      </c>
      <c r="AD262" s="17">
        <v>0.20588841229336699</v>
      </c>
      <c r="AE262" s="17"/>
      <c r="AF262" s="17">
        <v>0.28487258870430299</v>
      </c>
      <c r="AG262" s="17">
        <v>0.22696350567625401</v>
      </c>
      <c r="AH262" s="17">
        <v>0.25807609939436399</v>
      </c>
      <c r="AI262" s="17">
        <v>0.27856595763696101</v>
      </c>
      <c r="AJ262" s="17">
        <v>0.181865766826215</v>
      </c>
      <c r="AK262" s="17"/>
      <c r="AL262" s="17">
        <v>0.259683717688378</v>
      </c>
      <c r="AM262" s="17">
        <v>0.23779351114200301</v>
      </c>
      <c r="AN262" s="17">
        <v>0.24226907545569101</v>
      </c>
      <c r="AO262" s="17"/>
      <c r="AP262" s="17">
        <v>0.246541874521509</v>
      </c>
      <c r="AQ262" s="17">
        <v>0.27031582402924897</v>
      </c>
      <c r="AR262" s="17">
        <v>0.22637862038276099</v>
      </c>
      <c r="AS262" s="17">
        <v>0.224698717500628</v>
      </c>
      <c r="AT262" s="17">
        <v>0.21395442271267301</v>
      </c>
      <c r="AU262" s="17"/>
      <c r="AV262" s="17" t="s">
        <v>131</v>
      </c>
      <c r="AW262" s="17">
        <v>0.249439277793265</v>
      </c>
      <c r="AX262" s="17">
        <v>0.23105489401163501</v>
      </c>
      <c r="AY262" s="17">
        <v>0.20664040716238299</v>
      </c>
      <c r="AZ262" s="17">
        <v>0.22699845013881301</v>
      </c>
      <c r="BA262" s="17">
        <v>0.233791773013136</v>
      </c>
      <c r="BB262" s="17">
        <v>0.23047892610194301</v>
      </c>
      <c r="BC262" s="17">
        <v>0.22578698519100501</v>
      </c>
      <c r="BD262" s="17">
        <v>0.29568706767715702</v>
      </c>
      <c r="BE262" s="17">
        <v>0.36219137037723798</v>
      </c>
      <c r="BF262" s="17">
        <v>0.28352279976764</v>
      </c>
      <c r="BG262" s="17">
        <v>0.31209335305362101</v>
      </c>
      <c r="BH262" s="17">
        <v>0.24628197009824801</v>
      </c>
      <c r="BI262" s="17">
        <v>0.27730535463461697</v>
      </c>
      <c r="BJ262" s="17">
        <v>0.241780973357658</v>
      </c>
      <c r="BK262" s="17">
        <v>0.12509063744955101</v>
      </c>
      <c r="BL262" s="17"/>
      <c r="BM262" s="17">
        <v>0.200652406248192</v>
      </c>
      <c r="BN262" s="17">
        <v>0.27097718844069701</v>
      </c>
      <c r="BO262" s="17">
        <v>0.25311837904677298</v>
      </c>
      <c r="BP262" s="17">
        <v>0.242842642680973</v>
      </c>
      <c r="BQ262" s="17">
        <v>0.31074838583793701</v>
      </c>
      <c r="BR262" s="17">
        <v>0.22749093326868899</v>
      </c>
      <c r="BS262" s="17"/>
      <c r="BT262" s="17">
        <v>0.278300941032046</v>
      </c>
      <c r="BU262" s="17">
        <v>0.19848014507408299</v>
      </c>
      <c r="BV262" s="17"/>
      <c r="BW262" s="17">
        <v>0.29679077508423501</v>
      </c>
      <c r="BX262" s="17">
        <v>0.25358344933487897</v>
      </c>
      <c r="BY262" s="17"/>
      <c r="BZ262" s="17">
        <v>0.27166100951211403</v>
      </c>
      <c r="CA262" s="17">
        <v>0.17129665177704201</v>
      </c>
      <c r="CB262" s="17">
        <v>0.168153904936413</v>
      </c>
      <c r="CC262" s="17"/>
      <c r="CD262" s="17">
        <v>0.27930444171772201</v>
      </c>
      <c r="CE262" s="17">
        <v>9.8426586829606602E-2</v>
      </c>
      <c r="CF262" s="17">
        <v>0.29647806196570903</v>
      </c>
      <c r="CG262" s="17"/>
      <c r="CH262" s="17">
        <v>0.273491272097243</v>
      </c>
      <c r="CI262" s="17">
        <v>0.13257711567314501</v>
      </c>
      <c r="CJ262" s="17">
        <v>0.18778853217785599</v>
      </c>
      <c r="CK262" s="17"/>
      <c r="CL262" s="17">
        <v>0.249778494523961</v>
      </c>
      <c r="CM262" s="17" t="s">
        <v>131</v>
      </c>
      <c r="CN262" s="17"/>
      <c r="CO262" s="17">
        <v>0.23197928285459801</v>
      </c>
      <c r="CP262" s="17">
        <v>0.24830277194192499</v>
      </c>
      <c r="CQ262" s="17">
        <v>0.28811833429379802</v>
      </c>
      <c r="CR262" s="17">
        <v>0.189262891574106</v>
      </c>
    </row>
    <row r="263" spans="2:96" x14ac:dyDescent="0.25">
      <c r="B263" t="s">
        <v>252</v>
      </c>
      <c r="C263" s="17">
        <v>0.22157139186284</v>
      </c>
      <c r="D263" s="17">
        <v>0.22049453266528701</v>
      </c>
      <c r="E263" s="17">
        <v>0.224241157040864</v>
      </c>
      <c r="F263" s="17"/>
      <c r="G263" s="17">
        <v>0.15408374296230101</v>
      </c>
      <c r="H263" s="17">
        <v>0.22070877456725099</v>
      </c>
      <c r="I263" s="17">
        <v>0.19745385715078601</v>
      </c>
      <c r="J263" s="17">
        <v>0.220523325572521</v>
      </c>
      <c r="K263" s="17">
        <v>0.19506235594891899</v>
      </c>
      <c r="L263" s="17">
        <v>0.28995169490424899</v>
      </c>
      <c r="M263" s="17"/>
      <c r="N263" s="17">
        <v>0.25133212901431001</v>
      </c>
      <c r="O263" s="17">
        <v>0.20248544856276299</v>
      </c>
      <c r="P263" s="17">
        <v>0.223682298562073</v>
      </c>
      <c r="Q263" s="17">
        <v>0.20636621852192299</v>
      </c>
      <c r="R263" s="17"/>
      <c r="S263" s="17">
        <v>0.23845259536092001</v>
      </c>
      <c r="T263" s="17">
        <v>0.187457043356974</v>
      </c>
      <c r="U263" s="17">
        <v>0.29290769940501499</v>
      </c>
      <c r="V263" s="17">
        <v>0.20256427640092001</v>
      </c>
      <c r="W263" s="17">
        <v>0.25653371622479099</v>
      </c>
      <c r="X263" s="17">
        <v>0.24399937797518301</v>
      </c>
      <c r="Y263" s="17">
        <v>0.192361615070374</v>
      </c>
      <c r="Z263" s="17">
        <v>0.26756816127729299</v>
      </c>
      <c r="AA263" s="17">
        <v>0.217405498388789</v>
      </c>
      <c r="AB263" s="17">
        <v>0.186955129185716</v>
      </c>
      <c r="AC263" s="17">
        <v>0.24599466075055701</v>
      </c>
      <c r="AD263" s="17">
        <v>0</v>
      </c>
      <c r="AE263" s="17"/>
      <c r="AF263" s="17">
        <v>0.22756154872715201</v>
      </c>
      <c r="AG263" s="17">
        <v>0.20050795446206199</v>
      </c>
      <c r="AH263" s="17">
        <v>0.29278672581148302</v>
      </c>
      <c r="AI263" s="17">
        <v>0.22958536476028099</v>
      </c>
      <c r="AJ263" s="17">
        <v>0.23721959043267199</v>
      </c>
      <c r="AK263" s="17"/>
      <c r="AL263" s="17">
        <v>0.20481757073371601</v>
      </c>
      <c r="AM263" s="17">
        <v>0.179364590190801</v>
      </c>
      <c r="AN263" s="17">
        <v>0.28216848084806301</v>
      </c>
      <c r="AO263" s="17"/>
      <c r="AP263" s="17">
        <v>0.19596069189922299</v>
      </c>
      <c r="AQ263" s="17">
        <v>0.22192933127668499</v>
      </c>
      <c r="AR263" s="17">
        <v>0.24102718427981401</v>
      </c>
      <c r="AS263" s="17">
        <v>0.20691265758160199</v>
      </c>
      <c r="AT263" s="17">
        <v>0.123909154150371</v>
      </c>
      <c r="AU263" s="17"/>
      <c r="AV263" s="17" t="s">
        <v>131</v>
      </c>
      <c r="AW263" s="17">
        <v>0.258952532637719</v>
      </c>
      <c r="AX263" s="17">
        <v>0.25311420485358399</v>
      </c>
      <c r="AY263" s="17">
        <v>0.295150842207616</v>
      </c>
      <c r="AZ263" s="17">
        <v>0.24192590317566601</v>
      </c>
      <c r="BA263" s="17">
        <v>0.18677890290973201</v>
      </c>
      <c r="BB263" s="17">
        <v>0.219240125650392</v>
      </c>
      <c r="BC263" s="17">
        <v>0.17904804450480799</v>
      </c>
      <c r="BD263" s="17">
        <v>0.21827702448202899</v>
      </c>
      <c r="BE263" s="17">
        <v>0.16088906858654001</v>
      </c>
      <c r="BF263" s="17">
        <v>0.22388278526685801</v>
      </c>
      <c r="BG263" s="17">
        <v>0.310849389634897</v>
      </c>
      <c r="BH263" s="17">
        <v>9.49498595851061E-2</v>
      </c>
      <c r="BI263" s="17">
        <v>0.14150026605841101</v>
      </c>
      <c r="BJ263" s="17">
        <v>0.20026959144471199</v>
      </c>
      <c r="BK263" s="17">
        <v>0.17974730651397999</v>
      </c>
      <c r="BL263" s="17"/>
      <c r="BM263" s="17">
        <v>0.21547398709836699</v>
      </c>
      <c r="BN263" s="17">
        <v>0.21130523933265699</v>
      </c>
      <c r="BO263" s="17">
        <v>0.264223242188315</v>
      </c>
      <c r="BP263" s="17">
        <v>0.21824085992003101</v>
      </c>
      <c r="BQ263" s="17">
        <v>0.16459793673287301</v>
      </c>
      <c r="BR263" s="17">
        <v>0.32011913729282299</v>
      </c>
      <c r="BS263" s="17"/>
      <c r="BT263" s="17">
        <v>0.17246049493722099</v>
      </c>
      <c r="BU263" s="17">
        <v>0.30396126850566502</v>
      </c>
      <c r="BV263" s="17"/>
      <c r="BW263" s="17">
        <v>0.14359476564986301</v>
      </c>
      <c r="BX263" s="17">
        <v>0.28858241850202898</v>
      </c>
      <c r="BY263" s="17"/>
      <c r="BZ263" s="17">
        <v>0.21274095280375099</v>
      </c>
      <c r="CA263" s="17">
        <v>0.25838690384525698</v>
      </c>
      <c r="CB263" s="17">
        <v>0.29910389251265901</v>
      </c>
      <c r="CC263" s="17"/>
      <c r="CD263" s="17">
        <v>0.21811006442042499</v>
      </c>
      <c r="CE263" s="17">
        <v>0.118821220656673</v>
      </c>
      <c r="CF263" s="17">
        <v>0.274118127483578</v>
      </c>
      <c r="CG263" s="17"/>
      <c r="CH263" s="17">
        <v>0.227167007446469</v>
      </c>
      <c r="CI263" s="17">
        <v>9.7945662944431897E-2</v>
      </c>
      <c r="CJ263" s="17">
        <v>0.227122966983377</v>
      </c>
      <c r="CK263" s="17"/>
      <c r="CL263" s="17">
        <v>0.22157139186284</v>
      </c>
      <c r="CM263" s="17" t="s">
        <v>131</v>
      </c>
      <c r="CN263" s="17"/>
      <c r="CO263" s="17">
        <v>0.19567775924677</v>
      </c>
      <c r="CP263" s="17">
        <v>0.23518309064494</v>
      </c>
      <c r="CQ263" s="17">
        <v>0.20535480700891201</v>
      </c>
      <c r="CR263" s="17">
        <v>0.23312609404217599</v>
      </c>
    </row>
    <row r="264" spans="2:96" x14ac:dyDescent="0.25">
      <c r="B264" t="s">
        <v>253</v>
      </c>
      <c r="C264" s="17">
        <v>0.19848067842029901</v>
      </c>
      <c r="D264" s="17">
        <v>0.213814079801041</v>
      </c>
      <c r="E264" s="17">
        <v>0.18323992025227701</v>
      </c>
      <c r="F264" s="17"/>
      <c r="G264" s="17">
        <v>0.29647623884334701</v>
      </c>
      <c r="H264" s="17">
        <v>0.25804182002579401</v>
      </c>
      <c r="I264" s="17">
        <v>0.23205944895783301</v>
      </c>
      <c r="J264" s="17">
        <v>0.16342394542716299</v>
      </c>
      <c r="K264" s="17">
        <v>0.189468863544593</v>
      </c>
      <c r="L264" s="17">
        <v>0.122604836760908</v>
      </c>
      <c r="M264" s="17"/>
      <c r="N264" s="17">
        <v>0.16281445535754799</v>
      </c>
      <c r="O264" s="17">
        <v>0.18664781963097099</v>
      </c>
      <c r="P264" s="17">
        <v>0.25119682190306197</v>
      </c>
      <c r="Q264" s="17">
        <v>0.20244877066939301</v>
      </c>
      <c r="R264" s="17"/>
      <c r="S264" s="17">
        <v>0.15493260810182599</v>
      </c>
      <c r="T264" s="17">
        <v>0.26768024888273401</v>
      </c>
      <c r="U264" s="17">
        <v>0.12142529540682501</v>
      </c>
      <c r="V264" s="17">
        <v>0.123638676502706</v>
      </c>
      <c r="W264" s="17">
        <v>0.271089782497901</v>
      </c>
      <c r="X264" s="17">
        <v>0.21630154649140901</v>
      </c>
      <c r="Y264" s="17">
        <v>0.19178641367307001</v>
      </c>
      <c r="Z264" s="17">
        <v>0.23642282353128899</v>
      </c>
      <c r="AA264" s="17">
        <v>0.19286789263274201</v>
      </c>
      <c r="AB264" s="17">
        <v>0.19013179632528701</v>
      </c>
      <c r="AC264" s="17">
        <v>5.9338105896542502E-2</v>
      </c>
      <c r="AD264" s="17">
        <v>0.60972188270404004</v>
      </c>
      <c r="AE264" s="17"/>
      <c r="AF264" s="17">
        <v>0.16469637610674601</v>
      </c>
      <c r="AG264" s="17">
        <v>0.23260808744775699</v>
      </c>
      <c r="AH264" s="17">
        <v>0.14798336058192699</v>
      </c>
      <c r="AI264" s="17">
        <v>0.169916437273675</v>
      </c>
      <c r="AJ264" s="17">
        <v>0.20227950532807101</v>
      </c>
      <c r="AK264" s="17"/>
      <c r="AL264" s="17">
        <v>0.17686666285900399</v>
      </c>
      <c r="AM264" s="17">
        <v>0.237457741294964</v>
      </c>
      <c r="AN264" s="17">
        <v>0.174580483089641</v>
      </c>
      <c r="AO264" s="17"/>
      <c r="AP264" s="17">
        <v>0.17379745680823999</v>
      </c>
      <c r="AQ264" s="17">
        <v>0.240329293032436</v>
      </c>
      <c r="AR264" s="17">
        <v>0.17932936741500799</v>
      </c>
      <c r="AS264" s="17">
        <v>0.27258010722618897</v>
      </c>
      <c r="AT264" s="17">
        <v>0.189605973875377</v>
      </c>
      <c r="AU264" s="17"/>
      <c r="AV264" s="17" t="s">
        <v>131</v>
      </c>
      <c r="AW264" s="17">
        <v>0.24964462596620501</v>
      </c>
      <c r="AX264" s="17">
        <v>0.211842120406809</v>
      </c>
      <c r="AY264" s="17">
        <v>0.20872945809207999</v>
      </c>
      <c r="AZ264" s="17">
        <v>0.183471126532958</v>
      </c>
      <c r="BA264" s="17">
        <v>0.176589296732059</v>
      </c>
      <c r="BB264" s="17">
        <v>0.246674192043697</v>
      </c>
      <c r="BC264" s="17">
        <v>0.21899416937581601</v>
      </c>
      <c r="BD264" s="17">
        <v>0.216843883573373</v>
      </c>
      <c r="BE264" s="17">
        <v>0.163202100426944</v>
      </c>
      <c r="BF264" s="17">
        <v>0.164853749641696</v>
      </c>
      <c r="BG264" s="17">
        <v>0.14229762640487501</v>
      </c>
      <c r="BH264" s="17">
        <v>0.28793931283596602</v>
      </c>
      <c r="BI264" s="17">
        <v>0.20845511693956401</v>
      </c>
      <c r="BJ264" s="17">
        <v>0.17674884284075601</v>
      </c>
      <c r="BK264" s="17">
        <v>0.185838219032016</v>
      </c>
      <c r="BL264" s="17"/>
      <c r="BM264" s="17">
        <v>0.174126456269144</v>
      </c>
      <c r="BN264" s="17">
        <v>0.22331600788922801</v>
      </c>
      <c r="BO264" s="17">
        <v>0.20187904076900201</v>
      </c>
      <c r="BP264" s="17">
        <v>0.19324657918931001</v>
      </c>
      <c r="BQ264" s="17">
        <v>0.15697942255158001</v>
      </c>
      <c r="BR264" s="17">
        <v>0.25131044320840001</v>
      </c>
      <c r="BS264" s="17"/>
      <c r="BT264" s="17">
        <v>0.186607587571088</v>
      </c>
      <c r="BU264" s="17">
        <v>0.21988127839103899</v>
      </c>
      <c r="BV264" s="17"/>
      <c r="BW264" s="17">
        <v>0.21627202972711901</v>
      </c>
      <c r="BX264" s="17">
        <v>0.16614530430764701</v>
      </c>
      <c r="BY264" s="17"/>
      <c r="BZ264" s="17">
        <v>0.190378637286996</v>
      </c>
      <c r="CA264" s="17">
        <v>0.23114267780905201</v>
      </c>
      <c r="CB264" s="17">
        <v>0.20882324628133</v>
      </c>
      <c r="CC264" s="17"/>
      <c r="CD264" s="17">
        <v>0.18088145069799</v>
      </c>
      <c r="CE264" s="17">
        <v>0.29990646370190299</v>
      </c>
      <c r="CF264" s="17">
        <v>0.237803542147006</v>
      </c>
      <c r="CG264" s="17"/>
      <c r="CH264" s="17">
        <v>0.18145795107148499</v>
      </c>
      <c r="CI264" s="17">
        <v>0.37185095547661601</v>
      </c>
      <c r="CJ264" s="17">
        <v>0.21016963242721301</v>
      </c>
      <c r="CK264" s="17"/>
      <c r="CL264" s="17">
        <v>0.19848067842029901</v>
      </c>
      <c r="CM264" s="17" t="s">
        <v>131</v>
      </c>
      <c r="CN264" s="17"/>
      <c r="CO264" s="17">
        <v>0.275947169421355</v>
      </c>
      <c r="CP264" s="17">
        <v>0.17299818660362901</v>
      </c>
      <c r="CQ264" s="17">
        <v>0.19533523341248099</v>
      </c>
      <c r="CR264" s="17">
        <v>0.226627928981671</v>
      </c>
    </row>
    <row r="265" spans="2:96" x14ac:dyDescent="0.25">
      <c r="B265" t="s">
        <v>254</v>
      </c>
      <c r="C265" s="17">
        <v>0.164093012451623</v>
      </c>
      <c r="D265" s="17">
        <v>0.15209170860579199</v>
      </c>
      <c r="E265" s="17">
        <v>0.176027895432293</v>
      </c>
      <c r="F265" s="17"/>
      <c r="G265" s="17">
        <v>0.24946354377576099</v>
      </c>
      <c r="H265" s="17">
        <v>0.30951413641780301</v>
      </c>
      <c r="I265" s="17">
        <v>0.22345425704090499</v>
      </c>
      <c r="J265" s="17">
        <v>0.1058842140559</v>
      </c>
      <c r="K265" s="17">
        <v>0.112313589993359</v>
      </c>
      <c r="L265" s="17">
        <v>7.1612903481263104E-2</v>
      </c>
      <c r="M265" s="17"/>
      <c r="N265" s="17">
        <v>0.125036504028356</v>
      </c>
      <c r="O265" s="17">
        <v>0.198259203788481</v>
      </c>
      <c r="P265" s="17">
        <v>0.20217526002015901</v>
      </c>
      <c r="Q265" s="17">
        <v>0.141373411210544</v>
      </c>
      <c r="R265" s="17"/>
      <c r="S265" s="17">
        <v>0.19264486414957899</v>
      </c>
      <c r="T265" s="17">
        <v>0.17761792005115401</v>
      </c>
      <c r="U265" s="17">
        <v>0.120130225038184</v>
      </c>
      <c r="V265" s="17">
        <v>0.16306504962940199</v>
      </c>
      <c r="W265" s="17">
        <v>0.14336762381079299</v>
      </c>
      <c r="X265" s="17">
        <v>0.140414678668944</v>
      </c>
      <c r="Y265" s="17">
        <v>0.172405203143046</v>
      </c>
      <c r="Z265" s="17">
        <v>0.19434693865163599</v>
      </c>
      <c r="AA265" s="17">
        <v>0.20168578628413</v>
      </c>
      <c r="AB265" s="17">
        <v>0.148818939379043</v>
      </c>
      <c r="AC265" s="17">
        <v>0.14443929127930599</v>
      </c>
      <c r="AD265" s="17">
        <v>8.2209706226283499E-2</v>
      </c>
      <c r="AE265" s="17"/>
      <c r="AF265" s="17">
        <v>0.12081475634849601</v>
      </c>
      <c r="AG265" s="17">
        <v>0.18992932530441201</v>
      </c>
      <c r="AH265" s="17">
        <v>0.16421538691311099</v>
      </c>
      <c r="AI265" s="17">
        <v>0.149887946556962</v>
      </c>
      <c r="AJ265" s="17">
        <v>0.235712347792604</v>
      </c>
      <c r="AK265" s="17"/>
      <c r="AL265" s="17">
        <v>0.14963590418161099</v>
      </c>
      <c r="AM265" s="17">
        <v>0.17987695540110599</v>
      </c>
      <c r="AN265" s="17">
        <v>0.13178872137806599</v>
      </c>
      <c r="AO265" s="17"/>
      <c r="AP265" s="17">
        <v>0.114918380051634</v>
      </c>
      <c r="AQ265" s="17">
        <v>0.177596748393061</v>
      </c>
      <c r="AR265" s="17">
        <v>0.17724322178167501</v>
      </c>
      <c r="AS265" s="17">
        <v>0.24922482771712601</v>
      </c>
      <c r="AT265" s="17">
        <v>0.127348007674877</v>
      </c>
      <c r="AU265" s="17"/>
      <c r="AV265" s="17" t="s">
        <v>131</v>
      </c>
      <c r="AW265" s="17">
        <v>0.14526525295839501</v>
      </c>
      <c r="AX265" s="17">
        <v>0.14083838953288</v>
      </c>
      <c r="AY265" s="17">
        <v>0.142948231592156</v>
      </c>
      <c r="AZ265" s="17">
        <v>0.14719686469055701</v>
      </c>
      <c r="BA265" s="17">
        <v>0.18213484485165601</v>
      </c>
      <c r="BB265" s="17">
        <v>0.154360074343035</v>
      </c>
      <c r="BC265" s="17">
        <v>0.247412106989717</v>
      </c>
      <c r="BD265" s="17">
        <v>0.13313705471052201</v>
      </c>
      <c r="BE265" s="17">
        <v>0.181764269618576</v>
      </c>
      <c r="BF265" s="17">
        <v>0.16747565689844399</v>
      </c>
      <c r="BG265" s="17">
        <v>0.158005213488882</v>
      </c>
      <c r="BH265" s="17">
        <v>0.166381139125163</v>
      </c>
      <c r="BI265" s="17">
        <v>0.17681018420890099</v>
      </c>
      <c r="BJ265" s="17">
        <v>0.16093199976105599</v>
      </c>
      <c r="BK265" s="17">
        <v>0.21326942436412399</v>
      </c>
      <c r="BL265" s="17"/>
      <c r="BM265" s="17">
        <v>0.20976013422933101</v>
      </c>
      <c r="BN265" s="17">
        <v>0.13432611976741499</v>
      </c>
      <c r="BO265" s="17">
        <v>0.164294072782499</v>
      </c>
      <c r="BP265" s="17">
        <v>0.17911240248922</v>
      </c>
      <c r="BQ265" s="17">
        <v>0.133362945919246</v>
      </c>
      <c r="BR265" s="17">
        <v>0.146539608089715</v>
      </c>
      <c r="BS265" s="17"/>
      <c r="BT265" s="17">
        <v>0.18080093333031699</v>
      </c>
      <c r="BU265" s="17">
        <v>0.12905706013607199</v>
      </c>
      <c r="BV265" s="17"/>
      <c r="BW265" s="17">
        <v>0.164321785348963</v>
      </c>
      <c r="BX265" s="17">
        <v>0.122005107322482</v>
      </c>
      <c r="BY265" s="17"/>
      <c r="BZ265" s="17">
        <v>0.14311979525172899</v>
      </c>
      <c r="CA265" s="17">
        <v>0.25139467585689801</v>
      </c>
      <c r="CB265" s="17">
        <v>0.208649774748185</v>
      </c>
      <c r="CC265" s="17"/>
      <c r="CD265" s="17">
        <v>0.131630338977477</v>
      </c>
      <c r="CE265" s="17">
        <v>0.26518679213999402</v>
      </c>
      <c r="CF265" s="17">
        <v>0.207742220810719</v>
      </c>
      <c r="CG265" s="17"/>
      <c r="CH265" s="17">
        <v>0.139396031497657</v>
      </c>
      <c r="CI265" s="17">
        <v>0.31876950698481799</v>
      </c>
      <c r="CJ265" s="17">
        <v>0.24007276801239599</v>
      </c>
      <c r="CK265" s="17"/>
      <c r="CL265" s="17">
        <v>0.164093012451623</v>
      </c>
      <c r="CM265" s="17" t="s">
        <v>131</v>
      </c>
      <c r="CN265" s="17"/>
      <c r="CO265" s="17">
        <v>0.113162915648124</v>
      </c>
      <c r="CP265" s="17">
        <v>0.14223804680183899</v>
      </c>
      <c r="CQ265" s="17">
        <v>0.15457135644527401</v>
      </c>
      <c r="CR265" s="17">
        <v>0.25318711939459698</v>
      </c>
    </row>
    <row r="266" spans="2:96" x14ac:dyDescent="0.25">
      <c r="B266" t="s">
        <v>255</v>
      </c>
      <c r="C266" s="17">
        <v>0.10375077648868</v>
      </c>
      <c r="D266" s="17">
        <v>0.108775057912328</v>
      </c>
      <c r="E266" s="17">
        <v>9.9019773373437703E-2</v>
      </c>
      <c r="F266" s="17"/>
      <c r="G266" s="17">
        <v>0.166344054632625</v>
      </c>
      <c r="H266" s="17">
        <v>0.18303281929305101</v>
      </c>
      <c r="I266" s="17">
        <v>0.12433218552473101</v>
      </c>
      <c r="J266" s="17">
        <v>8.4268396983896501E-2</v>
      </c>
      <c r="K266" s="17">
        <v>5.7258173256102003E-2</v>
      </c>
      <c r="L266" s="17">
        <v>5.3239104158540398E-2</v>
      </c>
      <c r="M266" s="17"/>
      <c r="N266" s="17">
        <v>0.123251099158547</v>
      </c>
      <c r="O266" s="17">
        <v>8.09277518702195E-2</v>
      </c>
      <c r="P266" s="17">
        <v>0.108893185173334</v>
      </c>
      <c r="Q266" s="17">
        <v>0.10088656772534001</v>
      </c>
      <c r="R266" s="17"/>
      <c r="S266" s="17">
        <v>9.0198106193477304E-2</v>
      </c>
      <c r="T266" s="17">
        <v>0.10401357922832</v>
      </c>
      <c r="U266" s="17">
        <v>5.4218399262062698E-2</v>
      </c>
      <c r="V266" s="17">
        <v>6.3335166818643998E-2</v>
      </c>
      <c r="W266" s="17">
        <v>0.14595263229307801</v>
      </c>
      <c r="X266" s="17">
        <v>0.10877445110089599</v>
      </c>
      <c r="Y266" s="17">
        <v>0.112752687346035</v>
      </c>
      <c r="Z266" s="17">
        <v>0.140118872120087</v>
      </c>
      <c r="AA266" s="17">
        <v>0.119177372563781</v>
      </c>
      <c r="AB266" s="17">
        <v>0.13985675243085399</v>
      </c>
      <c r="AC266" s="17">
        <v>6.7385703824132198E-2</v>
      </c>
      <c r="AD266" s="17">
        <v>0.13385262929269601</v>
      </c>
      <c r="AE266" s="17"/>
      <c r="AF266" s="17">
        <v>7.5812648687727704E-2</v>
      </c>
      <c r="AG266" s="17">
        <v>0.12034654488579399</v>
      </c>
      <c r="AH266" s="17">
        <v>0.119141792616347</v>
      </c>
      <c r="AI266" s="17">
        <v>0.25258197217895301</v>
      </c>
      <c r="AJ266" s="17">
        <v>9.19613919534467E-2</v>
      </c>
      <c r="AK266" s="17"/>
      <c r="AL266" s="17">
        <v>7.8589968044631198E-2</v>
      </c>
      <c r="AM266" s="17">
        <v>0.112506705901893</v>
      </c>
      <c r="AN266" s="17">
        <v>6.8340438120559399E-2</v>
      </c>
      <c r="AO266" s="17"/>
      <c r="AP266" s="17">
        <v>7.9746433966598598E-2</v>
      </c>
      <c r="AQ266" s="17">
        <v>0.107870853772762</v>
      </c>
      <c r="AR266" s="17">
        <v>9.8336526789068804E-2</v>
      </c>
      <c r="AS266" s="17">
        <v>0.17749981846846599</v>
      </c>
      <c r="AT266" s="17">
        <v>5.9554325200203803E-2</v>
      </c>
      <c r="AU266" s="17"/>
      <c r="AV266" s="17" t="s">
        <v>131</v>
      </c>
      <c r="AW266" s="17">
        <v>0.206817676927015</v>
      </c>
      <c r="AX266" s="17">
        <v>2.7694748619845399E-2</v>
      </c>
      <c r="AY266" s="17">
        <v>0.121471695708476</v>
      </c>
      <c r="AZ266" s="17">
        <v>0.130200456643565</v>
      </c>
      <c r="BA266" s="17">
        <v>0.11148474356987501</v>
      </c>
      <c r="BB266" s="17">
        <v>0.105682411132521</v>
      </c>
      <c r="BC266" s="17">
        <v>0.17676969191163799</v>
      </c>
      <c r="BD266" s="17">
        <v>0.167956847149138</v>
      </c>
      <c r="BE266" s="17">
        <v>3.14319509439299E-2</v>
      </c>
      <c r="BF266" s="17">
        <v>0.102346422283873</v>
      </c>
      <c r="BG266" s="17">
        <v>2.04501752432244E-2</v>
      </c>
      <c r="BH266" s="17">
        <v>0.129037580348248</v>
      </c>
      <c r="BI266" s="17">
        <v>0.1234984451605</v>
      </c>
      <c r="BJ266" s="17">
        <v>7.9555152075331301E-2</v>
      </c>
      <c r="BK266" s="17">
        <v>4.76754487105122E-2</v>
      </c>
      <c r="BL266" s="17"/>
      <c r="BM266" s="17">
        <v>0.144525162232121</v>
      </c>
      <c r="BN266" s="17">
        <v>0.10231670574313401</v>
      </c>
      <c r="BO266" s="17">
        <v>8.9150535553903495E-2</v>
      </c>
      <c r="BP266" s="17">
        <v>9.3306934498026406E-2</v>
      </c>
      <c r="BQ266" s="17">
        <v>6.0968642574346303E-2</v>
      </c>
      <c r="BR266" s="17">
        <v>0.11204472475694199</v>
      </c>
      <c r="BS266" s="17"/>
      <c r="BT266" s="17">
        <v>0.123851296810119</v>
      </c>
      <c r="BU266" s="17">
        <v>7.1271671748768695E-2</v>
      </c>
      <c r="BV266" s="17"/>
      <c r="BW266" s="17">
        <v>0.121747949961824</v>
      </c>
      <c r="BX266" s="17">
        <v>8.6586665265513105E-2</v>
      </c>
      <c r="BY266" s="17"/>
      <c r="BZ266" s="17">
        <v>9.7164500284300306E-2</v>
      </c>
      <c r="CA266" s="17">
        <v>0.101801892752023</v>
      </c>
      <c r="CB266" s="17">
        <v>0.18719601954012199</v>
      </c>
      <c r="CC266" s="17"/>
      <c r="CD266" s="17">
        <v>9.5299505356709405E-2</v>
      </c>
      <c r="CE266" s="17">
        <v>0.227061422874103</v>
      </c>
      <c r="CF266" s="17">
        <v>6.46270149010814E-2</v>
      </c>
      <c r="CG266" s="17"/>
      <c r="CH266" s="17">
        <v>8.84589077759355E-2</v>
      </c>
      <c r="CI266" s="17">
        <v>0.21555617883335901</v>
      </c>
      <c r="CJ266" s="17">
        <v>0.102897877987884</v>
      </c>
      <c r="CK266" s="17"/>
      <c r="CL266" s="17">
        <v>0.10375077648868</v>
      </c>
      <c r="CM266" s="17" t="s">
        <v>131</v>
      </c>
      <c r="CN266" s="17"/>
      <c r="CO266" s="17">
        <v>0.11610592158965501</v>
      </c>
      <c r="CP266" s="17">
        <v>0.10741945613816101</v>
      </c>
      <c r="CQ266" s="17">
        <v>9.1292173093157E-2</v>
      </c>
      <c r="CR266" s="17">
        <v>0.113396158587379</v>
      </c>
    </row>
    <row r="267" spans="2:96" x14ac:dyDescent="0.25">
      <c r="B267" t="s">
        <v>256</v>
      </c>
      <c r="C267" s="17">
        <v>7.7601376916125994E-2</v>
      </c>
      <c r="D267" s="17">
        <v>7.1758493167190601E-2</v>
      </c>
      <c r="E267" s="17">
        <v>8.4449606754280607E-2</v>
      </c>
      <c r="F267" s="17"/>
      <c r="G267" s="17">
        <v>0.25107648973159002</v>
      </c>
      <c r="H267" s="17">
        <v>0.103752301851798</v>
      </c>
      <c r="I267" s="17">
        <v>0.102487256036785</v>
      </c>
      <c r="J267" s="17">
        <v>3.68002411618749E-2</v>
      </c>
      <c r="K267" s="17">
        <v>2.0107528173568898E-2</v>
      </c>
      <c r="L267" s="17">
        <v>2.0320190631115599E-2</v>
      </c>
      <c r="M267" s="17"/>
      <c r="N267" s="17">
        <v>8.1952454560634103E-2</v>
      </c>
      <c r="O267" s="17">
        <v>7.5414388928972995E-2</v>
      </c>
      <c r="P267" s="17">
        <v>9.6564090374562497E-2</v>
      </c>
      <c r="Q267" s="17">
        <v>5.7466641967471498E-2</v>
      </c>
      <c r="R267" s="17"/>
      <c r="S267" s="17">
        <v>0.22546204148121601</v>
      </c>
      <c r="T267" s="17">
        <v>6.5484920218763801E-2</v>
      </c>
      <c r="U267" s="17">
        <v>3.4849814436713103E-2</v>
      </c>
      <c r="V267" s="17">
        <v>0.15569500994891</v>
      </c>
      <c r="W267" s="17">
        <v>4.5348916565913402E-2</v>
      </c>
      <c r="X267" s="17">
        <v>8.1111192389376002E-2</v>
      </c>
      <c r="Y267" s="17">
        <v>1.4255683095226001E-2</v>
      </c>
      <c r="Z267" s="17">
        <v>0</v>
      </c>
      <c r="AA267" s="17">
        <v>4.06784202247319E-2</v>
      </c>
      <c r="AB267" s="17">
        <v>4.5122523079005203E-2</v>
      </c>
      <c r="AC267" s="17">
        <v>2.7971119159676702E-2</v>
      </c>
      <c r="AD267" s="17">
        <v>0.18735662276840201</v>
      </c>
      <c r="AE267" s="17"/>
      <c r="AF267" s="17">
        <v>6.2826155137920794E-2</v>
      </c>
      <c r="AG267" s="17">
        <v>0.111002629147143</v>
      </c>
      <c r="AH267" s="17">
        <v>6.2331375130819502E-2</v>
      </c>
      <c r="AI267" s="17">
        <v>0.227350508994451</v>
      </c>
      <c r="AJ267" s="17">
        <v>6.2717727290142897E-2</v>
      </c>
      <c r="AK267" s="17"/>
      <c r="AL267" s="17">
        <v>0.112705096709327</v>
      </c>
      <c r="AM267" s="17">
        <v>9.3250266853186395E-2</v>
      </c>
      <c r="AN267" s="17">
        <v>7.5485788141224003E-2</v>
      </c>
      <c r="AO267" s="17"/>
      <c r="AP267" s="17">
        <v>3.9631268105746201E-2</v>
      </c>
      <c r="AQ267" s="17">
        <v>7.0851356354018402E-2</v>
      </c>
      <c r="AR267" s="17">
        <v>0.12762833552745001</v>
      </c>
      <c r="AS267" s="17">
        <v>9.9433908711472702E-2</v>
      </c>
      <c r="AT267" s="17">
        <v>0.17369209925329299</v>
      </c>
      <c r="AU267" s="17"/>
      <c r="AV267" s="17" t="s">
        <v>131</v>
      </c>
      <c r="AW267" s="17">
        <v>8.4079858448920505E-2</v>
      </c>
      <c r="AX267" s="17">
        <v>6.1600437877456601E-2</v>
      </c>
      <c r="AY267" s="17">
        <v>0</v>
      </c>
      <c r="AZ267" s="17">
        <v>9.7748106517404704E-2</v>
      </c>
      <c r="BA267" s="17">
        <v>9.4557728577969E-2</v>
      </c>
      <c r="BB267" s="17">
        <v>0.15321689215036599</v>
      </c>
      <c r="BC267" s="17">
        <v>1.7221051266591E-2</v>
      </c>
      <c r="BD267" s="17">
        <v>2.4370007928705601E-2</v>
      </c>
      <c r="BE267" s="17">
        <v>9.3688695101823705E-2</v>
      </c>
      <c r="BF267" s="17">
        <v>7.1476657686947803E-2</v>
      </c>
      <c r="BG267" s="17">
        <v>4.9495978701966203E-2</v>
      </c>
      <c r="BH267" s="17">
        <v>2.9681538037365202E-2</v>
      </c>
      <c r="BI267" s="17">
        <v>0.128721366562037</v>
      </c>
      <c r="BJ267" s="17">
        <v>0.15081400125814101</v>
      </c>
      <c r="BK267" s="17">
        <v>0.22788037694622401</v>
      </c>
      <c r="BL267" s="17"/>
      <c r="BM267" s="17">
        <v>0.17151623643737099</v>
      </c>
      <c r="BN267" s="17">
        <v>8.9876637003788604E-2</v>
      </c>
      <c r="BO267" s="17">
        <v>7.4542252962953096E-2</v>
      </c>
      <c r="BP267" s="17">
        <v>4.1235655709038997E-3</v>
      </c>
      <c r="BQ267" s="17">
        <v>9.3437997735346806E-3</v>
      </c>
      <c r="BR267" s="17">
        <v>6.9604081059993994E-2</v>
      </c>
      <c r="BS267" s="17"/>
      <c r="BT267" s="17">
        <v>0.10450322809332201</v>
      </c>
      <c r="BU267" s="17">
        <v>2.7781360927332601E-2</v>
      </c>
      <c r="BV267" s="17"/>
      <c r="BW267" s="17">
        <v>0.142234018057457</v>
      </c>
      <c r="BX267" s="17">
        <v>2.62504225337594E-2</v>
      </c>
      <c r="BY267" s="17"/>
      <c r="BZ267" s="17">
        <v>7.2337303369712599E-2</v>
      </c>
      <c r="CA267" s="17">
        <v>6.7908705183148094E-2</v>
      </c>
      <c r="CB267" s="17">
        <v>0.24964734862014101</v>
      </c>
      <c r="CC267" s="17"/>
      <c r="CD267" s="17">
        <v>6.9681029140393203E-2</v>
      </c>
      <c r="CE267" s="17">
        <v>0.140855693828077</v>
      </c>
      <c r="CF267" s="17">
        <v>0.18537481881378301</v>
      </c>
      <c r="CG267" s="17"/>
      <c r="CH267" s="17">
        <v>5.7151734263904901E-2</v>
      </c>
      <c r="CI267" s="17">
        <v>0.110429912735707</v>
      </c>
      <c r="CJ267" s="17">
        <v>0.206719155183273</v>
      </c>
      <c r="CK267" s="17"/>
      <c r="CL267" s="17">
        <v>7.7601376916125994E-2</v>
      </c>
      <c r="CM267" s="17" t="s">
        <v>131</v>
      </c>
      <c r="CN267" s="17"/>
      <c r="CO267" s="17">
        <v>0.125956698465885</v>
      </c>
      <c r="CP267" s="17">
        <v>9.0763075928809306E-2</v>
      </c>
      <c r="CQ267" s="17">
        <v>6.2347370140167002E-2</v>
      </c>
      <c r="CR267" s="17">
        <v>5.5341342714876E-2</v>
      </c>
    </row>
    <row r="268" spans="2:96" x14ac:dyDescent="0.25">
      <c r="B268" t="s">
        <v>257</v>
      </c>
      <c r="C268" s="17">
        <v>7.5384618264658601E-2</v>
      </c>
      <c r="D268" s="17">
        <v>8.7262595182802494E-2</v>
      </c>
      <c r="E268" s="17">
        <v>6.3046190958855303E-2</v>
      </c>
      <c r="F268" s="17"/>
      <c r="G268" s="17">
        <v>0.21894892193618601</v>
      </c>
      <c r="H268" s="17">
        <v>0.109631811425805</v>
      </c>
      <c r="I268" s="17">
        <v>7.5273010300670906E-2</v>
      </c>
      <c r="J268" s="17">
        <v>3.5579941452565197E-2</v>
      </c>
      <c r="K268" s="17">
        <v>4.4923551711220401E-2</v>
      </c>
      <c r="L268" s="17">
        <v>2.7647876165287699E-2</v>
      </c>
      <c r="M268" s="17"/>
      <c r="N268" s="17">
        <v>0.112395310792768</v>
      </c>
      <c r="O268" s="17">
        <v>5.66155214373655E-2</v>
      </c>
      <c r="P268" s="17">
        <v>5.4236480002450203E-2</v>
      </c>
      <c r="Q268" s="17">
        <v>7.0982321710925403E-2</v>
      </c>
      <c r="R268" s="17"/>
      <c r="S268" s="17">
        <v>0.233641906956982</v>
      </c>
      <c r="T268" s="17">
        <v>5.2407990433943098E-2</v>
      </c>
      <c r="U268" s="17">
        <v>1.33939147027152E-2</v>
      </c>
      <c r="V268" s="17">
        <v>7.9577288695366802E-2</v>
      </c>
      <c r="W268" s="17">
        <v>4.9374991450917997E-2</v>
      </c>
      <c r="X268" s="17">
        <v>7.0621563715198302E-2</v>
      </c>
      <c r="Y268" s="17">
        <v>4.4226167802804098E-2</v>
      </c>
      <c r="Z268" s="17">
        <v>2.7948908449160401E-2</v>
      </c>
      <c r="AA268" s="17">
        <v>8.3433264547168401E-2</v>
      </c>
      <c r="AB268" s="17">
        <v>7.4906112921492601E-2</v>
      </c>
      <c r="AC268" s="17">
        <v>0</v>
      </c>
      <c r="AD268" s="17">
        <v>8.4521441505132897E-2</v>
      </c>
      <c r="AE268" s="17"/>
      <c r="AF268" s="17">
        <v>7.0825881638710703E-2</v>
      </c>
      <c r="AG268" s="17">
        <v>7.7327887446276194E-2</v>
      </c>
      <c r="AH268" s="17">
        <v>0.119469180581656</v>
      </c>
      <c r="AI268" s="17">
        <v>9.3129370918842394E-2</v>
      </c>
      <c r="AJ268" s="17">
        <v>2.4569364235235699E-2</v>
      </c>
      <c r="AK268" s="17"/>
      <c r="AL268" s="17">
        <v>0.119155832383289</v>
      </c>
      <c r="AM268" s="17">
        <v>7.6711459246149596E-2</v>
      </c>
      <c r="AN268" s="17">
        <v>0.119637123520608</v>
      </c>
      <c r="AO268" s="17"/>
      <c r="AP268" s="17">
        <v>7.1585746804894906E-2</v>
      </c>
      <c r="AQ268" s="17">
        <v>4.7069408936560302E-2</v>
      </c>
      <c r="AR268" s="17">
        <v>0.101029134493117</v>
      </c>
      <c r="AS268" s="17">
        <v>0.121310284773177</v>
      </c>
      <c r="AT268" s="17">
        <v>0.220917618778215</v>
      </c>
      <c r="AU268" s="17"/>
      <c r="AV268" s="17" t="s">
        <v>131</v>
      </c>
      <c r="AW268" s="17">
        <v>0.122357615121029</v>
      </c>
      <c r="AX268" s="17">
        <v>5.4509125500483799E-2</v>
      </c>
      <c r="AY268" s="17">
        <v>5.6500729192306802E-2</v>
      </c>
      <c r="AZ268" s="17">
        <v>9.0231956642522607E-2</v>
      </c>
      <c r="BA268" s="17">
        <v>7.6301033099438906E-2</v>
      </c>
      <c r="BB268" s="17">
        <v>7.9371271128427595E-2</v>
      </c>
      <c r="BC268" s="17">
        <v>4.9139604225388697E-2</v>
      </c>
      <c r="BD268" s="17">
        <v>5.5463396098600203E-2</v>
      </c>
      <c r="BE268" s="17">
        <v>4.96829813837672E-2</v>
      </c>
      <c r="BF268" s="17">
        <v>4.6884233688162899E-2</v>
      </c>
      <c r="BG268" s="17">
        <v>7.1924685048378997E-2</v>
      </c>
      <c r="BH268" s="17">
        <v>0.131457500948543</v>
      </c>
      <c r="BI268" s="17">
        <v>5.6484717498335599E-2</v>
      </c>
      <c r="BJ268" s="17">
        <v>7.9478708774797097E-2</v>
      </c>
      <c r="BK268" s="17">
        <v>0.26171962624624201</v>
      </c>
      <c r="BL268" s="17"/>
      <c r="BM268" s="17">
        <v>0.16703233152564201</v>
      </c>
      <c r="BN268" s="17">
        <v>8.8975140644018E-2</v>
      </c>
      <c r="BO268" s="17">
        <v>2.03559827329928E-2</v>
      </c>
      <c r="BP268" s="17">
        <v>3.4141465190944797E-2</v>
      </c>
      <c r="BQ268" s="17">
        <v>1.9311654276568901E-2</v>
      </c>
      <c r="BR268" s="17">
        <v>4.9589666182851599E-2</v>
      </c>
      <c r="BS268" s="17"/>
      <c r="BT268" s="17">
        <v>8.6459454331002897E-2</v>
      </c>
      <c r="BU268" s="17">
        <v>5.2841535406271699E-2</v>
      </c>
      <c r="BV268" s="17"/>
      <c r="BW268" s="17">
        <v>0.108848627468508</v>
      </c>
      <c r="BX268" s="17">
        <v>3.9413222432465901E-2</v>
      </c>
      <c r="BY268" s="17"/>
      <c r="BZ268" s="17">
        <v>6.5724463052520804E-2</v>
      </c>
      <c r="CA268" s="17">
        <v>9.0978515340914196E-2</v>
      </c>
      <c r="CB268" s="17">
        <v>0.21381027343541101</v>
      </c>
      <c r="CC268" s="17"/>
      <c r="CD268" s="17">
        <v>6.2747649962998198E-2</v>
      </c>
      <c r="CE268" s="17">
        <v>0.18427470073478</v>
      </c>
      <c r="CF268" s="17">
        <v>0.10157102442961601</v>
      </c>
      <c r="CG268" s="17"/>
      <c r="CH268" s="17">
        <v>5.9181864880654002E-2</v>
      </c>
      <c r="CI268" s="17">
        <v>0.109084410447867</v>
      </c>
      <c r="CJ268" s="17">
        <v>0.15786940420274601</v>
      </c>
      <c r="CK268" s="17"/>
      <c r="CL268" s="17">
        <v>7.5384618264658601E-2</v>
      </c>
      <c r="CM268" s="17" t="s">
        <v>131</v>
      </c>
      <c r="CN268" s="17"/>
      <c r="CO268" s="17">
        <v>0.18878157654623101</v>
      </c>
      <c r="CP268" s="17">
        <v>6.9849337764918196E-2</v>
      </c>
      <c r="CQ268" s="17">
        <v>7.3211772647346907E-2</v>
      </c>
      <c r="CR268" s="17">
        <v>4.1344097488478199E-2</v>
      </c>
    </row>
    <row r="269" spans="2:96" x14ac:dyDescent="0.25">
      <c r="B269" t="s">
        <v>175</v>
      </c>
      <c r="C269" s="17">
        <v>2.29785736561552E-3</v>
      </c>
      <c r="D269" s="17">
        <v>0</v>
      </c>
      <c r="E269" s="17">
        <v>4.7994372225957701E-3</v>
      </c>
      <c r="F269" s="17"/>
      <c r="G269" s="17">
        <v>0</v>
      </c>
      <c r="H269" s="17">
        <v>9.6423098519354405E-3</v>
      </c>
      <c r="I269" s="17">
        <v>0</v>
      </c>
      <c r="J269" s="17">
        <v>0</v>
      </c>
      <c r="K269" s="17">
        <v>0</v>
      </c>
      <c r="L269" s="17">
        <v>3.7376860331381598E-3</v>
      </c>
      <c r="M269" s="17"/>
      <c r="N269" s="17">
        <v>3.1109426548005001E-3</v>
      </c>
      <c r="O269" s="17">
        <v>0</v>
      </c>
      <c r="P269" s="17">
        <v>0</v>
      </c>
      <c r="Q269" s="17">
        <v>6.0340693423867799E-3</v>
      </c>
      <c r="R269" s="17"/>
      <c r="S269" s="17">
        <v>0</v>
      </c>
      <c r="T269" s="17">
        <v>0</v>
      </c>
      <c r="U269" s="17">
        <v>0</v>
      </c>
      <c r="V269" s="17">
        <v>0</v>
      </c>
      <c r="W269" s="17">
        <v>0</v>
      </c>
      <c r="X269" s="17">
        <v>1.43828997819276E-2</v>
      </c>
      <c r="Y269" s="17">
        <v>1.10542689154142E-2</v>
      </c>
      <c r="Z269" s="17">
        <v>0</v>
      </c>
      <c r="AA269" s="17">
        <v>0</v>
      </c>
      <c r="AB269" s="17">
        <v>0</v>
      </c>
      <c r="AC269" s="17">
        <v>0</v>
      </c>
      <c r="AD269" s="17">
        <v>0</v>
      </c>
      <c r="AE269" s="17"/>
      <c r="AF269" s="17">
        <v>2.2606867659564398E-3</v>
      </c>
      <c r="AG269" s="17">
        <v>0</v>
      </c>
      <c r="AH269" s="17">
        <v>0</v>
      </c>
      <c r="AI269" s="17">
        <v>0</v>
      </c>
      <c r="AJ269" s="17">
        <v>1.3200085063612799E-2</v>
      </c>
      <c r="AK269" s="17"/>
      <c r="AL269" s="17">
        <v>0</v>
      </c>
      <c r="AM269" s="17">
        <v>2.7889655659805502E-3</v>
      </c>
      <c r="AN269" s="17">
        <v>0</v>
      </c>
      <c r="AO269" s="17"/>
      <c r="AP269" s="17">
        <v>5.9603812750969702E-3</v>
      </c>
      <c r="AQ269" s="17">
        <v>0</v>
      </c>
      <c r="AR269" s="17">
        <v>3.3378550108189601E-3</v>
      </c>
      <c r="AS269" s="17">
        <v>0</v>
      </c>
      <c r="AT269" s="17">
        <v>0</v>
      </c>
      <c r="AU269" s="17"/>
      <c r="AV269" s="17" t="s">
        <v>131</v>
      </c>
      <c r="AW269" s="17">
        <v>0</v>
      </c>
      <c r="AX269" s="17">
        <v>0</v>
      </c>
      <c r="AY269" s="17">
        <v>0</v>
      </c>
      <c r="AZ269" s="17">
        <v>1.6060260670056999E-2</v>
      </c>
      <c r="BA269" s="17">
        <v>0</v>
      </c>
      <c r="BB269" s="17">
        <v>0</v>
      </c>
      <c r="BC269" s="17">
        <v>0</v>
      </c>
      <c r="BD269" s="17">
        <v>0</v>
      </c>
      <c r="BE269" s="17">
        <v>0</v>
      </c>
      <c r="BF269" s="17">
        <v>1.22780903699309E-2</v>
      </c>
      <c r="BG269" s="17">
        <v>0</v>
      </c>
      <c r="BH269" s="17">
        <v>0</v>
      </c>
      <c r="BI269" s="17">
        <v>0</v>
      </c>
      <c r="BJ269" s="17">
        <v>0</v>
      </c>
      <c r="BK269" s="17">
        <v>0</v>
      </c>
      <c r="BL269" s="17"/>
      <c r="BM269" s="17">
        <v>0</v>
      </c>
      <c r="BN269" s="17">
        <v>0</v>
      </c>
      <c r="BO269" s="17">
        <v>0</v>
      </c>
      <c r="BP269" s="17">
        <v>6.6382635202956496E-3</v>
      </c>
      <c r="BQ269" s="17">
        <v>8.8560600148398696E-3</v>
      </c>
      <c r="BR269" s="17">
        <v>0</v>
      </c>
      <c r="BS269" s="17"/>
      <c r="BT269" s="17">
        <v>3.6354280221599202E-3</v>
      </c>
      <c r="BU269" s="17">
        <v>0</v>
      </c>
      <c r="BV269" s="17"/>
      <c r="BW269" s="17">
        <v>0</v>
      </c>
      <c r="BX269" s="17">
        <v>0</v>
      </c>
      <c r="BY269" s="17"/>
      <c r="BZ269" s="17">
        <v>2.8595284364789902E-3</v>
      </c>
      <c r="CA269" s="17">
        <v>0</v>
      </c>
      <c r="CB269" s="17">
        <v>0</v>
      </c>
      <c r="CC269" s="17"/>
      <c r="CD269" s="17">
        <v>3.1648940998671099E-3</v>
      </c>
      <c r="CE269" s="17">
        <v>0</v>
      </c>
      <c r="CF269" s="17">
        <v>0</v>
      </c>
      <c r="CG269" s="17"/>
      <c r="CH269" s="17">
        <v>2.8684971014893402E-3</v>
      </c>
      <c r="CI269" s="17">
        <v>0</v>
      </c>
      <c r="CJ269" s="17">
        <v>0</v>
      </c>
      <c r="CK269" s="17"/>
      <c r="CL269" s="17">
        <v>2.29785736561552E-3</v>
      </c>
      <c r="CM269" s="17" t="s">
        <v>131</v>
      </c>
      <c r="CN269" s="17"/>
      <c r="CO269" s="17">
        <v>0</v>
      </c>
      <c r="CP269" s="17">
        <v>3.47705980571761E-3</v>
      </c>
      <c r="CQ269" s="17">
        <v>0</v>
      </c>
      <c r="CR269" s="17">
        <v>4.9934913326647803E-3</v>
      </c>
    </row>
    <row r="270" spans="2:96" x14ac:dyDescent="0.25">
      <c r="B270" t="s">
        <v>247</v>
      </c>
      <c r="C270" s="17">
        <v>5.70947400044515E-2</v>
      </c>
      <c r="D270" s="17">
        <v>5.9333884341466303E-2</v>
      </c>
      <c r="E270" s="17">
        <v>5.5060029974492199E-2</v>
      </c>
      <c r="F270" s="17"/>
      <c r="G270" s="17">
        <v>0</v>
      </c>
      <c r="H270" s="17">
        <v>8.4426883402704805E-3</v>
      </c>
      <c r="I270" s="17">
        <v>3.0068807498190801E-2</v>
      </c>
      <c r="J270" s="17">
        <v>7.7994850178675093E-2</v>
      </c>
      <c r="K270" s="17">
        <v>7.8007290840128807E-2</v>
      </c>
      <c r="L270" s="17">
        <v>0.104481314117837</v>
      </c>
      <c r="M270" s="17"/>
      <c r="N270" s="17">
        <v>4.73902097298445E-2</v>
      </c>
      <c r="O270" s="17">
        <v>4.3342134291149803E-2</v>
      </c>
      <c r="P270" s="17">
        <v>7.4358742536879505E-2</v>
      </c>
      <c r="Q270" s="17">
        <v>6.8554974467295901E-2</v>
      </c>
      <c r="R270" s="17"/>
      <c r="S270" s="17">
        <v>4.1402618010598601E-2</v>
      </c>
      <c r="T270" s="17">
        <v>9.3496591839068194E-2</v>
      </c>
      <c r="U270" s="17">
        <v>0.10727465055343401</v>
      </c>
      <c r="V270" s="17">
        <v>7.3282385617721699E-2</v>
      </c>
      <c r="W270" s="17">
        <v>1.13346851095856E-2</v>
      </c>
      <c r="X270" s="17">
        <v>2.17565179030276E-2</v>
      </c>
      <c r="Y270" s="17">
        <v>5.5793816234254799E-2</v>
      </c>
      <c r="Z270" s="17">
        <v>5.0712203063433901E-2</v>
      </c>
      <c r="AA270" s="17">
        <v>9.3830585438512103E-3</v>
      </c>
      <c r="AB270" s="17">
        <v>8.6902231310379399E-2</v>
      </c>
      <c r="AC270" s="17">
        <v>8.5873972441716004E-2</v>
      </c>
      <c r="AD270" s="17">
        <v>0</v>
      </c>
      <c r="AE270" s="17"/>
      <c r="AF270" s="17">
        <v>7.3214832449128103E-2</v>
      </c>
      <c r="AG270" s="17">
        <v>2.79562825533585E-2</v>
      </c>
      <c r="AH270" s="17">
        <v>9.7892674286509399E-2</v>
      </c>
      <c r="AI270" s="17">
        <v>6.6390155178128199E-2</v>
      </c>
      <c r="AJ270" s="17">
        <v>7.03663530581186E-2</v>
      </c>
      <c r="AK270" s="17"/>
      <c r="AL270" s="17">
        <v>6.1004792329763198E-2</v>
      </c>
      <c r="AM270" s="17">
        <v>3.9737155099707398E-2</v>
      </c>
      <c r="AN270" s="17">
        <v>7.1307450703379294E-2</v>
      </c>
      <c r="AO270" s="17"/>
      <c r="AP270" s="17">
        <v>8.7609163350223701E-2</v>
      </c>
      <c r="AQ270" s="17">
        <v>4.0593106964787302E-2</v>
      </c>
      <c r="AR270" s="17">
        <v>5.3428203282792901E-2</v>
      </c>
      <c r="AS270" s="17">
        <v>8.1783952214040598E-3</v>
      </c>
      <c r="AT270" s="17">
        <v>3.9065330233895301E-2</v>
      </c>
      <c r="AU270" s="17"/>
      <c r="AV270" s="17" t="s">
        <v>131</v>
      </c>
      <c r="AW270" s="17">
        <v>9.8161588814367498E-2</v>
      </c>
      <c r="AX270" s="17">
        <v>9.5381337254903498E-2</v>
      </c>
      <c r="AY270" s="17">
        <v>5.0056036380254298E-2</v>
      </c>
      <c r="AZ270" s="17">
        <v>0.103146976714036</v>
      </c>
      <c r="BA270" s="17">
        <v>4.5494591868941503E-2</v>
      </c>
      <c r="BB270" s="17">
        <v>6.5142856751898001E-2</v>
      </c>
      <c r="BC270" s="17">
        <v>3.5689016396009098E-2</v>
      </c>
      <c r="BD270" s="17">
        <v>5.0687044224001603E-2</v>
      </c>
      <c r="BE270" s="17">
        <v>6.1889495618750297E-2</v>
      </c>
      <c r="BF270" s="17">
        <v>4.0632268618917798E-2</v>
      </c>
      <c r="BG270" s="17">
        <v>1.57869073291108E-2</v>
      </c>
      <c r="BH270" s="17">
        <v>4.1845411141767201E-2</v>
      </c>
      <c r="BI270" s="17">
        <v>2.68549694628635E-2</v>
      </c>
      <c r="BJ270" s="17">
        <v>6.3499809898171306E-2</v>
      </c>
      <c r="BK270" s="17">
        <v>4.8782578314719001E-2</v>
      </c>
      <c r="BL270" s="17"/>
      <c r="BM270" s="17">
        <v>4.5415984754325497E-2</v>
      </c>
      <c r="BN270" s="17">
        <v>4.9011570771980102E-2</v>
      </c>
      <c r="BO270" s="17">
        <v>6.6641223701353294E-2</v>
      </c>
      <c r="BP270" s="17">
        <v>9.0540744692174602E-2</v>
      </c>
      <c r="BQ270" s="17">
        <v>4.1071801272657298E-2</v>
      </c>
      <c r="BR270" s="17">
        <v>1.99333256560871E-2</v>
      </c>
      <c r="BS270" s="17"/>
      <c r="BT270" s="17">
        <v>5.3100161957225001E-2</v>
      </c>
      <c r="BU270" s="17">
        <v>6.3087896617402203E-2</v>
      </c>
      <c r="BV270" s="17"/>
      <c r="BW270" s="17">
        <v>3.3672272974274102E-2</v>
      </c>
      <c r="BX270" s="17">
        <v>6.9505967543382702E-2</v>
      </c>
      <c r="BY270" s="17"/>
      <c r="BZ270" s="17">
        <v>5.8608077023244602E-2</v>
      </c>
      <c r="CA270" s="17">
        <v>6.2478760754502198E-2</v>
      </c>
      <c r="CB270" s="17">
        <v>2.2543103895282701E-2</v>
      </c>
      <c r="CC270" s="17"/>
      <c r="CD270" s="17">
        <v>5.8875061857318799E-2</v>
      </c>
      <c r="CE270" s="17">
        <v>6.0708176883139703E-2</v>
      </c>
      <c r="CF270" s="17">
        <v>1.7213271189606499E-2</v>
      </c>
      <c r="CG270" s="17"/>
      <c r="CH270" s="17">
        <v>5.7222059774573002E-2</v>
      </c>
      <c r="CI270" s="17">
        <v>8.0645645205974101E-2</v>
      </c>
      <c r="CJ270" s="17">
        <v>5.5345434221261203E-2</v>
      </c>
      <c r="CK270" s="17"/>
      <c r="CL270" s="17">
        <v>5.70947400044515E-2</v>
      </c>
      <c r="CM270" s="17" t="s">
        <v>131</v>
      </c>
      <c r="CN270" s="17"/>
      <c r="CO270" s="17">
        <v>4.6079538200777398E-2</v>
      </c>
      <c r="CP270" s="17">
        <v>4.94228771237347E-2</v>
      </c>
      <c r="CQ270" s="17">
        <v>5.6629397214624198E-2</v>
      </c>
      <c r="CR270" s="17">
        <v>7.9936586036808296E-2</v>
      </c>
    </row>
    <row r="271" spans="2:96" x14ac:dyDescent="0.25">
      <c r="B271" t="s">
        <v>127</v>
      </c>
      <c r="C271" s="17">
        <v>1.90222896552679E-3</v>
      </c>
      <c r="D271" s="17">
        <v>1.84484419415587E-3</v>
      </c>
      <c r="E271" s="17">
        <v>1.9772301366892601E-3</v>
      </c>
      <c r="F271" s="17"/>
      <c r="G271" s="17">
        <v>0</v>
      </c>
      <c r="H271" s="17">
        <v>0</v>
      </c>
      <c r="I271" s="17">
        <v>6.3764059919724104E-3</v>
      </c>
      <c r="J271" s="17">
        <v>0</v>
      </c>
      <c r="K271" s="17">
        <v>6.5902484946985798E-3</v>
      </c>
      <c r="L271" s="17">
        <v>0</v>
      </c>
      <c r="M271" s="17"/>
      <c r="N271" s="17">
        <v>0</v>
      </c>
      <c r="O271" s="17">
        <v>3.7348617829690298E-3</v>
      </c>
      <c r="P271" s="17">
        <v>4.3030896329104198E-3</v>
      </c>
      <c r="Q271" s="17">
        <v>0</v>
      </c>
      <c r="R271" s="17"/>
      <c r="S271" s="17">
        <v>0</v>
      </c>
      <c r="T271" s="17">
        <v>5.9650220415002298E-3</v>
      </c>
      <c r="U271" s="17">
        <v>0</v>
      </c>
      <c r="V271" s="17">
        <v>0</v>
      </c>
      <c r="W271" s="17">
        <v>0</v>
      </c>
      <c r="X271" s="17">
        <v>0</v>
      </c>
      <c r="Y271" s="17">
        <v>0</v>
      </c>
      <c r="Z271" s="17">
        <v>2.3478185316399301E-2</v>
      </c>
      <c r="AA271" s="17">
        <v>0</v>
      </c>
      <c r="AB271" s="17">
        <v>0</v>
      </c>
      <c r="AC271" s="17">
        <v>0</v>
      </c>
      <c r="AD271" s="17">
        <v>0</v>
      </c>
      <c r="AE271" s="17"/>
      <c r="AF271" s="17">
        <v>2.3969539195675001E-3</v>
      </c>
      <c r="AG271" s="17">
        <v>0</v>
      </c>
      <c r="AH271" s="17">
        <v>0</v>
      </c>
      <c r="AI271" s="17">
        <v>0</v>
      </c>
      <c r="AJ271" s="17">
        <v>8.9473274361293199E-3</v>
      </c>
      <c r="AK271" s="17"/>
      <c r="AL271" s="17">
        <v>0</v>
      </c>
      <c r="AM271" s="17">
        <v>0</v>
      </c>
      <c r="AN271" s="17">
        <v>0</v>
      </c>
      <c r="AO271" s="17"/>
      <c r="AP271" s="17">
        <v>0</v>
      </c>
      <c r="AQ271" s="17">
        <v>4.3625084725598499E-3</v>
      </c>
      <c r="AR271" s="17">
        <v>0</v>
      </c>
      <c r="AS271" s="17">
        <v>8.9360162440576107E-3</v>
      </c>
      <c r="AT271" s="17">
        <v>0</v>
      </c>
      <c r="AU271" s="17"/>
      <c r="AV271" s="17" t="s">
        <v>131</v>
      </c>
      <c r="AW271" s="17">
        <v>0</v>
      </c>
      <c r="AX271" s="17">
        <v>0</v>
      </c>
      <c r="AY271" s="17">
        <v>0</v>
      </c>
      <c r="AZ271" s="17">
        <v>0</v>
      </c>
      <c r="BA271" s="17">
        <v>0</v>
      </c>
      <c r="BB271" s="17">
        <v>0</v>
      </c>
      <c r="BC271" s="17">
        <v>0</v>
      </c>
      <c r="BD271" s="17">
        <v>0</v>
      </c>
      <c r="BE271" s="17">
        <v>0</v>
      </c>
      <c r="BF271" s="17">
        <v>1.28965646459829E-2</v>
      </c>
      <c r="BG271" s="17">
        <v>0</v>
      </c>
      <c r="BH271" s="17">
        <v>0</v>
      </c>
      <c r="BI271" s="17">
        <v>0</v>
      </c>
      <c r="BJ271" s="17">
        <v>0</v>
      </c>
      <c r="BK271" s="17">
        <v>0</v>
      </c>
      <c r="BL271" s="17"/>
      <c r="BM271" s="17">
        <v>4.5285263835370699E-3</v>
      </c>
      <c r="BN271" s="17">
        <v>0</v>
      </c>
      <c r="BO271" s="17">
        <v>0</v>
      </c>
      <c r="BP271" s="17">
        <v>0</v>
      </c>
      <c r="BQ271" s="17">
        <v>9.3898757157162404E-3</v>
      </c>
      <c r="BR271" s="17">
        <v>0</v>
      </c>
      <c r="BS271" s="17"/>
      <c r="BT271" s="17">
        <v>1.51181460136042E-3</v>
      </c>
      <c r="BU271" s="17">
        <v>2.64921849563676E-3</v>
      </c>
      <c r="BV271" s="17"/>
      <c r="BW271" s="17">
        <v>0</v>
      </c>
      <c r="BX271" s="17">
        <v>0</v>
      </c>
      <c r="BY271" s="17"/>
      <c r="BZ271" s="17">
        <v>0</v>
      </c>
      <c r="CA271" s="17">
        <v>1.30075695323699E-2</v>
      </c>
      <c r="CB271" s="17">
        <v>0</v>
      </c>
      <c r="CC271" s="17"/>
      <c r="CD271" s="17">
        <v>0</v>
      </c>
      <c r="CE271" s="17">
        <v>0</v>
      </c>
      <c r="CF271" s="17">
        <v>0</v>
      </c>
      <c r="CG271" s="17"/>
      <c r="CH271" s="17">
        <v>2.3746200941941599E-3</v>
      </c>
      <c r="CI271" s="17">
        <v>0</v>
      </c>
      <c r="CJ271" s="17">
        <v>0</v>
      </c>
      <c r="CK271" s="17"/>
      <c r="CL271" s="17">
        <v>1.90222896552679E-3</v>
      </c>
      <c r="CM271" s="17" t="s">
        <v>131</v>
      </c>
      <c r="CN271" s="17"/>
      <c r="CO271" s="17">
        <v>1.1906756934657601E-2</v>
      </c>
      <c r="CP271" s="17">
        <v>0</v>
      </c>
      <c r="CQ271" s="17">
        <v>0</v>
      </c>
      <c r="CR271" s="17">
        <v>5.2450244167106001E-3</v>
      </c>
    </row>
    <row r="272" spans="2:96" x14ac:dyDescent="0.25">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c r="CB272" s="17"/>
      <c r="CC272" s="17"/>
      <c r="CD272" s="17"/>
      <c r="CE272" s="17"/>
      <c r="CF272" s="17"/>
      <c r="CG272" s="17"/>
      <c r="CH272" s="17"/>
      <c r="CI272" s="17"/>
      <c r="CJ272" s="17"/>
      <c r="CK272" s="17"/>
      <c r="CL272" s="17"/>
      <c r="CM272" s="17"/>
      <c r="CN272" s="17"/>
      <c r="CO272" s="17"/>
      <c r="CP272" s="17"/>
      <c r="CQ272" s="17"/>
      <c r="CR272" s="17"/>
    </row>
    <row r="273" spans="2:96" x14ac:dyDescent="0.25">
      <c r="B273" s="6" t="s">
        <v>267</v>
      </c>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c r="CA273" s="17"/>
      <c r="CB273" s="17"/>
      <c r="CC273" s="17"/>
      <c r="CD273" s="17"/>
      <c r="CE273" s="17"/>
      <c r="CF273" s="17"/>
      <c r="CG273" s="17"/>
      <c r="CH273" s="17"/>
      <c r="CI273" s="17"/>
      <c r="CJ273" s="17"/>
      <c r="CK273" s="17"/>
      <c r="CL273" s="17"/>
      <c r="CM273" s="17"/>
      <c r="CN273" s="17"/>
      <c r="CO273" s="17"/>
      <c r="CP273" s="17"/>
      <c r="CQ273" s="17"/>
      <c r="CR273" s="17"/>
    </row>
    <row r="274" spans="2:96" x14ac:dyDescent="0.25">
      <c r="B274" s="24" t="s">
        <v>268</v>
      </c>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c r="CB274" s="17"/>
      <c r="CC274" s="17"/>
      <c r="CD274" s="17"/>
      <c r="CE274" s="17"/>
      <c r="CF274" s="17"/>
      <c r="CG274" s="17"/>
      <c r="CH274" s="17"/>
      <c r="CI274" s="17"/>
      <c r="CJ274" s="17"/>
      <c r="CK274" s="17"/>
      <c r="CL274" s="17"/>
      <c r="CM274" s="17"/>
      <c r="CN274" s="17"/>
      <c r="CO274" s="17"/>
      <c r="CP274" s="17"/>
      <c r="CQ274" s="17"/>
      <c r="CR274" s="17"/>
    </row>
    <row r="275" spans="2:96" x14ac:dyDescent="0.25">
      <c r="B275" t="s">
        <v>260</v>
      </c>
      <c r="C275" s="17">
        <v>0.34673032538908399</v>
      </c>
      <c r="D275" s="17">
        <v>0.41884012217519301</v>
      </c>
      <c r="E275" s="17">
        <v>0.27002060884742302</v>
      </c>
      <c r="F275" s="17"/>
      <c r="G275" s="17">
        <v>0.276784529312883</v>
      </c>
      <c r="H275" s="17">
        <v>0.32930961505010298</v>
      </c>
      <c r="I275" s="17">
        <v>0.35666863061318899</v>
      </c>
      <c r="J275" s="17">
        <v>0.13800045291422999</v>
      </c>
      <c r="K275" s="17">
        <v>0.46078927070918402</v>
      </c>
      <c r="L275" s="17">
        <v>0.45015229859535699</v>
      </c>
      <c r="M275" s="17"/>
      <c r="N275" s="17">
        <v>0.318761249371386</v>
      </c>
      <c r="O275" s="17">
        <v>0.36133617877836399</v>
      </c>
      <c r="P275" s="17">
        <v>0.348127976783557</v>
      </c>
      <c r="Q275" s="17">
        <v>0.37221906587358899</v>
      </c>
      <c r="R275" s="17"/>
      <c r="S275" s="17">
        <v>0.32033198841972599</v>
      </c>
      <c r="T275" s="17">
        <v>0.31443060019712699</v>
      </c>
      <c r="U275" s="17">
        <v>0.39037142387906199</v>
      </c>
      <c r="V275" s="17">
        <v>0.42029450018646902</v>
      </c>
      <c r="W275" s="17">
        <v>0.28438367634822698</v>
      </c>
      <c r="X275" s="17">
        <v>0.52287481943060299</v>
      </c>
      <c r="Y275" s="17">
        <v>0.29036272570604499</v>
      </c>
      <c r="Z275" s="17">
        <v>0.25060075298178802</v>
      </c>
      <c r="AA275" s="17">
        <v>0.37759792429573102</v>
      </c>
      <c r="AB275" s="17">
        <v>0.13001306534667401</v>
      </c>
      <c r="AC275" s="17">
        <v>0.41483453887831101</v>
      </c>
      <c r="AD275" s="17" t="s">
        <v>131</v>
      </c>
      <c r="AE275" s="17"/>
      <c r="AF275" s="17">
        <v>0.37424252395871999</v>
      </c>
      <c r="AG275" s="17">
        <v>0.33263628413630802</v>
      </c>
      <c r="AH275" s="17">
        <v>0.36611829673696999</v>
      </c>
      <c r="AI275" s="17">
        <v>0.40564158353944801</v>
      </c>
      <c r="AJ275" s="17">
        <v>0.33156924562166601</v>
      </c>
      <c r="AK275" s="17"/>
      <c r="AL275" s="17">
        <v>0.309433323095617</v>
      </c>
      <c r="AM275" s="17">
        <v>0.35239401818287103</v>
      </c>
      <c r="AN275" s="17">
        <v>0.43923966482244797</v>
      </c>
      <c r="AO275" s="17"/>
      <c r="AP275" s="17">
        <v>0.40738415908720199</v>
      </c>
      <c r="AQ275" s="17">
        <v>0.36768201314836602</v>
      </c>
      <c r="AR275" s="17">
        <v>0.37784219672577002</v>
      </c>
      <c r="AS275" s="17">
        <v>9.0711652246101102E-2</v>
      </c>
      <c r="AT275" s="17">
        <v>0</v>
      </c>
      <c r="AU275" s="17"/>
      <c r="AV275" s="17" t="s">
        <v>131</v>
      </c>
      <c r="AW275" s="17">
        <v>0.54753133671118304</v>
      </c>
      <c r="AX275" s="17">
        <v>0.40945292396342298</v>
      </c>
      <c r="AY275" s="17">
        <v>0.37240368142171498</v>
      </c>
      <c r="AZ275" s="17">
        <v>0.19446826248728699</v>
      </c>
      <c r="BA275" s="17">
        <v>0.33300415685766499</v>
      </c>
      <c r="BB275" s="17">
        <v>0.419132877513271</v>
      </c>
      <c r="BC275" s="17">
        <v>0.53660861726272002</v>
      </c>
      <c r="BD275" s="17">
        <v>0.31062467981780201</v>
      </c>
      <c r="BE275" s="17">
        <v>0.27919527389495102</v>
      </c>
      <c r="BF275" s="17">
        <v>0.37151338479846502</v>
      </c>
      <c r="BG275" s="17">
        <v>0.257980420332728</v>
      </c>
      <c r="BH275" s="17">
        <v>0.222229136870191</v>
      </c>
      <c r="BI275" s="17">
        <v>0</v>
      </c>
      <c r="BJ275" s="17">
        <v>0.64864480780780098</v>
      </c>
      <c r="BK275" s="17">
        <v>0.25721232844853997</v>
      </c>
      <c r="BL275" s="17"/>
      <c r="BM275" s="17">
        <v>0.34524199554712998</v>
      </c>
      <c r="BN275" s="17">
        <v>0.38641469267727901</v>
      </c>
      <c r="BO275" s="17">
        <v>0.193162807359852</v>
      </c>
      <c r="BP275" s="17">
        <v>0.33750950274932501</v>
      </c>
      <c r="BQ275" s="17">
        <v>0.45496625897839899</v>
      </c>
      <c r="BR275" s="17">
        <v>0.45178316892852</v>
      </c>
      <c r="BS275" s="17"/>
      <c r="BT275" s="17">
        <v>0.30735447041123698</v>
      </c>
      <c r="BU275" s="17">
        <v>0.39885334274197198</v>
      </c>
      <c r="BV275" s="17"/>
      <c r="BW275" s="17">
        <v>0.323609521796416</v>
      </c>
      <c r="BX275" s="17">
        <v>0.37062084963707898</v>
      </c>
      <c r="BY275" s="17"/>
      <c r="BZ275" s="17">
        <v>0.34263895531675498</v>
      </c>
      <c r="CA275" s="17">
        <v>0.26511413297904202</v>
      </c>
      <c r="CB275" s="17">
        <v>0.59775277020689999</v>
      </c>
      <c r="CC275" s="17"/>
      <c r="CD275" s="17">
        <v>0.36828362780158502</v>
      </c>
      <c r="CE275" s="17">
        <v>0</v>
      </c>
      <c r="CF275" s="17">
        <v>0.241184423417866</v>
      </c>
      <c r="CG275" s="17"/>
      <c r="CH275" s="17">
        <v>0.354476785237408</v>
      </c>
      <c r="CI275" s="17">
        <v>0</v>
      </c>
      <c r="CJ275" s="17">
        <v>7.5704665048464306E-2</v>
      </c>
      <c r="CK275" s="17"/>
      <c r="CL275" s="17">
        <v>0.34673032538908399</v>
      </c>
      <c r="CM275" s="17" t="s">
        <v>131</v>
      </c>
      <c r="CN275" s="17"/>
      <c r="CO275" s="17">
        <v>0.41493763123795502</v>
      </c>
      <c r="CP275" s="17">
        <v>0.30413724543773102</v>
      </c>
      <c r="CQ275" s="17">
        <v>0.393089638549106</v>
      </c>
      <c r="CR275" s="17">
        <v>0.34051360259510099</v>
      </c>
    </row>
    <row r="276" spans="2:96" x14ac:dyDescent="0.25">
      <c r="B276" t="s">
        <v>261</v>
      </c>
      <c r="C276" s="17">
        <v>0.51769437384235895</v>
      </c>
      <c r="D276" s="17">
        <v>0.45082305199008499</v>
      </c>
      <c r="E276" s="17">
        <v>0.58883145053208596</v>
      </c>
      <c r="F276" s="17"/>
      <c r="G276" s="17">
        <v>0.39261802526692502</v>
      </c>
      <c r="H276" s="17">
        <v>0.47263243273265398</v>
      </c>
      <c r="I276" s="17">
        <v>0.514353217815956</v>
      </c>
      <c r="J276" s="17">
        <v>0.72345860881167101</v>
      </c>
      <c r="K276" s="17">
        <v>0.402456208078732</v>
      </c>
      <c r="L276" s="17">
        <v>0.49799420142748901</v>
      </c>
      <c r="M276" s="17"/>
      <c r="N276" s="17">
        <v>0.53383531009071195</v>
      </c>
      <c r="O276" s="17">
        <v>0.45210461098714699</v>
      </c>
      <c r="P276" s="17">
        <v>0.53034216406007795</v>
      </c>
      <c r="Q276" s="17">
        <v>0.55041223261716399</v>
      </c>
      <c r="R276" s="17"/>
      <c r="S276" s="17">
        <v>0.54903050122646002</v>
      </c>
      <c r="T276" s="17">
        <v>0.59165591118840799</v>
      </c>
      <c r="U276" s="17">
        <v>0.44979536171339801</v>
      </c>
      <c r="V276" s="17">
        <v>0.37107378389845103</v>
      </c>
      <c r="W276" s="17">
        <v>0.55953703228069596</v>
      </c>
      <c r="X276" s="17">
        <v>0.35049005528550098</v>
      </c>
      <c r="Y276" s="17">
        <v>0.59717154404768102</v>
      </c>
      <c r="Z276" s="17">
        <v>0.56184171453801801</v>
      </c>
      <c r="AA276" s="17">
        <v>0.50949430234328696</v>
      </c>
      <c r="AB276" s="17">
        <v>0.632251809515883</v>
      </c>
      <c r="AC276" s="17">
        <v>0.58516546112168899</v>
      </c>
      <c r="AD276" s="17" t="s">
        <v>131</v>
      </c>
      <c r="AE276" s="17"/>
      <c r="AF276" s="17">
        <v>0.50410461364944004</v>
      </c>
      <c r="AG276" s="17">
        <v>0.49495311350538101</v>
      </c>
      <c r="AH276" s="17">
        <v>0.59207230265201904</v>
      </c>
      <c r="AI276" s="17">
        <v>0.59435841646055199</v>
      </c>
      <c r="AJ276" s="17">
        <v>0.58898916290982295</v>
      </c>
      <c r="AK276" s="17"/>
      <c r="AL276" s="17">
        <v>0.52845461704219399</v>
      </c>
      <c r="AM276" s="17">
        <v>0.47086787079278097</v>
      </c>
      <c r="AN276" s="17">
        <v>0.45122008512363498</v>
      </c>
      <c r="AO276" s="17"/>
      <c r="AP276" s="17">
        <v>0.47052858012057103</v>
      </c>
      <c r="AQ276" s="17">
        <v>0.52708631678760098</v>
      </c>
      <c r="AR276" s="17">
        <v>0.46020226617270299</v>
      </c>
      <c r="AS276" s="17">
        <v>0.72391045425899003</v>
      </c>
      <c r="AT276" s="17">
        <v>1</v>
      </c>
      <c r="AU276" s="17"/>
      <c r="AV276" s="17" t="s">
        <v>131</v>
      </c>
      <c r="AW276" s="17">
        <v>0.127776498309877</v>
      </c>
      <c r="AX276" s="17">
        <v>0.59054707603657697</v>
      </c>
      <c r="AY276" s="17">
        <v>0.58939981223035898</v>
      </c>
      <c r="AZ276" s="17">
        <v>0.71642423321333804</v>
      </c>
      <c r="BA276" s="17">
        <v>0.56167238407582898</v>
      </c>
      <c r="BB276" s="17">
        <v>0.43859880798605499</v>
      </c>
      <c r="BC276" s="17">
        <v>0.30168894200312502</v>
      </c>
      <c r="BD276" s="17">
        <v>0.46468540782844597</v>
      </c>
      <c r="BE276" s="17">
        <v>0.60356013164678401</v>
      </c>
      <c r="BF276" s="17">
        <v>0.42096349579790499</v>
      </c>
      <c r="BG276" s="17">
        <v>0.52751275312142498</v>
      </c>
      <c r="BH276" s="17">
        <v>0.77777086312980903</v>
      </c>
      <c r="BI276" s="17">
        <v>0.610173572243767</v>
      </c>
      <c r="BJ276" s="17">
        <v>0.35135519219219902</v>
      </c>
      <c r="BK276" s="17">
        <v>0.74278767155145997</v>
      </c>
      <c r="BL276" s="17"/>
      <c r="BM276" s="17">
        <v>0.51734772179920496</v>
      </c>
      <c r="BN276" s="17">
        <v>0.48512588630787201</v>
      </c>
      <c r="BO276" s="17">
        <v>0.604829418049457</v>
      </c>
      <c r="BP276" s="17">
        <v>0.51705732257255699</v>
      </c>
      <c r="BQ276" s="17">
        <v>0.48534515494102498</v>
      </c>
      <c r="BR276" s="17">
        <v>0.48622618582150101</v>
      </c>
      <c r="BS276" s="17"/>
      <c r="BT276" s="17">
        <v>0.53895303175407305</v>
      </c>
      <c r="BU276" s="17">
        <v>0.49374494945365499</v>
      </c>
      <c r="BV276" s="17"/>
      <c r="BW276" s="17">
        <v>0.47528222975171702</v>
      </c>
      <c r="BX276" s="17">
        <v>0.54058798224537696</v>
      </c>
      <c r="BY276" s="17"/>
      <c r="BZ276" s="17">
        <v>0.52369932619870396</v>
      </c>
      <c r="CA276" s="17">
        <v>0.54461765804995299</v>
      </c>
      <c r="CB276" s="17">
        <v>0.40224722979310101</v>
      </c>
      <c r="CC276" s="17"/>
      <c r="CD276" s="17">
        <v>0.49508803430140103</v>
      </c>
      <c r="CE276" s="17">
        <v>0.81979205336641903</v>
      </c>
      <c r="CF276" s="17">
        <v>0.75881557658213405</v>
      </c>
      <c r="CG276" s="17"/>
      <c r="CH276" s="17">
        <v>0.50621623583884101</v>
      </c>
      <c r="CI276" s="17">
        <v>0.87137865507129597</v>
      </c>
      <c r="CJ276" s="17">
        <v>0.68750401440290099</v>
      </c>
      <c r="CK276" s="17"/>
      <c r="CL276" s="17">
        <v>0.51769437384235895</v>
      </c>
      <c r="CM276" s="17" t="s">
        <v>131</v>
      </c>
      <c r="CN276" s="17"/>
      <c r="CO276" s="17">
        <v>0.403414020722974</v>
      </c>
      <c r="CP276" s="17">
        <v>0.52910306611054703</v>
      </c>
      <c r="CQ276" s="17">
        <v>0.51137338784689101</v>
      </c>
      <c r="CR276" s="17">
        <v>0.54514897732239898</v>
      </c>
    </row>
    <row r="277" spans="2:96" x14ac:dyDescent="0.25">
      <c r="B277" t="s">
        <v>262</v>
      </c>
      <c r="C277" s="17">
        <v>4.5446945859314199E-2</v>
      </c>
      <c r="D277" s="17">
        <v>4.4687927374386101E-2</v>
      </c>
      <c r="E277" s="17">
        <v>4.6254382510417399E-2</v>
      </c>
      <c r="F277" s="17"/>
      <c r="G277" s="17">
        <v>0.26884155338643201</v>
      </c>
      <c r="H277" s="17">
        <v>9.0464952148744907E-2</v>
      </c>
      <c r="I277" s="17">
        <v>3.2348071521037997E-2</v>
      </c>
      <c r="J277" s="17">
        <v>0</v>
      </c>
      <c r="K277" s="17">
        <v>0</v>
      </c>
      <c r="L277" s="17">
        <v>1.2381532526148801E-2</v>
      </c>
      <c r="M277" s="17"/>
      <c r="N277" s="17">
        <v>4.4093111495762401E-2</v>
      </c>
      <c r="O277" s="17">
        <v>6.7459188208561005E-2</v>
      </c>
      <c r="P277" s="17">
        <v>3.5765381777317702E-2</v>
      </c>
      <c r="Q277" s="17">
        <v>3.3926939054089E-2</v>
      </c>
      <c r="R277" s="17"/>
      <c r="S277" s="17">
        <v>8.7060007366194403E-2</v>
      </c>
      <c r="T277" s="17">
        <v>2.90980786194176E-2</v>
      </c>
      <c r="U277" s="17">
        <v>4.9001187856356397E-2</v>
      </c>
      <c r="V277" s="17">
        <v>0</v>
      </c>
      <c r="W277" s="17">
        <v>4.8503048503369998E-2</v>
      </c>
      <c r="X277" s="17">
        <v>0</v>
      </c>
      <c r="Y277" s="17">
        <v>0</v>
      </c>
      <c r="Z277" s="17">
        <v>0.10242221628095501</v>
      </c>
      <c r="AA277" s="17">
        <v>7.40811232639913E-2</v>
      </c>
      <c r="AB277" s="17">
        <v>0.108549054193355</v>
      </c>
      <c r="AC277" s="17">
        <v>0</v>
      </c>
      <c r="AD277" s="17" t="s">
        <v>131</v>
      </c>
      <c r="AE277" s="17"/>
      <c r="AF277" s="17">
        <v>3.2289444700346198E-2</v>
      </c>
      <c r="AG277" s="17">
        <v>5.0076028495993699E-2</v>
      </c>
      <c r="AH277" s="17">
        <v>0</v>
      </c>
      <c r="AI277" s="17">
        <v>0</v>
      </c>
      <c r="AJ277" s="17">
        <v>0</v>
      </c>
      <c r="AK277" s="17"/>
      <c r="AL277" s="17">
        <v>3.7288241715847797E-2</v>
      </c>
      <c r="AM277" s="17">
        <v>2.1211531701455899E-2</v>
      </c>
      <c r="AN277" s="17">
        <v>7.0112574506621395E-2</v>
      </c>
      <c r="AO277" s="17"/>
      <c r="AP277" s="17">
        <v>0</v>
      </c>
      <c r="AQ277" s="17">
        <v>0</v>
      </c>
      <c r="AR277" s="17">
        <v>9.9388970126513904E-2</v>
      </c>
      <c r="AS277" s="17">
        <v>0</v>
      </c>
      <c r="AT277" s="17">
        <v>0</v>
      </c>
      <c r="AU277" s="17"/>
      <c r="AV277" s="17" t="s">
        <v>131</v>
      </c>
      <c r="AW277" s="17">
        <v>0.194473362134128</v>
      </c>
      <c r="AX277" s="17">
        <v>0</v>
      </c>
      <c r="AY277" s="17">
        <v>0</v>
      </c>
      <c r="AZ277" s="17">
        <v>4.1147252638203499E-2</v>
      </c>
      <c r="BA277" s="17">
        <v>0.105323459066506</v>
      </c>
      <c r="BB277" s="17">
        <v>9.4894609949846095E-2</v>
      </c>
      <c r="BC277" s="17">
        <v>0</v>
      </c>
      <c r="BD277" s="17">
        <v>0</v>
      </c>
      <c r="BE277" s="17">
        <v>0</v>
      </c>
      <c r="BF277" s="17">
        <v>7.4976213578404394E-2</v>
      </c>
      <c r="BG277" s="17">
        <v>6.5788050178395896E-2</v>
      </c>
      <c r="BH277" s="17">
        <v>0</v>
      </c>
      <c r="BI277" s="17">
        <v>0</v>
      </c>
      <c r="BJ277" s="17">
        <v>0</v>
      </c>
      <c r="BK277" s="17">
        <v>0</v>
      </c>
      <c r="BL277" s="17"/>
      <c r="BM277" s="17">
        <v>8.3106662257035196E-2</v>
      </c>
      <c r="BN277" s="17">
        <v>3.3362863866670998E-2</v>
      </c>
      <c r="BO277" s="17">
        <v>0.119298966821673</v>
      </c>
      <c r="BP277" s="17">
        <v>0</v>
      </c>
      <c r="BQ277" s="17">
        <v>0</v>
      </c>
      <c r="BR277" s="17">
        <v>0</v>
      </c>
      <c r="BS277" s="17"/>
      <c r="BT277" s="17">
        <v>4.2281713117162702E-2</v>
      </c>
      <c r="BU277" s="17">
        <v>3.5356216341489402E-2</v>
      </c>
      <c r="BV277" s="17"/>
      <c r="BW277" s="17">
        <v>0.11041135825641001</v>
      </c>
      <c r="BX277" s="17">
        <v>2.2183665045079699E-2</v>
      </c>
      <c r="BY277" s="17"/>
      <c r="BZ277" s="17">
        <v>5.1695737070550099E-2</v>
      </c>
      <c r="CA277" s="17">
        <v>3.2607913233718901E-2</v>
      </c>
      <c r="CB277" s="17">
        <v>0</v>
      </c>
      <c r="CC277" s="17"/>
      <c r="CD277" s="17">
        <v>5.5807798232178997E-2</v>
      </c>
      <c r="CE277" s="17">
        <v>0</v>
      </c>
      <c r="CF277" s="17">
        <v>0</v>
      </c>
      <c r="CG277" s="17"/>
      <c r="CH277" s="17">
        <v>3.9386909193145601E-2</v>
      </c>
      <c r="CI277" s="17">
        <v>0</v>
      </c>
      <c r="CJ277" s="17">
        <v>0.17967516219971399</v>
      </c>
      <c r="CK277" s="17"/>
      <c r="CL277" s="17">
        <v>4.5446945859314199E-2</v>
      </c>
      <c r="CM277" s="17" t="s">
        <v>131</v>
      </c>
      <c r="CN277" s="17"/>
      <c r="CO277" s="17">
        <v>0.10318874470335</v>
      </c>
      <c r="CP277" s="17">
        <v>3.57762768302071E-2</v>
      </c>
      <c r="CQ277" s="17">
        <v>4.7501074327771502E-2</v>
      </c>
      <c r="CR277" s="17">
        <v>4.22227772245942E-2</v>
      </c>
    </row>
    <row r="278" spans="2:96" x14ac:dyDescent="0.25">
      <c r="B278" t="s">
        <v>263</v>
      </c>
      <c r="C278" s="17">
        <v>1.8940970821600799E-2</v>
      </c>
      <c r="D278" s="17">
        <v>1.88663983497417E-2</v>
      </c>
      <c r="E278" s="17">
        <v>1.9020300308481598E-2</v>
      </c>
      <c r="F278" s="17"/>
      <c r="G278" s="17">
        <v>6.1755892033760203E-2</v>
      </c>
      <c r="H278" s="17">
        <v>3.4825522946105497E-2</v>
      </c>
      <c r="I278" s="17">
        <v>0</v>
      </c>
      <c r="J278" s="17">
        <v>2.18940600989905E-2</v>
      </c>
      <c r="K278" s="17">
        <v>3.28369092506893E-2</v>
      </c>
      <c r="L278" s="17">
        <v>0</v>
      </c>
      <c r="M278" s="17"/>
      <c r="N278" s="17">
        <v>2.5426368289945701E-2</v>
      </c>
      <c r="O278" s="17">
        <v>4.5699752085386902E-2</v>
      </c>
      <c r="P278" s="17">
        <v>0</v>
      </c>
      <c r="Q278" s="17">
        <v>0</v>
      </c>
      <c r="R278" s="17"/>
      <c r="S278" s="17">
        <v>4.3577502987620198E-2</v>
      </c>
      <c r="T278" s="17">
        <v>0</v>
      </c>
      <c r="U278" s="17">
        <v>3.5269643817829301E-2</v>
      </c>
      <c r="V278" s="17">
        <v>0</v>
      </c>
      <c r="W278" s="17">
        <v>5.6944337145073499E-2</v>
      </c>
      <c r="X278" s="17">
        <v>0</v>
      </c>
      <c r="Y278" s="17">
        <v>0</v>
      </c>
      <c r="Z278" s="17">
        <v>0</v>
      </c>
      <c r="AA278" s="17">
        <v>0</v>
      </c>
      <c r="AB278" s="17">
        <v>6.2212790742545099E-2</v>
      </c>
      <c r="AC278" s="17">
        <v>0</v>
      </c>
      <c r="AD278" s="17" t="s">
        <v>131</v>
      </c>
      <c r="AE278" s="17"/>
      <c r="AF278" s="17">
        <v>2.3751330101630701E-2</v>
      </c>
      <c r="AG278" s="17">
        <v>3.58805398630501E-2</v>
      </c>
      <c r="AH278" s="17">
        <v>0</v>
      </c>
      <c r="AI278" s="17">
        <v>0</v>
      </c>
      <c r="AJ278" s="17">
        <v>0</v>
      </c>
      <c r="AK278" s="17"/>
      <c r="AL278" s="17">
        <v>2.5328834329872901E-2</v>
      </c>
      <c r="AM278" s="17">
        <v>1.6023584801808499E-2</v>
      </c>
      <c r="AN278" s="17">
        <v>0</v>
      </c>
      <c r="AO278" s="17"/>
      <c r="AP278" s="17">
        <v>2.0227010748411999E-2</v>
      </c>
      <c r="AQ278" s="17">
        <v>0</v>
      </c>
      <c r="AR278" s="17">
        <v>1.89327988304034E-2</v>
      </c>
      <c r="AS278" s="17">
        <v>4.2089746562135197E-2</v>
      </c>
      <c r="AT278" s="17">
        <v>0</v>
      </c>
      <c r="AU278" s="17"/>
      <c r="AV278" s="17" t="s">
        <v>131</v>
      </c>
      <c r="AW278" s="17">
        <v>0</v>
      </c>
      <c r="AX278" s="17">
        <v>0</v>
      </c>
      <c r="AY278" s="17">
        <v>0</v>
      </c>
      <c r="AZ278" s="17">
        <v>0</v>
      </c>
      <c r="BA278" s="17">
        <v>0</v>
      </c>
      <c r="BB278" s="17">
        <v>4.7373704550827601E-2</v>
      </c>
      <c r="BC278" s="17">
        <v>0</v>
      </c>
      <c r="BD278" s="17">
        <v>5.5613292074658503E-2</v>
      </c>
      <c r="BE278" s="17">
        <v>0</v>
      </c>
      <c r="BF278" s="17">
        <v>7.4976213578404394E-2</v>
      </c>
      <c r="BG278" s="17">
        <v>4.9697514343427E-2</v>
      </c>
      <c r="BH278" s="17">
        <v>0</v>
      </c>
      <c r="BI278" s="17">
        <v>0</v>
      </c>
      <c r="BJ278" s="17">
        <v>0</v>
      </c>
      <c r="BK278" s="17">
        <v>0</v>
      </c>
      <c r="BL278" s="17"/>
      <c r="BM278" s="17">
        <v>2.73547166328252E-2</v>
      </c>
      <c r="BN278" s="17">
        <v>0</v>
      </c>
      <c r="BO278" s="17">
        <v>5.69776595703489E-2</v>
      </c>
      <c r="BP278" s="17">
        <v>2.0227632386230699E-2</v>
      </c>
      <c r="BQ278" s="17">
        <v>0</v>
      </c>
      <c r="BR278" s="17">
        <v>0</v>
      </c>
      <c r="BS278" s="17"/>
      <c r="BT278" s="17">
        <v>3.8499826814981902E-2</v>
      </c>
      <c r="BU278" s="17">
        <v>0</v>
      </c>
      <c r="BV278" s="17"/>
      <c r="BW278" s="17">
        <v>1.6551799317784499E-2</v>
      </c>
      <c r="BX278" s="17">
        <v>9.3470546245463092E-3</v>
      </c>
      <c r="BY278" s="17"/>
      <c r="BZ278" s="17">
        <v>1.19449875005463E-2</v>
      </c>
      <c r="CA278" s="17">
        <v>5.7023786433663001E-2</v>
      </c>
      <c r="CB278" s="17">
        <v>0</v>
      </c>
      <c r="CC278" s="17"/>
      <c r="CD278" s="17">
        <v>1.2895133914168499E-2</v>
      </c>
      <c r="CE278" s="17">
        <v>0</v>
      </c>
      <c r="CF278" s="17">
        <v>0</v>
      </c>
      <c r="CG278" s="17"/>
      <c r="CH278" s="17">
        <v>1.7992413492994599E-2</v>
      </c>
      <c r="CI278" s="17">
        <v>0</v>
      </c>
      <c r="CJ278" s="17">
        <v>5.71161583489199E-2</v>
      </c>
      <c r="CK278" s="17"/>
      <c r="CL278" s="17">
        <v>1.8940970821600799E-2</v>
      </c>
      <c r="CM278" s="17" t="s">
        <v>131</v>
      </c>
      <c r="CN278" s="17"/>
      <c r="CO278" s="17">
        <v>7.8459603335721495E-2</v>
      </c>
      <c r="CP278" s="17">
        <v>1.9598362773116499E-2</v>
      </c>
      <c r="CQ278" s="17">
        <v>0</v>
      </c>
      <c r="CR278" s="17">
        <v>2.6459168291608499E-2</v>
      </c>
    </row>
    <row r="279" spans="2:96" x14ac:dyDescent="0.25">
      <c r="B279" t="s">
        <v>264</v>
      </c>
      <c r="C279" s="17">
        <v>3.0172128173186201E-2</v>
      </c>
      <c r="D279" s="17">
        <v>2.5000752140262199E-2</v>
      </c>
      <c r="E279" s="17">
        <v>3.5673388851989798E-2</v>
      </c>
      <c r="F279" s="17"/>
      <c r="G279" s="17">
        <v>0</v>
      </c>
      <c r="H279" s="17">
        <v>0</v>
      </c>
      <c r="I279" s="17">
        <v>9.6630080049816797E-2</v>
      </c>
      <c r="J279" s="17">
        <v>7.0918074783225801E-2</v>
      </c>
      <c r="K279" s="17">
        <v>3.0555573386293E-2</v>
      </c>
      <c r="L279" s="17">
        <v>0</v>
      </c>
      <c r="M279" s="17"/>
      <c r="N279" s="17">
        <v>3.8903547875617402E-2</v>
      </c>
      <c r="O279" s="17">
        <v>3.52734936859051E-2</v>
      </c>
      <c r="P279" s="17">
        <v>4.11153199754761E-2</v>
      </c>
      <c r="Q279" s="17">
        <v>0</v>
      </c>
      <c r="R279" s="17"/>
      <c r="S279" s="17">
        <v>0</v>
      </c>
      <c r="T279" s="17">
        <v>6.4815409995047396E-2</v>
      </c>
      <c r="U279" s="17">
        <v>3.3038463797015499E-2</v>
      </c>
      <c r="V279" s="17">
        <v>0.130856258989173</v>
      </c>
      <c r="W279" s="17">
        <v>0</v>
      </c>
      <c r="X279" s="17">
        <v>0</v>
      </c>
      <c r="Y279" s="17">
        <v>5.8623609233453999E-2</v>
      </c>
      <c r="Z279" s="17">
        <v>0</v>
      </c>
      <c r="AA279" s="17">
        <v>3.8826650096990802E-2</v>
      </c>
      <c r="AB279" s="17">
        <v>0</v>
      </c>
      <c r="AC279" s="17">
        <v>0</v>
      </c>
      <c r="AD279" s="17" t="s">
        <v>131</v>
      </c>
      <c r="AE279" s="17"/>
      <c r="AF279" s="17">
        <v>3.2082237329737397E-2</v>
      </c>
      <c r="AG279" s="17">
        <v>3.15457203761993E-2</v>
      </c>
      <c r="AH279" s="17">
        <v>0</v>
      </c>
      <c r="AI279" s="17">
        <v>0</v>
      </c>
      <c r="AJ279" s="17">
        <v>0</v>
      </c>
      <c r="AK279" s="17"/>
      <c r="AL279" s="17">
        <v>5.9830820650041902E-2</v>
      </c>
      <c r="AM279" s="17">
        <v>4.8802364309458002E-2</v>
      </c>
      <c r="AN279" s="17">
        <v>0</v>
      </c>
      <c r="AO279" s="17"/>
      <c r="AP279" s="17">
        <v>6.1604563500915997E-2</v>
      </c>
      <c r="AQ279" s="17">
        <v>3.9665550166684001E-2</v>
      </c>
      <c r="AR279" s="17">
        <v>2.96312449418293E-2</v>
      </c>
      <c r="AS279" s="17">
        <v>0</v>
      </c>
      <c r="AT279" s="17">
        <v>0</v>
      </c>
      <c r="AU279" s="17"/>
      <c r="AV279" s="17" t="s">
        <v>131</v>
      </c>
      <c r="AW279" s="17">
        <v>0</v>
      </c>
      <c r="AX279" s="17">
        <v>0</v>
      </c>
      <c r="AY279" s="17">
        <v>3.8196506347925797E-2</v>
      </c>
      <c r="AZ279" s="17">
        <v>4.7960251661171301E-2</v>
      </c>
      <c r="BA279" s="17">
        <v>0</v>
      </c>
      <c r="BB279" s="17">
        <v>0</v>
      </c>
      <c r="BC279" s="17">
        <v>0</v>
      </c>
      <c r="BD279" s="17">
        <v>6.2288065115688802E-2</v>
      </c>
      <c r="BE279" s="17">
        <v>0</v>
      </c>
      <c r="BF279" s="17">
        <v>5.7570692246821098E-2</v>
      </c>
      <c r="BG279" s="17">
        <v>9.9021262024024698E-2</v>
      </c>
      <c r="BH279" s="17">
        <v>0</v>
      </c>
      <c r="BI279" s="17">
        <v>0.202206158740938</v>
      </c>
      <c r="BJ279" s="17">
        <v>0</v>
      </c>
      <c r="BK279" s="17">
        <v>0</v>
      </c>
      <c r="BL279" s="17"/>
      <c r="BM279" s="17">
        <v>0</v>
      </c>
      <c r="BN279" s="17">
        <v>2.9849671701023001E-2</v>
      </c>
      <c r="BO279" s="17">
        <v>2.5731148198669101E-2</v>
      </c>
      <c r="BP279" s="17">
        <v>6.3389633124233694E-2</v>
      </c>
      <c r="BQ279" s="17">
        <v>0</v>
      </c>
      <c r="BR279" s="17">
        <v>6.1990645249979402E-2</v>
      </c>
      <c r="BS279" s="17"/>
      <c r="BT279" s="17">
        <v>4.33932074744438E-2</v>
      </c>
      <c r="BU279" s="17">
        <v>1.8000130450195901E-2</v>
      </c>
      <c r="BV279" s="17"/>
      <c r="BW279" s="17">
        <v>5.2512216190113002E-2</v>
      </c>
      <c r="BX279" s="17">
        <v>1.5662554923274199E-2</v>
      </c>
      <c r="BY279" s="17"/>
      <c r="BZ279" s="17">
        <v>2.8148289501498801E-2</v>
      </c>
      <c r="CA279" s="17">
        <v>4.9573536007079498E-2</v>
      </c>
      <c r="CB279" s="17">
        <v>0</v>
      </c>
      <c r="CC279" s="17"/>
      <c r="CD279" s="17">
        <v>3.0387303675287199E-2</v>
      </c>
      <c r="CE279" s="17">
        <v>0</v>
      </c>
      <c r="CF279" s="17">
        <v>0</v>
      </c>
      <c r="CG279" s="17"/>
      <c r="CH279" s="17">
        <v>3.1988039776067997E-2</v>
      </c>
      <c r="CI279" s="17">
        <v>0.128621344928704</v>
      </c>
      <c r="CJ279" s="17">
        <v>0</v>
      </c>
      <c r="CK279" s="17"/>
      <c r="CL279" s="17">
        <v>3.0172128173186201E-2</v>
      </c>
      <c r="CM279" s="17" t="s">
        <v>131</v>
      </c>
      <c r="CN279" s="17"/>
      <c r="CO279" s="17">
        <v>0</v>
      </c>
      <c r="CP279" s="17">
        <v>6.0913726851596697E-2</v>
      </c>
      <c r="CQ279" s="17">
        <v>0</v>
      </c>
      <c r="CR279" s="17">
        <v>2.2129375543896001E-2</v>
      </c>
    </row>
    <row r="280" spans="2:96" x14ac:dyDescent="0.25">
      <c r="B280" t="s">
        <v>265</v>
      </c>
      <c r="C280" s="17">
        <v>2.7402502107464598E-2</v>
      </c>
      <c r="D280" s="17">
        <v>1.53725329720346E-2</v>
      </c>
      <c r="E280" s="17">
        <v>4.01998689496013E-2</v>
      </c>
      <c r="F280" s="17"/>
      <c r="G280" s="17">
        <v>0</v>
      </c>
      <c r="H280" s="17">
        <v>7.2767477122392399E-2</v>
      </c>
      <c r="I280" s="17">
        <v>0</v>
      </c>
      <c r="J280" s="17">
        <v>2.3726779780006702E-2</v>
      </c>
      <c r="K280" s="17">
        <v>3.4998186394850299E-2</v>
      </c>
      <c r="L280" s="17">
        <v>2.5111926042354699E-2</v>
      </c>
      <c r="M280" s="17"/>
      <c r="N280" s="17">
        <v>2.62470548650988E-2</v>
      </c>
      <c r="O280" s="17">
        <v>3.8126776254636001E-2</v>
      </c>
      <c r="P280" s="17">
        <v>2.4437217007801802E-2</v>
      </c>
      <c r="Q280" s="17">
        <v>2.07243818363907E-2</v>
      </c>
      <c r="R280" s="17"/>
      <c r="S280" s="17">
        <v>0</v>
      </c>
      <c r="T280" s="17">
        <v>0</v>
      </c>
      <c r="U280" s="17">
        <v>4.2523918936339403E-2</v>
      </c>
      <c r="V280" s="17">
        <v>7.7775456925907205E-2</v>
      </c>
      <c r="W280" s="17">
        <v>5.0631905722633701E-2</v>
      </c>
      <c r="X280" s="17">
        <v>3.8462364812846997E-2</v>
      </c>
      <c r="Y280" s="17">
        <v>5.38421210128203E-2</v>
      </c>
      <c r="Z280" s="17">
        <v>0</v>
      </c>
      <c r="AA280" s="17">
        <v>0</v>
      </c>
      <c r="AB280" s="17">
        <v>6.6973280201542904E-2</v>
      </c>
      <c r="AC280" s="17">
        <v>0</v>
      </c>
      <c r="AD280" s="17" t="s">
        <v>131</v>
      </c>
      <c r="AE280" s="17"/>
      <c r="AF280" s="17">
        <v>2.15692028532199E-2</v>
      </c>
      <c r="AG280" s="17">
        <v>5.4908313623067098E-2</v>
      </c>
      <c r="AH280" s="17">
        <v>0</v>
      </c>
      <c r="AI280" s="17">
        <v>0</v>
      </c>
      <c r="AJ280" s="17">
        <v>3.9439924324533401E-2</v>
      </c>
      <c r="AK280" s="17"/>
      <c r="AL280" s="17">
        <v>1.7358507157902402E-2</v>
      </c>
      <c r="AM280" s="17">
        <v>5.73833722517832E-2</v>
      </c>
      <c r="AN280" s="17">
        <v>3.9427675547295697E-2</v>
      </c>
      <c r="AO280" s="17"/>
      <c r="AP280" s="17">
        <v>1.8390308470921001E-2</v>
      </c>
      <c r="AQ280" s="17">
        <v>4.3245026610108199E-2</v>
      </c>
      <c r="AR280" s="17">
        <v>1.400252320278E-2</v>
      </c>
      <c r="AS280" s="17">
        <v>0.100990848327996</v>
      </c>
      <c r="AT280" s="17">
        <v>0</v>
      </c>
      <c r="AU280" s="17"/>
      <c r="AV280" s="17" t="s">
        <v>131</v>
      </c>
      <c r="AW280" s="17">
        <v>0</v>
      </c>
      <c r="AX280" s="17">
        <v>0</v>
      </c>
      <c r="AY280" s="17">
        <v>0</v>
      </c>
      <c r="AZ280" s="17">
        <v>0</v>
      </c>
      <c r="BA280" s="17">
        <v>0</v>
      </c>
      <c r="BB280" s="17">
        <v>0</v>
      </c>
      <c r="BC280" s="17">
        <v>0.16170244073415499</v>
      </c>
      <c r="BD280" s="17">
        <v>5.0901024032659697E-2</v>
      </c>
      <c r="BE280" s="17">
        <v>0.117244594458265</v>
      </c>
      <c r="BF280" s="17">
        <v>0</v>
      </c>
      <c r="BG280" s="17">
        <v>0</v>
      </c>
      <c r="BH280" s="17">
        <v>0</v>
      </c>
      <c r="BI280" s="17">
        <v>0.18762026901529499</v>
      </c>
      <c r="BJ280" s="17">
        <v>0</v>
      </c>
      <c r="BK280" s="17">
        <v>0</v>
      </c>
      <c r="BL280" s="17"/>
      <c r="BM280" s="17">
        <v>2.6948903763805099E-2</v>
      </c>
      <c r="BN280" s="17">
        <v>3.2715703762919997E-2</v>
      </c>
      <c r="BO280" s="17">
        <v>0</v>
      </c>
      <c r="BP280" s="17">
        <v>3.99498591058247E-2</v>
      </c>
      <c r="BQ280" s="17">
        <v>5.9688586080575798E-2</v>
      </c>
      <c r="BR280" s="17">
        <v>0</v>
      </c>
      <c r="BS280" s="17"/>
      <c r="BT280" s="17">
        <v>2.0307569946704799E-2</v>
      </c>
      <c r="BU280" s="17">
        <v>3.5519251905669597E-2</v>
      </c>
      <c r="BV280" s="17"/>
      <c r="BW280" s="17">
        <v>2.16328746875597E-2</v>
      </c>
      <c r="BX280" s="17">
        <v>2.5384466769381799E-2</v>
      </c>
      <c r="BY280" s="17"/>
      <c r="BZ280" s="17">
        <v>3.0576570803962901E-2</v>
      </c>
      <c r="CA280" s="17">
        <v>2.2347048739001701E-2</v>
      </c>
      <c r="CB280" s="17">
        <v>0</v>
      </c>
      <c r="CC280" s="17"/>
      <c r="CD280" s="17">
        <v>2.5343434179693199E-2</v>
      </c>
      <c r="CE280" s="17">
        <v>0.180207946633581</v>
      </c>
      <c r="CF280" s="17">
        <v>0</v>
      </c>
      <c r="CG280" s="17"/>
      <c r="CH280" s="17">
        <v>3.3364913001824301E-2</v>
      </c>
      <c r="CI280" s="17">
        <v>0</v>
      </c>
      <c r="CJ280" s="17">
        <v>0</v>
      </c>
      <c r="CK280" s="17"/>
      <c r="CL280" s="17">
        <v>2.7402502107464598E-2</v>
      </c>
      <c r="CM280" s="17" t="s">
        <v>131</v>
      </c>
      <c r="CN280" s="17"/>
      <c r="CO280" s="17">
        <v>0</v>
      </c>
      <c r="CP280" s="17">
        <v>2.9169960838301201E-2</v>
      </c>
      <c r="CQ280" s="17">
        <v>3.3554119793771098E-2</v>
      </c>
      <c r="CR280" s="17">
        <v>2.35260990224016E-2</v>
      </c>
    </row>
    <row r="281" spans="2:96" x14ac:dyDescent="0.25">
      <c r="B281" t="s">
        <v>266</v>
      </c>
      <c r="C281" s="17">
        <v>4.8971820633950799E-3</v>
      </c>
      <c r="D281" s="17">
        <v>9.5007032252052408E-3</v>
      </c>
      <c r="E281" s="17">
        <v>0</v>
      </c>
      <c r="F281" s="17"/>
      <c r="G281" s="17">
        <v>0</v>
      </c>
      <c r="H281" s="17">
        <v>0</v>
      </c>
      <c r="I281" s="17">
        <v>0</v>
      </c>
      <c r="J281" s="17">
        <v>0</v>
      </c>
      <c r="K281" s="17">
        <v>3.8363852180251498E-2</v>
      </c>
      <c r="L281" s="17">
        <v>0</v>
      </c>
      <c r="M281" s="17"/>
      <c r="N281" s="17">
        <v>0</v>
      </c>
      <c r="O281" s="17">
        <v>0</v>
      </c>
      <c r="P281" s="17">
        <v>0</v>
      </c>
      <c r="Q281" s="17">
        <v>2.2717380618767401E-2</v>
      </c>
      <c r="R281" s="17"/>
      <c r="S281" s="17">
        <v>0</v>
      </c>
      <c r="T281" s="17">
        <v>0</v>
      </c>
      <c r="U281" s="17">
        <v>0</v>
      </c>
      <c r="V281" s="17">
        <v>0</v>
      </c>
      <c r="W281" s="17">
        <v>0</v>
      </c>
      <c r="X281" s="17">
        <v>4.5797766564359597E-2</v>
      </c>
      <c r="Y281" s="17">
        <v>0</v>
      </c>
      <c r="Z281" s="17">
        <v>0</v>
      </c>
      <c r="AA281" s="17">
        <v>0</v>
      </c>
      <c r="AB281" s="17">
        <v>0</v>
      </c>
      <c r="AC281" s="17">
        <v>0</v>
      </c>
      <c r="AD281" s="17" t="s">
        <v>131</v>
      </c>
      <c r="AE281" s="17"/>
      <c r="AF281" s="17">
        <v>1.1960647406905099E-2</v>
      </c>
      <c r="AG281" s="17">
        <v>0</v>
      </c>
      <c r="AH281" s="17">
        <v>0</v>
      </c>
      <c r="AI281" s="17">
        <v>0</v>
      </c>
      <c r="AJ281" s="17">
        <v>0</v>
      </c>
      <c r="AK281" s="17"/>
      <c r="AL281" s="17">
        <v>2.23056560085233E-2</v>
      </c>
      <c r="AM281" s="17">
        <v>0</v>
      </c>
      <c r="AN281" s="17">
        <v>0</v>
      </c>
      <c r="AO281" s="17"/>
      <c r="AP281" s="17">
        <v>0</v>
      </c>
      <c r="AQ281" s="17">
        <v>2.2321093287240301E-2</v>
      </c>
      <c r="AR281" s="17">
        <v>0</v>
      </c>
      <c r="AS281" s="17">
        <v>0</v>
      </c>
      <c r="AT281" s="17">
        <v>0</v>
      </c>
      <c r="AU281" s="17"/>
      <c r="AV281" s="17" t="s">
        <v>131</v>
      </c>
      <c r="AW281" s="17">
        <v>0.13021880284481199</v>
      </c>
      <c r="AX281" s="17">
        <v>0</v>
      </c>
      <c r="AY281" s="17">
        <v>0</v>
      </c>
      <c r="AZ281" s="17">
        <v>0</v>
      </c>
      <c r="BA281" s="17">
        <v>0</v>
      </c>
      <c r="BB281" s="17">
        <v>0</v>
      </c>
      <c r="BC281" s="17">
        <v>0</v>
      </c>
      <c r="BD281" s="17">
        <v>0</v>
      </c>
      <c r="BE281" s="17">
        <v>0</v>
      </c>
      <c r="BF281" s="17">
        <v>0</v>
      </c>
      <c r="BG281" s="17">
        <v>0</v>
      </c>
      <c r="BH281" s="17">
        <v>0</v>
      </c>
      <c r="BI281" s="17">
        <v>0</v>
      </c>
      <c r="BJ281" s="17">
        <v>0</v>
      </c>
      <c r="BK281" s="17">
        <v>0</v>
      </c>
      <c r="BL281" s="17"/>
      <c r="BM281" s="17">
        <v>0</v>
      </c>
      <c r="BN281" s="17">
        <v>1.7542242677173501E-2</v>
      </c>
      <c r="BO281" s="17">
        <v>0</v>
      </c>
      <c r="BP281" s="17">
        <v>0</v>
      </c>
      <c r="BQ281" s="17">
        <v>0</v>
      </c>
      <c r="BR281" s="17">
        <v>0</v>
      </c>
      <c r="BS281" s="17"/>
      <c r="BT281" s="17">
        <v>0</v>
      </c>
      <c r="BU281" s="17">
        <v>9.9900921206500098E-3</v>
      </c>
      <c r="BV281" s="17"/>
      <c r="BW281" s="17">
        <v>0</v>
      </c>
      <c r="BX281" s="17">
        <v>0</v>
      </c>
      <c r="BY281" s="17"/>
      <c r="BZ281" s="17">
        <v>0</v>
      </c>
      <c r="CA281" s="17">
        <v>2.8715924557541999E-2</v>
      </c>
      <c r="CB281" s="17">
        <v>0</v>
      </c>
      <c r="CC281" s="17"/>
      <c r="CD281" s="17">
        <v>0</v>
      </c>
      <c r="CE281" s="17">
        <v>0</v>
      </c>
      <c r="CF281" s="17">
        <v>0</v>
      </c>
      <c r="CG281" s="17"/>
      <c r="CH281" s="17">
        <v>5.9627421196242402E-3</v>
      </c>
      <c r="CI281" s="17">
        <v>0</v>
      </c>
      <c r="CJ281" s="17">
        <v>0</v>
      </c>
      <c r="CK281" s="17"/>
      <c r="CL281" s="17">
        <v>4.8971820633950799E-3</v>
      </c>
      <c r="CM281" s="17" t="s">
        <v>131</v>
      </c>
      <c r="CN281" s="17"/>
      <c r="CO281" s="17">
        <v>0</v>
      </c>
      <c r="CP281" s="17">
        <v>1.14866299793106E-2</v>
      </c>
      <c r="CQ281" s="17">
        <v>0</v>
      </c>
      <c r="CR281" s="17">
        <v>0</v>
      </c>
    </row>
    <row r="282" spans="2:96" x14ac:dyDescent="0.25">
      <c r="B282" t="s">
        <v>152</v>
      </c>
      <c r="C282" s="17">
        <v>8.7155717435961205E-3</v>
      </c>
      <c r="D282" s="17">
        <v>1.6908511773092098E-2</v>
      </c>
      <c r="E282" s="17">
        <v>0</v>
      </c>
      <c r="F282" s="17"/>
      <c r="G282" s="17">
        <v>0</v>
      </c>
      <c r="H282" s="17">
        <v>0</v>
      </c>
      <c r="I282" s="17">
        <v>0</v>
      </c>
      <c r="J282" s="17">
        <v>2.2002023611875102E-2</v>
      </c>
      <c r="K282" s="17">
        <v>0</v>
      </c>
      <c r="L282" s="17">
        <v>1.4360041408650199E-2</v>
      </c>
      <c r="M282" s="17"/>
      <c r="N282" s="17">
        <v>1.27333580114773E-2</v>
      </c>
      <c r="O282" s="17">
        <v>0</v>
      </c>
      <c r="P282" s="17">
        <v>2.0211940395769401E-2</v>
      </c>
      <c r="Q282" s="17">
        <v>0</v>
      </c>
      <c r="R282" s="17"/>
      <c r="S282" s="17">
        <v>0</v>
      </c>
      <c r="T282" s="17">
        <v>0</v>
      </c>
      <c r="U282" s="17">
        <v>0</v>
      </c>
      <c r="V282" s="17">
        <v>0</v>
      </c>
      <c r="W282" s="17">
        <v>0</v>
      </c>
      <c r="X282" s="17">
        <v>4.2374993906689203E-2</v>
      </c>
      <c r="Y282" s="17">
        <v>0</v>
      </c>
      <c r="Z282" s="17">
        <v>8.5135316199238906E-2</v>
      </c>
      <c r="AA282" s="17">
        <v>0</v>
      </c>
      <c r="AB282" s="17">
        <v>0</v>
      </c>
      <c r="AC282" s="17">
        <v>0</v>
      </c>
      <c r="AD282" s="17" t="s">
        <v>131</v>
      </c>
      <c r="AE282" s="17"/>
      <c r="AF282" s="17">
        <v>0</v>
      </c>
      <c r="AG282" s="17">
        <v>0</v>
      </c>
      <c r="AH282" s="17">
        <v>4.1809400611010801E-2</v>
      </c>
      <c r="AI282" s="17">
        <v>0</v>
      </c>
      <c r="AJ282" s="17">
        <v>4.0001667143978202E-2</v>
      </c>
      <c r="AK282" s="17"/>
      <c r="AL282" s="17">
        <v>0</v>
      </c>
      <c r="AM282" s="17">
        <v>3.3317257959842098E-2</v>
      </c>
      <c r="AN282" s="17">
        <v>0</v>
      </c>
      <c r="AO282" s="17"/>
      <c r="AP282" s="17">
        <v>2.18653780719784E-2</v>
      </c>
      <c r="AQ282" s="17">
        <v>0</v>
      </c>
      <c r="AR282" s="17">
        <v>0</v>
      </c>
      <c r="AS282" s="17">
        <v>4.2297298604777003E-2</v>
      </c>
      <c r="AT282" s="17">
        <v>0</v>
      </c>
      <c r="AU282" s="17"/>
      <c r="AV282" s="17" t="s">
        <v>131</v>
      </c>
      <c r="AW282" s="17">
        <v>0</v>
      </c>
      <c r="AX282" s="17">
        <v>0</v>
      </c>
      <c r="AY282" s="17">
        <v>0</v>
      </c>
      <c r="AZ282" s="17">
        <v>0</v>
      </c>
      <c r="BA282" s="17">
        <v>0</v>
      </c>
      <c r="BB282" s="17">
        <v>0</v>
      </c>
      <c r="BC282" s="17">
        <v>0</v>
      </c>
      <c r="BD282" s="17">
        <v>5.5887531130745301E-2</v>
      </c>
      <c r="BE282" s="17">
        <v>0</v>
      </c>
      <c r="BF282" s="17">
        <v>0</v>
      </c>
      <c r="BG282" s="17">
        <v>0</v>
      </c>
      <c r="BH282" s="17">
        <v>0</v>
      </c>
      <c r="BI282" s="17">
        <v>0</v>
      </c>
      <c r="BJ282" s="17">
        <v>0</v>
      </c>
      <c r="BK282" s="17">
        <v>0</v>
      </c>
      <c r="BL282" s="17"/>
      <c r="BM282" s="17">
        <v>0</v>
      </c>
      <c r="BN282" s="17">
        <v>1.4988939007061801E-2</v>
      </c>
      <c r="BO282" s="17">
        <v>0</v>
      </c>
      <c r="BP282" s="17">
        <v>2.1866050061828901E-2</v>
      </c>
      <c r="BQ282" s="17">
        <v>0</v>
      </c>
      <c r="BR282" s="17">
        <v>0</v>
      </c>
      <c r="BS282" s="17"/>
      <c r="BT282" s="17">
        <v>9.2101804813973908E-3</v>
      </c>
      <c r="BU282" s="17">
        <v>8.5360169863684804E-3</v>
      </c>
      <c r="BV282" s="17"/>
      <c r="BW282" s="17">
        <v>0</v>
      </c>
      <c r="BX282" s="17">
        <v>1.6213426755261901E-2</v>
      </c>
      <c r="BY282" s="17"/>
      <c r="BZ282" s="17">
        <v>1.12961336079829E-2</v>
      </c>
      <c r="CA282" s="17">
        <v>0</v>
      </c>
      <c r="CB282" s="17">
        <v>0</v>
      </c>
      <c r="CC282" s="17"/>
      <c r="CD282" s="17">
        <v>1.21946678956857E-2</v>
      </c>
      <c r="CE282" s="17">
        <v>0</v>
      </c>
      <c r="CF282" s="17">
        <v>0</v>
      </c>
      <c r="CG282" s="17"/>
      <c r="CH282" s="17">
        <v>1.0611961340093399E-2</v>
      </c>
      <c r="CI282" s="17">
        <v>0</v>
      </c>
      <c r="CJ282" s="17">
        <v>0</v>
      </c>
      <c r="CK282" s="17"/>
      <c r="CL282" s="17">
        <v>8.7155717435961205E-3</v>
      </c>
      <c r="CM282" s="17" t="s">
        <v>131</v>
      </c>
      <c r="CN282" s="17"/>
      <c r="CO282" s="17">
        <v>0</v>
      </c>
      <c r="CP282" s="17">
        <v>9.81473117919009E-3</v>
      </c>
      <c r="CQ282" s="17">
        <v>1.44817794824602E-2</v>
      </c>
      <c r="CR282" s="17">
        <v>0</v>
      </c>
    </row>
    <row r="283" spans="2:96" x14ac:dyDescent="0.25">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c r="CB283" s="17"/>
      <c r="CC283" s="17"/>
      <c r="CD283" s="17"/>
      <c r="CE283" s="17"/>
      <c r="CF283" s="17"/>
      <c r="CG283" s="17"/>
      <c r="CH283" s="17"/>
      <c r="CI283" s="17"/>
      <c r="CJ283" s="17"/>
      <c r="CK283" s="17"/>
      <c r="CL283" s="17"/>
      <c r="CM283" s="17"/>
      <c r="CN283" s="17"/>
      <c r="CO283" s="17"/>
      <c r="CP283" s="17"/>
      <c r="CQ283" s="17"/>
      <c r="CR283" s="17"/>
    </row>
    <row r="284" spans="2:96" x14ac:dyDescent="0.25">
      <c r="B284" s="6" t="s">
        <v>276</v>
      </c>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c r="CA284" s="17"/>
      <c r="CB284" s="17"/>
      <c r="CC284" s="17"/>
      <c r="CD284" s="17"/>
      <c r="CE284" s="17"/>
      <c r="CF284" s="17"/>
      <c r="CG284" s="17"/>
      <c r="CH284" s="17"/>
      <c r="CI284" s="17"/>
      <c r="CJ284" s="17"/>
      <c r="CK284" s="17"/>
      <c r="CL284" s="17"/>
      <c r="CM284" s="17"/>
      <c r="CN284" s="17"/>
      <c r="CO284" s="17"/>
      <c r="CP284" s="17"/>
      <c r="CQ284" s="17"/>
      <c r="CR284" s="17"/>
    </row>
    <row r="285" spans="2:96" x14ac:dyDescent="0.25">
      <c r="B285" s="24" t="s">
        <v>123</v>
      </c>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c r="CA285" s="17"/>
      <c r="CB285" s="17"/>
      <c r="CC285" s="17"/>
      <c r="CD285" s="17"/>
      <c r="CE285" s="17"/>
      <c r="CF285" s="17"/>
      <c r="CG285" s="17"/>
      <c r="CH285" s="17"/>
      <c r="CI285" s="17"/>
      <c r="CJ285" s="17"/>
      <c r="CK285" s="17"/>
      <c r="CL285" s="17"/>
      <c r="CM285" s="17"/>
      <c r="CN285" s="17"/>
      <c r="CO285" s="17"/>
      <c r="CP285" s="17"/>
      <c r="CQ285" s="17"/>
      <c r="CR285" s="17"/>
    </row>
    <row r="286" spans="2:96" x14ac:dyDescent="0.25">
      <c r="B286" t="s">
        <v>269</v>
      </c>
      <c r="C286" s="17">
        <v>7.3803403166749104E-2</v>
      </c>
      <c r="D286" s="17">
        <v>8.0764798359845694E-2</v>
      </c>
      <c r="E286" s="17">
        <v>6.6221603494805006E-2</v>
      </c>
      <c r="F286" s="17"/>
      <c r="G286" s="17">
        <v>8.3478635694053199E-2</v>
      </c>
      <c r="H286" s="17">
        <v>7.1496650796146199E-2</v>
      </c>
      <c r="I286" s="17">
        <v>7.2124596755630793E-2</v>
      </c>
      <c r="J286" s="17">
        <v>9.2637349385504497E-2</v>
      </c>
      <c r="K286" s="17">
        <v>7.1004971963354604E-2</v>
      </c>
      <c r="L286" s="17">
        <v>5.7126884112554899E-2</v>
      </c>
      <c r="M286" s="17"/>
      <c r="N286" s="17">
        <v>7.2937230025654901E-2</v>
      </c>
      <c r="O286" s="17">
        <v>7.8309184881574304E-2</v>
      </c>
      <c r="P286" s="17">
        <v>7.1049256863655902E-2</v>
      </c>
      <c r="Q286" s="17">
        <v>7.3277903745615797E-2</v>
      </c>
      <c r="R286" s="17"/>
      <c r="S286" s="17">
        <v>5.9637110852927999E-2</v>
      </c>
      <c r="T286" s="17">
        <v>9.5381607727890005E-2</v>
      </c>
      <c r="U286" s="17">
        <v>6.2387881236716902E-2</v>
      </c>
      <c r="V286" s="17">
        <v>7.2824379783965595E-2</v>
      </c>
      <c r="W286" s="17">
        <v>8.1266440963857905E-2</v>
      </c>
      <c r="X286" s="17">
        <v>4.7333065813012401E-2</v>
      </c>
      <c r="Y286" s="17">
        <v>6.4183153176647398E-2</v>
      </c>
      <c r="Z286" s="17">
        <v>8.5531221436841401E-2</v>
      </c>
      <c r="AA286" s="17">
        <v>8.1666672759543396E-2</v>
      </c>
      <c r="AB286" s="17">
        <v>6.2445634557463298E-2</v>
      </c>
      <c r="AC286" s="17">
        <v>0.11216371748159</v>
      </c>
      <c r="AD286" s="17">
        <v>9.2890062049240996E-2</v>
      </c>
      <c r="AE286" s="17"/>
      <c r="AF286" s="17">
        <v>7.2604791040018907E-2</v>
      </c>
      <c r="AG286" s="17">
        <v>8.4301694136287603E-2</v>
      </c>
      <c r="AH286" s="17">
        <v>7.5975533294114606E-2</v>
      </c>
      <c r="AI286" s="17">
        <v>0.210729882628824</v>
      </c>
      <c r="AJ286" s="17">
        <v>5.46207404726895E-2</v>
      </c>
      <c r="AK286" s="17"/>
      <c r="AL286" s="17">
        <v>6.8326874554752601E-2</v>
      </c>
      <c r="AM286" s="17">
        <v>8.7812356207622094E-2</v>
      </c>
      <c r="AN286" s="17">
        <v>9.5224807879417103E-2</v>
      </c>
      <c r="AO286" s="17"/>
      <c r="AP286" s="17">
        <v>6.8250027482687506E-2</v>
      </c>
      <c r="AQ286" s="17">
        <v>7.3782633988053903E-2</v>
      </c>
      <c r="AR286" s="17">
        <v>7.1752131220342394E-2</v>
      </c>
      <c r="AS286" s="17">
        <v>8.9564909063956893E-2</v>
      </c>
      <c r="AT286" s="17">
        <v>0.13553176068353201</v>
      </c>
      <c r="AU286" s="17"/>
      <c r="AV286" s="17">
        <v>0</v>
      </c>
      <c r="AW286" s="17">
        <v>9.9730879326761807E-2</v>
      </c>
      <c r="AX286" s="17">
        <v>5.4557711165663901E-2</v>
      </c>
      <c r="AY286" s="17">
        <v>7.3767251481204804E-2</v>
      </c>
      <c r="AZ286" s="17">
        <v>7.2195365097639005E-2</v>
      </c>
      <c r="BA286" s="17">
        <v>5.7740603349864798E-2</v>
      </c>
      <c r="BB286" s="17">
        <v>8.7169449578894206E-2</v>
      </c>
      <c r="BC286" s="17">
        <v>9.2105406197366999E-2</v>
      </c>
      <c r="BD286" s="17">
        <v>7.8560557374728196E-2</v>
      </c>
      <c r="BE286" s="17">
        <v>5.95012444978094E-2</v>
      </c>
      <c r="BF286" s="17">
        <v>7.4217705424310096E-2</v>
      </c>
      <c r="BG286" s="17">
        <v>7.3772736362677005E-2</v>
      </c>
      <c r="BH286" s="17">
        <v>7.8020499510886507E-2</v>
      </c>
      <c r="BI286" s="17">
        <v>9.5866681557601294E-2</v>
      </c>
      <c r="BJ286" s="17">
        <v>4.96853786489065E-2</v>
      </c>
      <c r="BK286" s="17">
        <v>0.115483786502193</v>
      </c>
      <c r="BL286" s="17"/>
      <c r="BM286" s="17">
        <v>9.71296509619929E-2</v>
      </c>
      <c r="BN286" s="17">
        <v>7.8594937607472298E-2</v>
      </c>
      <c r="BO286" s="17">
        <v>7.7492452183207897E-2</v>
      </c>
      <c r="BP286" s="17">
        <v>5.3544514813078599E-2</v>
      </c>
      <c r="BQ286" s="17">
        <v>5.3882305869021298E-2</v>
      </c>
      <c r="BR286" s="17">
        <v>5.3808109548750198E-2</v>
      </c>
      <c r="BS286" s="17"/>
      <c r="BT286" s="17">
        <v>7.7677502875778598E-2</v>
      </c>
      <c r="BU286" s="17">
        <v>7.0572452389181806E-2</v>
      </c>
      <c r="BV286" s="17"/>
      <c r="BW286" s="17">
        <v>7.8874154976519895E-2</v>
      </c>
      <c r="BX286" s="17">
        <v>6.8348779680824201E-2</v>
      </c>
      <c r="BY286" s="17"/>
      <c r="BZ286" s="17">
        <v>6.4295778473898696E-2</v>
      </c>
      <c r="CA286" s="17">
        <v>9.3828915097660101E-2</v>
      </c>
      <c r="CB286" s="17">
        <v>0.16811830403043501</v>
      </c>
      <c r="CC286" s="17"/>
      <c r="CD286" s="17">
        <v>7.2446508642784097E-2</v>
      </c>
      <c r="CE286" s="17">
        <v>5.3083969136143397E-2</v>
      </c>
      <c r="CF286" s="17">
        <v>7.0247545267480796E-2</v>
      </c>
      <c r="CG286" s="17"/>
      <c r="CH286" s="17">
        <v>7.0070226550722203E-2</v>
      </c>
      <c r="CI286" s="17">
        <v>5.7427160982265503E-2</v>
      </c>
      <c r="CJ286" s="17">
        <v>7.9392757388617494E-2</v>
      </c>
      <c r="CK286" s="17"/>
      <c r="CL286" s="17">
        <v>0.11127486819275299</v>
      </c>
      <c r="CM286" s="17">
        <v>3.7393616793099702E-2</v>
      </c>
      <c r="CN286" s="17"/>
      <c r="CO286" s="17">
        <v>0.13074285664301599</v>
      </c>
      <c r="CP286" s="17">
        <v>6.8324867098175895E-2</v>
      </c>
      <c r="CQ286" s="17">
        <v>6.3199071600555101E-2</v>
      </c>
      <c r="CR286" s="17">
        <v>8.4083880288161397E-2</v>
      </c>
    </row>
    <row r="287" spans="2:96" x14ac:dyDescent="0.25">
      <c r="B287" t="s">
        <v>270</v>
      </c>
      <c r="C287" s="17">
        <v>0.20570054809676</v>
      </c>
      <c r="D287" s="17">
        <v>0.207575096258969</v>
      </c>
      <c r="E287" s="17">
        <v>0.20393061174335</v>
      </c>
      <c r="F287" s="17"/>
      <c r="G287" s="17">
        <v>0.24237191538618399</v>
      </c>
      <c r="H287" s="17">
        <v>0.26940571787351802</v>
      </c>
      <c r="I287" s="17">
        <v>0.231662373040526</v>
      </c>
      <c r="J287" s="17">
        <v>0.214232225222105</v>
      </c>
      <c r="K287" s="17">
        <v>0.18661472915042401</v>
      </c>
      <c r="L287" s="17">
        <v>0.113957886775402</v>
      </c>
      <c r="M287" s="17"/>
      <c r="N287" s="17">
        <v>0.20058670202621201</v>
      </c>
      <c r="O287" s="17">
        <v>0.244573000163542</v>
      </c>
      <c r="P287" s="17">
        <v>0.22790025619131801</v>
      </c>
      <c r="Q287" s="17">
        <v>0.14686724791872899</v>
      </c>
      <c r="R287" s="17"/>
      <c r="S287" s="17">
        <v>0.25290021153282</v>
      </c>
      <c r="T287" s="17">
        <v>0.226561290368165</v>
      </c>
      <c r="U287" s="17">
        <v>0.24252900709967201</v>
      </c>
      <c r="V287" s="17">
        <v>0.157527920783852</v>
      </c>
      <c r="W287" s="17">
        <v>0.17993535315248699</v>
      </c>
      <c r="X287" s="17">
        <v>0.25339128671706301</v>
      </c>
      <c r="Y287" s="17">
        <v>0.17106933324319901</v>
      </c>
      <c r="Z287" s="17">
        <v>0.19367755745274601</v>
      </c>
      <c r="AA287" s="17">
        <v>0.18896068539484501</v>
      </c>
      <c r="AB287" s="17">
        <v>0.20274629586416701</v>
      </c>
      <c r="AC287" s="17">
        <v>0.17675593284258001</v>
      </c>
      <c r="AD287" s="17">
        <v>8.4921720864437195E-2</v>
      </c>
      <c r="AE287" s="17"/>
      <c r="AF287" s="17">
        <v>0.196626409619824</v>
      </c>
      <c r="AG287" s="17">
        <v>0.274677021871511</v>
      </c>
      <c r="AH287" s="17">
        <v>0.19699331498980999</v>
      </c>
      <c r="AI287" s="17">
        <v>0.13454907963859</v>
      </c>
      <c r="AJ287" s="17">
        <v>0.11389653088724799</v>
      </c>
      <c r="AK287" s="17"/>
      <c r="AL287" s="17">
        <v>0.172362911121382</v>
      </c>
      <c r="AM287" s="17">
        <v>0.24809608617631601</v>
      </c>
      <c r="AN287" s="17">
        <v>0.203415533951737</v>
      </c>
      <c r="AO287" s="17"/>
      <c r="AP287" s="17">
        <v>0.16614122914128199</v>
      </c>
      <c r="AQ287" s="17">
        <v>0.19576415679398801</v>
      </c>
      <c r="AR287" s="17">
        <v>0.22616298143378899</v>
      </c>
      <c r="AS287" s="17">
        <v>0.292029878892336</v>
      </c>
      <c r="AT287" s="17">
        <v>0.229817305081499</v>
      </c>
      <c r="AU287" s="17"/>
      <c r="AV287" s="17">
        <v>0.21570749083600099</v>
      </c>
      <c r="AW287" s="17">
        <v>0.15201584688688999</v>
      </c>
      <c r="AX287" s="17">
        <v>0.15376760339641499</v>
      </c>
      <c r="AY287" s="17">
        <v>0.195770283104476</v>
      </c>
      <c r="AZ287" s="17">
        <v>0.16773338996604001</v>
      </c>
      <c r="BA287" s="17">
        <v>0.21404528400148001</v>
      </c>
      <c r="BB287" s="17">
        <v>0.23417505379501299</v>
      </c>
      <c r="BC287" s="17">
        <v>0.234351949320835</v>
      </c>
      <c r="BD287" s="17">
        <v>0.20167107910818699</v>
      </c>
      <c r="BE287" s="17">
        <v>0.18909434689532101</v>
      </c>
      <c r="BF287" s="17">
        <v>0.251861271498449</v>
      </c>
      <c r="BG287" s="17">
        <v>0.215041432375117</v>
      </c>
      <c r="BH287" s="17">
        <v>0.22221633629676399</v>
      </c>
      <c r="BI287" s="17">
        <v>0.18884963480873801</v>
      </c>
      <c r="BJ287" s="17">
        <v>0.20976137166047401</v>
      </c>
      <c r="BK287" s="17">
        <v>0.29738803144304199</v>
      </c>
      <c r="BL287" s="17"/>
      <c r="BM287" s="17">
        <v>0.249101834927595</v>
      </c>
      <c r="BN287" s="17">
        <v>0.19579651902036299</v>
      </c>
      <c r="BO287" s="17">
        <v>0.19496303529296</v>
      </c>
      <c r="BP287" s="17">
        <v>0.22308377551604699</v>
      </c>
      <c r="BQ287" s="17">
        <v>0.15275496436209901</v>
      </c>
      <c r="BR287" s="17">
        <v>0.14591840892306501</v>
      </c>
      <c r="BS287" s="17"/>
      <c r="BT287" s="17">
        <v>0.21839390011707199</v>
      </c>
      <c r="BU287" s="17">
        <v>0.18164045123016301</v>
      </c>
      <c r="BV287" s="17"/>
      <c r="BW287" s="17">
        <v>0.257438231404787</v>
      </c>
      <c r="BX287" s="17">
        <v>0.180401739236008</v>
      </c>
      <c r="BY287" s="17"/>
      <c r="BZ287" s="17">
        <v>0.204367121016511</v>
      </c>
      <c r="CA287" s="17">
        <v>0.17196398366865001</v>
      </c>
      <c r="CB287" s="17">
        <v>0.30146675393626099</v>
      </c>
      <c r="CC287" s="17"/>
      <c r="CD287" s="17">
        <v>0.216252443159936</v>
      </c>
      <c r="CE287" s="17">
        <v>0.174805838833028</v>
      </c>
      <c r="CF287" s="17">
        <v>0.22230041338506201</v>
      </c>
      <c r="CG287" s="17"/>
      <c r="CH287" s="17">
        <v>0.20825185748274699</v>
      </c>
      <c r="CI287" s="17">
        <v>0.150233496569251</v>
      </c>
      <c r="CJ287" s="17">
        <v>0.21082960443461801</v>
      </c>
      <c r="CK287" s="17"/>
      <c r="CL287" s="17">
        <v>0.262919301816951</v>
      </c>
      <c r="CM287" s="17">
        <v>0.14896604992484999</v>
      </c>
      <c r="CN287" s="17"/>
      <c r="CO287" s="17">
        <v>0.25080258864699201</v>
      </c>
      <c r="CP287" s="17">
        <v>0.20452119291665699</v>
      </c>
      <c r="CQ287" s="17">
        <v>0.196041298878352</v>
      </c>
      <c r="CR287" s="17">
        <v>0.21024681118480501</v>
      </c>
    </row>
    <row r="288" spans="2:96" x14ac:dyDescent="0.25">
      <c r="B288" t="s">
        <v>126</v>
      </c>
      <c r="C288" s="17">
        <v>0.26357480864345401</v>
      </c>
      <c r="D288" s="17">
        <v>0.29044004993435601</v>
      </c>
      <c r="E288" s="17">
        <v>0.23659590904517999</v>
      </c>
      <c r="F288" s="17"/>
      <c r="G288" s="17">
        <v>0.26012724320691599</v>
      </c>
      <c r="H288" s="17">
        <v>0.28044367601896297</v>
      </c>
      <c r="I288" s="17">
        <v>0.27001442235907303</v>
      </c>
      <c r="J288" s="17">
        <v>0.30564942402647799</v>
      </c>
      <c r="K288" s="17">
        <v>0.25156058187312602</v>
      </c>
      <c r="L288" s="17">
        <v>0.22060430449529</v>
      </c>
      <c r="M288" s="17"/>
      <c r="N288" s="17">
        <v>0.304161184176374</v>
      </c>
      <c r="O288" s="17">
        <v>0.23295614285248001</v>
      </c>
      <c r="P288" s="17">
        <v>0.25531226245257599</v>
      </c>
      <c r="Q288" s="17">
        <v>0.25955619481256897</v>
      </c>
      <c r="R288" s="17"/>
      <c r="S288" s="17">
        <v>0.271564029631432</v>
      </c>
      <c r="T288" s="17">
        <v>0.24805822523159499</v>
      </c>
      <c r="U288" s="17">
        <v>0.205235581175057</v>
      </c>
      <c r="V288" s="17">
        <v>0.26885437077421498</v>
      </c>
      <c r="W288" s="17">
        <v>0.26979860776843301</v>
      </c>
      <c r="X288" s="17">
        <v>0.26667468228560798</v>
      </c>
      <c r="Y288" s="17">
        <v>0.277049676275892</v>
      </c>
      <c r="Z288" s="17">
        <v>0.33276134557725701</v>
      </c>
      <c r="AA288" s="17">
        <v>0.272592177868207</v>
      </c>
      <c r="AB288" s="17">
        <v>0.24851774926624501</v>
      </c>
      <c r="AC288" s="17">
        <v>0.27016231451950601</v>
      </c>
      <c r="AD288" s="17">
        <v>0.28315388744779901</v>
      </c>
      <c r="AE288" s="17"/>
      <c r="AF288" s="17">
        <v>0.26885388888280498</v>
      </c>
      <c r="AG288" s="17">
        <v>0.25065548692362499</v>
      </c>
      <c r="AH288" s="17">
        <v>0.31364653355383598</v>
      </c>
      <c r="AI288" s="17">
        <v>0.20590020657525601</v>
      </c>
      <c r="AJ288" s="17">
        <v>0.291309576026824</v>
      </c>
      <c r="AK288" s="17"/>
      <c r="AL288" s="17">
        <v>0.28719779036577803</v>
      </c>
      <c r="AM288" s="17">
        <v>0.26178865721141498</v>
      </c>
      <c r="AN288" s="17">
        <v>0.26920944863819202</v>
      </c>
      <c r="AO288" s="17"/>
      <c r="AP288" s="17">
        <v>0.231744825891886</v>
      </c>
      <c r="AQ288" s="17">
        <v>0.27676416271097498</v>
      </c>
      <c r="AR288" s="17">
        <v>0.30503687331583901</v>
      </c>
      <c r="AS288" s="17">
        <v>0.22323696914458899</v>
      </c>
      <c r="AT288" s="17">
        <v>0.33486849776891803</v>
      </c>
      <c r="AU288" s="17"/>
      <c r="AV288" s="17">
        <v>0</v>
      </c>
      <c r="AW288" s="17">
        <v>0.31366370703663399</v>
      </c>
      <c r="AX288" s="17">
        <v>0.25425237675581303</v>
      </c>
      <c r="AY288" s="17">
        <v>0.28648313792303498</v>
      </c>
      <c r="AZ288" s="17">
        <v>0.25862868409298501</v>
      </c>
      <c r="BA288" s="17">
        <v>0.25762310742843603</v>
      </c>
      <c r="BB288" s="17">
        <v>0.18886206102481001</v>
      </c>
      <c r="BC288" s="17">
        <v>0.234542333382944</v>
      </c>
      <c r="BD288" s="17">
        <v>0.33651118337769598</v>
      </c>
      <c r="BE288" s="17">
        <v>0.28519173350035498</v>
      </c>
      <c r="BF288" s="17">
        <v>0.27216602719585498</v>
      </c>
      <c r="BG288" s="17">
        <v>0.33819366387662902</v>
      </c>
      <c r="BH288" s="17">
        <v>0.26053626044267097</v>
      </c>
      <c r="BI288" s="17">
        <v>0.30550455493384898</v>
      </c>
      <c r="BJ288" s="17">
        <v>0.237125637409176</v>
      </c>
      <c r="BK288" s="17">
        <v>0.26510979747355101</v>
      </c>
      <c r="BL288" s="17"/>
      <c r="BM288" s="17">
        <v>0.25396257731356597</v>
      </c>
      <c r="BN288" s="17">
        <v>0.27072275226892401</v>
      </c>
      <c r="BO288" s="17">
        <v>0.22308472273694299</v>
      </c>
      <c r="BP288" s="17">
        <v>0.28962029813731599</v>
      </c>
      <c r="BQ288" s="17">
        <v>0.29339261076400502</v>
      </c>
      <c r="BR288" s="17">
        <v>0.22127916567380501</v>
      </c>
      <c r="BS288" s="17"/>
      <c r="BT288" s="17">
        <v>0.26407859406885797</v>
      </c>
      <c r="BU288" s="17">
        <v>0.26330445346734099</v>
      </c>
      <c r="BV288" s="17"/>
      <c r="BW288" s="17">
        <v>0.23932008862474199</v>
      </c>
      <c r="BX288" s="17">
        <v>0.29006029629976698</v>
      </c>
      <c r="BY288" s="17"/>
      <c r="BZ288" s="17">
        <v>0.26438963277043598</v>
      </c>
      <c r="CA288" s="17">
        <v>0.28066999626094802</v>
      </c>
      <c r="CB288" s="17">
        <v>0.20689495838810301</v>
      </c>
      <c r="CC288" s="17"/>
      <c r="CD288" s="17">
        <v>0.25395202208395601</v>
      </c>
      <c r="CE288" s="17">
        <v>0.29040806193990598</v>
      </c>
      <c r="CF288" s="17">
        <v>0.315435309310099</v>
      </c>
      <c r="CG288" s="17"/>
      <c r="CH288" s="17">
        <v>0.26250340858750298</v>
      </c>
      <c r="CI288" s="17">
        <v>0.24385570465553</v>
      </c>
      <c r="CJ288" s="17">
        <v>0.34822205257896899</v>
      </c>
      <c r="CK288" s="17"/>
      <c r="CL288" s="17">
        <v>0.24508645087306999</v>
      </c>
      <c r="CM288" s="17">
        <v>0.28135898418344701</v>
      </c>
      <c r="CN288" s="17"/>
      <c r="CO288" s="17">
        <v>0.22498977301045001</v>
      </c>
      <c r="CP288" s="17">
        <v>0.26133711370677498</v>
      </c>
      <c r="CQ288" s="17">
        <v>0.27299677831642699</v>
      </c>
      <c r="CR288" s="17">
        <v>0.26364360502877099</v>
      </c>
    </row>
    <row r="289" spans="2:96" x14ac:dyDescent="0.25">
      <c r="B289" t="s">
        <v>271</v>
      </c>
      <c r="C289" s="17">
        <v>0.19728721429774901</v>
      </c>
      <c r="D289" s="17">
        <v>0.19044303122019399</v>
      </c>
      <c r="E289" s="17">
        <v>0.20505150866572699</v>
      </c>
      <c r="F289" s="17"/>
      <c r="G289" s="17">
        <v>0.23403763621337401</v>
      </c>
      <c r="H289" s="17">
        <v>0.16299668320417199</v>
      </c>
      <c r="I289" s="17">
        <v>0.21396694420366499</v>
      </c>
      <c r="J289" s="17">
        <v>0.158830599241159</v>
      </c>
      <c r="K289" s="17">
        <v>0.19176273233802599</v>
      </c>
      <c r="L289" s="17">
        <v>0.22234788746823</v>
      </c>
      <c r="M289" s="17"/>
      <c r="N289" s="17">
        <v>0.21442271416474401</v>
      </c>
      <c r="O289" s="17">
        <v>0.19953333772631501</v>
      </c>
      <c r="P289" s="17">
        <v>0.189257706732222</v>
      </c>
      <c r="Q289" s="17">
        <v>0.18567194448669599</v>
      </c>
      <c r="R289" s="17"/>
      <c r="S289" s="17">
        <v>0.19413637016868701</v>
      </c>
      <c r="T289" s="17">
        <v>0.153798792729437</v>
      </c>
      <c r="U289" s="17">
        <v>0.207940208050687</v>
      </c>
      <c r="V289" s="17">
        <v>0.22566503741992799</v>
      </c>
      <c r="W289" s="17">
        <v>0.207469525427874</v>
      </c>
      <c r="X289" s="17">
        <v>0.18403333560129401</v>
      </c>
      <c r="Y289" s="17">
        <v>0.207614769347817</v>
      </c>
      <c r="Z289" s="17">
        <v>0.19623646954684701</v>
      </c>
      <c r="AA289" s="17">
        <v>0.21476993391771901</v>
      </c>
      <c r="AB289" s="17">
        <v>0.22358985772678699</v>
      </c>
      <c r="AC289" s="17">
        <v>0.14488964059336901</v>
      </c>
      <c r="AD289" s="17">
        <v>0.22170041494718201</v>
      </c>
      <c r="AE289" s="17"/>
      <c r="AF289" s="17">
        <v>0.19479712154763601</v>
      </c>
      <c r="AG289" s="17">
        <v>0.15679292799620501</v>
      </c>
      <c r="AH289" s="17">
        <v>0.23152314653061501</v>
      </c>
      <c r="AI289" s="17">
        <v>0.23807727749954199</v>
      </c>
      <c r="AJ289" s="17">
        <v>0.23880151446016801</v>
      </c>
      <c r="AK289" s="17"/>
      <c r="AL289" s="17">
        <v>0.21808131760046201</v>
      </c>
      <c r="AM289" s="17">
        <v>0.17401620898518599</v>
      </c>
      <c r="AN289" s="17">
        <v>0.245760950617748</v>
      </c>
      <c r="AO289" s="17"/>
      <c r="AP289" s="17">
        <v>0.22935382508635599</v>
      </c>
      <c r="AQ289" s="17">
        <v>0.18373472485228701</v>
      </c>
      <c r="AR289" s="17">
        <v>0.18374158571704799</v>
      </c>
      <c r="AS289" s="17">
        <v>0.21269437409205</v>
      </c>
      <c r="AT289" s="17">
        <v>0.123164733528312</v>
      </c>
      <c r="AU289" s="17"/>
      <c r="AV289" s="17">
        <v>0.152769603320837</v>
      </c>
      <c r="AW289" s="17">
        <v>0.145312195710989</v>
      </c>
      <c r="AX289" s="17">
        <v>0.25276562749630499</v>
      </c>
      <c r="AY289" s="17">
        <v>0.195854832145784</v>
      </c>
      <c r="AZ289" s="17">
        <v>0.16533521481695099</v>
      </c>
      <c r="BA289" s="17">
        <v>0.17526152406342399</v>
      </c>
      <c r="BB289" s="17">
        <v>0.21731057012126301</v>
      </c>
      <c r="BC289" s="17">
        <v>0.21095329024895099</v>
      </c>
      <c r="BD289" s="17">
        <v>0.16708089723274</v>
      </c>
      <c r="BE289" s="17">
        <v>0.27948594200346399</v>
      </c>
      <c r="BF289" s="17">
        <v>0.13900255101991499</v>
      </c>
      <c r="BG289" s="17">
        <v>0.19157257867646599</v>
      </c>
      <c r="BH289" s="17">
        <v>0.24274466706307199</v>
      </c>
      <c r="BI289" s="17">
        <v>0.23741939134550599</v>
      </c>
      <c r="BJ289" s="17">
        <v>0.30443282860173598</v>
      </c>
      <c r="BK289" s="17">
        <v>0.176126379848768</v>
      </c>
      <c r="BL289" s="17"/>
      <c r="BM289" s="17">
        <v>0.18059771977204001</v>
      </c>
      <c r="BN289" s="17">
        <v>0.201593641322275</v>
      </c>
      <c r="BO289" s="17">
        <v>0.19705910346626501</v>
      </c>
      <c r="BP289" s="17">
        <v>0.18276409432431001</v>
      </c>
      <c r="BQ289" s="17">
        <v>0.21093883318905601</v>
      </c>
      <c r="BR289" s="17">
        <v>0.268127766501011</v>
      </c>
      <c r="BS289" s="17"/>
      <c r="BT289" s="17">
        <v>0.19861894035072999</v>
      </c>
      <c r="BU289" s="17">
        <v>0.19904883508450499</v>
      </c>
      <c r="BV289" s="17"/>
      <c r="BW289" s="17">
        <v>0.200205610705256</v>
      </c>
      <c r="BX289" s="17">
        <v>0.20291712805411899</v>
      </c>
      <c r="BY289" s="17"/>
      <c r="BZ289" s="17">
        <v>0.198436377261971</v>
      </c>
      <c r="CA289" s="17">
        <v>0.18524125755985699</v>
      </c>
      <c r="CB289" s="17">
        <v>0.21102612402625601</v>
      </c>
      <c r="CC289" s="17"/>
      <c r="CD289" s="17">
        <v>0.198807990562409</v>
      </c>
      <c r="CE289" s="17">
        <v>0.207158450701137</v>
      </c>
      <c r="CF289" s="17">
        <v>0.17394833232537699</v>
      </c>
      <c r="CG289" s="17"/>
      <c r="CH289" s="17">
        <v>0.191911382222403</v>
      </c>
      <c r="CI289" s="17">
        <v>0.24668999297775199</v>
      </c>
      <c r="CJ289" s="17">
        <v>0.15257686076795399</v>
      </c>
      <c r="CK289" s="17"/>
      <c r="CL289" s="17">
        <v>0.16879411144016901</v>
      </c>
      <c r="CM289" s="17">
        <v>0.22855792397243099</v>
      </c>
      <c r="CN289" s="17"/>
      <c r="CO289" s="17">
        <v>0.193047854625261</v>
      </c>
      <c r="CP289" s="17">
        <v>0.212441974033382</v>
      </c>
      <c r="CQ289" s="17">
        <v>0.19342828609617299</v>
      </c>
      <c r="CR289" s="17">
        <v>0.17735350674941799</v>
      </c>
    </row>
    <row r="290" spans="2:96" x14ac:dyDescent="0.25">
      <c r="B290" t="s">
        <v>272</v>
      </c>
      <c r="C290" s="17">
        <v>0.14496355255778701</v>
      </c>
      <c r="D290" s="17">
        <v>0.12764245697599</v>
      </c>
      <c r="E290" s="17">
        <v>0.16270399947359701</v>
      </c>
      <c r="F290" s="17"/>
      <c r="G290" s="17">
        <v>0.14745938008749701</v>
      </c>
      <c r="H290" s="17">
        <v>0.120349436190818</v>
      </c>
      <c r="I290" s="17">
        <v>0.11650596222517801</v>
      </c>
      <c r="J290" s="17">
        <v>9.2333445072859593E-2</v>
      </c>
      <c r="K290" s="17">
        <v>0.14767070043303801</v>
      </c>
      <c r="L290" s="17">
        <v>0.22768670470581101</v>
      </c>
      <c r="M290" s="17"/>
      <c r="N290" s="17">
        <v>0.12325863078760101</v>
      </c>
      <c r="O290" s="17">
        <v>0.13920460440386501</v>
      </c>
      <c r="P290" s="17">
        <v>0.13460799124001699</v>
      </c>
      <c r="Q290" s="17">
        <v>0.18301775906670001</v>
      </c>
      <c r="R290" s="17"/>
      <c r="S290" s="17">
        <v>0.13949337810131501</v>
      </c>
      <c r="T290" s="17">
        <v>0.128032118944755</v>
      </c>
      <c r="U290" s="17">
        <v>0.12607149070274701</v>
      </c>
      <c r="V290" s="17">
        <v>0.18458863024271199</v>
      </c>
      <c r="W290" s="17">
        <v>0.151362687081773</v>
      </c>
      <c r="X290" s="17">
        <v>0.145024454346908</v>
      </c>
      <c r="Y290" s="17">
        <v>0.15803313882423201</v>
      </c>
      <c r="Z290" s="17">
        <v>9.3846223666146797E-2</v>
      </c>
      <c r="AA290" s="17">
        <v>0.15460120787156001</v>
      </c>
      <c r="AB290" s="17">
        <v>0.107563487384297</v>
      </c>
      <c r="AC290" s="17">
        <v>0.17168708157096099</v>
      </c>
      <c r="AD290" s="17">
        <v>0.22564920973335501</v>
      </c>
      <c r="AE290" s="17"/>
      <c r="AF290" s="17">
        <v>0.14929068769023701</v>
      </c>
      <c r="AG290" s="17">
        <v>0.13005492539881899</v>
      </c>
      <c r="AH290" s="17">
        <v>7.6043263959560306E-2</v>
      </c>
      <c r="AI290" s="17">
        <v>0.104870068320451</v>
      </c>
      <c r="AJ290" s="17">
        <v>0.18403814132109</v>
      </c>
      <c r="AK290" s="17"/>
      <c r="AL290" s="17">
        <v>0.173092338471146</v>
      </c>
      <c r="AM290" s="17">
        <v>0.127195438524042</v>
      </c>
      <c r="AN290" s="17">
        <v>7.8714569864968595E-2</v>
      </c>
      <c r="AO290" s="17"/>
      <c r="AP290" s="17">
        <v>0.17058533103222601</v>
      </c>
      <c r="AQ290" s="17">
        <v>0.15050397170465399</v>
      </c>
      <c r="AR290" s="17">
        <v>0.127476044180895</v>
      </c>
      <c r="AS290" s="17">
        <v>9.9626625111507494E-2</v>
      </c>
      <c r="AT290" s="17">
        <v>0.117111770102725</v>
      </c>
      <c r="AU290" s="17"/>
      <c r="AV290" s="17">
        <v>0.29675421951939701</v>
      </c>
      <c r="AW290" s="17">
        <v>0.18775917076950699</v>
      </c>
      <c r="AX290" s="17">
        <v>0.17034086315595001</v>
      </c>
      <c r="AY290" s="17">
        <v>0.14735714581327</v>
      </c>
      <c r="AZ290" s="17">
        <v>0.206146386353113</v>
      </c>
      <c r="BA290" s="17">
        <v>0.184474843431334</v>
      </c>
      <c r="BB290" s="17">
        <v>0.127340703523733</v>
      </c>
      <c r="BC290" s="17">
        <v>0.139099908698606</v>
      </c>
      <c r="BD290" s="17">
        <v>0.12535608510764801</v>
      </c>
      <c r="BE290" s="17">
        <v>7.7877190017030903E-2</v>
      </c>
      <c r="BF290" s="17">
        <v>0.15429018923191901</v>
      </c>
      <c r="BG290" s="17">
        <v>0.117985821665043</v>
      </c>
      <c r="BH290" s="17">
        <v>9.0343206590836195E-2</v>
      </c>
      <c r="BI290" s="17">
        <v>9.7327822418393897E-2</v>
      </c>
      <c r="BJ290" s="17">
        <v>4.2307415732658303E-2</v>
      </c>
      <c r="BK290" s="17">
        <v>0.119492828367655</v>
      </c>
      <c r="BL290" s="17"/>
      <c r="BM290" s="17">
        <v>0.13165671856282901</v>
      </c>
      <c r="BN290" s="17">
        <v>0.129344796458461</v>
      </c>
      <c r="BO290" s="17">
        <v>0.16715375340534699</v>
      </c>
      <c r="BP290" s="17">
        <v>0.15272253511682099</v>
      </c>
      <c r="BQ290" s="17">
        <v>0.14966750057466299</v>
      </c>
      <c r="BR290" s="17">
        <v>0.187434825736533</v>
      </c>
      <c r="BS290" s="17"/>
      <c r="BT290" s="17">
        <v>0.13960513031194399</v>
      </c>
      <c r="BU290" s="17">
        <v>0.15693808188799699</v>
      </c>
      <c r="BV290" s="17"/>
      <c r="BW290" s="17">
        <v>0.137556123221932</v>
      </c>
      <c r="BX290" s="17">
        <v>0.116848704425578</v>
      </c>
      <c r="BY290" s="17"/>
      <c r="BZ290" s="17">
        <v>0.143450596925388</v>
      </c>
      <c r="CA290" s="17">
        <v>0.17834704448352101</v>
      </c>
      <c r="CB290" s="17">
        <v>9.0407153623500894E-2</v>
      </c>
      <c r="CC290" s="17"/>
      <c r="CD290" s="17">
        <v>0.13295831648713</v>
      </c>
      <c r="CE290" s="17">
        <v>0.190953678767527</v>
      </c>
      <c r="CF290" s="17">
        <v>0.13110782672301799</v>
      </c>
      <c r="CG290" s="17"/>
      <c r="CH290" s="17">
        <v>0.14226323878750499</v>
      </c>
      <c r="CI290" s="17">
        <v>0.20286919418191801</v>
      </c>
      <c r="CJ290" s="17">
        <v>0.14379985476304899</v>
      </c>
      <c r="CK290" s="17"/>
      <c r="CL290" s="17">
        <v>8.7172357802143205E-2</v>
      </c>
      <c r="CM290" s="17">
        <v>0.21090273795565501</v>
      </c>
      <c r="CN290" s="17"/>
      <c r="CO290" s="17">
        <v>0.153004804523377</v>
      </c>
      <c r="CP290" s="17">
        <v>0.13652124040566299</v>
      </c>
      <c r="CQ290" s="17">
        <v>0.15065360468391301</v>
      </c>
      <c r="CR290" s="17">
        <v>0.14713098435122701</v>
      </c>
    </row>
    <row r="291" spans="2:96" x14ac:dyDescent="0.25">
      <c r="B291" t="s">
        <v>175</v>
      </c>
      <c r="C291" s="17">
        <v>0.1146704732375</v>
      </c>
      <c r="D291" s="17">
        <v>0.103134567250645</v>
      </c>
      <c r="E291" s="17">
        <v>0.12549636757734201</v>
      </c>
      <c r="F291" s="17"/>
      <c r="G291" s="17">
        <v>3.2525189411974999E-2</v>
      </c>
      <c r="H291" s="17">
        <v>9.5307835916383796E-2</v>
      </c>
      <c r="I291" s="17">
        <v>9.5725701415927303E-2</v>
      </c>
      <c r="J291" s="17">
        <v>0.13631695705189401</v>
      </c>
      <c r="K291" s="17">
        <v>0.15138628424203099</v>
      </c>
      <c r="L291" s="17">
        <v>0.158276332442711</v>
      </c>
      <c r="M291" s="17"/>
      <c r="N291" s="17">
        <v>8.4633538819413795E-2</v>
      </c>
      <c r="O291" s="17">
        <v>0.105423729972223</v>
      </c>
      <c r="P291" s="17">
        <v>0.12187252652021199</v>
      </c>
      <c r="Q291" s="17">
        <v>0.15160894996968999</v>
      </c>
      <c r="R291" s="17"/>
      <c r="S291" s="17">
        <v>8.2268899712818103E-2</v>
      </c>
      <c r="T291" s="17">
        <v>0.14816796499815801</v>
      </c>
      <c r="U291" s="17">
        <v>0.155835831735121</v>
      </c>
      <c r="V291" s="17">
        <v>9.0539660995327204E-2</v>
      </c>
      <c r="W291" s="17">
        <v>0.110167385605576</v>
      </c>
      <c r="X291" s="17">
        <v>0.103543175236115</v>
      </c>
      <c r="Y291" s="17">
        <v>0.12204992913221099</v>
      </c>
      <c r="Z291" s="17">
        <v>9.7947182320161905E-2</v>
      </c>
      <c r="AA291" s="17">
        <v>8.7409322188125804E-2</v>
      </c>
      <c r="AB291" s="17">
        <v>0.155136975201041</v>
      </c>
      <c r="AC291" s="17">
        <v>0.124341312991995</v>
      </c>
      <c r="AD291" s="17">
        <v>9.1684704957986404E-2</v>
      </c>
      <c r="AE291" s="17"/>
      <c r="AF291" s="17">
        <v>0.11782710121947799</v>
      </c>
      <c r="AG291" s="17">
        <v>0.10351794367355301</v>
      </c>
      <c r="AH291" s="17">
        <v>0.105818207672064</v>
      </c>
      <c r="AI291" s="17">
        <v>0.105873485337336</v>
      </c>
      <c r="AJ291" s="17">
        <v>0.11733349683198099</v>
      </c>
      <c r="AK291" s="17"/>
      <c r="AL291" s="17">
        <v>8.0938767886478899E-2</v>
      </c>
      <c r="AM291" s="17">
        <v>0.101091252895418</v>
      </c>
      <c r="AN291" s="17">
        <v>0.10767468904793701</v>
      </c>
      <c r="AO291" s="17"/>
      <c r="AP291" s="17">
        <v>0.133924761365563</v>
      </c>
      <c r="AQ291" s="17">
        <v>0.119450349950041</v>
      </c>
      <c r="AR291" s="17">
        <v>8.5830384132087004E-2</v>
      </c>
      <c r="AS291" s="17">
        <v>8.2847243695560902E-2</v>
      </c>
      <c r="AT291" s="17">
        <v>5.95059328350135E-2</v>
      </c>
      <c r="AU291" s="17"/>
      <c r="AV291" s="17">
        <v>0.334768686323765</v>
      </c>
      <c r="AW291" s="17">
        <v>0.101518200269219</v>
      </c>
      <c r="AX291" s="17">
        <v>0.11431581802985299</v>
      </c>
      <c r="AY291" s="17">
        <v>0.10076734953223</v>
      </c>
      <c r="AZ291" s="17">
        <v>0.12996095967327201</v>
      </c>
      <c r="BA291" s="17">
        <v>0.110854637725461</v>
      </c>
      <c r="BB291" s="17">
        <v>0.14514216195628599</v>
      </c>
      <c r="BC291" s="17">
        <v>8.8947112151296595E-2</v>
      </c>
      <c r="BD291" s="17">
        <v>9.0820197798999705E-2</v>
      </c>
      <c r="BE291" s="17">
        <v>0.10884954308602</v>
      </c>
      <c r="BF291" s="17">
        <v>0.108462255629552</v>
      </c>
      <c r="BG291" s="17">
        <v>6.3433767044068001E-2</v>
      </c>
      <c r="BH291" s="17">
        <v>0.10613903009577</v>
      </c>
      <c r="BI291" s="17">
        <v>7.50319149359122E-2</v>
      </c>
      <c r="BJ291" s="17">
        <v>0.15668736794704999</v>
      </c>
      <c r="BK291" s="17">
        <v>2.6399176364790999E-2</v>
      </c>
      <c r="BL291" s="17"/>
      <c r="BM291" s="17">
        <v>8.7551498461977198E-2</v>
      </c>
      <c r="BN291" s="17">
        <v>0.12394735332250501</v>
      </c>
      <c r="BO291" s="17">
        <v>0.14024693291527801</v>
      </c>
      <c r="BP291" s="17">
        <v>9.8264782092426797E-2</v>
      </c>
      <c r="BQ291" s="17">
        <v>0.139363785241156</v>
      </c>
      <c r="BR291" s="17">
        <v>0.12343172361683601</v>
      </c>
      <c r="BS291" s="17"/>
      <c r="BT291" s="17">
        <v>0.101625932275617</v>
      </c>
      <c r="BU291" s="17">
        <v>0.12849572594081199</v>
      </c>
      <c r="BV291" s="17"/>
      <c r="BW291" s="17">
        <v>8.6605791066762597E-2</v>
      </c>
      <c r="BX291" s="17">
        <v>0.14142335230370401</v>
      </c>
      <c r="BY291" s="17"/>
      <c r="BZ291" s="17">
        <v>0.12506049355179599</v>
      </c>
      <c r="CA291" s="17">
        <v>8.9948802929364996E-2</v>
      </c>
      <c r="CB291" s="17">
        <v>2.2086705995443899E-2</v>
      </c>
      <c r="CC291" s="17"/>
      <c r="CD291" s="17">
        <v>0.12558271906378499</v>
      </c>
      <c r="CE291" s="17">
        <v>8.3590000622258798E-2</v>
      </c>
      <c r="CF291" s="17">
        <v>8.6960572988963106E-2</v>
      </c>
      <c r="CG291" s="17"/>
      <c r="CH291" s="17">
        <v>0.12499988636912</v>
      </c>
      <c r="CI291" s="17">
        <v>9.89244506332842E-2</v>
      </c>
      <c r="CJ291" s="17">
        <v>6.5178870066792294E-2</v>
      </c>
      <c r="CK291" s="17"/>
      <c r="CL291" s="17">
        <v>0.124752909874914</v>
      </c>
      <c r="CM291" s="17">
        <v>9.28206871705166E-2</v>
      </c>
      <c r="CN291" s="17"/>
      <c r="CO291" s="17">
        <v>4.7412122550902498E-2</v>
      </c>
      <c r="CP291" s="17">
        <v>0.116853611839348</v>
      </c>
      <c r="CQ291" s="17">
        <v>0.123680960424581</v>
      </c>
      <c r="CR291" s="17">
        <v>0.117541212397618</v>
      </c>
    </row>
    <row r="292" spans="2:96" x14ac:dyDescent="0.25">
      <c r="B292" t="s">
        <v>273</v>
      </c>
      <c r="C292" s="17">
        <v>0.27950395126351002</v>
      </c>
      <c r="D292" s="17">
        <v>0.28833989461881498</v>
      </c>
      <c r="E292" s="17">
        <v>0.27015221523815502</v>
      </c>
      <c r="F292" s="17"/>
      <c r="G292" s="17">
        <v>0.32585055108023703</v>
      </c>
      <c r="H292" s="17">
        <v>0.340902368669664</v>
      </c>
      <c r="I292" s="17">
        <v>0.30378696979615599</v>
      </c>
      <c r="J292" s="17">
        <v>0.306869574607609</v>
      </c>
      <c r="K292" s="17">
        <v>0.25761970111377902</v>
      </c>
      <c r="L292" s="17">
        <v>0.17108477088795701</v>
      </c>
      <c r="M292" s="17"/>
      <c r="N292" s="17">
        <v>0.27352393205186698</v>
      </c>
      <c r="O292" s="17">
        <v>0.32288218504511601</v>
      </c>
      <c r="P292" s="17">
        <v>0.29894951305497403</v>
      </c>
      <c r="Q292" s="17">
        <v>0.22014515166434501</v>
      </c>
      <c r="R292" s="17"/>
      <c r="S292" s="17">
        <v>0.312537322385748</v>
      </c>
      <c r="T292" s="17">
        <v>0.32194289809605497</v>
      </c>
      <c r="U292" s="17">
        <v>0.30491688833638902</v>
      </c>
      <c r="V292" s="17">
        <v>0.230352300567818</v>
      </c>
      <c r="W292" s="17">
        <v>0.26120179411634498</v>
      </c>
      <c r="X292" s="17">
        <v>0.30072435253007501</v>
      </c>
      <c r="Y292" s="17">
        <v>0.235252486419847</v>
      </c>
      <c r="Z292" s="17">
        <v>0.27920877888958801</v>
      </c>
      <c r="AA292" s="17">
        <v>0.27062735815438799</v>
      </c>
      <c r="AB292" s="17">
        <v>0.26519193042162997</v>
      </c>
      <c r="AC292" s="17">
        <v>0.288919650324169</v>
      </c>
      <c r="AD292" s="17">
        <v>0.177811782913678</v>
      </c>
      <c r="AE292" s="17"/>
      <c r="AF292" s="17">
        <v>0.26923120065984302</v>
      </c>
      <c r="AG292" s="17">
        <v>0.35897871600779802</v>
      </c>
      <c r="AH292" s="17">
        <v>0.27296884828392498</v>
      </c>
      <c r="AI292" s="17">
        <v>0.345278962267414</v>
      </c>
      <c r="AJ292" s="17">
        <v>0.16851727135993699</v>
      </c>
      <c r="AK292" s="17"/>
      <c r="AL292" s="17">
        <v>0.240689785676135</v>
      </c>
      <c r="AM292" s="17">
        <v>0.33590844238393802</v>
      </c>
      <c r="AN292" s="17">
        <v>0.29864034183115401</v>
      </c>
      <c r="AO292" s="17"/>
      <c r="AP292" s="17">
        <v>0.23439125662396901</v>
      </c>
      <c r="AQ292" s="17">
        <v>0.26954679078204202</v>
      </c>
      <c r="AR292" s="17">
        <v>0.29791511265413101</v>
      </c>
      <c r="AS292" s="17">
        <v>0.38159478795629198</v>
      </c>
      <c r="AT292" s="17">
        <v>0.36534906576503101</v>
      </c>
      <c r="AU292" s="17"/>
      <c r="AV292" s="17">
        <v>0.21570749083600099</v>
      </c>
      <c r="AW292" s="17">
        <v>0.25174672621365202</v>
      </c>
      <c r="AX292" s="17">
        <v>0.20832531456207901</v>
      </c>
      <c r="AY292" s="17">
        <v>0.26953753458568103</v>
      </c>
      <c r="AZ292" s="17">
        <v>0.239928755063679</v>
      </c>
      <c r="BA292" s="17">
        <v>0.27178588735134401</v>
      </c>
      <c r="BB292" s="17">
        <v>0.32134450337390802</v>
      </c>
      <c r="BC292" s="17">
        <v>0.32645735551820199</v>
      </c>
      <c r="BD292" s="17">
        <v>0.28023163648291499</v>
      </c>
      <c r="BE292" s="17">
        <v>0.24859559139313001</v>
      </c>
      <c r="BF292" s="17">
        <v>0.326078976922759</v>
      </c>
      <c r="BG292" s="17">
        <v>0.28881416873779397</v>
      </c>
      <c r="BH292" s="17">
        <v>0.30023683580765098</v>
      </c>
      <c r="BI292" s="17">
        <v>0.28471631636633898</v>
      </c>
      <c r="BJ292" s="17">
        <v>0.25944675030938003</v>
      </c>
      <c r="BK292" s="17">
        <v>0.41287181794523498</v>
      </c>
      <c r="BL292" s="17"/>
      <c r="BM292" s="17">
        <v>0.34623148588958802</v>
      </c>
      <c r="BN292" s="17">
        <v>0.27439145662783598</v>
      </c>
      <c r="BO292" s="17">
        <v>0.27245548747616799</v>
      </c>
      <c r="BP292" s="17">
        <v>0.276628290329125</v>
      </c>
      <c r="BQ292" s="17">
        <v>0.20663727023112</v>
      </c>
      <c r="BR292" s="17">
        <v>0.199726518471815</v>
      </c>
      <c r="BS292" s="17"/>
      <c r="BT292" s="17">
        <v>0.29607140299285001</v>
      </c>
      <c r="BU292" s="17">
        <v>0.25221290361934501</v>
      </c>
      <c r="BV292" s="17"/>
      <c r="BW292" s="17">
        <v>0.336312386381307</v>
      </c>
      <c r="BX292" s="17">
        <v>0.248750518916832</v>
      </c>
      <c r="BY292" s="17"/>
      <c r="BZ292" s="17">
        <v>0.26866289949041</v>
      </c>
      <c r="CA292" s="17">
        <v>0.26579289876631002</v>
      </c>
      <c r="CB292" s="17">
        <v>0.46958505796669597</v>
      </c>
      <c r="CC292" s="17"/>
      <c r="CD292" s="17">
        <v>0.28869895180271998</v>
      </c>
      <c r="CE292" s="17">
        <v>0.22788980796917099</v>
      </c>
      <c r="CF292" s="17">
        <v>0.29254795865254202</v>
      </c>
      <c r="CG292" s="17"/>
      <c r="CH292" s="17">
        <v>0.27832208403346897</v>
      </c>
      <c r="CI292" s="17">
        <v>0.207660657551516</v>
      </c>
      <c r="CJ292" s="17">
        <v>0.29022236182323602</v>
      </c>
      <c r="CK292" s="17"/>
      <c r="CL292" s="17">
        <v>0.37419417000970401</v>
      </c>
      <c r="CM292" s="17">
        <v>0.18635966671795001</v>
      </c>
      <c r="CN292" s="17"/>
      <c r="CO292" s="17">
        <v>0.381545445290008</v>
      </c>
      <c r="CP292" s="17">
        <v>0.27284606001483303</v>
      </c>
      <c r="CQ292" s="17">
        <v>0.25924037047890702</v>
      </c>
      <c r="CR292" s="17">
        <v>0.29433069147296598</v>
      </c>
    </row>
    <row r="293" spans="2:96" x14ac:dyDescent="0.25">
      <c r="B293" t="s">
        <v>274</v>
      </c>
      <c r="C293" s="17">
        <v>0.34225076685553701</v>
      </c>
      <c r="D293" s="17">
        <v>0.31808548819618399</v>
      </c>
      <c r="E293" s="17">
        <v>0.36775550813932301</v>
      </c>
      <c r="F293" s="17"/>
      <c r="G293" s="17">
        <v>0.38149701630087202</v>
      </c>
      <c r="H293" s="17">
        <v>0.28334611939498899</v>
      </c>
      <c r="I293" s="17">
        <v>0.33047290642884303</v>
      </c>
      <c r="J293" s="17">
        <v>0.25116404431401901</v>
      </c>
      <c r="K293" s="17">
        <v>0.33943343277106403</v>
      </c>
      <c r="L293" s="17">
        <v>0.45003459217404101</v>
      </c>
      <c r="M293" s="17"/>
      <c r="N293" s="17">
        <v>0.33768134495234597</v>
      </c>
      <c r="O293" s="17">
        <v>0.33873794213018099</v>
      </c>
      <c r="P293" s="17">
        <v>0.32386569797223902</v>
      </c>
      <c r="Q293" s="17">
        <v>0.36868970355339498</v>
      </c>
      <c r="R293" s="17"/>
      <c r="S293" s="17">
        <v>0.33362974827000202</v>
      </c>
      <c r="T293" s="17">
        <v>0.281830911674192</v>
      </c>
      <c r="U293" s="17">
        <v>0.33401169875343401</v>
      </c>
      <c r="V293" s="17">
        <v>0.41025366766263999</v>
      </c>
      <c r="W293" s="17">
        <v>0.35883221250964598</v>
      </c>
      <c r="X293" s="17">
        <v>0.32905778994820201</v>
      </c>
      <c r="Y293" s="17">
        <v>0.36564790817205001</v>
      </c>
      <c r="Z293" s="17">
        <v>0.29008269321299401</v>
      </c>
      <c r="AA293" s="17">
        <v>0.36937114178927899</v>
      </c>
      <c r="AB293" s="17">
        <v>0.33115334511108402</v>
      </c>
      <c r="AC293" s="17">
        <v>0.31657672216433003</v>
      </c>
      <c r="AD293" s="17">
        <v>0.44734962468053702</v>
      </c>
      <c r="AE293" s="17"/>
      <c r="AF293" s="17">
        <v>0.34408780923787402</v>
      </c>
      <c r="AG293" s="17">
        <v>0.286847853395024</v>
      </c>
      <c r="AH293" s="17">
        <v>0.30756641049017602</v>
      </c>
      <c r="AI293" s="17">
        <v>0.34294734581999398</v>
      </c>
      <c r="AJ293" s="17">
        <v>0.42283965578125798</v>
      </c>
      <c r="AK293" s="17"/>
      <c r="AL293" s="17">
        <v>0.39117365607160798</v>
      </c>
      <c r="AM293" s="17">
        <v>0.30121164750922902</v>
      </c>
      <c r="AN293" s="17">
        <v>0.32447552048271699</v>
      </c>
      <c r="AO293" s="17"/>
      <c r="AP293" s="17">
        <v>0.399939156118582</v>
      </c>
      <c r="AQ293" s="17">
        <v>0.33423869655694199</v>
      </c>
      <c r="AR293" s="17">
        <v>0.31121762989794299</v>
      </c>
      <c r="AS293" s="17">
        <v>0.31232099920355799</v>
      </c>
      <c r="AT293" s="17">
        <v>0.240276503631037</v>
      </c>
      <c r="AU293" s="17"/>
      <c r="AV293" s="17">
        <v>0.44952382284023401</v>
      </c>
      <c r="AW293" s="17">
        <v>0.33307136648049601</v>
      </c>
      <c r="AX293" s="17">
        <v>0.42310649065225497</v>
      </c>
      <c r="AY293" s="17">
        <v>0.343211977959054</v>
      </c>
      <c r="AZ293" s="17">
        <v>0.37148160117006401</v>
      </c>
      <c r="BA293" s="17">
        <v>0.35973636749475801</v>
      </c>
      <c r="BB293" s="17">
        <v>0.34465127364499698</v>
      </c>
      <c r="BC293" s="17">
        <v>0.35005319894755699</v>
      </c>
      <c r="BD293" s="17">
        <v>0.29243698234038901</v>
      </c>
      <c r="BE293" s="17">
        <v>0.35736313202049402</v>
      </c>
      <c r="BF293" s="17">
        <v>0.29329274025183399</v>
      </c>
      <c r="BG293" s="17">
        <v>0.309558400341509</v>
      </c>
      <c r="BH293" s="17">
        <v>0.33308787365390802</v>
      </c>
      <c r="BI293" s="17">
        <v>0.33474721376389899</v>
      </c>
      <c r="BJ293" s="17">
        <v>0.34674024433439399</v>
      </c>
      <c r="BK293" s="17">
        <v>0.29561920821642301</v>
      </c>
      <c r="BL293" s="17"/>
      <c r="BM293" s="17">
        <v>0.31225443833486799</v>
      </c>
      <c r="BN293" s="17">
        <v>0.33093843778073601</v>
      </c>
      <c r="BO293" s="17">
        <v>0.36421285687161198</v>
      </c>
      <c r="BP293" s="17">
        <v>0.335486629441132</v>
      </c>
      <c r="BQ293" s="17">
        <v>0.36060633376371898</v>
      </c>
      <c r="BR293" s="17">
        <v>0.45556259223754397</v>
      </c>
      <c r="BS293" s="17"/>
      <c r="BT293" s="17">
        <v>0.33822407066267401</v>
      </c>
      <c r="BU293" s="17">
        <v>0.35598691697250201</v>
      </c>
      <c r="BV293" s="17"/>
      <c r="BW293" s="17">
        <v>0.337761733927188</v>
      </c>
      <c r="BX293" s="17">
        <v>0.31976583247969698</v>
      </c>
      <c r="BY293" s="17"/>
      <c r="BZ293" s="17">
        <v>0.34188697418735903</v>
      </c>
      <c r="CA293" s="17">
        <v>0.363588302043377</v>
      </c>
      <c r="CB293" s="17">
        <v>0.30143327764975703</v>
      </c>
      <c r="CC293" s="17"/>
      <c r="CD293" s="17">
        <v>0.33176630704953802</v>
      </c>
      <c r="CE293" s="17">
        <v>0.39811212946866398</v>
      </c>
      <c r="CF293" s="17">
        <v>0.305056159048395</v>
      </c>
      <c r="CG293" s="17"/>
      <c r="CH293" s="17">
        <v>0.33417462100990702</v>
      </c>
      <c r="CI293" s="17">
        <v>0.44955918715966903</v>
      </c>
      <c r="CJ293" s="17">
        <v>0.29637671553100298</v>
      </c>
      <c r="CK293" s="17"/>
      <c r="CL293" s="17">
        <v>0.25596646924231198</v>
      </c>
      <c r="CM293" s="17">
        <v>0.43946066192808603</v>
      </c>
      <c r="CN293" s="17"/>
      <c r="CO293" s="17">
        <v>0.34605265914863897</v>
      </c>
      <c r="CP293" s="17">
        <v>0.34896321443904499</v>
      </c>
      <c r="CQ293" s="17">
        <v>0.344081890780085</v>
      </c>
      <c r="CR293" s="17">
        <v>0.32448449110064498</v>
      </c>
    </row>
    <row r="294" spans="2:96" x14ac:dyDescent="0.25">
      <c r="B294" t="s">
        <v>275</v>
      </c>
      <c r="C294" s="17">
        <v>-6.2746815592027105E-2</v>
      </c>
      <c r="D294" s="17">
        <v>-2.9745593577369101E-2</v>
      </c>
      <c r="E294" s="17">
        <v>-9.7603292901168301E-2</v>
      </c>
      <c r="F294" s="17"/>
      <c r="G294" s="17">
        <v>-5.5646465220634898E-2</v>
      </c>
      <c r="H294" s="17">
        <v>5.7556249274674301E-2</v>
      </c>
      <c r="I294" s="17">
        <v>-2.66859366326864E-2</v>
      </c>
      <c r="J294" s="17">
        <v>5.5705530293590703E-2</v>
      </c>
      <c r="K294" s="17">
        <v>-8.1813731657285199E-2</v>
      </c>
      <c r="L294" s="17">
        <v>-0.27894982128608398</v>
      </c>
      <c r="M294" s="17"/>
      <c r="N294" s="17">
        <v>-6.4157412900479299E-2</v>
      </c>
      <c r="O294" s="17">
        <v>-1.5855757085064301E-2</v>
      </c>
      <c r="P294" s="17">
        <v>-2.49161849172654E-2</v>
      </c>
      <c r="Q294" s="17">
        <v>-0.14854455188905</v>
      </c>
      <c r="R294" s="17"/>
      <c r="S294" s="17">
        <v>-2.10924258842538E-2</v>
      </c>
      <c r="T294" s="17">
        <v>4.0111986421862797E-2</v>
      </c>
      <c r="U294" s="17">
        <v>-2.9094810417044599E-2</v>
      </c>
      <c r="V294" s="17">
        <v>-0.17990136709482299</v>
      </c>
      <c r="W294" s="17">
        <v>-9.7630418393301804E-2</v>
      </c>
      <c r="X294" s="17">
        <v>-2.8333437418126901E-2</v>
      </c>
      <c r="Y294" s="17">
        <v>-0.13039542175220301</v>
      </c>
      <c r="Z294" s="17">
        <v>-1.0873914323406101E-2</v>
      </c>
      <c r="AA294" s="17">
        <v>-9.8743783634890406E-2</v>
      </c>
      <c r="AB294" s="17">
        <v>-6.5961414689453698E-2</v>
      </c>
      <c r="AC294" s="17">
        <v>-2.76570718401608E-2</v>
      </c>
      <c r="AD294" s="17">
        <v>-0.26953784176685902</v>
      </c>
      <c r="AE294" s="17"/>
      <c r="AF294" s="17">
        <v>-7.4856608578030795E-2</v>
      </c>
      <c r="AG294" s="17">
        <v>7.2130862612774002E-2</v>
      </c>
      <c r="AH294" s="17">
        <v>-3.4597562206250501E-2</v>
      </c>
      <c r="AI294" s="17">
        <v>2.3316164474202999E-3</v>
      </c>
      <c r="AJ294" s="17">
        <v>-0.25432238442132099</v>
      </c>
      <c r="AK294" s="17"/>
      <c r="AL294" s="17">
        <v>-0.15048387039547301</v>
      </c>
      <c r="AM294" s="17">
        <v>3.4696794874709197E-2</v>
      </c>
      <c r="AN294" s="17">
        <v>-2.5835178651562402E-2</v>
      </c>
      <c r="AO294" s="17"/>
      <c r="AP294" s="17">
        <v>-0.16554789949461299</v>
      </c>
      <c r="AQ294" s="17">
        <v>-6.4691905774899902E-2</v>
      </c>
      <c r="AR294" s="17">
        <v>-1.33025172438117E-2</v>
      </c>
      <c r="AS294" s="17">
        <v>6.9273788752734794E-2</v>
      </c>
      <c r="AT294" s="17">
        <v>0.12507256213399401</v>
      </c>
      <c r="AU294" s="17"/>
      <c r="AV294" s="17">
        <v>-0.23381633200423199</v>
      </c>
      <c r="AW294" s="17">
        <v>-8.1324640266843606E-2</v>
      </c>
      <c r="AX294" s="17">
        <v>-0.214781176090176</v>
      </c>
      <c r="AY294" s="17">
        <v>-7.3674443373372395E-2</v>
      </c>
      <c r="AZ294" s="17">
        <v>-0.13155284610638501</v>
      </c>
      <c r="BA294" s="17">
        <v>-8.7950480143414098E-2</v>
      </c>
      <c r="BB294" s="17">
        <v>-2.3306770271089201E-2</v>
      </c>
      <c r="BC294" s="17">
        <v>-2.35958434293548E-2</v>
      </c>
      <c r="BD294" s="17">
        <v>-1.2205345857473101E-2</v>
      </c>
      <c r="BE294" s="17">
        <v>-0.108767540627364</v>
      </c>
      <c r="BF294" s="17">
        <v>3.2786236670924299E-2</v>
      </c>
      <c r="BG294" s="17">
        <v>-2.0744231603715298E-2</v>
      </c>
      <c r="BH294" s="17">
        <v>-3.2851037846257099E-2</v>
      </c>
      <c r="BI294" s="17">
        <v>-5.0030897397560399E-2</v>
      </c>
      <c r="BJ294" s="17">
        <v>-8.7293494025013907E-2</v>
      </c>
      <c r="BK294" s="17">
        <v>0.117252609728812</v>
      </c>
      <c r="BL294" s="17"/>
      <c r="BM294" s="17">
        <v>3.3977047554720002E-2</v>
      </c>
      <c r="BN294" s="17">
        <v>-5.6546981152900001E-2</v>
      </c>
      <c r="BO294" s="17">
        <v>-9.1757369395444197E-2</v>
      </c>
      <c r="BP294" s="17">
        <v>-5.8858339112006101E-2</v>
      </c>
      <c r="BQ294" s="17">
        <v>-0.15396906353259901</v>
      </c>
      <c r="BR294" s="17">
        <v>-0.25583607376572798</v>
      </c>
      <c r="BS294" s="17"/>
      <c r="BT294" s="17">
        <v>-4.2152667669823798E-2</v>
      </c>
      <c r="BU294" s="17">
        <v>-0.103774013353156</v>
      </c>
      <c r="BV294" s="17"/>
      <c r="BW294" s="17">
        <v>-1.4493475458812199E-3</v>
      </c>
      <c r="BX294" s="17">
        <v>-7.1015313562864599E-2</v>
      </c>
      <c r="BY294" s="17"/>
      <c r="BZ294" s="17">
        <v>-7.3224074696948804E-2</v>
      </c>
      <c r="CA294" s="17">
        <v>-9.7795403277067205E-2</v>
      </c>
      <c r="CB294" s="17">
        <v>0.168151780316939</v>
      </c>
      <c r="CC294" s="17"/>
      <c r="CD294" s="17">
        <v>-4.3067355246817901E-2</v>
      </c>
      <c r="CE294" s="17">
        <v>-0.17022232149949301</v>
      </c>
      <c r="CF294" s="17">
        <v>-1.25082003958527E-2</v>
      </c>
      <c r="CG294" s="17"/>
      <c r="CH294" s="17">
        <v>-5.5852536976438202E-2</v>
      </c>
      <c r="CI294" s="17">
        <v>-0.241898529608153</v>
      </c>
      <c r="CJ294" s="17">
        <v>-6.1543537077666799E-3</v>
      </c>
      <c r="CK294" s="17"/>
      <c r="CL294" s="17">
        <v>0.118227700767392</v>
      </c>
      <c r="CM294" s="17">
        <v>-0.25310099521013701</v>
      </c>
      <c r="CN294" s="17"/>
      <c r="CO294" s="17">
        <v>3.5492786141369498E-2</v>
      </c>
      <c r="CP294" s="17">
        <v>-7.6117154424212699E-2</v>
      </c>
      <c r="CQ294" s="17">
        <v>-8.4841520301178405E-2</v>
      </c>
      <c r="CR294" s="17">
        <v>-3.0153799627679102E-2</v>
      </c>
    </row>
    <row r="295" spans="2:96" x14ac:dyDescent="0.25">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c r="CI295" s="17"/>
      <c r="CJ295" s="17"/>
      <c r="CK295" s="17"/>
      <c r="CL295" s="17"/>
      <c r="CM295" s="17"/>
      <c r="CN295" s="17"/>
      <c r="CO295" s="17"/>
      <c r="CP295" s="17"/>
      <c r="CQ295" s="17"/>
      <c r="CR295" s="17"/>
    </row>
    <row r="296" spans="2:96" x14ac:dyDescent="0.25">
      <c r="B296" s="6" t="s">
        <v>288</v>
      </c>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c r="CI296" s="17"/>
      <c r="CJ296" s="17"/>
      <c r="CK296" s="17"/>
      <c r="CL296" s="17"/>
      <c r="CM296" s="17"/>
      <c r="CN296" s="17"/>
      <c r="CO296" s="17"/>
      <c r="CP296" s="17"/>
      <c r="CQ296" s="17"/>
      <c r="CR296" s="17"/>
    </row>
    <row r="297" spans="2:96" x14ac:dyDescent="0.25">
      <c r="B297" s="24" t="s">
        <v>289</v>
      </c>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H297" s="17"/>
      <c r="CI297" s="17"/>
      <c r="CJ297" s="17"/>
      <c r="CK297" s="17"/>
      <c r="CL297" s="17"/>
      <c r="CM297" s="17"/>
      <c r="CN297" s="17"/>
      <c r="CO297" s="17"/>
      <c r="CP297" s="17"/>
      <c r="CQ297" s="17"/>
      <c r="CR297" s="17"/>
    </row>
    <row r="298" spans="2:96" x14ac:dyDescent="0.25">
      <c r="B298" t="s">
        <v>277</v>
      </c>
      <c r="C298" s="17">
        <v>0.42614744350025102</v>
      </c>
      <c r="D298" s="17">
        <v>0.45484390363342903</v>
      </c>
      <c r="E298" s="17">
        <v>0.40184520471776403</v>
      </c>
      <c r="F298" s="17"/>
      <c r="G298" s="17">
        <v>0.41144263514552898</v>
      </c>
      <c r="H298" s="17">
        <v>0.42520272040690998</v>
      </c>
      <c r="I298" s="17">
        <v>0.39493574972444601</v>
      </c>
      <c r="J298" s="17">
        <v>0.34491975844169498</v>
      </c>
      <c r="K298" s="17">
        <v>0.42692356703766099</v>
      </c>
      <c r="L298" s="17">
        <v>0.490175519240104</v>
      </c>
      <c r="M298" s="17"/>
      <c r="N298" s="17">
        <v>0.46410052646783501</v>
      </c>
      <c r="O298" s="17">
        <v>0.404575281330598</v>
      </c>
      <c r="P298" s="17">
        <v>0.43503057852767502</v>
      </c>
      <c r="Q298" s="17">
        <v>0.40473150200913699</v>
      </c>
      <c r="R298" s="17"/>
      <c r="S298" s="17">
        <v>0.47039697143683401</v>
      </c>
      <c r="T298" s="17">
        <v>0.41083744508590803</v>
      </c>
      <c r="U298" s="17">
        <v>0.383587324890172</v>
      </c>
      <c r="V298" s="17">
        <v>0.433775082228332</v>
      </c>
      <c r="W298" s="17">
        <v>0.490247541756554</v>
      </c>
      <c r="X298" s="17">
        <v>0.3749833081476</v>
      </c>
      <c r="Y298" s="17">
        <v>0.50840676954349495</v>
      </c>
      <c r="Z298" s="17">
        <v>0.34664032930458399</v>
      </c>
      <c r="AA298" s="17">
        <v>0.436567991795692</v>
      </c>
      <c r="AB298" s="17">
        <v>0.35313314140736002</v>
      </c>
      <c r="AC298" s="17">
        <v>0.45563129554265602</v>
      </c>
      <c r="AD298" s="17">
        <v>0.35549050899372098</v>
      </c>
      <c r="AE298" s="17"/>
      <c r="AF298" s="17">
        <v>0.45419727440458302</v>
      </c>
      <c r="AG298" s="17">
        <v>0.43107657107035602</v>
      </c>
      <c r="AH298" s="17">
        <v>0.52026637642926199</v>
      </c>
      <c r="AI298" s="17">
        <v>0.68844118791278297</v>
      </c>
      <c r="AJ298" s="17">
        <v>0.368346609376767</v>
      </c>
      <c r="AK298" s="17"/>
      <c r="AL298" s="17">
        <v>0.41777297727963097</v>
      </c>
      <c r="AM298" s="17">
        <v>0.436551675811085</v>
      </c>
      <c r="AN298" s="17">
        <v>0.51560952853883901</v>
      </c>
      <c r="AO298" s="17"/>
      <c r="AP298" s="17">
        <v>0.392637616314441</v>
      </c>
      <c r="AQ298" s="17">
        <v>0.454676167300964</v>
      </c>
      <c r="AR298" s="17">
        <v>0.413169717435589</v>
      </c>
      <c r="AS298" s="17">
        <v>0.46301368317916303</v>
      </c>
      <c r="AT298" s="17">
        <v>0.58225943703157401</v>
      </c>
      <c r="AU298" s="17"/>
      <c r="AV298" s="17">
        <v>0</v>
      </c>
      <c r="AW298" s="17">
        <v>0.405563109106159</v>
      </c>
      <c r="AX298" s="17">
        <v>0.30703789642311502</v>
      </c>
      <c r="AY298" s="17">
        <v>0.46239218602915</v>
      </c>
      <c r="AZ298" s="17">
        <v>0.39927934960747102</v>
      </c>
      <c r="BA298" s="17">
        <v>0.44408409419262301</v>
      </c>
      <c r="BB298" s="17">
        <v>0.41658696121986599</v>
      </c>
      <c r="BC298" s="17">
        <v>0.45716169381885502</v>
      </c>
      <c r="BD298" s="17">
        <v>0.41985580570719</v>
      </c>
      <c r="BE298" s="17">
        <v>0.51811055527639305</v>
      </c>
      <c r="BF298" s="17">
        <v>0.50368605723371596</v>
      </c>
      <c r="BG298" s="17">
        <v>0.48743399161109102</v>
      </c>
      <c r="BH298" s="17">
        <v>0.38309679983309802</v>
      </c>
      <c r="BI298" s="17">
        <v>0.66134441251922704</v>
      </c>
      <c r="BJ298" s="17">
        <v>0.49106987290499499</v>
      </c>
      <c r="BK298" s="17">
        <v>0.28027380665220702</v>
      </c>
      <c r="BL298" s="17"/>
      <c r="BM298" s="17">
        <v>0.41011867437310601</v>
      </c>
      <c r="BN298" s="17">
        <v>0.41890343942713998</v>
      </c>
      <c r="BO298" s="17">
        <v>0.46337778392088502</v>
      </c>
      <c r="BP298" s="17">
        <v>0.37170061847680103</v>
      </c>
      <c r="BQ298" s="17">
        <v>0.52769279355828802</v>
      </c>
      <c r="BR298" s="17">
        <v>0.41735766389248102</v>
      </c>
      <c r="BS298" s="17"/>
      <c r="BT298" s="17">
        <v>0.43718096566997899</v>
      </c>
      <c r="BU298" s="17">
        <v>0.415598612147555</v>
      </c>
      <c r="BV298" s="17"/>
      <c r="BW298" s="17">
        <v>0.54026958236434397</v>
      </c>
      <c r="BX298" s="17">
        <v>0.351820427942443</v>
      </c>
      <c r="BY298" s="17"/>
      <c r="BZ298" s="17">
        <v>0.425908432902186</v>
      </c>
      <c r="CA298" s="17">
        <v>0.43304105331574799</v>
      </c>
      <c r="CB298" s="17">
        <v>0.40987772112313398</v>
      </c>
      <c r="CC298" s="17"/>
      <c r="CD298" s="17">
        <v>0.458431507415971</v>
      </c>
      <c r="CE298" s="17">
        <v>0.29952596916392799</v>
      </c>
      <c r="CF298" s="17">
        <v>0.328611525935394</v>
      </c>
      <c r="CG298" s="17"/>
      <c r="CH298" s="17">
        <v>0.45829436252912098</v>
      </c>
      <c r="CI298" s="17">
        <v>0.33202020958245998</v>
      </c>
      <c r="CJ298" s="17">
        <v>0.363048540090946</v>
      </c>
      <c r="CK298" s="17"/>
      <c r="CL298" s="17">
        <v>0.52046841591983695</v>
      </c>
      <c r="CM298" s="17">
        <v>0.37831341222342701</v>
      </c>
      <c r="CN298" s="17"/>
      <c r="CO298" s="17">
        <v>0.382043880779731</v>
      </c>
      <c r="CP298" s="17">
        <v>0.49316748145607298</v>
      </c>
      <c r="CQ298" s="17">
        <v>0.41122260340373601</v>
      </c>
      <c r="CR298" s="17">
        <v>0.33623855459325003</v>
      </c>
    </row>
    <row r="299" spans="2:96" x14ac:dyDescent="0.25">
      <c r="B299" t="s">
        <v>278</v>
      </c>
      <c r="C299" s="17">
        <v>0.30252979783673001</v>
      </c>
      <c r="D299" s="17">
        <v>0.32071201080939599</v>
      </c>
      <c r="E299" s="17">
        <v>0.28713178431153902</v>
      </c>
      <c r="F299" s="17"/>
      <c r="G299" s="17">
        <v>0.347176353460801</v>
      </c>
      <c r="H299" s="17">
        <v>0.30000516625871598</v>
      </c>
      <c r="I299" s="17">
        <v>0.24832009731617299</v>
      </c>
      <c r="J299" s="17">
        <v>0.21861530431664999</v>
      </c>
      <c r="K299" s="17">
        <v>0.33610356859714702</v>
      </c>
      <c r="L299" s="17">
        <v>0.33216924151232002</v>
      </c>
      <c r="M299" s="17"/>
      <c r="N299" s="17">
        <v>0.265437149345012</v>
      </c>
      <c r="O299" s="17">
        <v>0.23160616661257699</v>
      </c>
      <c r="P299" s="17">
        <v>0.35591124450393402</v>
      </c>
      <c r="Q299" s="17">
        <v>0.36739057154641203</v>
      </c>
      <c r="R299" s="17"/>
      <c r="S299" s="17">
        <v>0.28240568597893201</v>
      </c>
      <c r="T299" s="17">
        <v>0.37849646756539401</v>
      </c>
      <c r="U299" s="17">
        <v>0.23942742995254801</v>
      </c>
      <c r="V299" s="17">
        <v>0.383891149119645</v>
      </c>
      <c r="W299" s="17">
        <v>0.30175073939445202</v>
      </c>
      <c r="X299" s="17">
        <v>0.265204717213886</v>
      </c>
      <c r="Y299" s="17">
        <v>0.20752740394480801</v>
      </c>
      <c r="Z299" s="17">
        <v>0.36021381656895202</v>
      </c>
      <c r="AA299" s="17">
        <v>0.333616746375624</v>
      </c>
      <c r="AB299" s="17">
        <v>0.31355863847041698</v>
      </c>
      <c r="AC299" s="17">
        <v>0.35888920724821899</v>
      </c>
      <c r="AD299" s="17">
        <v>0.122903086151628</v>
      </c>
      <c r="AE299" s="17"/>
      <c r="AF299" s="17">
        <v>0.275026563851128</v>
      </c>
      <c r="AG299" s="17">
        <v>0.30109482596717002</v>
      </c>
      <c r="AH299" s="17">
        <v>0.36045754072881703</v>
      </c>
      <c r="AI299" s="17">
        <v>0.198602904705486</v>
      </c>
      <c r="AJ299" s="17">
        <v>0.356767731332365</v>
      </c>
      <c r="AK299" s="17"/>
      <c r="AL299" s="17">
        <v>0.25119075994013801</v>
      </c>
      <c r="AM299" s="17">
        <v>0.30319217405167698</v>
      </c>
      <c r="AN299" s="17">
        <v>0.37509045495508803</v>
      </c>
      <c r="AO299" s="17"/>
      <c r="AP299" s="17">
        <v>0.30591986568220197</v>
      </c>
      <c r="AQ299" s="17">
        <v>0.29840200903671199</v>
      </c>
      <c r="AR299" s="17">
        <v>0.314246404714073</v>
      </c>
      <c r="AS299" s="17">
        <v>0.28125182792676601</v>
      </c>
      <c r="AT299" s="17">
        <v>0.22539711542874699</v>
      </c>
      <c r="AU299" s="17"/>
      <c r="AV299" s="17">
        <v>0.33984762443865701</v>
      </c>
      <c r="AW299" s="17">
        <v>0.39196878020758003</v>
      </c>
      <c r="AX299" s="17">
        <v>0.31767227055104502</v>
      </c>
      <c r="AY299" s="17">
        <v>0.375895620965288</v>
      </c>
      <c r="AZ299" s="17">
        <v>0.35173441556847501</v>
      </c>
      <c r="BA299" s="17">
        <v>0.34378546389383402</v>
      </c>
      <c r="BB299" s="17">
        <v>0.23941315312724201</v>
      </c>
      <c r="BC299" s="17">
        <v>0.27742489338404303</v>
      </c>
      <c r="BD299" s="17">
        <v>0.39169000190682002</v>
      </c>
      <c r="BE299" s="17">
        <v>0.31678224290887902</v>
      </c>
      <c r="BF299" s="17">
        <v>0.13827391390171501</v>
      </c>
      <c r="BG299" s="17">
        <v>0.20466527020972</v>
      </c>
      <c r="BH299" s="17">
        <v>0.26515529266399401</v>
      </c>
      <c r="BI299" s="17">
        <v>0.2541739379222</v>
      </c>
      <c r="BJ299" s="17">
        <v>0.183685948946474</v>
      </c>
      <c r="BK299" s="17">
        <v>0.32832593600496202</v>
      </c>
      <c r="BL299" s="17"/>
      <c r="BM299" s="17">
        <v>0.30157795713527102</v>
      </c>
      <c r="BN299" s="17">
        <v>0.282688002832166</v>
      </c>
      <c r="BO299" s="17">
        <v>0.35001341553085802</v>
      </c>
      <c r="BP299" s="17">
        <v>0.34471080419331701</v>
      </c>
      <c r="BQ299" s="17">
        <v>0.22396914106295299</v>
      </c>
      <c r="BR299" s="17">
        <v>0.28847751253050302</v>
      </c>
      <c r="BS299" s="17"/>
      <c r="BT299" s="17">
        <v>0.304227743076807</v>
      </c>
      <c r="BU299" s="17">
        <v>0.29488897969730699</v>
      </c>
      <c r="BV299" s="17"/>
      <c r="BW299" s="17">
        <v>0.21953123011635001</v>
      </c>
      <c r="BX299" s="17">
        <v>0.371092977062982</v>
      </c>
      <c r="BY299" s="17"/>
      <c r="BZ299" s="17">
        <v>0.31334778756909998</v>
      </c>
      <c r="CA299" s="17">
        <v>0.25538405452534502</v>
      </c>
      <c r="CB299" s="17">
        <v>0.23821447609721599</v>
      </c>
      <c r="CC299" s="17"/>
      <c r="CD299" s="17">
        <v>0.29134459222766002</v>
      </c>
      <c r="CE299" s="17">
        <v>0.35882454677214498</v>
      </c>
      <c r="CF299" s="17">
        <v>0.31522322152584298</v>
      </c>
      <c r="CG299" s="17"/>
      <c r="CH299" s="17">
        <v>0.28025025310881801</v>
      </c>
      <c r="CI299" s="17">
        <v>0.39513403072905101</v>
      </c>
      <c r="CJ299" s="17">
        <v>0.30043993051814999</v>
      </c>
      <c r="CK299" s="17"/>
      <c r="CL299" s="17">
        <v>0.210082326837252</v>
      </c>
      <c r="CM299" s="17">
        <v>0.35282350965280201</v>
      </c>
      <c r="CN299" s="17"/>
      <c r="CO299" s="17">
        <v>0.37161317983082598</v>
      </c>
      <c r="CP299" s="17">
        <v>0.30323187920354899</v>
      </c>
      <c r="CQ299" s="17">
        <v>0.31814978076107397</v>
      </c>
      <c r="CR299" s="17">
        <v>0.242103225782381</v>
      </c>
    </row>
    <row r="300" spans="2:96" x14ac:dyDescent="0.25">
      <c r="B300" t="s">
        <v>279</v>
      </c>
      <c r="C300" s="17">
        <v>0.22532403152234101</v>
      </c>
      <c r="D300" s="17">
        <v>0.223698554187373</v>
      </c>
      <c r="E300" s="17">
        <v>0.226700603341534</v>
      </c>
      <c r="F300" s="17"/>
      <c r="G300" s="17">
        <v>0.38447716928145498</v>
      </c>
      <c r="H300" s="17">
        <v>0.29091978684863401</v>
      </c>
      <c r="I300" s="17">
        <v>0.26607410188556402</v>
      </c>
      <c r="J300" s="17">
        <v>0.222105654877503</v>
      </c>
      <c r="K300" s="17">
        <v>0.13942270450880201</v>
      </c>
      <c r="L300" s="17">
        <v>0.122393329430588</v>
      </c>
      <c r="M300" s="17"/>
      <c r="N300" s="17">
        <v>0.211341624105778</v>
      </c>
      <c r="O300" s="17">
        <v>0.26174517045606199</v>
      </c>
      <c r="P300" s="17">
        <v>0.22265530061684899</v>
      </c>
      <c r="Q300" s="17">
        <v>0.20764811976390599</v>
      </c>
      <c r="R300" s="17"/>
      <c r="S300" s="17">
        <v>0.174676641237448</v>
      </c>
      <c r="T300" s="17">
        <v>0.200929680627466</v>
      </c>
      <c r="U300" s="17">
        <v>0.133831565080653</v>
      </c>
      <c r="V300" s="17">
        <v>0.27322305435195599</v>
      </c>
      <c r="W300" s="17">
        <v>0.23276151351886501</v>
      </c>
      <c r="X300" s="17">
        <v>0.27107601486569199</v>
      </c>
      <c r="Y300" s="17">
        <v>8.8964430631008201E-2</v>
      </c>
      <c r="Z300" s="17">
        <v>8.6981492693312595E-2</v>
      </c>
      <c r="AA300" s="17">
        <v>0.27041622632400902</v>
      </c>
      <c r="AB300" s="17">
        <v>0.34967156159361301</v>
      </c>
      <c r="AC300" s="17">
        <v>0.22147854519104099</v>
      </c>
      <c r="AD300" s="17">
        <v>0.41333741527804402</v>
      </c>
      <c r="AE300" s="17"/>
      <c r="AF300" s="17">
        <v>0.17134108263602801</v>
      </c>
      <c r="AG300" s="17">
        <v>0.23311693726139299</v>
      </c>
      <c r="AH300" s="17">
        <v>0.264913946094397</v>
      </c>
      <c r="AI300" s="17">
        <v>0</v>
      </c>
      <c r="AJ300" s="17">
        <v>0.285121550981557</v>
      </c>
      <c r="AK300" s="17"/>
      <c r="AL300" s="17">
        <v>0.21589373964888001</v>
      </c>
      <c r="AM300" s="17">
        <v>0.26439889561504498</v>
      </c>
      <c r="AN300" s="17">
        <v>0.20715975738874401</v>
      </c>
      <c r="AO300" s="17"/>
      <c r="AP300" s="17">
        <v>0.203752157601545</v>
      </c>
      <c r="AQ300" s="17">
        <v>0.23551826590657901</v>
      </c>
      <c r="AR300" s="17">
        <v>0.23865830409273001</v>
      </c>
      <c r="AS300" s="17">
        <v>0.243783292716345</v>
      </c>
      <c r="AT300" s="17">
        <v>0.35305902467908101</v>
      </c>
      <c r="AU300" s="17"/>
      <c r="AV300" s="17">
        <v>0</v>
      </c>
      <c r="AW300" s="17">
        <v>0.286571864919765</v>
      </c>
      <c r="AX300" s="17">
        <v>0.27486260820953001</v>
      </c>
      <c r="AY300" s="17">
        <v>0.23261382365793501</v>
      </c>
      <c r="AZ300" s="17">
        <v>0.28548751087112201</v>
      </c>
      <c r="BA300" s="17">
        <v>0.10180323896911</v>
      </c>
      <c r="BB300" s="17">
        <v>0.15482552053929699</v>
      </c>
      <c r="BC300" s="17">
        <v>0.32579178373553902</v>
      </c>
      <c r="BD300" s="17">
        <v>0.32779731741902901</v>
      </c>
      <c r="BE300" s="17">
        <v>0.16378467194142801</v>
      </c>
      <c r="BF300" s="17">
        <v>0.12811708287184601</v>
      </c>
      <c r="BG300" s="17">
        <v>0.251247362589754</v>
      </c>
      <c r="BH300" s="17">
        <v>0.29878059373052002</v>
      </c>
      <c r="BI300" s="17">
        <v>0.19194266258654399</v>
      </c>
      <c r="BJ300" s="17">
        <v>0.31552813647856398</v>
      </c>
      <c r="BK300" s="17">
        <v>0.189466953053541</v>
      </c>
      <c r="BL300" s="17"/>
      <c r="BM300" s="17">
        <v>0.21242232717054399</v>
      </c>
      <c r="BN300" s="17">
        <v>0.191246846893117</v>
      </c>
      <c r="BO300" s="17">
        <v>0.31344674196438399</v>
      </c>
      <c r="BP300" s="17">
        <v>0.20788944708512699</v>
      </c>
      <c r="BQ300" s="17">
        <v>0.178699662307965</v>
      </c>
      <c r="BR300" s="17">
        <v>0.32369740418264797</v>
      </c>
      <c r="BS300" s="17"/>
      <c r="BT300" s="17">
        <v>0.23532772519475401</v>
      </c>
      <c r="BU300" s="17">
        <v>0.21378754697851901</v>
      </c>
      <c r="BV300" s="17"/>
      <c r="BW300" s="17">
        <v>0.17162718477584299</v>
      </c>
      <c r="BX300" s="17">
        <v>0.25184069000520298</v>
      </c>
      <c r="BY300" s="17"/>
      <c r="BZ300" s="17">
        <v>0.210310757142954</v>
      </c>
      <c r="CA300" s="17">
        <v>0.25773195179026298</v>
      </c>
      <c r="CB300" s="17">
        <v>0.29937966502117103</v>
      </c>
      <c r="CC300" s="17"/>
      <c r="CD300" s="17">
        <v>0.18134026928006799</v>
      </c>
      <c r="CE300" s="17">
        <v>0.36934711469602499</v>
      </c>
      <c r="CF300" s="17">
        <v>0.24060684270579799</v>
      </c>
      <c r="CG300" s="17"/>
      <c r="CH300" s="17">
        <v>0.196058325179127</v>
      </c>
      <c r="CI300" s="17">
        <v>0.351972257090441</v>
      </c>
      <c r="CJ300" s="17">
        <v>0.17863246076672201</v>
      </c>
      <c r="CK300" s="17"/>
      <c r="CL300" s="17">
        <v>0.17972162752096199</v>
      </c>
      <c r="CM300" s="17">
        <v>0.25052714323068798</v>
      </c>
      <c r="CN300" s="17"/>
      <c r="CO300" s="17">
        <v>0.15505705413731799</v>
      </c>
      <c r="CP300" s="17">
        <v>0.22990759241125999</v>
      </c>
      <c r="CQ300" s="17">
        <v>0.22461576933689001</v>
      </c>
      <c r="CR300" s="17">
        <v>0.24467843754183199</v>
      </c>
    </row>
    <row r="301" spans="2:96" x14ac:dyDescent="0.25">
      <c r="B301" t="s">
        <v>280</v>
      </c>
      <c r="C301" s="17">
        <v>0.21442460295524399</v>
      </c>
      <c r="D301" s="17">
        <v>0.22004276364028</v>
      </c>
      <c r="E301" s="17">
        <v>0.20966673798331101</v>
      </c>
      <c r="F301" s="17"/>
      <c r="G301" s="17">
        <v>0.20700061922770799</v>
      </c>
      <c r="H301" s="17">
        <v>0.14141755892581301</v>
      </c>
      <c r="I301" s="17">
        <v>0.237511951400285</v>
      </c>
      <c r="J301" s="17">
        <v>0.20939746825991001</v>
      </c>
      <c r="K301" s="17">
        <v>0.18112400296508999</v>
      </c>
      <c r="L301" s="17">
        <v>0.261582131661935</v>
      </c>
      <c r="M301" s="17"/>
      <c r="N301" s="17">
        <v>0.25521816764156402</v>
      </c>
      <c r="O301" s="17">
        <v>0.20500051567952299</v>
      </c>
      <c r="P301" s="17">
        <v>0.20465327732603</v>
      </c>
      <c r="Q301" s="17">
        <v>0.19182911431011401</v>
      </c>
      <c r="R301" s="17"/>
      <c r="S301" s="17">
        <v>0.237778760355494</v>
      </c>
      <c r="T301" s="17">
        <v>0.22584581136418599</v>
      </c>
      <c r="U301" s="17">
        <v>0.29445417927602402</v>
      </c>
      <c r="V301" s="17">
        <v>0.21432200254384701</v>
      </c>
      <c r="W301" s="17">
        <v>0.28976051706823802</v>
      </c>
      <c r="X301" s="17">
        <v>0.15029744982670601</v>
      </c>
      <c r="Y301" s="17">
        <v>0.20526656215869701</v>
      </c>
      <c r="Z301" s="17">
        <v>0.245159802759149</v>
      </c>
      <c r="AA301" s="17">
        <v>0.14156281697346901</v>
      </c>
      <c r="AB301" s="17">
        <v>0.18021871294146</v>
      </c>
      <c r="AC301" s="17">
        <v>0.199915439986633</v>
      </c>
      <c r="AD301" s="17">
        <v>0.25097351421222402</v>
      </c>
      <c r="AE301" s="17"/>
      <c r="AF301" s="17">
        <v>0.228681294997754</v>
      </c>
      <c r="AG301" s="17">
        <v>0.22970566440179599</v>
      </c>
      <c r="AH301" s="17">
        <v>0.221694442985688</v>
      </c>
      <c r="AI301" s="17">
        <v>0.109707957192015</v>
      </c>
      <c r="AJ301" s="17">
        <v>0.18983110809109899</v>
      </c>
      <c r="AK301" s="17"/>
      <c r="AL301" s="17">
        <v>0.25951413285290198</v>
      </c>
      <c r="AM301" s="17">
        <v>0.23029617313109399</v>
      </c>
      <c r="AN301" s="17">
        <v>0.163934706684631</v>
      </c>
      <c r="AO301" s="17"/>
      <c r="AP301" s="17">
        <v>0.227002871180156</v>
      </c>
      <c r="AQ301" s="17">
        <v>0.12822955439960901</v>
      </c>
      <c r="AR301" s="17">
        <v>0.236203428860948</v>
      </c>
      <c r="AS301" s="17">
        <v>0.26107019200178799</v>
      </c>
      <c r="AT301" s="17">
        <v>0.12766190925033399</v>
      </c>
      <c r="AU301" s="17"/>
      <c r="AV301" s="17">
        <v>0</v>
      </c>
      <c r="AW301" s="17">
        <v>0.14952796146740699</v>
      </c>
      <c r="AX301" s="17">
        <v>0.18483751105357399</v>
      </c>
      <c r="AY301" s="17">
        <v>0.24387406886458399</v>
      </c>
      <c r="AZ301" s="17">
        <v>0.19306380424661199</v>
      </c>
      <c r="BA301" s="17">
        <v>0.25203614927744</v>
      </c>
      <c r="BB301" s="17">
        <v>0.24938193681182799</v>
      </c>
      <c r="BC301" s="17">
        <v>0.13466407777612599</v>
      </c>
      <c r="BD301" s="17">
        <v>0.16887689775527401</v>
      </c>
      <c r="BE301" s="17">
        <v>0.23813262031579699</v>
      </c>
      <c r="BF301" s="17">
        <v>0.24535711276463201</v>
      </c>
      <c r="BG301" s="17">
        <v>0.17446748854637301</v>
      </c>
      <c r="BH301" s="17">
        <v>0.26596629480310902</v>
      </c>
      <c r="BI301" s="17">
        <v>0.200480829129913</v>
      </c>
      <c r="BJ301" s="17">
        <v>0.339298408068965</v>
      </c>
      <c r="BK301" s="17">
        <v>0.22076154741010001</v>
      </c>
      <c r="BL301" s="17"/>
      <c r="BM301" s="17">
        <v>0.19829214754278299</v>
      </c>
      <c r="BN301" s="17">
        <v>0.21600691804892599</v>
      </c>
      <c r="BO301" s="17">
        <v>0.21081017423197901</v>
      </c>
      <c r="BP301" s="17">
        <v>0.20356338568783</v>
      </c>
      <c r="BQ301" s="17">
        <v>0.255791531377349</v>
      </c>
      <c r="BR301" s="17">
        <v>0.22847314835351701</v>
      </c>
      <c r="BS301" s="17"/>
      <c r="BT301" s="17">
        <v>0.23306584265944699</v>
      </c>
      <c r="BU301" s="17">
        <v>0.19041108176048599</v>
      </c>
      <c r="BV301" s="17"/>
      <c r="BW301" s="17">
        <v>0.21337857298253199</v>
      </c>
      <c r="BX301" s="17">
        <v>0.23462270712882399</v>
      </c>
      <c r="BY301" s="17"/>
      <c r="BZ301" s="17">
        <v>0.21413088974785599</v>
      </c>
      <c r="CA301" s="17">
        <v>0.245224853518694</v>
      </c>
      <c r="CB301" s="17">
        <v>0.17029686053571</v>
      </c>
      <c r="CC301" s="17"/>
      <c r="CD301" s="17">
        <v>0.22255525131645301</v>
      </c>
      <c r="CE301" s="17">
        <v>0.15612416686785499</v>
      </c>
      <c r="CF301" s="17">
        <v>0.19875992219243799</v>
      </c>
      <c r="CG301" s="17"/>
      <c r="CH301" s="17">
        <v>0.232435455964076</v>
      </c>
      <c r="CI301" s="17">
        <v>0.15234364439168299</v>
      </c>
      <c r="CJ301" s="17">
        <v>0.246031678085575</v>
      </c>
      <c r="CK301" s="17"/>
      <c r="CL301" s="17">
        <v>0.27279332035408299</v>
      </c>
      <c r="CM301" s="17">
        <v>0.18015445016205001</v>
      </c>
      <c r="CN301" s="17"/>
      <c r="CO301" s="17">
        <v>0.245591115604395</v>
      </c>
      <c r="CP301" s="17">
        <v>0.223263107250743</v>
      </c>
      <c r="CQ301" s="17">
        <v>0.207844314925307</v>
      </c>
      <c r="CR301" s="17">
        <v>0.197674598278023</v>
      </c>
    </row>
    <row r="302" spans="2:96" x14ac:dyDescent="0.25">
      <c r="B302" t="s">
        <v>281</v>
      </c>
      <c r="C302" s="17">
        <v>0.19815981741608199</v>
      </c>
      <c r="D302" s="17">
        <v>0.21371597145535401</v>
      </c>
      <c r="E302" s="17">
        <v>0.184985740605038</v>
      </c>
      <c r="F302" s="17"/>
      <c r="G302" s="17">
        <v>0.20508723995613701</v>
      </c>
      <c r="H302" s="17">
        <v>0.22455801725333099</v>
      </c>
      <c r="I302" s="17">
        <v>0.19031592966307301</v>
      </c>
      <c r="J302" s="17">
        <v>0.19040217617008501</v>
      </c>
      <c r="K302" s="17">
        <v>0.17124587035927399</v>
      </c>
      <c r="L302" s="17">
        <v>0.202539931148912</v>
      </c>
      <c r="M302" s="17"/>
      <c r="N302" s="17">
        <v>0.18396940762649799</v>
      </c>
      <c r="O302" s="17">
        <v>0.163318413601066</v>
      </c>
      <c r="P302" s="17">
        <v>0.224149568397145</v>
      </c>
      <c r="Q302" s="17">
        <v>0.22649126918916099</v>
      </c>
      <c r="R302" s="17"/>
      <c r="S302" s="17">
        <v>0.26236234616819099</v>
      </c>
      <c r="T302" s="17">
        <v>0.214018729844342</v>
      </c>
      <c r="U302" s="17">
        <v>0.12719403047175201</v>
      </c>
      <c r="V302" s="17">
        <v>0.17885818120357799</v>
      </c>
      <c r="W302" s="17">
        <v>0.105196471420837</v>
      </c>
      <c r="X302" s="17">
        <v>0.23473865111867101</v>
      </c>
      <c r="Y302" s="17">
        <v>0.14758018423378799</v>
      </c>
      <c r="Z302" s="17">
        <v>0.22830448701085901</v>
      </c>
      <c r="AA302" s="17">
        <v>0.209056517630622</v>
      </c>
      <c r="AB302" s="17">
        <v>0.203182847616486</v>
      </c>
      <c r="AC302" s="17">
        <v>6.5661083031266901E-2</v>
      </c>
      <c r="AD302" s="17">
        <v>0.41606468131429702</v>
      </c>
      <c r="AE302" s="17"/>
      <c r="AF302" s="17">
        <v>0.19971928416474399</v>
      </c>
      <c r="AG302" s="17">
        <v>0.19687067937806599</v>
      </c>
      <c r="AH302" s="17">
        <v>0.10658430312322199</v>
      </c>
      <c r="AI302" s="17">
        <v>0.20758965837412799</v>
      </c>
      <c r="AJ302" s="17">
        <v>0.18487617641302401</v>
      </c>
      <c r="AK302" s="17"/>
      <c r="AL302" s="17">
        <v>0.18953015279513999</v>
      </c>
      <c r="AM302" s="17">
        <v>0.174964910042021</v>
      </c>
      <c r="AN302" s="17">
        <v>0.17344390677709601</v>
      </c>
      <c r="AO302" s="17"/>
      <c r="AP302" s="17">
        <v>0.181619087820514</v>
      </c>
      <c r="AQ302" s="17">
        <v>0.19548808070443699</v>
      </c>
      <c r="AR302" s="17">
        <v>0.27962179668994303</v>
      </c>
      <c r="AS302" s="17">
        <v>9.4146243983522102E-2</v>
      </c>
      <c r="AT302" s="17">
        <v>0.14556928222589399</v>
      </c>
      <c r="AU302" s="17"/>
      <c r="AV302" s="17">
        <v>0</v>
      </c>
      <c r="AW302" s="17">
        <v>0.231332372381167</v>
      </c>
      <c r="AX302" s="17">
        <v>0.23192939477010199</v>
      </c>
      <c r="AY302" s="17">
        <v>0.17512386680382899</v>
      </c>
      <c r="AZ302" s="17">
        <v>0.226487427364714</v>
      </c>
      <c r="BA302" s="17">
        <v>0.22745509680212</v>
      </c>
      <c r="BB302" s="17">
        <v>0.23205308543772599</v>
      </c>
      <c r="BC302" s="17">
        <v>0.150001311976277</v>
      </c>
      <c r="BD302" s="17">
        <v>0.18018040427402299</v>
      </c>
      <c r="BE302" s="17">
        <v>5.2506951069020098E-2</v>
      </c>
      <c r="BF302" s="17">
        <v>0.15087552891602199</v>
      </c>
      <c r="BG302" s="17">
        <v>0.17526736840478099</v>
      </c>
      <c r="BH302" s="17">
        <v>0.31261716307592402</v>
      </c>
      <c r="BI302" s="17">
        <v>0</v>
      </c>
      <c r="BJ302" s="17">
        <v>0.27984607262516797</v>
      </c>
      <c r="BK302" s="17">
        <v>0.294631167651905</v>
      </c>
      <c r="BL302" s="17"/>
      <c r="BM302" s="17">
        <v>0.24307991413872601</v>
      </c>
      <c r="BN302" s="17">
        <v>0.172261195633096</v>
      </c>
      <c r="BO302" s="17">
        <v>0.207113903600428</v>
      </c>
      <c r="BP302" s="17">
        <v>0.20259744747802499</v>
      </c>
      <c r="BQ302" s="17">
        <v>0.18078320645867299</v>
      </c>
      <c r="BR302" s="17">
        <v>0.16826705038151199</v>
      </c>
      <c r="BS302" s="17"/>
      <c r="BT302" s="17">
        <v>0.17646513600823499</v>
      </c>
      <c r="BU302" s="17">
        <v>0.23158950735616499</v>
      </c>
      <c r="BV302" s="17"/>
      <c r="BW302" s="17">
        <v>0.20599074745277501</v>
      </c>
      <c r="BX302" s="17">
        <v>0.186614832585937</v>
      </c>
      <c r="BY302" s="17"/>
      <c r="BZ302" s="17">
        <v>0.19443909707856599</v>
      </c>
      <c r="CA302" s="17">
        <v>0.21678918486561999</v>
      </c>
      <c r="CB302" s="17">
        <v>0.27298209467370799</v>
      </c>
      <c r="CC302" s="17"/>
      <c r="CD302" s="17">
        <v>0.19813215227448</v>
      </c>
      <c r="CE302" s="17">
        <v>0.225771923388078</v>
      </c>
      <c r="CF302" s="17">
        <v>0.187960099758369</v>
      </c>
      <c r="CG302" s="17"/>
      <c r="CH302" s="17">
        <v>0.198914185611967</v>
      </c>
      <c r="CI302" s="17">
        <v>0.19141846224047099</v>
      </c>
      <c r="CJ302" s="17">
        <v>0.23571673136830101</v>
      </c>
      <c r="CK302" s="17"/>
      <c r="CL302" s="17">
        <v>0.16358290400651199</v>
      </c>
      <c r="CM302" s="17">
        <v>0.20686177731413599</v>
      </c>
      <c r="CN302" s="17"/>
      <c r="CO302" s="17">
        <v>0.169933478997641</v>
      </c>
      <c r="CP302" s="17">
        <v>0.211850776297697</v>
      </c>
      <c r="CQ302" s="17">
        <v>0.148766150216503</v>
      </c>
      <c r="CR302" s="17">
        <v>0.28257987184554101</v>
      </c>
    </row>
    <row r="303" spans="2:96" x14ac:dyDescent="0.25">
      <c r="B303" t="s">
        <v>282</v>
      </c>
      <c r="C303" s="17">
        <v>0.19416109321171801</v>
      </c>
      <c r="D303" s="17">
        <v>0.17486496539548699</v>
      </c>
      <c r="E303" s="17">
        <v>0.21050245042411</v>
      </c>
      <c r="F303" s="17"/>
      <c r="G303" s="17">
        <v>0.140164232668893</v>
      </c>
      <c r="H303" s="17">
        <v>0.11607181821648099</v>
      </c>
      <c r="I303" s="17">
        <v>0.12577953038499101</v>
      </c>
      <c r="J303" s="17">
        <v>0.224526342047243</v>
      </c>
      <c r="K303" s="17">
        <v>0.25247652126389902</v>
      </c>
      <c r="L303" s="17">
        <v>0.26227909042363201</v>
      </c>
      <c r="M303" s="17"/>
      <c r="N303" s="17">
        <v>0.184651250831877</v>
      </c>
      <c r="O303" s="17">
        <v>0.19758349179531801</v>
      </c>
      <c r="P303" s="17">
        <v>0.27366205971579799</v>
      </c>
      <c r="Q303" s="17">
        <v>0.14005175435376599</v>
      </c>
      <c r="R303" s="17"/>
      <c r="S303" s="17">
        <v>0.15736035812402199</v>
      </c>
      <c r="T303" s="17">
        <v>0.19984087318878499</v>
      </c>
      <c r="U303" s="17">
        <v>0.254059503976027</v>
      </c>
      <c r="V303" s="17">
        <v>0.19144361088765699</v>
      </c>
      <c r="W303" s="17">
        <v>0.13733158140582699</v>
      </c>
      <c r="X303" s="17">
        <v>0.109155273594639</v>
      </c>
      <c r="Y303" s="17">
        <v>0.400365494019368</v>
      </c>
      <c r="Z303" s="17">
        <v>0.206703284160099</v>
      </c>
      <c r="AA303" s="17">
        <v>0.19754511297774099</v>
      </c>
      <c r="AB303" s="17">
        <v>0.168341729200575</v>
      </c>
      <c r="AC303" s="17">
        <v>0.114955523222634</v>
      </c>
      <c r="AD303" s="17">
        <v>0.16768298241545701</v>
      </c>
      <c r="AE303" s="17"/>
      <c r="AF303" s="17">
        <v>0.20704785957494501</v>
      </c>
      <c r="AG303" s="17">
        <v>0.21854742473733699</v>
      </c>
      <c r="AH303" s="17">
        <v>0.21896228020636199</v>
      </c>
      <c r="AI303" s="17">
        <v>0.38817858642700698</v>
      </c>
      <c r="AJ303" s="17">
        <v>9.7508874037896001E-2</v>
      </c>
      <c r="AK303" s="17"/>
      <c r="AL303" s="17">
        <v>0.186007822549041</v>
      </c>
      <c r="AM303" s="17">
        <v>0.23586153712604699</v>
      </c>
      <c r="AN303" s="17">
        <v>0.162121424314917</v>
      </c>
      <c r="AO303" s="17"/>
      <c r="AP303" s="17">
        <v>0.22695422731484099</v>
      </c>
      <c r="AQ303" s="17">
        <v>0.12519150346243499</v>
      </c>
      <c r="AR303" s="17">
        <v>0.18448311953810101</v>
      </c>
      <c r="AS303" s="17">
        <v>0.28563570614801997</v>
      </c>
      <c r="AT303" s="17">
        <v>0</v>
      </c>
      <c r="AU303" s="17"/>
      <c r="AV303" s="17">
        <v>0.33984762443865701</v>
      </c>
      <c r="AW303" s="17">
        <v>0.109204528684365</v>
      </c>
      <c r="AX303" s="17">
        <v>0.13141626480157501</v>
      </c>
      <c r="AY303" s="17">
        <v>0.131130591716762</v>
      </c>
      <c r="AZ303" s="17">
        <v>0.13951848097507999</v>
      </c>
      <c r="BA303" s="17">
        <v>0.28460466628131098</v>
      </c>
      <c r="BB303" s="17">
        <v>0.31006860888269</v>
      </c>
      <c r="BC303" s="17">
        <v>0.166781265867714</v>
      </c>
      <c r="BD303" s="17">
        <v>0.214177300077213</v>
      </c>
      <c r="BE303" s="17">
        <v>0.20810170866550301</v>
      </c>
      <c r="BF303" s="17">
        <v>0.20926398242694799</v>
      </c>
      <c r="BG303" s="17">
        <v>0.129401900777771</v>
      </c>
      <c r="BH303" s="17">
        <v>0.18011909742291801</v>
      </c>
      <c r="BI303" s="17">
        <v>0.27607676191514202</v>
      </c>
      <c r="BJ303" s="17">
        <v>0.199777914928047</v>
      </c>
      <c r="BK303" s="17">
        <v>0.17075835197327199</v>
      </c>
      <c r="BL303" s="17"/>
      <c r="BM303" s="17">
        <v>0.16610730893013501</v>
      </c>
      <c r="BN303" s="17">
        <v>0.21316807816713401</v>
      </c>
      <c r="BO303" s="17">
        <v>0.156327458487827</v>
      </c>
      <c r="BP303" s="17">
        <v>0.24150682704575199</v>
      </c>
      <c r="BQ303" s="17">
        <v>0.22387008638969999</v>
      </c>
      <c r="BR303" s="17">
        <v>0.11071454151934899</v>
      </c>
      <c r="BS303" s="17"/>
      <c r="BT303" s="17">
        <v>0.200805566596512</v>
      </c>
      <c r="BU303" s="17">
        <v>0.18704350137446599</v>
      </c>
      <c r="BV303" s="17"/>
      <c r="BW303" s="17">
        <v>0.18435792519887001</v>
      </c>
      <c r="BX303" s="17">
        <v>0.24159350377552599</v>
      </c>
      <c r="BY303" s="17"/>
      <c r="BZ303" s="17">
        <v>0.20692431783183801</v>
      </c>
      <c r="CA303" s="17">
        <v>0.16102782908438301</v>
      </c>
      <c r="CB303" s="17">
        <v>0.13413575193924901</v>
      </c>
      <c r="CC303" s="17"/>
      <c r="CD303" s="17">
        <v>0.21690109882080399</v>
      </c>
      <c r="CE303" s="17">
        <v>0.139395660068277</v>
      </c>
      <c r="CF303" s="17">
        <v>0.19302450095852999</v>
      </c>
      <c r="CG303" s="17"/>
      <c r="CH303" s="17">
        <v>0.205375027614175</v>
      </c>
      <c r="CI303" s="17">
        <v>0.15592960611096901</v>
      </c>
      <c r="CJ303" s="17">
        <v>0.224757332472484</v>
      </c>
      <c r="CK303" s="17"/>
      <c r="CL303" s="17">
        <v>0.227813260800139</v>
      </c>
      <c r="CM303" s="17">
        <v>0.179712045705088</v>
      </c>
      <c r="CN303" s="17"/>
      <c r="CO303" s="17">
        <v>0.26727724110578099</v>
      </c>
      <c r="CP303" s="17">
        <v>0.1677413220317</v>
      </c>
      <c r="CQ303" s="17">
        <v>0.21608696936935401</v>
      </c>
      <c r="CR303" s="17">
        <v>0.17494300489782599</v>
      </c>
    </row>
    <row r="304" spans="2:96" x14ac:dyDescent="0.25">
      <c r="B304" t="s">
        <v>283</v>
      </c>
      <c r="C304" s="17">
        <v>0.102163335424045</v>
      </c>
      <c r="D304" s="17">
        <v>0.111871938240378</v>
      </c>
      <c r="E304" s="17">
        <v>9.3941388090057906E-2</v>
      </c>
      <c r="F304" s="17"/>
      <c r="G304" s="17">
        <v>0.116606534326438</v>
      </c>
      <c r="H304" s="17">
        <v>6.7900613739035998E-2</v>
      </c>
      <c r="I304" s="17">
        <v>6.6237307044239399E-2</v>
      </c>
      <c r="J304" s="17">
        <v>7.9870709981196095E-2</v>
      </c>
      <c r="K304" s="17">
        <v>0.102699883621421</v>
      </c>
      <c r="L304" s="17">
        <v>0.142980042813622</v>
      </c>
      <c r="M304" s="17"/>
      <c r="N304" s="17">
        <v>0.12218674616488601</v>
      </c>
      <c r="O304" s="17">
        <v>7.3325833805916202E-2</v>
      </c>
      <c r="P304" s="17">
        <v>0.104995450388148</v>
      </c>
      <c r="Q304" s="17">
        <v>0.108292993403047</v>
      </c>
      <c r="R304" s="17"/>
      <c r="S304" s="17">
        <v>0.122207558084885</v>
      </c>
      <c r="T304" s="17">
        <v>9.2189312632897799E-2</v>
      </c>
      <c r="U304" s="17">
        <v>7.2212089786518996E-2</v>
      </c>
      <c r="V304" s="17">
        <v>6.9484506650968003E-2</v>
      </c>
      <c r="W304" s="17">
        <v>0.135759823379551</v>
      </c>
      <c r="X304" s="17">
        <v>0.15759378366768101</v>
      </c>
      <c r="Y304" s="17">
        <v>0.13924345849060099</v>
      </c>
      <c r="Z304" s="17">
        <v>0</v>
      </c>
      <c r="AA304" s="17">
        <v>5.76011713391162E-2</v>
      </c>
      <c r="AB304" s="17">
        <v>0.167834789062868</v>
      </c>
      <c r="AC304" s="17">
        <v>3.3975370981143303E-2</v>
      </c>
      <c r="AD304" s="17">
        <v>0.101333511699774</v>
      </c>
      <c r="AE304" s="17"/>
      <c r="AF304" s="17">
        <v>0.131616391497936</v>
      </c>
      <c r="AG304" s="17">
        <v>8.3845947030736098E-2</v>
      </c>
      <c r="AH304" s="17">
        <v>9.3746912610612507E-2</v>
      </c>
      <c r="AI304" s="17">
        <v>0.109707957192015</v>
      </c>
      <c r="AJ304" s="17">
        <v>0.1078179086376</v>
      </c>
      <c r="AK304" s="17"/>
      <c r="AL304" s="17">
        <v>0.133063237487547</v>
      </c>
      <c r="AM304" s="17">
        <v>0.11104477628793399</v>
      </c>
      <c r="AN304" s="17">
        <v>4.76677885024075E-2</v>
      </c>
      <c r="AO304" s="17"/>
      <c r="AP304" s="17">
        <v>8.6277429337206696E-2</v>
      </c>
      <c r="AQ304" s="17">
        <v>0.116608503572819</v>
      </c>
      <c r="AR304" s="17">
        <v>9.9304389316312705E-2</v>
      </c>
      <c r="AS304" s="17">
        <v>0.12674968044193899</v>
      </c>
      <c r="AT304" s="17">
        <v>0.144814986577328</v>
      </c>
      <c r="AU304" s="17"/>
      <c r="AV304" s="17">
        <v>0.33984762443865701</v>
      </c>
      <c r="AW304" s="17">
        <v>0.19582353005737699</v>
      </c>
      <c r="AX304" s="17">
        <v>7.9740500978048995E-2</v>
      </c>
      <c r="AY304" s="17">
        <v>0.11429629795013301</v>
      </c>
      <c r="AZ304" s="17">
        <v>0.117551383086253</v>
      </c>
      <c r="BA304" s="17">
        <v>0.127294469073752</v>
      </c>
      <c r="BB304" s="17">
        <v>0.101878560241194</v>
      </c>
      <c r="BC304" s="17">
        <v>1.7204844537591701E-2</v>
      </c>
      <c r="BD304" s="17">
        <v>0.144424832140433</v>
      </c>
      <c r="BE304" s="17">
        <v>4.9920386688568401E-2</v>
      </c>
      <c r="BF304" s="17">
        <v>0.15677914510201099</v>
      </c>
      <c r="BG304" s="17">
        <v>5.7791975156174E-2</v>
      </c>
      <c r="BH304" s="17">
        <v>0.125184306011762</v>
      </c>
      <c r="BI304" s="17">
        <v>0</v>
      </c>
      <c r="BJ304" s="17">
        <v>7.50970165570089E-2</v>
      </c>
      <c r="BK304" s="17">
        <v>0.20309087579037099</v>
      </c>
      <c r="BL304" s="17"/>
      <c r="BM304" s="17">
        <v>9.8145226801044094E-2</v>
      </c>
      <c r="BN304" s="17">
        <v>8.8959456318626007E-2</v>
      </c>
      <c r="BO304" s="17">
        <v>0.129972721192748</v>
      </c>
      <c r="BP304" s="17">
        <v>0.12913779393413699</v>
      </c>
      <c r="BQ304" s="17">
        <v>9.9104581402806396E-2</v>
      </c>
      <c r="BR304" s="17">
        <v>4.1987631755638098E-2</v>
      </c>
      <c r="BS304" s="17"/>
      <c r="BT304" s="17">
        <v>0.110269726917919</v>
      </c>
      <c r="BU304" s="17">
        <v>9.1829947260581704E-2</v>
      </c>
      <c r="BV304" s="17"/>
      <c r="BW304" s="17">
        <v>0.120365463357573</v>
      </c>
      <c r="BX304" s="17">
        <v>8.8051664919124306E-2</v>
      </c>
      <c r="BY304" s="17"/>
      <c r="BZ304" s="17">
        <v>0.105747713884928</v>
      </c>
      <c r="CA304" s="17">
        <v>8.7291990253046001E-2</v>
      </c>
      <c r="CB304" s="17">
        <v>0.12676389440418601</v>
      </c>
      <c r="CC304" s="17"/>
      <c r="CD304" s="17">
        <v>0.100216611862256</v>
      </c>
      <c r="CE304" s="17">
        <v>0.13836090358511099</v>
      </c>
      <c r="CF304" s="17">
        <v>8.3252198447773096E-2</v>
      </c>
      <c r="CG304" s="17"/>
      <c r="CH304" s="17">
        <v>9.6181580602293801E-2</v>
      </c>
      <c r="CI304" s="17">
        <v>0.12739112038672101</v>
      </c>
      <c r="CJ304" s="17">
        <v>8.4571859811454306E-2</v>
      </c>
      <c r="CK304" s="17"/>
      <c r="CL304" s="17">
        <v>9.34493869541307E-2</v>
      </c>
      <c r="CM304" s="17">
        <v>0.110163192213942</v>
      </c>
      <c r="CN304" s="17"/>
      <c r="CO304" s="17">
        <v>9.3693612956053898E-2</v>
      </c>
      <c r="CP304" s="17">
        <v>0.104616844277777</v>
      </c>
      <c r="CQ304" s="17">
        <v>0.10653932037009201</v>
      </c>
      <c r="CR304" s="17">
        <v>9.1413433237032202E-2</v>
      </c>
    </row>
    <row r="305" spans="2:96" x14ac:dyDescent="0.25">
      <c r="B305" t="s">
        <v>284</v>
      </c>
      <c r="C305" s="17">
        <v>5.57245053742541E-2</v>
      </c>
      <c r="D305" s="17">
        <v>5.1056532739146801E-2</v>
      </c>
      <c r="E305" s="17">
        <v>5.9677682354342197E-2</v>
      </c>
      <c r="F305" s="17"/>
      <c r="G305" s="17">
        <v>0.16016552238411499</v>
      </c>
      <c r="H305" s="17">
        <v>0.11122342097681399</v>
      </c>
      <c r="I305" s="17">
        <v>4.5624376610053703E-2</v>
      </c>
      <c r="J305" s="17">
        <v>1.26170887006031E-2</v>
      </c>
      <c r="K305" s="17">
        <v>3.2549037851474401E-2</v>
      </c>
      <c r="L305" s="17">
        <v>5.6001051771235599E-3</v>
      </c>
      <c r="M305" s="17"/>
      <c r="N305" s="17">
        <v>5.5411350978311298E-2</v>
      </c>
      <c r="O305" s="17">
        <v>6.1757001235445398E-2</v>
      </c>
      <c r="P305" s="17">
        <v>4.5004271623853898E-2</v>
      </c>
      <c r="Q305" s="17">
        <v>5.88435116271721E-2</v>
      </c>
      <c r="R305" s="17"/>
      <c r="S305" s="17">
        <v>4.1242465537223799E-2</v>
      </c>
      <c r="T305" s="17">
        <v>4.7892789420199998E-2</v>
      </c>
      <c r="U305" s="17">
        <v>6.9746359813304001E-2</v>
      </c>
      <c r="V305" s="17">
        <v>1.7770941754714501E-2</v>
      </c>
      <c r="W305" s="17">
        <v>2.2323108084041698E-2</v>
      </c>
      <c r="X305" s="17">
        <v>8.6296614427851803E-2</v>
      </c>
      <c r="Y305" s="17">
        <v>2.38279469423546E-2</v>
      </c>
      <c r="Z305" s="17">
        <v>4.56054637703271E-2</v>
      </c>
      <c r="AA305" s="17">
        <v>5.4171718044341101E-2</v>
      </c>
      <c r="AB305" s="17">
        <v>6.30204272976536E-2</v>
      </c>
      <c r="AC305" s="17">
        <v>0.145324564718469</v>
      </c>
      <c r="AD305" s="17">
        <v>0.15985934578230401</v>
      </c>
      <c r="AE305" s="17"/>
      <c r="AF305" s="17">
        <v>3.1249823991873801E-2</v>
      </c>
      <c r="AG305" s="17">
        <v>4.2892250067312503E-2</v>
      </c>
      <c r="AH305" s="17">
        <v>2.8910468220602999E-2</v>
      </c>
      <c r="AI305" s="17">
        <v>0</v>
      </c>
      <c r="AJ305" s="17">
        <v>0.10421368387951301</v>
      </c>
      <c r="AK305" s="17"/>
      <c r="AL305" s="17">
        <v>4.1789420613103798E-2</v>
      </c>
      <c r="AM305" s="17">
        <v>6.1847872271561598E-2</v>
      </c>
      <c r="AN305" s="17">
        <v>8.5601618220827597E-2</v>
      </c>
      <c r="AO305" s="17"/>
      <c r="AP305" s="17">
        <v>3.6332981607534502E-2</v>
      </c>
      <c r="AQ305" s="17">
        <v>4.8645149542598701E-2</v>
      </c>
      <c r="AR305" s="17">
        <v>5.7794839477736101E-2</v>
      </c>
      <c r="AS305" s="17">
        <v>6.0575012820411903E-2</v>
      </c>
      <c r="AT305" s="17">
        <v>0</v>
      </c>
      <c r="AU305" s="17"/>
      <c r="AV305" s="17">
        <v>0</v>
      </c>
      <c r="AW305" s="17">
        <v>0.122851424474396</v>
      </c>
      <c r="AX305" s="17">
        <v>8.8441162335361104E-2</v>
      </c>
      <c r="AY305" s="17">
        <v>0.13371687935123</v>
      </c>
      <c r="AZ305" s="17">
        <v>7.2060461459996103E-2</v>
      </c>
      <c r="BA305" s="17">
        <v>0</v>
      </c>
      <c r="BB305" s="17">
        <v>1.8855358696403701E-2</v>
      </c>
      <c r="BC305" s="17">
        <v>5.4929698791677202E-2</v>
      </c>
      <c r="BD305" s="17">
        <v>5.7414258678460901E-2</v>
      </c>
      <c r="BE305" s="17">
        <v>2.64904682209102E-2</v>
      </c>
      <c r="BF305" s="17">
        <v>2.6328368966162901E-2</v>
      </c>
      <c r="BG305" s="17">
        <v>0</v>
      </c>
      <c r="BH305" s="17">
        <v>0</v>
      </c>
      <c r="BI305" s="17">
        <v>7.7050890407539901E-2</v>
      </c>
      <c r="BJ305" s="17">
        <v>0.170113528662481</v>
      </c>
      <c r="BK305" s="17">
        <v>0.100847833438301</v>
      </c>
      <c r="BL305" s="17"/>
      <c r="BM305" s="17">
        <v>9.10867341961068E-2</v>
      </c>
      <c r="BN305" s="17">
        <v>4.3133281502225902E-2</v>
      </c>
      <c r="BO305" s="17">
        <v>6.6640710264435604E-2</v>
      </c>
      <c r="BP305" s="17">
        <v>3.9898035662205303E-2</v>
      </c>
      <c r="BQ305" s="17">
        <v>0</v>
      </c>
      <c r="BR305" s="17">
        <v>0.105124421337789</v>
      </c>
      <c r="BS305" s="17"/>
      <c r="BT305" s="17">
        <v>4.7243210239968497E-2</v>
      </c>
      <c r="BU305" s="17">
        <v>6.8527190492588999E-2</v>
      </c>
      <c r="BV305" s="17"/>
      <c r="BW305" s="17">
        <v>3.7733854357577097E-2</v>
      </c>
      <c r="BX305" s="17">
        <v>4.9204093371124101E-2</v>
      </c>
      <c r="BY305" s="17"/>
      <c r="BZ305" s="17">
        <v>4.8369224517044597E-2</v>
      </c>
      <c r="CA305" s="17">
        <v>8.1400835092821297E-2</v>
      </c>
      <c r="CB305" s="17">
        <v>7.3342092366144404E-2</v>
      </c>
      <c r="CC305" s="17"/>
      <c r="CD305" s="17">
        <v>4.0526649316388601E-2</v>
      </c>
      <c r="CE305" s="17">
        <v>0.10872240790445201</v>
      </c>
      <c r="CF305" s="17">
        <v>3.7533434266108702E-2</v>
      </c>
      <c r="CG305" s="17"/>
      <c r="CH305" s="17">
        <v>5.3611969407328097E-2</v>
      </c>
      <c r="CI305" s="17">
        <v>8.2083816967051304E-2</v>
      </c>
      <c r="CJ305" s="17">
        <v>0</v>
      </c>
      <c r="CK305" s="17"/>
      <c r="CL305" s="17">
        <v>2.2854025291679798E-2</v>
      </c>
      <c r="CM305" s="17">
        <v>6.9573906116485507E-2</v>
      </c>
      <c r="CN305" s="17"/>
      <c r="CO305" s="17">
        <v>5.5664498446863303E-2</v>
      </c>
      <c r="CP305" s="17">
        <v>3.7447888960531903E-2</v>
      </c>
      <c r="CQ305" s="17">
        <v>3.4593437361258202E-2</v>
      </c>
      <c r="CR305" s="17">
        <v>0.13677252524196901</v>
      </c>
    </row>
    <row r="306" spans="2:96" x14ac:dyDescent="0.25">
      <c r="B306" t="s">
        <v>285</v>
      </c>
      <c r="C306" s="17">
        <v>3.54188404471803E-2</v>
      </c>
      <c r="D306" s="17">
        <v>3.4378680368133199E-2</v>
      </c>
      <c r="E306" s="17">
        <v>3.6299723263238499E-2</v>
      </c>
      <c r="F306" s="17"/>
      <c r="G306" s="17">
        <v>1.1641438676103399E-2</v>
      </c>
      <c r="H306" s="17">
        <v>4.2158698646722399E-2</v>
      </c>
      <c r="I306" s="17">
        <v>2.8030219212980299E-2</v>
      </c>
      <c r="J306" s="17">
        <v>4.8103311728331002E-2</v>
      </c>
      <c r="K306" s="17">
        <v>3.0834351359593101E-2</v>
      </c>
      <c r="L306" s="17">
        <v>4.6345602080692001E-2</v>
      </c>
      <c r="M306" s="17"/>
      <c r="N306" s="17">
        <v>3.2141307230823299E-2</v>
      </c>
      <c r="O306" s="17">
        <v>2.3636965655864501E-2</v>
      </c>
      <c r="P306" s="17">
        <v>2.08195118067994E-2</v>
      </c>
      <c r="Q306" s="17">
        <v>6.1356660110898797E-2</v>
      </c>
      <c r="R306" s="17"/>
      <c r="S306" s="17">
        <v>4.8470548267219998E-2</v>
      </c>
      <c r="T306" s="17">
        <v>8.0788367870397199E-2</v>
      </c>
      <c r="U306" s="17">
        <v>5.8710020072579701E-2</v>
      </c>
      <c r="V306" s="17">
        <v>5.2081498219853098E-2</v>
      </c>
      <c r="W306" s="17">
        <v>1.7387101075117799E-2</v>
      </c>
      <c r="X306" s="17">
        <v>0</v>
      </c>
      <c r="Y306" s="17">
        <v>1.74991029428774E-2</v>
      </c>
      <c r="Z306" s="17">
        <v>0</v>
      </c>
      <c r="AA306" s="17">
        <v>3.6890229437978601E-2</v>
      </c>
      <c r="AB306" s="17">
        <v>3.1977599805815299E-2</v>
      </c>
      <c r="AC306" s="17">
        <v>0</v>
      </c>
      <c r="AD306" s="17">
        <v>0</v>
      </c>
      <c r="AE306" s="17"/>
      <c r="AF306" s="17">
        <v>3.4998952178090403E-2</v>
      </c>
      <c r="AG306" s="17">
        <v>7.0622361852747499E-3</v>
      </c>
      <c r="AH306" s="17">
        <v>5.9995861368511101E-2</v>
      </c>
      <c r="AI306" s="17">
        <v>0.101778841258005</v>
      </c>
      <c r="AJ306" s="17">
        <v>7.4708498409919305E-2</v>
      </c>
      <c r="AK306" s="17"/>
      <c r="AL306" s="17">
        <v>4.70370298173379E-2</v>
      </c>
      <c r="AM306" s="17">
        <v>9.7623985484046293E-3</v>
      </c>
      <c r="AN306" s="17">
        <v>6.4007234085095704E-2</v>
      </c>
      <c r="AO306" s="17"/>
      <c r="AP306" s="17">
        <v>4.77893274244496E-2</v>
      </c>
      <c r="AQ306" s="17">
        <v>3.5120406820316898E-2</v>
      </c>
      <c r="AR306" s="17">
        <v>2.5640099505635599E-2</v>
      </c>
      <c r="AS306" s="17">
        <v>4.3628020607670001E-2</v>
      </c>
      <c r="AT306" s="17">
        <v>0</v>
      </c>
      <c r="AU306" s="17"/>
      <c r="AV306" s="17">
        <v>0.66015237556134299</v>
      </c>
      <c r="AW306" s="17">
        <v>0</v>
      </c>
      <c r="AX306" s="17">
        <v>3.2409063272765798E-2</v>
      </c>
      <c r="AY306" s="17">
        <v>3.9790871584787599E-2</v>
      </c>
      <c r="AZ306" s="17">
        <v>5.9329273418327097E-2</v>
      </c>
      <c r="BA306" s="17">
        <v>3.8221472611724101E-2</v>
      </c>
      <c r="BB306" s="17">
        <v>5.5886724663792499E-2</v>
      </c>
      <c r="BC306" s="17">
        <v>0</v>
      </c>
      <c r="BD306" s="17">
        <v>0</v>
      </c>
      <c r="BE306" s="17">
        <v>0</v>
      </c>
      <c r="BF306" s="17">
        <v>6.7795658077489399E-2</v>
      </c>
      <c r="BG306" s="17">
        <v>3.5152937868235701E-2</v>
      </c>
      <c r="BH306" s="17">
        <v>3.80669958094235E-2</v>
      </c>
      <c r="BI306" s="17">
        <v>5.2238726141560297E-2</v>
      </c>
      <c r="BJ306" s="17">
        <v>0</v>
      </c>
      <c r="BK306" s="17">
        <v>4.4710103343897099E-2</v>
      </c>
      <c r="BL306" s="17"/>
      <c r="BM306" s="17">
        <v>1.7359228389513801E-2</v>
      </c>
      <c r="BN306" s="17">
        <v>4.2800136359574199E-2</v>
      </c>
      <c r="BO306" s="17">
        <v>1.01977626939434E-2</v>
      </c>
      <c r="BP306" s="17">
        <v>2.9820352804838999E-2</v>
      </c>
      <c r="BQ306" s="17">
        <v>5.4961584921716398E-2</v>
      </c>
      <c r="BR306" s="17">
        <v>9.3884344906424597E-2</v>
      </c>
      <c r="BS306" s="17"/>
      <c r="BT306" s="17">
        <v>4.7799852501811603E-2</v>
      </c>
      <c r="BU306" s="17">
        <v>1.81593977506695E-2</v>
      </c>
      <c r="BV306" s="17"/>
      <c r="BW306" s="17">
        <v>5.6748352829255902E-2</v>
      </c>
      <c r="BX306" s="17">
        <v>1.18172385662575E-2</v>
      </c>
      <c r="BY306" s="17"/>
      <c r="BZ306" s="17">
        <v>3.4868180886165397E-2</v>
      </c>
      <c r="CA306" s="17">
        <v>3.90969846881703E-2</v>
      </c>
      <c r="CB306" s="17">
        <v>4.4864737790907203E-2</v>
      </c>
      <c r="CC306" s="17"/>
      <c r="CD306" s="17">
        <v>3.49761707699245E-2</v>
      </c>
      <c r="CE306" s="17">
        <v>4.2273570350403099E-2</v>
      </c>
      <c r="CF306" s="17">
        <v>3.3536526425016998E-2</v>
      </c>
      <c r="CG306" s="17"/>
      <c r="CH306" s="17">
        <v>3.5824293029200302E-2</v>
      </c>
      <c r="CI306" s="17">
        <v>2.1977714507019599E-2</v>
      </c>
      <c r="CJ306" s="17">
        <v>6.9322453082965599E-2</v>
      </c>
      <c r="CK306" s="17"/>
      <c r="CL306" s="17">
        <v>4.52843413097095E-2</v>
      </c>
      <c r="CM306" s="17">
        <v>3.08776873964531E-2</v>
      </c>
      <c r="CN306" s="17"/>
      <c r="CO306" s="17">
        <v>0</v>
      </c>
      <c r="CP306" s="17">
        <v>3.8614283414509003E-2</v>
      </c>
      <c r="CQ306" s="17">
        <v>2.8740532221796299E-2</v>
      </c>
      <c r="CR306" s="17">
        <v>5.63563201821402E-2</v>
      </c>
    </row>
    <row r="307" spans="2:96" x14ac:dyDescent="0.25">
      <c r="B307" t="s">
        <v>286</v>
      </c>
      <c r="C307" s="17">
        <v>2.51128805698188E-2</v>
      </c>
      <c r="D307" s="17">
        <v>2.7438031813080001E-2</v>
      </c>
      <c r="E307" s="17">
        <v>2.31437742599503E-2</v>
      </c>
      <c r="F307" s="17"/>
      <c r="G307" s="17">
        <v>5.4010560267207297E-2</v>
      </c>
      <c r="H307" s="17">
        <v>6.0180117511331697E-2</v>
      </c>
      <c r="I307" s="17">
        <v>4.0177659025428997E-2</v>
      </c>
      <c r="J307" s="17">
        <v>1.30107520726416E-2</v>
      </c>
      <c r="K307" s="17">
        <v>0</v>
      </c>
      <c r="L307" s="17">
        <v>0</v>
      </c>
      <c r="M307" s="17"/>
      <c r="N307" s="17">
        <v>0</v>
      </c>
      <c r="O307" s="17">
        <v>2.6631556951715998E-2</v>
      </c>
      <c r="P307" s="17">
        <v>1.9956218700039299E-2</v>
      </c>
      <c r="Q307" s="17">
        <v>5.2584506236213802E-2</v>
      </c>
      <c r="R307" s="17"/>
      <c r="S307" s="17">
        <v>0</v>
      </c>
      <c r="T307" s="17">
        <v>1.95463041708221E-2</v>
      </c>
      <c r="U307" s="17">
        <v>0</v>
      </c>
      <c r="V307" s="17">
        <v>5.5122709667121801E-2</v>
      </c>
      <c r="W307" s="17">
        <v>0</v>
      </c>
      <c r="X307" s="17">
        <v>1.6882911182288001E-2</v>
      </c>
      <c r="Y307" s="17">
        <v>5.3864455046592499E-2</v>
      </c>
      <c r="Z307" s="17">
        <v>0.15975876558934099</v>
      </c>
      <c r="AA307" s="17">
        <v>1.31721269416875E-2</v>
      </c>
      <c r="AB307" s="17">
        <v>0</v>
      </c>
      <c r="AC307" s="17">
        <v>4.1499503778001101E-2</v>
      </c>
      <c r="AD307" s="17">
        <v>5.41700236347369E-2</v>
      </c>
      <c r="AE307" s="17"/>
      <c r="AF307" s="17">
        <v>1.7933681086140199E-2</v>
      </c>
      <c r="AG307" s="17">
        <v>3.9768200575279897E-2</v>
      </c>
      <c r="AH307" s="17">
        <v>0</v>
      </c>
      <c r="AI307" s="17">
        <v>0.18567854164563</v>
      </c>
      <c r="AJ307" s="17">
        <v>2.6904099495596401E-2</v>
      </c>
      <c r="AK307" s="17"/>
      <c r="AL307" s="17">
        <v>1.18460882370067E-2</v>
      </c>
      <c r="AM307" s="17">
        <v>3.09930324848985E-2</v>
      </c>
      <c r="AN307" s="17">
        <v>2.9150617391272799E-2</v>
      </c>
      <c r="AO307" s="17"/>
      <c r="AP307" s="17">
        <v>4.3609287693019701E-2</v>
      </c>
      <c r="AQ307" s="17">
        <v>2.17268267717994E-2</v>
      </c>
      <c r="AR307" s="17">
        <v>8.8662811645456897E-3</v>
      </c>
      <c r="AS307" s="17">
        <v>0</v>
      </c>
      <c r="AT307" s="17">
        <v>0.144814986577328</v>
      </c>
      <c r="AU307" s="17"/>
      <c r="AV307" s="17">
        <v>0.66015237556134299</v>
      </c>
      <c r="AW307" s="17">
        <v>0</v>
      </c>
      <c r="AX307" s="17">
        <v>1.72594186226715E-2</v>
      </c>
      <c r="AY307" s="17">
        <v>7.6157139574958094E-2</v>
      </c>
      <c r="AZ307" s="17">
        <v>4.9709079589054898E-2</v>
      </c>
      <c r="BA307" s="17">
        <v>1.40207496466775E-2</v>
      </c>
      <c r="BB307" s="17">
        <v>4.0706894646899201E-2</v>
      </c>
      <c r="BC307" s="17">
        <v>0</v>
      </c>
      <c r="BD307" s="17">
        <v>0</v>
      </c>
      <c r="BE307" s="17">
        <v>4.0574411241651898E-2</v>
      </c>
      <c r="BF307" s="17">
        <v>0</v>
      </c>
      <c r="BG307" s="17">
        <v>0</v>
      </c>
      <c r="BH307" s="17">
        <v>4.4486246609294601E-2</v>
      </c>
      <c r="BI307" s="17">
        <v>0</v>
      </c>
      <c r="BJ307" s="17">
        <v>0</v>
      </c>
      <c r="BK307" s="17">
        <v>0</v>
      </c>
      <c r="BL307" s="17"/>
      <c r="BM307" s="17">
        <v>2.32036046314609E-2</v>
      </c>
      <c r="BN307" s="17">
        <v>2.5646438397934099E-2</v>
      </c>
      <c r="BO307" s="17">
        <v>0</v>
      </c>
      <c r="BP307" s="17">
        <v>2.8080534857167001E-2</v>
      </c>
      <c r="BQ307" s="17">
        <v>0</v>
      </c>
      <c r="BR307" s="17">
        <v>0.10685291056879299</v>
      </c>
      <c r="BS307" s="17"/>
      <c r="BT307" s="17">
        <v>2.93362144840261E-2</v>
      </c>
      <c r="BU307" s="17">
        <v>1.9385028208889699E-2</v>
      </c>
      <c r="BV307" s="17"/>
      <c r="BW307" s="17">
        <v>4.3000888267024001E-2</v>
      </c>
      <c r="BX307" s="17">
        <v>1.02236032825624E-2</v>
      </c>
      <c r="BY307" s="17"/>
      <c r="BZ307" s="17">
        <v>3.1700904591629199E-2</v>
      </c>
      <c r="CA307" s="17">
        <v>0</v>
      </c>
      <c r="CB307" s="17">
        <v>0</v>
      </c>
      <c r="CC307" s="17"/>
      <c r="CD307" s="17">
        <v>2.7708641264638199E-2</v>
      </c>
      <c r="CE307" s="17">
        <v>4.6849013571786398E-2</v>
      </c>
      <c r="CF307" s="17">
        <v>3.2832141521099797E-2</v>
      </c>
      <c r="CG307" s="17"/>
      <c r="CH307" s="17">
        <v>2.7249075529474701E-2</v>
      </c>
      <c r="CI307" s="17">
        <v>3.6201018218730098E-2</v>
      </c>
      <c r="CJ307" s="17">
        <v>0</v>
      </c>
      <c r="CK307" s="17"/>
      <c r="CL307" s="17">
        <v>2.12634701908943E-2</v>
      </c>
      <c r="CM307" s="17">
        <v>2.8713376575067302E-2</v>
      </c>
      <c r="CN307" s="17"/>
      <c r="CO307" s="17">
        <v>0</v>
      </c>
      <c r="CP307" s="17">
        <v>9.9389087143929803E-3</v>
      </c>
      <c r="CQ307" s="17">
        <v>9.5777793461573092E-3</v>
      </c>
      <c r="CR307" s="17">
        <v>9.8014954211514002E-2</v>
      </c>
    </row>
    <row r="308" spans="2:96" x14ac:dyDescent="0.25">
      <c r="B308" t="s">
        <v>287</v>
      </c>
      <c r="C308" s="17">
        <v>2.0572703184729299E-2</v>
      </c>
      <c r="D308" s="17">
        <v>1.7852671854429E-2</v>
      </c>
      <c r="E308" s="17">
        <v>2.2876222523979799E-2</v>
      </c>
      <c r="F308" s="17"/>
      <c r="G308" s="17">
        <v>5.0373989528574102E-2</v>
      </c>
      <c r="H308" s="17">
        <v>2.5619196976766598E-2</v>
      </c>
      <c r="I308" s="17">
        <v>3.8283709688684102E-2</v>
      </c>
      <c r="J308" s="17">
        <v>0</v>
      </c>
      <c r="K308" s="17">
        <v>2.0433085917017701E-2</v>
      </c>
      <c r="L308" s="17">
        <v>0</v>
      </c>
      <c r="M308" s="17"/>
      <c r="N308" s="17">
        <v>1.2910267993111801E-2</v>
      </c>
      <c r="O308" s="17">
        <v>3.14106469751321E-2</v>
      </c>
      <c r="P308" s="17">
        <v>6.8446049561006203E-3</v>
      </c>
      <c r="Q308" s="17">
        <v>2.84904907292216E-2</v>
      </c>
      <c r="R308" s="17"/>
      <c r="S308" s="17">
        <v>3.59970512990124E-2</v>
      </c>
      <c r="T308" s="17">
        <v>1.81530286984499E-2</v>
      </c>
      <c r="U308" s="17">
        <v>3.93653232862732E-2</v>
      </c>
      <c r="V308" s="17">
        <v>0</v>
      </c>
      <c r="W308" s="17">
        <v>4.9707422243324799E-2</v>
      </c>
      <c r="X308" s="17">
        <v>1.75538102272212E-2</v>
      </c>
      <c r="Y308" s="17">
        <v>1.9598084358173399E-2</v>
      </c>
      <c r="Z308" s="17">
        <v>0</v>
      </c>
      <c r="AA308" s="17">
        <v>0</v>
      </c>
      <c r="AB308" s="17">
        <v>2.73100206385858E-2</v>
      </c>
      <c r="AC308" s="17">
        <v>0</v>
      </c>
      <c r="AD308" s="17">
        <v>3.6523489389402003E-2</v>
      </c>
      <c r="AE308" s="17"/>
      <c r="AF308" s="17">
        <v>8.6426477626397498E-3</v>
      </c>
      <c r="AG308" s="17">
        <v>2.53149567932772E-2</v>
      </c>
      <c r="AH308" s="17">
        <v>0</v>
      </c>
      <c r="AI308" s="17">
        <v>0</v>
      </c>
      <c r="AJ308" s="17">
        <v>5.9252975290561997E-2</v>
      </c>
      <c r="AK308" s="17"/>
      <c r="AL308" s="17">
        <v>1.2414454814793001E-2</v>
      </c>
      <c r="AM308" s="17">
        <v>3.72718167675073E-2</v>
      </c>
      <c r="AN308" s="17">
        <v>0</v>
      </c>
      <c r="AO308" s="17"/>
      <c r="AP308" s="17">
        <v>1.26835990679242E-2</v>
      </c>
      <c r="AQ308" s="17">
        <v>1.5860335976290201E-2</v>
      </c>
      <c r="AR308" s="17">
        <v>3.4876756548800299E-2</v>
      </c>
      <c r="AS308" s="17">
        <v>1.48165008463793E-2</v>
      </c>
      <c r="AT308" s="17">
        <v>0</v>
      </c>
      <c r="AU308" s="17"/>
      <c r="AV308" s="17">
        <v>0</v>
      </c>
      <c r="AW308" s="17">
        <v>7.6133158006480905E-2</v>
      </c>
      <c r="AX308" s="17">
        <v>4.5325688160061703E-2</v>
      </c>
      <c r="AY308" s="17">
        <v>2.47334776598815E-2</v>
      </c>
      <c r="AZ308" s="17">
        <v>0</v>
      </c>
      <c r="BA308" s="17">
        <v>3.9321747957718201E-2</v>
      </c>
      <c r="BB308" s="17">
        <v>0</v>
      </c>
      <c r="BC308" s="17">
        <v>0</v>
      </c>
      <c r="BD308" s="17">
        <v>2.33655321597591E-2</v>
      </c>
      <c r="BE308" s="17">
        <v>3.2099404240663598E-2</v>
      </c>
      <c r="BF308" s="17">
        <v>2.9138994384290198E-2</v>
      </c>
      <c r="BG308" s="17">
        <v>0</v>
      </c>
      <c r="BH308" s="17">
        <v>0</v>
      </c>
      <c r="BI308" s="17">
        <v>0</v>
      </c>
      <c r="BJ308" s="17">
        <v>0</v>
      </c>
      <c r="BK308" s="17">
        <v>5.3482866829331503E-2</v>
      </c>
      <c r="BL308" s="17"/>
      <c r="BM308" s="17">
        <v>1.5988969926348899E-2</v>
      </c>
      <c r="BN308" s="17">
        <v>1.1175668031245801E-2</v>
      </c>
      <c r="BO308" s="17">
        <v>2.1530110937703E-2</v>
      </c>
      <c r="BP308" s="17">
        <v>4.0530149630946297E-2</v>
      </c>
      <c r="BQ308" s="17">
        <v>3.1082109804683501E-2</v>
      </c>
      <c r="BR308" s="17">
        <v>0</v>
      </c>
      <c r="BS308" s="17"/>
      <c r="BT308" s="17">
        <v>1.6086955361044299E-2</v>
      </c>
      <c r="BU308" s="17">
        <v>2.7235038551107101E-2</v>
      </c>
      <c r="BV308" s="17"/>
      <c r="BW308" s="17">
        <v>1.6313204359519301E-2</v>
      </c>
      <c r="BX308" s="17">
        <v>0</v>
      </c>
      <c r="BY308" s="17"/>
      <c r="BZ308" s="17">
        <v>1.61939296702148E-2</v>
      </c>
      <c r="CA308" s="17">
        <v>3.8761044181865302E-2</v>
      </c>
      <c r="CB308" s="17">
        <v>4.4864737790907203E-2</v>
      </c>
      <c r="CC308" s="17"/>
      <c r="CD308" s="17">
        <v>8.8924911971138398E-3</v>
      </c>
      <c r="CE308" s="17">
        <v>5.83814457409857E-2</v>
      </c>
      <c r="CF308" s="17">
        <v>0</v>
      </c>
      <c r="CG308" s="17"/>
      <c r="CH308" s="17">
        <v>1.4532243308555201E-2</v>
      </c>
      <c r="CI308" s="17">
        <v>4.3562419215167701E-2</v>
      </c>
      <c r="CJ308" s="17">
        <v>0</v>
      </c>
      <c r="CK308" s="17"/>
      <c r="CL308" s="17">
        <v>4.8136782811326398E-3</v>
      </c>
      <c r="CM308" s="17">
        <v>2.62474282396329E-2</v>
      </c>
      <c r="CN308" s="17"/>
      <c r="CO308" s="17">
        <v>2.5559368314171101E-2</v>
      </c>
      <c r="CP308" s="17">
        <v>1.7037147357961399E-2</v>
      </c>
      <c r="CQ308" s="17">
        <v>1.71661661449443E-2</v>
      </c>
      <c r="CR308" s="17">
        <v>3.2906941918132197E-2</v>
      </c>
    </row>
    <row r="309" spans="2:96" x14ac:dyDescent="0.25">
      <c r="B309" t="s">
        <v>175</v>
      </c>
      <c r="C309" s="17">
        <v>1.3543152456138E-2</v>
      </c>
      <c r="D309" s="17">
        <v>1.3298960771485799E-2</v>
      </c>
      <c r="E309" s="17">
        <v>1.3749951643270201E-2</v>
      </c>
      <c r="F309" s="17"/>
      <c r="G309" s="17">
        <v>0</v>
      </c>
      <c r="H309" s="17">
        <v>0</v>
      </c>
      <c r="I309" s="17">
        <v>2.8372103318045499E-2</v>
      </c>
      <c r="J309" s="17">
        <v>2.3348581789369102E-2</v>
      </c>
      <c r="K309" s="17">
        <v>2.07443888240142E-2</v>
      </c>
      <c r="L309" s="17">
        <v>1.11826626902439E-2</v>
      </c>
      <c r="M309" s="17"/>
      <c r="N309" s="17">
        <v>1.0781656066944799E-2</v>
      </c>
      <c r="O309" s="17">
        <v>1.0739970052940801E-2</v>
      </c>
      <c r="P309" s="17">
        <v>2.2739431376212899E-2</v>
      </c>
      <c r="Q309" s="17">
        <v>1.19313601392937E-2</v>
      </c>
      <c r="R309" s="17"/>
      <c r="S309" s="17">
        <v>1.02218724189944E-2</v>
      </c>
      <c r="T309" s="17">
        <v>1.42313895355312E-2</v>
      </c>
      <c r="U309" s="17">
        <v>1.7826800386481802E-2</v>
      </c>
      <c r="V309" s="17">
        <v>0</v>
      </c>
      <c r="W309" s="17">
        <v>1.8638553883550998E-2</v>
      </c>
      <c r="X309" s="17">
        <v>3.7302963656181402E-2</v>
      </c>
      <c r="Y309" s="17">
        <v>3.3241534198175902E-2</v>
      </c>
      <c r="Z309" s="17">
        <v>0</v>
      </c>
      <c r="AA309" s="17">
        <v>0</v>
      </c>
      <c r="AB309" s="17">
        <v>0</v>
      </c>
      <c r="AC309" s="17">
        <v>0</v>
      </c>
      <c r="AD309" s="17">
        <v>4.5806786162584198E-2</v>
      </c>
      <c r="AE309" s="17"/>
      <c r="AF309" s="17">
        <v>1.9794754147212899E-2</v>
      </c>
      <c r="AG309" s="17">
        <v>6.3946873696147403E-3</v>
      </c>
      <c r="AH309" s="17">
        <v>0</v>
      </c>
      <c r="AI309" s="17">
        <v>0</v>
      </c>
      <c r="AJ309" s="17">
        <v>8.4378913161143494E-3</v>
      </c>
      <c r="AK309" s="17"/>
      <c r="AL309" s="17">
        <v>2.17851237244607E-2</v>
      </c>
      <c r="AM309" s="17">
        <v>4.99499277947429E-3</v>
      </c>
      <c r="AN309" s="17">
        <v>0</v>
      </c>
      <c r="AO309" s="17"/>
      <c r="AP309" s="17">
        <v>1.68481630129481E-2</v>
      </c>
      <c r="AQ309" s="17">
        <v>6.7904734493072303E-3</v>
      </c>
      <c r="AR309" s="17">
        <v>1.7159839657767701E-2</v>
      </c>
      <c r="AS309" s="17">
        <v>0</v>
      </c>
      <c r="AT309" s="17">
        <v>0</v>
      </c>
      <c r="AU309" s="17"/>
      <c r="AV309" s="17">
        <v>0</v>
      </c>
      <c r="AW309" s="17">
        <v>0</v>
      </c>
      <c r="AX309" s="17">
        <v>0</v>
      </c>
      <c r="AY309" s="17">
        <v>0</v>
      </c>
      <c r="AZ309" s="17">
        <v>1.2361021756419999E-2</v>
      </c>
      <c r="BA309" s="17">
        <v>0</v>
      </c>
      <c r="BB309" s="17">
        <v>6.0202486632393797E-2</v>
      </c>
      <c r="BC309" s="17">
        <v>0</v>
      </c>
      <c r="BD309" s="17">
        <v>2.9328386656097501E-2</v>
      </c>
      <c r="BE309" s="17">
        <v>0</v>
      </c>
      <c r="BF309" s="17">
        <v>0</v>
      </c>
      <c r="BG309" s="17">
        <v>2.8305611366370699E-2</v>
      </c>
      <c r="BH309" s="17">
        <v>0</v>
      </c>
      <c r="BI309" s="17">
        <v>5.7284913052247997E-2</v>
      </c>
      <c r="BJ309" s="17">
        <v>0</v>
      </c>
      <c r="BK309" s="17">
        <v>0</v>
      </c>
      <c r="BL309" s="17"/>
      <c r="BM309" s="17">
        <v>1.4433599518076601E-2</v>
      </c>
      <c r="BN309" s="17">
        <v>2.6843267984175301E-2</v>
      </c>
      <c r="BO309" s="17">
        <v>0</v>
      </c>
      <c r="BP309" s="17">
        <v>0</v>
      </c>
      <c r="BQ309" s="17">
        <v>1.2837032996014099E-2</v>
      </c>
      <c r="BR309" s="17">
        <v>2.4184942283762001E-2</v>
      </c>
      <c r="BS309" s="17"/>
      <c r="BT309" s="17">
        <v>1.28017597942234E-2</v>
      </c>
      <c r="BU309" s="17">
        <v>1.1441443177897101E-2</v>
      </c>
      <c r="BV309" s="17"/>
      <c r="BW309" s="17">
        <v>2.0208698542013001E-2</v>
      </c>
      <c r="BX309" s="17">
        <v>0</v>
      </c>
      <c r="BY309" s="17"/>
      <c r="BZ309" s="17">
        <v>1.3130193269460501E-2</v>
      </c>
      <c r="CA309" s="17">
        <v>1.14264616975365E-2</v>
      </c>
      <c r="CB309" s="17">
        <v>0</v>
      </c>
      <c r="CC309" s="17"/>
      <c r="CD309" s="17">
        <v>1.1121611870263601E-2</v>
      </c>
      <c r="CE309" s="17">
        <v>1.27196994548103E-2</v>
      </c>
      <c r="CF309" s="17">
        <v>0</v>
      </c>
      <c r="CG309" s="17"/>
      <c r="CH309" s="17">
        <v>1.00175390584631E-2</v>
      </c>
      <c r="CI309" s="17">
        <v>2.1380084566099099E-2</v>
      </c>
      <c r="CJ309" s="17">
        <v>0</v>
      </c>
      <c r="CK309" s="17"/>
      <c r="CL309" s="17">
        <v>8.4110932906301204E-3</v>
      </c>
      <c r="CM309" s="17">
        <v>1.74069396736732E-2</v>
      </c>
      <c r="CN309" s="17"/>
      <c r="CO309" s="17">
        <v>0</v>
      </c>
      <c r="CP309" s="17">
        <v>7.3795596981281603E-3</v>
      </c>
      <c r="CQ309" s="17">
        <v>2.8848034804819199E-2</v>
      </c>
      <c r="CR309" s="17">
        <v>0</v>
      </c>
    </row>
    <row r="310" spans="2:96" x14ac:dyDescent="0.25">
      <c r="B310" t="s">
        <v>247</v>
      </c>
      <c r="C310" s="17">
        <v>5.1063553715566201E-2</v>
      </c>
      <c r="D310" s="17">
        <v>5.0568999910719101E-2</v>
      </c>
      <c r="E310" s="17">
        <v>5.1482377661112202E-2</v>
      </c>
      <c r="F310" s="17"/>
      <c r="G310" s="17">
        <v>1.52052377163703E-2</v>
      </c>
      <c r="H310" s="17">
        <v>2.6687706889399299E-2</v>
      </c>
      <c r="I310" s="17">
        <v>4.4132955779899799E-2</v>
      </c>
      <c r="J310" s="17">
        <v>6.8982514131776099E-2</v>
      </c>
      <c r="K310" s="17">
        <v>5.83193282948739E-2</v>
      </c>
      <c r="L310" s="17">
        <v>7.6159978501633599E-2</v>
      </c>
      <c r="M310" s="17"/>
      <c r="N310" s="17">
        <v>6.1266439298229003E-2</v>
      </c>
      <c r="O310" s="17">
        <v>6.5855592506108701E-2</v>
      </c>
      <c r="P310" s="17">
        <v>2.06756917296789E-2</v>
      </c>
      <c r="Q310" s="17">
        <v>4.5105682287212803E-2</v>
      </c>
      <c r="R310" s="17"/>
      <c r="S310" s="17">
        <v>6.0443415548146397E-2</v>
      </c>
      <c r="T310" s="17">
        <v>7.5111707302478903E-2</v>
      </c>
      <c r="U310" s="17">
        <v>7.1689947736099102E-2</v>
      </c>
      <c r="V310" s="17">
        <v>1.4963074268983301E-2</v>
      </c>
      <c r="W310" s="17">
        <v>5.5668970183183702E-2</v>
      </c>
      <c r="X310" s="17">
        <v>8.3355175521620195E-2</v>
      </c>
      <c r="Y310" s="17">
        <v>3.3389572542998402E-2</v>
      </c>
      <c r="Z310" s="17">
        <v>9.4030693625130599E-2</v>
      </c>
      <c r="AA310" s="17">
        <v>2.2500590572838802E-2</v>
      </c>
      <c r="AB310" s="17">
        <v>5.1942389858549001E-2</v>
      </c>
      <c r="AC310" s="17">
        <v>3.1763398609787503E-2</v>
      </c>
      <c r="AD310" s="17">
        <v>4.0040933350555197E-2</v>
      </c>
      <c r="AE310" s="17"/>
      <c r="AF310" s="17">
        <v>5.6170557947941797E-2</v>
      </c>
      <c r="AG310" s="17">
        <v>5.3947212135874202E-2</v>
      </c>
      <c r="AH310" s="17">
        <v>7.9008591560988106E-2</v>
      </c>
      <c r="AI310" s="17">
        <v>0.10112965137183</v>
      </c>
      <c r="AJ310" s="17">
        <v>2.3251146922371398E-2</v>
      </c>
      <c r="AK310" s="17"/>
      <c r="AL310" s="17">
        <v>3.5402372013336798E-2</v>
      </c>
      <c r="AM310" s="17">
        <v>3.8210781308153398E-2</v>
      </c>
      <c r="AN310" s="17">
        <v>5.9901114147576998E-2</v>
      </c>
      <c r="AO310" s="17"/>
      <c r="AP310" s="17">
        <v>3.79335430064291E-2</v>
      </c>
      <c r="AQ310" s="17">
        <v>6.1876478009741699E-2</v>
      </c>
      <c r="AR310" s="17">
        <v>4.6420625272828503E-2</v>
      </c>
      <c r="AS310" s="17">
        <v>5.8707975048434197E-2</v>
      </c>
      <c r="AT310" s="17">
        <v>0.127356294165204</v>
      </c>
      <c r="AU310" s="17"/>
      <c r="AV310" s="17">
        <v>0</v>
      </c>
      <c r="AW310" s="17">
        <v>9.30014284684645E-2</v>
      </c>
      <c r="AX310" s="17">
        <v>0.12152417647099401</v>
      </c>
      <c r="AY310" s="17">
        <v>1.6718002085487901E-2</v>
      </c>
      <c r="AZ310" s="17">
        <v>3.19878223308869E-2</v>
      </c>
      <c r="BA310" s="17">
        <v>5.2322064901984197E-2</v>
      </c>
      <c r="BB310" s="17">
        <v>2.7025247890972E-2</v>
      </c>
      <c r="BC310" s="17">
        <v>3.2829345115470102E-2</v>
      </c>
      <c r="BD310" s="17">
        <v>4.6573377204705897E-2</v>
      </c>
      <c r="BE310" s="17">
        <v>0</v>
      </c>
      <c r="BF310" s="17">
        <v>2.19641509879921E-2</v>
      </c>
      <c r="BG310" s="17">
        <v>2.9152314864125801E-2</v>
      </c>
      <c r="BH310" s="17">
        <v>3.9366714769047399E-2</v>
      </c>
      <c r="BI310" s="17">
        <v>0</v>
      </c>
      <c r="BJ310" s="17">
        <v>0.15329697042719301</v>
      </c>
      <c r="BK310" s="17">
        <v>8.6421938197133299E-2</v>
      </c>
      <c r="BL310" s="17"/>
      <c r="BM310" s="17">
        <v>3.61224781970629E-2</v>
      </c>
      <c r="BN310" s="17">
        <v>8.5101458725849899E-2</v>
      </c>
      <c r="BO310" s="17">
        <v>3.3598187834894502E-2</v>
      </c>
      <c r="BP310" s="17">
        <v>4.6243093429216398E-2</v>
      </c>
      <c r="BQ310" s="17">
        <v>3.08986620754471E-2</v>
      </c>
      <c r="BR310" s="17">
        <v>4.0381224127701003E-2</v>
      </c>
      <c r="BS310" s="17"/>
      <c r="BT310" s="17">
        <v>4.68749205900812E-2</v>
      </c>
      <c r="BU310" s="17">
        <v>5.7674694070035198E-2</v>
      </c>
      <c r="BV310" s="17"/>
      <c r="BW310" s="17">
        <v>4.3047582131654799E-2</v>
      </c>
      <c r="BX310" s="17">
        <v>5.6183387004471001E-2</v>
      </c>
      <c r="BY310" s="17"/>
      <c r="BZ310" s="17">
        <v>5.0294302220175301E-2</v>
      </c>
      <c r="CA310" s="17">
        <v>6.3436826456016102E-2</v>
      </c>
      <c r="CB310" s="17">
        <v>3.4149577011354501E-2</v>
      </c>
      <c r="CC310" s="17"/>
      <c r="CD310" s="17">
        <v>5.91518775571373E-2</v>
      </c>
      <c r="CE310" s="17">
        <v>1.3067338365734101E-2</v>
      </c>
      <c r="CF310" s="17">
        <v>2.8565154137857499E-2</v>
      </c>
      <c r="CG310" s="17"/>
      <c r="CH310" s="17">
        <v>6.0120094134065098E-2</v>
      </c>
      <c r="CI310" s="17">
        <v>2.5292474776065301E-2</v>
      </c>
      <c r="CJ310" s="17">
        <v>4.2117131843461698E-2</v>
      </c>
      <c r="CK310" s="17"/>
      <c r="CL310" s="17">
        <v>7.5708277983192504E-2</v>
      </c>
      <c r="CM310" s="17">
        <v>3.7962124257567197E-2</v>
      </c>
      <c r="CN310" s="17"/>
      <c r="CO310" s="17">
        <v>1.7987550606572499E-2</v>
      </c>
      <c r="CP310" s="17">
        <v>4.8607505157392601E-2</v>
      </c>
      <c r="CQ310" s="17">
        <v>5.7599780664787201E-2</v>
      </c>
      <c r="CR310" s="17">
        <v>5.5528245833969203E-2</v>
      </c>
    </row>
    <row r="311" spans="2:96" x14ac:dyDescent="0.25">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c r="CA311" s="17"/>
      <c r="CB311" s="17"/>
      <c r="CC311" s="17"/>
      <c r="CD311" s="17"/>
      <c r="CE311" s="17"/>
      <c r="CF311" s="17"/>
      <c r="CG311" s="17"/>
      <c r="CH311" s="17"/>
      <c r="CI311" s="17"/>
      <c r="CJ311" s="17"/>
      <c r="CK311" s="17"/>
      <c r="CL311" s="17"/>
      <c r="CM311" s="17"/>
      <c r="CN311" s="17"/>
      <c r="CO311" s="17"/>
      <c r="CP311" s="17"/>
      <c r="CQ311" s="17"/>
      <c r="CR311" s="17"/>
    </row>
    <row r="312" spans="2:96" x14ac:dyDescent="0.25">
      <c r="B312" s="6" t="s">
        <v>296</v>
      </c>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c r="CB312" s="17"/>
      <c r="CC312" s="17"/>
      <c r="CD312" s="17"/>
      <c r="CE312" s="17"/>
      <c r="CF312" s="17"/>
      <c r="CG312" s="17"/>
      <c r="CH312" s="17"/>
      <c r="CI312" s="17"/>
      <c r="CJ312" s="17"/>
      <c r="CK312" s="17"/>
      <c r="CL312" s="17"/>
      <c r="CM312" s="17"/>
      <c r="CN312" s="17"/>
      <c r="CO312" s="17"/>
      <c r="CP312" s="17"/>
      <c r="CQ312" s="17"/>
      <c r="CR312" s="17"/>
    </row>
    <row r="313" spans="2:96" x14ac:dyDescent="0.25">
      <c r="B313" s="24" t="s">
        <v>123</v>
      </c>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c r="CB313" s="17"/>
      <c r="CC313" s="17"/>
      <c r="CD313" s="17"/>
      <c r="CE313" s="17"/>
      <c r="CF313" s="17"/>
      <c r="CG313" s="17"/>
      <c r="CH313" s="17"/>
      <c r="CI313" s="17"/>
      <c r="CJ313" s="17"/>
      <c r="CK313" s="17"/>
      <c r="CL313" s="17"/>
      <c r="CM313" s="17"/>
      <c r="CN313" s="17"/>
      <c r="CO313" s="17"/>
      <c r="CP313" s="17"/>
      <c r="CQ313" s="17"/>
      <c r="CR313" s="17"/>
    </row>
    <row r="314" spans="2:96" x14ac:dyDescent="0.25">
      <c r="B314" t="s">
        <v>290</v>
      </c>
      <c r="C314" s="17">
        <v>0.237984987086127</v>
      </c>
      <c r="D314" s="17">
        <v>0.23917475960684101</v>
      </c>
      <c r="E314" s="17">
        <v>0.23693893709123801</v>
      </c>
      <c r="F314" s="17"/>
      <c r="G314" s="17">
        <v>0.17191756548100001</v>
      </c>
      <c r="H314" s="17">
        <v>0.23374321200808501</v>
      </c>
      <c r="I314" s="17">
        <v>0.30380796936489202</v>
      </c>
      <c r="J314" s="17">
        <v>0.31380614524952399</v>
      </c>
      <c r="K314" s="17">
        <v>0.24623829617261001</v>
      </c>
      <c r="L314" s="17">
        <v>0.16450603298820099</v>
      </c>
      <c r="M314" s="17"/>
      <c r="N314" s="17">
        <v>0.21970807588847399</v>
      </c>
      <c r="O314" s="17">
        <v>0.25582030652043197</v>
      </c>
      <c r="P314" s="17">
        <v>0.21520787172176301</v>
      </c>
      <c r="Q314" s="17">
        <v>0.26175247047655498</v>
      </c>
      <c r="R314" s="17"/>
      <c r="S314" s="17">
        <v>0.19741938773753001</v>
      </c>
      <c r="T314" s="17">
        <v>0.267000991485909</v>
      </c>
      <c r="U314" s="17">
        <v>0.27210215145349598</v>
      </c>
      <c r="V314" s="17">
        <v>0.25429630440604301</v>
      </c>
      <c r="W314" s="17">
        <v>0.22460011109141401</v>
      </c>
      <c r="X314" s="17">
        <v>0.218809020909288</v>
      </c>
      <c r="Y314" s="17">
        <v>0.192883160180609</v>
      </c>
      <c r="Z314" s="17">
        <v>0.42884546027488901</v>
      </c>
      <c r="AA314" s="17">
        <v>0.18601510986876499</v>
      </c>
      <c r="AB314" s="17">
        <v>0.25473906510976602</v>
      </c>
      <c r="AC314" s="17">
        <v>0.23893554031149999</v>
      </c>
      <c r="AD314" s="17">
        <v>0.25602309336616702</v>
      </c>
      <c r="AE314" s="17"/>
      <c r="AF314" s="17">
        <v>0.229164605670333</v>
      </c>
      <c r="AG314" s="17">
        <v>0.26584131262757699</v>
      </c>
      <c r="AH314" s="17">
        <v>0.22819453895220701</v>
      </c>
      <c r="AI314" s="17">
        <v>0.26494607427545402</v>
      </c>
      <c r="AJ314" s="17">
        <v>0.21541820775749601</v>
      </c>
      <c r="AK314" s="17"/>
      <c r="AL314" s="17">
        <v>0.21714906322758001</v>
      </c>
      <c r="AM314" s="17">
        <v>0.24818505535162599</v>
      </c>
      <c r="AN314" s="17">
        <v>0.28145806534893902</v>
      </c>
      <c r="AO314" s="17"/>
      <c r="AP314" s="17">
        <v>0.24466018079344601</v>
      </c>
      <c r="AQ314" s="17">
        <v>0.234861073646949</v>
      </c>
      <c r="AR314" s="17">
        <v>0.27491857254375202</v>
      </c>
      <c r="AS314" s="17">
        <v>0.19107675766479301</v>
      </c>
      <c r="AT314" s="17">
        <v>0.12511280946682701</v>
      </c>
      <c r="AU314" s="17"/>
      <c r="AV314" s="17">
        <v>0.67005608797476102</v>
      </c>
      <c r="AW314" s="17">
        <v>0.243637823812242</v>
      </c>
      <c r="AX314" s="17">
        <v>0.22396527570535901</v>
      </c>
      <c r="AY314" s="17">
        <v>0.219397021635512</v>
      </c>
      <c r="AZ314" s="17">
        <v>0.25256860349992</v>
      </c>
      <c r="BA314" s="17">
        <v>0.24381415234442899</v>
      </c>
      <c r="BB314" s="17">
        <v>0.27509782988077602</v>
      </c>
      <c r="BC314" s="17">
        <v>0.25555452386093602</v>
      </c>
      <c r="BD314" s="17">
        <v>0.20445869956023099</v>
      </c>
      <c r="BE314" s="17">
        <v>0.243426254063632</v>
      </c>
      <c r="BF314" s="17">
        <v>0.23464099706754701</v>
      </c>
      <c r="BG314" s="17">
        <v>0.29097084377667298</v>
      </c>
      <c r="BH314" s="17">
        <v>0.30628480300508998</v>
      </c>
      <c r="BI314" s="17">
        <v>0.249568584537254</v>
      </c>
      <c r="BJ314" s="17">
        <v>0.22660013332864801</v>
      </c>
      <c r="BK314" s="17">
        <v>0.111860987018629</v>
      </c>
      <c r="BL314" s="17"/>
      <c r="BM314" s="17">
        <v>0.24883250610486099</v>
      </c>
      <c r="BN314" s="17">
        <v>0.23434835630319201</v>
      </c>
      <c r="BO314" s="17">
        <v>0.22232460059734099</v>
      </c>
      <c r="BP314" s="17">
        <v>0.23561935462186701</v>
      </c>
      <c r="BQ314" s="17">
        <v>0.23040777077426899</v>
      </c>
      <c r="BR314" s="17">
        <v>0.27472065772881998</v>
      </c>
      <c r="BS314" s="17"/>
      <c r="BT314" s="17">
        <v>0.22826471808525101</v>
      </c>
      <c r="BU314" s="17">
        <v>0.24815402750525201</v>
      </c>
      <c r="BV314" s="17"/>
      <c r="BW314" s="17">
        <v>0.23563409044542299</v>
      </c>
      <c r="BX314" s="17">
        <v>0.246249321189037</v>
      </c>
      <c r="BY314" s="17"/>
      <c r="BZ314" s="17">
        <v>0.23654311874543399</v>
      </c>
      <c r="CA314" s="17">
        <v>0.269450123707975</v>
      </c>
      <c r="CB314" s="17">
        <v>0.23809657579451901</v>
      </c>
      <c r="CC314" s="17"/>
      <c r="CD314" s="17">
        <v>0.242825925882381</v>
      </c>
      <c r="CE314" s="17">
        <v>0.212360768693447</v>
      </c>
      <c r="CF314" s="17">
        <v>0.213857988342919</v>
      </c>
      <c r="CG314" s="17"/>
      <c r="CH314" s="17">
        <v>0.24589398854348399</v>
      </c>
      <c r="CI314" s="17">
        <v>0.22630057182330399</v>
      </c>
      <c r="CJ314" s="17">
        <v>0.23143113778802701</v>
      </c>
      <c r="CK314" s="17"/>
      <c r="CL314" s="17">
        <v>0.26918862303533603</v>
      </c>
      <c r="CM314" s="17">
        <v>0.21196234742918299</v>
      </c>
      <c r="CN314" s="17"/>
      <c r="CO314" s="17">
        <v>0.190161691391322</v>
      </c>
      <c r="CP314" s="17">
        <v>0.192363803314163</v>
      </c>
      <c r="CQ314" s="17">
        <v>0.24780528987016301</v>
      </c>
      <c r="CR314" s="17">
        <v>0.32356322613643901</v>
      </c>
    </row>
    <row r="315" spans="2:96" x14ac:dyDescent="0.25">
      <c r="B315" t="s">
        <v>291</v>
      </c>
      <c r="C315" s="17">
        <v>0.34482051126006402</v>
      </c>
      <c r="D315" s="17">
        <v>0.36208345956256399</v>
      </c>
      <c r="E315" s="17">
        <v>0.32661486086090702</v>
      </c>
      <c r="F315" s="17"/>
      <c r="G315" s="17">
        <v>0.34940344300870602</v>
      </c>
      <c r="H315" s="17">
        <v>0.33876320495933598</v>
      </c>
      <c r="I315" s="17">
        <v>0.34166965699797702</v>
      </c>
      <c r="J315" s="17">
        <v>0.332539421980725</v>
      </c>
      <c r="K315" s="17">
        <v>0.35411908566598199</v>
      </c>
      <c r="L315" s="17">
        <v>0.35304384135892197</v>
      </c>
      <c r="M315" s="17"/>
      <c r="N315" s="17">
        <v>0.35917957912891602</v>
      </c>
      <c r="O315" s="17">
        <v>0.36710784055812401</v>
      </c>
      <c r="P315" s="17">
        <v>0.32514638214746899</v>
      </c>
      <c r="Q315" s="17">
        <v>0.32310795737603898</v>
      </c>
      <c r="R315" s="17"/>
      <c r="S315" s="17">
        <v>0.311705377774601</v>
      </c>
      <c r="T315" s="17">
        <v>0.33231174882811598</v>
      </c>
      <c r="U315" s="17">
        <v>0.31974813936190999</v>
      </c>
      <c r="V315" s="17">
        <v>0.35132095368188498</v>
      </c>
      <c r="W315" s="17">
        <v>0.28960220857593699</v>
      </c>
      <c r="X315" s="17">
        <v>0.38248453233692697</v>
      </c>
      <c r="Y315" s="17">
        <v>0.310008452461771</v>
      </c>
      <c r="Z315" s="17">
        <v>0.307139430819939</v>
      </c>
      <c r="AA315" s="17">
        <v>0.34790462306058201</v>
      </c>
      <c r="AB315" s="17">
        <v>0.37718957776622503</v>
      </c>
      <c r="AC315" s="17">
        <v>0.45128301566394202</v>
      </c>
      <c r="AD315" s="17">
        <v>0.47347382787826597</v>
      </c>
      <c r="AE315" s="17"/>
      <c r="AF315" s="17">
        <v>0.34708573827023498</v>
      </c>
      <c r="AG315" s="17">
        <v>0.31595631187973999</v>
      </c>
      <c r="AH315" s="17">
        <v>0.38526855355795098</v>
      </c>
      <c r="AI315" s="17">
        <v>0.33246679976020899</v>
      </c>
      <c r="AJ315" s="17">
        <v>0.37324180099337301</v>
      </c>
      <c r="AK315" s="17"/>
      <c r="AL315" s="17">
        <v>0.33878927712205598</v>
      </c>
      <c r="AM315" s="17">
        <v>0.35247489340585703</v>
      </c>
      <c r="AN315" s="17">
        <v>0.27331282573571197</v>
      </c>
      <c r="AO315" s="17"/>
      <c r="AP315" s="17">
        <v>0.32272069602635001</v>
      </c>
      <c r="AQ315" s="17">
        <v>0.37227407339902402</v>
      </c>
      <c r="AR315" s="17">
        <v>0.34462632611511801</v>
      </c>
      <c r="AS315" s="17">
        <v>0.36029873733135598</v>
      </c>
      <c r="AT315" s="17">
        <v>0.33503551462911602</v>
      </c>
      <c r="AU315" s="17"/>
      <c r="AV315" s="17">
        <v>0.17717430870440201</v>
      </c>
      <c r="AW315" s="17">
        <v>0.33548558528085698</v>
      </c>
      <c r="AX315" s="17">
        <v>0.33293162742675197</v>
      </c>
      <c r="AY315" s="17">
        <v>0.37857362403529599</v>
      </c>
      <c r="AZ315" s="17">
        <v>0.331124439817923</v>
      </c>
      <c r="BA315" s="17">
        <v>0.35285151274029902</v>
      </c>
      <c r="BB315" s="17">
        <v>0.32312132973437702</v>
      </c>
      <c r="BC315" s="17">
        <v>0.35513110869671999</v>
      </c>
      <c r="BD315" s="17">
        <v>0.42829247436474799</v>
      </c>
      <c r="BE315" s="17">
        <v>0.334556480390791</v>
      </c>
      <c r="BF315" s="17">
        <v>0.314154910913862</v>
      </c>
      <c r="BG315" s="17">
        <v>0.38282584978768602</v>
      </c>
      <c r="BH315" s="17">
        <v>0.27129179199158998</v>
      </c>
      <c r="BI315" s="17">
        <v>0.40337402837958303</v>
      </c>
      <c r="BJ315" s="17">
        <v>0.334555968551633</v>
      </c>
      <c r="BK315" s="17">
        <v>0.323052006715003</v>
      </c>
      <c r="BL315" s="17"/>
      <c r="BM315" s="17">
        <v>0.323765175275541</v>
      </c>
      <c r="BN315" s="17">
        <v>0.34576323858095798</v>
      </c>
      <c r="BO315" s="17">
        <v>0.33922822053893797</v>
      </c>
      <c r="BP315" s="17">
        <v>0.37679772487234697</v>
      </c>
      <c r="BQ315" s="17">
        <v>0.37893405526033203</v>
      </c>
      <c r="BR315" s="17">
        <v>0.26431820883203899</v>
      </c>
      <c r="BS315" s="17"/>
      <c r="BT315" s="17">
        <v>0.339704111191796</v>
      </c>
      <c r="BU315" s="17">
        <v>0.35307529146726402</v>
      </c>
      <c r="BV315" s="17"/>
      <c r="BW315" s="17">
        <v>0.33247584547655801</v>
      </c>
      <c r="BX315" s="17">
        <v>0.34181202298993602</v>
      </c>
      <c r="BY315" s="17"/>
      <c r="BZ315" s="17">
        <v>0.34864320598299903</v>
      </c>
      <c r="CA315" s="17">
        <v>0.33446404264056401</v>
      </c>
      <c r="CB315" s="17">
        <v>0.18444172536612</v>
      </c>
      <c r="CC315" s="17"/>
      <c r="CD315" s="17">
        <v>0.34536391355422502</v>
      </c>
      <c r="CE315" s="17">
        <v>0.29604835166258298</v>
      </c>
      <c r="CF315" s="17">
        <v>0.37952560004373298</v>
      </c>
      <c r="CG315" s="17"/>
      <c r="CH315" s="17">
        <v>0.346535941872821</v>
      </c>
      <c r="CI315" s="17">
        <v>0.32302938874106202</v>
      </c>
      <c r="CJ315" s="17">
        <v>0.39626439156995902</v>
      </c>
      <c r="CK315" s="17"/>
      <c r="CL315" s="17">
        <v>0.34588311574882902</v>
      </c>
      <c r="CM315" s="17">
        <v>0.34542703083049903</v>
      </c>
      <c r="CN315" s="17"/>
      <c r="CO315" s="17">
        <v>0.24929485246688801</v>
      </c>
      <c r="CP315" s="17">
        <v>0.37003231065227699</v>
      </c>
      <c r="CQ315" s="17">
        <v>0.324875983181315</v>
      </c>
      <c r="CR315" s="17">
        <v>0.37014291231135399</v>
      </c>
    </row>
    <row r="316" spans="2:96" x14ac:dyDescent="0.25">
      <c r="B316" t="s">
        <v>292</v>
      </c>
      <c r="C316" s="17">
        <v>0.18897767979850399</v>
      </c>
      <c r="D316" s="17">
        <v>0.16810226288684099</v>
      </c>
      <c r="E316" s="17">
        <v>0.20937175701491501</v>
      </c>
      <c r="F316" s="17"/>
      <c r="G316" s="17">
        <v>0.24395293446390401</v>
      </c>
      <c r="H316" s="17">
        <v>0.20314020538123001</v>
      </c>
      <c r="I316" s="17">
        <v>0.159151551982296</v>
      </c>
      <c r="J316" s="17">
        <v>0.156505855618635</v>
      </c>
      <c r="K316" s="17">
        <v>0.174784779137129</v>
      </c>
      <c r="L316" s="17">
        <v>0.20108231401326301</v>
      </c>
      <c r="M316" s="17"/>
      <c r="N316" s="17">
        <v>0.181053895296376</v>
      </c>
      <c r="O316" s="17">
        <v>0.17846484849286501</v>
      </c>
      <c r="P316" s="17">
        <v>0.20937460953978301</v>
      </c>
      <c r="Q316" s="17">
        <v>0.19054433160328599</v>
      </c>
      <c r="R316" s="17"/>
      <c r="S316" s="17">
        <v>0.238411033696309</v>
      </c>
      <c r="T316" s="17">
        <v>0.174042421375318</v>
      </c>
      <c r="U316" s="17">
        <v>0.16482727625792001</v>
      </c>
      <c r="V316" s="17">
        <v>0.19795554366377299</v>
      </c>
      <c r="W316" s="17">
        <v>0.20776587750845599</v>
      </c>
      <c r="X316" s="17">
        <v>0.174715469845973</v>
      </c>
      <c r="Y316" s="17">
        <v>0.20070727924701701</v>
      </c>
      <c r="Z316" s="17">
        <v>0.105194354234652</v>
      </c>
      <c r="AA316" s="17">
        <v>0.23296008485942199</v>
      </c>
      <c r="AB316" s="17">
        <v>0.16380261164071</v>
      </c>
      <c r="AC316" s="17">
        <v>0.14455688197173699</v>
      </c>
      <c r="AD316" s="17">
        <v>0.12788890642947701</v>
      </c>
      <c r="AE316" s="17"/>
      <c r="AF316" s="17">
        <v>0.20124719164907101</v>
      </c>
      <c r="AG316" s="17">
        <v>0.17365412773413899</v>
      </c>
      <c r="AH316" s="17">
        <v>0.127751451951612</v>
      </c>
      <c r="AI316" s="17">
        <v>0.16982618489441001</v>
      </c>
      <c r="AJ316" s="17">
        <v>0.24132055110908501</v>
      </c>
      <c r="AK316" s="17"/>
      <c r="AL316" s="17">
        <v>0.18979496314562999</v>
      </c>
      <c r="AM316" s="17">
        <v>0.18178981430414501</v>
      </c>
      <c r="AN316" s="17">
        <v>0.18846729964449099</v>
      </c>
      <c r="AO316" s="17"/>
      <c r="AP316" s="17">
        <v>0.209026047000683</v>
      </c>
      <c r="AQ316" s="17">
        <v>0.16731516500010299</v>
      </c>
      <c r="AR316" s="17">
        <v>0.15926383825071999</v>
      </c>
      <c r="AS316" s="17">
        <v>0.21360314330629299</v>
      </c>
      <c r="AT316" s="17">
        <v>0.31020580842860901</v>
      </c>
      <c r="AU316" s="17"/>
      <c r="AV316" s="17">
        <v>0</v>
      </c>
      <c r="AW316" s="17">
        <v>0.21842867146442199</v>
      </c>
      <c r="AX316" s="17">
        <v>0.199616910586984</v>
      </c>
      <c r="AY316" s="17">
        <v>0.18040270104724801</v>
      </c>
      <c r="AZ316" s="17">
        <v>0.19511431622681899</v>
      </c>
      <c r="BA316" s="17">
        <v>0.145996446344963</v>
      </c>
      <c r="BB316" s="17">
        <v>0.178018448871443</v>
      </c>
      <c r="BC316" s="17">
        <v>0.17175377164349201</v>
      </c>
      <c r="BD316" s="17">
        <v>0.171482915116978</v>
      </c>
      <c r="BE316" s="17">
        <v>0.247513101209341</v>
      </c>
      <c r="BF316" s="17">
        <v>0.18850513669970401</v>
      </c>
      <c r="BG316" s="17">
        <v>0.102400826612775</v>
      </c>
      <c r="BH316" s="17">
        <v>0.23226299160953101</v>
      </c>
      <c r="BI316" s="17">
        <v>0.172964186437256</v>
      </c>
      <c r="BJ316" s="17">
        <v>0.20654126480416601</v>
      </c>
      <c r="BK316" s="17">
        <v>0.29832280311748299</v>
      </c>
      <c r="BL316" s="17"/>
      <c r="BM316" s="17">
        <v>0.20980812691387901</v>
      </c>
      <c r="BN316" s="17">
        <v>0.17516075191306699</v>
      </c>
      <c r="BO316" s="17">
        <v>0.203337458233526</v>
      </c>
      <c r="BP316" s="17">
        <v>0.17038564278521301</v>
      </c>
      <c r="BQ316" s="17">
        <v>0.18424144748705701</v>
      </c>
      <c r="BR316" s="17">
        <v>0.21500380505928199</v>
      </c>
      <c r="BS316" s="17"/>
      <c r="BT316" s="17">
        <v>0.190292675250576</v>
      </c>
      <c r="BU316" s="17">
        <v>0.186877627164098</v>
      </c>
      <c r="BV316" s="17"/>
      <c r="BW316" s="17">
        <v>0.19923236430042099</v>
      </c>
      <c r="BX316" s="17">
        <v>0.17835450358514701</v>
      </c>
      <c r="BY316" s="17"/>
      <c r="BZ316" s="17">
        <v>0.18749558596919599</v>
      </c>
      <c r="CA316" s="17">
        <v>0.19352663368613701</v>
      </c>
      <c r="CB316" s="17">
        <v>0.236500151140599</v>
      </c>
      <c r="CC316" s="17"/>
      <c r="CD316" s="17">
        <v>0.18450735264614099</v>
      </c>
      <c r="CE316" s="17">
        <v>0.22443636139044501</v>
      </c>
      <c r="CF316" s="17">
        <v>0.17824937690675399</v>
      </c>
      <c r="CG316" s="17"/>
      <c r="CH316" s="17">
        <v>0.18810907267358501</v>
      </c>
      <c r="CI316" s="17">
        <v>0.19986047712549701</v>
      </c>
      <c r="CJ316" s="17">
        <v>0.152064251188545</v>
      </c>
      <c r="CK316" s="17"/>
      <c r="CL316" s="17">
        <v>0.15776216011689401</v>
      </c>
      <c r="CM316" s="17">
        <v>0.21799102212729099</v>
      </c>
      <c r="CN316" s="17"/>
      <c r="CO316" s="17">
        <v>0.25477258406181702</v>
      </c>
      <c r="CP316" s="17">
        <v>0.19968995876033399</v>
      </c>
      <c r="CQ316" s="17">
        <v>0.19391210684941701</v>
      </c>
      <c r="CR316" s="17">
        <v>0.13494832549543301</v>
      </c>
    </row>
    <row r="317" spans="2:96" x14ac:dyDescent="0.25">
      <c r="B317" t="s">
        <v>293</v>
      </c>
      <c r="C317" s="17">
        <v>5.77142915525082E-2</v>
      </c>
      <c r="D317" s="17">
        <v>6.3153515267884805E-2</v>
      </c>
      <c r="E317" s="17">
        <v>5.2699657683542699E-2</v>
      </c>
      <c r="F317" s="17"/>
      <c r="G317" s="17">
        <v>4.2730950249448799E-2</v>
      </c>
      <c r="H317" s="17">
        <v>2.1011474628259301E-2</v>
      </c>
      <c r="I317" s="17">
        <v>4.4708738457957399E-2</v>
      </c>
      <c r="J317" s="17">
        <v>6.3699588447727704E-2</v>
      </c>
      <c r="K317" s="17">
        <v>6.0944287807728897E-2</v>
      </c>
      <c r="L317" s="17">
        <v>0.101221334572453</v>
      </c>
      <c r="M317" s="17"/>
      <c r="N317" s="17">
        <v>7.3704498603262794E-2</v>
      </c>
      <c r="O317" s="17">
        <v>4.4202885214967597E-2</v>
      </c>
      <c r="P317" s="17">
        <v>5.5245314872319401E-2</v>
      </c>
      <c r="Q317" s="17">
        <v>5.7306796392671999E-2</v>
      </c>
      <c r="R317" s="17"/>
      <c r="S317" s="17">
        <v>6.21347671098232E-2</v>
      </c>
      <c r="T317" s="17">
        <v>5.1945013613173503E-2</v>
      </c>
      <c r="U317" s="17">
        <v>4.3984303243974697E-2</v>
      </c>
      <c r="V317" s="17">
        <v>6.3901080703868102E-2</v>
      </c>
      <c r="W317" s="17">
        <v>8.2287870571956398E-2</v>
      </c>
      <c r="X317" s="17">
        <v>6.4062537208639303E-2</v>
      </c>
      <c r="Y317" s="17">
        <v>6.8789804819718595E-2</v>
      </c>
      <c r="Z317" s="17">
        <v>2.4236529013211799E-2</v>
      </c>
      <c r="AA317" s="17">
        <v>6.5054739874604403E-2</v>
      </c>
      <c r="AB317" s="17">
        <v>5.8119219904655003E-2</v>
      </c>
      <c r="AC317" s="17">
        <v>4.2363154878602698E-2</v>
      </c>
      <c r="AD317" s="17">
        <v>1.6379675463119601E-2</v>
      </c>
      <c r="AE317" s="17"/>
      <c r="AF317" s="17">
        <v>7.86094851167113E-2</v>
      </c>
      <c r="AG317" s="17">
        <v>5.1012631447393202E-2</v>
      </c>
      <c r="AH317" s="17">
        <v>3.7856025700023901E-2</v>
      </c>
      <c r="AI317" s="17">
        <v>3.5283139328713901E-2</v>
      </c>
      <c r="AJ317" s="17">
        <v>5.1289200332047799E-2</v>
      </c>
      <c r="AK317" s="17"/>
      <c r="AL317" s="17">
        <v>9.0258481360213999E-2</v>
      </c>
      <c r="AM317" s="17">
        <v>4.5068566826410097E-2</v>
      </c>
      <c r="AN317" s="17">
        <v>3.4928639453846E-2</v>
      </c>
      <c r="AO317" s="17"/>
      <c r="AP317" s="17">
        <v>5.49777776769175E-2</v>
      </c>
      <c r="AQ317" s="17">
        <v>5.5741114772650098E-2</v>
      </c>
      <c r="AR317" s="17">
        <v>6.2000156202814703E-2</v>
      </c>
      <c r="AS317" s="17">
        <v>5.4591848279646499E-2</v>
      </c>
      <c r="AT317" s="17">
        <v>5.3849237704630501E-2</v>
      </c>
      <c r="AU317" s="17"/>
      <c r="AV317" s="17">
        <v>0.152769603320837</v>
      </c>
      <c r="AW317" s="17">
        <v>3.8075511399335397E-2</v>
      </c>
      <c r="AX317" s="17">
        <v>5.2250833541593301E-2</v>
      </c>
      <c r="AY317" s="17">
        <v>3.2959005525717601E-2</v>
      </c>
      <c r="AZ317" s="17">
        <v>6.1836076400314403E-2</v>
      </c>
      <c r="BA317" s="17">
        <v>7.8818270592018097E-2</v>
      </c>
      <c r="BB317" s="17">
        <v>6.4204654280115597E-2</v>
      </c>
      <c r="BC317" s="17">
        <v>4.6342329500803497E-2</v>
      </c>
      <c r="BD317" s="17">
        <v>4.1791001420745898E-2</v>
      </c>
      <c r="BE317" s="17">
        <v>2.7582276661482399E-2</v>
      </c>
      <c r="BF317" s="17">
        <v>7.6832213547666103E-2</v>
      </c>
      <c r="BG317" s="17">
        <v>5.9105242864185101E-2</v>
      </c>
      <c r="BH317" s="17">
        <v>5.9871169700384697E-2</v>
      </c>
      <c r="BI317" s="17">
        <v>7.2398620872330594E-2</v>
      </c>
      <c r="BJ317" s="17">
        <v>9.8512942964494504E-2</v>
      </c>
      <c r="BK317" s="17">
        <v>6.84696374653984E-2</v>
      </c>
      <c r="BL317" s="17"/>
      <c r="BM317" s="17">
        <v>3.6817454802072498E-2</v>
      </c>
      <c r="BN317" s="17">
        <v>6.7606604352616798E-2</v>
      </c>
      <c r="BO317" s="17">
        <v>5.5315294002380402E-2</v>
      </c>
      <c r="BP317" s="17">
        <v>5.3802219728450097E-2</v>
      </c>
      <c r="BQ317" s="17">
        <v>7.5750326263966994E-2</v>
      </c>
      <c r="BR317" s="17">
        <v>7.6886528900074899E-2</v>
      </c>
      <c r="BS317" s="17"/>
      <c r="BT317" s="17">
        <v>5.7986584596678402E-2</v>
      </c>
      <c r="BU317" s="17">
        <v>5.6505810514616103E-2</v>
      </c>
      <c r="BV317" s="17"/>
      <c r="BW317" s="17">
        <v>4.6802652816882E-2</v>
      </c>
      <c r="BX317" s="17">
        <v>7.2346810785824806E-2</v>
      </c>
      <c r="BY317" s="17"/>
      <c r="BZ317" s="17">
        <v>5.9651514984963697E-2</v>
      </c>
      <c r="CA317" s="17">
        <v>6.3678512872824597E-2</v>
      </c>
      <c r="CB317" s="17">
        <v>1.1654323612528101E-2</v>
      </c>
      <c r="CC317" s="17"/>
      <c r="CD317" s="17">
        <v>5.4191700379504298E-2</v>
      </c>
      <c r="CE317" s="17">
        <v>5.29401892653883E-2</v>
      </c>
      <c r="CF317" s="17">
        <v>0.104320288734897</v>
      </c>
      <c r="CG317" s="17"/>
      <c r="CH317" s="17">
        <v>5.4499056975367402E-2</v>
      </c>
      <c r="CI317" s="17">
        <v>5.6160700063719399E-2</v>
      </c>
      <c r="CJ317" s="17">
        <v>0.123052798068622</v>
      </c>
      <c r="CK317" s="17"/>
      <c r="CL317" s="17">
        <v>6.07735992659129E-2</v>
      </c>
      <c r="CM317" s="17">
        <v>5.7418594694186198E-2</v>
      </c>
      <c r="CN317" s="17"/>
      <c r="CO317" s="17">
        <v>6.9287974963400598E-2</v>
      </c>
      <c r="CP317" s="17">
        <v>7.2890905350606605E-2</v>
      </c>
      <c r="CQ317" s="17">
        <v>5.6605720088032899E-2</v>
      </c>
      <c r="CR317" s="17">
        <v>2.6639751183190799E-2</v>
      </c>
    </row>
    <row r="318" spans="2:96" x14ac:dyDescent="0.25">
      <c r="B318" t="s">
        <v>294</v>
      </c>
      <c r="C318" s="17">
        <v>8.4146756293271494E-2</v>
      </c>
      <c r="D318" s="17">
        <v>9.0026669180926305E-2</v>
      </c>
      <c r="E318" s="17">
        <v>7.8843065626799699E-2</v>
      </c>
      <c r="F318" s="17"/>
      <c r="G318" s="17">
        <v>0.14856042985038401</v>
      </c>
      <c r="H318" s="17">
        <v>9.6244532456106202E-2</v>
      </c>
      <c r="I318" s="17">
        <v>4.9124977670977198E-2</v>
      </c>
      <c r="J318" s="17">
        <v>6.4734156849282007E-2</v>
      </c>
      <c r="K318" s="17">
        <v>7.4676997669534798E-2</v>
      </c>
      <c r="L318" s="17">
        <v>8.2046288701995804E-2</v>
      </c>
      <c r="M318" s="17"/>
      <c r="N318" s="17">
        <v>7.2819549887114796E-2</v>
      </c>
      <c r="O318" s="17">
        <v>6.8083965696570603E-2</v>
      </c>
      <c r="P318" s="17">
        <v>0.107884697739414</v>
      </c>
      <c r="Q318" s="17">
        <v>8.8385111830582397E-2</v>
      </c>
      <c r="R318" s="17"/>
      <c r="S318" s="17">
        <v>0.114792567167528</v>
      </c>
      <c r="T318" s="17">
        <v>7.75175222222238E-2</v>
      </c>
      <c r="U318" s="17">
        <v>0.11108595035478699</v>
      </c>
      <c r="V318" s="17">
        <v>5.6227934505120598E-2</v>
      </c>
      <c r="W318" s="17">
        <v>8.8242932551905795E-2</v>
      </c>
      <c r="X318" s="17">
        <v>7.4487531621055897E-2</v>
      </c>
      <c r="Y318" s="17">
        <v>0.103842568643918</v>
      </c>
      <c r="Z318" s="17">
        <v>2.59893755513309E-2</v>
      </c>
      <c r="AA318" s="17">
        <v>9.6016408411278203E-2</v>
      </c>
      <c r="AB318" s="17">
        <v>5.41746357848941E-2</v>
      </c>
      <c r="AC318" s="17">
        <v>8.7918821496968697E-2</v>
      </c>
      <c r="AD318" s="17">
        <v>6.56374693629177E-2</v>
      </c>
      <c r="AE318" s="17"/>
      <c r="AF318" s="17">
        <v>7.8785529071507002E-2</v>
      </c>
      <c r="AG318" s="17">
        <v>0.10341803255390999</v>
      </c>
      <c r="AH318" s="17">
        <v>0.13649462735095</v>
      </c>
      <c r="AI318" s="17">
        <v>8.5700963570275998E-2</v>
      </c>
      <c r="AJ318" s="17">
        <v>4.5009055973354403E-2</v>
      </c>
      <c r="AK318" s="17"/>
      <c r="AL318" s="17">
        <v>8.3976686193762598E-2</v>
      </c>
      <c r="AM318" s="17">
        <v>9.8210893037080804E-2</v>
      </c>
      <c r="AN318" s="17">
        <v>0.11970512808473301</v>
      </c>
      <c r="AO318" s="17"/>
      <c r="AP318" s="17">
        <v>0.100161840895633</v>
      </c>
      <c r="AQ318" s="17">
        <v>7.7521551159561206E-2</v>
      </c>
      <c r="AR318" s="17">
        <v>7.6430998069125594E-2</v>
      </c>
      <c r="AS318" s="17">
        <v>7.5521496190395193E-2</v>
      </c>
      <c r="AT318" s="17">
        <v>2.92037482407419E-2</v>
      </c>
      <c r="AU318" s="17"/>
      <c r="AV318" s="17">
        <v>0</v>
      </c>
      <c r="AW318" s="17">
        <v>6.6707221369935302E-2</v>
      </c>
      <c r="AX318" s="17">
        <v>9.5881025327896705E-2</v>
      </c>
      <c r="AY318" s="17">
        <v>9.8993682997936594E-2</v>
      </c>
      <c r="AZ318" s="17">
        <v>8.8446681723960793E-2</v>
      </c>
      <c r="BA318" s="17">
        <v>8.4349888229573095E-2</v>
      </c>
      <c r="BB318" s="17">
        <v>9.7629611942852898E-2</v>
      </c>
      <c r="BC318" s="17">
        <v>0.102989005074895</v>
      </c>
      <c r="BD318" s="17">
        <v>8.2556247838344907E-2</v>
      </c>
      <c r="BE318" s="17">
        <v>8.6051081437425597E-2</v>
      </c>
      <c r="BF318" s="17">
        <v>5.9791786915769397E-2</v>
      </c>
      <c r="BG318" s="17">
        <v>6.2601827487649198E-2</v>
      </c>
      <c r="BH318" s="17">
        <v>3.0526525933835699E-2</v>
      </c>
      <c r="BI318" s="17">
        <v>7.5902008891624503E-2</v>
      </c>
      <c r="BJ318" s="17">
        <v>5.5093111494507102E-2</v>
      </c>
      <c r="BK318" s="17">
        <v>0.125595466855248</v>
      </c>
      <c r="BL318" s="17"/>
      <c r="BM318" s="17">
        <v>8.4217404594813999E-2</v>
      </c>
      <c r="BN318" s="17">
        <v>9.1248920899866207E-2</v>
      </c>
      <c r="BO318" s="17">
        <v>7.9781019932485195E-2</v>
      </c>
      <c r="BP318" s="17">
        <v>8.7283311177373396E-2</v>
      </c>
      <c r="BQ318" s="17">
        <v>5.3061916332664799E-2</v>
      </c>
      <c r="BR318" s="17">
        <v>0.103373933990485</v>
      </c>
      <c r="BS318" s="17"/>
      <c r="BT318" s="17">
        <v>8.7436702003285696E-2</v>
      </c>
      <c r="BU318" s="17">
        <v>8.2158276811477304E-2</v>
      </c>
      <c r="BV318" s="17"/>
      <c r="BW318" s="17">
        <v>9.5615733301692596E-2</v>
      </c>
      <c r="BX318" s="17">
        <v>8.4674753131687194E-2</v>
      </c>
      <c r="BY318" s="17"/>
      <c r="BZ318" s="17">
        <v>8.29000123937539E-2</v>
      </c>
      <c r="CA318" s="17">
        <v>6.0013512902176297E-2</v>
      </c>
      <c r="CB318" s="17">
        <v>0.18342018600537</v>
      </c>
      <c r="CC318" s="17"/>
      <c r="CD318" s="17">
        <v>8.7625693654444295E-2</v>
      </c>
      <c r="CE318" s="17">
        <v>0.11694105597540901</v>
      </c>
      <c r="CF318" s="17">
        <v>3.5612167700485503E-2</v>
      </c>
      <c r="CG318" s="17"/>
      <c r="CH318" s="17">
        <v>7.8003097263440693E-2</v>
      </c>
      <c r="CI318" s="17">
        <v>0.118137451528096</v>
      </c>
      <c r="CJ318" s="17">
        <v>3.8963832148595799E-2</v>
      </c>
      <c r="CK318" s="17"/>
      <c r="CL318" s="17">
        <v>8.2823942084508398E-2</v>
      </c>
      <c r="CM318" s="17">
        <v>8.3096209235432303E-2</v>
      </c>
      <c r="CN318" s="17"/>
      <c r="CO318" s="17">
        <v>0.13587084147224501</v>
      </c>
      <c r="CP318" s="17">
        <v>8.2749338095638503E-2</v>
      </c>
      <c r="CQ318" s="17">
        <v>8.6926663848582095E-2</v>
      </c>
      <c r="CR318" s="17">
        <v>6.2569654828740995E-2</v>
      </c>
    </row>
    <row r="319" spans="2:96" x14ac:dyDescent="0.25">
      <c r="B319" t="s">
        <v>295</v>
      </c>
      <c r="C319" s="17">
        <v>6.0724349751635202E-2</v>
      </c>
      <c r="D319" s="17">
        <v>5.7743002381247001E-2</v>
      </c>
      <c r="E319" s="17">
        <v>6.3970634752691297E-2</v>
      </c>
      <c r="F319" s="17"/>
      <c r="G319" s="17">
        <v>4.34346769465579E-2</v>
      </c>
      <c r="H319" s="17">
        <v>8.5381509903876898E-2</v>
      </c>
      <c r="I319" s="17">
        <v>7.0447915805714204E-2</v>
      </c>
      <c r="J319" s="17">
        <v>3.8776996458242903E-2</v>
      </c>
      <c r="K319" s="17">
        <v>5.4981675156569203E-2</v>
      </c>
      <c r="L319" s="17">
        <v>6.5947526216503904E-2</v>
      </c>
      <c r="M319" s="17"/>
      <c r="N319" s="17">
        <v>7.93111380312507E-2</v>
      </c>
      <c r="O319" s="17">
        <v>5.6419359616717603E-2</v>
      </c>
      <c r="P319" s="17">
        <v>5.2250292873079501E-2</v>
      </c>
      <c r="Q319" s="17">
        <v>5.3251630336849903E-2</v>
      </c>
      <c r="R319" s="17"/>
      <c r="S319" s="17">
        <v>5.7833028830905901E-2</v>
      </c>
      <c r="T319" s="17">
        <v>6.6172372009150299E-2</v>
      </c>
      <c r="U319" s="17">
        <v>6.9128540240412803E-2</v>
      </c>
      <c r="V319" s="17">
        <v>3.7856072444657302E-2</v>
      </c>
      <c r="W319" s="17">
        <v>7.2135288023545296E-2</v>
      </c>
      <c r="X319" s="17">
        <v>6.2132441780703603E-2</v>
      </c>
      <c r="Y319" s="17">
        <v>8.7999224428086206E-2</v>
      </c>
      <c r="Z319" s="17">
        <v>8.5116380714757495E-2</v>
      </c>
      <c r="AA319" s="17">
        <v>6.3952053598884007E-2</v>
      </c>
      <c r="AB319" s="17">
        <v>5.0944023844840897E-2</v>
      </c>
      <c r="AC319" s="17">
        <v>2.39701226075325E-2</v>
      </c>
      <c r="AD319" s="17">
        <v>3.9567342093321599E-2</v>
      </c>
      <c r="AE319" s="17"/>
      <c r="AF319" s="17">
        <v>4.5094727556752597E-2</v>
      </c>
      <c r="AG319" s="17">
        <v>6.9049425475048901E-2</v>
      </c>
      <c r="AH319" s="17">
        <v>7.5511973810676203E-2</v>
      </c>
      <c r="AI319" s="17">
        <v>7.7094692649266605E-2</v>
      </c>
      <c r="AJ319" s="17">
        <v>3.7291184114931798E-2</v>
      </c>
      <c r="AK319" s="17"/>
      <c r="AL319" s="17">
        <v>6.2714372604620094E-2</v>
      </c>
      <c r="AM319" s="17">
        <v>5.6925527821565403E-2</v>
      </c>
      <c r="AN319" s="17">
        <v>8.1692287829289501E-2</v>
      </c>
      <c r="AO319" s="17"/>
      <c r="AP319" s="17">
        <v>4.0727854204013599E-2</v>
      </c>
      <c r="AQ319" s="17">
        <v>5.6578517282497902E-2</v>
      </c>
      <c r="AR319" s="17">
        <v>6.7624600097660997E-2</v>
      </c>
      <c r="AS319" s="17">
        <v>0.104908017227516</v>
      </c>
      <c r="AT319" s="17">
        <v>0.14659288153007599</v>
      </c>
      <c r="AU319" s="17"/>
      <c r="AV319" s="17">
        <v>0</v>
      </c>
      <c r="AW319" s="17">
        <v>8.5470848578519401E-2</v>
      </c>
      <c r="AX319" s="17">
        <v>5.9755306573907901E-2</v>
      </c>
      <c r="AY319" s="17">
        <v>6.9939508747503001E-2</v>
      </c>
      <c r="AZ319" s="17">
        <v>3.9619686859247598E-2</v>
      </c>
      <c r="BA319" s="17">
        <v>6.1842452319329097E-2</v>
      </c>
      <c r="BB319" s="17">
        <v>4.3485501342960101E-2</v>
      </c>
      <c r="BC319" s="17">
        <v>4.3760324456491702E-2</v>
      </c>
      <c r="BD319" s="17">
        <v>6.4633928342522504E-2</v>
      </c>
      <c r="BE319" s="17">
        <v>6.0870806237327699E-2</v>
      </c>
      <c r="BF319" s="17">
        <v>9.2257215170255993E-2</v>
      </c>
      <c r="BG319" s="17">
        <v>9.3255929295186099E-2</v>
      </c>
      <c r="BH319" s="17">
        <v>7.4170255890183195E-2</v>
      </c>
      <c r="BI319" s="17">
        <v>2.5792570881951499E-2</v>
      </c>
      <c r="BJ319" s="17">
        <v>4.0931177691842999E-2</v>
      </c>
      <c r="BK319" s="17">
        <v>7.2699098828238801E-2</v>
      </c>
      <c r="BL319" s="17"/>
      <c r="BM319" s="17">
        <v>8.0030892104301102E-2</v>
      </c>
      <c r="BN319" s="17">
        <v>5.9990526550943599E-2</v>
      </c>
      <c r="BO319" s="17">
        <v>6.7625654643334907E-2</v>
      </c>
      <c r="BP319" s="17">
        <v>4.5475583839725303E-2</v>
      </c>
      <c r="BQ319" s="17">
        <v>4.8036175113390797E-2</v>
      </c>
      <c r="BR319" s="17">
        <v>4.6630430201320697E-2</v>
      </c>
      <c r="BS319" s="17"/>
      <c r="BT319" s="17">
        <v>6.9353168080281205E-2</v>
      </c>
      <c r="BU319" s="17">
        <v>4.8697320482787902E-2</v>
      </c>
      <c r="BV319" s="17"/>
      <c r="BW319" s="17">
        <v>6.6440951438819396E-2</v>
      </c>
      <c r="BX319" s="17">
        <v>5.4770382216223698E-2</v>
      </c>
      <c r="BY319" s="17"/>
      <c r="BZ319" s="17">
        <v>5.7804383326228802E-2</v>
      </c>
      <c r="CA319" s="17">
        <v>6.1032260675833998E-2</v>
      </c>
      <c r="CB319" s="17">
        <v>0.107449254479212</v>
      </c>
      <c r="CC319" s="17"/>
      <c r="CD319" s="17">
        <v>6.2840578618610005E-2</v>
      </c>
      <c r="CE319" s="17">
        <v>4.99963357223384E-2</v>
      </c>
      <c r="CF319" s="17">
        <v>5.2038856994767999E-2</v>
      </c>
      <c r="CG319" s="17"/>
      <c r="CH319" s="17">
        <v>6.5639305083419905E-2</v>
      </c>
      <c r="CI319" s="17">
        <v>3.9477848939607103E-2</v>
      </c>
      <c r="CJ319" s="17">
        <v>2.0197306289740199E-2</v>
      </c>
      <c r="CK319" s="17"/>
      <c r="CL319" s="17">
        <v>6.4251186150551295E-2</v>
      </c>
      <c r="CM319" s="17">
        <v>5.65235730999855E-2</v>
      </c>
      <c r="CN319" s="17"/>
      <c r="CO319" s="17">
        <v>8.5988751950862793E-2</v>
      </c>
      <c r="CP319" s="17">
        <v>5.8156079931203801E-2</v>
      </c>
      <c r="CQ319" s="17">
        <v>6.3290824512468105E-2</v>
      </c>
      <c r="CR319" s="17">
        <v>5.1444869649709797E-2</v>
      </c>
    </row>
    <row r="320" spans="2:96" x14ac:dyDescent="0.25">
      <c r="B320" t="s">
        <v>247</v>
      </c>
      <c r="C320" s="17">
        <v>6.5108411953335998E-3</v>
      </c>
      <c r="D320" s="17">
        <v>5.89433626083856E-3</v>
      </c>
      <c r="E320" s="17">
        <v>7.1495527309858101E-3</v>
      </c>
      <c r="F320" s="17"/>
      <c r="G320" s="17">
        <v>0</v>
      </c>
      <c r="H320" s="17">
        <v>3.4584193983746899E-3</v>
      </c>
      <c r="I320" s="17">
        <v>3.31363722808246E-3</v>
      </c>
      <c r="J320" s="17">
        <v>2.8738709663888701E-3</v>
      </c>
      <c r="K320" s="17">
        <v>1.03604511835698E-2</v>
      </c>
      <c r="L320" s="17">
        <v>1.6321705549302599E-2</v>
      </c>
      <c r="M320" s="17"/>
      <c r="N320" s="17">
        <v>3.5484780708917099E-3</v>
      </c>
      <c r="O320" s="17">
        <v>7.5914425519477699E-3</v>
      </c>
      <c r="P320" s="17">
        <v>4.4916610635349699E-3</v>
      </c>
      <c r="Q320" s="17">
        <v>1.04263559479224E-2</v>
      </c>
      <c r="R320" s="17"/>
      <c r="S320" s="17">
        <v>3.4256042695789499E-3</v>
      </c>
      <c r="T320" s="17">
        <v>3.6606304553872702E-3</v>
      </c>
      <c r="U320" s="17">
        <v>6.5393338874093401E-3</v>
      </c>
      <c r="V320" s="17">
        <v>2.2206155463391698E-2</v>
      </c>
      <c r="W320" s="17">
        <v>6.6735334938517396E-3</v>
      </c>
      <c r="X320" s="17">
        <v>0</v>
      </c>
      <c r="Y320" s="17">
        <v>6.3985103859504899E-3</v>
      </c>
      <c r="Z320" s="17">
        <v>0</v>
      </c>
      <c r="AA320" s="17">
        <v>0</v>
      </c>
      <c r="AB320" s="17">
        <v>2.28541772241245E-2</v>
      </c>
      <c r="AC320" s="17">
        <v>0</v>
      </c>
      <c r="AD320" s="17">
        <v>0</v>
      </c>
      <c r="AE320" s="17"/>
      <c r="AF320" s="17">
        <v>2.57577192947333E-3</v>
      </c>
      <c r="AG320" s="17">
        <v>8.9939651301009296E-3</v>
      </c>
      <c r="AH320" s="17">
        <v>0</v>
      </c>
      <c r="AI320" s="17">
        <v>3.4682145521670198E-2</v>
      </c>
      <c r="AJ320" s="17">
        <v>0</v>
      </c>
      <c r="AK320" s="17"/>
      <c r="AL320" s="17">
        <v>1.8950366244594001E-3</v>
      </c>
      <c r="AM320" s="17">
        <v>6.0598340680480403E-3</v>
      </c>
      <c r="AN320" s="17">
        <v>6.4575352425283302E-3</v>
      </c>
      <c r="AO320" s="17"/>
      <c r="AP320" s="17">
        <v>2.2085945473356299E-3</v>
      </c>
      <c r="AQ320" s="17">
        <v>1.1307739665047599E-2</v>
      </c>
      <c r="AR320" s="17">
        <v>0</v>
      </c>
      <c r="AS320" s="17">
        <v>0</v>
      </c>
      <c r="AT320" s="17">
        <v>0</v>
      </c>
      <c r="AU320" s="17"/>
      <c r="AV320" s="17">
        <v>0</v>
      </c>
      <c r="AW320" s="17">
        <v>1.219433809469E-2</v>
      </c>
      <c r="AX320" s="17">
        <v>1.3994906933794999E-2</v>
      </c>
      <c r="AY320" s="17">
        <v>5.6983946511355897E-3</v>
      </c>
      <c r="AZ320" s="17">
        <v>5.8147047120878197E-3</v>
      </c>
      <c r="BA320" s="17">
        <v>4.2868399428537297E-3</v>
      </c>
      <c r="BB320" s="17">
        <v>5.0263769239953203E-3</v>
      </c>
      <c r="BC320" s="17">
        <v>6.6361652364023103E-3</v>
      </c>
      <c r="BD320" s="17">
        <v>0</v>
      </c>
      <c r="BE320" s="17">
        <v>0</v>
      </c>
      <c r="BF320" s="17">
        <v>6.71633747338303E-3</v>
      </c>
      <c r="BG320" s="17">
        <v>8.8394801758455606E-3</v>
      </c>
      <c r="BH320" s="17">
        <v>1.31125753151619E-2</v>
      </c>
      <c r="BI320" s="17">
        <v>0</v>
      </c>
      <c r="BJ320" s="17">
        <v>0</v>
      </c>
      <c r="BK320" s="17">
        <v>0</v>
      </c>
      <c r="BL320" s="17"/>
      <c r="BM320" s="17">
        <v>4.8716395746702399E-3</v>
      </c>
      <c r="BN320" s="17">
        <v>6.5699922083283704E-3</v>
      </c>
      <c r="BO320" s="17">
        <v>6.9066902780134396E-3</v>
      </c>
      <c r="BP320" s="17">
        <v>1.08409254609289E-2</v>
      </c>
      <c r="BQ320" s="17">
        <v>4.6353092448185203E-3</v>
      </c>
      <c r="BR320" s="17">
        <v>0</v>
      </c>
      <c r="BS320" s="17"/>
      <c r="BT320" s="17">
        <v>8.5057583768572906E-3</v>
      </c>
      <c r="BU320" s="17">
        <v>3.7392930335842498E-3</v>
      </c>
      <c r="BV320" s="17"/>
      <c r="BW320" s="17">
        <v>7.29462376913452E-3</v>
      </c>
      <c r="BX320" s="17">
        <v>7.25486946042874E-3</v>
      </c>
      <c r="BY320" s="17"/>
      <c r="BZ320" s="17">
        <v>7.5704694623025901E-3</v>
      </c>
      <c r="CA320" s="17">
        <v>3.4329782085610501E-3</v>
      </c>
      <c r="CB320" s="17">
        <v>0</v>
      </c>
      <c r="CC320" s="17"/>
      <c r="CD320" s="17">
        <v>6.8815383791774798E-3</v>
      </c>
      <c r="CE320" s="17">
        <v>4.5278329717388897E-3</v>
      </c>
      <c r="CF320" s="17">
        <v>8.6759664383797494E-3</v>
      </c>
      <c r="CG320" s="17"/>
      <c r="CH320" s="17">
        <v>6.2433837781946501E-3</v>
      </c>
      <c r="CI320" s="17">
        <v>3.9508650920431097E-3</v>
      </c>
      <c r="CJ320" s="17">
        <v>1.26286668015978E-2</v>
      </c>
      <c r="CK320" s="17"/>
      <c r="CL320" s="17">
        <v>6.7991394254866399E-3</v>
      </c>
      <c r="CM320" s="17">
        <v>5.6640289671914699E-3</v>
      </c>
      <c r="CN320" s="17"/>
      <c r="CO320" s="17">
        <v>6.1818709128985197E-3</v>
      </c>
      <c r="CP320" s="17">
        <v>6.6628035317573301E-3</v>
      </c>
      <c r="CQ320" s="17">
        <v>5.2678406150818502E-3</v>
      </c>
      <c r="CR320" s="17">
        <v>8.7511682696787604E-3</v>
      </c>
    </row>
    <row r="321" spans="2:96" x14ac:dyDescent="0.25">
      <c r="B321" t="s">
        <v>121</v>
      </c>
      <c r="C321" s="17">
        <v>1.9120583062556901E-2</v>
      </c>
      <c r="D321" s="17">
        <v>1.3821994852856101E-2</v>
      </c>
      <c r="E321" s="17">
        <v>2.4411534238920601E-2</v>
      </c>
      <c r="F321" s="17"/>
      <c r="G321" s="17">
        <v>0</v>
      </c>
      <c r="H321" s="17">
        <v>1.8257441264731899E-2</v>
      </c>
      <c r="I321" s="17">
        <v>2.7775552492103499E-2</v>
      </c>
      <c r="J321" s="17">
        <v>2.7063964429474199E-2</v>
      </c>
      <c r="K321" s="17">
        <v>2.3894427206875599E-2</v>
      </c>
      <c r="L321" s="17">
        <v>1.5830956599358698E-2</v>
      </c>
      <c r="M321" s="17"/>
      <c r="N321" s="17">
        <v>1.06747850937139E-2</v>
      </c>
      <c r="O321" s="17">
        <v>2.2309351348375198E-2</v>
      </c>
      <c r="P321" s="17">
        <v>3.0399170042636699E-2</v>
      </c>
      <c r="Q321" s="17">
        <v>1.52253460360931E-2</v>
      </c>
      <c r="R321" s="17"/>
      <c r="S321" s="17">
        <v>1.4278233413723701E-2</v>
      </c>
      <c r="T321" s="17">
        <v>2.73493000107215E-2</v>
      </c>
      <c r="U321" s="17">
        <v>1.2584305200089799E-2</v>
      </c>
      <c r="V321" s="17">
        <v>1.62359551312613E-2</v>
      </c>
      <c r="W321" s="17">
        <v>2.8692178182933299E-2</v>
      </c>
      <c r="X321" s="17">
        <v>2.3308466297413299E-2</v>
      </c>
      <c r="Y321" s="17">
        <v>2.9370999832929501E-2</v>
      </c>
      <c r="Z321" s="17">
        <v>2.34784693912196E-2</v>
      </c>
      <c r="AA321" s="17">
        <v>8.0969803264645899E-3</v>
      </c>
      <c r="AB321" s="17">
        <v>1.81766887247845E-2</v>
      </c>
      <c r="AC321" s="17">
        <v>1.09724630697171E-2</v>
      </c>
      <c r="AD321" s="17">
        <v>2.10296854067301E-2</v>
      </c>
      <c r="AE321" s="17"/>
      <c r="AF321" s="17">
        <v>1.7436950735916199E-2</v>
      </c>
      <c r="AG321" s="17">
        <v>1.2074193152090899E-2</v>
      </c>
      <c r="AH321" s="17">
        <v>8.9228286765797998E-3</v>
      </c>
      <c r="AI321" s="17">
        <v>0</v>
      </c>
      <c r="AJ321" s="17">
        <v>3.6429999719712503E-2</v>
      </c>
      <c r="AK321" s="17"/>
      <c r="AL321" s="17">
        <v>1.54221197216782E-2</v>
      </c>
      <c r="AM321" s="17">
        <v>1.12854151852674E-2</v>
      </c>
      <c r="AN321" s="17">
        <v>1.39782186604606E-2</v>
      </c>
      <c r="AO321" s="17"/>
      <c r="AP321" s="17">
        <v>2.5517008855620998E-2</v>
      </c>
      <c r="AQ321" s="17">
        <v>2.44007650741675E-2</v>
      </c>
      <c r="AR321" s="17">
        <v>1.5135508720809E-2</v>
      </c>
      <c r="AS321" s="17">
        <v>0</v>
      </c>
      <c r="AT321" s="17">
        <v>0</v>
      </c>
      <c r="AU321" s="17"/>
      <c r="AV321" s="17">
        <v>0</v>
      </c>
      <c r="AW321" s="17">
        <v>0</v>
      </c>
      <c r="AX321" s="17">
        <v>2.1604113903712099E-2</v>
      </c>
      <c r="AY321" s="17">
        <v>1.40360613596509E-2</v>
      </c>
      <c r="AZ321" s="17">
        <v>2.54754907597276E-2</v>
      </c>
      <c r="BA321" s="17">
        <v>2.8040437486534699E-2</v>
      </c>
      <c r="BB321" s="17">
        <v>1.3416247023479501E-2</v>
      </c>
      <c r="BC321" s="17">
        <v>1.7832771530259601E-2</v>
      </c>
      <c r="BD321" s="17">
        <v>6.7847333564302901E-3</v>
      </c>
      <c r="BE321" s="17">
        <v>0</v>
      </c>
      <c r="BF321" s="17">
        <v>2.7101402211813001E-2</v>
      </c>
      <c r="BG321" s="17">
        <v>0</v>
      </c>
      <c r="BH321" s="17">
        <v>1.2479886554222899E-2</v>
      </c>
      <c r="BI321" s="17">
        <v>0</v>
      </c>
      <c r="BJ321" s="17">
        <v>3.7765401164708202E-2</v>
      </c>
      <c r="BK321" s="17">
        <v>0</v>
      </c>
      <c r="BL321" s="17"/>
      <c r="BM321" s="17">
        <v>1.1656800629861699E-2</v>
      </c>
      <c r="BN321" s="17">
        <v>1.9311609191028398E-2</v>
      </c>
      <c r="BO321" s="17">
        <v>2.5481061773981701E-2</v>
      </c>
      <c r="BP321" s="17">
        <v>1.9795237514095801E-2</v>
      </c>
      <c r="BQ321" s="17">
        <v>2.4932999523500501E-2</v>
      </c>
      <c r="BR321" s="17">
        <v>1.90664352879782E-2</v>
      </c>
      <c r="BS321" s="17"/>
      <c r="BT321" s="17">
        <v>1.84562824152746E-2</v>
      </c>
      <c r="BU321" s="17">
        <v>2.0792353020920501E-2</v>
      </c>
      <c r="BV321" s="17"/>
      <c r="BW321" s="17">
        <v>1.65037384510693E-2</v>
      </c>
      <c r="BX321" s="17">
        <v>1.45373366417155E-2</v>
      </c>
      <c r="BY321" s="17"/>
      <c r="BZ321" s="17">
        <v>1.9391709135121098E-2</v>
      </c>
      <c r="CA321" s="17">
        <v>1.44019353059279E-2</v>
      </c>
      <c r="CB321" s="17">
        <v>3.8437783601652002E-2</v>
      </c>
      <c r="CC321" s="17"/>
      <c r="CD321" s="17">
        <v>1.5763296885516899E-2</v>
      </c>
      <c r="CE321" s="17">
        <v>4.2749104318650699E-2</v>
      </c>
      <c r="CF321" s="17">
        <v>2.7719754838064398E-2</v>
      </c>
      <c r="CG321" s="17"/>
      <c r="CH321" s="17">
        <v>1.5076153809686599E-2</v>
      </c>
      <c r="CI321" s="17">
        <v>3.3082696686671097E-2</v>
      </c>
      <c r="CJ321" s="17">
        <v>2.5397616144913399E-2</v>
      </c>
      <c r="CK321" s="17"/>
      <c r="CL321" s="17">
        <v>1.25182341724822E-2</v>
      </c>
      <c r="CM321" s="17">
        <v>2.19171936162318E-2</v>
      </c>
      <c r="CN321" s="17"/>
      <c r="CO321" s="17">
        <v>8.4414327805669293E-3</v>
      </c>
      <c r="CP321" s="17">
        <v>1.7454800364019401E-2</v>
      </c>
      <c r="CQ321" s="17">
        <v>2.1315571034939799E-2</v>
      </c>
      <c r="CR321" s="17">
        <v>2.1940092125453298E-2</v>
      </c>
    </row>
    <row r="322" spans="2:96" x14ac:dyDescent="0.25">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H322" s="17"/>
      <c r="CI322" s="17"/>
      <c r="CJ322" s="17"/>
      <c r="CK322" s="17"/>
      <c r="CL322" s="17"/>
      <c r="CM322" s="17"/>
      <c r="CN322" s="17"/>
      <c r="CO322" s="17"/>
      <c r="CP322" s="17"/>
      <c r="CQ322" s="17"/>
      <c r="CR322" s="17"/>
    </row>
    <row r="323" spans="2:96" x14ac:dyDescent="0.25">
      <c r="B323" s="6" t="s">
        <v>301</v>
      </c>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H323" s="17"/>
      <c r="CI323" s="17"/>
      <c r="CJ323" s="17"/>
      <c r="CK323" s="17"/>
      <c r="CL323" s="17"/>
      <c r="CM323" s="17"/>
      <c r="CN323" s="17"/>
      <c r="CO323" s="17"/>
      <c r="CP323" s="17"/>
      <c r="CQ323" s="17"/>
      <c r="CR323" s="17"/>
    </row>
    <row r="324" spans="2:96" x14ac:dyDescent="0.25">
      <c r="B324" s="24" t="s">
        <v>123</v>
      </c>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H324" s="17"/>
      <c r="CI324" s="17"/>
      <c r="CJ324" s="17"/>
      <c r="CK324" s="17"/>
      <c r="CL324" s="17"/>
      <c r="CM324" s="17"/>
      <c r="CN324" s="17"/>
      <c r="CO324" s="17"/>
      <c r="CP324" s="17"/>
      <c r="CQ324" s="17"/>
      <c r="CR324" s="17"/>
    </row>
    <row r="325" spans="2:96" x14ac:dyDescent="0.25">
      <c r="B325" t="s">
        <v>297</v>
      </c>
      <c r="C325" s="17">
        <v>0.191464650964111</v>
      </c>
      <c r="D325" s="17">
        <v>0.199252221466966</v>
      </c>
      <c r="E325" s="17">
        <v>0.184871415513745</v>
      </c>
      <c r="F325" s="17"/>
      <c r="G325" s="17">
        <v>0.21337976363514599</v>
      </c>
      <c r="H325" s="17">
        <v>0.138929064149034</v>
      </c>
      <c r="I325" s="17">
        <v>0.174191942432571</v>
      </c>
      <c r="J325" s="17">
        <v>0.1731183107514</v>
      </c>
      <c r="K325" s="17">
        <v>0.16408737608983101</v>
      </c>
      <c r="L325" s="17">
        <v>0.26724468142326202</v>
      </c>
      <c r="M325" s="17"/>
      <c r="N325" s="17">
        <v>0.20548165388846901</v>
      </c>
      <c r="O325" s="17">
        <v>0.19373445027494901</v>
      </c>
      <c r="P325" s="17">
        <v>0.157621808997849</v>
      </c>
      <c r="Q325" s="17">
        <v>0.205781947489585</v>
      </c>
      <c r="R325" s="17"/>
      <c r="S325" s="17">
        <v>0.16728548939972901</v>
      </c>
      <c r="T325" s="17">
        <v>0.173753822203219</v>
      </c>
      <c r="U325" s="17">
        <v>0.21170234389416101</v>
      </c>
      <c r="V325" s="17">
        <v>0.17081131261415999</v>
      </c>
      <c r="W325" s="17">
        <v>0.19300011646573001</v>
      </c>
      <c r="X325" s="17">
        <v>0.238492219050573</v>
      </c>
      <c r="Y325" s="17">
        <v>0.250712423313521</v>
      </c>
      <c r="Z325" s="17">
        <v>0.19170370185953001</v>
      </c>
      <c r="AA325" s="17">
        <v>0.21196348660849501</v>
      </c>
      <c r="AB325" s="17">
        <v>0.18767875000993101</v>
      </c>
      <c r="AC325" s="17">
        <v>0.145767147203826</v>
      </c>
      <c r="AD325" s="17">
        <v>9.8228545546979795E-2</v>
      </c>
      <c r="AE325" s="17"/>
      <c r="AF325" s="17">
        <v>0.20639482750503199</v>
      </c>
      <c r="AG325" s="17">
        <v>0.181314484361768</v>
      </c>
      <c r="AH325" s="17">
        <v>0.18651739676382201</v>
      </c>
      <c r="AI325" s="17">
        <v>0.26822243328602002</v>
      </c>
      <c r="AJ325" s="17">
        <v>0.14087112741444999</v>
      </c>
      <c r="AK325" s="17"/>
      <c r="AL325" s="17">
        <v>0.212523625531017</v>
      </c>
      <c r="AM325" s="17">
        <v>0.172341272180144</v>
      </c>
      <c r="AN325" s="17">
        <v>0.20731060761678599</v>
      </c>
      <c r="AO325" s="17"/>
      <c r="AP325" s="17">
        <v>0.188059573820266</v>
      </c>
      <c r="AQ325" s="17">
        <v>0.175344918899488</v>
      </c>
      <c r="AR325" s="17">
        <v>0.18374782785769</v>
      </c>
      <c r="AS325" s="17">
        <v>0.18670471838956701</v>
      </c>
      <c r="AT325" s="17">
        <v>0.25661989402367003</v>
      </c>
      <c r="AU325" s="17"/>
      <c r="AV325" s="17">
        <v>0.21570749083600099</v>
      </c>
      <c r="AW325" s="17">
        <v>0.12345510549044</v>
      </c>
      <c r="AX325" s="17">
        <v>0.19635891036949699</v>
      </c>
      <c r="AY325" s="17">
        <v>0.172475050746067</v>
      </c>
      <c r="AZ325" s="17">
        <v>0.20788667573233399</v>
      </c>
      <c r="BA325" s="17">
        <v>0.184945392567124</v>
      </c>
      <c r="BB325" s="17">
        <v>0.20095014935626701</v>
      </c>
      <c r="BC325" s="17">
        <v>0.16035525844701301</v>
      </c>
      <c r="BD325" s="17">
        <v>0.245769518253877</v>
      </c>
      <c r="BE325" s="17">
        <v>0.21452681003240301</v>
      </c>
      <c r="BF325" s="17">
        <v>0.20881367412327101</v>
      </c>
      <c r="BG325" s="17">
        <v>0.18053284870108899</v>
      </c>
      <c r="BH325" s="17">
        <v>0.19373477831637101</v>
      </c>
      <c r="BI325" s="17">
        <v>0.234771856094001</v>
      </c>
      <c r="BJ325" s="17">
        <v>0.22555236668700501</v>
      </c>
      <c r="BK325" s="17">
        <v>0.160877127141836</v>
      </c>
      <c r="BL325" s="17"/>
      <c r="BM325" s="17">
        <v>0.175741783790305</v>
      </c>
      <c r="BN325" s="17">
        <v>0.19267513929704599</v>
      </c>
      <c r="BO325" s="17">
        <v>0.20337851886465599</v>
      </c>
      <c r="BP325" s="17">
        <v>0.17888946423620999</v>
      </c>
      <c r="BQ325" s="17">
        <v>0.183195957717004</v>
      </c>
      <c r="BR325" s="17">
        <v>0.27690022564292799</v>
      </c>
      <c r="BS325" s="17"/>
      <c r="BT325" s="17">
        <v>0.210337113600646</v>
      </c>
      <c r="BU325" s="17">
        <v>0.16502319759372999</v>
      </c>
      <c r="BV325" s="17"/>
      <c r="BW325" s="17">
        <v>0.19987506860292201</v>
      </c>
      <c r="BX325" s="17">
        <v>0.196898427583862</v>
      </c>
      <c r="BY325" s="17"/>
      <c r="BZ325" s="17">
        <v>0.19554142322330201</v>
      </c>
      <c r="CA325" s="17">
        <v>0.193114421928407</v>
      </c>
      <c r="CB325" s="17">
        <v>0.15911566398292101</v>
      </c>
      <c r="CC325" s="17"/>
      <c r="CD325" s="17">
        <v>0.20627687811913001</v>
      </c>
      <c r="CE325" s="17">
        <v>0.113654679574132</v>
      </c>
      <c r="CF325" s="17">
        <v>0.186972361412483</v>
      </c>
      <c r="CG325" s="17"/>
      <c r="CH325" s="17">
        <v>0.20682426790866401</v>
      </c>
      <c r="CI325" s="17">
        <v>0.12326142577759</v>
      </c>
      <c r="CJ325" s="17">
        <v>0.18529493712036099</v>
      </c>
      <c r="CK325" s="17"/>
      <c r="CL325" s="17">
        <v>0.22406553566736001</v>
      </c>
      <c r="CM325" s="17">
        <v>0.158585994465895</v>
      </c>
      <c r="CN325" s="17"/>
      <c r="CO325" s="17">
        <v>0.22770276222083899</v>
      </c>
      <c r="CP325" s="17">
        <v>0.198066016277963</v>
      </c>
      <c r="CQ325" s="17">
        <v>0.19261109056462</v>
      </c>
      <c r="CR325" s="17">
        <v>0.16341393520358799</v>
      </c>
    </row>
    <row r="326" spans="2:96" x14ac:dyDescent="0.25">
      <c r="B326" t="s">
        <v>298</v>
      </c>
      <c r="C326" s="17">
        <v>0.41570584373057401</v>
      </c>
      <c r="D326" s="17">
        <v>0.41720877793517303</v>
      </c>
      <c r="E326" s="17">
        <v>0.41426786762208301</v>
      </c>
      <c r="F326" s="17"/>
      <c r="G326" s="17">
        <v>0.31425334542014899</v>
      </c>
      <c r="H326" s="17">
        <v>0.36200254207368399</v>
      </c>
      <c r="I326" s="17">
        <v>0.44816404761457201</v>
      </c>
      <c r="J326" s="17">
        <v>0.47594378003000098</v>
      </c>
      <c r="K326" s="17">
        <v>0.43354860158208097</v>
      </c>
      <c r="L326" s="17">
        <v>0.43963628946968197</v>
      </c>
      <c r="M326" s="17"/>
      <c r="N326" s="17">
        <v>0.46795319362697801</v>
      </c>
      <c r="O326" s="17">
        <v>0.448904193669033</v>
      </c>
      <c r="P326" s="17">
        <v>0.39929372765382698</v>
      </c>
      <c r="Q326" s="17">
        <v>0.33488927597766099</v>
      </c>
      <c r="R326" s="17"/>
      <c r="S326" s="17">
        <v>0.35257505844431097</v>
      </c>
      <c r="T326" s="17">
        <v>0.50436975478091695</v>
      </c>
      <c r="U326" s="17">
        <v>0.43757268573471703</v>
      </c>
      <c r="V326" s="17">
        <v>0.42858599408888698</v>
      </c>
      <c r="W326" s="17">
        <v>0.46630361368233197</v>
      </c>
      <c r="X326" s="17">
        <v>0.385334863877761</v>
      </c>
      <c r="Y326" s="17">
        <v>0.42395942296245698</v>
      </c>
      <c r="Z326" s="17">
        <v>0.42660576887879598</v>
      </c>
      <c r="AA326" s="17">
        <v>0.37297603385606798</v>
      </c>
      <c r="AB326" s="17">
        <v>0.375604599875068</v>
      </c>
      <c r="AC326" s="17">
        <v>0.43090088418581801</v>
      </c>
      <c r="AD326" s="17">
        <v>0.416803583093587</v>
      </c>
      <c r="AE326" s="17"/>
      <c r="AF326" s="17">
        <v>0.432729904393929</v>
      </c>
      <c r="AG326" s="17">
        <v>0.446768490743359</v>
      </c>
      <c r="AH326" s="17">
        <v>0.50453473689262696</v>
      </c>
      <c r="AI326" s="17">
        <v>0.33828944517410298</v>
      </c>
      <c r="AJ326" s="17">
        <v>0.334534114685689</v>
      </c>
      <c r="AK326" s="17"/>
      <c r="AL326" s="17">
        <v>0.39354531479251698</v>
      </c>
      <c r="AM326" s="17">
        <v>0.42435823201849399</v>
      </c>
      <c r="AN326" s="17">
        <v>0.435772577909259</v>
      </c>
      <c r="AO326" s="17"/>
      <c r="AP326" s="17">
        <v>0.39761106676228603</v>
      </c>
      <c r="AQ326" s="17">
        <v>0.41755295505496298</v>
      </c>
      <c r="AR326" s="17">
        <v>0.431239763020766</v>
      </c>
      <c r="AS326" s="17">
        <v>0.43694135878333001</v>
      </c>
      <c r="AT326" s="17">
        <v>0.41822509802587499</v>
      </c>
      <c r="AU326" s="17"/>
      <c r="AV326" s="17">
        <v>0</v>
      </c>
      <c r="AW326" s="17">
        <v>0.36757922881197302</v>
      </c>
      <c r="AX326" s="17">
        <v>0.339517341570169</v>
      </c>
      <c r="AY326" s="17">
        <v>0.37158451808353399</v>
      </c>
      <c r="AZ326" s="17">
        <v>0.35687988551298999</v>
      </c>
      <c r="BA326" s="17">
        <v>0.39049879419816202</v>
      </c>
      <c r="BB326" s="17">
        <v>0.45099711912520901</v>
      </c>
      <c r="BC326" s="17">
        <v>0.43597491696922702</v>
      </c>
      <c r="BD326" s="17">
        <v>0.38360777092040699</v>
      </c>
      <c r="BE326" s="17">
        <v>0.46285452520289</v>
      </c>
      <c r="BF326" s="17">
        <v>0.46448231718406302</v>
      </c>
      <c r="BG326" s="17">
        <v>0.53850455338881797</v>
      </c>
      <c r="BH326" s="17">
        <v>0.43025359326415302</v>
      </c>
      <c r="BI326" s="17">
        <v>0.53113823247779601</v>
      </c>
      <c r="BJ326" s="17">
        <v>0.51183706448790101</v>
      </c>
      <c r="BK326" s="17">
        <v>0.458303692389808</v>
      </c>
      <c r="BL326" s="17"/>
      <c r="BM326" s="17">
        <v>0.36973331977006402</v>
      </c>
      <c r="BN326" s="17">
        <v>0.46655266977249399</v>
      </c>
      <c r="BO326" s="17">
        <v>0.37478084018792801</v>
      </c>
      <c r="BP326" s="17">
        <v>0.44616171878340899</v>
      </c>
      <c r="BQ326" s="17">
        <v>0.45694648318641201</v>
      </c>
      <c r="BR326" s="17">
        <v>0.25757844176016098</v>
      </c>
      <c r="BS326" s="17"/>
      <c r="BT326" s="17">
        <v>0.43794395266524799</v>
      </c>
      <c r="BU326" s="17">
        <v>0.38771714166294502</v>
      </c>
      <c r="BV326" s="17"/>
      <c r="BW326" s="17">
        <v>0.46080329883135102</v>
      </c>
      <c r="BX326" s="17">
        <v>0.433966549663448</v>
      </c>
      <c r="BY326" s="17"/>
      <c r="BZ326" s="17">
        <v>0.426905915963396</v>
      </c>
      <c r="CA326" s="17">
        <v>0.37787939118241398</v>
      </c>
      <c r="CB326" s="17">
        <v>0.41648272529932401</v>
      </c>
      <c r="CC326" s="17"/>
      <c r="CD326" s="17">
        <v>0.45535709983004802</v>
      </c>
      <c r="CE326" s="17">
        <v>0.28764254069970702</v>
      </c>
      <c r="CF326" s="17">
        <v>0.37069772260450401</v>
      </c>
      <c r="CG326" s="17"/>
      <c r="CH326" s="17">
        <v>0.45667697088294501</v>
      </c>
      <c r="CI326" s="17">
        <v>0.26366262911055999</v>
      </c>
      <c r="CJ326" s="17">
        <v>0.32609729209037802</v>
      </c>
      <c r="CK326" s="17"/>
      <c r="CL326" s="17">
        <v>0.61316616889078401</v>
      </c>
      <c r="CM326" s="17">
        <v>0.213334036550231</v>
      </c>
      <c r="CN326" s="17"/>
      <c r="CO326" s="17">
        <v>0.31003907151111698</v>
      </c>
      <c r="CP326" s="17">
        <v>0.45818327570722001</v>
      </c>
      <c r="CQ326" s="17">
        <v>0.41180722971018502</v>
      </c>
      <c r="CR326" s="17">
        <v>0.38060583313996799</v>
      </c>
    </row>
    <row r="327" spans="2:96" x14ac:dyDescent="0.25">
      <c r="B327" t="s">
        <v>299</v>
      </c>
      <c r="C327" s="17">
        <v>0.171282110752914</v>
      </c>
      <c r="D327" s="17">
        <v>0.162303089297725</v>
      </c>
      <c r="E327" s="17">
        <v>0.17993290947819299</v>
      </c>
      <c r="F327" s="17"/>
      <c r="G327" s="17">
        <v>0.22965885022158</v>
      </c>
      <c r="H327" s="17">
        <v>0.25885472804489201</v>
      </c>
      <c r="I327" s="17">
        <v>0.18278784441835499</v>
      </c>
      <c r="J327" s="17">
        <v>0.182318648917906</v>
      </c>
      <c r="K327" s="17">
        <v>0.14375743387537099</v>
      </c>
      <c r="L327" s="17">
        <v>6.0967000993370497E-2</v>
      </c>
      <c r="M327" s="17"/>
      <c r="N327" s="17">
        <v>0.158008975651211</v>
      </c>
      <c r="O327" s="17">
        <v>0.15342693871966501</v>
      </c>
      <c r="P327" s="17">
        <v>0.189887563401129</v>
      </c>
      <c r="Q327" s="17">
        <v>0.18969479463337499</v>
      </c>
      <c r="R327" s="17"/>
      <c r="S327" s="17">
        <v>0.24726911443109201</v>
      </c>
      <c r="T327" s="17">
        <v>0.12443538082283399</v>
      </c>
      <c r="U327" s="17">
        <v>0.135532423987726</v>
      </c>
      <c r="V327" s="17">
        <v>0.13195800612737599</v>
      </c>
      <c r="W327" s="17">
        <v>0.16912485309455</v>
      </c>
      <c r="X327" s="17">
        <v>0.167203459835991</v>
      </c>
      <c r="Y327" s="17">
        <v>0.124180152206814</v>
      </c>
      <c r="Z327" s="17">
        <v>0.17420724117004299</v>
      </c>
      <c r="AA327" s="17">
        <v>0.187301161667702</v>
      </c>
      <c r="AB327" s="17">
        <v>0.16976425784152399</v>
      </c>
      <c r="AC327" s="17">
        <v>0.24225152905924399</v>
      </c>
      <c r="AD327" s="17">
        <v>0.199964810160455</v>
      </c>
      <c r="AE327" s="17"/>
      <c r="AF327" s="17">
        <v>0.14783924829442899</v>
      </c>
      <c r="AG327" s="17">
        <v>0.18808263616495</v>
      </c>
      <c r="AH327" s="17">
        <v>8.19239680582899E-2</v>
      </c>
      <c r="AI327" s="17">
        <v>0.20666631911598601</v>
      </c>
      <c r="AJ327" s="17">
        <v>0.231616195961275</v>
      </c>
      <c r="AK327" s="17"/>
      <c r="AL327" s="17">
        <v>0.17700180379178701</v>
      </c>
      <c r="AM327" s="17">
        <v>0.19354479406859601</v>
      </c>
      <c r="AN327" s="17">
        <v>0.14214987002003601</v>
      </c>
      <c r="AO327" s="17"/>
      <c r="AP327" s="17">
        <v>0.167212602121555</v>
      </c>
      <c r="AQ327" s="17">
        <v>0.15439377252505301</v>
      </c>
      <c r="AR327" s="17">
        <v>0.179152566836036</v>
      </c>
      <c r="AS327" s="17">
        <v>0.206795989156454</v>
      </c>
      <c r="AT327" s="17">
        <v>0.18072471141955701</v>
      </c>
      <c r="AU327" s="17"/>
      <c r="AV327" s="17">
        <v>0</v>
      </c>
      <c r="AW327" s="17">
        <v>0.22802185459344201</v>
      </c>
      <c r="AX327" s="17">
        <v>0.192661905427646</v>
      </c>
      <c r="AY327" s="17">
        <v>0.22491334547078101</v>
      </c>
      <c r="AZ327" s="17">
        <v>0.13154622955074399</v>
      </c>
      <c r="BA327" s="17">
        <v>0.197014730572275</v>
      </c>
      <c r="BB327" s="17">
        <v>0.16805668463833001</v>
      </c>
      <c r="BC327" s="17">
        <v>0.16098432138879401</v>
      </c>
      <c r="BD327" s="17">
        <v>0.134496206117695</v>
      </c>
      <c r="BE327" s="17">
        <v>0.16508832753979399</v>
      </c>
      <c r="BF327" s="17">
        <v>0.19634542441186101</v>
      </c>
      <c r="BG327" s="17">
        <v>0.13474783902353599</v>
      </c>
      <c r="BH327" s="17">
        <v>0.18200589379312301</v>
      </c>
      <c r="BI327" s="17">
        <v>0.12499222238700999</v>
      </c>
      <c r="BJ327" s="17">
        <v>1.9364475992963801E-2</v>
      </c>
      <c r="BK327" s="17">
        <v>0.193035461223862</v>
      </c>
      <c r="BL327" s="17"/>
      <c r="BM327" s="17">
        <v>0.23473287014583</v>
      </c>
      <c r="BN327" s="17">
        <v>0.12962136009716901</v>
      </c>
      <c r="BO327" s="17">
        <v>0.16628345473436601</v>
      </c>
      <c r="BP327" s="17">
        <v>0.19403826843615299</v>
      </c>
      <c r="BQ327" s="17">
        <v>0.1065686336535</v>
      </c>
      <c r="BR327" s="17">
        <v>0.183777693719825</v>
      </c>
      <c r="BS327" s="17"/>
      <c r="BT327" s="17">
        <v>0.16103443803098499</v>
      </c>
      <c r="BU327" s="17">
        <v>0.18302341955510201</v>
      </c>
      <c r="BV327" s="17"/>
      <c r="BW327" s="17">
        <v>0.150227081274659</v>
      </c>
      <c r="BX327" s="17">
        <v>0.16587072563097999</v>
      </c>
      <c r="BY327" s="17"/>
      <c r="BZ327" s="17">
        <v>0.15865441772544001</v>
      </c>
      <c r="CA327" s="17">
        <v>0.21066006936982901</v>
      </c>
      <c r="CB327" s="17">
        <v>0.17620047567990299</v>
      </c>
      <c r="CC327" s="17"/>
      <c r="CD327" s="17">
        <v>0.140916824337222</v>
      </c>
      <c r="CE327" s="17">
        <v>0.29100837104585398</v>
      </c>
      <c r="CF327" s="17">
        <v>0.17029944576742601</v>
      </c>
      <c r="CG327" s="17"/>
      <c r="CH327" s="17">
        <v>0.14344066807677799</v>
      </c>
      <c r="CI327" s="17">
        <v>0.28417971783831703</v>
      </c>
      <c r="CJ327" s="17">
        <v>0.2322660432757</v>
      </c>
      <c r="CK327" s="17"/>
      <c r="CL327" s="17">
        <v>7.9399126534145603E-2</v>
      </c>
      <c r="CM327" s="17">
        <v>0.27191663972645003</v>
      </c>
      <c r="CN327" s="17"/>
      <c r="CO327" s="17">
        <v>0.24950519699572499</v>
      </c>
      <c r="CP327" s="17">
        <v>0.142014539294261</v>
      </c>
      <c r="CQ327" s="17">
        <v>0.170730414168863</v>
      </c>
      <c r="CR327" s="17">
        <v>0.199771683212905</v>
      </c>
    </row>
    <row r="328" spans="2:96" x14ac:dyDescent="0.25">
      <c r="B328" t="s">
        <v>300</v>
      </c>
      <c r="C328" s="17">
        <v>0.14422762693198199</v>
      </c>
      <c r="D328" s="17">
        <v>0.15432042332537599</v>
      </c>
      <c r="E328" s="17">
        <v>0.135122781364168</v>
      </c>
      <c r="F328" s="17"/>
      <c r="G328" s="17">
        <v>0.189253084734719</v>
      </c>
      <c r="H328" s="17">
        <v>0.149892991792129</v>
      </c>
      <c r="I328" s="17">
        <v>0.11510083014378999</v>
      </c>
      <c r="J328" s="17">
        <v>9.8510913631578698E-2</v>
      </c>
      <c r="K328" s="17">
        <v>0.15761220147086499</v>
      </c>
      <c r="L328" s="17">
        <v>0.16158674028859801</v>
      </c>
      <c r="M328" s="17"/>
      <c r="N328" s="17">
        <v>0.118157352102586</v>
      </c>
      <c r="O328" s="17">
        <v>0.14021836361649201</v>
      </c>
      <c r="P328" s="17">
        <v>0.17314473255861501</v>
      </c>
      <c r="Q328" s="17">
        <v>0.15270707404257</v>
      </c>
      <c r="R328" s="17"/>
      <c r="S328" s="17">
        <v>0.16255785100574899</v>
      </c>
      <c r="T328" s="17">
        <v>0.12784640734976099</v>
      </c>
      <c r="U328" s="17">
        <v>0.105475295835206</v>
      </c>
      <c r="V328" s="17">
        <v>0.185926693912287</v>
      </c>
      <c r="W328" s="17">
        <v>9.5715642474525603E-2</v>
      </c>
      <c r="X328" s="17">
        <v>0.12669220214271301</v>
      </c>
      <c r="Y328" s="17">
        <v>0.145484484436845</v>
      </c>
      <c r="Z328" s="17">
        <v>9.4422974218240099E-2</v>
      </c>
      <c r="AA328" s="17">
        <v>0.176378909429798</v>
      </c>
      <c r="AB328" s="17">
        <v>0.17137682800415699</v>
      </c>
      <c r="AC328" s="17">
        <v>0.10895966223664499</v>
      </c>
      <c r="AD328" s="17">
        <v>0.196020006427781</v>
      </c>
      <c r="AE328" s="17"/>
      <c r="AF328" s="17">
        <v>0.14446720557802301</v>
      </c>
      <c r="AG328" s="17">
        <v>0.11926017577508199</v>
      </c>
      <c r="AH328" s="17">
        <v>0.16972692945946599</v>
      </c>
      <c r="AI328" s="17">
        <v>0.146757198845789</v>
      </c>
      <c r="AJ328" s="17">
        <v>0.17474403638489999</v>
      </c>
      <c r="AK328" s="17"/>
      <c r="AL328" s="17">
        <v>0.15346787037642401</v>
      </c>
      <c r="AM328" s="17">
        <v>0.141551427087134</v>
      </c>
      <c r="AN328" s="17">
        <v>0.150205398937338</v>
      </c>
      <c r="AO328" s="17"/>
      <c r="AP328" s="17">
        <v>0.156037007552424</v>
      </c>
      <c r="AQ328" s="17">
        <v>0.17173711642978901</v>
      </c>
      <c r="AR328" s="17">
        <v>0.13405758835942899</v>
      </c>
      <c r="AS328" s="17">
        <v>0.11541872216696</v>
      </c>
      <c r="AT328" s="17">
        <v>0.113829571453477</v>
      </c>
      <c r="AU328" s="17"/>
      <c r="AV328" s="17">
        <v>0.152769603320837</v>
      </c>
      <c r="AW328" s="17">
        <v>0.20963887974390299</v>
      </c>
      <c r="AX328" s="17">
        <v>0.179483211375699</v>
      </c>
      <c r="AY328" s="17">
        <v>0.14944526080495599</v>
      </c>
      <c r="AZ328" s="17">
        <v>0.195901249394619</v>
      </c>
      <c r="BA328" s="17">
        <v>0.13736178157234599</v>
      </c>
      <c r="BB328" s="17">
        <v>0.114516847332789</v>
      </c>
      <c r="BC328" s="17">
        <v>0.17044073518163699</v>
      </c>
      <c r="BD328" s="17">
        <v>0.15919662281399</v>
      </c>
      <c r="BE328" s="17">
        <v>9.8111047583768804E-2</v>
      </c>
      <c r="BF328" s="17">
        <v>6.1380382883256999E-2</v>
      </c>
      <c r="BG328" s="17">
        <v>0.12649339149691499</v>
      </c>
      <c r="BH328" s="17">
        <v>0.15358868632456699</v>
      </c>
      <c r="BI328" s="17">
        <v>6.9870412504417903E-2</v>
      </c>
      <c r="BJ328" s="17">
        <v>0.16961335661451901</v>
      </c>
      <c r="BK328" s="17">
        <v>0.14730084573826599</v>
      </c>
      <c r="BL328" s="17"/>
      <c r="BM328" s="17">
        <v>0.15361203059276399</v>
      </c>
      <c r="BN328" s="17">
        <v>0.13126289378288999</v>
      </c>
      <c r="BO328" s="17">
        <v>0.16193449761137199</v>
      </c>
      <c r="BP328" s="17">
        <v>0.124948125504118</v>
      </c>
      <c r="BQ328" s="17">
        <v>0.154062869503759</v>
      </c>
      <c r="BR328" s="17">
        <v>0.17909672090088299</v>
      </c>
      <c r="BS328" s="17"/>
      <c r="BT328" s="17">
        <v>0.122975407217067</v>
      </c>
      <c r="BU328" s="17">
        <v>0.17812676508453401</v>
      </c>
      <c r="BV328" s="17"/>
      <c r="BW328" s="17">
        <v>0.127950593543875</v>
      </c>
      <c r="BX328" s="17">
        <v>0.139314290368832</v>
      </c>
      <c r="BY328" s="17"/>
      <c r="BZ328" s="17">
        <v>0.140372187205625</v>
      </c>
      <c r="CA328" s="17">
        <v>0.15929903719411301</v>
      </c>
      <c r="CB328" s="17">
        <v>0.17787422633866601</v>
      </c>
      <c r="CC328" s="17"/>
      <c r="CD328" s="17">
        <v>0.124271395783543</v>
      </c>
      <c r="CE328" s="17">
        <v>0.19856695616033801</v>
      </c>
      <c r="CF328" s="17">
        <v>0.205298114117831</v>
      </c>
      <c r="CG328" s="17"/>
      <c r="CH328" s="17">
        <v>0.12327940141893599</v>
      </c>
      <c r="CI328" s="17">
        <v>0.234640005711794</v>
      </c>
      <c r="CJ328" s="17">
        <v>0.17737391336588501</v>
      </c>
      <c r="CK328" s="17"/>
      <c r="CL328" s="17">
        <v>3.7945118196951101E-2</v>
      </c>
      <c r="CM328" s="17">
        <v>0.26590354771376101</v>
      </c>
      <c r="CN328" s="17"/>
      <c r="CO328" s="17">
        <v>0.15086977862057299</v>
      </c>
      <c r="CP328" s="17">
        <v>0.135448950244762</v>
      </c>
      <c r="CQ328" s="17">
        <v>0.14776245213713901</v>
      </c>
      <c r="CR328" s="17">
        <v>0.151728075654323</v>
      </c>
    </row>
    <row r="329" spans="2:96" x14ac:dyDescent="0.25">
      <c r="B329" t="s">
        <v>152</v>
      </c>
      <c r="C329" s="17">
        <v>7.7319767620417298E-2</v>
      </c>
      <c r="D329" s="17">
        <v>6.6915487974760601E-2</v>
      </c>
      <c r="E329" s="17">
        <v>8.5805026021810199E-2</v>
      </c>
      <c r="F329" s="17"/>
      <c r="G329" s="17">
        <v>5.3454955988405897E-2</v>
      </c>
      <c r="H329" s="17">
        <v>9.0320673940261498E-2</v>
      </c>
      <c r="I329" s="17">
        <v>7.9755335390711904E-2</v>
      </c>
      <c r="J329" s="17">
        <v>7.0108346669114599E-2</v>
      </c>
      <c r="K329" s="17">
        <v>0.10099438698185099</v>
      </c>
      <c r="L329" s="17">
        <v>7.0565287825087405E-2</v>
      </c>
      <c r="M329" s="17"/>
      <c r="N329" s="17">
        <v>5.0398824730756998E-2</v>
      </c>
      <c r="O329" s="17">
        <v>6.3716053719860902E-2</v>
      </c>
      <c r="P329" s="17">
        <v>8.00521673885808E-2</v>
      </c>
      <c r="Q329" s="17">
        <v>0.11692690785680999</v>
      </c>
      <c r="R329" s="17"/>
      <c r="S329" s="17">
        <v>7.0312486719119702E-2</v>
      </c>
      <c r="T329" s="17">
        <v>6.9594634843269804E-2</v>
      </c>
      <c r="U329" s="17">
        <v>0.10971725054819</v>
      </c>
      <c r="V329" s="17">
        <v>8.2717993257290401E-2</v>
      </c>
      <c r="W329" s="17">
        <v>7.5855774282862803E-2</v>
      </c>
      <c r="X329" s="17">
        <v>8.2277255092961604E-2</v>
      </c>
      <c r="Y329" s="17">
        <v>5.5663517080362497E-2</v>
      </c>
      <c r="Z329" s="17">
        <v>0.11306031387339099</v>
      </c>
      <c r="AA329" s="17">
        <v>5.1380408437936703E-2</v>
      </c>
      <c r="AB329" s="17">
        <v>9.5575564269320401E-2</v>
      </c>
      <c r="AC329" s="17">
        <v>7.2120777314466505E-2</v>
      </c>
      <c r="AD329" s="17">
        <v>8.8983054771197403E-2</v>
      </c>
      <c r="AE329" s="17"/>
      <c r="AF329" s="17">
        <v>6.8568814228587002E-2</v>
      </c>
      <c r="AG329" s="17">
        <v>6.4574212954841503E-2</v>
      </c>
      <c r="AH329" s="17">
        <v>5.7296968825794797E-2</v>
      </c>
      <c r="AI329" s="17">
        <v>4.0064603578101897E-2</v>
      </c>
      <c r="AJ329" s="17">
        <v>0.11823452555368601</v>
      </c>
      <c r="AK329" s="17"/>
      <c r="AL329" s="17">
        <v>6.3461385508254906E-2</v>
      </c>
      <c r="AM329" s="17">
        <v>6.8204274645632404E-2</v>
      </c>
      <c r="AN329" s="17">
        <v>6.4561545516581595E-2</v>
      </c>
      <c r="AO329" s="17"/>
      <c r="AP329" s="17">
        <v>9.1079749743469093E-2</v>
      </c>
      <c r="AQ329" s="17">
        <v>8.0971237090707901E-2</v>
      </c>
      <c r="AR329" s="17">
        <v>7.1802253926080001E-2</v>
      </c>
      <c r="AS329" s="17">
        <v>5.4139211503689201E-2</v>
      </c>
      <c r="AT329" s="17">
        <v>3.06007250774212E-2</v>
      </c>
      <c r="AU329" s="17"/>
      <c r="AV329" s="17">
        <v>0.63152290584316195</v>
      </c>
      <c r="AW329" s="17">
        <v>7.1304931360240797E-2</v>
      </c>
      <c r="AX329" s="17">
        <v>9.1978631256988699E-2</v>
      </c>
      <c r="AY329" s="17">
        <v>8.1581824894660801E-2</v>
      </c>
      <c r="AZ329" s="17">
        <v>0.10778595980931301</v>
      </c>
      <c r="BA329" s="17">
        <v>9.0179301090092603E-2</v>
      </c>
      <c r="BB329" s="17">
        <v>6.5479199547405401E-2</v>
      </c>
      <c r="BC329" s="17">
        <v>7.2244768013329005E-2</v>
      </c>
      <c r="BD329" s="17">
        <v>7.6929881894030605E-2</v>
      </c>
      <c r="BE329" s="17">
        <v>5.9419289641143902E-2</v>
      </c>
      <c r="BF329" s="17">
        <v>6.89782013975484E-2</v>
      </c>
      <c r="BG329" s="17">
        <v>1.9721367389641101E-2</v>
      </c>
      <c r="BH329" s="17">
        <v>4.0417048301786503E-2</v>
      </c>
      <c r="BI329" s="17">
        <v>3.9227276536776101E-2</v>
      </c>
      <c r="BJ329" s="17">
        <v>7.3632736217611697E-2</v>
      </c>
      <c r="BK329" s="17">
        <v>4.0482873506228201E-2</v>
      </c>
      <c r="BL329" s="17"/>
      <c r="BM329" s="17">
        <v>6.61799957010379E-2</v>
      </c>
      <c r="BN329" s="17">
        <v>7.9887937050401106E-2</v>
      </c>
      <c r="BO329" s="17">
        <v>9.3622688601677703E-2</v>
      </c>
      <c r="BP329" s="17">
        <v>5.5962423040110003E-2</v>
      </c>
      <c r="BQ329" s="17">
        <v>9.9226055939324695E-2</v>
      </c>
      <c r="BR329" s="17">
        <v>0.102646917976203</v>
      </c>
      <c r="BS329" s="17"/>
      <c r="BT329" s="17">
        <v>6.7709088486052796E-2</v>
      </c>
      <c r="BU329" s="17">
        <v>8.6109476103689297E-2</v>
      </c>
      <c r="BV329" s="17"/>
      <c r="BW329" s="17">
        <v>6.1143957747192501E-2</v>
      </c>
      <c r="BX329" s="17">
        <v>6.3950006752878402E-2</v>
      </c>
      <c r="BY329" s="17"/>
      <c r="BZ329" s="17">
        <v>7.8526055882235796E-2</v>
      </c>
      <c r="CA329" s="17">
        <v>5.9047080325236402E-2</v>
      </c>
      <c r="CB329" s="17">
        <v>7.03269086991863E-2</v>
      </c>
      <c r="CC329" s="17"/>
      <c r="CD329" s="17">
        <v>7.3177801930056893E-2</v>
      </c>
      <c r="CE329" s="17">
        <v>0.109127452519969</v>
      </c>
      <c r="CF329" s="17">
        <v>6.6732356097755893E-2</v>
      </c>
      <c r="CG329" s="17"/>
      <c r="CH329" s="17">
        <v>6.9778691712677796E-2</v>
      </c>
      <c r="CI329" s="17">
        <v>9.4256221561738907E-2</v>
      </c>
      <c r="CJ329" s="17">
        <v>7.8967814147676896E-2</v>
      </c>
      <c r="CK329" s="17"/>
      <c r="CL329" s="17">
        <v>4.5424050710759098E-2</v>
      </c>
      <c r="CM329" s="17">
        <v>9.0259781543663403E-2</v>
      </c>
      <c r="CN329" s="17"/>
      <c r="CO329" s="17">
        <v>6.1883190651744899E-2</v>
      </c>
      <c r="CP329" s="17">
        <v>6.6287218475793497E-2</v>
      </c>
      <c r="CQ329" s="17">
        <v>7.7088813419193505E-2</v>
      </c>
      <c r="CR329" s="17">
        <v>0.104480472789216</v>
      </c>
    </row>
    <row r="330" spans="2:96" x14ac:dyDescent="0.25">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H330" s="17"/>
      <c r="CI330" s="17"/>
      <c r="CJ330" s="17"/>
      <c r="CK330" s="17"/>
      <c r="CL330" s="17"/>
      <c r="CM330" s="17"/>
      <c r="CN330" s="17"/>
      <c r="CO330" s="17"/>
      <c r="CP330" s="17"/>
      <c r="CQ330" s="17"/>
      <c r="CR330" s="17"/>
    </row>
    <row r="331" spans="2:96" x14ac:dyDescent="0.25">
      <c r="B331" s="6" t="s">
        <v>312</v>
      </c>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H331" s="17"/>
      <c r="CI331" s="17"/>
      <c r="CJ331" s="17"/>
      <c r="CK331" s="17"/>
      <c r="CL331" s="17"/>
      <c r="CM331" s="17"/>
      <c r="CN331" s="17"/>
      <c r="CO331" s="17"/>
      <c r="CP331" s="17"/>
      <c r="CQ331" s="17"/>
      <c r="CR331" s="17"/>
    </row>
    <row r="332" spans="2:96" x14ac:dyDescent="0.25">
      <c r="B332" s="24" t="s">
        <v>123</v>
      </c>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H332" s="17"/>
      <c r="CI332" s="17"/>
      <c r="CJ332" s="17"/>
      <c r="CK332" s="17"/>
      <c r="CL332" s="17"/>
      <c r="CM332" s="17"/>
      <c r="CN332" s="17"/>
      <c r="CO332" s="17"/>
      <c r="CP332" s="17"/>
      <c r="CQ332" s="17"/>
      <c r="CR332" s="17"/>
    </row>
    <row r="333" spans="2:96" x14ac:dyDescent="0.25">
      <c r="B333" t="s">
        <v>304</v>
      </c>
      <c r="C333" s="17">
        <v>0.17169013662562799</v>
      </c>
      <c r="D333" s="17">
        <v>0.178292522326362</v>
      </c>
      <c r="E333" s="17">
        <v>0.16615077967793801</v>
      </c>
      <c r="F333" s="17"/>
      <c r="G333" s="17">
        <v>0.16050850085072901</v>
      </c>
      <c r="H333" s="17">
        <v>0.17261689896687801</v>
      </c>
      <c r="I333" s="17">
        <v>0.21688330917054</v>
      </c>
      <c r="J333" s="17">
        <v>0.24343839446798499</v>
      </c>
      <c r="K333" s="17">
        <v>0.171201381249454</v>
      </c>
      <c r="L333" s="17">
        <v>8.3408785164415702E-2</v>
      </c>
      <c r="M333" s="17"/>
      <c r="N333" s="17">
        <v>0.17519630781285001</v>
      </c>
      <c r="O333" s="17">
        <v>0.17224409983332001</v>
      </c>
      <c r="P333" s="17">
        <v>0.19224653911296</v>
      </c>
      <c r="Q333" s="17">
        <v>0.15116402708386301</v>
      </c>
      <c r="R333" s="17"/>
      <c r="S333" s="17">
        <v>0.16118340764481801</v>
      </c>
      <c r="T333" s="17">
        <v>0.175624712654701</v>
      </c>
      <c r="U333" s="17">
        <v>0.208119795458277</v>
      </c>
      <c r="V333" s="17">
        <v>0.14551879525587999</v>
      </c>
      <c r="W333" s="17">
        <v>0.14961026894360699</v>
      </c>
      <c r="X333" s="17">
        <v>0.17483435292136101</v>
      </c>
      <c r="Y333" s="17">
        <v>0.153126784612374</v>
      </c>
      <c r="Z333" s="17">
        <v>0.17923937221848099</v>
      </c>
      <c r="AA333" s="17">
        <v>0.20941242584692901</v>
      </c>
      <c r="AB333" s="17">
        <v>0.14341373389291501</v>
      </c>
      <c r="AC333" s="17">
        <v>0.17020030981918699</v>
      </c>
      <c r="AD333" s="17">
        <v>0.215132813008236</v>
      </c>
      <c r="AE333" s="17"/>
      <c r="AF333" s="17">
        <v>0.15467166497065901</v>
      </c>
      <c r="AG333" s="17">
        <v>0.19037584112511399</v>
      </c>
      <c r="AH333" s="17">
        <v>0.144910523724463</v>
      </c>
      <c r="AI333" s="17">
        <v>0.247999721848113</v>
      </c>
      <c r="AJ333" s="17">
        <v>0.15485954374208699</v>
      </c>
      <c r="AK333" s="17"/>
      <c r="AL333" s="17">
        <v>0.117503467592964</v>
      </c>
      <c r="AM333" s="17">
        <v>0.19125979881982599</v>
      </c>
      <c r="AN333" s="17">
        <v>0.23038610941905399</v>
      </c>
      <c r="AO333" s="17"/>
      <c r="AP333" s="17">
        <v>0.16268323970863299</v>
      </c>
      <c r="AQ333" s="17">
        <v>0.164577829411545</v>
      </c>
      <c r="AR333" s="17">
        <v>0.187347299707572</v>
      </c>
      <c r="AS333" s="17">
        <v>0.14620436366918399</v>
      </c>
      <c r="AT333" s="17">
        <v>0.22945322428805701</v>
      </c>
      <c r="AU333" s="17"/>
      <c r="AV333" s="17">
        <v>0</v>
      </c>
      <c r="AW333" s="17">
        <v>0.243562277528936</v>
      </c>
      <c r="AX333" s="17">
        <v>0.16250596929099401</v>
      </c>
      <c r="AY333" s="17">
        <v>0.191937467890092</v>
      </c>
      <c r="AZ333" s="17">
        <v>0.14229983874546601</v>
      </c>
      <c r="BA333" s="17">
        <v>0.18761938738051701</v>
      </c>
      <c r="BB333" s="17">
        <v>0.163349800266056</v>
      </c>
      <c r="BC333" s="17">
        <v>0.19438597996757001</v>
      </c>
      <c r="BD333" s="17">
        <v>9.2134254149381395E-2</v>
      </c>
      <c r="BE333" s="17">
        <v>0.16498595896003099</v>
      </c>
      <c r="BF333" s="17">
        <v>0.16580470959919399</v>
      </c>
      <c r="BG333" s="17">
        <v>0.23127153671683201</v>
      </c>
      <c r="BH333" s="17">
        <v>0.128815602098937</v>
      </c>
      <c r="BI333" s="17">
        <v>0.179619441549206</v>
      </c>
      <c r="BJ333" s="17">
        <v>0.19350702368650899</v>
      </c>
      <c r="BK333" s="17">
        <v>0.27726538722755001</v>
      </c>
      <c r="BL333" s="17"/>
      <c r="BM333" s="17">
        <v>0.22340096550349001</v>
      </c>
      <c r="BN333" s="17">
        <v>0.16791611102430801</v>
      </c>
      <c r="BO333" s="17">
        <v>0.133687131018912</v>
      </c>
      <c r="BP333" s="17">
        <v>0.17182806611940599</v>
      </c>
      <c r="BQ333" s="17">
        <v>0.14967122714811801</v>
      </c>
      <c r="BR333" s="17">
        <v>0.11972682013300601</v>
      </c>
      <c r="BS333" s="17"/>
      <c r="BT333" s="17">
        <v>0.169480701281193</v>
      </c>
      <c r="BU333" s="17">
        <v>0.181052770883978</v>
      </c>
      <c r="BV333" s="17"/>
      <c r="BW333" s="17">
        <v>0.216555225939911</v>
      </c>
      <c r="BX333" s="17">
        <v>0.14744807517320599</v>
      </c>
      <c r="BY333" s="17"/>
      <c r="BZ333" s="17">
        <v>0.17168637031480299</v>
      </c>
      <c r="CA333" s="17">
        <v>0.15570245100787899</v>
      </c>
      <c r="CB333" s="17">
        <v>0.24358799286857899</v>
      </c>
      <c r="CC333" s="17"/>
      <c r="CD333" s="17">
        <v>0.18381159076900799</v>
      </c>
      <c r="CE333" s="17">
        <v>0.146175971912615</v>
      </c>
      <c r="CF333" s="17">
        <v>0.16304917155575599</v>
      </c>
      <c r="CG333" s="17"/>
      <c r="CH333" s="17">
        <v>0.17640499254125899</v>
      </c>
      <c r="CI333" s="17">
        <v>0.17145072661885599</v>
      </c>
      <c r="CJ333" s="17">
        <v>0.115503933104683</v>
      </c>
      <c r="CK333" s="17"/>
      <c r="CL333" s="17">
        <v>0.21752979301844499</v>
      </c>
      <c r="CM333" s="17">
        <v>0.12953887879075901</v>
      </c>
      <c r="CN333" s="17"/>
      <c r="CO333" s="17">
        <v>0.18179372161110399</v>
      </c>
      <c r="CP333" s="17">
        <v>0.11860902763907</v>
      </c>
      <c r="CQ333" s="17">
        <v>0.16684235735074501</v>
      </c>
      <c r="CR333" s="17">
        <v>0.278857440988727</v>
      </c>
    </row>
    <row r="334" spans="2:96" x14ac:dyDescent="0.25">
      <c r="B334" t="s">
        <v>305</v>
      </c>
      <c r="C334" s="17">
        <v>0.36533579499407098</v>
      </c>
      <c r="D334" s="17">
        <v>0.37134791817100299</v>
      </c>
      <c r="E334" s="17">
        <v>0.359311255630687</v>
      </c>
      <c r="F334" s="17"/>
      <c r="G334" s="17">
        <v>0.461726809148924</v>
      </c>
      <c r="H334" s="17">
        <v>0.47294003349124403</v>
      </c>
      <c r="I334" s="17">
        <v>0.40453120379235502</v>
      </c>
      <c r="J334" s="17">
        <v>0.36573909504591401</v>
      </c>
      <c r="K334" s="17">
        <v>0.28481289616440297</v>
      </c>
      <c r="L334" s="17">
        <v>0.235126610285703</v>
      </c>
      <c r="M334" s="17"/>
      <c r="N334" s="17">
        <v>0.38441718477010101</v>
      </c>
      <c r="O334" s="17">
        <v>0.373856646956855</v>
      </c>
      <c r="P334" s="17">
        <v>0.35168677002892701</v>
      </c>
      <c r="Q334" s="17">
        <v>0.34705888735184798</v>
      </c>
      <c r="R334" s="17"/>
      <c r="S334" s="17">
        <v>0.42989333667227098</v>
      </c>
      <c r="T334" s="17">
        <v>0.352244285698669</v>
      </c>
      <c r="U334" s="17">
        <v>0.31630847595960498</v>
      </c>
      <c r="V334" s="17">
        <v>0.279572601792338</v>
      </c>
      <c r="W334" s="17">
        <v>0.46420687772376401</v>
      </c>
      <c r="X334" s="17">
        <v>0.37529748893415799</v>
      </c>
      <c r="Y334" s="17">
        <v>0.323594848519561</v>
      </c>
      <c r="Z334" s="17">
        <v>0.43021969390579401</v>
      </c>
      <c r="AA334" s="17">
        <v>0.33895539591382901</v>
      </c>
      <c r="AB334" s="17">
        <v>0.36210809809744898</v>
      </c>
      <c r="AC334" s="17">
        <v>0.37052820432482703</v>
      </c>
      <c r="AD334" s="17">
        <v>0.37266410069536299</v>
      </c>
      <c r="AE334" s="17"/>
      <c r="AF334" s="17">
        <v>0.32044859317094498</v>
      </c>
      <c r="AG334" s="17">
        <v>0.42858710360895802</v>
      </c>
      <c r="AH334" s="17">
        <v>0.39751184871754203</v>
      </c>
      <c r="AI334" s="17">
        <v>0.264146445190517</v>
      </c>
      <c r="AJ334" s="17">
        <v>0.31074020509320499</v>
      </c>
      <c r="AK334" s="17"/>
      <c r="AL334" s="17">
        <v>0.34836708522713999</v>
      </c>
      <c r="AM334" s="17">
        <v>0.41851998670822899</v>
      </c>
      <c r="AN334" s="17">
        <v>0.31888108074403998</v>
      </c>
      <c r="AO334" s="17"/>
      <c r="AP334" s="17">
        <v>0.31050222622422602</v>
      </c>
      <c r="AQ334" s="17">
        <v>0.37963451781524599</v>
      </c>
      <c r="AR334" s="17">
        <v>0.40249925511850199</v>
      </c>
      <c r="AS334" s="17">
        <v>0.46442723955975901</v>
      </c>
      <c r="AT334" s="17">
        <v>0.42740008218508702</v>
      </c>
      <c r="AU334" s="17"/>
      <c r="AV334" s="17">
        <v>0.21570749083600099</v>
      </c>
      <c r="AW334" s="17">
        <v>0.306423202724456</v>
      </c>
      <c r="AX334" s="17">
        <v>0.31498904731102501</v>
      </c>
      <c r="AY334" s="17">
        <v>0.29485011210747503</v>
      </c>
      <c r="AZ334" s="17">
        <v>0.326790764858018</v>
      </c>
      <c r="BA334" s="17">
        <v>0.36350498518171198</v>
      </c>
      <c r="BB334" s="17">
        <v>0.38270665985762897</v>
      </c>
      <c r="BC334" s="17">
        <v>0.38379490331405702</v>
      </c>
      <c r="BD334" s="17">
        <v>0.41609139990863903</v>
      </c>
      <c r="BE334" s="17">
        <v>0.33812315796433601</v>
      </c>
      <c r="BF334" s="17">
        <v>0.43013100985896802</v>
      </c>
      <c r="BG334" s="17">
        <v>0.421477257361002</v>
      </c>
      <c r="BH334" s="17">
        <v>0.43671586485432001</v>
      </c>
      <c r="BI334" s="17">
        <v>0.39512288190338002</v>
      </c>
      <c r="BJ334" s="17">
        <v>0.365405407124132</v>
      </c>
      <c r="BK334" s="17">
        <v>0.33471788676418701</v>
      </c>
      <c r="BL334" s="17"/>
      <c r="BM334" s="17">
        <v>0.37303888679394598</v>
      </c>
      <c r="BN334" s="17">
        <v>0.391227504556734</v>
      </c>
      <c r="BO334" s="17">
        <v>0.38200197667375602</v>
      </c>
      <c r="BP334" s="17">
        <v>0.35831134321693903</v>
      </c>
      <c r="BQ334" s="17">
        <v>0.29665947528521303</v>
      </c>
      <c r="BR334" s="17">
        <v>0.30806143717189299</v>
      </c>
      <c r="BS334" s="17"/>
      <c r="BT334" s="17">
        <v>0.39091645000570702</v>
      </c>
      <c r="BU334" s="17">
        <v>0.31871166417079699</v>
      </c>
      <c r="BV334" s="17"/>
      <c r="BW334" s="17">
        <v>0.36975953947000401</v>
      </c>
      <c r="BX334" s="17">
        <v>0.37866820684157498</v>
      </c>
      <c r="BY334" s="17"/>
      <c r="BZ334" s="17">
        <v>0.36109324897893103</v>
      </c>
      <c r="CA334" s="17">
        <v>0.39145069857711201</v>
      </c>
      <c r="CB334" s="17">
        <v>0.37068571485340601</v>
      </c>
      <c r="CC334" s="17"/>
      <c r="CD334" s="17">
        <v>0.36183277837801803</v>
      </c>
      <c r="CE334" s="17">
        <v>0.383330628394421</v>
      </c>
      <c r="CF334" s="17">
        <v>0.33753267211622501</v>
      </c>
      <c r="CG334" s="17"/>
      <c r="CH334" s="17">
        <v>0.37268491142892402</v>
      </c>
      <c r="CI334" s="17">
        <v>0.32040621777623202</v>
      </c>
      <c r="CJ334" s="17">
        <v>0.40251736070676603</v>
      </c>
      <c r="CK334" s="17"/>
      <c r="CL334" s="17">
        <v>0.40793005344135302</v>
      </c>
      <c r="CM334" s="17">
        <v>0.31641680906980901</v>
      </c>
      <c r="CN334" s="17"/>
      <c r="CO334" s="17">
        <v>0.35245478538249397</v>
      </c>
      <c r="CP334" s="17">
        <v>0.37788287469807602</v>
      </c>
      <c r="CQ334" s="17">
        <v>0.38482866053014703</v>
      </c>
      <c r="CR334" s="17">
        <v>0.30824483595290397</v>
      </c>
    </row>
    <row r="335" spans="2:96" x14ac:dyDescent="0.25">
      <c r="B335" t="s">
        <v>306</v>
      </c>
      <c r="C335" s="17">
        <v>0.28235291552118003</v>
      </c>
      <c r="D335" s="17">
        <v>0.270967760742515</v>
      </c>
      <c r="E335" s="17">
        <v>0.292826840013925</v>
      </c>
      <c r="F335" s="17"/>
      <c r="G335" s="17">
        <v>0.205312465515336</v>
      </c>
      <c r="H335" s="17">
        <v>0.221910061849278</v>
      </c>
      <c r="I335" s="17">
        <v>0.222163841359756</v>
      </c>
      <c r="J335" s="17">
        <v>0.240186568597204</v>
      </c>
      <c r="K335" s="17">
        <v>0.369860651447389</v>
      </c>
      <c r="L335" s="17">
        <v>0.40757420861320698</v>
      </c>
      <c r="M335" s="17"/>
      <c r="N335" s="17">
        <v>0.27167240672072801</v>
      </c>
      <c r="O335" s="17">
        <v>0.277579724866997</v>
      </c>
      <c r="P335" s="17">
        <v>0.29989198216990598</v>
      </c>
      <c r="Q335" s="17">
        <v>0.28041306510870201</v>
      </c>
      <c r="R335" s="17"/>
      <c r="S335" s="17">
        <v>0.239473167740101</v>
      </c>
      <c r="T335" s="17">
        <v>0.334625385754797</v>
      </c>
      <c r="U335" s="17">
        <v>0.33888629184262797</v>
      </c>
      <c r="V335" s="17">
        <v>0.33790017652631799</v>
      </c>
      <c r="W335" s="17">
        <v>0.181109027785503</v>
      </c>
      <c r="X335" s="17">
        <v>0.23506659432775801</v>
      </c>
      <c r="Y335" s="17">
        <v>0.29820708774851901</v>
      </c>
      <c r="Z335" s="17">
        <v>0.263241005518911</v>
      </c>
      <c r="AA335" s="17">
        <v>0.27575917996770399</v>
      </c>
      <c r="AB335" s="17">
        <v>0.29534569796871102</v>
      </c>
      <c r="AC335" s="17">
        <v>0.29595084592794801</v>
      </c>
      <c r="AD335" s="17">
        <v>0.26051857739073597</v>
      </c>
      <c r="AE335" s="17"/>
      <c r="AF335" s="17">
        <v>0.32360861912836197</v>
      </c>
      <c r="AG335" s="17">
        <v>0.22666890141934801</v>
      </c>
      <c r="AH335" s="17">
        <v>0.29642497736550799</v>
      </c>
      <c r="AI335" s="17">
        <v>0.28434728405861298</v>
      </c>
      <c r="AJ335" s="17">
        <v>0.35609670689301698</v>
      </c>
      <c r="AK335" s="17"/>
      <c r="AL335" s="17">
        <v>0.32029002445943799</v>
      </c>
      <c r="AM335" s="17">
        <v>0.230764205744868</v>
      </c>
      <c r="AN335" s="17">
        <v>0.28545477928496799</v>
      </c>
      <c r="AO335" s="17"/>
      <c r="AP335" s="17">
        <v>0.32732642946678298</v>
      </c>
      <c r="AQ335" s="17">
        <v>0.27567771014481601</v>
      </c>
      <c r="AR335" s="17">
        <v>0.24882253589803699</v>
      </c>
      <c r="AS335" s="17">
        <v>0.25077035095116101</v>
      </c>
      <c r="AT335" s="17">
        <v>0.174722384535546</v>
      </c>
      <c r="AU335" s="17"/>
      <c r="AV335" s="17">
        <v>0.31036398094020001</v>
      </c>
      <c r="AW335" s="17">
        <v>0.28839219948547401</v>
      </c>
      <c r="AX335" s="17">
        <v>0.301284571437826</v>
      </c>
      <c r="AY335" s="17">
        <v>0.30441558781538802</v>
      </c>
      <c r="AZ335" s="17">
        <v>0.28179193869020602</v>
      </c>
      <c r="BA335" s="17">
        <v>0.31075717800260999</v>
      </c>
      <c r="BB335" s="17">
        <v>0.248066410777736</v>
      </c>
      <c r="BC335" s="17">
        <v>0.28621925941662901</v>
      </c>
      <c r="BD335" s="17">
        <v>0.29641274388803002</v>
      </c>
      <c r="BE335" s="17">
        <v>0.32531294183166098</v>
      </c>
      <c r="BF335" s="17">
        <v>0.243872850924197</v>
      </c>
      <c r="BG335" s="17">
        <v>0.23805574239480201</v>
      </c>
      <c r="BH335" s="17">
        <v>0.28135868879977</v>
      </c>
      <c r="BI335" s="17">
        <v>0.311515803721785</v>
      </c>
      <c r="BJ335" s="17">
        <v>0.28702903642063499</v>
      </c>
      <c r="BK335" s="17">
        <v>0.20414065680193899</v>
      </c>
      <c r="BL335" s="17"/>
      <c r="BM335" s="17">
        <v>0.23789325643914999</v>
      </c>
      <c r="BN335" s="17">
        <v>0.25276236566919902</v>
      </c>
      <c r="BO335" s="17">
        <v>0.313802607644591</v>
      </c>
      <c r="BP335" s="17">
        <v>0.28374570693840301</v>
      </c>
      <c r="BQ335" s="17">
        <v>0.331605674407281</v>
      </c>
      <c r="BR335" s="17">
        <v>0.43948546682006501</v>
      </c>
      <c r="BS335" s="17"/>
      <c r="BT335" s="17">
        <v>0.26784745272558502</v>
      </c>
      <c r="BU335" s="17">
        <v>0.30236930342770502</v>
      </c>
      <c r="BV335" s="17"/>
      <c r="BW335" s="17">
        <v>0.243310298048588</v>
      </c>
      <c r="BX335" s="17">
        <v>0.29170797026464901</v>
      </c>
      <c r="BY335" s="17"/>
      <c r="BZ335" s="17">
        <v>0.280460982973606</v>
      </c>
      <c r="CA335" s="17">
        <v>0.30845924301441902</v>
      </c>
      <c r="CB335" s="17">
        <v>0.212786254313373</v>
      </c>
      <c r="CC335" s="17"/>
      <c r="CD335" s="17">
        <v>0.28025823991912002</v>
      </c>
      <c r="CE335" s="17">
        <v>0.24488801858783499</v>
      </c>
      <c r="CF335" s="17">
        <v>0.26686256751439003</v>
      </c>
      <c r="CG335" s="17"/>
      <c r="CH335" s="17">
        <v>0.27907994672408298</v>
      </c>
      <c r="CI335" s="17">
        <v>0.29835975420403699</v>
      </c>
      <c r="CJ335" s="17">
        <v>0.26431532507328298</v>
      </c>
      <c r="CK335" s="17"/>
      <c r="CL335" s="17">
        <v>0.25482966997442802</v>
      </c>
      <c r="CM335" s="17">
        <v>0.30835448701157903</v>
      </c>
      <c r="CN335" s="17"/>
      <c r="CO335" s="17">
        <v>0.23853207971096499</v>
      </c>
      <c r="CP335" s="17">
        <v>0.31383693974182802</v>
      </c>
      <c r="CQ335" s="17">
        <v>0.27973484546296701</v>
      </c>
      <c r="CR335" s="17">
        <v>0.24323369128370501</v>
      </c>
    </row>
    <row r="336" spans="2:96" x14ac:dyDescent="0.25">
      <c r="B336" t="s">
        <v>307</v>
      </c>
      <c r="C336" s="17">
        <v>0.116380523563092</v>
      </c>
      <c r="D336" s="17">
        <v>0.11782832908489201</v>
      </c>
      <c r="E336" s="17">
        <v>0.115590059317804</v>
      </c>
      <c r="F336" s="17"/>
      <c r="G336" s="17">
        <v>0.11168941165042499</v>
      </c>
      <c r="H336" s="17">
        <v>9.6325979221335303E-2</v>
      </c>
      <c r="I336" s="17">
        <v>0.10088137232439</v>
      </c>
      <c r="J336" s="17">
        <v>0.103326600143984</v>
      </c>
      <c r="K336" s="17">
        <v>0.107101465814733</v>
      </c>
      <c r="L336" s="17">
        <v>0.16540085326763701</v>
      </c>
      <c r="M336" s="17"/>
      <c r="N336" s="17">
        <v>0.12828703478544701</v>
      </c>
      <c r="O336" s="17">
        <v>0.12193859917869999</v>
      </c>
      <c r="P336" s="17">
        <v>9.4820660465582199E-2</v>
      </c>
      <c r="Q336" s="17">
        <v>0.117955866458599</v>
      </c>
      <c r="R336" s="17"/>
      <c r="S336" s="17">
        <v>0.123736378327078</v>
      </c>
      <c r="T336" s="17">
        <v>8.3859977204690905E-2</v>
      </c>
      <c r="U336" s="17">
        <v>0.112315583990342</v>
      </c>
      <c r="V336" s="17">
        <v>0.146802653265386</v>
      </c>
      <c r="W336" s="17">
        <v>0.13709615229772301</v>
      </c>
      <c r="X336" s="17">
        <v>0.153788468336994</v>
      </c>
      <c r="Y336" s="17">
        <v>0.14739999608580601</v>
      </c>
      <c r="Z336" s="17">
        <v>7.0679385943057102E-2</v>
      </c>
      <c r="AA336" s="17">
        <v>9.9051167687039199E-2</v>
      </c>
      <c r="AB336" s="17">
        <v>0.11215878676951301</v>
      </c>
      <c r="AC336" s="17">
        <v>0.102737178054396</v>
      </c>
      <c r="AD336" s="17">
        <v>5.9314673561904702E-2</v>
      </c>
      <c r="AE336" s="17"/>
      <c r="AF336" s="17">
        <v>0.124614792969136</v>
      </c>
      <c r="AG336" s="17">
        <v>0.1107861460241</v>
      </c>
      <c r="AH336" s="17">
        <v>0.111579555315918</v>
      </c>
      <c r="AI336" s="17">
        <v>0.100148164518668</v>
      </c>
      <c r="AJ336" s="17">
        <v>0.12314901589702699</v>
      </c>
      <c r="AK336" s="17"/>
      <c r="AL336" s="17">
        <v>0.14767345020661801</v>
      </c>
      <c r="AM336" s="17">
        <v>0.115400458097663</v>
      </c>
      <c r="AN336" s="17">
        <v>0.104485418063576</v>
      </c>
      <c r="AO336" s="17"/>
      <c r="AP336" s="17">
        <v>0.139260381319327</v>
      </c>
      <c r="AQ336" s="17">
        <v>0.10573681865750301</v>
      </c>
      <c r="AR336" s="17">
        <v>0.113358477598794</v>
      </c>
      <c r="AS336" s="17">
        <v>0.107263867892033</v>
      </c>
      <c r="AT336" s="17">
        <v>0.14117965124760901</v>
      </c>
      <c r="AU336" s="17"/>
      <c r="AV336" s="17">
        <v>0</v>
      </c>
      <c r="AW336" s="17">
        <v>8.5011616318805994E-2</v>
      </c>
      <c r="AX336" s="17">
        <v>9.7656246110133099E-2</v>
      </c>
      <c r="AY336" s="17">
        <v>0.10404247098224199</v>
      </c>
      <c r="AZ336" s="17">
        <v>0.155795068680701</v>
      </c>
      <c r="BA336" s="17">
        <v>0.11045324827842901</v>
      </c>
      <c r="BB336" s="17">
        <v>0.13149405671633499</v>
      </c>
      <c r="BC336" s="17">
        <v>8.8272511483194593E-2</v>
      </c>
      <c r="BD336" s="17">
        <v>0.119083068151773</v>
      </c>
      <c r="BE336" s="17">
        <v>0.133350280767458</v>
      </c>
      <c r="BF336" s="17">
        <v>0.123035212371986</v>
      </c>
      <c r="BG336" s="17">
        <v>9.1510655457252899E-2</v>
      </c>
      <c r="BH336" s="17">
        <v>0.14113873954990799</v>
      </c>
      <c r="BI336" s="17">
        <v>9.3589831820509894E-2</v>
      </c>
      <c r="BJ336" s="17">
        <v>0.121960890168429</v>
      </c>
      <c r="BK336" s="17">
        <v>0.14190437225576399</v>
      </c>
      <c r="BL336" s="17"/>
      <c r="BM336" s="17">
        <v>0.104841141040086</v>
      </c>
      <c r="BN336" s="17">
        <v>0.117594643069936</v>
      </c>
      <c r="BO336" s="17">
        <v>0.12627773620438601</v>
      </c>
      <c r="BP336" s="17">
        <v>0.11597563652814399</v>
      </c>
      <c r="BQ336" s="17">
        <v>0.15962362701614199</v>
      </c>
      <c r="BR336" s="17">
        <v>5.45057726214477E-2</v>
      </c>
      <c r="BS336" s="17"/>
      <c r="BT336" s="17">
        <v>0.118338624325122</v>
      </c>
      <c r="BU336" s="17">
        <v>0.116344757150159</v>
      </c>
      <c r="BV336" s="17"/>
      <c r="BW336" s="17">
        <v>0.11151679436617</v>
      </c>
      <c r="BX336" s="17">
        <v>0.122801476666255</v>
      </c>
      <c r="BY336" s="17"/>
      <c r="BZ336" s="17">
        <v>0.12012149525462799</v>
      </c>
      <c r="CA336" s="17">
        <v>9.73560013071402E-2</v>
      </c>
      <c r="CB336" s="17">
        <v>0.116489798460614</v>
      </c>
      <c r="CC336" s="17"/>
      <c r="CD336" s="17">
        <v>0.11777905741941699</v>
      </c>
      <c r="CE336" s="17">
        <v>0.10423043141755001</v>
      </c>
      <c r="CF336" s="17">
        <v>0.148443337339525</v>
      </c>
      <c r="CG336" s="17"/>
      <c r="CH336" s="17">
        <v>0.11382355856559299</v>
      </c>
      <c r="CI336" s="17">
        <v>0.105613243344976</v>
      </c>
      <c r="CJ336" s="17">
        <v>0.161309437030938</v>
      </c>
      <c r="CK336" s="17"/>
      <c r="CL336" s="17">
        <v>8.1082600083420206E-2</v>
      </c>
      <c r="CM336" s="17">
        <v>0.15715224641182399</v>
      </c>
      <c r="CN336" s="17"/>
      <c r="CO336" s="17">
        <v>0.16971570345493001</v>
      </c>
      <c r="CP336" s="17">
        <v>0.135712802580294</v>
      </c>
      <c r="CQ336" s="17">
        <v>0.107090838169417</v>
      </c>
      <c r="CR336" s="17">
        <v>7.8006920930025397E-2</v>
      </c>
    </row>
    <row r="337" spans="2:96" x14ac:dyDescent="0.25">
      <c r="B337" t="s">
        <v>308</v>
      </c>
      <c r="C337" s="17">
        <v>4.5637287762214901E-2</v>
      </c>
      <c r="D337" s="17">
        <v>4.56108459881562E-2</v>
      </c>
      <c r="E337" s="17">
        <v>4.5909088327413701E-2</v>
      </c>
      <c r="F337" s="17"/>
      <c r="G337" s="17">
        <v>3.14805006777912E-2</v>
      </c>
      <c r="H337" s="17">
        <v>1.6759032085151299E-2</v>
      </c>
      <c r="I337" s="17">
        <v>3.5797524334802502E-2</v>
      </c>
      <c r="J337" s="17">
        <v>3.5345806963878797E-2</v>
      </c>
      <c r="K337" s="17">
        <v>4.94967717813432E-2</v>
      </c>
      <c r="L337" s="17">
        <v>9.2477474908323601E-2</v>
      </c>
      <c r="M337" s="17"/>
      <c r="N337" s="17">
        <v>3.7098126750231199E-2</v>
      </c>
      <c r="O337" s="17">
        <v>4.21966662955413E-2</v>
      </c>
      <c r="P337" s="17">
        <v>3.0000359490342899E-2</v>
      </c>
      <c r="Q337" s="17">
        <v>7.2646704710163004E-2</v>
      </c>
      <c r="R337" s="17"/>
      <c r="S337" s="17">
        <v>3.0448418159032702E-2</v>
      </c>
      <c r="T337" s="17">
        <v>3.9394895640754997E-2</v>
      </c>
      <c r="U337" s="17">
        <v>1.8256263319217699E-2</v>
      </c>
      <c r="V337" s="17">
        <v>7.1713511160673801E-2</v>
      </c>
      <c r="W337" s="17">
        <v>6.1738621301489598E-2</v>
      </c>
      <c r="X337" s="17">
        <v>3.4356267565023198E-2</v>
      </c>
      <c r="Y337" s="17">
        <v>5.9916344639976298E-2</v>
      </c>
      <c r="Z337" s="17">
        <v>2.65970082132512E-2</v>
      </c>
      <c r="AA337" s="17">
        <v>4.8485219760540002E-2</v>
      </c>
      <c r="AB337" s="17">
        <v>6.2676270004119405E-2</v>
      </c>
      <c r="AC337" s="17">
        <v>4.7445684996155299E-2</v>
      </c>
      <c r="AD337" s="17">
        <v>5.7519371765748402E-2</v>
      </c>
      <c r="AE337" s="17"/>
      <c r="AF337" s="17">
        <v>6.1445688971061702E-2</v>
      </c>
      <c r="AG337" s="17">
        <v>3.3609374420719498E-2</v>
      </c>
      <c r="AH337" s="17">
        <v>4.1637608644672301E-2</v>
      </c>
      <c r="AI337" s="17">
        <v>0.10335838438408999</v>
      </c>
      <c r="AJ337" s="17">
        <v>3.7119036795280599E-2</v>
      </c>
      <c r="AK337" s="17"/>
      <c r="AL337" s="17">
        <v>5.4105357037626998E-2</v>
      </c>
      <c r="AM337" s="17">
        <v>3.4109898537842402E-2</v>
      </c>
      <c r="AN337" s="17">
        <v>3.5795646897553601E-2</v>
      </c>
      <c r="AO337" s="17"/>
      <c r="AP337" s="17">
        <v>4.5818126193135598E-2</v>
      </c>
      <c r="AQ337" s="17">
        <v>4.6566781369685797E-2</v>
      </c>
      <c r="AR337" s="17">
        <v>3.4120576720595298E-2</v>
      </c>
      <c r="AS337" s="17">
        <v>2.2097074076195398E-2</v>
      </c>
      <c r="AT337" s="17">
        <v>2.7244657743700201E-2</v>
      </c>
      <c r="AU337" s="17"/>
      <c r="AV337" s="17">
        <v>0.29675421951939701</v>
      </c>
      <c r="AW337" s="17">
        <v>6.0302601172466302E-2</v>
      </c>
      <c r="AX337" s="17">
        <v>8.6127017891245897E-2</v>
      </c>
      <c r="AY337" s="17">
        <v>7.5199250813657595E-2</v>
      </c>
      <c r="AZ337" s="17">
        <v>6.5868483319607193E-2</v>
      </c>
      <c r="BA337" s="17">
        <v>1.76162750614599E-2</v>
      </c>
      <c r="BB337" s="17">
        <v>5.9293568813973102E-2</v>
      </c>
      <c r="BC337" s="17">
        <v>4.7327345818549402E-2</v>
      </c>
      <c r="BD337" s="17">
        <v>6.7950779472151404E-2</v>
      </c>
      <c r="BE337" s="17">
        <v>3.8227660476514699E-2</v>
      </c>
      <c r="BF337" s="17">
        <v>1.3744161973581401E-2</v>
      </c>
      <c r="BG337" s="17">
        <v>0</v>
      </c>
      <c r="BH337" s="17">
        <v>1.1971104697064E-2</v>
      </c>
      <c r="BI337" s="17">
        <v>0</v>
      </c>
      <c r="BJ337" s="17">
        <v>3.2097642600294102E-2</v>
      </c>
      <c r="BK337" s="17">
        <v>4.1971696950560002E-2</v>
      </c>
      <c r="BL337" s="17"/>
      <c r="BM337" s="17">
        <v>3.4032161887834901E-2</v>
      </c>
      <c r="BN337" s="17">
        <v>5.0011038905897198E-2</v>
      </c>
      <c r="BO337" s="17">
        <v>3.4297978839001202E-2</v>
      </c>
      <c r="BP337" s="17">
        <v>5.0623531616136502E-2</v>
      </c>
      <c r="BQ337" s="17">
        <v>5.26443099960755E-2</v>
      </c>
      <c r="BR337" s="17">
        <v>6.7522553495547796E-2</v>
      </c>
      <c r="BS337" s="17"/>
      <c r="BT337" s="17">
        <v>4.04939629379613E-2</v>
      </c>
      <c r="BU337" s="17">
        <v>5.4978758140174902E-2</v>
      </c>
      <c r="BV337" s="17"/>
      <c r="BW337" s="17">
        <v>4.0741448952939997E-2</v>
      </c>
      <c r="BX337" s="17">
        <v>4.6052357588180499E-2</v>
      </c>
      <c r="BY337" s="17"/>
      <c r="BZ337" s="17">
        <v>4.5883287461711698E-2</v>
      </c>
      <c r="CA337" s="17">
        <v>3.7023428484567703E-2</v>
      </c>
      <c r="CB337" s="17">
        <v>5.6450239504027902E-2</v>
      </c>
      <c r="CC337" s="17"/>
      <c r="CD337" s="17">
        <v>3.7944807579008297E-2</v>
      </c>
      <c r="CE337" s="17">
        <v>8.5568012662536302E-2</v>
      </c>
      <c r="CF337" s="17">
        <v>8.4112251474104296E-2</v>
      </c>
      <c r="CG337" s="17"/>
      <c r="CH337" s="17">
        <v>3.9188743762286399E-2</v>
      </c>
      <c r="CI337" s="17">
        <v>7.3728700111109796E-2</v>
      </c>
      <c r="CJ337" s="17">
        <v>5.6353944084328901E-2</v>
      </c>
      <c r="CK337" s="17"/>
      <c r="CL337" s="17">
        <v>2.66473833170945E-2</v>
      </c>
      <c r="CM337" s="17">
        <v>6.8431990835443796E-2</v>
      </c>
      <c r="CN337" s="17"/>
      <c r="CO337" s="17">
        <v>5.1279070121531697E-2</v>
      </c>
      <c r="CP337" s="17">
        <v>4.0771451617143302E-2</v>
      </c>
      <c r="CQ337" s="17">
        <v>4.7210958980405698E-2</v>
      </c>
      <c r="CR337" s="17">
        <v>4.9827937993986E-2</v>
      </c>
    </row>
    <row r="338" spans="2:96" x14ac:dyDescent="0.25">
      <c r="B338" t="s">
        <v>175</v>
      </c>
      <c r="C338" s="17">
        <v>1.8603341533814301E-2</v>
      </c>
      <c r="D338" s="17">
        <v>1.59526236870716E-2</v>
      </c>
      <c r="E338" s="17">
        <v>2.0211977032232601E-2</v>
      </c>
      <c r="F338" s="17"/>
      <c r="G338" s="17">
        <v>2.9282312156793899E-2</v>
      </c>
      <c r="H338" s="17">
        <v>1.94479943861137E-2</v>
      </c>
      <c r="I338" s="17">
        <v>1.97427490181569E-2</v>
      </c>
      <c r="J338" s="17">
        <v>1.19635347810341E-2</v>
      </c>
      <c r="K338" s="17">
        <v>1.7526833542678599E-2</v>
      </c>
      <c r="L338" s="17">
        <v>1.6012067760713102E-2</v>
      </c>
      <c r="M338" s="17"/>
      <c r="N338" s="17">
        <v>3.3289391606436702E-3</v>
      </c>
      <c r="O338" s="17">
        <v>1.2184262868587399E-2</v>
      </c>
      <c r="P338" s="17">
        <v>3.1353688732282198E-2</v>
      </c>
      <c r="Q338" s="17">
        <v>3.0761449286825799E-2</v>
      </c>
      <c r="R338" s="17"/>
      <c r="S338" s="17">
        <v>1.52652914566984E-2</v>
      </c>
      <c r="T338" s="17">
        <v>1.42507430463876E-2</v>
      </c>
      <c r="U338" s="17">
        <v>6.1135894299301904E-3</v>
      </c>
      <c r="V338" s="17">
        <v>1.8492261999404801E-2</v>
      </c>
      <c r="W338" s="17">
        <v>6.2390519479133596E-3</v>
      </c>
      <c r="X338" s="17">
        <v>2.6656827914705201E-2</v>
      </c>
      <c r="Y338" s="17">
        <v>1.7754938393763301E-2</v>
      </c>
      <c r="Z338" s="17">
        <v>3.0023534200505301E-2</v>
      </c>
      <c r="AA338" s="17">
        <v>2.8336610823959399E-2</v>
      </c>
      <c r="AB338" s="17">
        <v>2.42974132672923E-2</v>
      </c>
      <c r="AC338" s="17">
        <v>1.31377768774858E-2</v>
      </c>
      <c r="AD338" s="17">
        <v>3.4850463578011699E-2</v>
      </c>
      <c r="AE338" s="17"/>
      <c r="AF338" s="17">
        <v>1.52106407898363E-2</v>
      </c>
      <c r="AG338" s="17">
        <v>9.9726334017605205E-3</v>
      </c>
      <c r="AH338" s="17">
        <v>7.9354862318960703E-3</v>
      </c>
      <c r="AI338" s="17">
        <v>0</v>
      </c>
      <c r="AJ338" s="17">
        <v>1.8035491579383601E-2</v>
      </c>
      <c r="AK338" s="17"/>
      <c r="AL338" s="17">
        <v>1.2060615476212899E-2</v>
      </c>
      <c r="AM338" s="17">
        <v>9.9456520915719004E-3</v>
      </c>
      <c r="AN338" s="17">
        <v>2.4996965590807399E-2</v>
      </c>
      <c r="AO338" s="17"/>
      <c r="AP338" s="17">
        <v>1.4409597087894599E-2</v>
      </c>
      <c r="AQ338" s="17">
        <v>2.7806342601204199E-2</v>
      </c>
      <c r="AR338" s="17">
        <v>1.38518549565004E-2</v>
      </c>
      <c r="AS338" s="17">
        <v>9.2371038516672402E-3</v>
      </c>
      <c r="AT338" s="17">
        <v>0</v>
      </c>
      <c r="AU338" s="17"/>
      <c r="AV338" s="17">
        <v>0.17717430870440201</v>
      </c>
      <c r="AW338" s="17">
        <v>1.6308102769861402E-2</v>
      </c>
      <c r="AX338" s="17">
        <v>3.7437147958775702E-2</v>
      </c>
      <c r="AY338" s="17">
        <v>2.9555110391145199E-2</v>
      </c>
      <c r="AZ338" s="17">
        <v>2.7453905706002001E-2</v>
      </c>
      <c r="BA338" s="17">
        <v>1.00489260952725E-2</v>
      </c>
      <c r="BB338" s="17">
        <v>1.5089503568271099E-2</v>
      </c>
      <c r="BC338" s="17">
        <v>0</v>
      </c>
      <c r="BD338" s="17">
        <v>8.3277544300256693E-3</v>
      </c>
      <c r="BE338" s="17">
        <v>0</v>
      </c>
      <c r="BF338" s="17">
        <v>2.3412055272073601E-2</v>
      </c>
      <c r="BG338" s="17">
        <v>1.7684808070110299E-2</v>
      </c>
      <c r="BH338" s="17">
        <v>0</v>
      </c>
      <c r="BI338" s="17">
        <v>2.0152041005118901E-2</v>
      </c>
      <c r="BJ338" s="17">
        <v>0</v>
      </c>
      <c r="BK338" s="17">
        <v>0</v>
      </c>
      <c r="BL338" s="17"/>
      <c r="BM338" s="17">
        <v>2.6793588335493699E-2</v>
      </c>
      <c r="BN338" s="17">
        <v>2.0488336773926401E-2</v>
      </c>
      <c r="BO338" s="17">
        <v>9.9325696193540702E-3</v>
      </c>
      <c r="BP338" s="17">
        <v>1.9515715580970299E-2</v>
      </c>
      <c r="BQ338" s="17">
        <v>9.7956861471709296E-3</v>
      </c>
      <c r="BR338" s="17">
        <v>1.06979497580402E-2</v>
      </c>
      <c r="BS338" s="17"/>
      <c r="BT338" s="17">
        <v>1.2922808724430799E-2</v>
      </c>
      <c r="BU338" s="17">
        <v>2.65427462271863E-2</v>
      </c>
      <c r="BV338" s="17"/>
      <c r="BW338" s="17">
        <v>1.8116693222387299E-2</v>
      </c>
      <c r="BX338" s="17">
        <v>1.3321913466134599E-2</v>
      </c>
      <c r="BY338" s="17"/>
      <c r="BZ338" s="17">
        <v>2.07546150163198E-2</v>
      </c>
      <c r="CA338" s="17">
        <v>1.00081776088817E-2</v>
      </c>
      <c r="CB338" s="17">
        <v>0</v>
      </c>
      <c r="CC338" s="17"/>
      <c r="CD338" s="17">
        <v>1.8373525935428601E-2</v>
      </c>
      <c r="CE338" s="17">
        <v>3.5806937025042902E-2</v>
      </c>
      <c r="CF338" s="17">
        <v>0</v>
      </c>
      <c r="CG338" s="17"/>
      <c r="CH338" s="17">
        <v>1.88178469778543E-2</v>
      </c>
      <c r="CI338" s="17">
        <v>3.0441357944789402E-2</v>
      </c>
      <c r="CJ338" s="17">
        <v>0</v>
      </c>
      <c r="CK338" s="17"/>
      <c r="CL338" s="17">
        <v>1.19805001652589E-2</v>
      </c>
      <c r="CM338" s="17">
        <v>2.0105587880584402E-2</v>
      </c>
      <c r="CN338" s="17"/>
      <c r="CO338" s="17">
        <v>6.2246397189751196E-3</v>
      </c>
      <c r="CP338" s="17">
        <v>1.3186903723587801E-2</v>
      </c>
      <c r="CQ338" s="17">
        <v>1.4292339506318001E-2</v>
      </c>
      <c r="CR338" s="17">
        <v>4.1829172850652199E-2</v>
      </c>
    </row>
    <row r="339" spans="2:96" x14ac:dyDescent="0.25">
      <c r="B339" t="s">
        <v>309</v>
      </c>
      <c r="C339" s="17">
        <v>0.53702593161969903</v>
      </c>
      <c r="D339" s="17">
        <v>0.54964044049736505</v>
      </c>
      <c r="E339" s="17">
        <v>0.52546203530862501</v>
      </c>
      <c r="F339" s="17"/>
      <c r="G339" s="17">
        <v>0.62223530999965304</v>
      </c>
      <c r="H339" s="17">
        <v>0.64555693245812196</v>
      </c>
      <c r="I339" s="17">
        <v>0.62141451296289496</v>
      </c>
      <c r="J339" s="17">
        <v>0.60917748951389805</v>
      </c>
      <c r="K339" s="17">
        <v>0.45601427741385597</v>
      </c>
      <c r="L339" s="17">
        <v>0.318535395450119</v>
      </c>
      <c r="M339" s="17"/>
      <c r="N339" s="17">
        <v>0.55961349258295001</v>
      </c>
      <c r="O339" s="17">
        <v>0.54610074679017495</v>
      </c>
      <c r="P339" s="17">
        <v>0.54393330914188698</v>
      </c>
      <c r="Q339" s="17">
        <v>0.49822291443571098</v>
      </c>
      <c r="R339" s="17"/>
      <c r="S339" s="17">
        <v>0.59107674431709001</v>
      </c>
      <c r="T339" s="17">
        <v>0.52786899835336998</v>
      </c>
      <c r="U339" s="17">
        <v>0.52442827141788195</v>
      </c>
      <c r="V339" s="17">
        <v>0.42509139704821802</v>
      </c>
      <c r="W339" s="17">
        <v>0.61381714666736997</v>
      </c>
      <c r="X339" s="17">
        <v>0.550131841855519</v>
      </c>
      <c r="Y339" s="17">
        <v>0.476721633131935</v>
      </c>
      <c r="Z339" s="17">
        <v>0.60945906612427503</v>
      </c>
      <c r="AA339" s="17">
        <v>0.54836782176075705</v>
      </c>
      <c r="AB339" s="17">
        <v>0.50552183199036405</v>
      </c>
      <c r="AC339" s="17">
        <v>0.54072851414401402</v>
      </c>
      <c r="AD339" s="17">
        <v>0.58779691370359899</v>
      </c>
      <c r="AE339" s="17"/>
      <c r="AF339" s="17">
        <v>0.47512025814160402</v>
      </c>
      <c r="AG339" s="17">
        <v>0.61896294473407198</v>
      </c>
      <c r="AH339" s="17">
        <v>0.54242237244200497</v>
      </c>
      <c r="AI339" s="17">
        <v>0.51214616703862903</v>
      </c>
      <c r="AJ339" s="17">
        <v>0.46559974883529198</v>
      </c>
      <c r="AK339" s="17"/>
      <c r="AL339" s="17">
        <v>0.46587055282010398</v>
      </c>
      <c r="AM339" s="17">
        <v>0.60977978552805501</v>
      </c>
      <c r="AN339" s="17">
        <v>0.549267190163094</v>
      </c>
      <c r="AO339" s="17"/>
      <c r="AP339" s="17">
        <v>0.47318546593285898</v>
      </c>
      <c r="AQ339" s="17">
        <v>0.54421234722679102</v>
      </c>
      <c r="AR339" s="17">
        <v>0.58984655482607296</v>
      </c>
      <c r="AS339" s="17">
        <v>0.61063160322894305</v>
      </c>
      <c r="AT339" s="17">
        <v>0.65685330647314499</v>
      </c>
      <c r="AU339" s="17"/>
      <c r="AV339" s="17">
        <v>0.21570749083600099</v>
      </c>
      <c r="AW339" s="17">
        <v>0.549985480253392</v>
      </c>
      <c r="AX339" s="17">
        <v>0.47749501660201898</v>
      </c>
      <c r="AY339" s="17">
        <v>0.486787579997567</v>
      </c>
      <c r="AZ339" s="17">
        <v>0.46909060360348398</v>
      </c>
      <c r="BA339" s="17">
        <v>0.55112437256222802</v>
      </c>
      <c r="BB339" s="17">
        <v>0.54605646012368503</v>
      </c>
      <c r="BC339" s="17">
        <v>0.57818088328162798</v>
      </c>
      <c r="BD339" s="17">
        <v>0.50822565405802</v>
      </c>
      <c r="BE339" s="17">
        <v>0.50310911692436699</v>
      </c>
      <c r="BF339" s="17">
        <v>0.59593571945816204</v>
      </c>
      <c r="BG339" s="17">
        <v>0.65274879407783504</v>
      </c>
      <c r="BH339" s="17">
        <v>0.56553146695325696</v>
      </c>
      <c r="BI339" s="17">
        <v>0.57474232345258602</v>
      </c>
      <c r="BJ339" s="17">
        <v>0.55891243081064201</v>
      </c>
      <c r="BK339" s="17">
        <v>0.61198327399173702</v>
      </c>
      <c r="BL339" s="17"/>
      <c r="BM339" s="17">
        <v>0.59643985229743501</v>
      </c>
      <c r="BN339" s="17">
        <v>0.55914361558104198</v>
      </c>
      <c r="BO339" s="17">
        <v>0.51568910769266796</v>
      </c>
      <c r="BP339" s="17">
        <v>0.53013940933634596</v>
      </c>
      <c r="BQ339" s="17">
        <v>0.44633070243333101</v>
      </c>
      <c r="BR339" s="17">
        <v>0.427788257304899</v>
      </c>
      <c r="BS339" s="17"/>
      <c r="BT339" s="17">
        <v>0.56039715128690104</v>
      </c>
      <c r="BU339" s="17">
        <v>0.49976443505477502</v>
      </c>
      <c r="BV339" s="17"/>
      <c r="BW339" s="17">
        <v>0.58631476540991501</v>
      </c>
      <c r="BX339" s="17">
        <v>0.526116282014781</v>
      </c>
      <c r="BY339" s="17"/>
      <c r="BZ339" s="17">
        <v>0.53277961929373396</v>
      </c>
      <c r="CA339" s="17">
        <v>0.54715314958499095</v>
      </c>
      <c r="CB339" s="17">
        <v>0.61427370772198497</v>
      </c>
      <c r="CC339" s="17"/>
      <c r="CD339" s="17">
        <v>0.54564436914702596</v>
      </c>
      <c r="CE339" s="17">
        <v>0.529506600307036</v>
      </c>
      <c r="CF339" s="17">
        <v>0.500581843671981</v>
      </c>
      <c r="CG339" s="17"/>
      <c r="CH339" s="17">
        <v>0.54908990397018298</v>
      </c>
      <c r="CI339" s="17">
        <v>0.49185694439508798</v>
      </c>
      <c r="CJ339" s="17">
        <v>0.51802129381145001</v>
      </c>
      <c r="CK339" s="17"/>
      <c r="CL339" s="17">
        <v>0.62545984645979802</v>
      </c>
      <c r="CM339" s="17">
        <v>0.445955687860568</v>
      </c>
      <c r="CN339" s="17"/>
      <c r="CO339" s="17">
        <v>0.53424850699359805</v>
      </c>
      <c r="CP339" s="17">
        <v>0.49649190233714602</v>
      </c>
      <c r="CQ339" s="17">
        <v>0.55167101788089201</v>
      </c>
      <c r="CR339" s="17">
        <v>0.58710227694163097</v>
      </c>
    </row>
    <row r="340" spans="2:96" x14ac:dyDescent="0.25">
      <c r="B340" t="s">
        <v>310</v>
      </c>
      <c r="C340" s="17">
        <v>0.16201781132530699</v>
      </c>
      <c r="D340" s="17">
        <v>0.163439175073048</v>
      </c>
      <c r="E340" s="17">
        <v>0.161499147645217</v>
      </c>
      <c r="F340" s="17"/>
      <c r="G340" s="17">
        <v>0.14316991232821599</v>
      </c>
      <c r="H340" s="17">
        <v>0.113085011306487</v>
      </c>
      <c r="I340" s="17">
        <v>0.136678896659192</v>
      </c>
      <c r="J340" s="17">
        <v>0.13867240710786299</v>
      </c>
      <c r="K340" s="17">
        <v>0.156598237596076</v>
      </c>
      <c r="L340" s="17">
        <v>0.25787832817596101</v>
      </c>
      <c r="M340" s="17"/>
      <c r="N340" s="17">
        <v>0.165385161535678</v>
      </c>
      <c r="O340" s="17">
        <v>0.16413526547424101</v>
      </c>
      <c r="P340" s="17">
        <v>0.124821019955925</v>
      </c>
      <c r="Q340" s="17">
        <v>0.190602571168762</v>
      </c>
      <c r="R340" s="17"/>
      <c r="S340" s="17">
        <v>0.154184796486111</v>
      </c>
      <c r="T340" s="17">
        <v>0.12325487284544601</v>
      </c>
      <c r="U340" s="17">
        <v>0.13057184730956001</v>
      </c>
      <c r="V340" s="17">
        <v>0.21851616442606001</v>
      </c>
      <c r="W340" s="17">
        <v>0.198834773599213</v>
      </c>
      <c r="X340" s="17">
        <v>0.188144735902017</v>
      </c>
      <c r="Y340" s="17">
        <v>0.20731634072578201</v>
      </c>
      <c r="Z340" s="17">
        <v>9.7276394156308302E-2</v>
      </c>
      <c r="AA340" s="17">
        <v>0.14753638744757899</v>
      </c>
      <c r="AB340" s="17">
        <v>0.17483505677363201</v>
      </c>
      <c r="AC340" s="17">
        <v>0.15018286305055201</v>
      </c>
      <c r="AD340" s="17">
        <v>0.116834045327653</v>
      </c>
      <c r="AE340" s="17"/>
      <c r="AF340" s="17">
        <v>0.186060481940198</v>
      </c>
      <c r="AG340" s="17">
        <v>0.14439552044481899</v>
      </c>
      <c r="AH340" s="17">
        <v>0.15321716396059101</v>
      </c>
      <c r="AI340" s="17">
        <v>0.20350654890275799</v>
      </c>
      <c r="AJ340" s="17">
        <v>0.16026805269230801</v>
      </c>
      <c r="AK340" s="17"/>
      <c r="AL340" s="17">
        <v>0.20177880724424499</v>
      </c>
      <c r="AM340" s="17">
        <v>0.14951035663550499</v>
      </c>
      <c r="AN340" s="17">
        <v>0.14028106496112999</v>
      </c>
      <c r="AO340" s="17"/>
      <c r="AP340" s="17">
        <v>0.18507850751246299</v>
      </c>
      <c r="AQ340" s="17">
        <v>0.15230360002718901</v>
      </c>
      <c r="AR340" s="17">
        <v>0.14747905431939001</v>
      </c>
      <c r="AS340" s="17">
        <v>0.129360941968229</v>
      </c>
      <c r="AT340" s="17">
        <v>0.16842430899131</v>
      </c>
      <c r="AU340" s="17"/>
      <c r="AV340" s="17">
        <v>0.29675421951939701</v>
      </c>
      <c r="AW340" s="17">
        <v>0.14531421749127199</v>
      </c>
      <c r="AX340" s="17">
        <v>0.18378326400137901</v>
      </c>
      <c r="AY340" s="17">
        <v>0.17924172179589901</v>
      </c>
      <c r="AZ340" s="17">
        <v>0.22166355200030799</v>
      </c>
      <c r="BA340" s="17">
        <v>0.128069523339889</v>
      </c>
      <c r="BB340" s="17">
        <v>0.19078762553030801</v>
      </c>
      <c r="BC340" s="17">
        <v>0.13559985730174401</v>
      </c>
      <c r="BD340" s="17">
        <v>0.187033847623925</v>
      </c>
      <c r="BE340" s="17">
        <v>0.17157794124397199</v>
      </c>
      <c r="BF340" s="17">
        <v>0.136779374345567</v>
      </c>
      <c r="BG340" s="17">
        <v>9.1510655457252899E-2</v>
      </c>
      <c r="BH340" s="17">
        <v>0.15310984424697199</v>
      </c>
      <c r="BI340" s="17">
        <v>9.3589831820509894E-2</v>
      </c>
      <c r="BJ340" s="17">
        <v>0.154058532768723</v>
      </c>
      <c r="BK340" s="17">
        <v>0.18387606920632399</v>
      </c>
      <c r="BL340" s="17"/>
      <c r="BM340" s="17">
        <v>0.13887330292792099</v>
      </c>
      <c r="BN340" s="17">
        <v>0.167605681975833</v>
      </c>
      <c r="BO340" s="17">
        <v>0.160575715043387</v>
      </c>
      <c r="BP340" s="17">
        <v>0.166599168144281</v>
      </c>
      <c r="BQ340" s="17">
        <v>0.212267937012217</v>
      </c>
      <c r="BR340" s="17">
        <v>0.122028326116995</v>
      </c>
      <c r="BS340" s="17"/>
      <c r="BT340" s="17">
        <v>0.158832587263083</v>
      </c>
      <c r="BU340" s="17">
        <v>0.17132351529033399</v>
      </c>
      <c r="BV340" s="17"/>
      <c r="BW340" s="17">
        <v>0.15225824331911</v>
      </c>
      <c r="BX340" s="17">
        <v>0.16885383425443501</v>
      </c>
      <c r="BY340" s="17"/>
      <c r="BZ340" s="17">
        <v>0.16600478271634</v>
      </c>
      <c r="CA340" s="17">
        <v>0.134379429791708</v>
      </c>
      <c r="CB340" s="17">
        <v>0.172940037964642</v>
      </c>
      <c r="CC340" s="17"/>
      <c r="CD340" s="17">
        <v>0.155723864998425</v>
      </c>
      <c r="CE340" s="17">
        <v>0.189798444080086</v>
      </c>
      <c r="CF340" s="17">
        <v>0.23255558881362901</v>
      </c>
      <c r="CG340" s="17"/>
      <c r="CH340" s="17">
        <v>0.15301230232787999</v>
      </c>
      <c r="CI340" s="17">
        <v>0.17934194345608601</v>
      </c>
      <c r="CJ340" s="17">
        <v>0.21766338111526701</v>
      </c>
      <c r="CK340" s="17"/>
      <c r="CL340" s="17">
        <v>0.107729983400515</v>
      </c>
      <c r="CM340" s="17">
        <v>0.225584237247268</v>
      </c>
      <c r="CN340" s="17"/>
      <c r="CO340" s="17">
        <v>0.220994773576461</v>
      </c>
      <c r="CP340" s="17">
        <v>0.17648425419743799</v>
      </c>
      <c r="CQ340" s="17">
        <v>0.15430179714982301</v>
      </c>
      <c r="CR340" s="17">
        <v>0.127834858924011</v>
      </c>
    </row>
    <row r="341" spans="2:96" x14ac:dyDescent="0.25">
      <c r="B341" t="s">
        <v>275</v>
      </c>
      <c r="C341" s="17">
        <v>0.37500812029439201</v>
      </c>
      <c r="D341" s="17">
        <v>0.38620126542431699</v>
      </c>
      <c r="E341" s="17">
        <v>0.36396288766340801</v>
      </c>
      <c r="F341" s="17"/>
      <c r="G341" s="17">
        <v>0.47906539767143702</v>
      </c>
      <c r="H341" s="17">
        <v>0.532471921151635</v>
      </c>
      <c r="I341" s="17">
        <v>0.48473561630370299</v>
      </c>
      <c r="J341" s="17">
        <v>0.470505082406036</v>
      </c>
      <c r="K341" s="17">
        <v>0.29941603981777998</v>
      </c>
      <c r="L341" s="17">
        <v>6.0657067274158101E-2</v>
      </c>
      <c r="M341" s="17"/>
      <c r="N341" s="17">
        <v>0.39422833104727201</v>
      </c>
      <c r="O341" s="17">
        <v>0.381965481315933</v>
      </c>
      <c r="P341" s="17">
        <v>0.41911228918596199</v>
      </c>
      <c r="Q341" s="17">
        <v>0.30762034326694898</v>
      </c>
      <c r="R341" s="17"/>
      <c r="S341" s="17">
        <v>0.43689194783097901</v>
      </c>
      <c r="T341" s="17">
        <v>0.40461412550792403</v>
      </c>
      <c r="U341" s="17">
        <v>0.393856424108322</v>
      </c>
      <c r="V341" s="17">
        <v>0.20657523262215799</v>
      </c>
      <c r="W341" s="17">
        <v>0.414982373068157</v>
      </c>
      <c r="X341" s="17">
        <v>0.36198710595350198</v>
      </c>
      <c r="Y341" s="17">
        <v>0.26940529240615302</v>
      </c>
      <c r="Z341" s="17">
        <v>0.51218267196796696</v>
      </c>
      <c r="AA341" s="17">
        <v>0.40083143431317803</v>
      </c>
      <c r="AB341" s="17">
        <v>0.33068677521673201</v>
      </c>
      <c r="AC341" s="17">
        <v>0.39054565109346301</v>
      </c>
      <c r="AD341" s="17">
        <v>0.47096286837594598</v>
      </c>
      <c r="AE341" s="17"/>
      <c r="AF341" s="17">
        <v>0.28905977620140599</v>
      </c>
      <c r="AG341" s="17">
        <v>0.47456742428925303</v>
      </c>
      <c r="AH341" s="17">
        <v>0.38920520848141399</v>
      </c>
      <c r="AI341" s="17">
        <v>0.30863961813587198</v>
      </c>
      <c r="AJ341" s="17">
        <v>0.305331696142984</v>
      </c>
      <c r="AK341" s="17"/>
      <c r="AL341" s="17">
        <v>0.26409174557585902</v>
      </c>
      <c r="AM341" s="17">
        <v>0.46026942889255001</v>
      </c>
      <c r="AN341" s="17">
        <v>0.40898612520196398</v>
      </c>
      <c r="AO341" s="17"/>
      <c r="AP341" s="17">
        <v>0.28810695842039602</v>
      </c>
      <c r="AQ341" s="17">
        <v>0.391908747199602</v>
      </c>
      <c r="AR341" s="17">
        <v>0.442367500506683</v>
      </c>
      <c r="AS341" s="17">
        <v>0.48127066126071399</v>
      </c>
      <c r="AT341" s="17">
        <v>0.48842899748183499</v>
      </c>
      <c r="AU341" s="17"/>
      <c r="AV341" s="17">
        <v>-8.1046728683395297E-2</v>
      </c>
      <c r="AW341" s="17">
        <v>0.40467126276212001</v>
      </c>
      <c r="AX341" s="17">
        <v>0.29371175260063997</v>
      </c>
      <c r="AY341" s="17">
        <v>0.30754585820166802</v>
      </c>
      <c r="AZ341" s="17">
        <v>0.24742705160317599</v>
      </c>
      <c r="BA341" s="17">
        <v>0.42305484922233999</v>
      </c>
      <c r="BB341" s="17">
        <v>0.35526883459337699</v>
      </c>
      <c r="BC341" s="17">
        <v>0.44258102597988402</v>
      </c>
      <c r="BD341" s="17">
        <v>0.32119180643409501</v>
      </c>
      <c r="BE341" s="17">
        <v>0.33153117568039497</v>
      </c>
      <c r="BF341" s="17">
        <v>0.45915634511259401</v>
      </c>
      <c r="BG341" s="17">
        <v>0.56123813862058203</v>
      </c>
      <c r="BH341" s="17">
        <v>0.41242162270628502</v>
      </c>
      <c r="BI341" s="17">
        <v>0.48115249163207602</v>
      </c>
      <c r="BJ341" s="17">
        <v>0.40485389804191901</v>
      </c>
      <c r="BK341" s="17">
        <v>0.42810720478541298</v>
      </c>
      <c r="BL341" s="17"/>
      <c r="BM341" s="17">
        <v>0.45756654936951502</v>
      </c>
      <c r="BN341" s="17">
        <v>0.391537933605209</v>
      </c>
      <c r="BO341" s="17">
        <v>0.35511339264927999</v>
      </c>
      <c r="BP341" s="17">
        <v>0.36354024119206502</v>
      </c>
      <c r="BQ341" s="17">
        <v>0.23406276542111401</v>
      </c>
      <c r="BR341" s="17">
        <v>0.30575993118790401</v>
      </c>
      <c r="BS341" s="17"/>
      <c r="BT341" s="17">
        <v>0.40156456402381702</v>
      </c>
      <c r="BU341" s="17">
        <v>0.32844091976444101</v>
      </c>
      <c r="BV341" s="17"/>
      <c r="BW341" s="17">
        <v>0.43405652209080497</v>
      </c>
      <c r="BX341" s="17">
        <v>0.35726244776034599</v>
      </c>
      <c r="BY341" s="17"/>
      <c r="BZ341" s="17">
        <v>0.36677483657739401</v>
      </c>
      <c r="CA341" s="17">
        <v>0.41277371979328298</v>
      </c>
      <c r="CB341" s="17">
        <v>0.44133366975734301</v>
      </c>
      <c r="CC341" s="17"/>
      <c r="CD341" s="17">
        <v>0.38992050414860002</v>
      </c>
      <c r="CE341" s="17">
        <v>0.33970815622695</v>
      </c>
      <c r="CF341" s="17">
        <v>0.26802625485835202</v>
      </c>
      <c r="CG341" s="17"/>
      <c r="CH341" s="17">
        <v>0.39607760164230299</v>
      </c>
      <c r="CI341" s="17">
        <v>0.31251500093900197</v>
      </c>
      <c r="CJ341" s="17">
        <v>0.300357912696183</v>
      </c>
      <c r="CK341" s="17"/>
      <c r="CL341" s="17">
        <v>0.51772986305928403</v>
      </c>
      <c r="CM341" s="17">
        <v>0.22037145061329999</v>
      </c>
      <c r="CN341" s="17"/>
      <c r="CO341" s="17">
        <v>0.31325373341713703</v>
      </c>
      <c r="CP341" s="17">
        <v>0.320007648139709</v>
      </c>
      <c r="CQ341" s="17">
        <v>0.39736922073106901</v>
      </c>
      <c r="CR341" s="17">
        <v>0.45926741801762</v>
      </c>
    </row>
    <row r="342" spans="2:96" x14ac:dyDescent="0.25">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c r="CE342" s="17"/>
      <c r="CF342" s="17"/>
      <c r="CG342" s="17"/>
      <c r="CH342" s="17"/>
      <c r="CI342" s="17"/>
      <c r="CJ342" s="17"/>
      <c r="CK342" s="17"/>
      <c r="CL342" s="17"/>
      <c r="CM342" s="17"/>
      <c r="CN342" s="17"/>
      <c r="CO342" s="17"/>
      <c r="CP342" s="17"/>
      <c r="CQ342" s="17"/>
      <c r="CR342" s="17"/>
    </row>
    <row r="343" spans="2:96" x14ac:dyDescent="0.25">
      <c r="B343" s="6" t="s">
        <v>313</v>
      </c>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c r="CE343" s="17"/>
      <c r="CF343" s="17"/>
      <c r="CG343" s="17"/>
      <c r="CH343" s="17"/>
      <c r="CI343" s="17"/>
      <c r="CJ343" s="17"/>
      <c r="CK343" s="17"/>
      <c r="CL343" s="17"/>
      <c r="CM343" s="17"/>
      <c r="CN343" s="17"/>
      <c r="CO343" s="17"/>
      <c r="CP343" s="17"/>
      <c r="CQ343" s="17"/>
      <c r="CR343" s="17"/>
    </row>
    <row r="344" spans="2:96" x14ac:dyDescent="0.25">
      <c r="B344" s="24" t="s">
        <v>123</v>
      </c>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c r="CF344" s="17"/>
      <c r="CG344" s="17"/>
      <c r="CH344" s="17"/>
      <c r="CI344" s="17"/>
      <c r="CJ344" s="17"/>
      <c r="CK344" s="17"/>
      <c r="CL344" s="17"/>
      <c r="CM344" s="17"/>
      <c r="CN344" s="17"/>
      <c r="CO344" s="17"/>
      <c r="CP344" s="17"/>
      <c r="CQ344" s="17"/>
      <c r="CR344" s="17"/>
    </row>
    <row r="345" spans="2:96" x14ac:dyDescent="0.25">
      <c r="B345" t="s">
        <v>304</v>
      </c>
      <c r="C345" s="17">
        <v>0.25692947284400303</v>
      </c>
      <c r="D345" s="17">
        <v>0.25999054499373297</v>
      </c>
      <c r="E345" s="17">
        <v>0.25311035453328801</v>
      </c>
      <c r="F345" s="17"/>
      <c r="G345" s="17">
        <v>0.25754594327668501</v>
      </c>
      <c r="H345" s="17">
        <v>0.29504315299838202</v>
      </c>
      <c r="I345" s="17">
        <v>0.294063505877947</v>
      </c>
      <c r="J345" s="17">
        <v>0.34679911711978201</v>
      </c>
      <c r="K345" s="17">
        <v>0.23370684141989301</v>
      </c>
      <c r="L345" s="17">
        <v>0.137463789041645</v>
      </c>
      <c r="M345" s="17"/>
      <c r="N345" s="17">
        <v>0.25068457474517403</v>
      </c>
      <c r="O345" s="17">
        <v>0.249833421715418</v>
      </c>
      <c r="P345" s="17">
        <v>0.28836466188834903</v>
      </c>
      <c r="Q345" s="17">
        <v>0.24435273845710401</v>
      </c>
      <c r="R345" s="17"/>
      <c r="S345" s="17">
        <v>0.26834801823423499</v>
      </c>
      <c r="T345" s="17">
        <v>0.26454684621240399</v>
      </c>
      <c r="U345" s="17">
        <v>0.25260821026937502</v>
      </c>
      <c r="V345" s="17">
        <v>0.22589261631845201</v>
      </c>
      <c r="W345" s="17">
        <v>0.26039519440690401</v>
      </c>
      <c r="X345" s="17">
        <v>0.24011037819577</v>
      </c>
      <c r="Y345" s="17">
        <v>0.20108510544691</v>
      </c>
      <c r="Z345" s="17">
        <v>0.26772258652000802</v>
      </c>
      <c r="AA345" s="17">
        <v>0.32027997029161098</v>
      </c>
      <c r="AB345" s="17">
        <v>0.260097114554183</v>
      </c>
      <c r="AC345" s="17">
        <v>0.21825616133907799</v>
      </c>
      <c r="AD345" s="17">
        <v>0.27511042158688498</v>
      </c>
      <c r="AE345" s="17"/>
      <c r="AF345" s="17">
        <v>0.234361269730025</v>
      </c>
      <c r="AG345" s="17">
        <v>0.307870390257522</v>
      </c>
      <c r="AH345" s="17">
        <v>0.19239413540480699</v>
      </c>
      <c r="AI345" s="17">
        <v>0.33144058066670101</v>
      </c>
      <c r="AJ345" s="17">
        <v>0.21750246491446401</v>
      </c>
      <c r="AK345" s="17"/>
      <c r="AL345" s="17">
        <v>0.208730283518263</v>
      </c>
      <c r="AM345" s="17">
        <v>0.30549196587072902</v>
      </c>
      <c r="AN345" s="17">
        <v>0.271758048145606</v>
      </c>
      <c r="AO345" s="17"/>
      <c r="AP345" s="17">
        <v>0.234072121613177</v>
      </c>
      <c r="AQ345" s="17">
        <v>0.25698896373369001</v>
      </c>
      <c r="AR345" s="17">
        <v>0.26069483127287901</v>
      </c>
      <c r="AS345" s="17">
        <v>0.25819946602013</v>
      </c>
      <c r="AT345" s="17">
        <v>0.35418152046759799</v>
      </c>
      <c r="AU345" s="17"/>
      <c r="AV345" s="17">
        <v>0</v>
      </c>
      <c r="AW345" s="17">
        <v>0.29787155894008299</v>
      </c>
      <c r="AX345" s="17">
        <v>0.265467474356537</v>
      </c>
      <c r="AY345" s="17">
        <v>0.25335948950019299</v>
      </c>
      <c r="AZ345" s="17">
        <v>0.227444097157182</v>
      </c>
      <c r="BA345" s="17">
        <v>0.25883574586852998</v>
      </c>
      <c r="BB345" s="17">
        <v>0.25212956462853803</v>
      </c>
      <c r="BC345" s="17">
        <v>0.30548358421958799</v>
      </c>
      <c r="BD345" s="17">
        <v>0.17231801294454399</v>
      </c>
      <c r="BE345" s="17">
        <v>0.25021467775466799</v>
      </c>
      <c r="BF345" s="17">
        <v>0.29029219260088701</v>
      </c>
      <c r="BG345" s="17">
        <v>0.30268216325561598</v>
      </c>
      <c r="BH345" s="17">
        <v>0.27816863385709201</v>
      </c>
      <c r="BI345" s="17">
        <v>0.23876163198327699</v>
      </c>
      <c r="BJ345" s="17">
        <v>0.31802251693957601</v>
      </c>
      <c r="BK345" s="17">
        <v>0.315756758885052</v>
      </c>
      <c r="BL345" s="17"/>
      <c r="BM345" s="17">
        <v>0.29061364410921098</v>
      </c>
      <c r="BN345" s="17">
        <v>0.26823263416620602</v>
      </c>
      <c r="BO345" s="17">
        <v>0.23460786766080099</v>
      </c>
      <c r="BP345" s="17">
        <v>0.24713293605523301</v>
      </c>
      <c r="BQ345" s="17">
        <v>0.23958046845112299</v>
      </c>
      <c r="BR345" s="17">
        <v>0.185937487785826</v>
      </c>
      <c r="BS345" s="17"/>
      <c r="BT345" s="17">
        <v>0.268255735912102</v>
      </c>
      <c r="BU345" s="17">
        <v>0.23766361987621901</v>
      </c>
      <c r="BV345" s="17"/>
      <c r="BW345" s="17">
        <v>0.30086058602733801</v>
      </c>
      <c r="BX345" s="17">
        <v>0.24157892623140301</v>
      </c>
      <c r="BY345" s="17"/>
      <c r="BZ345" s="17">
        <v>0.25972324763566601</v>
      </c>
      <c r="CA345" s="17">
        <v>0.225903057993811</v>
      </c>
      <c r="CB345" s="17">
        <v>0.29990519944796401</v>
      </c>
      <c r="CC345" s="17"/>
      <c r="CD345" s="17">
        <v>0.26708587106792098</v>
      </c>
      <c r="CE345" s="17">
        <v>0.25890857477664903</v>
      </c>
      <c r="CF345" s="17">
        <v>0.255953424257233</v>
      </c>
      <c r="CG345" s="17"/>
      <c r="CH345" s="17">
        <v>0.25940515699911998</v>
      </c>
      <c r="CI345" s="17">
        <v>0.26907089935918399</v>
      </c>
      <c r="CJ345" s="17">
        <v>0.203387031723855</v>
      </c>
      <c r="CK345" s="17"/>
      <c r="CL345" s="17">
        <v>0.31100964817517401</v>
      </c>
      <c r="CM345" s="17">
        <v>0.20235215608495699</v>
      </c>
      <c r="CN345" s="17"/>
      <c r="CO345" s="17">
        <v>0.28425799957445103</v>
      </c>
      <c r="CP345" s="17">
        <v>0.200620866578681</v>
      </c>
      <c r="CQ345" s="17">
        <v>0.25000501353999</v>
      </c>
      <c r="CR345" s="17">
        <v>0.36801352208752602</v>
      </c>
    </row>
    <row r="346" spans="2:96" x14ac:dyDescent="0.25">
      <c r="B346" t="s">
        <v>305</v>
      </c>
      <c r="C346" s="17">
        <v>0.40460955909289398</v>
      </c>
      <c r="D346" s="17">
        <v>0.39441770353619299</v>
      </c>
      <c r="E346" s="17">
        <v>0.41676873824286398</v>
      </c>
      <c r="F346" s="17"/>
      <c r="G346" s="17">
        <v>0.47113143552578801</v>
      </c>
      <c r="H346" s="17">
        <v>0.44942161828775801</v>
      </c>
      <c r="I346" s="17">
        <v>0.440905027772171</v>
      </c>
      <c r="J346" s="17">
        <v>0.37289920487336298</v>
      </c>
      <c r="K346" s="17">
        <v>0.37353019108454499</v>
      </c>
      <c r="L346" s="17">
        <v>0.34091243357821299</v>
      </c>
      <c r="M346" s="17"/>
      <c r="N346" s="17">
        <v>0.44514518456887497</v>
      </c>
      <c r="O346" s="17">
        <v>0.41126695657492801</v>
      </c>
      <c r="P346" s="17">
        <v>0.36590762780026098</v>
      </c>
      <c r="Q346" s="17">
        <v>0.38754716905155701</v>
      </c>
      <c r="R346" s="17"/>
      <c r="S346" s="17">
        <v>0.39487055551799799</v>
      </c>
      <c r="T346" s="17">
        <v>0.42995839067610703</v>
      </c>
      <c r="U346" s="17">
        <v>0.40662339961764099</v>
      </c>
      <c r="V346" s="17">
        <v>0.36645242589383098</v>
      </c>
      <c r="W346" s="17">
        <v>0.41160392064133999</v>
      </c>
      <c r="X346" s="17">
        <v>0.404505798421953</v>
      </c>
      <c r="Y346" s="17">
        <v>0.407855141111505</v>
      </c>
      <c r="Z346" s="17">
        <v>0.48131599694152499</v>
      </c>
      <c r="AA346" s="17">
        <v>0.35807154043565498</v>
      </c>
      <c r="AB346" s="17">
        <v>0.399526051723334</v>
      </c>
      <c r="AC346" s="17">
        <v>0.44836493236778802</v>
      </c>
      <c r="AD346" s="17">
        <v>0.43558721464564298</v>
      </c>
      <c r="AE346" s="17"/>
      <c r="AF346" s="17">
        <v>0.38119431985316099</v>
      </c>
      <c r="AG346" s="17">
        <v>0.41247327993035698</v>
      </c>
      <c r="AH346" s="17">
        <v>0.440744910782432</v>
      </c>
      <c r="AI346" s="17">
        <v>0.340609772111575</v>
      </c>
      <c r="AJ346" s="17">
        <v>0.41061405583275001</v>
      </c>
      <c r="AK346" s="17"/>
      <c r="AL346" s="17">
        <v>0.39130880748730001</v>
      </c>
      <c r="AM346" s="17">
        <v>0.40771029548585402</v>
      </c>
      <c r="AN346" s="17">
        <v>0.386495118168868</v>
      </c>
      <c r="AO346" s="17"/>
      <c r="AP346" s="17">
        <v>0.38429314396146502</v>
      </c>
      <c r="AQ346" s="17">
        <v>0.40746249483156</v>
      </c>
      <c r="AR346" s="17">
        <v>0.44175081112880399</v>
      </c>
      <c r="AS346" s="17">
        <v>0.45174927653621799</v>
      </c>
      <c r="AT346" s="17">
        <v>0.46843862151397903</v>
      </c>
      <c r="AU346" s="17"/>
      <c r="AV346" s="17">
        <v>0.21570749083600099</v>
      </c>
      <c r="AW346" s="17">
        <v>0.3219960224758</v>
      </c>
      <c r="AX346" s="17">
        <v>0.35261569606785798</v>
      </c>
      <c r="AY346" s="17">
        <v>0.38113070297524099</v>
      </c>
      <c r="AZ346" s="17">
        <v>0.33832984439673802</v>
      </c>
      <c r="BA346" s="17">
        <v>0.427904893436162</v>
      </c>
      <c r="BB346" s="17">
        <v>0.400167478503482</v>
      </c>
      <c r="BC346" s="17">
        <v>0.37475051878967802</v>
      </c>
      <c r="BD346" s="17">
        <v>0.48130745414780401</v>
      </c>
      <c r="BE346" s="17">
        <v>0.41251523462405199</v>
      </c>
      <c r="BF346" s="17">
        <v>0.44763371767925098</v>
      </c>
      <c r="BG346" s="17">
        <v>0.486533016941465</v>
      </c>
      <c r="BH346" s="17">
        <v>0.48006825579427997</v>
      </c>
      <c r="BI346" s="17">
        <v>0.411242972101029</v>
      </c>
      <c r="BJ346" s="17">
        <v>0.41308894350584902</v>
      </c>
      <c r="BK346" s="17">
        <v>0.35852107460633797</v>
      </c>
      <c r="BL346" s="17"/>
      <c r="BM346" s="17">
        <v>0.424979418196409</v>
      </c>
      <c r="BN346" s="17">
        <v>0.38266263069207601</v>
      </c>
      <c r="BO346" s="17">
        <v>0.439212961770101</v>
      </c>
      <c r="BP346" s="17">
        <v>0.39658532802947499</v>
      </c>
      <c r="BQ346" s="17">
        <v>0.37073095228208702</v>
      </c>
      <c r="BR346" s="17">
        <v>0.43957078112366899</v>
      </c>
      <c r="BS346" s="17"/>
      <c r="BT346" s="17">
        <v>0.421309318718255</v>
      </c>
      <c r="BU346" s="17">
        <v>0.37972072113127098</v>
      </c>
      <c r="BV346" s="17"/>
      <c r="BW346" s="17">
        <v>0.39296155439945302</v>
      </c>
      <c r="BX346" s="17">
        <v>0.41866659941326501</v>
      </c>
      <c r="BY346" s="17"/>
      <c r="BZ346" s="17">
        <v>0.39605750928</v>
      </c>
      <c r="CA346" s="17">
        <v>0.44433812946364698</v>
      </c>
      <c r="CB346" s="17">
        <v>0.46045486650850997</v>
      </c>
      <c r="CC346" s="17"/>
      <c r="CD346" s="17">
        <v>0.39970969138064499</v>
      </c>
      <c r="CE346" s="17">
        <v>0.41466485644613199</v>
      </c>
      <c r="CF346" s="17">
        <v>0.36793159426118199</v>
      </c>
      <c r="CG346" s="17"/>
      <c r="CH346" s="17">
        <v>0.410705898243929</v>
      </c>
      <c r="CI346" s="17">
        <v>0.36360169663798397</v>
      </c>
      <c r="CJ346" s="17">
        <v>0.42395917634694902</v>
      </c>
      <c r="CK346" s="17"/>
      <c r="CL346" s="17">
        <v>0.420990531163905</v>
      </c>
      <c r="CM346" s="17">
        <v>0.38509013046740598</v>
      </c>
      <c r="CN346" s="17"/>
      <c r="CO346" s="17">
        <v>0.32235022063164898</v>
      </c>
      <c r="CP346" s="17">
        <v>0.40383438696708901</v>
      </c>
      <c r="CQ346" s="17">
        <v>0.43987352664861701</v>
      </c>
      <c r="CR346" s="17">
        <v>0.36768359050261501</v>
      </c>
    </row>
    <row r="347" spans="2:96" x14ac:dyDescent="0.25">
      <c r="B347" t="s">
        <v>306</v>
      </c>
      <c r="C347" s="17">
        <v>0.20933843637252</v>
      </c>
      <c r="D347" s="17">
        <v>0.212833044286038</v>
      </c>
      <c r="E347" s="17">
        <v>0.204949806286613</v>
      </c>
      <c r="F347" s="17"/>
      <c r="G347" s="17">
        <v>0.16443696416963499</v>
      </c>
      <c r="H347" s="17">
        <v>0.157023070253418</v>
      </c>
      <c r="I347" s="17">
        <v>0.14535600619446101</v>
      </c>
      <c r="J347" s="17">
        <v>0.183274531310056</v>
      </c>
      <c r="K347" s="17">
        <v>0.26398412298711899</v>
      </c>
      <c r="L347" s="17">
        <v>0.31856577150357801</v>
      </c>
      <c r="M347" s="17"/>
      <c r="N347" s="17">
        <v>0.18734031637434501</v>
      </c>
      <c r="O347" s="17">
        <v>0.20881375212218001</v>
      </c>
      <c r="P347" s="17">
        <v>0.22677350963942899</v>
      </c>
      <c r="Q347" s="17">
        <v>0.21638524435046499</v>
      </c>
      <c r="R347" s="17"/>
      <c r="S347" s="17">
        <v>0.19756360931943601</v>
      </c>
      <c r="T347" s="17">
        <v>0.20074256846755401</v>
      </c>
      <c r="U347" s="17">
        <v>0.24580974231282099</v>
      </c>
      <c r="V347" s="17">
        <v>0.25210883532386202</v>
      </c>
      <c r="W347" s="17">
        <v>0.171513213518215</v>
      </c>
      <c r="X347" s="17">
        <v>0.186817332794422</v>
      </c>
      <c r="Y347" s="17">
        <v>0.26417108141215301</v>
      </c>
      <c r="Z347" s="17">
        <v>0.16250529795811799</v>
      </c>
      <c r="AA347" s="17">
        <v>0.196966676556943</v>
      </c>
      <c r="AB347" s="17">
        <v>0.227571305566593</v>
      </c>
      <c r="AC347" s="17">
        <v>0.17392532789961801</v>
      </c>
      <c r="AD347" s="17">
        <v>0.19693252842371201</v>
      </c>
      <c r="AE347" s="17"/>
      <c r="AF347" s="17">
        <v>0.24025952968432801</v>
      </c>
      <c r="AG347" s="17">
        <v>0.169347816376473</v>
      </c>
      <c r="AH347" s="17">
        <v>0.22871286399396001</v>
      </c>
      <c r="AI347" s="17">
        <v>7.6647001834987405E-2</v>
      </c>
      <c r="AJ347" s="17">
        <v>0.249664829704217</v>
      </c>
      <c r="AK347" s="17"/>
      <c r="AL347" s="17">
        <v>0.24204855467338901</v>
      </c>
      <c r="AM347" s="17">
        <v>0.173157330785526</v>
      </c>
      <c r="AN347" s="17">
        <v>0.23282262719368499</v>
      </c>
      <c r="AO347" s="17"/>
      <c r="AP347" s="17">
        <v>0.24132768823002701</v>
      </c>
      <c r="AQ347" s="17">
        <v>0.20471968897871301</v>
      </c>
      <c r="AR347" s="17">
        <v>0.18111043464614901</v>
      </c>
      <c r="AS347" s="17">
        <v>0.16384102638620601</v>
      </c>
      <c r="AT347" s="17">
        <v>5.9814082487941199E-2</v>
      </c>
      <c r="AU347" s="17"/>
      <c r="AV347" s="17">
        <v>0.60711820045959697</v>
      </c>
      <c r="AW347" s="17">
        <v>0.27426816528276399</v>
      </c>
      <c r="AX347" s="17">
        <v>0.17610981637012099</v>
      </c>
      <c r="AY347" s="17">
        <v>0.26317562995045901</v>
      </c>
      <c r="AZ347" s="17">
        <v>0.27574823364723899</v>
      </c>
      <c r="BA347" s="17">
        <v>0.19000331239319801</v>
      </c>
      <c r="BB347" s="17">
        <v>0.189960502569996</v>
      </c>
      <c r="BC347" s="17">
        <v>0.21726943062260301</v>
      </c>
      <c r="BD347" s="17">
        <v>0.211338879671639</v>
      </c>
      <c r="BE347" s="17">
        <v>0.21839568719687599</v>
      </c>
      <c r="BF347" s="17">
        <v>0.16970227141237401</v>
      </c>
      <c r="BG347" s="17">
        <v>0.142078100136143</v>
      </c>
      <c r="BH347" s="17">
        <v>0.11042290988777601</v>
      </c>
      <c r="BI347" s="17">
        <v>0.26947360843316198</v>
      </c>
      <c r="BJ347" s="17">
        <v>0.14864102447895799</v>
      </c>
      <c r="BK347" s="17">
        <v>0.15861356096635901</v>
      </c>
      <c r="BL347" s="17"/>
      <c r="BM347" s="17">
        <v>0.17781640003298699</v>
      </c>
      <c r="BN347" s="17">
        <v>0.20969396379320701</v>
      </c>
      <c r="BO347" s="17">
        <v>0.18828591199449801</v>
      </c>
      <c r="BP347" s="17">
        <v>0.21689650507455799</v>
      </c>
      <c r="BQ347" s="17">
        <v>0.25688157527016198</v>
      </c>
      <c r="BR347" s="17">
        <v>0.27325471488734099</v>
      </c>
      <c r="BS347" s="17"/>
      <c r="BT347" s="17">
        <v>0.196859302404509</v>
      </c>
      <c r="BU347" s="17">
        <v>0.22958034140808001</v>
      </c>
      <c r="BV347" s="17"/>
      <c r="BW347" s="17">
        <v>0.192668778378846</v>
      </c>
      <c r="BX347" s="17">
        <v>0.20443412608825401</v>
      </c>
      <c r="BY347" s="17"/>
      <c r="BZ347" s="17">
        <v>0.21112077673704799</v>
      </c>
      <c r="CA347" s="17">
        <v>0.21626357847606201</v>
      </c>
      <c r="CB347" s="17">
        <v>0.139962496270848</v>
      </c>
      <c r="CC347" s="17"/>
      <c r="CD347" s="17">
        <v>0.207485334795632</v>
      </c>
      <c r="CE347" s="17">
        <v>0.17670710973311399</v>
      </c>
      <c r="CF347" s="17">
        <v>0.21503549793172699</v>
      </c>
      <c r="CG347" s="17"/>
      <c r="CH347" s="17">
        <v>0.203106845917123</v>
      </c>
      <c r="CI347" s="17">
        <v>0.21682793992327001</v>
      </c>
      <c r="CJ347" s="17">
        <v>0.230717712189624</v>
      </c>
      <c r="CK347" s="17"/>
      <c r="CL347" s="17">
        <v>0.18666314324942099</v>
      </c>
      <c r="CM347" s="17">
        <v>0.22963281547119599</v>
      </c>
      <c r="CN347" s="17"/>
      <c r="CO347" s="17">
        <v>0.225046383144892</v>
      </c>
      <c r="CP347" s="17">
        <v>0.25342628620728103</v>
      </c>
      <c r="CQ347" s="17">
        <v>0.18703619457072301</v>
      </c>
      <c r="CR347" s="17">
        <v>0.162607440505984</v>
      </c>
    </row>
    <row r="348" spans="2:96" x14ac:dyDescent="0.25">
      <c r="B348" t="s">
        <v>307</v>
      </c>
      <c r="C348" s="17">
        <v>8.21769486250995E-2</v>
      </c>
      <c r="D348" s="17">
        <v>8.5942853271649799E-2</v>
      </c>
      <c r="E348" s="17">
        <v>7.8932499075295107E-2</v>
      </c>
      <c r="F348" s="17"/>
      <c r="G348" s="17">
        <v>8.1124719515560301E-2</v>
      </c>
      <c r="H348" s="17">
        <v>6.4733923582229805E-2</v>
      </c>
      <c r="I348" s="17">
        <v>7.4098004401320305E-2</v>
      </c>
      <c r="J348" s="17">
        <v>6.1444010222853798E-2</v>
      </c>
      <c r="K348" s="17">
        <v>6.8692815239820001E-2</v>
      </c>
      <c r="L348" s="17">
        <v>0.12969496753236501</v>
      </c>
      <c r="M348" s="17"/>
      <c r="N348" s="17">
        <v>8.6419609708400402E-2</v>
      </c>
      <c r="O348" s="17">
        <v>8.5261806597889497E-2</v>
      </c>
      <c r="P348" s="17">
        <v>6.8578684794363798E-2</v>
      </c>
      <c r="Q348" s="17">
        <v>8.7227428609559302E-2</v>
      </c>
      <c r="R348" s="17"/>
      <c r="S348" s="17">
        <v>9.5692336545930207E-2</v>
      </c>
      <c r="T348" s="17">
        <v>6.5706917862308797E-2</v>
      </c>
      <c r="U348" s="17">
        <v>6.9915177825619304E-2</v>
      </c>
      <c r="V348" s="17">
        <v>8.8962986238829894E-2</v>
      </c>
      <c r="W348" s="17">
        <v>0.116118829774081</v>
      </c>
      <c r="X348" s="17">
        <v>0.107998044623577</v>
      </c>
      <c r="Y348" s="17">
        <v>9.1172413357640897E-2</v>
      </c>
      <c r="Z348" s="17">
        <v>3.9008359754564403E-2</v>
      </c>
      <c r="AA348" s="17">
        <v>9.5876472601543097E-2</v>
      </c>
      <c r="AB348" s="17">
        <v>4.9891473597318201E-2</v>
      </c>
      <c r="AC348" s="17">
        <v>9.79356099043312E-2</v>
      </c>
      <c r="AD348" s="17">
        <v>0</v>
      </c>
      <c r="AE348" s="17"/>
      <c r="AF348" s="17">
        <v>9.0244251015745999E-2</v>
      </c>
      <c r="AG348" s="17">
        <v>8.0008817222546505E-2</v>
      </c>
      <c r="AH348" s="17">
        <v>7.7749715145768797E-2</v>
      </c>
      <c r="AI348" s="17">
        <v>0.14794426100264699</v>
      </c>
      <c r="AJ348" s="17">
        <v>7.91288927547288E-2</v>
      </c>
      <c r="AK348" s="17"/>
      <c r="AL348" s="17">
        <v>0.101212305283615</v>
      </c>
      <c r="AM348" s="17">
        <v>8.0349194010668798E-2</v>
      </c>
      <c r="AN348" s="17">
        <v>5.5857091012350098E-2</v>
      </c>
      <c r="AO348" s="17"/>
      <c r="AP348" s="17">
        <v>0.102238923415547</v>
      </c>
      <c r="AQ348" s="17">
        <v>7.1162271276679803E-2</v>
      </c>
      <c r="AR348" s="17">
        <v>7.8441637982838597E-2</v>
      </c>
      <c r="AS348" s="17">
        <v>9.0230010400754804E-2</v>
      </c>
      <c r="AT348" s="17">
        <v>9.0321117786781799E-2</v>
      </c>
      <c r="AU348" s="17"/>
      <c r="AV348" s="17">
        <v>0</v>
      </c>
      <c r="AW348" s="17">
        <v>4.9059289769651598E-2</v>
      </c>
      <c r="AX348" s="17">
        <v>0.104049735924756</v>
      </c>
      <c r="AY348" s="17">
        <v>4.61981297886737E-2</v>
      </c>
      <c r="AZ348" s="17">
        <v>9.7573407454452102E-2</v>
      </c>
      <c r="BA348" s="17">
        <v>9.0853187911769495E-2</v>
      </c>
      <c r="BB348" s="17">
        <v>0.11836792570266701</v>
      </c>
      <c r="BC348" s="17">
        <v>6.4251671814786998E-2</v>
      </c>
      <c r="BD348" s="17">
        <v>6.5090904804563199E-2</v>
      </c>
      <c r="BE348" s="17">
        <v>8.9109548330611105E-2</v>
      </c>
      <c r="BF348" s="17">
        <v>6.4642267429526806E-2</v>
      </c>
      <c r="BG348" s="17">
        <v>5.1021911596665498E-2</v>
      </c>
      <c r="BH348" s="17">
        <v>0.11863284383417499</v>
      </c>
      <c r="BI348" s="17">
        <v>4.3966200882657798E-2</v>
      </c>
      <c r="BJ348" s="17">
        <v>8.2482113910908705E-2</v>
      </c>
      <c r="BK348" s="17">
        <v>0.14029367823217301</v>
      </c>
      <c r="BL348" s="17"/>
      <c r="BM348" s="17">
        <v>6.76672483543104E-2</v>
      </c>
      <c r="BN348" s="17">
        <v>8.2463005033670198E-2</v>
      </c>
      <c r="BO348" s="17">
        <v>0.10615811208626599</v>
      </c>
      <c r="BP348" s="17">
        <v>8.6416932654499207E-2</v>
      </c>
      <c r="BQ348" s="17">
        <v>8.7410564460364701E-2</v>
      </c>
      <c r="BR348" s="17">
        <v>5.41902231409205E-2</v>
      </c>
      <c r="BS348" s="17"/>
      <c r="BT348" s="17">
        <v>7.4729060930101204E-2</v>
      </c>
      <c r="BU348" s="17">
        <v>9.3826536591089305E-2</v>
      </c>
      <c r="BV348" s="17"/>
      <c r="BW348" s="17">
        <v>7.7094627393307094E-2</v>
      </c>
      <c r="BX348" s="17">
        <v>8.4311096295761806E-2</v>
      </c>
      <c r="BY348" s="17"/>
      <c r="BZ348" s="17">
        <v>8.37196222023458E-2</v>
      </c>
      <c r="CA348" s="17">
        <v>7.3385877117467205E-2</v>
      </c>
      <c r="CB348" s="17">
        <v>5.5386755641398999E-2</v>
      </c>
      <c r="CC348" s="17"/>
      <c r="CD348" s="17">
        <v>8.4898253475185606E-2</v>
      </c>
      <c r="CE348" s="17">
        <v>6.3556857210365802E-2</v>
      </c>
      <c r="CF348" s="17">
        <v>8.4533093733690903E-2</v>
      </c>
      <c r="CG348" s="17"/>
      <c r="CH348" s="17">
        <v>8.3408849777258307E-2</v>
      </c>
      <c r="CI348" s="17">
        <v>7.6268879097246806E-2</v>
      </c>
      <c r="CJ348" s="17">
        <v>8.42704623032903E-2</v>
      </c>
      <c r="CK348" s="17"/>
      <c r="CL348" s="17">
        <v>5.8637352693536197E-2</v>
      </c>
      <c r="CM348" s="17">
        <v>0.11082049720302301</v>
      </c>
      <c r="CN348" s="17"/>
      <c r="CO348" s="17">
        <v>0.12544571147519101</v>
      </c>
      <c r="CP348" s="17">
        <v>9.5556785471203207E-2</v>
      </c>
      <c r="CQ348" s="17">
        <v>7.70257018483443E-2</v>
      </c>
      <c r="CR348" s="17">
        <v>5.08227431247373E-2</v>
      </c>
    </row>
    <row r="349" spans="2:96" x14ac:dyDescent="0.25">
      <c r="B349" t="s">
        <v>308</v>
      </c>
      <c r="C349" s="17">
        <v>3.5379132399155203E-2</v>
      </c>
      <c r="D349" s="17">
        <v>3.57707666371294E-2</v>
      </c>
      <c r="E349" s="17">
        <v>3.5186314023306402E-2</v>
      </c>
      <c r="F349" s="17"/>
      <c r="G349" s="17">
        <v>2.1319763391948798E-2</v>
      </c>
      <c r="H349" s="17">
        <v>0</v>
      </c>
      <c r="I349" s="17">
        <v>3.2400529850223798E-2</v>
      </c>
      <c r="J349" s="17">
        <v>2.96649878708975E-2</v>
      </c>
      <c r="K349" s="17">
        <v>5.2936588294312498E-2</v>
      </c>
      <c r="L349" s="17">
        <v>6.8934376950104098E-2</v>
      </c>
      <c r="M349" s="17"/>
      <c r="N349" s="17">
        <v>2.86976182586474E-2</v>
      </c>
      <c r="O349" s="17">
        <v>3.6415725148192003E-2</v>
      </c>
      <c r="P349" s="17">
        <v>2.5515627667307101E-2</v>
      </c>
      <c r="Q349" s="17">
        <v>5.0552220611094302E-2</v>
      </c>
      <c r="R349" s="17"/>
      <c r="S349" s="17">
        <v>3.2454630616831799E-2</v>
      </c>
      <c r="T349" s="17">
        <v>3.4999681445905401E-2</v>
      </c>
      <c r="U349" s="17">
        <v>2.5043469974543101E-2</v>
      </c>
      <c r="V349" s="17">
        <v>6.0494424425295297E-2</v>
      </c>
      <c r="W349" s="17">
        <v>4.0368841659459399E-2</v>
      </c>
      <c r="X349" s="17">
        <v>2.2388202934709701E-2</v>
      </c>
      <c r="Y349" s="17">
        <v>1.7961320278028998E-2</v>
      </c>
      <c r="Z349" s="17">
        <v>2.65970082132512E-2</v>
      </c>
      <c r="AA349" s="17">
        <v>2.0172614696365301E-2</v>
      </c>
      <c r="AB349" s="17">
        <v>5.7096366336968303E-2</v>
      </c>
      <c r="AC349" s="17">
        <v>4.8380191611698299E-2</v>
      </c>
      <c r="AD349" s="17">
        <v>5.7519371765748402E-2</v>
      </c>
      <c r="AE349" s="17"/>
      <c r="AF349" s="17">
        <v>4.2220203554542902E-2</v>
      </c>
      <c r="AG349" s="17">
        <v>2.51399813364288E-2</v>
      </c>
      <c r="AH349" s="17">
        <v>4.1637608644672301E-2</v>
      </c>
      <c r="AI349" s="17">
        <v>0.10335838438408999</v>
      </c>
      <c r="AJ349" s="17">
        <v>3.0024154823048401E-2</v>
      </c>
      <c r="AK349" s="17"/>
      <c r="AL349" s="17">
        <v>4.86406810013853E-2</v>
      </c>
      <c r="AM349" s="17">
        <v>2.7542085502268599E-2</v>
      </c>
      <c r="AN349" s="17">
        <v>1.9695487394374801E-2</v>
      </c>
      <c r="AO349" s="17"/>
      <c r="AP349" s="17">
        <v>3.5250333276007198E-2</v>
      </c>
      <c r="AQ349" s="17">
        <v>4.2547998508374901E-2</v>
      </c>
      <c r="AR349" s="17">
        <v>2.83947603683605E-2</v>
      </c>
      <c r="AS349" s="17">
        <v>2.3011507108736898E-2</v>
      </c>
      <c r="AT349" s="17">
        <v>2.7244657743700201E-2</v>
      </c>
      <c r="AU349" s="17"/>
      <c r="AV349" s="17">
        <v>0</v>
      </c>
      <c r="AW349" s="17">
        <v>4.0496860761840399E-2</v>
      </c>
      <c r="AX349" s="17">
        <v>7.9684969658894697E-2</v>
      </c>
      <c r="AY349" s="17">
        <v>5.6136047785433303E-2</v>
      </c>
      <c r="AZ349" s="17">
        <v>6.0904417344388402E-2</v>
      </c>
      <c r="BA349" s="17">
        <v>1.76162750614599E-2</v>
      </c>
      <c r="BB349" s="17">
        <v>3.3927576243742E-2</v>
      </c>
      <c r="BC349" s="17">
        <v>3.8244794553344598E-2</v>
      </c>
      <c r="BD349" s="17">
        <v>5.31119231135301E-2</v>
      </c>
      <c r="BE349" s="17">
        <v>2.9764852093792499E-2</v>
      </c>
      <c r="BF349" s="17">
        <v>1.42343225393441E-2</v>
      </c>
      <c r="BG349" s="17">
        <v>0</v>
      </c>
      <c r="BH349" s="17">
        <v>1.27073566266767E-2</v>
      </c>
      <c r="BI349" s="17">
        <v>0</v>
      </c>
      <c r="BJ349" s="17">
        <v>0</v>
      </c>
      <c r="BK349" s="17">
        <v>2.68149273100785E-2</v>
      </c>
      <c r="BL349" s="17"/>
      <c r="BM349" s="17">
        <v>2.36309371893627E-2</v>
      </c>
      <c r="BN349" s="17">
        <v>4.0245073032710701E-2</v>
      </c>
      <c r="BO349" s="17">
        <v>2.1802576868979E-2</v>
      </c>
      <c r="BP349" s="17">
        <v>5.0543535212577498E-2</v>
      </c>
      <c r="BQ349" s="17">
        <v>3.5600753389092299E-2</v>
      </c>
      <c r="BR349" s="17">
        <v>3.7590874966149997E-2</v>
      </c>
      <c r="BS349" s="17"/>
      <c r="BT349" s="17">
        <v>3.1945936944121997E-2</v>
      </c>
      <c r="BU349" s="17">
        <v>4.1787537760581299E-2</v>
      </c>
      <c r="BV349" s="17"/>
      <c r="BW349" s="17">
        <v>2.6122063680928901E-2</v>
      </c>
      <c r="BX349" s="17">
        <v>4.3487807826574298E-2</v>
      </c>
      <c r="BY349" s="17"/>
      <c r="BZ349" s="17">
        <v>3.7322811858892302E-2</v>
      </c>
      <c r="CA349" s="17">
        <v>2.65355822950889E-2</v>
      </c>
      <c r="CB349" s="17">
        <v>4.4290682131278403E-2</v>
      </c>
      <c r="CC349" s="17"/>
      <c r="CD349" s="17">
        <v>2.92255563764055E-2</v>
      </c>
      <c r="CE349" s="17">
        <v>6.8191149400069304E-2</v>
      </c>
      <c r="CF349" s="17">
        <v>7.6546389816167001E-2</v>
      </c>
      <c r="CG349" s="17"/>
      <c r="CH349" s="17">
        <v>3.1582249651701998E-2</v>
      </c>
      <c r="CI349" s="17">
        <v>5.3915868238455601E-2</v>
      </c>
      <c r="CJ349" s="17">
        <v>5.0966122236451902E-2</v>
      </c>
      <c r="CK349" s="17"/>
      <c r="CL349" s="17">
        <v>1.6525226848364601E-2</v>
      </c>
      <c r="CM349" s="17">
        <v>5.61015337686743E-2</v>
      </c>
      <c r="CN349" s="17"/>
      <c r="CO349" s="17">
        <v>4.28996851738166E-2</v>
      </c>
      <c r="CP349" s="17">
        <v>3.1291397998016203E-2</v>
      </c>
      <c r="CQ349" s="17">
        <v>3.7732293230547297E-2</v>
      </c>
      <c r="CR349" s="17">
        <v>3.5885931537722703E-2</v>
      </c>
    </row>
    <row r="350" spans="2:96" x14ac:dyDescent="0.25">
      <c r="B350" t="s">
        <v>175</v>
      </c>
      <c r="C350" s="17">
        <v>1.1566450666328E-2</v>
      </c>
      <c r="D350" s="17">
        <v>1.10450872752565E-2</v>
      </c>
      <c r="E350" s="17">
        <v>1.10522878386337E-2</v>
      </c>
      <c r="F350" s="17"/>
      <c r="G350" s="17">
        <v>4.4411741203830299E-3</v>
      </c>
      <c r="H350" s="17">
        <v>3.3778234878212701E-2</v>
      </c>
      <c r="I350" s="17">
        <v>1.3176925903876899E-2</v>
      </c>
      <c r="J350" s="17">
        <v>5.9181486030475197E-3</v>
      </c>
      <c r="K350" s="17">
        <v>7.1494409743109201E-3</v>
      </c>
      <c r="L350" s="17">
        <v>4.4286613940941197E-3</v>
      </c>
      <c r="M350" s="17"/>
      <c r="N350" s="17">
        <v>1.7126963445583099E-3</v>
      </c>
      <c r="O350" s="17">
        <v>8.40833784139235E-3</v>
      </c>
      <c r="P350" s="17">
        <v>2.48598882102893E-2</v>
      </c>
      <c r="Q350" s="17">
        <v>1.3935198920220699E-2</v>
      </c>
      <c r="R350" s="17"/>
      <c r="S350" s="17">
        <v>1.1070849765569501E-2</v>
      </c>
      <c r="T350" s="17">
        <v>4.0455953357211097E-3</v>
      </c>
      <c r="U350" s="17">
        <v>0</v>
      </c>
      <c r="V350" s="17">
        <v>6.0887117997295301E-3</v>
      </c>
      <c r="W350" s="17">
        <v>0</v>
      </c>
      <c r="X350" s="17">
        <v>3.8180243029569197E-2</v>
      </c>
      <c r="Y350" s="17">
        <v>1.7754938393763301E-2</v>
      </c>
      <c r="Z350" s="17">
        <v>2.28507506125325E-2</v>
      </c>
      <c r="AA350" s="17">
        <v>8.6327254178822799E-3</v>
      </c>
      <c r="AB350" s="17">
        <v>5.8176882216029301E-3</v>
      </c>
      <c r="AC350" s="17">
        <v>1.31377768774858E-2</v>
      </c>
      <c r="AD350" s="17">
        <v>3.4850463578011699E-2</v>
      </c>
      <c r="AE350" s="17"/>
      <c r="AF350" s="17">
        <v>1.17204261621981E-2</v>
      </c>
      <c r="AG350" s="17">
        <v>5.1597148766728404E-3</v>
      </c>
      <c r="AH350" s="17">
        <v>1.8760766028360399E-2</v>
      </c>
      <c r="AI350" s="17">
        <v>0</v>
      </c>
      <c r="AJ350" s="17">
        <v>1.3065601970791299E-2</v>
      </c>
      <c r="AK350" s="17"/>
      <c r="AL350" s="17">
        <v>8.0593680360478703E-3</v>
      </c>
      <c r="AM350" s="17">
        <v>5.7491283449536803E-3</v>
      </c>
      <c r="AN350" s="17">
        <v>3.3371628085115797E-2</v>
      </c>
      <c r="AO350" s="17"/>
      <c r="AP350" s="17">
        <v>2.8177895037771999E-3</v>
      </c>
      <c r="AQ350" s="17">
        <v>1.7118582670982499E-2</v>
      </c>
      <c r="AR350" s="17">
        <v>9.6075246009689093E-3</v>
      </c>
      <c r="AS350" s="17">
        <v>1.2968713547953301E-2</v>
      </c>
      <c r="AT350" s="17">
        <v>0</v>
      </c>
      <c r="AU350" s="17"/>
      <c r="AV350" s="17">
        <v>0.17717430870440201</v>
      </c>
      <c r="AW350" s="17">
        <v>1.6308102769861402E-2</v>
      </c>
      <c r="AX350" s="17">
        <v>2.2072307621833299E-2</v>
      </c>
      <c r="AY350" s="17">
        <v>0</v>
      </c>
      <c r="AZ350" s="17">
        <v>0</v>
      </c>
      <c r="BA350" s="17">
        <v>1.47865853288804E-2</v>
      </c>
      <c r="BB350" s="17">
        <v>5.4469523515750197E-3</v>
      </c>
      <c r="BC350" s="17">
        <v>0</v>
      </c>
      <c r="BD350" s="17">
        <v>1.6832825317919999E-2</v>
      </c>
      <c r="BE350" s="17">
        <v>0</v>
      </c>
      <c r="BF350" s="17">
        <v>1.34952283386178E-2</v>
      </c>
      <c r="BG350" s="17">
        <v>1.7684808070110299E-2</v>
      </c>
      <c r="BH350" s="17">
        <v>0</v>
      </c>
      <c r="BI350" s="17">
        <v>3.6555586599873999E-2</v>
      </c>
      <c r="BJ350" s="17">
        <v>3.7765401164708202E-2</v>
      </c>
      <c r="BK350" s="17">
        <v>0</v>
      </c>
      <c r="BL350" s="17"/>
      <c r="BM350" s="17">
        <v>1.5292352117720001E-2</v>
      </c>
      <c r="BN350" s="17">
        <v>1.6702693282130199E-2</v>
      </c>
      <c r="BO350" s="17">
        <v>9.9325696193540702E-3</v>
      </c>
      <c r="BP350" s="17">
        <v>2.42476297365756E-3</v>
      </c>
      <c r="BQ350" s="17">
        <v>9.7956861471709296E-3</v>
      </c>
      <c r="BR350" s="17">
        <v>9.4559180960939997E-3</v>
      </c>
      <c r="BS350" s="17"/>
      <c r="BT350" s="17">
        <v>6.9006450909110499E-3</v>
      </c>
      <c r="BU350" s="17">
        <v>1.74212432327592E-2</v>
      </c>
      <c r="BV350" s="17"/>
      <c r="BW350" s="17">
        <v>1.02923901201274E-2</v>
      </c>
      <c r="BX350" s="17">
        <v>7.5214441447418899E-3</v>
      </c>
      <c r="BY350" s="17"/>
      <c r="BZ350" s="17">
        <v>1.20560322860473E-2</v>
      </c>
      <c r="CA350" s="17">
        <v>1.3573774653923801E-2</v>
      </c>
      <c r="CB350" s="17">
        <v>0</v>
      </c>
      <c r="CC350" s="17"/>
      <c r="CD350" s="17">
        <v>1.15952929042114E-2</v>
      </c>
      <c r="CE350" s="17">
        <v>1.7971452433669301E-2</v>
      </c>
      <c r="CF350" s="17">
        <v>0</v>
      </c>
      <c r="CG350" s="17"/>
      <c r="CH350" s="17">
        <v>1.1790999410867401E-2</v>
      </c>
      <c r="CI350" s="17">
        <v>2.03147167438592E-2</v>
      </c>
      <c r="CJ350" s="17">
        <v>6.6994951998301903E-3</v>
      </c>
      <c r="CK350" s="17"/>
      <c r="CL350" s="17">
        <v>6.1740978695992701E-3</v>
      </c>
      <c r="CM350" s="17">
        <v>1.6002867004743401E-2</v>
      </c>
      <c r="CN350" s="17"/>
      <c r="CO350" s="17">
        <v>0</v>
      </c>
      <c r="CP350" s="17">
        <v>1.52702767777292E-2</v>
      </c>
      <c r="CQ350" s="17">
        <v>8.3272701617779395E-3</v>
      </c>
      <c r="CR350" s="17">
        <v>1.49867722414145E-2</v>
      </c>
    </row>
    <row r="351" spans="2:96" x14ac:dyDescent="0.25">
      <c r="B351" t="s">
        <v>309</v>
      </c>
      <c r="C351" s="17">
        <v>0.661539031936897</v>
      </c>
      <c r="D351" s="17">
        <v>0.65440824852992596</v>
      </c>
      <c r="E351" s="17">
        <v>0.66987909277615199</v>
      </c>
      <c r="F351" s="17"/>
      <c r="G351" s="17">
        <v>0.72867737880247296</v>
      </c>
      <c r="H351" s="17">
        <v>0.74446477128613997</v>
      </c>
      <c r="I351" s="17">
        <v>0.73496853365011805</v>
      </c>
      <c r="J351" s="17">
        <v>0.71969832199314498</v>
      </c>
      <c r="K351" s="17">
        <v>0.60723703250443695</v>
      </c>
      <c r="L351" s="17">
        <v>0.47837622261985802</v>
      </c>
      <c r="M351" s="17"/>
      <c r="N351" s="17">
        <v>0.695829759314049</v>
      </c>
      <c r="O351" s="17">
        <v>0.66110037829034596</v>
      </c>
      <c r="P351" s="17">
        <v>0.65427228968861095</v>
      </c>
      <c r="Q351" s="17">
        <v>0.63189990750866099</v>
      </c>
      <c r="R351" s="17"/>
      <c r="S351" s="17">
        <v>0.66321857375223303</v>
      </c>
      <c r="T351" s="17">
        <v>0.69450523688851096</v>
      </c>
      <c r="U351" s="17">
        <v>0.65923160988701601</v>
      </c>
      <c r="V351" s="17">
        <v>0.59234504221228301</v>
      </c>
      <c r="W351" s="17">
        <v>0.67199911504824394</v>
      </c>
      <c r="X351" s="17">
        <v>0.64461617661772297</v>
      </c>
      <c r="Y351" s="17">
        <v>0.60894024655841394</v>
      </c>
      <c r="Z351" s="17">
        <v>0.74903858346153396</v>
      </c>
      <c r="AA351" s="17">
        <v>0.67835151072726596</v>
      </c>
      <c r="AB351" s="17">
        <v>0.65962316627751705</v>
      </c>
      <c r="AC351" s="17">
        <v>0.66662109370686595</v>
      </c>
      <c r="AD351" s="17">
        <v>0.71069763623252802</v>
      </c>
      <c r="AE351" s="17"/>
      <c r="AF351" s="17">
        <v>0.61555558958318501</v>
      </c>
      <c r="AG351" s="17">
        <v>0.72034367018787904</v>
      </c>
      <c r="AH351" s="17">
        <v>0.63313904618723804</v>
      </c>
      <c r="AI351" s="17">
        <v>0.67205035277827596</v>
      </c>
      <c r="AJ351" s="17">
        <v>0.62811652074721402</v>
      </c>
      <c r="AK351" s="17"/>
      <c r="AL351" s="17">
        <v>0.60003909100556396</v>
      </c>
      <c r="AM351" s="17">
        <v>0.71320226135658304</v>
      </c>
      <c r="AN351" s="17">
        <v>0.65825316631447395</v>
      </c>
      <c r="AO351" s="17"/>
      <c r="AP351" s="17">
        <v>0.618365265574642</v>
      </c>
      <c r="AQ351" s="17">
        <v>0.66445145856525001</v>
      </c>
      <c r="AR351" s="17">
        <v>0.70244564240168295</v>
      </c>
      <c r="AS351" s="17">
        <v>0.70994874255634899</v>
      </c>
      <c r="AT351" s="17">
        <v>0.82262014198157696</v>
      </c>
      <c r="AU351" s="17"/>
      <c r="AV351" s="17">
        <v>0.21570749083600099</v>
      </c>
      <c r="AW351" s="17">
        <v>0.61986758141588305</v>
      </c>
      <c r="AX351" s="17">
        <v>0.61808317042439498</v>
      </c>
      <c r="AY351" s="17">
        <v>0.63449019247543403</v>
      </c>
      <c r="AZ351" s="17">
        <v>0.56577394155392002</v>
      </c>
      <c r="BA351" s="17">
        <v>0.68674063930469198</v>
      </c>
      <c r="BB351" s="17">
        <v>0.65229704313201997</v>
      </c>
      <c r="BC351" s="17">
        <v>0.68023410300926601</v>
      </c>
      <c r="BD351" s="17">
        <v>0.65362546709234803</v>
      </c>
      <c r="BE351" s="17">
        <v>0.66272991237872003</v>
      </c>
      <c r="BF351" s="17">
        <v>0.73792591028013799</v>
      </c>
      <c r="BG351" s="17">
        <v>0.78921518019708103</v>
      </c>
      <c r="BH351" s="17">
        <v>0.75823688965137204</v>
      </c>
      <c r="BI351" s="17">
        <v>0.65000460408430605</v>
      </c>
      <c r="BJ351" s="17">
        <v>0.73111146044542497</v>
      </c>
      <c r="BK351" s="17">
        <v>0.67427783349139003</v>
      </c>
      <c r="BL351" s="17"/>
      <c r="BM351" s="17">
        <v>0.71559306230562003</v>
      </c>
      <c r="BN351" s="17">
        <v>0.65089526485828197</v>
      </c>
      <c r="BO351" s="17">
        <v>0.67382082943090305</v>
      </c>
      <c r="BP351" s="17">
        <v>0.643718264084707</v>
      </c>
      <c r="BQ351" s="17">
        <v>0.61031142073320999</v>
      </c>
      <c r="BR351" s="17">
        <v>0.62550826890949496</v>
      </c>
      <c r="BS351" s="17"/>
      <c r="BT351" s="17">
        <v>0.689565054630357</v>
      </c>
      <c r="BU351" s="17">
        <v>0.61738434100748996</v>
      </c>
      <c r="BV351" s="17"/>
      <c r="BW351" s="17">
        <v>0.69382214042679102</v>
      </c>
      <c r="BX351" s="17">
        <v>0.66024552564466799</v>
      </c>
      <c r="BY351" s="17"/>
      <c r="BZ351" s="17">
        <v>0.65578075691566595</v>
      </c>
      <c r="CA351" s="17">
        <v>0.67024118745745698</v>
      </c>
      <c r="CB351" s="17">
        <v>0.76036006595647398</v>
      </c>
      <c r="CC351" s="17"/>
      <c r="CD351" s="17">
        <v>0.66679556244856597</v>
      </c>
      <c r="CE351" s="17">
        <v>0.67357343122278202</v>
      </c>
      <c r="CF351" s="17">
        <v>0.62388501851841505</v>
      </c>
      <c r="CG351" s="17"/>
      <c r="CH351" s="17">
        <v>0.67011105524304904</v>
      </c>
      <c r="CI351" s="17">
        <v>0.63267259599716796</v>
      </c>
      <c r="CJ351" s="17">
        <v>0.62734620807080399</v>
      </c>
      <c r="CK351" s="17"/>
      <c r="CL351" s="17">
        <v>0.73200017933907902</v>
      </c>
      <c r="CM351" s="17">
        <v>0.58744228655236297</v>
      </c>
      <c r="CN351" s="17"/>
      <c r="CO351" s="17">
        <v>0.60660822020609995</v>
      </c>
      <c r="CP351" s="17">
        <v>0.60445525354577101</v>
      </c>
      <c r="CQ351" s="17">
        <v>0.68987854018860695</v>
      </c>
      <c r="CR351" s="17">
        <v>0.73569711259014103</v>
      </c>
    </row>
    <row r="352" spans="2:96" x14ac:dyDescent="0.25">
      <c r="B352" t="s">
        <v>310</v>
      </c>
      <c r="C352" s="17">
        <v>0.11755608102425499</v>
      </c>
      <c r="D352" s="17">
        <v>0.12171361990877901</v>
      </c>
      <c r="E352" s="17">
        <v>0.114118813098601</v>
      </c>
      <c r="F352" s="17"/>
      <c r="G352" s="17">
        <v>0.102444482907509</v>
      </c>
      <c r="H352" s="17">
        <v>6.4733923582229805E-2</v>
      </c>
      <c r="I352" s="17">
        <v>0.106498534251544</v>
      </c>
      <c r="J352" s="17">
        <v>9.1108998093751406E-2</v>
      </c>
      <c r="K352" s="17">
        <v>0.121629403534133</v>
      </c>
      <c r="L352" s="17">
        <v>0.19862934448246899</v>
      </c>
      <c r="M352" s="17"/>
      <c r="N352" s="17">
        <v>0.115117227967048</v>
      </c>
      <c r="O352" s="17">
        <v>0.12167753174608099</v>
      </c>
      <c r="P352" s="17">
        <v>9.4094312461670895E-2</v>
      </c>
      <c r="Q352" s="17">
        <v>0.137779649220653</v>
      </c>
      <c r="R352" s="17"/>
      <c r="S352" s="17">
        <v>0.128146967162762</v>
      </c>
      <c r="T352" s="17">
        <v>0.100706599308214</v>
      </c>
      <c r="U352" s="17">
        <v>9.4958647800162499E-2</v>
      </c>
      <c r="V352" s="17">
        <v>0.14945741066412499</v>
      </c>
      <c r="W352" s="17">
        <v>0.156487671433541</v>
      </c>
      <c r="X352" s="17">
        <v>0.13038624755828601</v>
      </c>
      <c r="Y352" s="17">
        <v>0.10913373363567</v>
      </c>
      <c r="Z352" s="17">
        <v>6.5605367967815603E-2</v>
      </c>
      <c r="AA352" s="17">
        <v>0.116049087297908</v>
      </c>
      <c r="AB352" s="17">
        <v>0.106987839934287</v>
      </c>
      <c r="AC352" s="17">
        <v>0.14631580151602999</v>
      </c>
      <c r="AD352" s="17">
        <v>5.7519371765748402E-2</v>
      </c>
      <c r="AE352" s="17"/>
      <c r="AF352" s="17">
        <v>0.13246445457028899</v>
      </c>
      <c r="AG352" s="17">
        <v>0.10514879855897501</v>
      </c>
      <c r="AH352" s="17">
        <v>0.11938732379044099</v>
      </c>
      <c r="AI352" s="17">
        <v>0.25130264538673702</v>
      </c>
      <c r="AJ352" s="17">
        <v>0.109153047577777</v>
      </c>
      <c r="AK352" s="17"/>
      <c r="AL352" s="17">
        <v>0.14985298628499999</v>
      </c>
      <c r="AM352" s="17">
        <v>0.10789127951293701</v>
      </c>
      <c r="AN352" s="17">
        <v>7.5552578406724899E-2</v>
      </c>
      <c r="AO352" s="17"/>
      <c r="AP352" s="17">
        <v>0.13748925669155401</v>
      </c>
      <c r="AQ352" s="17">
        <v>0.113710269785055</v>
      </c>
      <c r="AR352" s="17">
        <v>0.106836398351199</v>
      </c>
      <c r="AS352" s="17">
        <v>0.113241517509492</v>
      </c>
      <c r="AT352" s="17">
        <v>0.117565775530482</v>
      </c>
      <c r="AU352" s="17"/>
      <c r="AV352" s="17">
        <v>0</v>
      </c>
      <c r="AW352" s="17">
        <v>8.9556150531492004E-2</v>
      </c>
      <c r="AX352" s="17">
        <v>0.18373470558364999</v>
      </c>
      <c r="AY352" s="17">
        <v>0.102334177574107</v>
      </c>
      <c r="AZ352" s="17">
        <v>0.15847782479884101</v>
      </c>
      <c r="BA352" s="17">
        <v>0.108469462973229</v>
      </c>
      <c r="BB352" s="17">
        <v>0.15229550194640901</v>
      </c>
      <c r="BC352" s="17">
        <v>0.10249646636813201</v>
      </c>
      <c r="BD352" s="17">
        <v>0.118202827918093</v>
      </c>
      <c r="BE352" s="17">
        <v>0.118874400424404</v>
      </c>
      <c r="BF352" s="17">
        <v>7.8876589968870897E-2</v>
      </c>
      <c r="BG352" s="17">
        <v>5.1021911596665498E-2</v>
      </c>
      <c r="BH352" s="17">
        <v>0.13134020046085201</v>
      </c>
      <c r="BI352" s="17">
        <v>4.3966200882657798E-2</v>
      </c>
      <c r="BJ352" s="17">
        <v>8.2482113910908705E-2</v>
      </c>
      <c r="BK352" s="17">
        <v>0.16710860554225199</v>
      </c>
      <c r="BL352" s="17"/>
      <c r="BM352" s="17">
        <v>9.1298185543673194E-2</v>
      </c>
      <c r="BN352" s="17">
        <v>0.122708078066381</v>
      </c>
      <c r="BO352" s="17">
        <v>0.12796068895524501</v>
      </c>
      <c r="BP352" s="17">
        <v>0.136960467867077</v>
      </c>
      <c r="BQ352" s="17">
        <v>0.123011317849457</v>
      </c>
      <c r="BR352" s="17">
        <v>9.1781098107070497E-2</v>
      </c>
      <c r="BS352" s="17"/>
      <c r="BT352" s="17">
        <v>0.10667499787422299</v>
      </c>
      <c r="BU352" s="17">
        <v>0.135614074351671</v>
      </c>
      <c r="BV352" s="17"/>
      <c r="BW352" s="17">
        <v>0.10321669107423601</v>
      </c>
      <c r="BX352" s="17">
        <v>0.12779890412233599</v>
      </c>
      <c r="BY352" s="17"/>
      <c r="BZ352" s="17">
        <v>0.12104243406123801</v>
      </c>
      <c r="CA352" s="17">
        <v>9.9921459412556202E-2</v>
      </c>
      <c r="CB352" s="17">
        <v>9.9677437772677402E-2</v>
      </c>
      <c r="CC352" s="17"/>
      <c r="CD352" s="17">
        <v>0.114123809851591</v>
      </c>
      <c r="CE352" s="17">
        <v>0.13174800661043501</v>
      </c>
      <c r="CF352" s="17">
        <v>0.16107948354985799</v>
      </c>
      <c r="CG352" s="17"/>
      <c r="CH352" s="17">
        <v>0.11499109942896001</v>
      </c>
      <c r="CI352" s="17">
        <v>0.13018474733570201</v>
      </c>
      <c r="CJ352" s="17">
        <v>0.13523658453974199</v>
      </c>
      <c r="CK352" s="17"/>
      <c r="CL352" s="17">
        <v>7.5162579541900906E-2</v>
      </c>
      <c r="CM352" s="17">
        <v>0.166922030971698</v>
      </c>
      <c r="CN352" s="17"/>
      <c r="CO352" s="17">
        <v>0.16834539664900799</v>
      </c>
      <c r="CP352" s="17">
        <v>0.126848183469219</v>
      </c>
      <c r="CQ352" s="17">
        <v>0.11475799507889201</v>
      </c>
      <c r="CR352" s="17">
        <v>8.67086746624601E-2</v>
      </c>
    </row>
    <row r="353" spans="2:96" x14ac:dyDescent="0.25">
      <c r="B353" t="s">
        <v>275</v>
      </c>
      <c r="C353" s="17">
        <v>0.54398295091264204</v>
      </c>
      <c r="D353" s="17">
        <v>0.53269462862114703</v>
      </c>
      <c r="E353" s="17">
        <v>0.55576027967755004</v>
      </c>
      <c r="F353" s="17"/>
      <c r="G353" s="17">
        <v>0.626232895894964</v>
      </c>
      <c r="H353" s="17">
        <v>0.67973084770391001</v>
      </c>
      <c r="I353" s="17">
        <v>0.62846999939857395</v>
      </c>
      <c r="J353" s="17">
        <v>0.62858932389939404</v>
      </c>
      <c r="K353" s="17">
        <v>0.48560762897030502</v>
      </c>
      <c r="L353" s="17">
        <v>0.27974687813738902</v>
      </c>
      <c r="M353" s="17"/>
      <c r="N353" s="17">
        <v>0.58071253134700096</v>
      </c>
      <c r="O353" s="17">
        <v>0.53942284654426498</v>
      </c>
      <c r="P353" s="17">
        <v>0.56017797722693996</v>
      </c>
      <c r="Q353" s="17">
        <v>0.49412025828800699</v>
      </c>
      <c r="R353" s="17"/>
      <c r="S353" s="17">
        <v>0.53507160658947095</v>
      </c>
      <c r="T353" s="17">
        <v>0.59379863758029705</v>
      </c>
      <c r="U353" s="17">
        <v>0.56427296208685396</v>
      </c>
      <c r="V353" s="17">
        <v>0.44288763154815802</v>
      </c>
      <c r="W353" s="17">
        <v>0.51551144361470302</v>
      </c>
      <c r="X353" s="17">
        <v>0.51422992905943699</v>
      </c>
      <c r="Y353" s="17">
        <v>0.49980651292274397</v>
      </c>
      <c r="Z353" s="17">
        <v>0.68343321549371805</v>
      </c>
      <c r="AA353" s="17">
        <v>0.56230242342935799</v>
      </c>
      <c r="AB353" s="17">
        <v>0.55263532634322998</v>
      </c>
      <c r="AC353" s="17">
        <v>0.52030529219083699</v>
      </c>
      <c r="AD353" s="17">
        <v>0.65317826446677896</v>
      </c>
      <c r="AE353" s="17"/>
      <c r="AF353" s="17">
        <v>0.48309113501289602</v>
      </c>
      <c r="AG353" s="17">
        <v>0.61519487162890396</v>
      </c>
      <c r="AH353" s="17">
        <v>0.51375172239679701</v>
      </c>
      <c r="AI353" s="17">
        <v>0.42074770739153899</v>
      </c>
      <c r="AJ353" s="17">
        <v>0.51896347316943703</v>
      </c>
      <c r="AK353" s="17"/>
      <c r="AL353" s="17">
        <v>0.45018610472056397</v>
      </c>
      <c r="AM353" s="17">
        <v>0.60531098184364596</v>
      </c>
      <c r="AN353" s="17">
        <v>0.58270058790774903</v>
      </c>
      <c r="AO353" s="17"/>
      <c r="AP353" s="17">
        <v>0.48087600888308801</v>
      </c>
      <c r="AQ353" s="17">
        <v>0.55074118878019496</v>
      </c>
      <c r="AR353" s="17">
        <v>0.59560924405048399</v>
      </c>
      <c r="AS353" s="17">
        <v>0.59670722504685703</v>
      </c>
      <c r="AT353" s="17">
        <v>0.70505436645109498</v>
      </c>
      <c r="AU353" s="17"/>
      <c r="AV353" s="17">
        <v>0.21570749083600099</v>
      </c>
      <c r="AW353" s="17">
        <v>0.53031143088439103</v>
      </c>
      <c r="AX353" s="17">
        <v>0.43434846484074502</v>
      </c>
      <c r="AY353" s="17">
        <v>0.53215601490132702</v>
      </c>
      <c r="AZ353" s="17">
        <v>0.40729611675507998</v>
      </c>
      <c r="BA353" s="17">
        <v>0.57827117633146297</v>
      </c>
      <c r="BB353" s="17">
        <v>0.50000154118561102</v>
      </c>
      <c r="BC353" s="17">
        <v>0.57773763664113398</v>
      </c>
      <c r="BD353" s="17">
        <v>0.53542263917425503</v>
      </c>
      <c r="BE353" s="17">
        <v>0.54385551195431603</v>
      </c>
      <c r="BF353" s="17">
        <v>0.65904932031126695</v>
      </c>
      <c r="BG353" s="17">
        <v>0.73819326860041601</v>
      </c>
      <c r="BH353" s="17">
        <v>0.62689668919052</v>
      </c>
      <c r="BI353" s="17">
        <v>0.60603840320164903</v>
      </c>
      <c r="BJ353" s="17">
        <v>0.64862934653451698</v>
      </c>
      <c r="BK353" s="17">
        <v>0.50716922794913799</v>
      </c>
      <c r="BL353" s="17"/>
      <c r="BM353" s="17">
        <v>0.62429487676194695</v>
      </c>
      <c r="BN353" s="17">
        <v>0.52818718679190102</v>
      </c>
      <c r="BO353" s="17">
        <v>0.54586014047565701</v>
      </c>
      <c r="BP353" s="17">
        <v>0.50675779621763095</v>
      </c>
      <c r="BQ353" s="17">
        <v>0.48730010288375297</v>
      </c>
      <c r="BR353" s="17">
        <v>0.53372717080242404</v>
      </c>
      <c r="BS353" s="17"/>
      <c r="BT353" s="17">
        <v>0.58289005675613403</v>
      </c>
      <c r="BU353" s="17">
        <v>0.48177026665582001</v>
      </c>
      <c r="BV353" s="17"/>
      <c r="BW353" s="17">
        <v>0.59060544935255499</v>
      </c>
      <c r="BX353" s="17">
        <v>0.53244662152233202</v>
      </c>
      <c r="BY353" s="17"/>
      <c r="BZ353" s="17">
        <v>0.53473832285442802</v>
      </c>
      <c r="CA353" s="17">
        <v>0.57031972804490105</v>
      </c>
      <c r="CB353" s="17">
        <v>0.66068262818379697</v>
      </c>
      <c r="CC353" s="17"/>
      <c r="CD353" s="17">
        <v>0.55267175259697499</v>
      </c>
      <c r="CE353" s="17">
        <v>0.54182542461234695</v>
      </c>
      <c r="CF353" s="17">
        <v>0.46280553496855698</v>
      </c>
      <c r="CG353" s="17"/>
      <c r="CH353" s="17">
        <v>0.55511995581408902</v>
      </c>
      <c r="CI353" s="17">
        <v>0.50248784866146601</v>
      </c>
      <c r="CJ353" s="17">
        <v>0.49210962353106202</v>
      </c>
      <c r="CK353" s="17"/>
      <c r="CL353" s="17">
        <v>0.65683759979717804</v>
      </c>
      <c r="CM353" s="17">
        <v>0.42052025558066503</v>
      </c>
      <c r="CN353" s="17"/>
      <c r="CO353" s="17">
        <v>0.43826282355709201</v>
      </c>
      <c r="CP353" s="17">
        <v>0.47760707007655101</v>
      </c>
      <c r="CQ353" s="17">
        <v>0.575120545109715</v>
      </c>
      <c r="CR353" s="17">
        <v>0.64898843792768102</v>
      </c>
    </row>
    <row r="354" spans="2:96" x14ac:dyDescent="0.25">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c r="CD354" s="17"/>
      <c r="CE354" s="17"/>
      <c r="CF354" s="17"/>
      <c r="CG354" s="17"/>
      <c r="CH354" s="17"/>
      <c r="CI354" s="17"/>
      <c r="CJ354" s="17"/>
      <c r="CK354" s="17"/>
      <c r="CL354" s="17"/>
      <c r="CM354" s="17"/>
      <c r="CN354" s="17"/>
      <c r="CO354" s="17"/>
      <c r="CP354" s="17"/>
      <c r="CQ354" s="17"/>
      <c r="CR354" s="17"/>
    </row>
    <row r="355" spans="2:96" x14ac:dyDescent="0.25">
      <c r="B355" s="6" t="s">
        <v>318</v>
      </c>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c r="CD355" s="17"/>
      <c r="CE355" s="17"/>
      <c r="CF355" s="17"/>
      <c r="CG355" s="17"/>
      <c r="CH355" s="17"/>
      <c r="CI355" s="17"/>
      <c r="CJ355" s="17"/>
      <c r="CK355" s="17"/>
      <c r="CL355" s="17"/>
      <c r="CM355" s="17"/>
      <c r="CN355" s="17"/>
      <c r="CO355" s="17"/>
      <c r="CP355" s="17"/>
      <c r="CQ355" s="17"/>
      <c r="CR355" s="17"/>
    </row>
    <row r="356" spans="2:96" x14ac:dyDescent="0.25">
      <c r="B356" s="24" t="s">
        <v>123</v>
      </c>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c r="CF356" s="17"/>
      <c r="CG356" s="17"/>
      <c r="CH356" s="17"/>
      <c r="CI356" s="17"/>
      <c r="CJ356" s="17"/>
      <c r="CK356" s="17"/>
      <c r="CL356" s="17"/>
      <c r="CM356" s="17"/>
      <c r="CN356" s="17"/>
      <c r="CO356" s="17"/>
      <c r="CP356" s="17"/>
      <c r="CQ356" s="17"/>
      <c r="CR356" s="17"/>
    </row>
    <row r="357" spans="2:96" x14ac:dyDescent="0.25">
      <c r="B357" t="s">
        <v>314</v>
      </c>
      <c r="C357" s="17">
        <v>0.162969921536017</v>
      </c>
      <c r="D357" s="17">
        <v>0.18237914126576299</v>
      </c>
      <c r="E357" s="17">
        <v>0.14484422550974299</v>
      </c>
      <c r="F357" s="17"/>
      <c r="G357" s="17">
        <v>0.147084638896473</v>
      </c>
      <c r="H357" s="17">
        <v>0.17155621100707999</v>
      </c>
      <c r="I357" s="17">
        <v>0.14096198838235699</v>
      </c>
      <c r="J357" s="17">
        <v>0.20472574692934001</v>
      </c>
      <c r="K357" s="17">
        <v>0.171716803455251</v>
      </c>
      <c r="L357" s="17">
        <v>0.144492374131727</v>
      </c>
      <c r="M357" s="17"/>
      <c r="N357" s="17">
        <v>0.18396512593091599</v>
      </c>
      <c r="O357" s="17">
        <v>0.14938962699340699</v>
      </c>
      <c r="P357" s="17">
        <v>0.154946578949853</v>
      </c>
      <c r="Q357" s="17">
        <v>0.16106613203554099</v>
      </c>
      <c r="R357" s="17"/>
      <c r="S357" s="17">
        <v>0.155546715564925</v>
      </c>
      <c r="T357" s="17">
        <v>0.202840454803322</v>
      </c>
      <c r="U357" s="17">
        <v>0.202818686579813</v>
      </c>
      <c r="V357" s="17">
        <v>9.8287307495524695E-2</v>
      </c>
      <c r="W357" s="17">
        <v>0.175434544926869</v>
      </c>
      <c r="X357" s="17">
        <v>0.13907372370129201</v>
      </c>
      <c r="Y357" s="17">
        <v>0.13460521457407801</v>
      </c>
      <c r="Z357" s="17">
        <v>0.14361917673637201</v>
      </c>
      <c r="AA357" s="17">
        <v>0.15773512889345001</v>
      </c>
      <c r="AB357" s="17">
        <v>0.13778751045886201</v>
      </c>
      <c r="AC357" s="17">
        <v>0.26461995108448799</v>
      </c>
      <c r="AD357" s="17">
        <v>0.180980948604202</v>
      </c>
      <c r="AE357" s="17"/>
      <c r="AF357" s="17">
        <v>0.17587357614242499</v>
      </c>
      <c r="AG357" s="17">
        <v>0.185719987449674</v>
      </c>
      <c r="AH357" s="17">
        <v>0.12441777076881599</v>
      </c>
      <c r="AI357" s="17">
        <v>0.20777940918915999</v>
      </c>
      <c r="AJ357" s="17">
        <v>0.102784578568758</v>
      </c>
      <c r="AK357" s="17"/>
      <c r="AL357" s="17">
        <v>0.15073206423719701</v>
      </c>
      <c r="AM357" s="17">
        <v>0.16553572428222699</v>
      </c>
      <c r="AN357" s="17">
        <v>0.162789981442126</v>
      </c>
      <c r="AO357" s="17"/>
      <c r="AP357" s="17">
        <v>0.16038298441130699</v>
      </c>
      <c r="AQ357" s="17">
        <v>0.152465472353327</v>
      </c>
      <c r="AR357" s="17">
        <v>0.19025999919261899</v>
      </c>
      <c r="AS357" s="17">
        <v>0.14452190652553401</v>
      </c>
      <c r="AT357" s="17">
        <v>0.18631189741782</v>
      </c>
      <c r="AU357" s="17"/>
      <c r="AV357" s="17">
        <v>0.21570749083600099</v>
      </c>
      <c r="AW357" s="17">
        <v>0.159893890300042</v>
      </c>
      <c r="AX357" s="17">
        <v>0.16827735298910099</v>
      </c>
      <c r="AY357" s="17">
        <v>0.172451914505762</v>
      </c>
      <c r="AZ357" s="17">
        <v>0.12664573482834299</v>
      </c>
      <c r="BA357" s="17">
        <v>0.16471965107467099</v>
      </c>
      <c r="BB357" s="17">
        <v>0.1440408280862</v>
      </c>
      <c r="BC357" s="17">
        <v>0.22251789928122501</v>
      </c>
      <c r="BD357" s="17">
        <v>0.172364163355998</v>
      </c>
      <c r="BE357" s="17">
        <v>0.168707191516802</v>
      </c>
      <c r="BF357" s="17">
        <v>0.13683432575236601</v>
      </c>
      <c r="BG357" s="17">
        <v>0.14873416654765301</v>
      </c>
      <c r="BH357" s="17">
        <v>0.25991085053305002</v>
      </c>
      <c r="BI357" s="17">
        <v>0.172024475925356</v>
      </c>
      <c r="BJ357" s="17">
        <v>0.18038789896516899</v>
      </c>
      <c r="BK357" s="17">
        <v>0.14888597018324801</v>
      </c>
      <c r="BL357" s="17"/>
      <c r="BM357" s="17">
        <v>0.171551280042396</v>
      </c>
      <c r="BN357" s="17">
        <v>0.18210681783829499</v>
      </c>
      <c r="BO357" s="17">
        <v>0.13955978344873901</v>
      </c>
      <c r="BP357" s="17">
        <v>0.148109301826095</v>
      </c>
      <c r="BQ357" s="17">
        <v>0.178945993970267</v>
      </c>
      <c r="BR357" s="17">
        <v>0.111619487045813</v>
      </c>
      <c r="BS357" s="17"/>
      <c r="BT357" s="17">
        <v>0.18136424175514201</v>
      </c>
      <c r="BU357" s="17">
        <v>0.13690523708754199</v>
      </c>
      <c r="BV357" s="17"/>
      <c r="BW357" s="17">
        <v>0.17146342114319901</v>
      </c>
      <c r="BX357" s="17">
        <v>0.173954341267923</v>
      </c>
      <c r="BY357" s="17"/>
      <c r="BZ357" s="17">
        <v>0.15935495765822499</v>
      </c>
      <c r="CA357" s="17">
        <v>0.177875220100457</v>
      </c>
      <c r="CB357" s="17">
        <v>0.19842416340417399</v>
      </c>
      <c r="CC357" s="17"/>
      <c r="CD357" s="17">
        <v>0.17130998647417101</v>
      </c>
      <c r="CE357" s="17">
        <v>0.13767817286676901</v>
      </c>
      <c r="CF357" s="17">
        <v>9.8370814958334801E-2</v>
      </c>
      <c r="CG357" s="17"/>
      <c r="CH357" s="17">
        <v>0.169190916829071</v>
      </c>
      <c r="CI357" s="17">
        <v>0.14816715540629799</v>
      </c>
      <c r="CJ357" s="17">
        <v>0.13444263564870301</v>
      </c>
      <c r="CK357" s="17"/>
      <c r="CL357" s="17">
        <v>0.22469616431070699</v>
      </c>
      <c r="CM357" s="17">
        <v>0.106778790763873</v>
      </c>
      <c r="CN357" s="17"/>
      <c r="CO357" s="17">
        <v>0.21306464783100601</v>
      </c>
      <c r="CP357" s="17">
        <v>0.15132095984629201</v>
      </c>
      <c r="CQ357" s="17">
        <v>0.16892496366669299</v>
      </c>
      <c r="CR357" s="17">
        <v>0.15542122804807099</v>
      </c>
    </row>
    <row r="358" spans="2:96" x14ac:dyDescent="0.25">
      <c r="B358" t="s">
        <v>315</v>
      </c>
      <c r="C358" s="17">
        <v>0.40033364151780398</v>
      </c>
      <c r="D358" s="17">
        <v>0.41071302336003601</v>
      </c>
      <c r="E358" s="17">
        <v>0.38909039458741801</v>
      </c>
      <c r="F358" s="17"/>
      <c r="G358" s="17">
        <v>0.43493392249908103</v>
      </c>
      <c r="H358" s="17">
        <v>0.36960078255124101</v>
      </c>
      <c r="I358" s="17">
        <v>0.38127604213000099</v>
      </c>
      <c r="J358" s="17">
        <v>0.40353836538187698</v>
      </c>
      <c r="K358" s="17">
        <v>0.36542892846261199</v>
      </c>
      <c r="L358" s="17">
        <v>0.43877778267420697</v>
      </c>
      <c r="M358" s="17"/>
      <c r="N358" s="17">
        <v>0.43546555258734398</v>
      </c>
      <c r="O358" s="17">
        <v>0.393208202933858</v>
      </c>
      <c r="P358" s="17">
        <v>0.41318753514650602</v>
      </c>
      <c r="Q358" s="17">
        <v>0.35622474047715402</v>
      </c>
      <c r="R358" s="17"/>
      <c r="S358" s="17">
        <v>0.38529480503364899</v>
      </c>
      <c r="T358" s="17">
        <v>0.39628510767388497</v>
      </c>
      <c r="U358" s="17">
        <v>0.38837860118671302</v>
      </c>
      <c r="V358" s="17">
        <v>0.398096939306122</v>
      </c>
      <c r="W358" s="17">
        <v>0.44113929784039602</v>
      </c>
      <c r="X358" s="17">
        <v>0.42904311492863001</v>
      </c>
      <c r="Y358" s="17">
        <v>0.38716565365509698</v>
      </c>
      <c r="Z358" s="17">
        <v>0.38298011280384298</v>
      </c>
      <c r="AA358" s="17">
        <v>0.425186484169709</v>
      </c>
      <c r="AB358" s="17">
        <v>0.41541326782633398</v>
      </c>
      <c r="AC358" s="17">
        <v>0.39926891295480299</v>
      </c>
      <c r="AD358" s="17">
        <v>0.26918310859229699</v>
      </c>
      <c r="AE358" s="17"/>
      <c r="AF358" s="17">
        <v>0.402880947370718</v>
      </c>
      <c r="AG358" s="17">
        <v>0.424365556181385</v>
      </c>
      <c r="AH358" s="17">
        <v>0.49869393385329402</v>
      </c>
      <c r="AI358" s="17">
        <v>0.42242608304892898</v>
      </c>
      <c r="AJ358" s="17">
        <v>0.25255937474851797</v>
      </c>
      <c r="AK358" s="17"/>
      <c r="AL358" s="17">
        <v>0.391082061019358</v>
      </c>
      <c r="AM358" s="17">
        <v>0.431091019648977</v>
      </c>
      <c r="AN358" s="17">
        <v>0.42079494197828299</v>
      </c>
      <c r="AO358" s="17"/>
      <c r="AP358" s="17">
        <v>0.36942871306333402</v>
      </c>
      <c r="AQ358" s="17">
        <v>0.38454099512689999</v>
      </c>
      <c r="AR358" s="17">
        <v>0.40535069538754098</v>
      </c>
      <c r="AS358" s="17">
        <v>0.49617785005840198</v>
      </c>
      <c r="AT358" s="17">
        <v>0.47582685852551998</v>
      </c>
      <c r="AU358" s="17"/>
      <c r="AV358" s="17">
        <v>0</v>
      </c>
      <c r="AW358" s="17">
        <v>0.33345455911945698</v>
      </c>
      <c r="AX358" s="17">
        <v>0.33590924278694401</v>
      </c>
      <c r="AY358" s="17">
        <v>0.42121746035535501</v>
      </c>
      <c r="AZ358" s="17">
        <v>0.36987215195532203</v>
      </c>
      <c r="BA358" s="17">
        <v>0.404217411094839</v>
      </c>
      <c r="BB358" s="17">
        <v>0.37897133903417801</v>
      </c>
      <c r="BC358" s="17">
        <v>0.34772240129813697</v>
      </c>
      <c r="BD358" s="17">
        <v>0.41910554855474902</v>
      </c>
      <c r="BE358" s="17">
        <v>0.46511651538989202</v>
      </c>
      <c r="BF358" s="17">
        <v>0.42771820941338501</v>
      </c>
      <c r="BG358" s="17">
        <v>0.48349036438714899</v>
      </c>
      <c r="BH358" s="17">
        <v>0.38933120066864901</v>
      </c>
      <c r="BI358" s="17">
        <v>0.35554278637381898</v>
      </c>
      <c r="BJ358" s="17">
        <v>0.44792253894335199</v>
      </c>
      <c r="BK358" s="17">
        <v>0.48411595187874701</v>
      </c>
      <c r="BL358" s="17"/>
      <c r="BM358" s="17">
        <v>0.38203975203329099</v>
      </c>
      <c r="BN358" s="17">
        <v>0.42950043252029602</v>
      </c>
      <c r="BO358" s="17">
        <v>0.35844719376692802</v>
      </c>
      <c r="BP358" s="17">
        <v>0.41635686367293201</v>
      </c>
      <c r="BQ358" s="17">
        <v>0.39948020578945498</v>
      </c>
      <c r="BR358" s="17">
        <v>0.37290991480985602</v>
      </c>
      <c r="BS358" s="17"/>
      <c r="BT358" s="17">
        <v>0.41132030948723802</v>
      </c>
      <c r="BU358" s="17">
        <v>0.38283914484758003</v>
      </c>
      <c r="BV358" s="17"/>
      <c r="BW358" s="17">
        <v>0.44731783823613502</v>
      </c>
      <c r="BX358" s="17">
        <v>0.41079120955869702</v>
      </c>
      <c r="BY358" s="17"/>
      <c r="BZ358" s="17">
        <v>0.40953501487375998</v>
      </c>
      <c r="CA358" s="17">
        <v>0.33510741983384901</v>
      </c>
      <c r="CB358" s="17">
        <v>0.44495181649023502</v>
      </c>
      <c r="CC358" s="17"/>
      <c r="CD358" s="17">
        <v>0.42589669801622898</v>
      </c>
      <c r="CE358" s="17">
        <v>0.33886830623043401</v>
      </c>
      <c r="CF358" s="17">
        <v>0.38934299237728698</v>
      </c>
      <c r="CG358" s="17"/>
      <c r="CH358" s="17">
        <v>0.42467671352349101</v>
      </c>
      <c r="CI358" s="17">
        <v>0.30519233215030001</v>
      </c>
      <c r="CJ358" s="17">
        <v>0.29551528036071101</v>
      </c>
      <c r="CK358" s="17"/>
      <c r="CL358" s="17">
        <v>0.50119965148663204</v>
      </c>
      <c r="CM358" s="17">
        <v>0.29781547151986898</v>
      </c>
      <c r="CN358" s="17"/>
      <c r="CO358" s="17">
        <v>0.38088267353397698</v>
      </c>
      <c r="CP358" s="17">
        <v>0.43433992448699499</v>
      </c>
      <c r="CQ358" s="17">
        <v>0.40545527829261402</v>
      </c>
      <c r="CR358" s="17">
        <v>0.33249845526808303</v>
      </c>
    </row>
    <row r="359" spans="2:96" x14ac:dyDescent="0.25">
      <c r="B359" t="s">
        <v>316</v>
      </c>
      <c r="C359" s="17">
        <v>0.30209423858593798</v>
      </c>
      <c r="D359" s="17">
        <v>0.29688444062764802</v>
      </c>
      <c r="E359" s="17">
        <v>0.30775940305941801</v>
      </c>
      <c r="F359" s="17"/>
      <c r="G359" s="17">
        <v>0.29873903883411401</v>
      </c>
      <c r="H359" s="17">
        <v>0.31887544135815998</v>
      </c>
      <c r="I359" s="17">
        <v>0.32420365114381999</v>
      </c>
      <c r="J359" s="17">
        <v>0.28640986344939701</v>
      </c>
      <c r="K359" s="17">
        <v>0.30691578717953499</v>
      </c>
      <c r="L359" s="17">
        <v>0.28217575815405199</v>
      </c>
      <c r="M359" s="17"/>
      <c r="N359" s="17">
        <v>0.301281454301222</v>
      </c>
      <c r="O359" s="17">
        <v>0.34297316267997102</v>
      </c>
      <c r="P359" s="17">
        <v>0.238470651849325</v>
      </c>
      <c r="Q359" s="17">
        <v>0.31761363404827098</v>
      </c>
      <c r="R359" s="17"/>
      <c r="S359" s="17">
        <v>0.30194344773972598</v>
      </c>
      <c r="T359" s="17">
        <v>0.29382655399443097</v>
      </c>
      <c r="U359" s="17">
        <v>0.28882574206816503</v>
      </c>
      <c r="V359" s="17">
        <v>0.27586494216273799</v>
      </c>
      <c r="W359" s="17">
        <v>0.27132118157895202</v>
      </c>
      <c r="X359" s="17">
        <v>0.335844759304535</v>
      </c>
      <c r="Y359" s="17">
        <v>0.37466001807397997</v>
      </c>
      <c r="Z359" s="17">
        <v>0.35582112737467297</v>
      </c>
      <c r="AA359" s="17">
        <v>0.28727209660435898</v>
      </c>
      <c r="AB359" s="17">
        <v>0.29203742415347</v>
      </c>
      <c r="AC359" s="17">
        <v>0.224150429018454</v>
      </c>
      <c r="AD359" s="17">
        <v>0.37288186138224499</v>
      </c>
      <c r="AE359" s="17"/>
      <c r="AF359" s="17">
        <v>0.28166069216251999</v>
      </c>
      <c r="AG359" s="17">
        <v>0.278697362771469</v>
      </c>
      <c r="AH359" s="17">
        <v>0.33450094112720702</v>
      </c>
      <c r="AI359" s="17">
        <v>0.29982922291152703</v>
      </c>
      <c r="AJ359" s="17">
        <v>0.42726141606796397</v>
      </c>
      <c r="AK359" s="17"/>
      <c r="AL359" s="17">
        <v>0.32039657766677498</v>
      </c>
      <c r="AM359" s="17">
        <v>0.28846225458567598</v>
      </c>
      <c r="AN359" s="17">
        <v>0.32837205847352302</v>
      </c>
      <c r="AO359" s="17"/>
      <c r="AP359" s="17">
        <v>0.31428895413674901</v>
      </c>
      <c r="AQ359" s="17">
        <v>0.321787330817488</v>
      </c>
      <c r="AR359" s="17">
        <v>0.28560560751195402</v>
      </c>
      <c r="AS359" s="17">
        <v>0.26245186676281501</v>
      </c>
      <c r="AT359" s="17">
        <v>0.30306560540848398</v>
      </c>
      <c r="AU359" s="17"/>
      <c r="AV359" s="17">
        <v>0.45434859713876002</v>
      </c>
      <c r="AW359" s="17">
        <v>0.30967737429883901</v>
      </c>
      <c r="AX359" s="17">
        <v>0.34916675556849303</v>
      </c>
      <c r="AY359" s="17">
        <v>0.24203214780659801</v>
      </c>
      <c r="AZ359" s="17">
        <v>0.32524722566105502</v>
      </c>
      <c r="BA359" s="17">
        <v>0.25682488095655998</v>
      </c>
      <c r="BB359" s="17">
        <v>0.33488179798615503</v>
      </c>
      <c r="BC359" s="17">
        <v>0.29549130698945603</v>
      </c>
      <c r="BD359" s="17">
        <v>0.30699164245223698</v>
      </c>
      <c r="BE359" s="17">
        <v>0.29439964233995303</v>
      </c>
      <c r="BF359" s="17">
        <v>0.346846115958792</v>
      </c>
      <c r="BG359" s="17">
        <v>0.33331185890089798</v>
      </c>
      <c r="BH359" s="17">
        <v>0.25146620271952302</v>
      </c>
      <c r="BI359" s="17">
        <v>0.36973904139165198</v>
      </c>
      <c r="BJ359" s="17">
        <v>0.25666836427586898</v>
      </c>
      <c r="BK359" s="17">
        <v>0.28198163403725401</v>
      </c>
      <c r="BL359" s="17"/>
      <c r="BM359" s="17">
        <v>0.31160568341220302</v>
      </c>
      <c r="BN359" s="17">
        <v>0.26471212803440503</v>
      </c>
      <c r="BO359" s="17">
        <v>0.34583961270991798</v>
      </c>
      <c r="BP359" s="17">
        <v>0.30545028400934898</v>
      </c>
      <c r="BQ359" s="17">
        <v>0.28527981307128603</v>
      </c>
      <c r="BR359" s="17">
        <v>0.366464783603481</v>
      </c>
      <c r="BS359" s="17"/>
      <c r="BT359" s="17">
        <v>0.287519787811157</v>
      </c>
      <c r="BU359" s="17">
        <v>0.327028584125093</v>
      </c>
      <c r="BV359" s="17"/>
      <c r="BW359" s="17">
        <v>0.27980531891924698</v>
      </c>
      <c r="BX359" s="17">
        <v>0.30093591031786199</v>
      </c>
      <c r="BY359" s="17"/>
      <c r="BZ359" s="17">
        <v>0.29837935675337002</v>
      </c>
      <c r="CA359" s="17">
        <v>0.33911844939743202</v>
      </c>
      <c r="CB359" s="17">
        <v>0.26698926027855702</v>
      </c>
      <c r="CC359" s="17"/>
      <c r="CD359" s="17">
        <v>0.30082914914387199</v>
      </c>
      <c r="CE359" s="17">
        <v>0.282559618265047</v>
      </c>
      <c r="CF359" s="17">
        <v>0.268014831804189</v>
      </c>
      <c r="CG359" s="17"/>
      <c r="CH359" s="17">
        <v>0.30068008041606598</v>
      </c>
      <c r="CI359" s="17">
        <v>0.30011323476948898</v>
      </c>
      <c r="CJ359" s="17">
        <v>0.34658292571557398</v>
      </c>
      <c r="CK359" s="17"/>
      <c r="CL359" s="17">
        <v>0.23086733122643499</v>
      </c>
      <c r="CM359" s="17">
        <v>0.37457952386195398</v>
      </c>
      <c r="CN359" s="17"/>
      <c r="CO359" s="17">
        <v>0.27045501322537102</v>
      </c>
      <c r="CP359" s="17">
        <v>0.30348977093114099</v>
      </c>
      <c r="CQ359" s="17">
        <v>0.29119310419560701</v>
      </c>
      <c r="CR359" s="17">
        <v>0.332104274659695</v>
      </c>
    </row>
    <row r="360" spans="2:96" x14ac:dyDescent="0.25">
      <c r="B360" t="s">
        <v>317</v>
      </c>
      <c r="C360" s="17">
        <v>0.120502377721249</v>
      </c>
      <c r="D360" s="17">
        <v>9.3709605848360897E-2</v>
      </c>
      <c r="E360" s="17">
        <v>0.14738486994580699</v>
      </c>
      <c r="F360" s="17"/>
      <c r="G360" s="17">
        <v>0.104835934337608</v>
      </c>
      <c r="H360" s="17">
        <v>0.12586099383037</v>
      </c>
      <c r="I360" s="17">
        <v>0.128556686707158</v>
      </c>
      <c r="J360" s="17">
        <v>9.2920249182078002E-2</v>
      </c>
      <c r="K360" s="17">
        <v>0.135603440525908</v>
      </c>
      <c r="L360" s="17">
        <v>0.132347600054676</v>
      </c>
      <c r="M360" s="17"/>
      <c r="N360" s="17">
        <v>7.3285941021630399E-2</v>
      </c>
      <c r="O360" s="17">
        <v>0.104860851820142</v>
      </c>
      <c r="P360" s="17">
        <v>0.165710899828484</v>
      </c>
      <c r="Q360" s="17">
        <v>0.149321094009537</v>
      </c>
      <c r="R360" s="17"/>
      <c r="S360" s="17">
        <v>0.139983101590162</v>
      </c>
      <c r="T360" s="17">
        <v>9.7260909574735696E-2</v>
      </c>
      <c r="U360" s="17">
        <v>0.106934419399228</v>
      </c>
      <c r="V360" s="17">
        <v>0.22166209923588601</v>
      </c>
      <c r="W360" s="17">
        <v>9.0196763361209895E-2</v>
      </c>
      <c r="X360" s="17">
        <v>8.35509922854972E-2</v>
      </c>
      <c r="Y360" s="17">
        <v>6.9831831649010495E-2</v>
      </c>
      <c r="Z360" s="17">
        <v>0.117579583085112</v>
      </c>
      <c r="AA360" s="17">
        <v>0.11702986006065599</v>
      </c>
      <c r="AB360" s="17">
        <v>0.131858491462053</v>
      </c>
      <c r="AC360" s="17">
        <v>0.111960706942255</v>
      </c>
      <c r="AD360" s="17">
        <v>0.17695408142125599</v>
      </c>
      <c r="AE360" s="17"/>
      <c r="AF360" s="17">
        <v>0.126935372858099</v>
      </c>
      <c r="AG360" s="17">
        <v>9.7064340216088299E-2</v>
      </c>
      <c r="AH360" s="17">
        <v>4.2387354250682602E-2</v>
      </c>
      <c r="AI360" s="17">
        <v>6.9965284850384196E-2</v>
      </c>
      <c r="AJ360" s="17">
        <v>0.201567557297259</v>
      </c>
      <c r="AK360" s="17"/>
      <c r="AL360" s="17">
        <v>0.125126026418618</v>
      </c>
      <c r="AM360" s="17">
        <v>0.101476518475414</v>
      </c>
      <c r="AN360" s="17">
        <v>7.8584356355642301E-2</v>
      </c>
      <c r="AO360" s="17"/>
      <c r="AP360" s="17">
        <v>0.14532287494113399</v>
      </c>
      <c r="AQ360" s="17">
        <v>0.118312863432605</v>
      </c>
      <c r="AR360" s="17">
        <v>0.109272899608714</v>
      </c>
      <c r="AS360" s="17">
        <v>9.1910029710990507E-2</v>
      </c>
      <c r="AT360" s="17">
        <v>3.4795638648175899E-2</v>
      </c>
      <c r="AU360" s="17"/>
      <c r="AV360" s="17">
        <v>0</v>
      </c>
      <c r="AW360" s="17">
        <v>0.17133383206114999</v>
      </c>
      <c r="AX360" s="17">
        <v>0.14664664865546201</v>
      </c>
      <c r="AY360" s="17">
        <v>0.15509001152010199</v>
      </c>
      <c r="AZ360" s="17">
        <v>0.167201583951057</v>
      </c>
      <c r="BA360" s="17">
        <v>0.147701761852118</v>
      </c>
      <c r="BB360" s="17">
        <v>0.12854376566856701</v>
      </c>
      <c r="BC360" s="17">
        <v>0.12732636907907</v>
      </c>
      <c r="BD360" s="17">
        <v>8.6051723872157204E-2</v>
      </c>
      <c r="BE360" s="17">
        <v>5.22784765591882E-2</v>
      </c>
      <c r="BF360" s="17">
        <v>8.1370964884341104E-2</v>
      </c>
      <c r="BG360" s="17">
        <v>3.4463610164300301E-2</v>
      </c>
      <c r="BH360" s="17">
        <v>8.76742313802268E-2</v>
      </c>
      <c r="BI360" s="17">
        <v>8.3517731274225807E-2</v>
      </c>
      <c r="BJ360" s="17">
        <v>8.6948204207627194E-2</v>
      </c>
      <c r="BK360" s="17">
        <v>8.5016443900750402E-2</v>
      </c>
      <c r="BL360" s="17"/>
      <c r="BM360" s="17">
        <v>0.12547033832867699</v>
      </c>
      <c r="BN360" s="17">
        <v>0.10791354030066801</v>
      </c>
      <c r="BO360" s="17">
        <v>0.13812957862431799</v>
      </c>
      <c r="BP360" s="17">
        <v>0.114324741526694</v>
      </c>
      <c r="BQ360" s="17">
        <v>0.131245189320642</v>
      </c>
      <c r="BR360" s="17">
        <v>0.123783179866179</v>
      </c>
      <c r="BS360" s="17"/>
      <c r="BT360" s="17">
        <v>0.10995254265023</v>
      </c>
      <c r="BU360" s="17">
        <v>0.13638853290066799</v>
      </c>
      <c r="BV360" s="17"/>
      <c r="BW360" s="17">
        <v>9.2885987965920597E-2</v>
      </c>
      <c r="BX360" s="17">
        <v>0.104180513303575</v>
      </c>
      <c r="BY360" s="17"/>
      <c r="BZ360" s="17">
        <v>0.119743954750889</v>
      </c>
      <c r="CA360" s="17">
        <v>0.130355130210874</v>
      </c>
      <c r="CB360" s="17">
        <v>7.7691402403251106E-2</v>
      </c>
      <c r="CC360" s="17"/>
      <c r="CD360" s="17">
        <v>9.2305387708340694E-2</v>
      </c>
      <c r="CE360" s="17">
        <v>0.22926128649576599</v>
      </c>
      <c r="CF360" s="17">
        <v>0.21650551928848</v>
      </c>
      <c r="CG360" s="17"/>
      <c r="CH360" s="17">
        <v>9.6473106539308295E-2</v>
      </c>
      <c r="CI360" s="17">
        <v>0.231182176224384</v>
      </c>
      <c r="CJ360" s="17">
        <v>0.19876322441070901</v>
      </c>
      <c r="CK360" s="17"/>
      <c r="CL360" s="17">
        <v>4.1331738365111302E-2</v>
      </c>
      <c r="CM360" s="17">
        <v>0.20395933019891699</v>
      </c>
      <c r="CN360" s="17"/>
      <c r="CO360" s="17">
        <v>0.12938857095056899</v>
      </c>
      <c r="CP360" s="17">
        <v>9.6572109023478597E-2</v>
      </c>
      <c r="CQ360" s="17">
        <v>0.123466694478475</v>
      </c>
      <c r="CR360" s="17">
        <v>0.15724887640302701</v>
      </c>
    </row>
    <row r="361" spans="2:96" x14ac:dyDescent="0.25">
      <c r="B361" t="s">
        <v>175</v>
      </c>
      <c r="C361" s="17">
        <v>1.4099820638992899E-2</v>
      </c>
      <c r="D361" s="17">
        <v>1.6313788898191999E-2</v>
      </c>
      <c r="E361" s="17">
        <v>1.0921106897614E-2</v>
      </c>
      <c r="F361" s="17"/>
      <c r="G361" s="17">
        <v>1.44064654327239E-2</v>
      </c>
      <c r="H361" s="17">
        <v>1.4106571253148801E-2</v>
      </c>
      <c r="I361" s="17">
        <v>2.50016316366641E-2</v>
      </c>
      <c r="J361" s="17">
        <v>1.24057750573076E-2</v>
      </c>
      <c r="K361" s="17">
        <v>2.0335040376694102E-2</v>
      </c>
      <c r="L361" s="17">
        <v>2.2064849853380502E-3</v>
      </c>
      <c r="M361" s="17"/>
      <c r="N361" s="17">
        <v>6.0019261588872899E-3</v>
      </c>
      <c r="O361" s="17">
        <v>9.5681555726212907E-3</v>
      </c>
      <c r="P361" s="17">
        <v>2.7684334225832399E-2</v>
      </c>
      <c r="Q361" s="17">
        <v>1.5774399429496301E-2</v>
      </c>
      <c r="R361" s="17"/>
      <c r="S361" s="17">
        <v>1.72319300715374E-2</v>
      </c>
      <c r="T361" s="17">
        <v>9.7869739536266698E-3</v>
      </c>
      <c r="U361" s="17">
        <v>1.30425507660818E-2</v>
      </c>
      <c r="V361" s="17">
        <v>6.0887117997295301E-3</v>
      </c>
      <c r="W361" s="17">
        <v>2.1908212292572501E-2</v>
      </c>
      <c r="X361" s="17">
        <v>1.2487409780045099E-2</v>
      </c>
      <c r="Y361" s="17">
        <v>3.3737282047835902E-2</v>
      </c>
      <c r="Z361" s="17">
        <v>0</v>
      </c>
      <c r="AA361" s="17">
        <v>1.2776430271826201E-2</v>
      </c>
      <c r="AB361" s="17">
        <v>2.29033060992812E-2</v>
      </c>
      <c r="AC361" s="17">
        <v>0</v>
      </c>
      <c r="AD361" s="17">
        <v>0</v>
      </c>
      <c r="AE361" s="17"/>
      <c r="AF361" s="17">
        <v>1.2649411466238001E-2</v>
      </c>
      <c r="AG361" s="17">
        <v>1.41527533813841E-2</v>
      </c>
      <c r="AH361" s="17">
        <v>0</v>
      </c>
      <c r="AI361" s="17">
        <v>0</v>
      </c>
      <c r="AJ361" s="17">
        <v>1.5827073317501598E-2</v>
      </c>
      <c r="AK361" s="17"/>
      <c r="AL361" s="17">
        <v>1.2663270658051701E-2</v>
      </c>
      <c r="AM361" s="17">
        <v>1.3434483007706799E-2</v>
      </c>
      <c r="AN361" s="17">
        <v>9.4586617504257807E-3</v>
      </c>
      <c r="AO361" s="17"/>
      <c r="AP361" s="17">
        <v>1.05764734474768E-2</v>
      </c>
      <c r="AQ361" s="17">
        <v>2.289333826968E-2</v>
      </c>
      <c r="AR361" s="17">
        <v>9.5107982991721202E-3</v>
      </c>
      <c r="AS361" s="17">
        <v>4.9383469422583197E-3</v>
      </c>
      <c r="AT361" s="17">
        <v>0</v>
      </c>
      <c r="AU361" s="17"/>
      <c r="AV361" s="17">
        <v>0.32994391202523898</v>
      </c>
      <c r="AW361" s="17">
        <v>2.5640344220511899E-2</v>
      </c>
      <c r="AX361" s="17">
        <v>0</v>
      </c>
      <c r="AY361" s="17">
        <v>9.20846581218248E-3</v>
      </c>
      <c r="AZ361" s="17">
        <v>1.1033303604222999E-2</v>
      </c>
      <c r="BA361" s="17">
        <v>2.6536295021812401E-2</v>
      </c>
      <c r="BB361" s="17">
        <v>1.35622692248998E-2</v>
      </c>
      <c r="BC361" s="17">
        <v>6.9420233521115702E-3</v>
      </c>
      <c r="BD361" s="17">
        <v>1.54869217648588E-2</v>
      </c>
      <c r="BE361" s="17">
        <v>1.9498174194165101E-2</v>
      </c>
      <c r="BF361" s="17">
        <v>7.2303839911157502E-3</v>
      </c>
      <c r="BG361" s="17">
        <v>0</v>
      </c>
      <c r="BH361" s="17">
        <v>1.16175146985503E-2</v>
      </c>
      <c r="BI361" s="17">
        <v>1.9175965034947201E-2</v>
      </c>
      <c r="BJ361" s="17">
        <v>2.8072993607983099E-2</v>
      </c>
      <c r="BK361" s="17">
        <v>0</v>
      </c>
      <c r="BL361" s="17"/>
      <c r="BM361" s="17">
        <v>9.3329461834325E-3</v>
      </c>
      <c r="BN361" s="17">
        <v>1.57670813063354E-2</v>
      </c>
      <c r="BO361" s="17">
        <v>1.8023831450097401E-2</v>
      </c>
      <c r="BP361" s="17">
        <v>1.5758808964930301E-2</v>
      </c>
      <c r="BQ361" s="17">
        <v>5.0487978483496499E-3</v>
      </c>
      <c r="BR361" s="17">
        <v>2.5222634674671202E-2</v>
      </c>
      <c r="BS361" s="17"/>
      <c r="BT361" s="17">
        <v>9.8431182962334905E-3</v>
      </c>
      <c r="BU361" s="17">
        <v>1.6838501039116702E-2</v>
      </c>
      <c r="BV361" s="17"/>
      <c r="BW361" s="17">
        <v>8.5274337354980002E-3</v>
      </c>
      <c r="BX361" s="17">
        <v>1.0138025551943E-2</v>
      </c>
      <c r="BY361" s="17"/>
      <c r="BZ361" s="17">
        <v>1.29867159637557E-2</v>
      </c>
      <c r="CA361" s="17">
        <v>1.7543780457388101E-2</v>
      </c>
      <c r="CB361" s="17">
        <v>1.19433574237828E-2</v>
      </c>
      <c r="CC361" s="17"/>
      <c r="CD361" s="17">
        <v>9.6587786573867698E-3</v>
      </c>
      <c r="CE361" s="17">
        <v>1.1632616141983E-2</v>
      </c>
      <c r="CF361" s="17">
        <v>2.77658415717092E-2</v>
      </c>
      <c r="CG361" s="17"/>
      <c r="CH361" s="17">
        <v>8.9791826920633793E-3</v>
      </c>
      <c r="CI361" s="17">
        <v>1.5345101449528799E-2</v>
      </c>
      <c r="CJ361" s="17">
        <v>2.4695933864302001E-2</v>
      </c>
      <c r="CK361" s="17"/>
      <c r="CL361" s="17">
        <v>1.9051146111147799E-3</v>
      </c>
      <c r="CM361" s="17">
        <v>1.6866883655387001E-2</v>
      </c>
      <c r="CN361" s="17"/>
      <c r="CO361" s="17">
        <v>6.2090944590767298E-3</v>
      </c>
      <c r="CP361" s="17">
        <v>1.42772357120938E-2</v>
      </c>
      <c r="CQ361" s="17">
        <v>1.09599593666113E-2</v>
      </c>
      <c r="CR361" s="17">
        <v>2.2727165621123799E-2</v>
      </c>
    </row>
    <row r="362" spans="2:96" x14ac:dyDescent="0.25">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c r="CB362" s="17"/>
      <c r="CC362" s="17"/>
      <c r="CD362" s="17"/>
      <c r="CE362" s="17"/>
      <c r="CF362" s="17"/>
      <c r="CG362" s="17"/>
      <c r="CH362" s="17"/>
      <c r="CI362" s="17"/>
      <c r="CJ362" s="17"/>
      <c r="CK362" s="17"/>
      <c r="CL362" s="17"/>
      <c r="CM362" s="17"/>
      <c r="CN362" s="17"/>
      <c r="CO362" s="17"/>
      <c r="CP362" s="17"/>
      <c r="CQ362" s="17"/>
      <c r="CR362" s="17"/>
    </row>
    <row r="363" spans="2:96" x14ac:dyDescent="0.25">
      <c r="B363" s="6" t="s">
        <v>328</v>
      </c>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c r="CA363" s="17"/>
      <c r="CB363" s="17"/>
      <c r="CC363" s="17"/>
      <c r="CD363" s="17"/>
      <c r="CE363" s="17"/>
      <c r="CF363" s="17"/>
      <c r="CG363" s="17"/>
      <c r="CH363" s="17"/>
      <c r="CI363" s="17"/>
      <c r="CJ363" s="17"/>
      <c r="CK363" s="17"/>
      <c r="CL363" s="17"/>
      <c r="CM363" s="17"/>
      <c r="CN363" s="17"/>
      <c r="CO363" s="17"/>
      <c r="CP363" s="17"/>
      <c r="CQ363" s="17"/>
      <c r="CR363" s="17"/>
    </row>
    <row r="364" spans="2:96" x14ac:dyDescent="0.25">
      <c r="B364" s="24" t="s">
        <v>123</v>
      </c>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c r="CA364" s="17"/>
      <c r="CB364" s="17"/>
      <c r="CC364" s="17"/>
      <c r="CD364" s="17"/>
      <c r="CE364" s="17"/>
      <c r="CF364" s="17"/>
      <c r="CG364" s="17"/>
      <c r="CH364" s="17"/>
      <c r="CI364" s="17"/>
      <c r="CJ364" s="17"/>
      <c r="CK364" s="17"/>
      <c r="CL364" s="17"/>
      <c r="CM364" s="17"/>
      <c r="CN364" s="17"/>
      <c r="CO364" s="17"/>
      <c r="CP364" s="17"/>
      <c r="CQ364" s="17"/>
      <c r="CR364" s="17"/>
    </row>
    <row r="365" spans="2:96" x14ac:dyDescent="0.25">
      <c r="B365" t="s">
        <v>319</v>
      </c>
      <c r="C365" s="17">
        <v>2.4181970914978299E-2</v>
      </c>
      <c r="D365" s="17">
        <v>2.9332133819906001E-2</v>
      </c>
      <c r="E365" s="17">
        <v>1.92696756606382E-2</v>
      </c>
      <c r="F365" s="17"/>
      <c r="G365" s="17">
        <v>4.8946520491037399E-2</v>
      </c>
      <c r="H365" s="17">
        <v>2.72160216555501E-2</v>
      </c>
      <c r="I365" s="17">
        <v>1.84396409253899E-2</v>
      </c>
      <c r="J365" s="17">
        <v>1.55512689365385E-2</v>
      </c>
      <c r="K365" s="17">
        <v>1.8167361397432899E-2</v>
      </c>
      <c r="L365" s="17">
        <v>2.09626654568595E-2</v>
      </c>
      <c r="M365" s="17"/>
      <c r="N365" s="17">
        <v>3.1263243262443202E-2</v>
      </c>
      <c r="O365" s="17">
        <v>1.9759223389498998E-2</v>
      </c>
      <c r="P365" s="17">
        <v>1.41352600021877E-2</v>
      </c>
      <c r="Q365" s="17">
        <v>3.0222946731566201E-2</v>
      </c>
      <c r="R365" s="17"/>
      <c r="S365" s="17">
        <v>1.8155577404844501E-2</v>
      </c>
      <c r="T365" s="17">
        <v>1.6170227001679E-2</v>
      </c>
      <c r="U365" s="17">
        <v>2.5309074585439299E-2</v>
      </c>
      <c r="V365" s="17">
        <v>2.3673046435316401E-2</v>
      </c>
      <c r="W365" s="17">
        <v>1.7081616669795002E-2</v>
      </c>
      <c r="X365" s="17">
        <v>1.3169506595039101E-2</v>
      </c>
      <c r="Y365" s="17">
        <v>3.1967638616121001E-2</v>
      </c>
      <c r="Z365" s="17">
        <v>4.7796820167914797E-2</v>
      </c>
      <c r="AA365" s="17">
        <v>2.08219563795169E-2</v>
      </c>
      <c r="AB365" s="17">
        <v>1.7095595603850398E-2</v>
      </c>
      <c r="AC365" s="17">
        <v>3.19184046709685E-2</v>
      </c>
      <c r="AD365" s="17">
        <v>0.10372700388150401</v>
      </c>
      <c r="AE365" s="17"/>
      <c r="AF365" s="17">
        <v>2.9407554653623699E-2</v>
      </c>
      <c r="AG365" s="17">
        <v>2.4433873355688598E-2</v>
      </c>
      <c r="AH365" s="17">
        <v>1.0664684535650001E-2</v>
      </c>
      <c r="AI365" s="17">
        <v>7.5027351988443805E-2</v>
      </c>
      <c r="AJ365" s="17">
        <v>4.3901575520423003E-3</v>
      </c>
      <c r="AK365" s="17"/>
      <c r="AL365" s="17">
        <v>3.8201798087954902E-2</v>
      </c>
      <c r="AM365" s="17">
        <v>2.6399093692430001E-2</v>
      </c>
      <c r="AN365" s="17">
        <v>2.93923471202031E-2</v>
      </c>
      <c r="AO365" s="17"/>
      <c r="AP365" s="17">
        <v>1.9930468792559601E-2</v>
      </c>
      <c r="AQ365" s="17">
        <v>2.31435401657747E-2</v>
      </c>
      <c r="AR365" s="17">
        <v>3.66158768237759E-2</v>
      </c>
      <c r="AS365" s="17">
        <v>1.84401424322298E-2</v>
      </c>
      <c r="AT365" s="17">
        <v>6.20815661040931E-2</v>
      </c>
      <c r="AU365" s="17"/>
      <c r="AV365" s="17">
        <v>0</v>
      </c>
      <c r="AW365" s="17">
        <v>2.8973408950329599E-2</v>
      </c>
      <c r="AX365" s="17">
        <v>1.5020646628870401E-2</v>
      </c>
      <c r="AY365" s="17">
        <v>2.6868985835343799E-2</v>
      </c>
      <c r="AZ365" s="17">
        <v>2.4533487178641199E-2</v>
      </c>
      <c r="BA365" s="17">
        <v>1.10795927954881E-2</v>
      </c>
      <c r="BB365" s="17">
        <v>3.7193526113025101E-2</v>
      </c>
      <c r="BC365" s="17">
        <v>2.2108588739043599E-2</v>
      </c>
      <c r="BD365" s="17">
        <v>1.2536371165318701E-2</v>
      </c>
      <c r="BE365" s="17">
        <v>9.2797961925397791E-3</v>
      </c>
      <c r="BF365" s="17">
        <v>1.79163351370887E-2</v>
      </c>
      <c r="BG365" s="17">
        <v>5.52720482944484E-2</v>
      </c>
      <c r="BH365" s="17">
        <v>2.7215895873232601E-2</v>
      </c>
      <c r="BI365" s="17">
        <v>7.80691273301964E-2</v>
      </c>
      <c r="BJ365" s="17">
        <v>2.4547230058642601E-2</v>
      </c>
      <c r="BK365" s="17">
        <v>3.88380250271914E-2</v>
      </c>
      <c r="BL365" s="17"/>
      <c r="BM365" s="17">
        <v>3.1873281630768503E-2</v>
      </c>
      <c r="BN365" s="17">
        <v>3.04452644358136E-2</v>
      </c>
      <c r="BO365" s="17">
        <v>2.2707715092996E-2</v>
      </c>
      <c r="BP365" s="17">
        <v>1.64111749196755E-2</v>
      </c>
      <c r="BQ365" s="17">
        <v>1.46581510794797E-2</v>
      </c>
      <c r="BR365" s="17">
        <v>9.2985593425052599E-3</v>
      </c>
      <c r="BS365" s="17"/>
      <c r="BT365" s="17">
        <v>2.8513435640925899E-2</v>
      </c>
      <c r="BU365" s="17">
        <v>1.69476461849658E-2</v>
      </c>
      <c r="BV365" s="17"/>
      <c r="BW365" s="17">
        <v>2.7739123652000802E-2</v>
      </c>
      <c r="BX365" s="17">
        <v>2.1616851400921001E-2</v>
      </c>
      <c r="BY365" s="17"/>
      <c r="BZ365" s="17">
        <v>2.0545459604382501E-2</v>
      </c>
      <c r="CA365" s="17">
        <v>2.0638855694213702E-2</v>
      </c>
      <c r="CB365" s="17">
        <v>0.10215952970903699</v>
      </c>
      <c r="CC365" s="17"/>
      <c r="CD365" s="17">
        <v>2.6947919376719399E-2</v>
      </c>
      <c r="CE365" s="17">
        <v>1.9914595773184701E-2</v>
      </c>
      <c r="CF365" s="17">
        <v>1.10398005285489E-2</v>
      </c>
      <c r="CG365" s="17"/>
      <c r="CH365" s="17">
        <v>1.99519416788408E-2</v>
      </c>
      <c r="CI365" s="17">
        <v>2.2384467807493199E-2</v>
      </c>
      <c r="CJ365" s="17">
        <v>2.6445849976412299E-2</v>
      </c>
      <c r="CK365" s="17"/>
      <c r="CL365" s="17">
        <v>3.34437140697669E-2</v>
      </c>
      <c r="CM365" s="17">
        <v>1.4366346245388E-2</v>
      </c>
      <c r="CN365" s="17"/>
      <c r="CO365" s="17">
        <v>5.9008098556927999E-2</v>
      </c>
      <c r="CP365" s="17">
        <v>2.28323940106296E-2</v>
      </c>
      <c r="CQ365" s="17">
        <v>2.15665332560123E-2</v>
      </c>
      <c r="CR365" s="17">
        <v>1.9138027749598101E-2</v>
      </c>
    </row>
    <row r="366" spans="2:96" x14ac:dyDescent="0.25">
      <c r="B366" t="s">
        <v>320</v>
      </c>
      <c r="C366" s="17">
        <v>0.105337236603081</v>
      </c>
      <c r="D366" s="17">
        <v>0.114723165039332</v>
      </c>
      <c r="E366" s="17">
        <v>9.6714939185031101E-2</v>
      </c>
      <c r="F366" s="17"/>
      <c r="G366" s="17">
        <v>0.146981809829272</v>
      </c>
      <c r="H366" s="17">
        <v>0.11010702550122101</v>
      </c>
      <c r="I366" s="17">
        <v>7.7332321335134901E-2</v>
      </c>
      <c r="J366" s="17">
        <v>0.12670472146923401</v>
      </c>
      <c r="K366" s="17">
        <v>8.35293793830887E-2</v>
      </c>
      <c r="L366" s="17">
        <v>9.3720710443854299E-2</v>
      </c>
      <c r="M366" s="17"/>
      <c r="N366" s="17">
        <v>0.111564949176644</v>
      </c>
      <c r="O366" s="17">
        <v>9.0338843099472294E-2</v>
      </c>
      <c r="P366" s="17">
        <v>0.12866926047223701</v>
      </c>
      <c r="Q366" s="17">
        <v>9.4878629362891001E-2</v>
      </c>
      <c r="R366" s="17"/>
      <c r="S366" s="17">
        <v>0.117172581045786</v>
      </c>
      <c r="T366" s="17">
        <v>0.12674626671678199</v>
      </c>
      <c r="U366" s="17">
        <v>0.11846856074764001</v>
      </c>
      <c r="V366" s="17">
        <v>9.9632988786055296E-2</v>
      </c>
      <c r="W366" s="17">
        <v>0.15358736638020901</v>
      </c>
      <c r="X366" s="17">
        <v>8.2504261783185304E-2</v>
      </c>
      <c r="Y366" s="17">
        <v>9.6894211999896104E-2</v>
      </c>
      <c r="Z366" s="17">
        <v>2.5244298205150201E-2</v>
      </c>
      <c r="AA366" s="17">
        <v>0.112238258346093</v>
      </c>
      <c r="AB366" s="17">
        <v>9.7288727424569399E-2</v>
      </c>
      <c r="AC366" s="17">
        <v>7.9483264044329802E-2</v>
      </c>
      <c r="AD366" s="17">
        <v>6.6273460089552594E-2</v>
      </c>
      <c r="AE366" s="17"/>
      <c r="AF366" s="17">
        <v>0.11732037745087601</v>
      </c>
      <c r="AG366" s="17">
        <v>0.12909021633396101</v>
      </c>
      <c r="AH366" s="17">
        <v>7.7418240987057796E-2</v>
      </c>
      <c r="AI366" s="17">
        <v>6.8297883003772694E-2</v>
      </c>
      <c r="AJ366" s="17">
        <v>5.1536879938156303E-2</v>
      </c>
      <c r="AK366" s="17"/>
      <c r="AL366" s="17">
        <v>0.11199103624469001</v>
      </c>
      <c r="AM366" s="17">
        <v>0.118349895522427</v>
      </c>
      <c r="AN366" s="17">
        <v>8.8335869720473498E-2</v>
      </c>
      <c r="AO366" s="17"/>
      <c r="AP366" s="17">
        <v>8.7500864623774405E-2</v>
      </c>
      <c r="AQ366" s="17">
        <v>9.1052466299972795E-2</v>
      </c>
      <c r="AR366" s="17">
        <v>0.11363029322528501</v>
      </c>
      <c r="AS366" s="17">
        <v>0.13602017991488799</v>
      </c>
      <c r="AT366" s="17">
        <v>0.202680233817427</v>
      </c>
      <c r="AU366" s="17"/>
      <c r="AV366" s="17">
        <v>0</v>
      </c>
      <c r="AW366" s="17">
        <v>0.111538683145175</v>
      </c>
      <c r="AX366" s="17">
        <v>0.117095182880692</v>
      </c>
      <c r="AY366" s="17">
        <v>0.10180867045431199</v>
      </c>
      <c r="AZ366" s="17">
        <v>0.12852752028585099</v>
      </c>
      <c r="BA366" s="17">
        <v>9.8352311897241002E-2</v>
      </c>
      <c r="BB366" s="17">
        <v>0.103663178289236</v>
      </c>
      <c r="BC366" s="17">
        <v>0.10659557568437</v>
      </c>
      <c r="BD366" s="17">
        <v>7.6705458532235593E-2</v>
      </c>
      <c r="BE366" s="17">
        <v>7.7731294192263406E-2</v>
      </c>
      <c r="BF366" s="17">
        <v>0.10437440183812199</v>
      </c>
      <c r="BG366" s="17">
        <v>0.1257820357337</v>
      </c>
      <c r="BH366" s="17">
        <v>0.124773531615715</v>
      </c>
      <c r="BI366" s="17">
        <v>0.117456829888287</v>
      </c>
      <c r="BJ366" s="17">
        <v>6.0127110422083699E-2</v>
      </c>
      <c r="BK366" s="17">
        <v>0.13670548671640401</v>
      </c>
      <c r="BL366" s="17"/>
      <c r="BM366" s="17">
        <v>0.12543470741739099</v>
      </c>
      <c r="BN366" s="17">
        <v>0.100652196606002</v>
      </c>
      <c r="BO366" s="17">
        <v>0.129961530989186</v>
      </c>
      <c r="BP366" s="17">
        <v>9.0272898600024604E-2</v>
      </c>
      <c r="BQ366" s="17">
        <v>0.102215197981227</v>
      </c>
      <c r="BR366" s="17">
        <v>4.62163123847966E-2</v>
      </c>
      <c r="BS366" s="17"/>
      <c r="BT366" s="17">
        <v>0.107659223253219</v>
      </c>
      <c r="BU366" s="17">
        <v>0.101048350691349</v>
      </c>
      <c r="BV366" s="17"/>
      <c r="BW366" s="17">
        <v>0.11520575505411899</v>
      </c>
      <c r="BX366" s="17">
        <v>0.103051649964102</v>
      </c>
      <c r="BY366" s="17"/>
      <c r="BZ366" s="17">
        <v>9.6385195006073995E-2</v>
      </c>
      <c r="CA366" s="17">
        <v>0.12738392206583199</v>
      </c>
      <c r="CB366" s="17">
        <v>0.204806359070835</v>
      </c>
      <c r="CC366" s="17"/>
      <c r="CD366" s="17">
        <v>0.102197288948527</v>
      </c>
      <c r="CE366" s="17">
        <v>8.4106259405533304E-2</v>
      </c>
      <c r="CF366" s="17">
        <v>0.12249660914445699</v>
      </c>
      <c r="CG366" s="17"/>
      <c r="CH366" s="17">
        <v>0.10529610418059</v>
      </c>
      <c r="CI366" s="17">
        <v>7.7468797433191197E-2</v>
      </c>
      <c r="CJ366" s="17">
        <v>0.100172715522599</v>
      </c>
      <c r="CK366" s="17"/>
      <c r="CL366" s="17">
        <v>0.143656915303149</v>
      </c>
      <c r="CM366" s="17">
        <v>6.8015640477025296E-2</v>
      </c>
      <c r="CN366" s="17"/>
      <c r="CO366" s="17">
        <v>0.12951341954456599</v>
      </c>
      <c r="CP366" s="17">
        <v>0.113491451494701</v>
      </c>
      <c r="CQ366" s="17">
        <v>8.9927213153430899E-2</v>
      </c>
      <c r="CR366" s="17">
        <v>0.110827588428378</v>
      </c>
    </row>
    <row r="367" spans="2:96" x14ac:dyDescent="0.25">
      <c r="B367" t="s">
        <v>321</v>
      </c>
      <c r="C367" s="17">
        <v>0.19796141292233599</v>
      </c>
      <c r="D367" s="17">
        <v>0.21495941817905401</v>
      </c>
      <c r="E367" s="17">
        <v>0.179247180300111</v>
      </c>
      <c r="F367" s="17"/>
      <c r="G367" s="17">
        <v>0.29043060250618802</v>
      </c>
      <c r="H367" s="17">
        <v>0.20821578733872201</v>
      </c>
      <c r="I367" s="17">
        <v>0.17658691656715</v>
      </c>
      <c r="J367" s="17">
        <v>0.163795361222455</v>
      </c>
      <c r="K367" s="17">
        <v>0.19276117623528999</v>
      </c>
      <c r="L367" s="17">
        <v>0.176734651037387</v>
      </c>
      <c r="M367" s="17"/>
      <c r="N367" s="17">
        <v>0.20521507082939699</v>
      </c>
      <c r="O367" s="17">
        <v>0.192820689712809</v>
      </c>
      <c r="P367" s="17">
        <v>0.20335670204966499</v>
      </c>
      <c r="Q367" s="17">
        <v>0.18606894337256599</v>
      </c>
      <c r="R367" s="17"/>
      <c r="S367" s="17">
        <v>0.195844999768159</v>
      </c>
      <c r="T367" s="17">
        <v>0.21548804969246099</v>
      </c>
      <c r="U367" s="17">
        <v>0.176828958718799</v>
      </c>
      <c r="V367" s="17">
        <v>0.17855292171169199</v>
      </c>
      <c r="W367" s="17">
        <v>0.17758162701298799</v>
      </c>
      <c r="X367" s="17">
        <v>0.21888954261132301</v>
      </c>
      <c r="Y367" s="17">
        <v>0.16065336322955401</v>
      </c>
      <c r="Z367" s="17">
        <v>0.198422059193855</v>
      </c>
      <c r="AA367" s="17">
        <v>0.21784553421631001</v>
      </c>
      <c r="AB367" s="17">
        <v>0.19496342242666301</v>
      </c>
      <c r="AC367" s="17">
        <v>0.21494847239922499</v>
      </c>
      <c r="AD367" s="17">
        <v>0.23777315653375</v>
      </c>
      <c r="AE367" s="17"/>
      <c r="AF367" s="17">
        <v>0.18239604421834599</v>
      </c>
      <c r="AG367" s="17">
        <v>0.21988761469632001</v>
      </c>
      <c r="AH367" s="17">
        <v>0.23426931662248901</v>
      </c>
      <c r="AI367" s="17">
        <v>0.27168239523968601</v>
      </c>
      <c r="AJ367" s="17">
        <v>0.15986745130539501</v>
      </c>
      <c r="AK367" s="17"/>
      <c r="AL367" s="17">
        <v>0.16655732731877301</v>
      </c>
      <c r="AM367" s="17">
        <v>0.20919350129992001</v>
      </c>
      <c r="AN367" s="17">
        <v>0.208092805971094</v>
      </c>
      <c r="AO367" s="17"/>
      <c r="AP367" s="17">
        <v>0.18713764964808799</v>
      </c>
      <c r="AQ367" s="17">
        <v>0.18214264949279299</v>
      </c>
      <c r="AR367" s="17">
        <v>0.21827531027464001</v>
      </c>
      <c r="AS367" s="17">
        <v>0.273966765060079</v>
      </c>
      <c r="AT367" s="17">
        <v>0.128533657517099</v>
      </c>
      <c r="AU367" s="17"/>
      <c r="AV367" s="17">
        <v>0</v>
      </c>
      <c r="AW367" s="17">
        <v>0.19012678359582999</v>
      </c>
      <c r="AX367" s="17">
        <v>0.20942659074280501</v>
      </c>
      <c r="AY367" s="17">
        <v>0.19610180950131101</v>
      </c>
      <c r="AZ367" s="17">
        <v>0.18124342532510901</v>
      </c>
      <c r="BA367" s="17">
        <v>0.19305963627478701</v>
      </c>
      <c r="BB367" s="17">
        <v>0.18679107392476499</v>
      </c>
      <c r="BC367" s="17">
        <v>0.16582019799817599</v>
      </c>
      <c r="BD367" s="17">
        <v>0.19094114280101501</v>
      </c>
      <c r="BE367" s="17">
        <v>0.228547786648017</v>
      </c>
      <c r="BF367" s="17">
        <v>0.21855317313897901</v>
      </c>
      <c r="BG367" s="17">
        <v>0.17524781009996099</v>
      </c>
      <c r="BH367" s="17">
        <v>0.24175764405230499</v>
      </c>
      <c r="BI367" s="17">
        <v>0.17353761459261399</v>
      </c>
      <c r="BJ367" s="17">
        <v>0.206013580096814</v>
      </c>
      <c r="BK367" s="17">
        <v>0.34348962411964901</v>
      </c>
      <c r="BL367" s="17"/>
      <c r="BM367" s="17">
        <v>0.20515502205889299</v>
      </c>
      <c r="BN367" s="17">
        <v>0.188259590355845</v>
      </c>
      <c r="BO367" s="17">
        <v>0.20925432991692799</v>
      </c>
      <c r="BP367" s="17">
        <v>0.21051148810908801</v>
      </c>
      <c r="BQ367" s="17">
        <v>0.201969781524548</v>
      </c>
      <c r="BR367" s="17">
        <v>0.14005536929425699</v>
      </c>
      <c r="BS367" s="17"/>
      <c r="BT367" s="17">
        <v>0.21679194974784499</v>
      </c>
      <c r="BU367" s="17">
        <v>0.17043050700220699</v>
      </c>
      <c r="BV367" s="17"/>
      <c r="BW367" s="17">
        <v>0.214201989318894</v>
      </c>
      <c r="BX367" s="17">
        <v>0.20867930775649199</v>
      </c>
      <c r="BY367" s="17"/>
      <c r="BZ367" s="17">
        <v>0.199722338737441</v>
      </c>
      <c r="CA367" s="17">
        <v>0.18499646114896301</v>
      </c>
      <c r="CB367" s="17">
        <v>0.161642726936715</v>
      </c>
      <c r="CC367" s="17"/>
      <c r="CD367" s="17">
        <v>0.204605221149322</v>
      </c>
      <c r="CE367" s="17">
        <v>0.17820489582202201</v>
      </c>
      <c r="CF367" s="17">
        <v>0.169253370187711</v>
      </c>
      <c r="CG367" s="17"/>
      <c r="CH367" s="17">
        <v>0.19715841463849901</v>
      </c>
      <c r="CI367" s="17">
        <v>0.199428837400588</v>
      </c>
      <c r="CJ367" s="17">
        <v>0.192288062817493</v>
      </c>
      <c r="CK367" s="17"/>
      <c r="CL367" s="17">
        <v>0.24990862926405499</v>
      </c>
      <c r="CM367" s="17">
        <v>0.14529232814368601</v>
      </c>
      <c r="CN367" s="17"/>
      <c r="CO367" s="17">
        <v>0.243340270277148</v>
      </c>
      <c r="CP367" s="17">
        <v>0.208300251746628</v>
      </c>
      <c r="CQ367" s="17">
        <v>0.18932382191269101</v>
      </c>
      <c r="CR367" s="17">
        <v>0.178411747598755</v>
      </c>
    </row>
    <row r="368" spans="2:96" x14ac:dyDescent="0.25">
      <c r="B368" t="s">
        <v>322</v>
      </c>
      <c r="C368" s="17">
        <v>0.150967223779714</v>
      </c>
      <c r="D368" s="17">
        <v>0.163317307264503</v>
      </c>
      <c r="E368" s="17">
        <v>0.138525071637635</v>
      </c>
      <c r="F368" s="17"/>
      <c r="G368" s="17">
        <v>0.194081498882924</v>
      </c>
      <c r="H368" s="17">
        <v>0.162691102092442</v>
      </c>
      <c r="I368" s="17">
        <v>0.15101103560255399</v>
      </c>
      <c r="J368" s="17">
        <v>0.13996900447645999</v>
      </c>
      <c r="K368" s="17">
        <v>0.14814417221940701</v>
      </c>
      <c r="L368" s="17">
        <v>0.12349592828339</v>
      </c>
      <c r="M368" s="17"/>
      <c r="N368" s="17">
        <v>0.17174264661295899</v>
      </c>
      <c r="O368" s="17">
        <v>0.16665096931979401</v>
      </c>
      <c r="P368" s="17">
        <v>0.12731430783398501</v>
      </c>
      <c r="Q368" s="17">
        <v>0.13466763114299199</v>
      </c>
      <c r="R368" s="17"/>
      <c r="S368" s="17">
        <v>0.19919916719865399</v>
      </c>
      <c r="T368" s="17">
        <v>0.15361871433895599</v>
      </c>
      <c r="U368" s="17">
        <v>0.156030389067942</v>
      </c>
      <c r="V368" s="17">
        <v>0.108579641752196</v>
      </c>
      <c r="W368" s="17">
        <v>0.16031319013626499</v>
      </c>
      <c r="X368" s="17">
        <v>0.121913519214364</v>
      </c>
      <c r="Y368" s="17">
        <v>0.16425821016053199</v>
      </c>
      <c r="Z368" s="17">
        <v>0.25020394151395697</v>
      </c>
      <c r="AA368" s="17">
        <v>0.12563098412903001</v>
      </c>
      <c r="AB368" s="17">
        <v>0.119797138346005</v>
      </c>
      <c r="AC368" s="17">
        <v>0.12769480290670501</v>
      </c>
      <c r="AD368" s="17">
        <v>0.151511038865704</v>
      </c>
      <c r="AE368" s="17"/>
      <c r="AF368" s="17">
        <v>0.133373344826581</v>
      </c>
      <c r="AG368" s="17">
        <v>0.18134713240706801</v>
      </c>
      <c r="AH368" s="17">
        <v>0.16287417815764299</v>
      </c>
      <c r="AI368" s="17">
        <v>0.21257351287634799</v>
      </c>
      <c r="AJ368" s="17">
        <v>9.96591426648889E-2</v>
      </c>
      <c r="AK368" s="17"/>
      <c r="AL368" s="17">
        <v>0.143224491768004</v>
      </c>
      <c r="AM368" s="17">
        <v>0.17194698241001999</v>
      </c>
      <c r="AN368" s="17">
        <v>0.179273555502062</v>
      </c>
      <c r="AO368" s="17"/>
      <c r="AP368" s="17">
        <v>0.144170091990317</v>
      </c>
      <c r="AQ368" s="17">
        <v>0.13305462333839499</v>
      </c>
      <c r="AR368" s="17">
        <v>0.1600237786456</v>
      </c>
      <c r="AS368" s="17">
        <v>0.18067520155735201</v>
      </c>
      <c r="AT368" s="17">
        <v>0.17113132651849999</v>
      </c>
      <c r="AU368" s="17"/>
      <c r="AV368" s="17">
        <v>0</v>
      </c>
      <c r="AW368" s="17">
        <v>0.17427671857216501</v>
      </c>
      <c r="AX368" s="17">
        <v>0.100999348768515</v>
      </c>
      <c r="AY368" s="17">
        <v>0.144917636544455</v>
      </c>
      <c r="AZ368" s="17">
        <v>0.136812539176419</v>
      </c>
      <c r="BA368" s="17">
        <v>0.14876334418942699</v>
      </c>
      <c r="BB368" s="17">
        <v>0.14139774130069499</v>
      </c>
      <c r="BC368" s="17">
        <v>0.14870432696687799</v>
      </c>
      <c r="BD368" s="17">
        <v>0.24875952262411899</v>
      </c>
      <c r="BE368" s="17">
        <v>0.16026173540164201</v>
      </c>
      <c r="BF368" s="17">
        <v>0.16340101937709101</v>
      </c>
      <c r="BG368" s="17">
        <v>0.14208944384901101</v>
      </c>
      <c r="BH368" s="17">
        <v>0.14355649462248801</v>
      </c>
      <c r="BI368" s="17">
        <v>0.12501828273611501</v>
      </c>
      <c r="BJ368" s="17">
        <v>0.157820373563412</v>
      </c>
      <c r="BK368" s="17">
        <v>0.16680010187811001</v>
      </c>
      <c r="BL368" s="17"/>
      <c r="BM368" s="17">
        <v>0.18517930709973199</v>
      </c>
      <c r="BN368" s="17">
        <v>0.16184874059245799</v>
      </c>
      <c r="BO368" s="17">
        <v>9.5446679172601606E-2</v>
      </c>
      <c r="BP368" s="17">
        <v>0.13263191234104599</v>
      </c>
      <c r="BQ368" s="17">
        <v>0.16017694737222701</v>
      </c>
      <c r="BR368" s="17">
        <v>0.144906697621217</v>
      </c>
      <c r="BS368" s="17"/>
      <c r="BT368" s="17">
        <v>0.159618099231638</v>
      </c>
      <c r="BU368" s="17">
        <v>0.13946962657310399</v>
      </c>
      <c r="BV368" s="17"/>
      <c r="BW368" s="17">
        <v>0.162445534693304</v>
      </c>
      <c r="BX368" s="17">
        <v>0.16222151462350901</v>
      </c>
      <c r="BY368" s="17"/>
      <c r="BZ368" s="17">
        <v>0.15604631372952699</v>
      </c>
      <c r="CA368" s="17">
        <v>0.130600108348122</v>
      </c>
      <c r="CB368" s="17">
        <v>0.12724926319764801</v>
      </c>
      <c r="CC368" s="17"/>
      <c r="CD368" s="17">
        <v>0.152514065526515</v>
      </c>
      <c r="CE368" s="17">
        <v>0.156826616003784</v>
      </c>
      <c r="CF368" s="17">
        <v>0.18071200123681899</v>
      </c>
      <c r="CG368" s="17"/>
      <c r="CH368" s="17">
        <v>0.156712800507776</v>
      </c>
      <c r="CI368" s="17">
        <v>0.13037211356322401</v>
      </c>
      <c r="CJ368" s="17">
        <v>0.151513326988474</v>
      </c>
      <c r="CK368" s="17"/>
      <c r="CL368" s="17">
        <v>0.16171644434919699</v>
      </c>
      <c r="CM368" s="17">
        <v>0.14410953308105501</v>
      </c>
      <c r="CN368" s="17"/>
      <c r="CO368" s="17">
        <v>0.18629140194635699</v>
      </c>
      <c r="CP368" s="17">
        <v>0.143969602111996</v>
      </c>
      <c r="CQ368" s="17">
        <v>0.15240450165157299</v>
      </c>
      <c r="CR368" s="17">
        <v>0.14867587581664199</v>
      </c>
    </row>
    <row r="369" spans="2:96" x14ac:dyDescent="0.25">
      <c r="B369" t="s">
        <v>323</v>
      </c>
      <c r="C369" s="17">
        <v>0.16250394734478499</v>
      </c>
      <c r="D369" s="17">
        <v>0.161599440196666</v>
      </c>
      <c r="E369" s="17">
        <v>0.164265196043202</v>
      </c>
      <c r="F369" s="17"/>
      <c r="G369" s="17">
        <v>0.12613219757274899</v>
      </c>
      <c r="H369" s="17">
        <v>0.17719085895013501</v>
      </c>
      <c r="I369" s="17">
        <v>0.187832711887742</v>
      </c>
      <c r="J369" s="17">
        <v>0.16537062785172099</v>
      </c>
      <c r="K369" s="17">
        <v>0.149465749774676</v>
      </c>
      <c r="L369" s="17">
        <v>0.16055852136925</v>
      </c>
      <c r="M369" s="17"/>
      <c r="N369" s="17">
        <v>0.18045971490843901</v>
      </c>
      <c r="O369" s="17">
        <v>0.15935046219096399</v>
      </c>
      <c r="P369" s="17">
        <v>0.16235734485922099</v>
      </c>
      <c r="Q369" s="17">
        <v>0.14423690110801801</v>
      </c>
      <c r="R369" s="17"/>
      <c r="S369" s="17">
        <v>0.12854467851742399</v>
      </c>
      <c r="T369" s="17">
        <v>0.13962780949540901</v>
      </c>
      <c r="U369" s="17">
        <v>0.147715589209926</v>
      </c>
      <c r="V369" s="17">
        <v>0.16629063006248701</v>
      </c>
      <c r="W369" s="17">
        <v>0.168277807903637</v>
      </c>
      <c r="X369" s="17">
        <v>0.167757399478388</v>
      </c>
      <c r="Y369" s="17">
        <v>0.230054463920427</v>
      </c>
      <c r="Z369" s="17">
        <v>0.122183382209281</v>
      </c>
      <c r="AA369" s="17">
        <v>0.192633418625731</v>
      </c>
      <c r="AB369" s="17">
        <v>0.20295194839137501</v>
      </c>
      <c r="AC369" s="17">
        <v>0.129475526322226</v>
      </c>
      <c r="AD369" s="17">
        <v>0.115578458800152</v>
      </c>
      <c r="AE369" s="17"/>
      <c r="AF369" s="17">
        <v>0.15099161448703499</v>
      </c>
      <c r="AG369" s="17">
        <v>0.16348060059039901</v>
      </c>
      <c r="AH369" s="17">
        <v>0.156521013961856</v>
      </c>
      <c r="AI369" s="17">
        <v>0.10430933647261401</v>
      </c>
      <c r="AJ369" s="17">
        <v>0.18013669425347001</v>
      </c>
      <c r="AK369" s="17"/>
      <c r="AL369" s="17">
        <v>0.148861239556101</v>
      </c>
      <c r="AM369" s="17">
        <v>0.163069146646008</v>
      </c>
      <c r="AN369" s="17">
        <v>0.185046057135901</v>
      </c>
      <c r="AO369" s="17"/>
      <c r="AP369" s="17">
        <v>0.16527540193735701</v>
      </c>
      <c r="AQ369" s="17">
        <v>0.197222486270722</v>
      </c>
      <c r="AR369" s="17">
        <v>0.148025877787236</v>
      </c>
      <c r="AS369" s="17">
        <v>0.135900942410074</v>
      </c>
      <c r="AT369" s="17">
        <v>0.20633820182790899</v>
      </c>
      <c r="AU369" s="17"/>
      <c r="AV369" s="17">
        <v>0</v>
      </c>
      <c r="AW369" s="17">
        <v>0.114634775648894</v>
      </c>
      <c r="AX369" s="17">
        <v>0.154155801727268</v>
      </c>
      <c r="AY369" s="17">
        <v>0.167945167422096</v>
      </c>
      <c r="AZ369" s="17">
        <v>0.11009185366189</v>
      </c>
      <c r="BA369" s="17">
        <v>0.163027638062616</v>
      </c>
      <c r="BB369" s="17">
        <v>0.18078211823940199</v>
      </c>
      <c r="BC369" s="17">
        <v>0.17046453661250599</v>
      </c>
      <c r="BD369" s="17">
        <v>0.124098241398075</v>
      </c>
      <c r="BE369" s="17">
        <v>0.213385734199768</v>
      </c>
      <c r="BF369" s="17">
        <v>0.16388222576157799</v>
      </c>
      <c r="BG369" s="17">
        <v>0.228704604131203</v>
      </c>
      <c r="BH369" s="17">
        <v>0.18759499491325801</v>
      </c>
      <c r="BI369" s="17">
        <v>0.15403745995323301</v>
      </c>
      <c r="BJ369" s="17">
        <v>0.24414169477651501</v>
      </c>
      <c r="BK369" s="17">
        <v>9.9212253083185806E-2</v>
      </c>
      <c r="BL369" s="17"/>
      <c r="BM369" s="17">
        <v>0.150210524553819</v>
      </c>
      <c r="BN369" s="17">
        <v>0.15950602430323901</v>
      </c>
      <c r="BO369" s="17">
        <v>0.15993409716394399</v>
      </c>
      <c r="BP369" s="17">
        <v>0.18635076031689901</v>
      </c>
      <c r="BQ369" s="17">
        <v>0.147155320815512</v>
      </c>
      <c r="BR369" s="17">
        <v>0.17776454961469901</v>
      </c>
      <c r="BS369" s="17"/>
      <c r="BT369" s="17">
        <v>0.153548823511718</v>
      </c>
      <c r="BU369" s="17">
        <v>0.17616023365087999</v>
      </c>
      <c r="BV369" s="17"/>
      <c r="BW369" s="17">
        <v>0.186006442407362</v>
      </c>
      <c r="BX369" s="17">
        <v>0.15192385258070701</v>
      </c>
      <c r="BY369" s="17"/>
      <c r="BZ369" s="17">
        <v>0.16740374832444599</v>
      </c>
      <c r="CA369" s="17">
        <v>0.14970839506313699</v>
      </c>
      <c r="CB369" s="17">
        <v>0.13769114630704801</v>
      </c>
      <c r="CC369" s="17"/>
      <c r="CD369" s="17">
        <v>0.17119451470754701</v>
      </c>
      <c r="CE369" s="17">
        <v>0.15538146127437799</v>
      </c>
      <c r="CF369" s="17">
        <v>0.122181280604559</v>
      </c>
      <c r="CG369" s="17"/>
      <c r="CH369" s="17">
        <v>0.16755649529275801</v>
      </c>
      <c r="CI369" s="17">
        <v>0.14160336351580999</v>
      </c>
      <c r="CJ369" s="17">
        <v>0.16442726929440701</v>
      </c>
      <c r="CK369" s="17"/>
      <c r="CL369" s="17">
        <v>0.180317954163697</v>
      </c>
      <c r="CM369" s="17">
        <v>0.14669620292388699</v>
      </c>
      <c r="CN369" s="17"/>
      <c r="CO369" s="17">
        <v>0.13323217309487401</v>
      </c>
      <c r="CP369" s="17">
        <v>0.16139349790466101</v>
      </c>
      <c r="CQ369" s="17">
        <v>0.173355559322872</v>
      </c>
      <c r="CR369" s="17">
        <v>0.15425036358739599</v>
      </c>
    </row>
    <row r="370" spans="2:96" x14ac:dyDescent="0.25">
      <c r="B370" t="s">
        <v>324</v>
      </c>
      <c r="C370" s="17">
        <v>0.12002922310792</v>
      </c>
      <c r="D370" s="17">
        <v>0.114006497275079</v>
      </c>
      <c r="E370" s="17">
        <v>0.126572921717892</v>
      </c>
      <c r="F370" s="17"/>
      <c r="G370" s="17">
        <v>6.2473539160301503E-2</v>
      </c>
      <c r="H370" s="17">
        <v>8.8869701249565503E-2</v>
      </c>
      <c r="I370" s="17">
        <v>0.12610155693153099</v>
      </c>
      <c r="J370" s="17">
        <v>0.13946977842864799</v>
      </c>
      <c r="K370" s="17">
        <v>0.13445080239969201</v>
      </c>
      <c r="L370" s="17">
        <v>0.15333999292532899</v>
      </c>
      <c r="M370" s="17"/>
      <c r="N370" s="17">
        <v>0.12855609686888</v>
      </c>
      <c r="O370" s="17">
        <v>0.137069137608928</v>
      </c>
      <c r="P370" s="17">
        <v>9.8473859123272903E-2</v>
      </c>
      <c r="Q370" s="17">
        <v>0.113352645590393</v>
      </c>
      <c r="R370" s="17"/>
      <c r="S370" s="17">
        <v>0.12014857409995899</v>
      </c>
      <c r="T370" s="17">
        <v>0.120259025757102</v>
      </c>
      <c r="U370" s="17">
        <v>8.0550565121607701E-2</v>
      </c>
      <c r="V370" s="17">
        <v>0.11338455314075099</v>
      </c>
      <c r="W370" s="17">
        <v>0.120927775700856</v>
      </c>
      <c r="X370" s="17">
        <v>0.18458062566220301</v>
      </c>
      <c r="Y370" s="17">
        <v>0.12951249461966399</v>
      </c>
      <c r="Z370" s="17">
        <v>0.111365365298788</v>
      </c>
      <c r="AA370" s="17">
        <v>8.5169465105819894E-2</v>
      </c>
      <c r="AB370" s="17">
        <v>0.11473529910199</v>
      </c>
      <c r="AC370" s="17">
        <v>0.18151310983958899</v>
      </c>
      <c r="AD370" s="17">
        <v>7.5396684904213002E-2</v>
      </c>
      <c r="AE370" s="17"/>
      <c r="AF370" s="17">
        <v>0.140386358618589</v>
      </c>
      <c r="AG370" s="17">
        <v>0.10597219081362801</v>
      </c>
      <c r="AH370" s="17">
        <v>0.17347305137309901</v>
      </c>
      <c r="AI370" s="17">
        <v>0.109361288680277</v>
      </c>
      <c r="AJ370" s="17">
        <v>0.103384675470633</v>
      </c>
      <c r="AK370" s="17"/>
      <c r="AL370" s="17">
        <v>0.15424159266902701</v>
      </c>
      <c r="AM370" s="17">
        <v>0.112950859349446</v>
      </c>
      <c r="AN370" s="17">
        <v>9.4467764776127297E-2</v>
      </c>
      <c r="AO370" s="17"/>
      <c r="AP370" s="17">
        <v>0.112114807626136</v>
      </c>
      <c r="AQ370" s="17">
        <v>0.146946707757936</v>
      </c>
      <c r="AR370" s="17">
        <v>0.104665788268099</v>
      </c>
      <c r="AS370" s="17">
        <v>0.113512010735006</v>
      </c>
      <c r="AT370" s="17">
        <v>6.5946755771356003E-2</v>
      </c>
      <c r="AU370" s="17"/>
      <c r="AV370" s="17">
        <v>0</v>
      </c>
      <c r="AW370" s="17">
        <v>5.4076210923092199E-2</v>
      </c>
      <c r="AX370" s="17">
        <v>0.108180926384114</v>
      </c>
      <c r="AY370" s="17">
        <v>0.134402938053925</v>
      </c>
      <c r="AZ370" s="17">
        <v>0.12885311569166699</v>
      </c>
      <c r="BA370" s="17">
        <v>0.12534395810380899</v>
      </c>
      <c r="BB370" s="17">
        <v>0.13806370075109201</v>
      </c>
      <c r="BC370" s="17">
        <v>0.123124491235513</v>
      </c>
      <c r="BD370" s="17">
        <v>0.159302379398269</v>
      </c>
      <c r="BE370" s="17">
        <v>0.150874059797554</v>
      </c>
      <c r="BF370" s="17">
        <v>9.6027491562819006E-2</v>
      </c>
      <c r="BG370" s="17">
        <v>0.116807483804651</v>
      </c>
      <c r="BH370" s="17">
        <v>0.13080643205984499</v>
      </c>
      <c r="BI370" s="17">
        <v>0.13221199829519001</v>
      </c>
      <c r="BJ370" s="17">
        <v>0.113272317139108</v>
      </c>
      <c r="BK370" s="17">
        <v>7.7826234485837503E-2</v>
      </c>
      <c r="BL370" s="17"/>
      <c r="BM370" s="17">
        <v>0.10899295663309599</v>
      </c>
      <c r="BN370" s="17">
        <v>0.12344959246465199</v>
      </c>
      <c r="BO370" s="17">
        <v>9.4775696056006206E-2</v>
      </c>
      <c r="BP370" s="17">
        <v>0.12674472125657801</v>
      </c>
      <c r="BQ370" s="17">
        <v>0.13125404915465699</v>
      </c>
      <c r="BR370" s="17">
        <v>0.165706481921785</v>
      </c>
      <c r="BS370" s="17"/>
      <c r="BT370" s="17">
        <v>0.120396405925472</v>
      </c>
      <c r="BU370" s="17">
        <v>0.12070300820848601</v>
      </c>
      <c r="BV370" s="17"/>
      <c r="BW370" s="17">
        <v>0.10292857698176899</v>
      </c>
      <c r="BX370" s="17">
        <v>0.13006072132589899</v>
      </c>
      <c r="BY370" s="17"/>
      <c r="BZ370" s="17">
        <v>0.122179235448101</v>
      </c>
      <c r="CA370" s="17">
        <v>0.134407835259961</v>
      </c>
      <c r="CB370" s="17">
        <v>4.9705456585811401E-2</v>
      </c>
      <c r="CC370" s="17"/>
      <c r="CD370" s="17">
        <v>0.13660025512033799</v>
      </c>
      <c r="CE370" s="17">
        <v>3.3830355776945903E-2</v>
      </c>
      <c r="CF370" s="17">
        <v>7.3416133819484503E-2</v>
      </c>
      <c r="CG370" s="17"/>
      <c r="CH370" s="17">
        <v>0.13598313910311799</v>
      </c>
      <c r="CI370" s="17">
        <v>7.1243432579370297E-2</v>
      </c>
      <c r="CJ370" s="17">
        <v>9.6740841696346197E-2</v>
      </c>
      <c r="CK370" s="17"/>
      <c r="CL370" s="17">
        <v>0.117579104557722</v>
      </c>
      <c r="CM370" s="17">
        <v>0.119731081347284</v>
      </c>
      <c r="CN370" s="17"/>
      <c r="CO370" s="17">
        <v>8.0673722591962399E-2</v>
      </c>
      <c r="CP370" s="17">
        <v>0.13822619879698</v>
      </c>
      <c r="CQ370" s="17">
        <v>0.111194119454332</v>
      </c>
      <c r="CR370" s="17">
        <v>0.116734340606735</v>
      </c>
    </row>
    <row r="371" spans="2:96" x14ac:dyDescent="0.25">
      <c r="B371" t="s">
        <v>325</v>
      </c>
      <c r="C371" s="17">
        <v>4.6815943497133597E-2</v>
      </c>
      <c r="D371" s="17">
        <v>4.8246482928075797E-2</v>
      </c>
      <c r="E371" s="17">
        <v>4.5667544326340299E-2</v>
      </c>
      <c r="F371" s="17"/>
      <c r="G371" s="17">
        <v>1.0073648102730801E-2</v>
      </c>
      <c r="H371" s="17">
        <v>3.2826573066906103E-2</v>
      </c>
      <c r="I371" s="17">
        <v>6.2505406908874794E-2</v>
      </c>
      <c r="J371" s="17">
        <v>5.0473776499373402E-2</v>
      </c>
      <c r="K371" s="17">
        <v>6.1112721111728802E-2</v>
      </c>
      <c r="L371" s="17">
        <v>5.7360477646339399E-2</v>
      </c>
      <c r="M371" s="17"/>
      <c r="N371" s="17">
        <v>3.2305210854640699E-2</v>
      </c>
      <c r="O371" s="17">
        <v>5.6355708490141897E-2</v>
      </c>
      <c r="P371" s="17">
        <v>3.7979094333744197E-2</v>
      </c>
      <c r="Q371" s="17">
        <v>6.0820019632259803E-2</v>
      </c>
      <c r="R371" s="17"/>
      <c r="S371" s="17">
        <v>4.9449549023307497E-2</v>
      </c>
      <c r="T371" s="17">
        <v>5.4732489605653002E-2</v>
      </c>
      <c r="U371" s="17">
        <v>8.9659421188381494E-2</v>
      </c>
      <c r="V371" s="17">
        <v>6.8480988894886297E-2</v>
      </c>
      <c r="W371" s="17">
        <v>3.4579120597978498E-2</v>
      </c>
      <c r="X371" s="17">
        <v>2.8389663154342999E-2</v>
      </c>
      <c r="Y371" s="17">
        <v>4.73231492648594E-2</v>
      </c>
      <c r="Z371" s="17">
        <v>2.4028126024978402E-2</v>
      </c>
      <c r="AA371" s="17">
        <v>4.3652937449267903E-2</v>
      </c>
      <c r="AB371" s="17">
        <v>2.9427594373306901E-2</v>
      </c>
      <c r="AC371" s="17">
        <v>2.1745870811756E-2</v>
      </c>
      <c r="AD371" s="17">
        <v>3.89315959636558E-2</v>
      </c>
      <c r="AE371" s="17"/>
      <c r="AF371" s="17">
        <v>5.0193033436260998E-2</v>
      </c>
      <c r="AG371" s="17">
        <v>3.7248211564145303E-2</v>
      </c>
      <c r="AH371" s="17">
        <v>6.99101943285836E-2</v>
      </c>
      <c r="AI371" s="17">
        <v>8.8782946888474906E-2</v>
      </c>
      <c r="AJ371" s="17">
        <v>7.4122675502701907E-2</v>
      </c>
      <c r="AK371" s="17"/>
      <c r="AL371" s="17">
        <v>4.4688081868572899E-2</v>
      </c>
      <c r="AM371" s="17">
        <v>4.0472567755788898E-2</v>
      </c>
      <c r="AN371" s="17">
        <v>6.1160218341014302E-2</v>
      </c>
      <c r="AO371" s="17"/>
      <c r="AP371" s="17">
        <v>4.0945509029725401E-2</v>
      </c>
      <c r="AQ371" s="17">
        <v>4.8744886847931997E-2</v>
      </c>
      <c r="AR371" s="17">
        <v>5.1107830694029001E-2</v>
      </c>
      <c r="AS371" s="17">
        <v>9.5218463617916804E-3</v>
      </c>
      <c r="AT371" s="17">
        <v>2.7198396535758E-2</v>
      </c>
      <c r="AU371" s="17"/>
      <c r="AV371" s="17">
        <v>0</v>
      </c>
      <c r="AW371" s="17">
        <v>2.54986901305423E-2</v>
      </c>
      <c r="AX371" s="17">
        <v>4.6910344424234203E-2</v>
      </c>
      <c r="AY371" s="17">
        <v>5.0218423406692497E-2</v>
      </c>
      <c r="AZ371" s="17">
        <v>5.1846038654943999E-2</v>
      </c>
      <c r="BA371" s="17">
        <v>6.0918080132404698E-2</v>
      </c>
      <c r="BB371" s="17">
        <v>5.5811222540787603E-2</v>
      </c>
      <c r="BC371" s="17">
        <v>6.4612333844238395E-2</v>
      </c>
      <c r="BD371" s="17">
        <v>3.3742383606885903E-2</v>
      </c>
      <c r="BE371" s="17">
        <v>5.9557599592030497E-2</v>
      </c>
      <c r="BF371" s="17">
        <v>4.3785380703232499E-2</v>
      </c>
      <c r="BG371" s="17">
        <v>6.9716632099982703E-2</v>
      </c>
      <c r="BH371" s="17">
        <v>1.2355776380302601E-2</v>
      </c>
      <c r="BI371" s="17">
        <v>5.7239015045893002E-2</v>
      </c>
      <c r="BJ371" s="17">
        <v>0</v>
      </c>
      <c r="BK371" s="17">
        <v>2.7620977518891799E-2</v>
      </c>
      <c r="BL371" s="17"/>
      <c r="BM371" s="17">
        <v>1.6799286531295001E-2</v>
      </c>
      <c r="BN371" s="17">
        <v>5.5917067599030597E-2</v>
      </c>
      <c r="BO371" s="17">
        <v>6.0160045774197903E-2</v>
      </c>
      <c r="BP371" s="17">
        <v>4.7094595312397403E-2</v>
      </c>
      <c r="BQ371" s="17">
        <v>4.8228887390347697E-2</v>
      </c>
      <c r="BR371" s="17">
        <v>8.2411140245136599E-2</v>
      </c>
      <c r="BS371" s="17"/>
      <c r="BT371" s="17">
        <v>4.9032891894901703E-2</v>
      </c>
      <c r="BU371" s="17">
        <v>4.3943826573875598E-2</v>
      </c>
      <c r="BV371" s="17"/>
      <c r="BW371" s="17">
        <v>4.3016027890417599E-2</v>
      </c>
      <c r="BX371" s="17">
        <v>5.0756037149064299E-2</v>
      </c>
      <c r="BY371" s="17"/>
      <c r="BZ371" s="17">
        <v>4.6306708619861497E-2</v>
      </c>
      <c r="CA371" s="17">
        <v>5.27403732620286E-2</v>
      </c>
      <c r="CB371" s="17">
        <v>5.4772292337542099E-2</v>
      </c>
      <c r="CC371" s="17"/>
      <c r="CD371" s="17">
        <v>4.9146454474468498E-2</v>
      </c>
      <c r="CE371" s="17">
        <v>4.3081140951125398E-2</v>
      </c>
      <c r="CF371" s="17">
        <v>2.64240049680514E-2</v>
      </c>
      <c r="CG371" s="17"/>
      <c r="CH371" s="17">
        <v>4.9429516741443899E-2</v>
      </c>
      <c r="CI371" s="17">
        <v>5.3743295990412797E-2</v>
      </c>
      <c r="CJ371" s="17">
        <v>1.9288624397100902E-2</v>
      </c>
      <c r="CK371" s="17"/>
      <c r="CL371" s="17">
        <v>4.4955592403066798E-2</v>
      </c>
      <c r="CM371" s="17">
        <v>5.2200893380975201E-2</v>
      </c>
      <c r="CN371" s="17"/>
      <c r="CO371" s="17">
        <v>4.1247445248836702E-2</v>
      </c>
      <c r="CP371" s="17">
        <v>4.7149812638268902E-2</v>
      </c>
      <c r="CQ371" s="17">
        <v>5.1205803527831502E-2</v>
      </c>
      <c r="CR371" s="17">
        <v>3.9693625986638503E-2</v>
      </c>
    </row>
    <row r="372" spans="2:96" x14ac:dyDescent="0.25">
      <c r="B372" t="s">
        <v>326</v>
      </c>
      <c r="C372" s="17">
        <v>3.4453795673314601E-2</v>
      </c>
      <c r="D372" s="17">
        <v>3.3442591029328297E-2</v>
      </c>
      <c r="E372" s="17">
        <v>3.5629530502901699E-2</v>
      </c>
      <c r="F372" s="17"/>
      <c r="G372" s="17">
        <v>5.1155300164486099E-3</v>
      </c>
      <c r="H372" s="17">
        <v>8.8611460878366306E-3</v>
      </c>
      <c r="I372" s="17">
        <v>3.1828317019993099E-2</v>
      </c>
      <c r="J372" s="17">
        <v>4.8497569469340203E-2</v>
      </c>
      <c r="K372" s="17">
        <v>4.2813983516414703E-2</v>
      </c>
      <c r="L372" s="17">
        <v>5.99725330007456E-2</v>
      </c>
      <c r="M372" s="17"/>
      <c r="N372" s="17">
        <v>1.8442652556478398E-2</v>
      </c>
      <c r="O372" s="17">
        <v>2.7182078901906999E-2</v>
      </c>
      <c r="P372" s="17">
        <v>4.1239237137265398E-2</v>
      </c>
      <c r="Q372" s="17">
        <v>5.37013139981301E-2</v>
      </c>
      <c r="R372" s="17"/>
      <c r="S372" s="17">
        <v>2.8728145029656999E-2</v>
      </c>
      <c r="T372" s="17">
        <v>2.9197571957339401E-2</v>
      </c>
      <c r="U372" s="17">
        <v>3.9831838521471798E-2</v>
      </c>
      <c r="V372" s="17">
        <v>5.26811079253049E-2</v>
      </c>
      <c r="W372" s="17">
        <v>4.77293650055996E-2</v>
      </c>
      <c r="X372" s="17">
        <v>1.7910180757094801E-2</v>
      </c>
      <c r="Y372" s="17">
        <v>3.03193808774706E-2</v>
      </c>
      <c r="Z372" s="17">
        <v>6.6073919712416898E-2</v>
      </c>
      <c r="AA372" s="17">
        <v>3.06864971663987E-2</v>
      </c>
      <c r="AB372" s="17">
        <v>4.5862542142992797E-2</v>
      </c>
      <c r="AC372" s="17">
        <v>1.0077521533274601E-2</v>
      </c>
      <c r="AD372" s="17">
        <v>2.3138454252688699E-2</v>
      </c>
      <c r="AE372" s="17"/>
      <c r="AF372" s="17">
        <v>4.3338968961026E-2</v>
      </c>
      <c r="AG372" s="17">
        <v>2.4914146634719601E-2</v>
      </c>
      <c r="AH372" s="17">
        <v>1.7070767840013899E-2</v>
      </c>
      <c r="AI372" s="17">
        <v>0</v>
      </c>
      <c r="AJ372" s="17">
        <v>4.5801181460575303E-2</v>
      </c>
      <c r="AK372" s="17"/>
      <c r="AL372" s="17">
        <v>4.2527124401825198E-2</v>
      </c>
      <c r="AM372" s="17">
        <v>3.1576390409310699E-2</v>
      </c>
      <c r="AN372" s="17">
        <v>2.7434893354668598E-2</v>
      </c>
      <c r="AO372" s="17"/>
      <c r="AP372" s="17">
        <v>5.4785887765803502E-2</v>
      </c>
      <c r="AQ372" s="17">
        <v>2.8984195762669501E-2</v>
      </c>
      <c r="AR372" s="17">
        <v>1.59191228906835E-2</v>
      </c>
      <c r="AS372" s="17">
        <v>1.8524316694476298E-2</v>
      </c>
      <c r="AT372" s="17">
        <v>0</v>
      </c>
      <c r="AU372" s="17"/>
      <c r="AV372" s="17">
        <v>0</v>
      </c>
      <c r="AW372" s="17">
        <v>6.6700680963633893E-2</v>
      </c>
      <c r="AX372" s="17">
        <v>3.3495742427301599E-2</v>
      </c>
      <c r="AY372" s="17">
        <v>3.4553590718182203E-2</v>
      </c>
      <c r="AZ372" s="17">
        <v>4.5570400886015001E-2</v>
      </c>
      <c r="BA372" s="17">
        <v>4.6107613307054603E-2</v>
      </c>
      <c r="BB372" s="17">
        <v>1.7530386416321202E-2</v>
      </c>
      <c r="BC372" s="17">
        <v>4.39371223602451E-2</v>
      </c>
      <c r="BD372" s="17">
        <v>2.73735162798164E-2</v>
      </c>
      <c r="BE372" s="17">
        <v>1.8017387018600201E-2</v>
      </c>
      <c r="BF372" s="17">
        <v>7.3670707619703193E-2</v>
      </c>
      <c r="BG372" s="17">
        <v>9.3884001042091707E-3</v>
      </c>
      <c r="BH372" s="17">
        <v>0</v>
      </c>
      <c r="BI372" s="17">
        <v>1.9687853141303901E-2</v>
      </c>
      <c r="BJ372" s="17">
        <v>0</v>
      </c>
      <c r="BK372" s="17">
        <v>1.1815574960031199E-2</v>
      </c>
      <c r="BL372" s="17"/>
      <c r="BM372" s="17">
        <v>2.1205321881775801E-2</v>
      </c>
      <c r="BN372" s="17">
        <v>4.57485888322441E-2</v>
      </c>
      <c r="BO372" s="17">
        <v>1.8806566115814799E-2</v>
      </c>
      <c r="BP372" s="17">
        <v>4.0733186861196098E-2</v>
      </c>
      <c r="BQ372" s="17">
        <v>5.4835517446625202E-2</v>
      </c>
      <c r="BR372" s="17">
        <v>9.2223483268085802E-3</v>
      </c>
      <c r="BS372" s="17"/>
      <c r="BT372" s="17">
        <v>2.9636824778017899E-2</v>
      </c>
      <c r="BU372" s="17">
        <v>4.2911001513866502E-2</v>
      </c>
      <c r="BV372" s="17"/>
      <c r="BW372" s="17">
        <v>2.7631709066042901E-2</v>
      </c>
      <c r="BX372" s="17">
        <v>4.0531608435897398E-2</v>
      </c>
      <c r="BY372" s="17"/>
      <c r="BZ372" s="17">
        <v>3.8168467329778299E-2</v>
      </c>
      <c r="CA372" s="17">
        <v>1.9660470792242299E-2</v>
      </c>
      <c r="CB372" s="17">
        <v>3.0479562590979E-2</v>
      </c>
      <c r="CC372" s="17"/>
      <c r="CD372" s="17">
        <v>3.4533212893497797E-2</v>
      </c>
      <c r="CE372" s="17">
        <v>4.3368975499332198E-2</v>
      </c>
      <c r="CF372" s="17">
        <v>6.0889923080905101E-2</v>
      </c>
      <c r="CG372" s="17"/>
      <c r="CH372" s="17">
        <v>3.6242481289623797E-2</v>
      </c>
      <c r="CI372" s="17">
        <v>2.71740325729804E-2</v>
      </c>
      <c r="CJ372" s="17">
        <v>4.3361096557545602E-2</v>
      </c>
      <c r="CK372" s="17"/>
      <c r="CL372" s="17">
        <v>1.1148789558483601E-2</v>
      </c>
      <c r="CM372" s="17">
        <v>6.1103673117675901E-2</v>
      </c>
      <c r="CN372" s="17"/>
      <c r="CO372" s="17">
        <v>2.85946738897093E-2</v>
      </c>
      <c r="CP372" s="17">
        <v>3.34608751200322E-2</v>
      </c>
      <c r="CQ372" s="17">
        <v>3.9411701089272201E-2</v>
      </c>
      <c r="CR372" s="17">
        <v>2.8871438266116701E-2</v>
      </c>
    </row>
    <row r="373" spans="2:96" x14ac:dyDescent="0.25">
      <c r="B373" t="s">
        <v>327</v>
      </c>
      <c r="C373" s="17">
        <v>0.112627901209214</v>
      </c>
      <c r="D373" s="17">
        <v>8.9093409596326098E-2</v>
      </c>
      <c r="E373" s="17">
        <v>0.13627773475160301</v>
      </c>
      <c r="F373" s="17"/>
      <c r="G373" s="17">
        <v>8.6924859916218705E-2</v>
      </c>
      <c r="H373" s="17">
        <v>0.13032731797899499</v>
      </c>
      <c r="I373" s="17">
        <v>0.10878931760691</v>
      </c>
      <c r="J373" s="17">
        <v>0.108396377719915</v>
      </c>
      <c r="K373" s="17">
        <v>0.12191242717551901</v>
      </c>
      <c r="L373" s="17">
        <v>0.115614269456375</v>
      </c>
      <c r="M373" s="17"/>
      <c r="N373" s="17">
        <v>7.9640122154595497E-2</v>
      </c>
      <c r="O373" s="17">
        <v>0.106029755161603</v>
      </c>
      <c r="P373" s="17">
        <v>0.15130588705422801</v>
      </c>
      <c r="Q373" s="17">
        <v>0.122346830396974</v>
      </c>
      <c r="R373" s="17"/>
      <c r="S373" s="17">
        <v>0.10666749141607799</v>
      </c>
      <c r="T373" s="17">
        <v>0.1037543140284</v>
      </c>
      <c r="U373" s="17">
        <v>0.10149242118080599</v>
      </c>
      <c r="V373" s="17">
        <v>0.140040511218604</v>
      </c>
      <c r="W373" s="17">
        <v>9.0315441663955207E-2</v>
      </c>
      <c r="X373" s="17">
        <v>0.106909202742584</v>
      </c>
      <c r="Y373" s="17">
        <v>6.6059540958211899E-2</v>
      </c>
      <c r="Z373" s="17">
        <v>0.14267961776922</v>
      </c>
      <c r="AA373" s="17">
        <v>0.14659299626863001</v>
      </c>
      <c r="AB373" s="17">
        <v>0.112657463345386</v>
      </c>
      <c r="AC373" s="17">
        <v>0.13650066500292199</v>
      </c>
      <c r="AD373" s="17">
        <v>0.115420381233252</v>
      </c>
      <c r="AE373" s="17"/>
      <c r="AF373" s="17">
        <v>0.11429949513608301</v>
      </c>
      <c r="AG373" s="17">
        <v>8.1403395812566406E-2</v>
      </c>
      <c r="AH373" s="17">
        <v>6.2398023077204899E-2</v>
      </c>
      <c r="AI373" s="17">
        <v>6.9965284850384196E-2</v>
      </c>
      <c r="AJ373" s="17">
        <v>0.20003146278175599</v>
      </c>
      <c r="AK373" s="17"/>
      <c r="AL373" s="17">
        <v>0.114338307014684</v>
      </c>
      <c r="AM373" s="17">
        <v>9.2234091205401603E-2</v>
      </c>
      <c r="AN373" s="17">
        <v>9.7026762261932895E-2</v>
      </c>
      <c r="AO373" s="17"/>
      <c r="AP373" s="17">
        <v>0.15044272114527699</v>
      </c>
      <c r="AQ373" s="17">
        <v>0.10379713057578401</v>
      </c>
      <c r="AR373" s="17">
        <v>0.102947497464244</v>
      </c>
      <c r="AS373" s="17">
        <v>9.3826312129904499E-2</v>
      </c>
      <c r="AT373" s="17">
        <v>3.4795638648175899E-2</v>
      </c>
      <c r="AU373" s="17"/>
      <c r="AV373" s="17">
        <v>0</v>
      </c>
      <c r="AW373" s="17">
        <v>0.185120404228443</v>
      </c>
      <c r="AX373" s="17">
        <v>0.161261111471799</v>
      </c>
      <c r="AY373" s="17">
        <v>0.1197536119066</v>
      </c>
      <c r="AZ373" s="17">
        <v>0.131125210918382</v>
      </c>
      <c r="BA373" s="17">
        <v>0.129546926919199</v>
      </c>
      <c r="BB373" s="17">
        <v>9.7042863717220401E-2</v>
      </c>
      <c r="BC373" s="17">
        <v>0.11637302553300601</v>
      </c>
      <c r="BD373" s="17">
        <v>7.45469461208874E-2</v>
      </c>
      <c r="BE373" s="17">
        <v>7.3136283220560497E-2</v>
      </c>
      <c r="BF373" s="17">
        <v>5.2312620237533199E-2</v>
      </c>
      <c r="BG373" s="17">
        <v>5.9391680981144702E-2</v>
      </c>
      <c r="BH373" s="17">
        <v>0.131939230482854</v>
      </c>
      <c r="BI373" s="17">
        <v>0.103173524349012</v>
      </c>
      <c r="BJ373" s="17">
        <v>0.17194653808629101</v>
      </c>
      <c r="BK373" s="17">
        <v>5.6176818923294403E-2</v>
      </c>
      <c r="BL373" s="17"/>
      <c r="BM373" s="17">
        <v>9.9958742573483098E-2</v>
      </c>
      <c r="BN373" s="17">
        <v>9.7477103013875493E-2</v>
      </c>
      <c r="BO373" s="17">
        <v>0.13876061530848799</v>
      </c>
      <c r="BP373" s="17">
        <v>0.119766776373272</v>
      </c>
      <c r="BQ373" s="17">
        <v>0.128514380636989</v>
      </c>
      <c r="BR373" s="17">
        <v>0.122228116618236</v>
      </c>
      <c r="BS373" s="17"/>
      <c r="BT373" s="17">
        <v>9.5419134502190694E-2</v>
      </c>
      <c r="BU373" s="17">
        <v>0.13763725606576899</v>
      </c>
      <c r="BV373" s="17"/>
      <c r="BW373" s="17">
        <v>7.9079908097960699E-2</v>
      </c>
      <c r="BX373" s="17">
        <v>9.3868066337865805E-2</v>
      </c>
      <c r="BY373" s="17"/>
      <c r="BZ373" s="17">
        <v>0.106505969479624</v>
      </c>
      <c r="CA373" s="17">
        <v>0.138295184753916</v>
      </c>
      <c r="CB373" s="17">
        <v>8.5880069738919401E-2</v>
      </c>
      <c r="CC373" s="17"/>
      <c r="CD373" s="17">
        <v>7.7543955397596898E-2</v>
      </c>
      <c r="CE373" s="17">
        <v>0.22657856101571999</v>
      </c>
      <c r="CF373" s="17">
        <v>0.19473139219250901</v>
      </c>
      <c r="CG373" s="17"/>
      <c r="CH373" s="17">
        <v>8.7438418572103493E-2</v>
      </c>
      <c r="CI373" s="17">
        <v>0.21077677331882699</v>
      </c>
      <c r="CJ373" s="17">
        <v>0.180361486720263</v>
      </c>
      <c r="CK373" s="17"/>
      <c r="CL373" s="17">
        <v>3.17704453044238E-2</v>
      </c>
      <c r="CM373" s="17">
        <v>0.19470504747050699</v>
      </c>
      <c r="CN373" s="17"/>
      <c r="CO373" s="17">
        <v>9.0384366506598507E-2</v>
      </c>
      <c r="CP373" s="17">
        <v>9.03208416457143E-2</v>
      </c>
      <c r="CQ373" s="17">
        <v>0.12384140079446</v>
      </c>
      <c r="CR373" s="17">
        <v>0.14162106410723899</v>
      </c>
    </row>
    <row r="374" spans="2:96" x14ac:dyDescent="0.25">
      <c r="B374" t="s">
        <v>175</v>
      </c>
      <c r="C374" s="17">
        <v>4.51213449475239E-2</v>
      </c>
      <c r="D374" s="17">
        <v>3.1279554671729499E-2</v>
      </c>
      <c r="E374" s="17">
        <v>5.7830205874645497E-2</v>
      </c>
      <c r="F374" s="17"/>
      <c r="G374" s="17">
        <v>2.8839793522130001E-2</v>
      </c>
      <c r="H374" s="17">
        <v>5.3694466078625797E-2</v>
      </c>
      <c r="I374" s="17">
        <v>5.9572775214720902E-2</v>
      </c>
      <c r="J374" s="17">
        <v>4.1771513926315298E-2</v>
      </c>
      <c r="K374" s="17">
        <v>4.7642226786749599E-2</v>
      </c>
      <c r="L374" s="17">
        <v>3.8240250380470797E-2</v>
      </c>
      <c r="M374" s="17"/>
      <c r="N374" s="17">
        <v>4.0810292775523303E-2</v>
      </c>
      <c r="O374" s="17">
        <v>4.4443132124882899E-2</v>
      </c>
      <c r="P374" s="17">
        <v>3.5169047134193401E-2</v>
      </c>
      <c r="Q374" s="17">
        <v>5.9704138664209198E-2</v>
      </c>
      <c r="R374" s="17"/>
      <c r="S374" s="17">
        <v>3.6089236496130397E-2</v>
      </c>
      <c r="T374" s="17">
        <v>4.0405531406218102E-2</v>
      </c>
      <c r="U374" s="17">
        <v>6.4113181657985699E-2</v>
      </c>
      <c r="V374" s="17">
        <v>4.8683610072707301E-2</v>
      </c>
      <c r="W374" s="17">
        <v>2.9606688928716301E-2</v>
      </c>
      <c r="X374" s="17">
        <v>5.7976098001476198E-2</v>
      </c>
      <c r="Y374" s="17">
        <v>4.2957546353263001E-2</v>
      </c>
      <c r="Z374" s="17">
        <v>1.2002469904438399E-2</v>
      </c>
      <c r="AA374" s="17">
        <v>2.47279523132025E-2</v>
      </c>
      <c r="AB374" s="17">
        <v>6.52202688438627E-2</v>
      </c>
      <c r="AC374" s="17">
        <v>6.6642362469003097E-2</v>
      </c>
      <c r="AD374" s="17">
        <v>7.2249765475527694E-2</v>
      </c>
      <c r="AE374" s="17"/>
      <c r="AF374" s="17">
        <v>3.8293208211579298E-2</v>
      </c>
      <c r="AG374" s="17">
        <v>3.2222617791504898E-2</v>
      </c>
      <c r="AH374" s="17">
        <v>3.5400529116402998E-2</v>
      </c>
      <c r="AI374" s="17">
        <v>0</v>
      </c>
      <c r="AJ374" s="17">
        <v>8.1069679070382497E-2</v>
      </c>
      <c r="AK374" s="17"/>
      <c r="AL374" s="17">
        <v>3.5369001070367799E-2</v>
      </c>
      <c r="AM374" s="17">
        <v>3.3807471709247798E-2</v>
      </c>
      <c r="AN374" s="17">
        <v>2.9769725816523498E-2</v>
      </c>
      <c r="AO374" s="17"/>
      <c r="AP374" s="17">
        <v>3.7696597440962799E-2</v>
      </c>
      <c r="AQ374" s="17">
        <v>4.4911313488020702E-2</v>
      </c>
      <c r="AR374" s="17">
        <v>4.8788623926407197E-2</v>
      </c>
      <c r="AS374" s="17">
        <v>1.9612282704198101E-2</v>
      </c>
      <c r="AT374" s="17">
        <v>0.101294223259682</v>
      </c>
      <c r="AU374" s="17"/>
      <c r="AV374" s="17">
        <v>1</v>
      </c>
      <c r="AW374" s="17">
        <v>4.9053643841895499E-2</v>
      </c>
      <c r="AX374" s="17">
        <v>5.3454304544400498E-2</v>
      </c>
      <c r="AY374" s="17">
        <v>2.3429166157082199E-2</v>
      </c>
      <c r="AZ374" s="17">
        <v>6.1396408221081E-2</v>
      </c>
      <c r="BA374" s="17">
        <v>2.3800898317973999E-2</v>
      </c>
      <c r="BB374" s="17">
        <v>4.1724188707455097E-2</v>
      </c>
      <c r="BC374" s="17">
        <v>3.8259801026022403E-2</v>
      </c>
      <c r="BD374" s="17">
        <v>5.1994038073378199E-2</v>
      </c>
      <c r="BE374" s="17">
        <v>9.2083237370252594E-3</v>
      </c>
      <c r="BF374" s="17">
        <v>6.6076644623853195E-2</v>
      </c>
      <c r="BG374" s="17">
        <v>1.7599860901689302E-2</v>
      </c>
      <c r="BH374" s="17">
        <v>0</v>
      </c>
      <c r="BI374" s="17">
        <v>3.9568294668156097E-2</v>
      </c>
      <c r="BJ374" s="17">
        <v>2.2131155857133301E-2</v>
      </c>
      <c r="BK374" s="17">
        <v>4.1514903287404099E-2</v>
      </c>
      <c r="BL374" s="17"/>
      <c r="BM374" s="17">
        <v>5.5190849619746803E-2</v>
      </c>
      <c r="BN374" s="17">
        <v>3.66958317968403E-2</v>
      </c>
      <c r="BO374" s="17">
        <v>7.0192724409837495E-2</v>
      </c>
      <c r="BP374" s="17">
        <v>2.9482485909824298E-2</v>
      </c>
      <c r="BQ374" s="17">
        <v>1.0991766598386601E-2</v>
      </c>
      <c r="BR374" s="17">
        <v>0.102190424630559</v>
      </c>
      <c r="BS374" s="17"/>
      <c r="BT374" s="17">
        <v>3.93832115140723E-2</v>
      </c>
      <c r="BU374" s="17">
        <v>5.0748543535497202E-2</v>
      </c>
      <c r="BV374" s="17"/>
      <c r="BW374" s="17">
        <v>4.1744932838130799E-2</v>
      </c>
      <c r="BX374" s="17">
        <v>3.7290390425542497E-2</v>
      </c>
      <c r="BY374" s="17"/>
      <c r="BZ374" s="17">
        <v>4.6736563720764603E-2</v>
      </c>
      <c r="CA374" s="17">
        <v>4.1568393611584702E-2</v>
      </c>
      <c r="CB374" s="17">
        <v>4.5613593525465602E-2</v>
      </c>
      <c r="CC374" s="17"/>
      <c r="CD374" s="17">
        <v>4.4717112405467198E-2</v>
      </c>
      <c r="CE374" s="17">
        <v>5.8707138477975401E-2</v>
      </c>
      <c r="CF374" s="17">
        <v>3.8855484236955597E-2</v>
      </c>
      <c r="CG374" s="17"/>
      <c r="CH374" s="17">
        <v>4.4230687995246598E-2</v>
      </c>
      <c r="CI374" s="17">
        <v>6.5804885818102593E-2</v>
      </c>
      <c r="CJ374" s="17">
        <v>2.54007260293591E-2</v>
      </c>
      <c r="CK374" s="17"/>
      <c r="CL374" s="17">
        <v>2.5502411026439398E-2</v>
      </c>
      <c r="CM374" s="17">
        <v>5.3779253812516602E-2</v>
      </c>
      <c r="CN374" s="17"/>
      <c r="CO374" s="17">
        <v>7.71442834302059E-3</v>
      </c>
      <c r="CP374" s="17">
        <v>4.0855074530389397E-2</v>
      </c>
      <c r="CQ374" s="17">
        <v>4.7769345837525901E-2</v>
      </c>
      <c r="CR374" s="17">
        <v>6.1775927852500599E-2</v>
      </c>
    </row>
    <row r="375" spans="2:96" x14ac:dyDescent="0.25">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c r="CA375" s="17"/>
      <c r="CB375" s="17"/>
      <c r="CC375" s="17"/>
      <c r="CD375" s="17"/>
      <c r="CE375" s="17"/>
      <c r="CF375" s="17"/>
      <c r="CG375" s="17"/>
      <c r="CH375" s="17"/>
      <c r="CI375" s="17"/>
      <c r="CJ375" s="17"/>
      <c r="CK375" s="17"/>
      <c r="CL375" s="17"/>
      <c r="CM375" s="17"/>
      <c r="CN375" s="17"/>
      <c r="CO375" s="17"/>
      <c r="CP375" s="17"/>
      <c r="CQ375" s="17"/>
      <c r="CR375" s="17"/>
    </row>
    <row r="376" spans="2:96" x14ac:dyDescent="0.25">
      <c r="B376" s="6" t="s">
        <v>348</v>
      </c>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c r="CA376" s="17"/>
      <c r="CB376" s="17"/>
      <c r="CC376" s="17"/>
      <c r="CD376" s="17"/>
      <c r="CE376" s="17"/>
      <c r="CF376" s="17"/>
      <c r="CG376" s="17"/>
      <c r="CH376" s="17"/>
      <c r="CI376" s="17"/>
      <c r="CJ376" s="17"/>
      <c r="CK376" s="17"/>
      <c r="CL376" s="17"/>
      <c r="CM376" s="17"/>
      <c r="CN376" s="17"/>
      <c r="CO376" s="17"/>
      <c r="CP376" s="17"/>
      <c r="CQ376" s="17"/>
      <c r="CR376" s="17"/>
    </row>
    <row r="377" spans="2:96" x14ac:dyDescent="0.25">
      <c r="B377" s="24" t="s">
        <v>123</v>
      </c>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c r="CA377" s="17"/>
      <c r="CB377" s="17"/>
      <c r="CC377" s="17"/>
      <c r="CD377" s="17"/>
      <c r="CE377" s="17"/>
      <c r="CF377" s="17"/>
      <c r="CG377" s="17"/>
      <c r="CH377" s="17"/>
      <c r="CI377" s="17"/>
      <c r="CJ377" s="17"/>
      <c r="CK377" s="17"/>
      <c r="CL377" s="17"/>
      <c r="CM377" s="17"/>
      <c r="CN377" s="17"/>
      <c r="CO377" s="17"/>
      <c r="CP377" s="17"/>
      <c r="CQ377" s="17"/>
      <c r="CR377" s="17"/>
    </row>
    <row r="378" spans="2:96" x14ac:dyDescent="0.25">
      <c r="B378" t="s">
        <v>340</v>
      </c>
      <c r="C378" s="17">
        <v>0.65787386031555595</v>
      </c>
      <c r="D378" s="17">
        <v>0.63724131509329396</v>
      </c>
      <c r="E378" s="17">
        <v>0.67941393662763405</v>
      </c>
      <c r="F378" s="17"/>
      <c r="G378" s="17">
        <v>0.44188512193256602</v>
      </c>
      <c r="H378" s="17">
        <v>0.580945659588611</v>
      </c>
      <c r="I378" s="17">
        <v>0.67176879704716697</v>
      </c>
      <c r="J378" s="17">
        <v>0.75993965515776696</v>
      </c>
      <c r="K378" s="17">
        <v>0.714729221608844</v>
      </c>
      <c r="L378" s="17">
        <v>0.73182786021259705</v>
      </c>
      <c r="M378" s="17"/>
      <c r="N378" s="17">
        <v>0.66743584687527302</v>
      </c>
      <c r="O378" s="17">
        <v>0.67660175836185299</v>
      </c>
      <c r="P378" s="17">
        <v>0.62370721591383504</v>
      </c>
      <c r="Q378" s="17">
        <v>0.659158878105918</v>
      </c>
      <c r="R378" s="17"/>
      <c r="S378" s="17">
        <v>0.60692794641010495</v>
      </c>
      <c r="T378" s="17">
        <v>0.69878995364449803</v>
      </c>
      <c r="U378" s="17">
        <v>0.690713836233662</v>
      </c>
      <c r="V378" s="17">
        <v>0.66468057933878999</v>
      </c>
      <c r="W378" s="17">
        <v>0.67204209237352697</v>
      </c>
      <c r="X378" s="17">
        <v>0.63325217945051004</v>
      </c>
      <c r="Y378" s="17">
        <v>0.63344103210241198</v>
      </c>
      <c r="Z378" s="17">
        <v>0.74314369033213501</v>
      </c>
      <c r="AA378" s="17">
        <v>0.65403313598655299</v>
      </c>
      <c r="AB378" s="17">
        <v>0.61935227332596499</v>
      </c>
      <c r="AC378" s="17">
        <v>0.70858241934537503</v>
      </c>
      <c r="AD378" s="17">
        <v>0.64758690075993797</v>
      </c>
      <c r="AE378" s="17"/>
      <c r="AF378" s="17">
        <v>0.70562826553039903</v>
      </c>
      <c r="AG378" s="17">
        <v>0.63100503872637603</v>
      </c>
      <c r="AH378" s="17">
        <v>0.68607911340818895</v>
      </c>
      <c r="AI378" s="17">
        <v>0.660174782912476</v>
      </c>
      <c r="AJ378" s="17">
        <v>0.62792388588203596</v>
      </c>
      <c r="AK378" s="17"/>
      <c r="AL378" s="17">
        <v>0.67528015440022304</v>
      </c>
      <c r="AM378" s="17">
        <v>0.63500094083102998</v>
      </c>
      <c r="AN378" s="17">
        <v>0.69462535904892198</v>
      </c>
      <c r="AO378" s="17"/>
      <c r="AP378" s="17">
        <v>0.66509928379443495</v>
      </c>
      <c r="AQ378" s="17">
        <v>0.66044475945988501</v>
      </c>
      <c r="AR378" s="17">
        <v>0.64457681616652496</v>
      </c>
      <c r="AS378" s="17">
        <v>0.65318299567640303</v>
      </c>
      <c r="AT378" s="17">
        <v>0.71665500108837699</v>
      </c>
      <c r="AU378" s="17"/>
      <c r="AV378" s="17">
        <v>0.31036398094020001</v>
      </c>
      <c r="AW378" s="17">
        <v>0.72968869601920205</v>
      </c>
      <c r="AX378" s="17">
        <v>0.66537000457364004</v>
      </c>
      <c r="AY378" s="17">
        <v>0.64964296925398601</v>
      </c>
      <c r="AZ378" s="17">
        <v>0.622373474390153</v>
      </c>
      <c r="BA378" s="17">
        <v>0.68589275746260403</v>
      </c>
      <c r="BB378" s="17">
        <v>0.60453563134944799</v>
      </c>
      <c r="BC378" s="17">
        <v>0.62115788923820503</v>
      </c>
      <c r="BD378" s="17">
        <v>0.70606208929672198</v>
      </c>
      <c r="BE378" s="17">
        <v>0.71666478269062095</v>
      </c>
      <c r="BF378" s="17">
        <v>0.63554511279227599</v>
      </c>
      <c r="BG378" s="17">
        <v>0.75461401172155496</v>
      </c>
      <c r="BH378" s="17">
        <v>0.61438007085989199</v>
      </c>
      <c r="BI378" s="17">
        <v>0.71512074395348901</v>
      </c>
      <c r="BJ378" s="17">
        <v>0.572744813758717</v>
      </c>
      <c r="BK378" s="17">
        <v>0.63346953085220503</v>
      </c>
      <c r="BL378" s="17"/>
      <c r="BM378" s="17">
        <v>0.56585254989107603</v>
      </c>
      <c r="BN378" s="17">
        <v>0.69014543295070296</v>
      </c>
      <c r="BO378" s="17">
        <v>0.68852342886987505</v>
      </c>
      <c r="BP378" s="17">
        <v>0.65571612463402096</v>
      </c>
      <c r="BQ378" s="17">
        <v>0.74371012139219395</v>
      </c>
      <c r="BR378" s="17">
        <v>0.63323300349630496</v>
      </c>
      <c r="BS378" s="17"/>
      <c r="BT378" s="17">
        <v>0.65778984748243896</v>
      </c>
      <c r="BU378" s="17">
        <v>0.66542595786261804</v>
      </c>
      <c r="BV378" s="17"/>
      <c r="BW378" s="17">
        <v>0.65124312945872398</v>
      </c>
      <c r="BX378" s="17">
        <v>0.69043194796118201</v>
      </c>
      <c r="BY378" s="17"/>
      <c r="BZ378" s="17">
        <v>0.66684761495891798</v>
      </c>
      <c r="CA378" s="17">
        <v>0.68356354423834298</v>
      </c>
      <c r="CB378" s="17">
        <v>0.50943839965687299</v>
      </c>
      <c r="CC378" s="17"/>
      <c r="CD378" s="17">
        <v>0.67510188155919004</v>
      </c>
      <c r="CE378" s="17">
        <v>0.56654505827901402</v>
      </c>
      <c r="CF378" s="17">
        <v>0.64168542272394002</v>
      </c>
      <c r="CG378" s="17"/>
      <c r="CH378" s="17">
        <v>0.68833706355739399</v>
      </c>
      <c r="CI378" s="17">
        <v>0.61251460456219398</v>
      </c>
      <c r="CJ378" s="17">
        <v>0.57048624461922703</v>
      </c>
      <c r="CK378" s="17"/>
      <c r="CL378" s="17">
        <v>0.71117342915642501</v>
      </c>
      <c r="CM378" s="17">
        <v>0.60414423112762305</v>
      </c>
      <c r="CN378" s="17"/>
      <c r="CO378" s="17">
        <v>0.60295819962799202</v>
      </c>
      <c r="CP378" s="17">
        <v>0.64534917641105205</v>
      </c>
      <c r="CQ378" s="17">
        <v>0.65926959569251498</v>
      </c>
      <c r="CR378" s="17">
        <v>0.69912351295115105</v>
      </c>
    </row>
    <row r="379" spans="2:96" x14ac:dyDescent="0.25">
      <c r="B379" t="s">
        <v>341</v>
      </c>
      <c r="C379" s="17">
        <v>0.25346559402139401</v>
      </c>
      <c r="D379" s="17">
        <v>0.26405660948985599</v>
      </c>
      <c r="E379" s="17">
        <v>0.242366545429618</v>
      </c>
      <c r="F379" s="17"/>
      <c r="G379" s="17">
        <v>0.35128491473957202</v>
      </c>
      <c r="H379" s="17">
        <v>0.28634859274635699</v>
      </c>
      <c r="I379" s="17">
        <v>0.25070179251973301</v>
      </c>
      <c r="J379" s="17">
        <v>0.19847563882575101</v>
      </c>
      <c r="K379" s="17">
        <v>0.237141910854275</v>
      </c>
      <c r="L379" s="17">
        <v>0.21950929478377301</v>
      </c>
      <c r="M379" s="17"/>
      <c r="N379" s="17">
        <v>0.25512180496575398</v>
      </c>
      <c r="O379" s="17">
        <v>0.25159542076936903</v>
      </c>
      <c r="P379" s="17">
        <v>0.26577941488963103</v>
      </c>
      <c r="Q379" s="17">
        <v>0.24077329623770999</v>
      </c>
      <c r="R379" s="17"/>
      <c r="S379" s="17">
        <v>0.26693479589781799</v>
      </c>
      <c r="T379" s="17">
        <v>0.209531994152347</v>
      </c>
      <c r="U379" s="17">
        <v>0.25786944462691402</v>
      </c>
      <c r="V379" s="17">
        <v>0.27041431490724899</v>
      </c>
      <c r="W379" s="17">
        <v>0.24903918421480101</v>
      </c>
      <c r="X379" s="17">
        <v>0.26941360538377601</v>
      </c>
      <c r="Y379" s="17">
        <v>0.28821866508440303</v>
      </c>
      <c r="Z379" s="17">
        <v>0.20465186377820399</v>
      </c>
      <c r="AA379" s="17">
        <v>0.25098709990947299</v>
      </c>
      <c r="AB379" s="17">
        <v>0.279669307443492</v>
      </c>
      <c r="AC379" s="17">
        <v>0.24710966178694499</v>
      </c>
      <c r="AD379" s="17">
        <v>0.194271195666125</v>
      </c>
      <c r="AE379" s="17"/>
      <c r="AF379" s="17">
        <v>0.22244684886275801</v>
      </c>
      <c r="AG379" s="17">
        <v>0.27576779409483199</v>
      </c>
      <c r="AH379" s="17">
        <v>0.25467003550635597</v>
      </c>
      <c r="AI379" s="17">
        <v>0.30514307156585402</v>
      </c>
      <c r="AJ379" s="17">
        <v>0.28022662516116598</v>
      </c>
      <c r="AK379" s="17"/>
      <c r="AL379" s="17">
        <v>0.24747306866295099</v>
      </c>
      <c r="AM379" s="17">
        <v>0.272679085136036</v>
      </c>
      <c r="AN379" s="17">
        <v>0.20360800779247401</v>
      </c>
      <c r="AO379" s="17"/>
      <c r="AP379" s="17">
        <v>0.25370136124905401</v>
      </c>
      <c r="AQ379" s="17">
        <v>0.23753604252469099</v>
      </c>
      <c r="AR379" s="17">
        <v>0.27756317632593203</v>
      </c>
      <c r="AS379" s="17">
        <v>0.25033113490927</v>
      </c>
      <c r="AT379" s="17">
        <v>0.22520503723406499</v>
      </c>
      <c r="AU379" s="17"/>
      <c r="AV379" s="17">
        <v>0.29675421951939701</v>
      </c>
      <c r="AW379" s="17">
        <v>0.18820175973308001</v>
      </c>
      <c r="AX379" s="17">
        <v>0.252895914476294</v>
      </c>
      <c r="AY379" s="17">
        <v>0.23927182283128601</v>
      </c>
      <c r="AZ379" s="17">
        <v>0.25585936994882702</v>
      </c>
      <c r="BA379" s="17">
        <v>0.22812382248848001</v>
      </c>
      <c r="BB379" s="17">
        <v>0.302592334475283</v>
      </c>
      <c r="BC379" s="17">
        <v>0.29222481093868702</v>
      </c>
      <c r="BD379" s="17">
        <v>0.224929300418197</v>
      </c>
      <c r="BE379" s="17">
        <v>0.234061598599801</v>
      </c>
      <c r="BF379" s="17">
        <v>0.28504991830728499</v>
      </c>
      <c r="BG379" s="17">
        <v>0.15110872445396201</v>
      </c>
      <c r="BH379" s="17">
        <v>0.35130543345541299</v>
      </c>
      <c r="BI379" s="17">
        <v>0.24569971336243901</v>
      </c>
      <c r="BJ379" s="17">
        <v>0.32306136657142298</v>
      </c>
      <c r="BK379" s="17">
        <v>0.27128131282844398</v>
      </c>
      <c r="BL379" s="17"/>
      <c r="BM379" s="17">
        <v>0.32736681689399</v>
      </c>
      <c r="BN379" s="17">
        <v>0.23223703622328301</v>
      </c>
      <c r="BO379" s="17">
        <v>0.19590253123144999</v>
      </c>
      <c r="BP379" s="17">
        <v>0.27499592045084198</v>
      </c>
      <c r="BQ379" s="17">
        <v>0.21157919876842299</v>
      </c>
      <c r="BR379" s="17">
        <v>0.21337279672134801</v>
      </c>
      <c r="BS379" s="17"/>
      <c r="BT379" s="17">
        <v>0.27058448073258401</v>
      </c>
      <c r="BU379" s="17">
        <v>0.230423469192931</v>
      </c>
      <c r="BV379" s="17"/>
      <c r="BW379" s="17">
        <v>0.26158200999848202</v>
      </c>
      <c r="BX379" s="17">
        <v>0.23283131447894401</v>
      </c>
      <c r="BY379" s="17"/>
      <c r="BZ379" s="17">
        <v>0.25504996028911397</v>
      </c>
      <c r="CA379" s="17">
        <v>0.212376651357229</v>
      </c>
      <c r="CB379" s="17">
        <v>0.31026727784894598</v>
      </c>
      <c r="CC379" s="17"/>
      <c r="CD379" s="17">
        <v>0.25089345315044498</v>
      </c>
      <c r="CE379" s="17">
        <v>0.31351818466305098</v>
      </c>
      <c r="CF379" s="17">
        <v>0.21636284469540301</v>
      </c>
      <c r="CG379" s="17"/>
      <c r="CH379" s="17">
        <v>0.242366581698504</v>
      </c>
      <c r="CI379" s="17">
        <v>0.27979441153178097</v>
      </c>
      <c r="CJ379" s="17">
        <v>0.25382955797454698</v>
      </c>
      <c r="CK379" s="17"/>
      <c r="CL379" s="17">
        <v>0.223891018995068</v>
      </c>
      <c r="CM379" s="17">
        <v>0.28273300410504898</v>
      </c>
      <c r="CN379" s="17"/>
      <c r="CO379" s="17">
        <v>0.24217788179428301</v>
      </c>
      <c r="CP379" s="17">
        <v>0.26816876759515301</v>
      </c>
      <c r="CQ379" s="17">
        <v>0.26259877360402101</v>
      </c>
      <c r="CR379" s="17">
        <v>0.21176594382146799</v>
      </c>
    </row>
    <row r="380" spans="2:96" x14ac:dyDescent="0.25">
      <c r="B380" t="s">
        <v>342</v>
      </c>
      <c r="C380" s="17">
        <v>6.9293664387355694E-2</v>
      </c>
      <c r="D380" s="17">
        <v>7.9087372092972494E-2</v>
      </c>
      <c r="E380" s="17">
        <v>6.00778880871271E-2</v>
      </c>
      <c r="F380" s="17"/>
      <c r="G380" s="17">
        <v>0.176130683721409</v>
      </c>
      <c r="H380" s="17">
        <v>0.112939335176534</v>
      </c>
      <c r="I380" s="17">
        <v>4.3259550689071599E-2</v>
      </c>
      <c r="J380" s="17">
        <v>2.9689434381783401E-2</v>
      </c>
      <c r="K380" s="17">
        <v>4.1445179429898199E-2</v>
      </c>
      <c r="L380" s="17">
        <v>3.4668999270680997E-2</v>
      </c>
      <c r="M380" s="17"/>
      <c r="N380" s="17">
        <v>5.8206611170447398E-2</v>
      </c>
      <c r="O380" s="17">
        <v>5.9022834805421601E-2</v>
      </c>
      <c r="P380" s="17">
        <v>8.3346191234681094E-2</v>
      </c>
      <c r="Q380" s="17">
        <v>8.0348842770467693E-2</v>
      </c>
      <c r="R380" s="17"/>
      <c r="S380" s="17">
        <v>0.101333992194093</v>
      </c>
      <c r="T380" s="17">
        <v>7.6530217255054406E-2</v>
      </c>
      <c r="U380" s="17">
        <v>3.78727600258153E-2</v>
      </c>
      <c r="V380" s="17">
        <v>5.3586215684139002E-2</v>
      </c>
      <c r="W380" s="17">
        <v>6.5166696218206602E-2</v>
      </c>
      <c r="X380" s="17">
        <v>7.6010053766933594E-2</v>
      </c>
      <c r="Y380" s="17">
        <v>7.2395827639844507E-2</v>
      </c>
      <c r="Z380" s="17">
        <v>4.1228937432541198E-2</v>
      </c>
      <c r="AA380" s="17">
        <v>6.9812821870253297E-2</v>
      </c>
      <c r="AB380" s="17">
        <v>8.1337625818049902E-2</v>
      </c>
      <c r="AC380" s="17">
        <v>0</v>
      </c>
      <c r="AD380" s="17">
        <v>0.115711850652545</v>
      </c>
      <c r="AE380" s="17"/>
      <c r="AF380" s="17">
        <v>5.3857792973374299E-2</v>
      </c>
      <c r="AG380" s="17">
        <v>7.5567065343384004E-2</v>
      </c>
      <c r="AH380" s="17">
        <v>5.1134402257203199E-2</v>
      </c>
      <c r="AI380" s="17">
        <v>3.4682145521670198E-2</v>
      </c>
      <c r="AJ380" s="17">
        <v>6.7523647451269195E-2</v>
      </c>
      <c r="AK380" s="17"/>
      <c r="AL380" s="17">
        <v>6.3572716621600495E-2</v>
      </c>
      <c r="AM380" s="17">
        <v>7.3038482950028502E-2</v>
      </c>
      <c r="AN380" s="17">
        <v>8.8862817348509301E-2</v>
      </c>
      <c r="AO380" s="17"/>
      <c r="AP380" s="17">
        <v>6.9704109822799495E-2</v>
      </c>
      <c r="AQ380" s="17">
        <v>8.0119916239990999E-2</v>
      </c>
      <c r="AR380" s="17">
        <v>5.3258866529493798E-2</v>
      </c>
      <c r="AS380" s="17">
        <v>8.6948472561345996E-2</v>
      </c>
      <c r="AT380" s="17">
        <v>5.8139961677558402E-2</v>
      </c>
      <c r="AU380" s="17"/>
      <c r="AV380" s="17">
        <v>0.21570749083600099</v>
      </c>
      <c r="AW380" s="17">
        <v>6.5801441477857395E-2</v>
      </c>
      <c r="AX380" s="17">
        <v>7.5848230274609393E-2</v>
      </c>
      <c r="AY380" s="17">
        <v>8.1357071484395596E-2</v>
      </c>
      <c r="AZ380" s="17">
        <v>0.104026515917682</v>
      </c>
      <c r="BA380" s="17">
        <v>5.1078051780534303E-2</v>
      </c>
      <c r="BB380" s="17">
        <v>6.1190866635967803E-2</v>
      </c>
      <c r="BC380" s="17">
        <v>6.7969421606533298E-2</v>
      </c>
      <c r="BD380" s="17">
        <v>6.2904880000482902E-2</v>
      </c>
      <c r="BE380" s="17">
        <v>4.9273618709578401E-2</v>
      </c>
      <c r="BF380" s="17">
        <v>7.2901367873536196E-2</v>
      </c>
      <c r="BG380" s="17">
        <v>6.5968931079100096E-2</v>
      </c>
      <c r="BH380" s="17">
        <v>3.4314495684694302E-2</v>
      </c>
      <c r="BI380" s="17">
        <v>3.9179542684071603E-2</v>
      </c>
      <c r="BJ380" s="17">
        <v>0.10419381966985899</v>
      </c>
      <c r="BK380" s="17">
        <v>8.1661608329088101E-2</v>
      </c>
      <c r="BL380" s="17"/>
      <c r="BM380" s="17">
        <v>9.2635234477081996E-2</v>
      </c>
      <c r="BN380" s="17">
        <v>6.4713154207542603E-2</v>
      </c>
      <c r="BO380" s="17">
        <v>8.6024535361745896E-2</v>
      </c>
      <c r="BP380" s="17">
        <v>4.75173432204678E-2</v>
      </c>
      <c r="BQ380" s="17">
        <v>2.18866648584134E-2</v>
      </c>
      <c r="BR380" s="17">
        <v>0.120003560676466</v>
      </c>
      <c r="BS380" s="17"/>
      <c r="BT380" s="17">
        <v>6.3183909313600503E-2</v>
      </c>
      <c r="BU380" s="17">
        <v>6.7669860167359194E-2</v>
      </c>
      <c r="BV380" s="17"/>
      <c r="BW380" s="17">
        <v>7.3807600297076906E-2</v>
      </c>
      <c r="BX380" s="17">
        <v>5.9455707171937301E-2</v>
      </c>
      <c r="BY380" s="17"/>
      <c r="BZ380" s="17">
        <v>6.01806641725844E-2</v>
      </c>
      <c r="CA380" s="17">
        <v>7.5821643183189402E-2</v>
      </c>
      <c r="CB380" s="17">
        <v>0.15691596106796099</v>
      </c>
      <c r="CC380" s="17"/>
      <c r="CD380" s="17">
        <v>5.8559786500128302E-2</v>
      </c>
      <c r="CE380" s="17">
        <v>8.3646496219905594E-2</v>
      </c>
      <c r="CF380" s="17">
        <v>0.120787285413184</v>
      </c>
      <c r="CG380" s="17"/>
      <c r="CH380" s="17">
        <v>5.40802906517849E-2</v>
      </c>
      <c r="CI380" s="17">
        <v>6.6091590186827004E-2</v>
      </c>
      <c r="CJ380" s="17">
        <v>0.14618317849264101</v>
      </c>
      <c r="CK380" s="17"/>
      <c r="CL380" s="17">
        <v>5.5682707358181101E-2</v>
      </c>
      <c r="CM380" s="17">
        <v>8.3860455350778795E-2</v>
      </c>
      <c r="CN380" s="17"/>
      <c r="CO380" s="17">
        <v>0.14156373042317399</v>
      </c>
      <c r="CP380" s="17">
        <v>7.5090448191220793E-2</v>
      </c>
      <c r="CQ380" s="17">
        <v>6.1616186281074702E-2</v>
      </c>
      <c r="CR380" s="17">
        <v>4.6759323149465501E-2</v>
      </c>
    </row>
    <row r="381" spans="2:96" x14ac:dyDescent="0.25">
      <c r="B381" t="s">
        <v>343</v>
      </c>
      <c r="C381" s="17">
        <v>7.2718483078705997E-3</v>
      </c>
      <c r="D381" s="17">
        <v>1.14074441396038E-2</v>
      </c>
      <c r="E381" s="17">
        <v>3.2618117705112098E-3</v>
      </c>
      <c r="F381" s="17"/>
      <c r="G381" s="17">
        <v>2.4804407644028699E-2</v>
      </c>
      <c r="H381" s="17">
        <v>0</v>
      </c>
      <c r="I381" s="17">
        <v>1.1668027023351501E-2</v>
      </c>
      <c r="J381" s="17">
        <v>5.4330014760591199E-3</v>
      </c>
      <c r="K381" s="17">
        <v>0</v>
      </c>
      <c r="L381" s="17">
        <v>4.3504733164015904E-3</v>
      </c>
      <c r="M381" s="17"/>
      <c r="N381" s="17">
        <v>1.1736383217596799E-2</v>
      </c>
      <c r="O381" s="17">
        <v>3.59210239331078E-3</v>
      </c>
      <c r="P381" s="17">
        <v>1.0717198551926399E-2</v>
      </c>
      <c r="Q381" s="17">
        <v>3.33605628462749E-3</v>
      </c>
      <c r="R381" s="17"/>
      <c r="S381" s="17">
        <v>1.80643351301168E-2</v>
      </c>
      <c r="T381" s="17">
        <v>1.08952470008795E-2</v>
      </c>
      <c r="U381" s="17">
        <v>7.4836714964377996E-3</v>
      </c>
      <c r="V381" s="17">
        <v>0</v>
      </c>
      <c r="W381" s="17">
        <v>0</v>
      </c>
      <c r="X381" s="17">
        <v>0</v>
      </c>
      <c r="Y381" s="17">
        <v>0</v>
      </c>
      <c r="Z381" s="17">
        <v>1.097550845712E-2</v>
      </c>
      <c r="AA381" s="17">
        <v>1.3220842124591599E-2</v>
      </c>
      <c r="AB381" s="17">
        <v>0</v>
      </c>
      <c r="AC381" s="17">
        <v>1.6608061589226598E-2</v>
      </c>
      <c r="AD381" s="17">
        <v>0</v>
      </c>
      <c r="AE381" s="17"/>
      <c r="AF381" s="17">
        <v>6.2839431013474497E-3</v>
      </c>
      <c r="AG381" s="17">
        <v>1.22092293535322E-2</v>
      </c>
      <c r="AH381" s="17">
        <v>8.1164488282517502E-3</v>
      </c>
      <c r="AI381" s="17">
        <v>0</v>
      </c>
      <c r="AJ381" s="17">
        <v>0</v>
      </c>
      <c r="AK381" s="17"/>
      <c r="AL381" s="17">
        <v>4.0771384618344996E-3</v>
      </c>
      <c r="AM381" s="17">
        <v>1.27137676095005E-2</v>
      </c>
      <c r="AN381" s="17">
        <v>6.27905429392545E-3</v>
      </c>
      <c r="AO381" s="17"/>
      <c r="AP381" s="17">
        <v>2.17068904723987E-3</v>
      </c>
      <c r="AQ381" s="17">
        <v>1.1153725164236E-2</v>
      </c>
      <c r="AR381" s="17">
        <v>8.6150278012371208E-3</v>
      </c>
      <c r="AS381" s="17">
        <v>9.5373968529800304E-3</v>
      </c>
      <c r="AT381" s="17">
        <v>0</v>
      </c>
      <c r="AU381" s="17"/>
      <c r="AV381" s="17">
        <v>0</v>
      </c>
      <c r="AW381" s="17">
        <v>0</v>
      </c>
      <c r="AX381" s="17">
        <v>0</v>
      </c>
      <c r="AY381" s="17">
        <v>1.09802468074543E-2</v>
      </c>
      <c r="AZ381" s="17">
        <v>0</v>
      </c>
      <c r="BA381" s="17">
        <v>1.5754997967917499E-2</v>
      </c>
      <c r="BB381" s="17">
        <v>1.5718269730710301E-2</v>
      </c>
      <c r="BC381" s="17">
        <v>1.26252673487957E-2</v>
      </c>
      <c r="BD381" s="17">
        <v>6.1037302845977498E-3</v>
      </c>
      <c r="BE381" s="17">
        <v>0</v>
      </c>
      <c r="BF381" s="17">
        <v>0</v>
      </c>
      <c r="BG381" s="17">
        <v>1.29201970651907E-2</v>
      </c>
      <c r="BH381" s="17">
        <v>0</v>
      </c>
      <c r="BI381" s="17">
        <v>0</v>
      </c>
      <c r="BJ381" s="17">
        <v>0</v>
      </c>
      <c r="BK381" s="17">
        <v>1.35875479902635E-2</v>
      </c>
      <c r="BL381" s="17"/>
      <c r="BM381" s="17">
        <v>5.7708462179177902E-3</v>
      </c>
      <c r="BN381" s="17">
        <v>3.3919229256641399E-3</v>
      </c>
      <c r="BO381" s="17">
        <v>1.9607037218510901E-2</v>
      </c>
      <c r="BP381" s="17">
        <v>7.4513157864974401E-3</v>
      </c>
      <c r="BQ381" s="17">
        <v>8.2637708142548096E-3</v>
      </c>
      <c r="BR381" s="17">
        <v>0</v>
      </c>
      <c r="BS381" s="17"/>
      <c r="BT381" s="17">
        <v>3.4517135389571501E-3</v>
      </c>
      <c r="BU381" s="17">
        <v>1.3273546408067599E-2</v>
      </c>
      <c r="BV381" s="17"/>
      <c r="BW381" s="17">
        <v>8.7848469886492898E-3</v>
      </c>
      <c r="BX381" s="17">
        <v>8.5948477145774294E-3</v>
      </c>
      <c r="BY381" s="17"/>
      <c r="BZ381" s="17">
        <v>8.5483280235784595E-3</v>
      </c>
      <c r="CA381" s="17">
        <v>0</v>
      </c>
      <c r="CB381" s="17">
        <v>1.1733633462852401E-2</v>
      </c>
      <c r="CC381" s="17"/>
      <c r="CD381" s="17">
        <v>7.76220051868579E-3</v>
      </c>
      <c r="CE381" s="17">
        <v>1.3885854849890199E-2</v>
      </c>
      <c r="CF381" s="17">
        <v>1.21468255253541E-2</v>
      </c>
      <c r="CG381" s="17"/>
      <c r="CH381" s="17">
        <v>6.3696887436510401E-3</v>
      </c>
      <c r="CI381" s="17">
        <v>1.21164229206405E-2</v>
      </c>
      <c r="CJ381" s="17">
        <v>8.6500302155532397E-3</v>
      </c>
      <c r="CK381" s="17"/>
      <c r="CL381" s="17">
        <v>8.1137820441978693E-3</v>
      </c>
      <c r="CM381" s="17">
        <v>5.4664351462768599E-3</v>
      </c>
      <c r="CN381" s="17"/>
      <c r="CO381" s="17">
        <v>1.3300188154550601E-2</v>
      </c>
      <c r="CP381" s="17">
        <v>5.2943320539716697E-3</v>
      </c>
      <c r="CQ381" s="17">
        <v>1.2590624383435401E-3</v>
      </c>
      <c r="CR381" s="17">
        <v>2.0515558717828401E-2</v>
      </c>
    </row>
    <row r="382" spans="2:96" x14ac:dyDescent="0.25">
      <c r="B382" t="s">
        <v>344</v>
      </c>
      <c r="C382" s="17">
        <v>1.0652121795902401E-3</v>
      </c>
      <c r="D382" s="17">
        <v>2.1590091056649099E-3</v>
      </c>
      <c r="E382" s="17">
        <v>0</v>
      </c>
      <c r="F382" s="17"/>
      <c r="G382" s="17">
        <v>0</v>
      </c>
      <c r="H382" s="17">
        <v>0</v>
      </c>
      <c r="I382" s="17">
        <v>6.2657020165970802E-3</v>
      </c>
      <c r="J382" s="17">
        <v>0</v>
      </c>
      <c r="K382" s="17">
        <v>0</v>
      </c>
      <c r="L382" s="17">
        <v>0</v>
      </c>
      <c r="M382" s="17"/>
      <c r="N382" s="17">
        <v>1.83370240963165E-3</v>
      </c>
      <c r="O382" s="17">
        <v>0</v>
      </c>
      <c r="P382" s="17">
        <v>2.6089934308210299E-3</v>
      </c>
      <c r="Q382" s="17">
        <v>0</v>
      </c>
      <c r="R382" s="17"/>
      <c r="S382" s="17">
        <v>0</v>
      </c>
      <c r="T382" s="17">
        <v>0</v>
      </c>
      <c r="U382" s="17">
        <v>0</v>
      </c>
      <c r="V382" s="17">
        <v>0</v>
      </c>
      <c r="W382" s="17">
        <v>7.0784936996134704E-3</v>
      </c>
      <c r="X382" s="17">
        <v>6.35543296667632E-3</v>
      </c>
      <c r="Y382" s="17">
        <v>0</v>
      </c>
      <c r="Z382" s="17">
        <v>0</v>
      </c>
      <c r="AA382" s="17">
        <v>0</v>
      </c>
      <c r="AB382" s="17">
        <v>0</v>
      </c>
      <c r="AC382" s="17">
        <v>0</v>
      </c>
      <c r="AD382" s="17">
        <v>0</v>
      </c>
      <c r="AE382" s="17"/>
      <c r="AF382" s="17">
        <v>0</v>
      </c>
      <c r="AG382" s="17">
        <v>3.7663245460534201E-3</v>
      </c>
      <c r="AH382" s="17">
        <v>0</v>
      </c>
      <c r="AI382" s="17">
        <v>0</v>
      </c>
      <c r="AJ382" s="17">
        <v>0</v>
      </c>
      <c r="AK382" s="17"/>
      <c r="AL382" s="17">
        <v>0</v>
      </c>
      <c r="AM382" s="17">
        <v>1.6576021151865101E-3</v>
      </c>
      <c r="AN382" s="17">
        <v>0</v>
      </c>
      <c r="AO382" s="17"/>
      <c r="AP382" s="17">
        <v>0</v>
      </c>
      <c r="AQ382" s="17">
        <v>2.5005206788198801E-3</v>
      </c>
      <c r="AR382" s="17">
        <v>1.8763126938713E-3</v>
      </c>
      <c r="AS382" s="17">
        <v>0</v>
      </c>
      <c r="AT382" s="17">
        <v>0</v>
      </c>
      <c r="AU382" s="17"/>
      <c r="AV382" s="17">
        <v>0</v>
      </c>
      <c r="AW382" s="17">
        <v>0</v>
      </c>
      <c r="AX382" s="17">
        <v>0</v>
      </c>
      <c r="AY382" s="17">
        <v>0</v>
      </c>
      <c r="AZ382" s="17">
        <v>5.6269379626410002E-3</v>
      </c>
      <c r="BA382" s="17">
        <v>4.4389674239407899E-3</v>
      </c>
      <c r="BB382" s="17">
        <v>0</v>
      </c>
      <c r="BC382" s="17">
        <v>0</v>
      </c>
      <c r="BD382" s="17">
        <v>0</v>
      </c>
      <c r="BE382" s="17">
        <v>0</v>
      </c>
      <c r="BF382" s="17">
        <v>0</v>
      </c>
      <c r="BG382" s="17">
        <v>0</v>
      </c>
      <c r="BH382" s="17">
        <v>0</v>
      </c>
      <c r="BI382" s="17">
        <v>0</v>
      </c>
      <c r="BJ382" s="17">
        <v>0</v>
      </c>
      <c r="BK382" s="17">
        <v>0</v>
      </c>
      <c r="BL382" s="17"/>
      <c r="BM382" s="17">
        <v>0</v>
      </c>
      <c r="BN382" s="17">
        <v>0</v>
      </c>
      <c r="BO382" s="17">
        <v>0</v>
      </c>
      <c r="BP382" s="17">
        <v>5.4706168616178103E-3</v>
      </c>
      <c r="BQ382" s="17">
        <v>0</v>
      </c>
      <c r="BR382" s="17">
        <v>0</v>
      </c>
      <c r="BS382" s="17"/>
      <c r="BT382" s="17">
        <v>0</v>
      </c>
      <c r="BU382" s="17">
        <v>2.7048783978513998E-3</v>
      </c>
      <c r="BV382" s="17"/>
      <c r="BW382" s="17">
        <v>0</v>
      </c>
      <c r="BX382" s="17">
        <v>1.45197795230754E-3</v>
      </c>
      <c r="BY382" s="17"/>
      <c r="BZ382" s="17">
        <v>7.2073600571697098E-4</v>
      </c>
      <c r="CA382" s="17">
        <v>3.3407994010130398E-3</v>
      </c>
      <c r="CB382" s="17">
        <v>0</v>
      </c>
      <c r="CC382" s="17"/>
      <c r="CD382" s="17">
        <v>8.5992683665255204E-4</v>
      </c>
      <c r="CE382" s="17">
        <v>0</v>
      </c>
      <c r="CF382" s="17">
        <v>0</v>
      </c>
      <c r="CG382" s="17"/>
      <c r="CH382" s="17">
        <v>7.8018212884435004E-4</v>
      </c>
      <c r="CI382" s="17">
        <v>0</v>
      </c>
      <c r="CJ382" s="17">
        <v>6.2771169226213796E-3</v>
      </c>
      <c r="CK382" s="17"/>
      <c r="CL382" s="17">
        <v>1.13906244612855E-3</v>
      </c>
      <c r="CM382" s="17">
        <v>1.0622882085471201E-3</v>
      </c>
      <c r="CN382" s="17"/>
      <c r="CO382" s="17">
        <v>0</v>
      </c>
      <c r="CP382" s="17">
        <v>1.55967916210286E-3</v>
      </c>
      <c r="CQ382" s="17">
        <v>0</v>
      </c>
      <c r="CR382" s="17">
        <v>2.5745208954682402E-3</v>
      </c>
    </row>
    <row r="383" spans="2:96" x14ac:dyDescent="0.25">
      <c r="B383" t="s">
        <v>152</v>
      </c>
      <c r="C383" s="17">
        <v>1.10298207882329E-2</v>
      </c>
      <c r="D383" s="17">
        <v>6.0482500786088701E-3</v>
      </c>
      <c r="E383" s="17">
        <v>1.4879818085109501E-2</v>
      </c>
      <c r="F383" s="17"/>
      <c r="G383" s="17">
        <v>5.8948719624240401E-3</v>
      </c>
      <c r="H383" s="17">
        <v>1.9766412488497399E-2</v>
      </c>
      <c r="I383" s="17">
        <v>1.63361307040794E-2</v>
      </c>
      <c r="J383" s="17">
        <v>6.4622701586391999E-3</v>
      </c>
      <c r="K383" s="17">
        <v>6.6836881069829096E-3</v>
      </c>
      <c r="L383" s="17">
        <v>9.6433724165465792E-3</v>
      </c>
      <c r="M383" s="17"/>
      <c r="N383" s="17">
        <v>5.66565136129717E-3</v>
      </c>
      <c r="O383" s="17">
        <v>9.1878836700450498E-3</v>
      </c>
      <c r="P383" s="17">
        <v>1.3840985979105099E-2</v>
      </c>
      <c r="Q383" s="17">
        <v>1.63829266012771E-2</v>
      </c>
      <c r="R383" s="17"/>
      <c r="S383" s="17">
        <v>6.73893036786701E-3</v>
      </c>
      <c r="T383" s="17">
        <v>4.2525879472207198E-3</v>
      </c>
      <c r="U383" s="17">
        <v>6.0602876171716004E-3</v>
      </c>
      <c r="V383" s="17">
        <v>1.1318890069821799E-2</v>
      </c>
      <c r="W383" s="17">
        <v>6.6735334938517396E-3</v>
      </c>
      <c r="X383" s="17">
        <v>1.4968728432104599E-2</v>
      </c>
      <c r="Y383" s="17">
        <v>5.9444751733402903E-3</v>
      </c>
      <c r="Z383" s="17">
        <v>0</v>
      </c>
      <c r="AA383" s="17">
        <v>1.1946100109129E-2</v>
      </c>
      <c r="AB383" s="17">
        <v>1.9640793412493199E-2</v>
      </c>
      <c r="AC383" s="17">
        <v>2.76998572784538E-2</v>
      </c>
      <c r="AD383" s="17">
        <v>4.2430052921392299E-2</v>
      </c>
      <c r="AE383" s="17"/>
      <c r="AF383" s="17">
        <v>1.17831495321208E-2</v>
      </c>
      <c r="AG383" s="17">
        <v>1.68454793582147E-3</v>
      </c>
      <c r="AH383" s="17">
        <v>0</v>
      </c>
      <c r="AI383" s="17">
        <v>0</v>
      </c>
      <c r="AJ383" s="17">
        <v>2.43258415055294E-2</v>
      </c>
      <c r="AK383" s="17"/>
      <c r="AL383" s="17">
        <v>9.5969218533902695E-3</v>
      </c>
      <c r="AM383" s="17">
        <v>4.9101213582183299E-3</v>
      </c>
      <c r="AN383" s="17">
        <v>6.6247615161689798E-3</v>
      </c>
      <c r="AO383" s="17"/>
      <c r="AP383" s="17">
        <v>9.3245560864722108E-3</v>
      </c>
      <c r="AQ383" s="17">
        <v>8.2450359323769998E-3</v>
      </c>
      <c r="AR383" s="17">
        <v>1.41098004829412E-2</v>
      </c>
      <c r="AS383" s="17">
        <v>0</v>
      </c>
      <c r="AT383" s="17">
        <v>0</v>
      </c>
      <c r="AU383" s="17"/>
      <c r="AV383" s="17">
        <v>0.17717430870440201</v>
      </c>
      <c r="AW383" s="17">
        <v>1.6308102769861402E-2</v>
      </c>
      <c r="AX383" s="17">
        <v>5.8858506754561101E-3</v>
      </c>
      <c r="AY383" s="17">
        <v>1.8747889622877999E-2</v>
      </c>
      <c r="AZ383" s="17">
        <v>1.2113701780697299E-2</v>
      </c>
      <c r="BA383" s="17">
        <v>1.47114028765232E-2</v>
      </c>
      <c r="BB383" s="17">
        <v>1.5962897808591101E-2</v>
      </c>
      <c r="BC383" s="17">
        <v>6.0226108677793903E-3</v>
      </c>
      <c r="BD383" s="17">
        <v>0</v>
      </c>
      <c r="BE383" s="17">
        <v>0</v>
      </c>
      <c r="BF383" s="17">
        <v>6.5036010269023002E-3</v>
      </c>
      <c r="BG383" s="17">
        <v>1.5388135680191799E-2</v>
      </c>
      <c r="BH383" s="17">
        <v>0</v>
      </c>
      <c r="BI383" s="17">
        <v>0</v>
      </c>
      <c r="BJ383" s="17">
        <v>0</v>
      </c>
      <c r="BK383" s="17">
        <v>0</v>
      </c>
      <c r="BL383" s="17"/>
      <c r="BM383" s="17">
        <v>8.3745525199339001E-3</v>
      </c>
      <c r="BN383" s="17">
        <v>9.51245369280747E-3</v>
      </c>
      <c r="BO383" s="17">
        <v>9.9424673184184097E-3</v>
      </c>
      <c r="BP383" s="17">
        <v>8.8486790465540002E-3</v>
      </c>
      <c r="BQ383" s="17">
        <v>1.4560244166715501E-2</v>
      </c>
      <c r="BR383" s="17">
        <v>3.3390639105881602E-2</v>
      </c>
      <c r="BS383" s="17"/>
      <c r="BT383" s="17">
        <v>4.9900489324196896E-3</v>
      </c>
      <c r="BU383" s="17">
        <v>2.0502287971172602E-2</v>
      </c>
      <c r="BV383" s="17"/>
      <c r="BW383" s="17">
        <v>4.5824132570681103E-3</v>
      </c>
      <c r="BX383" s="17">
        <v>7.2342047210514999E-3</v>
      </c>
      <c r="BY383" s="17"/>
      <c r="BZ383" s="17">
        <v>8.6526965500889307E-3</v>
      </c>
      <c r="CA383" s="17">
        <v>2.4897361820225599E-2</v>
      </c>
      <c r="CB383" s="17">
        <v>1.16447279633677E-2</v>
      </c>
      <c r="CC383" s="17"/>
      <c r="CD383" s="17">
        <v>6.8227514348987396E-3</v>
      </c>
      <c r="CE383" s="17">
        <v>2.2404405988139E-2</v>
      </c>
      <c r="CF383" s="17">
        <v>9.0176216421186794E-3</v>
      </c>
      <c r="CG383" s="17"/>
      <c r="CH383" s="17">
        <v>8.0661932198217504E-3</v>
      </c>
      <c r="CI383" s="17">
        <v>2.9482970798558199E-2</v>
      </c>
      <c r="CJ383" s="17">
        <v>1.45738717754108E-2</v>
      </c>
      <c r="CK383" s="17"/>
      <c r="CL383" s="17">
        <v>0</v>
      </c>
      <c r="CM383" s="17">
        <v>2.2733586061725299E-2</v>
      </c>
      <c r="CN383" s="17"/>
      <c r="CO383" s="17">
        <v>0</v>
      </c>
      <c r="CP383" s="17">
        <v>4.5375965864996202E-3</v>
      </c>
      <c r="CQ383" s="17">
        <v>1.52563819840462E-2</v>
      </c>
      <c r="CR383" s="17">
        <v>1.9261140464618499E-2</v>
      </c>
    </row>
    <row r="384" spans="2:96" x14ac:dyDescent="0.25">
      <c r="B384" t="s">
        <v>345</v>
      </c>
      <c r="C384" s="17">
        <v>0.91133945433694996</v>
      </c>
      <c r="D384" s="17">
        <v>0.90129792458314995</v>
      </c>
      <c r="E384" s="17">
        <v>0.92178048205725205</v>
      </c>
      <c r="F384" s="17"/>
      <c r="G384" s="17">
        <v>0.79317003667213803</v>
      </c>
      <c r="H384" s="17">
        <v>0.86729425233496804</v>
      </c>
      <c r="I384" s="17">
        <v>0.92247058956689998</v>
      </c>
      <c r="J384" s="17">
        <v>0.95841529398351799</v>
      </c>
      <c r="K384" s="17">
        <v>0.95187113246311905</v>
      </c>
      <c r="L384" s="17">
        <v>0.95133715499637095</v>
      </c>
      <c r="M384" s="17"/>
      <c r="N384" s="17">
        <v>0.922557651841027</v>
      </c>
      <c r="O384" s="17">
        <v>0.92819717913122302</v>
      </c>
      <c r="P384" s="17">
        <v>0.88948663080346602</v>
      </c>
      <c r="Q384" s="17">
        <v>0.89993217434362804</v>
      </c>
      <c r="R384" s="17"/>
      <c r="S384" s="17">
        <v>0.87386274230792305</v>
      </c>
      <c r="T384" s="17">
        <v>0.90832194779684505</v>
      </c>
      <c r="U384" s="17">
        <v>0.94858328086057497</v>
      </c>
      <c r="V384" s="17">
        <v>0.93509489424603898</v>
      </c>
      <c r="W384" s="17">
        <v>0.92108127658832795</v>
      </c>
      <c r="X384" s="17">
        <v>0.90266578483428495</v>
      </c>
      <c r="Y384" s="17">
        <v>0.92165969718681495</v>
      </c>
      <c r="Z384" s="17">
        <v>0.947795554110339</v>
      </c>
      <c r="AA384" s="17">
        <v>0.90502023589602598</v>
      </c>
      <c r="AB384" s="17">
        <v>0.89902158076945704</v>
      </c>
      <c r="AC384" s="17">
        <v>0.95569208113231996</v>
      </c>
      <c r="AD384" s="17">
        <v>0.84185809642606302</v>
      </c>
      <c r="AE384" s="17"/>
      <c r="AF384" s="17">
        <v>0.92807511439315704</v>
      </c>
      <c r="AG384" s="17">
        <v>0.90677283282120902</v>
      </c>
      <c r="AH384" s="17">
        <v>0.94074914891454497</v>
      </c>
      <c r="AI384" s="17">
        <v>0.96531785447832996</v>
      </c>
      <c r="AJ384" s="17">
        <v>0.90815051104320099</v>
      </c>
      <c r="AK384" s="17"/>
      <c r="AL384" s="17">
        <v>0.92275322306317498</v>
      </c>
      <c r="AM384" s="17">
        <v>0.90768002596706598</v>
      </c>
      <c r="AN384" s="17">
        <v>0.89823336684139599</v>
      </c>
      <c r="AO384" s="17"/>
      <c r="AP384" s="17">
        <v>0.91880064504348802</v>
      </c>
      <c r="AQ384" s="17">
        <v>0.89798080198457597</v>
      </c>
      <c r="AR384" s="17">
        <v>0.92213999249245604</v>
      </c>
      <c r="AS384" s="17">
        <v>0.90351413058567398</v>
      </c>
      <c r="AT384" s="17">
        <v>0.94186003832244203</v>
      </c>
      <c r="AU384" s="17"/>
      <c r="AV384" s="17">
        <v>0.60711820045959697</v>
      </c>
      <c r="AW384" s="17">
        <v>0.91789045575228101</v>
      </c>
      <c r="AX384" s="17">
        <v>0.91826591904993404</v>
      </c>
      <c r="AY384" s="17">
        <v>0.88891479208527202</v>
      </c>
      <c r="AZ384" s="17">
        <v>0.87823284433897997</v>
      </c>
      <c r="BA384" s="17">
        <v>0.91401657995108399</v>
      </c>
      <c r="BB384" s="17">
        <v>0.90712796582473099</v>
      </c>
      <c r="BC384" s="17">
        <v>0.91338270017689205</v>
      </c>
      <c r="BD384" s="17">
        <v>0.93099138971491902</v>
      </c>
      <c r="BE384" s="17">
        <v>0.95072638129042197</v>
      </c>
      <c r="BF384" s="17">
        <v>0.92059503109956098</v>
      </c>
      <c r="BG384" s="17">
        <v>0.90572273617551702</v>
      </c>
      <c r="BH384" s="17">
        <v>0.96568550431530598</v>
      </c>
      <c r="BI384" s="17">
        <v>0.96082045731592802</v>
      </c>
      <c r="BJ384" s="17">
        <v>0.89580618033014003</v>
      </c>
      <c r="BK384" s="17">
        <v>0.90475084368064895</v>
      </c>
      <c r="BL384" s="17"/>
      <c r="BM384" s="17">
        <v>0.89321936678506597</v>
      </c>
      <c r="BN384" s="17">
        <v>0.92238246917398603</v>
      </c>
      <c r="BO384" s="17">
        <v>0.88442596010132501</v>
      </c>
      <c r="BP384" s="17">
        <v>0.93071204508486305</v>
      </c>
      <c r="BQ384" s="17">
        <v>0.95528932016061596</v>
      </c>
      <c r="BR384" s="17">
        <v>0.84660580021765297</v>
      </c>
      <c r="BS384" s="17"/>
      <c r="BT384" s="17">
        <v>0.92837432821502297</v>
      </c>
      <c r="BU384" s="17">
        <v>0.89584942705554904</v>
      </c>
      <c r="BV384" s="17"/>
      <c r="BW384" s="17">
        <v>0.912825139457206</v>
      </c>
      <c r="BX384" s="17">
        <v>0.92326326244012602</v>
      </c>
      <c r="BY384" s="17"/>
      <c r="BZ384" s="17">
        <v>0.92189757524803095</v>
      </c>
      <c r="CA384" s="17">
        <v>0.89594019559557203</v>
      </c>
      <c r="CB384" s="17">
        <v>0.81970567750581902</v>
      </c>
      <c r="CC384" s="17"/>
      <c r="CD384" s="17">
        <v>0.92599533470963502</v>
      </c>
      <c r="CE384" s="17">
        <v>0.88006324294206495</v>
      </c>
      <c r="CF384" s="17">
        <v>0.85804826741934304</v>
      </c>
      <c r="CG384" s="17"/>
      <c r="CH384" s="17">
        <v>0.93070364525589799</v>
      </c>
      <c r="CI384" s="17">
        <v>0.89230901609397395</v>
      </c>
      <c r="CJ384" s="17">
        <v>0.82431580259377402</v>
      </c>
      <c r="CK384" s="17"/>
      <c r="CL384" s="17">
        <v>0.93506444815149303</v>
      </c>
      <c r="CM384" s="17">
        <v>0.88687723523267203</v>
      </c>
      <c r="CN384" s="17"/>
      <c r="CO384" s="17">
        <v>0.84513608142227503</v>
      </c>
      <c r="CP384" s="17">
        <v>0.91351794400620501</v>
      </c>
      <c r="CQ384" s="17">
        <v>0.92186836929653504</v>
      </c>
      <c r="CR384" s="17">
        <v>0.91088945677261901</v>
      </c>
    </row>
    <row r="385" spans="2:96" x14ac:dyDescent="0.25">
      <c r="B385" t="s">
        <v>346</v>
      </c>
      <c r="C385" s="17">
        <v>8.3370604874608394E-3</v>
      </c>
      <c r="D385" s="17">
        <v>1.35664532452687E-2</v>
      </c>
      <c r="E385" s="17">
        <v>3.2618117705112098E-3</v>
      </c>
      <c r="F385" s="17"/>
      <c r="G385" s="17">
        <v>2.4804407644028699E-2</v>
      </c>
      <c r="H385" s="17">
        <v>0</v>
      </c>
      <c r="I385" s="17">
        <v>1.7933729039948599E-2</v>
      </c>
      <c r="J385" s="17">
        <v>5.4330014760591199E-3</v>
      </c>
      <c r="K385" s="17">
        <v>0</v>
      </c>
      <c r="L385" s="17">
        <v>4.3504733164015904E-3</v>
      </c>
      <c r="M385" s="17"/>
      <c r="N385" s="17">
        <v>1.35700856272284E-2</v>
      </c>
      <c r="O385" s="17">
        <v>3.59210239331078E-3</v>
      </c>
      <c r="P385" s="17">
        <v>1.3326191982747501E-2</v>
      </c>
      <c r="Q385" s="17">
        <v>3.33605628462749E-3</v>
      </c>
      <c r="R385" s="17"/>
      <c r="S385" s="17">
        <v>1.80643351301168E-2</v>
      </c>
      <c r="T385" s="17">
        <v>1.08952470008795E-2</v>
      </c>
      <c r="U385" s="17">
        <v>7.4836714964377996E-3</v>
      </c>
      <c r="V385" s="17">
        <v>0</v>
      </c>
      <c r="W385" s="17">
        <v>7.0784936996134704E-3</v>
      </c>
      <c r="X385" s="17">
        <v>6.35543296667632E-3</v>
      </c>
      <c r="Y385" s="17">
        <v>0</v>
      </c>
      <c r="Z385" s="17">
        <v>1.097550845712E-2</v>
      </c>
      <c r="AA385" s="17">
        <v>1.3220842124591599E-2</v>
      </c>
      <c r="AB385" s="17">
        <v>0</v>
      </c>
      <c r="AC385" s="17">
        <v>1.6608061589226598E-2</v>
      </c>
      <c r="AD385" s="17">
        <v>0</v>
      </c>
      <c r="AE385" s="17"/>
      <c r="AF385" s="17">
        <v>6.2839431013474497E-3</v>
      </c>
      <c r="AG385" s="17">
        <v>1.59755538995856E-2</v>
      </c>
      <c r="AH385" s="17">
        <v>8.1164488282517502E-3</v>
      </c>
      <c r="AI385" s="17">
        <v>0</v>
      </c>
      <c r="AJ385" s="17">
        <v>0</v>
      </c>
      <c r="AK385" s="17"/>
      <c r="AL385" s="17">
        <v>4.0771384618344996E-3</v>
      </c>
      <c r="AM385" s="17">
        <v>1.4371369724687E-2</v>
      </c>
      <c r="AN385" s="17">
        <v>6.27905429392545E-3</v>
      </c>
      <c r="AO385" s="17"/>
      <c r="AP385" s="17">
        <v>2.17068904723987E-3</v>
      </c>
      <c r="AQ385" s="17">
        <v>1.3654245843055799E-2</v>
      </c>
      <c r="AR385" s="17">
        <v>1.04913404951084E-2</v>
      </c>
      <c r="AS385" s="17">
        <v>9.5373968529800304E-3</v>
      </c>
      <c r="AT385" s="17">
        <v>0</v>
      </c>
      <c r="AU385" s="17"/>
      <c r="AV385" s="17">
        <v>0</v>
      </c>
      <c r="AW385" s="17">
        <v>0</v>
      </c>
      <c r="AX385" s="17">
        <v>0</v>
      </c>
      <c r="AY385" s="17">
        <v>1.09802468074543E-2</v>
      </c>
      <c r="AZ385" s="17">
        <v>5.6269379626410002E-3</v>
      </c>
      <c r="BA385" s="17">
        <v>2.0193965391858301E-2</v>
      </c>
      <c r="BB385" s="17">
        <v>1.5718269730710301E-2</v>
      </c>
      <c r="BC385" s="17">
        <v>1.26252673487957E-2</v>
      </c>
      <c r="BD385" s="17">
        <v>6.1037302845977498E-3</v>
      </c>
      <c r="BE385" s="17">
        <v>0</v>
      </c>
      <c r="BF385" s="17">
        <v>0</v>
      </c>
      <c r="BG385" s="17">
        <v>1.29201970651907E-2</v>
      </c>
      <c r="BH385" s="17">
        <v>0</v>
      </c>
      <c r="BI385" s="17">
        <v>0</v>
      </c>
      <c r="BJ385" s="17">
        <v>0</v>
      </c>
      <c r="BK385" s="17">
        <v>1.35875479902635E-2</v>
      </c>
      <c r="BL385" s="17"/>
      <c r="BM385" s="17">
        <v>5.7708462179177902E-3</v>
      </c>
      <c r="BN385" s="17">
        <v>3.3919229256641399E-3</v>
      </c>
      <c r="BO385" s="17">
        <v>1.9607037218510901E-2</v>
      </c>
      <c r="BP385" s="17">
        <v>1.2921932648115199E-2</v>
      </c>
      <c r="BQ385" s="17">
        <v>8.2637708142548096E-3</v>
      </c>
      <c r="BR385" s="17">
        <v>0</v>
      </c>
      <c r="BS385" s="17"/>
      <c r="BT385" s="17">
        <v>3.4517135389571501E-3</v>
      </c>
      <c r="BU385" s="17">
        <v>1.5978424805919E-2</v>
      </c>
      <c r="BV385" s="17"/>
      <c r="BW385" s="17">
        <v>8.7848469886492898E-3</v>
      </c>
      <c r="BX385" s="17">
        <v>1.0046825666884999E-2</v>
      </c>
      <c r="BY385" s="17"/>
      <c r="BZ385" s="17">
        <v>9.2690640292954294E-3</v>
      </c>
      <c r="CA385" s="17">
        <v>3.3407994010130398E-3</v>
      </c>
      <c r="CB385" s="17">
        <v>1.1733633462852401E-2</v>
      </c>
      <c r="CC385" s="17"/>
      <c r="CD385" s="17">
        <v>8.6221273553383406E-3</v>
      </c>
      <c r="CE385" s="17">
        <v>1.3885854849890199E-2</v>
      </c>
      <c r="CF385" s="17">
        <v>1.21468255253541E-2</v>
      </c>
      <c r="CG385" s="17"/>
      <c r="CH385" s="17">
        <v>7.1498708724953902E-3</v>
      </c>
      <c r="CI385" s="17">
        <v>1.21164229206405E-2</v>
      </c>
      <c r="CJ385" s="17">
        <v>1.49271471381746E-2</v>
      </c>
      <c r="CK385" s="17"/>
      <c r="CL385" s="17">
        <v>9.2528444903264197E-3</v>
      </c>
      <c r="CM385" s="17">
        <v>6.5287233548239803E-3</v>
      </c>
      <c r="CN385" s="17"/>
      <c r="CO385" s="17">
        <v>1.3300188154550601E-2</v>
      </c>
      <c r="CP385" s="17">
        <v>6.8540112160745299E-3</v>
      </c>
      <c r="CQ385" s="17">
        <v>1.2590624383435401E-3</v>
      </c>
      <c r="CR385" s="17">
        <v>2.3090079613296701E-2</v>
      </c>
    </row>
    <row r="386" spans="2:96" x14ac:dyDescent="0.25">
      <c r="B386" t="s">
        <v>275</v>
      </c>
      <c r="C386" s="17">
        <v>0.90300239384948999</v>
      </c>
      <c r="D386" s="17">
        <v>0.887731471337881</v>
      </c>
      <c r="E386" s="17">
        <v>0.91851867028674095</v>
      </c>
      <c r="F386" s="17"/>
      <c r="G386" s="17">
        <v>0.76836562902810901</v>
      </c>
      <c r="H386" s="17">
        <v>0.86729425233496804</v>
      </c>
      <c r="I386" s="17">
        <v>0.90453686052695204</v>
      </c>
      <c r="J386" s="17">
        <v>0.95298229250745903</v>
      </c>
      <c r="K386" s="17">
        <v>0.95187113246311905</v>
      </c>
      <c r="L386" s="17">
        <v>0.94698668167996902</v>
      </c>
      <c r="M386" s="17"/>
      <c r="N386" s="17">
        <v>0.90898756621379895</v>
      </c>
      <c r="O386" s="17">
        <v>0.92460507673791203</v>
      </c>
      <c r="P386" s="17">
        <v>0.87616043882071903</v>
      </c>
      <c r="Q386" s="17">
        <v>0.89659611805899997</v>
      </c>
      <c r="R386" s="17"/>
      <c r="S386" s="17">
        <v>0.85579840717780697</v>
      </c>
      <c r="T386" s="17">
        <v>0.89742670079596598</v>
      </c>
      <c r="U386" s="17">
        <v>0.94109960936413695</v>
      </c>
      <c r="V386" s="17">
        <v>0.93509489424603898</v>
      </c>
      <c r="W386" s="17">
        <v>0.91400278288871495</v>
      </c>
      <c r="X386" s="17">
        <v>0.89631035186760899</v>
      </c>
      <c r="Y386" s="17">
        <v>0.92165969718681495</v>
      </c>
      <c r="Z386" s="17">
        <v>0.93682004565321897</v>
      </c>
      <c r="AA386" s="17">
        <v>0.89179939377143402</v>
      </c>
      <c r="AB386" s="17">
        <v>0.89902158076945704</v>
      </c>
      <c r="AC386" s="17">
        <v>0.93908401954309295</v>
      </c>
      <c r="AD386" s="17">
        <v>0.84185809642606302</v>
      </c>
      <c r="AE386" s="17"/>
      <c r="AF386" s="17">
        <v>0.92179117129180999</v>
      </c>
      <c r="AG386" s="17">
        <v>0.89079727892162297</v>
      </c>
      <c r="AH386" s="17">
        <v>0.93263270008629295</v>
      </c>
      <c r="AI386" s="17">
        <v>0.96531785447832996</v>
      </c>
      <c r="AJ386" s="17">
        <v>0.90815051104320099</v>
      </c>
      <c r="AK386" s="17"/>
      <c r="AL386" s="17">
        <v>0.91867608460133998</v>
      </c>
      <c r="AM386" s="17">
        <v>0.89330865624237898</v>
      </c>
      <c r="AN386" s="17">
        <v>0.89195431254747104</v>
      </c>
      <c r="AO386" s="17"/>
      <c r="AP386" s="17">
        <v>0.91662995599624897</v>
      </c>
      <c r="AQ386" s="17">
        <v>0.88432655614152</v>
      </c>
      <c r="AR386" s="17">
        <v>0.91164865199734801</v>
      </c>
      <c r="AS386" s="17">
        <v>0.89397673373269404</v>
      </c>
      <c r="AT386" s="17">
        <v>0.94186003832244203</v>
      </c>
      <c r="AU386" s="17"/>
      <c r="AV386" s="17">
        <v>0.60711820045959697</v>
      </c>
      <c r="AW386" s="17">
        <v>0.91789045575228101</v>
      </c>
      <c r="AX386" s="17">
        <v>0.91826591904993404</v>
      </c>
      <c r="AY386" s="17">
        <v>0.877934545277818</v>
      </c>
      <c r="AZ386" s="17">
        <v>0.87260590637633895</v>
      </c>
      <c r="BA386" s="17">
        <v>0.89382261455922596</v>
      </c>
      <c r="BB386" s="17">
        <v>0.89140969609402099</v>
      </c>
      <c r="BC386" s="17">
        <v>0.90075743282809595</v>
      </c>
      <c r="BD386" s="17">
        <v>0.92488765943032203</v>
      </c>
      <c r="BE386" s="17">
        <v>0.95072638129042197</v>
      </c>
      <c r="BF386" s="17">
        <v>0.92059503109956098</v>
      </c>
      <c r="BG386" s="17">
        <v>0.89280253911032703</v>
      </c>
      <c r="BH386" s="17">
        <v>0.96568550431530598</v>
      </c>
      <c r="BI386" s="17">
        <v>0.96082045731592802</v>
      </c>
      <c r="BJ386" s="17">
        <v>0.89580618033014003</v>
      </c>
      <c r="BK386" s="17">
        <v>0.89116329569038499</v>
      </c>
      <c r="BL386" s="17"/>
      <c r="BM386" s="17">
        <v>0.88744852056714896</v>
      </c>
      <c r="BN386" s="17">
        <v>0.91899054624832199</v>
      </c>
      <c r="BO386" s="17">
        <v>0.86481892288281403</v>
      </c>
      <c r="BP386" s="17">
        <v>0.91779011243674802</v>
      </c>
      <c r="BQ386" s="17">
        <v>0.94702554934636096</v>
      </c>
      <c r="BR386" s="17">
        <v>0.84660580021765297</v>
      </c>
      <c r="BS386" s="17"/>
      <c r="BT386" s="17">
        <v>0.92492261467606596</v>
      </c>
      <c r="BU386" s="17">
        <v>0.87987100224963</v>
      </c>
      <c r="BV386" s="17"/>
      <c r="BW386" s="17">
        <v>0.90404029246855599</v>
      </c>
      <c r="BX386" s="17">
        <v>0.91321643677324105</v>
      </c>
      <c r="BY386" s="17"/>
      <c r="BZ386" s="17">
        <v>0.912628511218736</v>
      </c>
      <c r="CA386" s="17">
        <v>0.89259939619455897</v>
      </c>
      <c r="CB386" s="17">
        <v>0.80797204404296696</v>
      </c>
      <c r="CC386" s="17"/>
      <c r="CD386" s="17">
        <v>0.91737320735429595</v>
      </c>
      <c r="CE386" s="17">
        <v>0.86617738809217504</v>
      </c>
      <c r="CF386" s="17">
        <v>0.84590144189398897</v>
      </c>
      <c r="CG386" s="17"/>
      <c r="CH386" s="17">
        <v>0.92355377438340303</v>
      </c>
      <c r="CI386" s="17">
        <v>0.88019259317333398</v>
      </c>
      <c r="CJ386" s="17">
        <v>0.80938865545559902</v>
      </c>
      <c r="CK386" s="17"/>
      <c r="CL386" s="17">
        <v>0.92581160366116599</v>
      </c>
      <c r="CM386" s="17">
        <v>0.88034851187784802</v>
      </c>
      <c r="CN386" s="17"/>
      <c r="CO386" s="17">
        <v>0.831835893267725</v>
      </c>
      <c r="CP386" s="17">
        <v>0.90666393279013002</v>
      </c>
      <c r="CQ386" s="17">
        <v>0.92060930685819198</v>
      </c>
      <c r="CR386" s="17">
        <v>0.887799377159323</v>
      </c>
    </row>
    <row r="387" spans="2:96" x14ac:dyDescent="0.25">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c r="CA387" s="17"/>
      <c r="CB387" s="17"/>
      <c r="CC387" s="17"/>
      <c r="CD387" s="17"/>
      <c r="CE387" s="17"/>
      <c r="CF387" s="17"/>
      <c r="CG387" s="17"/>
      <c r="CH387" s="17"/>
      <c r="CI387" s="17"/>
      <c r="CJ387" s="17"/>
      <c r="CK387" s="17"/>
      <c r="CL387" s="17"/>
      <c r="CM387" s="17"/>
      <c r="CN387" s="17"/>
      <c r="CO387" s="17"/>
      <c r="CP387" s="17"/>
      <c r="CQ387" s="17"/>
      <c r="CR387" s="17"/>
    </row>
    <row r="388" spans="2:96" x14ac:dyDescent="0.25">
      <c r="B388" s="6" t="s">
        <v>349</v>
      </c>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c r="CA388" s="17"/>
      <c r="CB388" s="17"/>
      <c r="CC388" s="17"/>
      <c r="CD388" s="17"/>
      <c r="CE388" s="17"/>
      <c r="CF388" s="17"/>
      <c r="CG388" s="17"/>
      <c r="CH388" s="17"/>
      <c r="CI388" s="17"/>
      <c r="CJ388" s="17"/>
      <c r="CK388" s="17"/>
      <c r="CL388" s="17"/>
      <c r="CM388" s="17"/>
      <c r="CN388" s="17"/>
      <c r="CO388" s="17"/>
      <c r="CP388" s="17"/>
      <c r="CQ388" s="17"/>
      <c r="CR388" s="17"/>
    </row>
    <row r="389" spans="2:96" x14ac:dyDescent="0.25">
      <c r="B389" s="24" t="s">
        <v>123</v>
      </c>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c r="CA389" s="17"/>
      <c r="CB389" s="17"/>
      <c r="CC389" s="17"/>
      <c r="CD389" s="17"/>
      <c r="CE389" s="17"/>
      <c r="CF389" s="17"/>
      <c r="CG389" s="17"/>
      <c r="CH389" s="17"/>
      <c r="CI389" s="17"/>
      <c r="CJ389" s="17"/>
      <c r="CK389" s="17"/>
      <c r="CL389" s="17"/>
      <c r="CM389" s="17"/>
      <c r="CN389" s="17"/>
      <c r="CO389" s="17"/>
      <c r="CP389" s="17"/>
      <c r="CQ389" s="17"/>
      <c r="CR389" s="17"/>
    </row>
    <row r="390" spans="2:96" x14ac:dyDescent="0.25">
      <c r="B390" t="s">
        <v>340</v>
      </c>
      <c r="C390" s="17">
        <v>0.277521186747822</v>
      </c>
      <c r="D390" s="17">
        <v>0.26800436171999098</v>
      </c>
      <c r="E390" s="17">
        <v>0.28717115300444102</v>
      </c>
      <c r="F390" s="17"/>
      <c r="G390" s="17">
        <v>0.29118245623983802</v>
      </c>
      <c r="H390" s="17">
        <v>0.28092017982726197</v>
      </c>
      <c r="I390" s="17">
        <v>0.26208944357341801</v>
      </c>
      <c r="J390" s="17">
        <v>0.216766474494548</v>
      </c>
      <c r="K390" s="17">
        <v>0.279337452593448</v>
      </c>
      <c r="L390" s="17">
        <v>0.326538263553242</v>
      </c>
      <c r="M390" s="17"/>
      <c r="N390" s="17">
        <v>0.26659970336287597</v>
      </c>
      <c r="O390" s="17">
        <v>0.219185769298091</v>
      </c>
      <c r="P390" s="17">
        <v>0.30218933352927901</v>
      </c>
      <c r="Q390" s="17">
        <v>0.32929294421209798</v>
      </c>
      <c r="R390" s="17"/>
      <c r="S390" s="17">
        <v>0.327191383877317</v>
      </c>
      <c r="T390" s="17">
        <v>0.246134693139412</v>
      </c>
      <c r="U390" s="17">
        <v>0.32127515538607399</v>
      </c>
      <c r="V390" s="17">
        <v>0.29359198948478898</v>
      </c>
      <c r="W390" s="17">
        <v>0.31743409515016602</v>
      </c>
      <c r="X390" s="17">
        <v>0.193788870388618</v>
      </c>
      <c r="Y390" s="17">
        <v>0.26745908938040802</v>
      </c>
      <c r="Z390" s="17">
        <v>0.30578609025588599</v>
      </c>
      <c r="AA390" s="17">
        <v>0.29218088466499098</v>
      </c>
      <c r="AB390" s="17">
        <v>0.26284162051670101</v>
      </c>
      <c r="AC390" s="17">
        <v>0.230437863863373</v>
      </c>
      <c r="AD390" s="17">
        <v>0.23341937571087901</v>
      </c>
      <c r="AE390" s="17"/>
      <c r="AF390" s="17">
        <v>0.316118733079369</v>
      </c>
      <c r="AG390" s="17">
        <v>0.25087071147932699</v>
      </c>
      <c r="AH390" s="17">
        <v>0.24931142843704401</v>
      </c>
      <c r="AI390" s="17">
        <v>0.312862565641844</v>
      </c>
      <c r="AJ390" s="17">
        <v>0.23935645874609601</v>
      </c>
      <c r="AK390" s="17"/>
      <c r="AL390" s="17">
        <v>0.34372112688501899</v>
      </c>
      <c r="AM390" s="17">
        <v>0.26276725958845998</v>
      </c>
      <c r="AN390" s="17">
        <v>0.228279050025849</v>
      </c>
      <c r="AO390" s="17"/>
      <c r="AP390" s="17">
        <v>0.29637411658191498</v>
      </c>
      <c r="AQ390" s="17">
        <v>0.23841796846300201</v>
      </c>
      <c r="AR390" s="17">
        <v>0.27894052328193902</v>
      </c>
      <c r="AS390" s="17">
        <v>0.291776234562037</v>
      </c>
      <c r="AT390" s="17">
        <v>0.25371709241392398</v>
      </c>
      <c r="AU390" s="17"/>
      <c r="AV390" s="17">
        <v>0</v>
      </c>
      <c r="AW390" s="17">
        <v>0.36634234594405202</v>
      </c>
      <c r="AX390" s="17">
        <v>0.30067492019228398</v>
      </c>
      <c r="AY390" s="17">
        <v>0.29702488179637199</v>
      </c>
      <c r="AZ390" s="17">
        <v>0.32288035852288899</v>
      </c>
      <c r="BA390" s="17">
        <v>0.239459172542004</v>
      </c>
      <c r="BB390" s="17">
        <v>0.26898588936506101</v>
      </c>
      <c r="BC390" s="17">
        <v>0.28711478884828601</v>
      </c>
      <c r="BD390" s="17">
        <v>0.24046284914497501</v>
      </c>
      <c r="BE390" s="17">
        <v>0.23863818985638899</v>
      </c>
      <c r="BF390" s="17">
        <v>0.241072430709388</v>
      </c>
      <c r="BG390" s="17">
        <v>0.23346100676874201</v>
      </c>
      <c r="BH390" s="17">
        <v>0.264802631044046</v>
      </c>
      <c r="BI390" s="17">
        <v>0.21006621928289901</v>
      </c>
      <c r="BJ390" s="17">
        <v>0.25248636742559699</v>
      </c>
      <c r="BK390" s="17">
        <v>0.405903055672649</v>
      </c>
      <c r="BL390" s="17"/>
      <c r="BM390" s="17">
        <v>0.32852257917377498</v>
      </c>
      <c r="BN390" s="17">
        <v>0.26820753296702199</v>
      </c>
      <c r="BO390" s="17">
        <v>0.29030753999314901</v>
      </c>
      <c r="BP390" s="17">
        <v>0.236686902008093</v>
      </c>
      <c r="BQ390" s="17">
        <v>0.27171486377919701</v>
      </c>
      <c r="BR390" s="17">
        <v>0.24379885260395701</v>
      </c>
      <c r="BS390" s="17"/>
      <c r="BT390" s="17">
        <v>0.2945218200302</v>
      </c>
      <c r="BU390" s="17">
        <v>0.25272283513251897</v>
      </c>
      <c r="BV390" s="17"/>
      <c r="BW390" s="17">
        <v>0.30158265109682603</v>
      </c>
      <c r="BX390" s="17">
        <v>0.260613739860864</v>
      </c>
      <c r="BY390" s="17"/>
      <c r="BZ390" s="17">
        <v>0.27496808106263099</v>
      </c>
      <c r="CA390" s="17">
        <v>0.25301273061870799</v>
      </c>
      <c r="CB390" s="17">
        <v>0.40759773823052498</v>
      </c>
      <c r="CC390" s="17"/>
      <c r="CD390" s="17">
        <v>0.27028374568890701</v>
      </c>
      <c r="CE390" s="17">
        <v>0.36160150801813601</v>
      </c>
      <c r="CF390" s="17">
        <v>0.26647964915834199</v>
      </c>
      <c r="CG390" s="17"/>
      <c r="CH390" s="17">
        <v>0.26111758848286698</v>
      </c>
      <c r="CI390" s="17">
        <v>0.35302680360043998</v>
      </c>
      <c r="CJ390" s="17">
        <v>0.2155719039265</v>
      </c>
      <c r="CK390" s="17"/>
      <c r="CL390" s="17">
        <v>0.25110804672516202</v>
      </c>
      <c r="CM390" s="17">
        <v>0.30669244696038001</v>
      </c>
      <c r="CN390" s="17"/>
      <c r="CO390" s="17">
        <v>0.32709453529217403</v>
      </c>
      <c r="CP390" s="17">
        <v>0.25506134269506298</v>
      </c>
      <c r="CQ390" s="17">
        <v>0.28827718911052602</v>
      </c>
      <c r="CR390" s="17">
        <v>0.28151266037412298</v>
      </c>
    </row>
    <row r="391" spans="2:96" x14ac:dyDescent="0.25">
      <c r="B391" t="s">
        <v>341</v>
      </c>
      <c r="C391" s="17">
        <v>0.40929042333499499</v>
      </c>
      <c r="D391" s="17">
        <v>0.387151933712928</v>
      </c>
      <c r="E391" s="17">
        <v>0.43109762461710599</v>
      </c>
      <c r="F391" s="17"/>
      <c r="G391" s="17">
        <v>0.46266427631318702</v>
      </c>
      <c r="H391" s="17">
        <v>0.43471804562837801</v>
      </c>
      <c r="I391" s="17">
        <v>0.42230424352950902</v>
      </c>
      <c r="J391" s="17">
        <v>0.437336189927295</v>
      </c>
      <c r="K391" s="17">
        <v>0.36077687122392299</v>
      </c>
      <c r="L391" s="17">
        <v>0.35212164559141501</v>
      </c>
      <c r="M391" s="17"/>
      <c r="N391" s="17">
        <v>0.40925077174353902</v>
      </c>
      <c r="O391" s="17">
        <v>0.449043751764449</v>
      </c>
      <c r="P391" s="17">
        <v>0.40498216233620898</v>
      </c>
      <c r="Q391" s="17">
        <v>0.373524814877433</v>
      </c>
      <c r="R391" s="17"/>
      <c r="S391" s="17">
        <v>0.396423633561647</v>
      </c>
      <c r="T391" s="17">
        <v>0.47849956601052501</v>
      </c>
      <c r="U391" s="17">
        <v>0.33491853363979501</v>
      </c>
      <c r="V391" s="17">
        <v>0.44293904911116</v>
      </c>
      <c r="W391" s="17">
        <v>0.375449328180051</v>
      </c>
      <c r="X391" s="17">
        <v>0.48796119361033802</v>
      </c>
      <c r="Y391" s="17">
        <v>0.414652997387433</v>
      </c>
      <c r="Z391" s="17">
        <v>0.39027181535748001</v>
      </c>
      <c r="AA391" s="17">
        <v>0.37738078545235698</v>
      </c>
      <c r="AB391" s="17">
        <v>0.379863811090419</v>
      </c>
      <c r="AC391" s="17">
        <v>0.39352380936694398</v>
      </c>
      <c r="AD391" s="17">
        <v>0.35193468788450299</v>
      </c>
      <c r="AE391" s="17"/>
      <c r="AF391" s="17">
        <v>0.36612484163308101</v>
      </c>
      <c r="AG391" s="17">
        <v>0.46053488903156797</v>
      </c>
      <c r="AH391" s="17">
        <v>0.35864900635343799</v>
      </c>
      <c r="AI391" s="17">
        <v>0.418507678885575</v>
      </c>
      <c r="AJ391" s="17">
        <v>0.46761649881601602</v>
      </c>
      <c r="AK391" s="17"/>
      <c r="AL391" s="17">
        <v>0.33482400229607701</v>
      </c>
      <c r="AM391" s="17">
        <v>0.47113265471698201</v>
      </c>
      <c r="AN391" s="17">
        <v>0.39878760710002198</v>
      </c>
      <c r="AO391" s="17"/>
      <c r="AP391" s="17">
        <v>0.427783547136594</v>
      </c>
      <c r="AQ391" s="17">
        <v>0.446690348876427</v>
      </c>
      <c r="AR391" s="17">
        <v>0.36835130244438102</v>
      </c>
      <c r="AS391" s="17">
        <v>0.41680032140717599</v>
      </c>
      <c r="AT391" s="17">
        <v>0.56620249184906801</v>
      </c>
      <c r="AU391" s="17"/>
      <c r="AV391" s="17">
        <v>0.15759437761936301</v>
      </c>
      <c r="AW391" s="17">
        <v>0.35249748812574999</v>
      </c>
      <c r="AX391" s="17">
        <v>0.36471761478916898</v>
      </c>
      <c r="AY391" s="17">
        <v>0.42708646586351401</v>
      </c>
      <c r="AZ391" s="17">
        <v>0.42496325101269899</v>
      </c>
      <c r="BA391" s="17">
        <v>0.400786362638962</v>
      </c>
      <c r="BB391" s="17">
        <v>0.45680852767194702</v>
      </c>
      <c r="BC391" s="17">
        <v>0.41276759050702899</v>
      </c>
      <c r="BD391" s="17">
        <v>0.39148064263073001</v>
      </c>
      <c r="BE391" s="17">
        <v>0.44259755529608302</v>
      </c>
      <c r="BF391" s="17">
        <v>0.43554177108320002</v>
      </c>
      <c r="BG391" s="17">
        <v>0.35947754001568</v>
      </c>
      <c r="BH391" s="17">
        <v>0.41939443479715899</v>
      </c>
      <c r="BI391" s="17">
        <v>0.44438014090717698</v>
      </c>
      <c r="BJ391" s="17">
        <v>0.54666963856828499</v>
      </c>
      <c r="BK391" s="17">
        <v>0.30463964930110299</v>
      </c>
      <c r="BL391" s="17"/>
      <c r="BM391" s="17">
        <v>0.39391089527738399</v>
      </c>
      <c r="BN391" s="17">
        <v>0.43403580567401301</v>
      </c>
      <c r="BO391" s="17">
        <v>0.40152648932185298</v>
      </c>
      <c r="BP391" s="17">
        <v>0.40976785655206899</v>
      </c>
      <c r="BQ391" s="17">
        <v>0.39062155950112998</v>
      </c>
      <c r="BR391" s="17">
        <v>0.394279624629575</v>
      </c>
      <c r="BS391" s="17"/>
      <c r="BT391" s="17">
        <v>0.41071947171565198</v>
      </c>
      <c r="BU391" s="17">
        <v>0.40785747595565602</v>
      </c>
      <c r="BV391" s="17"/>
      <c r="BW391" s="17">
        <v>0.41417227200664702</v>
      </c>
      <c r="BX391" s="17">
        <v>0.42453749652973</v>
      </c>
      <c r="BY391" s="17"/>
      <c r="BZ391" s="17">
        <v>0.41613123111752298</v>
      </c>
      <c r="CA391" s="17">
        <v>0.38333435111509001</v>
      </c>
      <c r="CB391" s="17">
        <v>0.40676234873905098</v>
      </c>
      <c r="CC391" s="17"/>
      <c r="CD391" s="17">
        <v>0.42058779245127798</v>
      </c>
      <c r="CE391" s="17">
        <v>0.38655617699246603</v>
      </c>
      <c r="CF391" s="17">
        <v>0.40375572064737503</v>
      </c>
      <c r="CG391" s="17"/>
      <c r="CH391" s="17">
        <v>0.41585705509475202</v>
      </c>
      <c r="CI391" s="17">
        <v>0.37069557195318298</v>
      </c>
      <c r="CJ391" s="17">
        <v>0.453496823997176</v>
      </c>
      <c r="CK391" s="17"/>
      <c r="CL391" s="17">
        <v>0.41322730754119802</v>
      </c>
      <c r="CM391" s="17">
        <v>0.40277287081934199</v>
      </c>
      <c r="CN391" s="17"/>
      <c r="CO391" s="17">
        <v>0.38731449010896302</v>
      </c>
      <c r="CP391" s="17">
        <v>0.41642316362736698</v>
      </c>
      <c r="CQ391" s="17">
        <v>0.40446952676403702</v>
      </c>
      <c r="CR391" s="17">
        <v>0.41302000855313398</v>
      </c>
    </row>
    <row r="392" spans="2:96" x14ac:dyDescent="0.25">
      <c r="B392" t="s">
        <v>342</v>
      </c>
      <c r="C392" s="17">
        <v>0.22532272895932301</v>
      </c>
      <c r="D392" s="17">
        <v>0.244437326326013</v>
      </c>
      <c r="E392" s="17">
        <v>0.20675786192718301</v>
      </c>
      <c r="F392" s="17"/>
      <c r="G392" s="17">
        <v>0.186769056766555</v>
      </c>
      <c r="H392" s="17">
        <v>0.19268092180473101</v>
      </c>
      <c r="I392" s="17">
        <v>0.21557812979815999</v>
      </c>
      <c r="J392" s="17">
        <v>0.26155896168902798</v>
      </c>
      <c r="K392" s="17">
        <v>0.23953424900950901</v>
      </c>
      <c r="L392" s="17">
        <v>0.24649354563076101</v>
      </c>
      <c r="M392" s="17"/>
      <c r="N392" s="17">
        <v>0.23944916861461099</v>
      </c>
      <c r="O392" s="17">
        <v>0.25926430786014498</v>
      </c>
      <c r="P392" s="17">
        <v>0.190990919114577</v>
      </c>
      <c r="Q392" s="17">
        <v>0.20124367050644301</v>
      </c>
      <c r="R392" s="17"/>
      <c r="S392" s="17">
        <v>0.198284180945626</v>
      </c>
      <c r="T392" s="17">
        <v>0.208326433223914</v>
      </c>
      <c r="U392" s="17">
        <v>0.28037175501653</v>
      </c>
      <c r="V392" s="17">
        <v>0.17794653823131901</v>
      </c>
      <c r="W392" s="17">
        <v>0.246071269025712</v>
      </c>
      <c r="X392" s="17">
        <v>0.229076555657377</v>
      </c>
      <c r="Y392" s="17">
        <v>0.22241133685275699</v>
      </c>
      <c r="Z392" s="17">
        <v>0.223848835097675</v>
      </c>
      <c r="AA392" s="17">
        <v>0.223699052441342</v>
      </c>
      <c r="AB392" s="17">
        <v>0.26054829361875298</v>
      </c>
      <c r="AC392" s="17">
        <v>0.23582175345321901</v>
      </c>
      <c r="AD392" s="17">
        <v>0.25339035332050902</v>
      </c>
      <c r="AE392" s="17"/>
      <c r="AF392" s="17">
        <v>0.231064762605803</v>
      </c>
      <c r="AG392" s="17">
        <v>0.219076979836487</v>
      </c>
      <c r="AH392" s="17">
        <v>0.25111080228414401</v>
      </c>
      <c r="AI392" s="17">
        <v>0.23215955398700899</v>
      </c>
      <c r="AJ392" s="17">
        <v>0.19583219369529001</v>
      </c>
      <c r="AK392" s="17"/>
      <c r="AL392" s="17">
        <v>0.227834469170068</v>
      </c>
      <c r="AM392" s="17">
        <v>0.19621299631809599</v>
      </c>
      <c r="AN392" s="17">
        <v>0.25853408017937102</v>
      </c>
      <c r="AO392" s="17"/>
      <c r="AP392" s="17">
        <v>0.212513290476708</v>
      </c>
      <c r="AQ392" s="17">
        <v>0.22708928725251701</v>
      </c>
      <c r="AR392" s="17">
        <v>0.251326871538261</v>
      </c>
      <c r="AS392" s="17">
        <v>0.21136357035262501</v>
      </c>
      <c r="AT392" s="17">
        <v>3.5290384130792898E-2</v>
      </c>
      <c r="AU392" s="17"/>
      <c r="AV392" s="17">
        <v>0.512461710355398</v>
      </c>
      <c r="AW392" s="17">
        <v>0.16928669713043401</v>
      </c>
      <c r="AX392" s="17">
        <v>0.277167338962439</v>
      </c>
      <c r="AY392" s="17">
        <v>0.171875734180476</v>
      </c>
      <c r="AZ392" s="17">
        <v>0.19859354501087301</v>
      </c>
      <c r="BA392" s="17">
        <v>0.26153931355904803</v>
      </c>
      <c r="BB392" s="17">
        <v>0.21426553167787599</v>
      </c>
      <c r="BC392" s="17">
        <v>0.250325901731557</v>
      </c>
      <c r="BD392" s="17">
        <v>0.30221819874097799</v>
      </c>
      <c r="BE392" s="17">
        <v>0.22884471551103899</v>
      </c>
      <c r="BF392" s="17">
        <v>0.19089847710785701</v>
      </c>
      <c r="BG392" s="17">
        <v>0.23333208689056001</v>
      </c>
      <c r="BH392" s="17">
        <v>0.20170815024976399</v>
      </c>
      <c r="BI392" s="17">
        <v>0.27350215760985602</v>
      </c>
      <c r="BJ392" s="17">
        <v>8.5919222109196405E-2</v>
      </c>
      <c r="BK392" s="17">
        <v>0.19935015523289101</v>
      </c>
      <c r="BL392" s="17"/>
      <c r="BM392" s="17">
        <v>0.198641320830927</v>
      </c>
      <c r="BN392" s="17">
        <v>0.216637404256218</v>
      </c>
      <c r="BO392" s="17">
        <v>0.21877452221170701</v>
      </c>
      <c r="BP392" s="17">
        <v>0.250287431508045</v>
      </c>
      <c r="BQ392" s="17">
        <v>0.2261240207536</v>
      </c>
      <c r="BR392" s="17">
        <v>0.30405732496375398</v>
      </c>
      <c r="BS392" s="17"/>
      <c r="BT392" s="17">
        <v>0.21672902549293999</v>
      </c>
      <c r="BU392" s="17">
        <v>0.23601765048663501</v>
      </c>
      <c r="BV392" s="17"/>
      <c r="BW392" s="17">
        <v>0.20933354043951299</v>
      </c>
      <c r="BX392" s="17">
        <v>0.221723599053057</v>
      </c>
      <c r="BY392" s="17"/>
      <c r="BZ392" s="17">
        <v>0.216807014160593</v>
      </c>
      <c r="CA392" s="17">
        <v>0.27964652105055898</v>
      </c>
      <c r="CB392" s="17">
        <v>0.14924684401424501</v>
      </c>
      <c r="CC392" s="17"/>
      <c r="CD392" s="17">
        <v>0.223235387294379</v>
      </c>
      <c r="CE392" s="17">
        <v>0.15848159887289801</v>
      </c>
      <c r="CF392" s="17">
        <v>0.20670281793866799</v>
      </c>
      <c r="CG392" s="17"/>
      <c r="CH392" s="17">
        <v>0.23447367112054299</v>
      </c>
      <c r="CI392" s="17">
        <v>0.189468672285345</v>
      </c>
      <c r="CJ392" s="17">
        <v>0.211891450181625</v>
      </c>
      <c r="CK392" s="17"/>
      <c r="CL392" s="17">
        <v>0.24475884346656801</v>
      </c>
      <c r="CM392" s="17">
        <v>0.209316482356213</v>
      </c>
      <c r="CN392" s="17"/>
      <c r="CO392" s="17">
        <v>0.16849122408297801</v>
      </c>
      <c r="CP392" s="17">
        <v>0.23810415971875301</v>
      </c>
      <c r="CQ392" s="17">
        <v>0.232080755179188</v>
      </c>
      <c r="CR392" s="17">
        <v>0.20850566427860701</v>
      </c>
    </row>
    <row r="393" spans="2:96" x14ac:dyDescent="0.25">
      <c r="B393" t="s">
        <v>343</v>
      </c>
      <c r="C393" s="17">
        <v>5.5057634518498502E-2</v>
      </c>
      <c r="D393" s="17">
        <v>6.3677130312207703E-2</v>
      </c>
      <c r="E393" s="17">
        <v>4.69148364692882E-2</v>
      </c>
      <c r="F393" s="17"/>
      <c r="G393" s="17">
        <v>5.3489338717996798E-2</v>
      </c>
      <c r="H393" s="17">
        <v>6.4270221587337695E-2</v>
      </c>
      <c r="I393" s="17">
        <v>3.6947988290190699E-2</v>
      </c>
      <c r="J393" s="17">
        <v>5.1437331700022203E-2</v>
      </c>
      <c r="K393" s="17">
        <v>8.6696086148993198E-2</v>
      </c>
      <c r="L393" s="17">
        <v>4.49724493882128E-2</v>
      </c>
      <c r="M393" s="17"/>
      <c r="N393" s="17">
        <v>4.8886120698933201E-2</v>
      </c>
      <c r="O393" s="17">
        <v>4.9255577745320203E-2</v>
      </c>
      <c r="P393" s="17">
        <v>6.4600912798882207E-2</v>
      </c>
      <c r="Q393" s="17">
        <v>5.9968982018010097E-2</v>
      </c>
      <c r="R393" s="17"/>
      <c r="S393" s="17">
        <v>4.8968434068310598E-2</v>
      </c>
      <c r="T393" s="17">
        <v>4.7461064192265201E-2</v>
      </c>
      <c r="U393" s="17">
        <v>4.60635038474662E-2</v>
      </c>
      <c r="V393" s="17">
        <v>4.2364167323729003E-2</v>
      </c>
      <c r="W393" s="17">
        <v>3.3198433076172401E-2</v>
      </c>
      <c r="X393" s="17">
        <v>6.3031380465278605E-2</v>
      </c>
      <c r="Y393" s="17">
        <v>7.1471794552229795E-2</v>
      </c>
      <c r="Z393" s="17">
        <v>5.5830564987057699E-2</v>
      </c>
      <c r="AA393" s="17">
        <v>7.3830753745054295E-2</v>
      </c>
      <c r="AB393" s="17">
        <v>6.1587943685073802E-2</v>
      </c>
      <c r="AC393" s="17">
        <v>5.8097425696222303E-2</v>
      </c>
      <c r="AD393" s="17">
        <v>6.7032824391017404E-2</v>
      </c>
      <c r="AE393" s="17"/>
      <c r="AF393" s="17">
        <v>5.3597194783235297E-2</v>
      </c>
      <c r="AG393" s="17">
        <v>5.1698767440335698E-2</v>
      </c>
      <c r="AH393" s="17">
        <v>6.9300083808042701E-2</v>
      </c>
      <c r="AI393" s="17">
        <v>0</v>
      </c>
      <c r="AJ393" s="17">
        <v>5.46604189011397E-2</v>
      </c>
      <c r="AK393" s="17"/>
      <c r="AL393" s="17">
        <v>6.1711477735604002E-2</v>
      </c>
      <c r="AM393" s="17">
        <v>4.48940297600635E-2</v>
      </c>
      <c r="AN393" s="17">
        <v>5.2929442392096397E-2</v>
      </c>
      <c r="AO393" s="17"/>
      <c r="AP393" s="17">
        <v>4.94560199615348E-2</v>
      </c>
      <c r="AQ393" s="17">
        <v>5.8961588176868099E-2</v>
      </c>
      <c r="AR393" s="17">
        <v>6.5292779258170397E-2</v>
      </c>
      <c r="AS393" s="17">
        <v>5.57373727362446E-2</v>
      </c>
      <c r="AT393" s="17">
        <v>8.9679690177162499E-2</v>
      </c>
      <c r="AU393" s="17"/>
      <c r="AV393" s="17">
        <v>0</v>
      </c>
      <c r="AW393" s="17">
        <v>7.1063858508885594E-2</v>
      </c>
      <c r="AX393" s="17">
        <v>1.3207505480689901E-2</v>
      </c>
      <c r="AY393" s="17">
        <v>5.1667174736062298E-2</v>
      </c>
      <c r="AZ393" s="17">
        <v>4.1664097024403803E-2</v>
      </c>
      <c r="BA393" s="17">
        <v>4.5475482984726902E-2</v>
      </c>
      <c r="BB393" s="17">
        <v>3.05757064812219E-2</v>
      </c>
      <c r="BC393" s="17">
        <v>4.2813620493979701E-2</v>
      </c>
      <c r="BD393" s="17">
        <v>6.5838309483317106E-2</v>
      </c>
      <c r="BE393" s="17">
        <v>6.2117415451187902E-2</v>
      </c>
      <c r="BF393" s="17">
        <v>8.4145786447313395E-2</v>
      </c>
      <c r="BG393" s="17">
        <v>0.13623348468598501</v>
      </c>
      <c r="BH393" s="17">
        <v>0.10211331894751299</v>
      </c>
      <c r="BI393" s="17">
        <v>3.73169134977413E-2</v>
      </c>
      <c r="BJ393" s="17">
        <v>5.6256958697979198E-2</v>
      </c>
      <c r="BK393" s="17">
        <v>5.1900903710534102E-2</v>
      </c>
      <c r="BL393" s="17"/>
      <c r="BM393" s="17">
        <v>4.8690427473022997E-2</v>
      </c>
      <c r="BN393" s="17">
        <v>4.1189217987260003E-2</v>
      </c>
      <c r="BO393" s="17">
        <v>6.1696182534326301E-2</v>
      </c>
      <c r="BP393" s="17">
        <v>6.8202501930581097E-2</v>
      </c>
      <c r="BQ393" s="17">
        <v>7.8889479641669993E-2</v>
      </c>
      <c r="BR393" s="17">
        <v>4.6357851446008902E-2</v>
      </c>
      <c r="BS393" s="17"/>
      <c r="BT393" s="17">
        <v>5.3928783326793003E-2</v>
      </c>
      <c r="BU393" s="17">
        <v>5.6343475853173702E-2</v>
      </c>
      <c r="BV393" s="17"/>
      <c r="BW393" s="17">
        <v>4.6206959998588801E-2</v>
      </c>
      <c r="BX393" s="17">
        <v>6.3606969495086499E-2</v>
      </c>
      <c r="BY393" s="17"/>
      <c r="BZ393" s="17">
        <v>5.9116523068103902E-2</v>
      </c>
      <c r="CA393" s="17">
        <v>4.9303678318649298E-2</v>
      </c>
      <c r="CB393" s="17">
        <v>0</v>
      </c>
      <c r="CC393" s="17"/>
      <c r="CD393" s="17">
        <v>5.70407710823891E-2</v>
      </c>
      <c r="CE393" s="17">
        <v>4.4605609448349001E-2</v>
      </c>
      <c r="CF393" s="17">
        <v>6.9462585378344099E-2</v>
      </c>
      <c r="CG393" s="17"/>
      <c r="CH393" s="17">
        <v>5.56429683238715E-2</v>
      </c>
      <c r="CI393" s="17">
        <v>5.34685180644901E-2</v>
      </c>
      <c r="CJ393" s="17">
        <v>8.3982819034230799E-2</v>
      </c>
      <c r="CK393" s="17"/>
      <c r="CL393" s="17">
        <v>6.5196784865092505E-2</v>
      </c>
      <c r="CM393" s="17">
        <v>4.19476678508598E-2</v>
      </c>
      <c r="CN393" s="17"/>
      <c r="CO393" s="17">
        <v>8.3195418497930704E-2</v>
      </c>
      <c r="CP393" s="17">
        <v>6.6307839202989494E-2</v>
      </c>
      <c r="CQ393" s="17">
        <v>4.4469335764305798E-2</v>
      </c>
      <c r="CR393" s="17">
        <v>4.38348927664046E-2</v>
      </c>
    </row>
    <row r="394" spans="2:96" x14ac:dyDescent="0.25">
      <c r="B394" t="s">
        <v>344</v>
      </c>
      <c r="C394" s="17">
        <v>1.7127100947788899E-2</v>
      </c>
      <c r="D394" s="17">
        <v>2.5428806843213098E-2</v>
      </c>
      <c r="E394" s="17">
        <v>9.0910713240221694E-3</v>
      </c>
      <c r="F394" s="17"/>
      <c r="G394" s="17">
        <v>0</v>
      </c>
      <c r="H394" s="17">
        <v>5.2198104075146497E-3</v>
      </c>
      <c r="I394" s="17">
        <v>3.4116565858064003E-2</v>
      </c>
      <c r="J394" s="17">
        <v>2.0219367214439302E-2</v>
      </c>
      <c r="K394" s="17">
        <v>1.9810466626372099E-2</v>
      </c>
      <c r="L394" s="17">
        <v>2.0119036421764401E-2</v>
      </c>
      <c r="M394" s="17"/>
      <c r="N394" s="17">
        <v>3.00047207926625E-2</v>
      </c>
      <c r="O394" s="17">
        <v>1.2931713166729499E-2</v>
      </c>
      <c r="P394" s="17">
        <v>1.60905584592651E-2</v>
      </c>
      <c r="Q394" s="17">
        <v>8.6943192131647192E-3</v>
      </c>
      <c r="R394" s="17"/>
      <c r="S394" s="17">
        <v>1.4966412304666599E-2</v>
      </c>
      <c r="T394" s="17">
        <v>6.9571211881347501E-3</v>
      </c>
      <c r="U394" s="17">
        <v>1.7371052110135201E-2</v>
      </c>
      <c r="V394" s="17">
        <v>2.55770603418921E-2</v>
      </c>
      <c r="W394" s="17">
        <v>2.04115041200464E-2</v>
      </c>
      <c r="X394" s="17">
        <v>1.1173271446283399E-2</v>
      </c>
      <c r="Y394" s="17">
        <v>1.23433711153755E-2</v>
      </c>
      <c r="Z394" s="17">
        <v>2.42626943019013E-2</v>
      </c>
      <c r="AA394" s="17">
        <v>1.62829736417653E-2</v>
      </c>
      <c r="AB394" s="17">
        <v>1.67908333680785E-2</v>
      </c>
      <c r="AC394" s="17">
        <v>4.4363737725101798E-2</v>
      </c>
      <c r="AD394" s="17">
        <v>1.7480279002763499E-2</v>
      </c>
      <c r="AE394" s="17"/>
      <c r="AF394" s="17">
        <v>1.6744721937221999E-2</v>
      </c>
      <c r="AG394" s="17">
        <v>1.41422087866559E-2</v>
      </c>
      <c r="AH394" s="17">
        <v>6.13097585162065E-2</v>
      </c>
      <c r="AI394" s="17">
        <v>3.6470201485572298E-2</v>
      </c>
      <c r="AJ394" s="17">
        <v>1.1241014990059301E-2</v>
      </c>
      <c r="AK394" s="17"/>
      <c r="AL394" s="17">
        <v>1.70961074306334E-2</v>
      </c>
      <c r="AM394" s="17">
        <v>1.70223884298343E-2</v>
      </c>
      <c r="AN394" s="17">
        <v>4.6862126339036303E-2</v>
      </c>
      <c r="AO394" s="17"/>
      <c r="AP394" s="17">
        <v>2.30075844072426E-3</v>
      </c>
      <c r="AQ394" s="17">
        <v>1.14841515615541E-2</v>
      </c>
      <c r="AR394" s="17">
        <v>2.0279886450785101E-2</v>
      </c>
      <c r="AS394" s="17">
        <v>1.9447938639492599E-2</v>
      </c>
      <c r="AT394" s="17">
        <v>5.51103414290528E-2</v>
      </c>
      <c r="AU394" s="17"/>
      <c r="AV394" s="17">
        <v>0</v>
      </c>
      <c r="AW394" s="17">
        <v>2.4501507521016999E-2</v>
      </c>
      <c r="AX394" s="17">
        <v>1.15558017152755E-2</v>
      </c>
      <c r="AY394" s="17">
        <v>1.9076876018929101E-2</v>
      </c>
      <c r="AZ394" s="17">
        <v>0</v>
      </c>
      <c r="BA394" s="17">
        <v>3.7884451627470499E-2</v>
      </c>
      <c r="BB394" s="17">
        <v>4.2518919324515698E-3</v>
      </c>
      <c r="BC394" s="17">
        <v>6.9780984191481297E-3</v>
      </c>
      <c r="BD394" s="17">
        <v>0</v>
      </c>
      <c r="BE394" s="17">
        <v>2.78021238853014E-2</v>
      </c>
      <c r="BF394" s="17">
        <v>4.1837933625339399E-2</v>
      </c>
      <c r="BG394" s="17">
        <v>1.04481633836536E-2</v>
      </c>
      <c r="BH394" s="17">
        <v>1.1981464961518201E-2</v>
      </c>
      <c r="BI394" s="17">
        <v>3.4734568702326302E-2</v>
      </c>
      <c r="BJ394" s="17">
        <v>3.5268795093619E-2</v>
      </c>
      <c r="BK394" s="17">
        <v>3.8206236082823399E-2</v>
      </c>
      <c r="BL394" s="17"/>
      <c r="BM394" s="17">
        <v>7.7486290841110696E-3</v>
      </c>
      <c r="BN394" s="17">
        <v>2.32452913110134E-2</v>
      </c>
      <c r="BO394" s="17">
        <v>1.7810273337274401E-2</v>
      </c>
      <c r="BP394" s="17">
        <v>1.77449388047578E-2</v>
      </c>
      <c r="BQ394" s="17">
        <v>2.7637951900675101E-2</v>
      </c>
      <c r="BR394" s="17">
        <v>0</v>
      </c>
      <c r="BS394" s="17"/>
      <c r="BT394" s="17">
        <v>1.48699590906085E-2</v>
      </c>
      <c r="BU394" s="17">
        <v>2.11245560101158E-2</v>
      </c>
      <c r="BV394" s="17"/>
      <c r="BW394" s="17">
        <v>1.5780002693630099E-2</v>
      </c>
      <c r="BX394" s="17">
        <v>2.11788410544257E-2</v>
      </c>
      <c r="BY394" s="17"/>
      <c r="BZ394" s="17">
        <v>1.9137452369264299E-2</v>
      </c>
      <c r="CA394" s="17">
        <v>1.32009426525014E-2</v>
      </c>
      <c r="CB394" s="17">
        <v>0</v>
      </c>
      <c r="CC394" s="17"/>
      <c r="CD394" s="17">
        <v>1.8172756547024601E-2</v>
      </c>
      <c r="CE394" s="17">
        <v>1.13281373688363E-2</v>
      </c>
      <c r="CF394" s="17">
        <v>3.4448069047979299E-2</v>
      </c>
      <c r="CG394" s="17"/>
      <c r="CH394" s="17">
        <v>1.97307688958781E-2</v>
      </c>
      <c r="CI394" s="17">
        <v>8.9793065160202103E-3</v>
      </c>
      <c r="CJ394" s="17">
        <v>2.0483131085057098E-2</v>
      </c>
      <c r="CK394" s="17"/>
      <c r="CL394" s="17">
        <v>2.1722792794180198E-2</v>
      </c>
      <c r="CM394" s="17">
        <v>1.3399866833937599E-2</v>
      </c>
      <c r="CN394" s="17"/>
      <c r="CO394" s="17">
        <v>3.39043320179538E-2</v>
      </c>
      <c r="CP394" s="17">
        <v>1.4865869816934401E-2</v>
      </c>
      <c r="CQ394" s="17">
        <v>1.2846320781636399E-2</v>
      </c>
      <c r="CR394" s="17">
        <v>2.36352444540582E-2</v>
      </c>
    </row>
    <row r="395" spans="2:96" x14ac:dyDescent="0.25">
      <c r="B395" t="s">
        <v>152</v>
      </c>
      <c r="C395" s="17">
        <v>1.5680925491572899E-2</v>
      </c>
      <c r="D395" s="17">
        <v>1.13004410856473E-2</v>
      </c>
      <c r="E395" s="17">
        <v>1.8967452657958898E-2</v>
      </c>
      <c r="F395" s="17"/>
      <c r="G395" s="17">
        <v>5.8948719624240401E-3</v>
      </c>
      <c r="H395" s="17">
        <v>2.21908207447764E-2</v>
      </c>
      <c r="I395" s="17">
        <v>2.8963628950657998E-2</v>
      </c>
      <c r="J395" s="17">
        <v>1.2681674974668501E-2</v>
      </c>
      <c r="K395" s="17">
        <v>1.38448743977549E-2</v>
      </c>
      <c r="L395" s="17">
        <v>9.7550594146048695E-3</v>
      </c>
      <c r="M395" s="17"/>
      <c r="N395" s="17">
        <v>5.8095147873790196E-3</v>
      </c>
      <c r="O395" s="17">
        <v>1.0318880165265601E-2</v>
      </c>
      <c r="P395" s="17">
        <v>2.1146113761787901E-2</v>
      </c>
      <c r="Q395" s="17">
        <v>2.7275269172851099E-2</v>
      </c>
      <c r="R395" s="17"/>
      <c r="S395" s="17">
        <v>1.41659552424328E-2</v>
      </c>
      <c r="T395" s="17">
        <v>1.2621122245749501E-2</v>
      </c>
      <c r="U395" s="17">
        <v>0</v>
      </c>
      <c r="V395" s="17">
        <v>1.7581195507111399E-2</v>
      </c>
      <c r="W395" s="17">
        <v>7.4353704478528999E-3</v>
      </c>
      <c r="X395" s="17">
        <v>1.4968728432104599E-2</v>
      </c>
      <c r="Y395" s="17">
        <v>1.1661410711797099E-2</v>
      </c>
      <c r="Z395" s="17">
        <v>0</v>
      </c>
      <c r="AA395" s="17">
        <v>1.6625550054490599E-2</v>
      </c>
      <c r="AB395" s="17">
        <v>1.8367497720975099E-2</v>
      </c>
      <c r="AC395" s="17">
        <v>3.77554098951393E-2</v>
      </c>
      <c r="AD395" s="17">
        <v>7.6742479690327603E-2</v>
      </c>
      <c r="AE395" s="17"/>
      <c r="AF395" s="17">
        <v>1.6349745961288902E-2</v>
      </c>
      <c r="AG395" s="17">
        <v>3.6764434256274601E-3</v>
      </c>
      <c r="AH395" s="17">
        <v>1.0318920601124401E-2</v>
      </c>
      <c r="AI395" s="17">
        <v>0</v>
      </c>
      <c r="AJ395" s="17">
        <v>3.1293414851398402E-2</v>
      </c>
      <c r="AK395" s="17"/>
      <c r="AL395" s="17">
        <v>1.48128164825995E-2</v>
      </c>
      <c r="AM395" s="17">
        <v>7.9706711865635393E-3</v>
      </c>
      <c r="AN395" s="17">
        <v>1.4607693963624799E-2</v>
      </c>
      <c r="AO395" s="17"/>
      <c r="AP395" s="17">
        <v>1.1572267402524801E-2</v>
      </c>
      <c r="AQ395" s="17">
        <v>1.73566556696312E-2</v>
      </c>
      <c r="AR395" s="17">
        <v>1.5808637026463498E-2</v>
      </c>
      <c r="AS395" s="17">
        <v>4.8745623024246901E-3</v>
      </c>
      <c r="AT395" s="17">
        <v>0</v>
      </c>
      <c r="AU395" s="17"/>
      <c r="AV395" s="17">
        <v>0.32994391202523898</v>
      </c>
      <c r="AW395" s="17">
        <v>1.6308102769861402E-2</v>
      </c>
      <c r="AX395" s="17">
        <v>3.2676818860143002E-2</v>
      </c>
      <c r="AY395" s="17">
        <v>3.3268867404645998E-2</v>
      </c>
      <c r="AZ395" s="17">
        <v>1.18987484291349E-2</v>
      </c>
      <c r="BA395" s="17">
        <v>1.48552166477895E-2</v>
      </c>
      <c r="BB395" s="17">
        <v>2.5112452871442401E-2</v>
      </c>
      <c r="BC395" s="17">
        <v>0</v>
      </c>
      <c r="BD395" s="17">
        <v>0</v>
      </c>
      <c r="BE395" s="17">
        <v>0</v>
      </c>
      <c r="BF395" s="17">
        <v>6.5036010269023002E-3</v>
      </c>
      <c r="BG395" s="17">
        <v>2.7047718255377801E-2</v>
      </c>
      <c r="BH395" s="17">
        <v>0</v>
      </c>
      <c r="BI395" s="17">
        <v>0</v>
      </c>
      <c r="BJ395" s="17">
        <v>2.3399018105324101E-2</v>
      </c>
      <c r="BK395" s="17">
        <v>0</v>
      </c>
      <c r="BL395" s="17"/>
      <c r="BM395" s="17">
        <v>2.2486148160779498E-2</v>
      </c>
      <c r="BN395" s="17">
        <v>1.6684747804474501E-2</v>
      </c>
      <c r="BO395" s="17">
        <v>9.8849926016900905E-3</v>
      </c>
      <c r="BP395" s="17">
        <v>1.7310369196454199E-2</v>
      </c>
      <c r="BQ395" s="17">
        <v>5.0121244237285199E-3</v>
      </c>
      <c r="BR395" s="17">
        <v>1.1506346356705201E-2</v>
      </c>
      <c r="BS395" s="17"/>
      <c r="BT395" s="17">
        <v>9.2309403438063202E-3</v>
      </c>
      <c r="BU395" s="17">
        <v>2.5934006561900699E-2</v>
      </c>
      <c r="BV395" s="17"/>
      <c r="BW395" s="17">
        <v>1.2924573764795199E-2</v>
      </c>
      <c r="BX395" s="17">
        <v>8.3393540068367605E-3</v>
      </c>
      <c r="BY395" s="17"/>
      <c r="BZ395" s="17">
        <v>1.38396982218849E-2</v>
      </c>
      <c r="CA395" s="17">
        <v>2.15017762444914E-2</v>
      </c>
      <c r="CB395" s="17">
        <v>3.6393069016179697E-2</v>
      </c>
      <c r="CC395" s="17"/>
      <c r="CD395" s="17">
        <v>1.0679546936022801E-2</v>
      </c>
      <c r="CE395" s="17">
        <v>3.7426969299314501E-2</v>
      </c>
      <c r="CF395" s="17">
        <v>1.9151157829290999E-2</v>
      </c>
      <c r="CG395" s="17"/>
      <c r="CH395" s="17">
        <v>1.3177948082088799E-2</v>
      </c>
      <c r="CI395" s="17">
        <v>2.43611275805217E-2</v>
      </c>
      <c r="CJ395" s="17">
        <v>1.45738717754108E-2</v>
      </c>
      <c r="CK395" s="17"/>
      <c r="CL395" s="17">
        <v>3.9862246078000603E-3</v>
      </c>
      <c r="CM395" s="17">
        <v>2.58706651792685E-2</v>
      </c>
      <c r="CN395" s="17"/>
      <c r="CO395" s="17">
        <v>0</v>
      </c>
      <c r="CP395" s="17">
        <v>9.2376249388927707E-3</v>
      </c>
      <c r="CQ395" s="17">
        <v>1.78568724003066E-2</v>
      </c>
      <c r="CR395" s="17">
        <v>2.94915295736729E-2</v>
      </c>
    </row>
    <row r="396" spans="2:96" x14ac:dyDescent="0.25">
      <c r="B396" t="s">
        <v>345</v>
      </c>
      <c r="C396" s="17">
        <v>0.68681161008281699</v>
      </c>
      <c r="D396" s="17">
        <v>0.65515629543291898</v>
      </c>
      <c r="E396" s="17">
        <v>0.71826877762154795</v>
      </c>
      <c r="F396" s="17"/>
      <c r="G396" s="17">
        <v>0.75384673255302403</v>
      </c>
      <c r="H396" s="17">
        <v>0.71563822545564004</v>
      </c>
      <c r="I396" s="17">
        <v>0.68439368710292703</v>
      </c>
      <c r="J396" s="17">
        <v>0.65410266442184195</v>
      </c>
      <c r="K396" s="17">
        <v>0.64011432381737099</v>
      </c>
      <c r="L396" s="17">
        <v>0.67865990914465701</v>
      </c>
      <c r="M396" s="17"/>
      <c r="N396" s="17">
        <v>0.67585047510641505</v>
      </c>
      <c r="O396" s="17">
        <v>0.66822952106253997</v>
      </c>
      <c r="P396" s="17">
        <v>0.707171495865487</v>
      </c>
      <c r="Q396" s="17">
        <v>0.70281775908953104</v>
      </c>
      <c r="R396" s="17"/>
      <c r="S396" s="17">
        <v>0.72361501743896395</v>
      </c>
      <c r="T396" s="17">
        <v>0.72463425914993695</v>
      </c>
      <c r="U396" s="17">
        <v>0.65619368902586905</v>
      </c>
      <c r="V396" s="17">
        <v>0.73653103859594804</v>
      </c>
      <c r="W396" s="17">
        <v>0.69288342333021602</v>
      </c>
      <c r="X396" s="17">
        <v>0.68175006399895599</v>
      </c>
      <c r="Y396" s="17">
        <v>0.68211208676784096</v>
      </c>
      <c r="Z396" s="17">
        <v>0.696057905613366</v>
      </c>
      <c r="AA396" s="17">
        <v>0.66956167011734802</v>
      </c>
      <c r="AB396" s="17">
        <v>0.64270543160712001</v>
      </c>
      <c r="AC396" s="17">
        <v>0.62396167323031804</v>
      </c>
      <c r="AD396" s="17">
        <v>0.585354063595382</v>
      </c>
      <c r="AE396" s="17"/>
      <c r="AF396" s="17">
        <v>0.68224357471245001</v>
      </c>
      <c r="AG396" s="17">
        <v>0.71140560051089397</v>
      </c>
      <c r="AH396" s="17">
        <v>0.60796043479048201</v>
      </c>
      <c r="AI396" s="17">
        <v>0.73137024452741894</v>
      </c>
      <c r="AJ396" s="17">
        <v>0.70697295756211198</v>
      </c>
      <c r="AK396" s="17"/>
      <c r="AL396" s="17">
        <v>0.678545129181095</v>
      </c>
      <c r="AM396" s="17">
        <v>0.73389991430544199</v>
      </c>
      <c r="AN396" s="17">
        <v>0.62706665712587195</v>
      </c>
      <c r="AO396" s="17"/>
      <c r="AP396" s="17">
        <v>0.72415766371850798</v>
      </c>
      <c r="AQ396" s="17">
        <v>0.68510831733942901</v>
      </c>
      <c r="AR396" s="17">
        <v>0.64729182572632005</v>
      </c>
      <c r="AS396" s="17">
        <v>0.70857655596921298</v>
      </c>
      <c r="AT396" s="17">
        <v>0.81991958426299205</v>
      </c>
      <c r="AU396" s="17"/>
      <c r="AV396" s="17">
        <v>0.15759437761936301</v>
      </c>
      <c r="AW396" s="17">
        <v>0.71883983406980201</v>
      </c>
      <c r="AX396" s="17">
        <v>0.66539253498145301</v>
      </c>
      <c r="AY396" s="17">
        <v>0.72411134765988605</v>
      </c>
      <c r="AZ396" s="17">
        <v>0.74784360953558804</v>
      </c>
      <c r="BA396" s="17">
        <v>0.64024553518096505</v>
      </c>
      <c r="BB396" s="17">
        <v>0.72579441703700898</v>
      </c>
      <c r="BC396" s="17">
        <v>0.69988237935531505</v>
      </c>
      <c r="BD396" s="17">
        <v>0.63194349177570497</v>
      </c>
      <c r="BE396" s="17">
        <v>0.68123574515247198</v>
      </c>
      <c r="BF396" s="17">
        <v>0.67661420179258802</v>
      </c>
      <c r="BG396" s="17">
        <v>0.59293854678442304</v>
      </c>
      <c r="BH396" s="17">
        <v>0.68419706584120399</v>
      </c>
      <c r="BI396" s="17">
        <v>0.65444636019007596</v>
      </c>
      <c r="BJ396" s="17">
        <v>0.79915600599388104</v>
      </c>
      <c r="BK396" s="17">
        <v>0.71054270497375205</v>
      </c>
      <c r="BL396" s="17"/>
      <c r="BM396" s="17">
        <v>0.72243347445115902</v>
      </c>
      <c r="BN396" s="17">
        <v>0.70224333864103505</v>
      </c>
      <c r="BO396" s="17">
        <v>0.69183402931500204</v>
      </c>
      <c r="BP396" s="17">
        <v>0.64645475856016199</v>
      </c>
      <c r="BQ396" s="17">
        <v>0.66233642328032705</v>
      </c>
      <c r="BR396" s="17">
        <v>0.63807847723353195</v>
      </c>
      <c r="BS396" s="17"/>
      <c r="BT396" s="17">
        <v>0.70524129174585304</v>
      </c>
      <c r="BU396" s="17">
        <v>0.66058031108817505</v>
      </c>
      <c r="BV396" s="17"/>
      <c r="BW396" s="17">
        <v>0.715754923103473</v>
      </c>
      <c r="BX396" s="17">
        <v>0.68515123639059405</v>
      </c>
      <c r="BY396" s="17"/>
      <c r="BZ396" s="17">
        <v>0.69109931218015397</v>
      </c>
      <c r="CA396" s="17">
        <v>0.63634708173379795</v>
      </c>
      <c r="CB396" s="17">
        <v>0.81436008696957596</v>
      </c>
      <c r="CC396" s="17"/>
      <c r="CD396" s="17">
        <v>0.69087153814018498</v>
      </c>
      <c r="CE396" s="17">
        <v>0.74815768501060198</v>
      </c>
      <c r="CF396" s="17">
        <v>0.67023536980571796</v>
      </c>
      <c r="CG396" s="17"/>
      <c r="CH396" s="17">
        <v>0.67697464357761805</v>
      </c>
      <c r="CI396" s="17">
        <v>0.72372237555362295</v>
      </c>
      <c r="CJ396" s="17">
        <v>0.669068727923676</v>
      </c>
      <c r="CK396" s="17"/>
      <c r="CL396" s="17">
        <v>0.66433535426635903</v>
      </c>
      <c r="CM396" s="17">
        <v>0.70946531777972099</v>
      </c>
      <c r="CN396" s="17"/>
      <c r="CO396" s="17">
        <v>0.71440902540113704</v>
      </c>
      <c r="CP396" s="17">
        <v>0.67148450632243095</v>
      </c>
      <c r="CQ396" s="17">
        <v>0.69274671587456305</v>
      </c>
      <c r="CR396" s="17">
        <v>0.69453266892725696</v>
      </c>
    </row>
    <row r="397" spans="2:96" x14ac:dyDescent="0.25">
      <c r="B397" t="s">
        <v>346</v>
      </c>
      <c r="C397" s="17">
        <v>7.21847354662873E-2</v>
      </c>
      <c r="D397" s="17">
        <v>8.9105937155420895E-2</v>
      </c>
      <c r="E397" s="17">
        <v>5.6005907793310397E-2</v>
      </c>
      <c r="F397" s="17"/>
      <c r="G397" s="17">
        <v>5.3489338717996798E-2</v>
      </c>
      <c r="H397" s="17">
        <v>6.9490031994852403E-2</v>
      </c>
      <c r="I397" s="17">
        <v>7.1064554148254702E-2</v>
      </c>
      <c r="J397" s="17">
        <v>7.1656698914461497E-2</v>
      </c>
      <c r="K397" s="17">
        <v>0.106506552775365</v>
      </c>
      <c r="L397" s="17">
        <v>6.5091485809977201E-2</v>
      </c>
      <c r="M397" s="17"/>
      <c r="N397" s="17">
        <v>7.8890841491595795E-2</v>
      </c>
      <c r="O397" s="17">
        <v>6.2187290912049699E-2</v>
      </c>
      <c r="P397" s="17">
        <v>8.0691471258147296E-2</v>
      </c>
      <c r="Q397" s="17">
        <v>6.8663301231174895E-2</v>
      </c>
      <c r="R397" s="17"/>
      <c r="S397" s="17">
        <v>6.3934846372977305E-2</v>
      </c>
      <c r="T397" s="17">
        <v>5.4418185380399997E-2</v>
      </c>
      <c r="U397" s="17">
        <v>6.3434555957601405E-2</v>
      </c>
      <c r="V397" s="17">
        <v>6.7941227665621107E-2</v>
      </c>
      <c r="W397" s="17">
        <v>5.3609937196218899E-2</v>
      </c>
      <c r="X397" s="17">
        <v>7.4204651911562003E-2</v>
      </c>
      <c r="Y397" s="17">
        <v>8.3815165667605301E-2</v>
      </c>
      <c r="Z397" s="17">
        <v>8.0093259288958996E-2</v>
      </c>
      <c r="AA397" s="17">
        <v>9.0113727386819595E-2</v>
      </c>
      <c r="AB397" s="17">
        <v>7.8378777053152299E-2</v>
      </c>
      <c r="AC397" s="17">
        <v>0.102461163421324</v>
      </c>
      <c r="AD397" s="17">
        <v>8.4513103393781E-2</v>
      </c>
      <c r="AE397" s="17"/>
      <c r="AF397" s="17">
        <v>7.0341916720457406E-2</v>
      </c>
      <c r="AG397" s="17">
        <v>6.5840976226991602E-2</v>
      </c>
      <c r="AH397" s="17">
        <v>0.13060984232424899</v>
      </c>
      <c r="AI397" s="17">
        <v>3.6470201485572298E-2</v>
      </c>
      <c r="AJ397" s="17">
        <v>6.5901433891198902E-2</v>
      </c>
      <c r="AK397" s="17"/>
      <c r="AL397" s="17">
        <v>7.8807585166237301E-2</v>
      </c>
      <c r="AM397" s="17">
        <v>6.1916418189897897E-2</v>
      </c>
      <c r="AN397" s="17">
        <v>9.9791568731132693E-2</v>
      </c>
      <c r="AO397" s="17"/>
      <c r="AP397" s="17">
        <v>5.1756778402259097E-2</v>
      </c>
      <c r="AQ397" s="17">
        <v>7.0445739738422206E-2</v>
      </c>
      <c r="AR397" s="17">
        <v>8.5572665708955498E-2</v>
      </c>
      <c r="AS397" s="17">
        <v>7.5185311375737196E-2</v>
      </c>
      <c r="AT397" s="17">
        <v>0.14479003160621501</v>
      </c>
      <c r="AU397" s="17"/>
      <c r="AV397" s="17">
        <v>0</v>
      </c>
      <c r="AW397" s="17">
        <v>9.5565366029902593E-2</v>
      </c>
      <c r="AX397" s="17">
        <v>2.4763307195965398E-2</v>
      </c>
      <c r="AY397" s="17">
        <v>7.0744050754991503E-2</v>
      </c>
      <c r="AZ397" s="17">
        <v>4.1664097024403803E-2</v>
      </c>
      <c r="BA397" s="17">
        <v>8.3359934612197401E-2</v>
      </c>
      <c r="BB397" s="17">
        <v>3.4827598413673402E-2</v>
      </c>
      <c r="BC397" s="17">
        <v>4.9791718913127801E-2</v>
      </c>
      <c r="BD397" s="17">
        <v>6.5838309483317106E-2</v>
      </c>
      <c r="BE397" s="17">
        <v>8.9919539336489204E-2</v>
      </c>
      <c r="BF397" s="17">
        <v>0.12598372007265299</v>
      </c>
      <c r="BG397" s="17">
        <v>0.14668164806963899</v>
      </c>
      <c r="BH397" s="17">
        <v>0.11409478390903199</v>
      </c>
      <c r="BI397" s="17">
        <v>7.2051482200067699E-2</v>
      </c>
      <c r="BJ397" s="17">
        <v>9.1525753791598205E-2</v>
      </c>
      <c r="BK397" s="17">
        <v>9.0107139793357396E-2</v>
      </c>
      <c r="BL397" s="17"/>
      <c r="BM397" s="17">
        <v>5.6439056557134E-2</v>
      </c>
      <c r="BN397" s="17">
        <v>6.4434509298273407E-2</v>
      </c>
      <c r="BO397" s="17">
        <v>7.9506455871600795E-2</v>
      </c>
      <c r="BP397" s="17">
        <v>8.5947440735338901E-2</v>
      </c>
      <c r="BQ397" s="17">
        <v>0.10652743154234499</v>
      </c>
      <c r="BR397" s="17">
        <v>4.6357851446008902E-2</v>
      </c>
      <c r="BS397" s="17"/>
      <c r="BT397" s="17">
        <v>6.8798742417401498E-2</v>
      </c>
      <c r="BU397" s="17">
        <v>7.7468031863289502E-2</v>
      </c>
      <c r="BV397" s="17"/>
      <c r="BW397" s="17">
        <v>6.19869626922189E-2</v>
      </c>
      <c r="BX397" s="17">
        <v>8.4785810549512203E-2</v>
      </c>
      <c r="BY397" s="17"/>
      <c r="BZ397" s="17">
        <v>7.8253975437368201E-2</v>
      </c>
      <c r="CA397" s="17">
        <v>6.2504620971150796E-2</v>
      </c>
      <c r="CB397" s="17">
        <v>0</v>
      </c>
      <c r="CC397" s="17"/>
      <c r="CD397" s="17">
        <v>7.5213527629413607E-2</v>
      </c>
      <c r="CE397" s="17">
        <v>5.5933746817185402E-2</v>
      </c>
      <c r="CF397" s="17">
        <v>0.103910654426323</v>
      </c>
      <c r="CG397" s="17"/>
      <c r="CH397" s="17">
        <v>7.5373737219749701E-2</v>
      </c>
      <c r="CI397" s="17">
        <v>6.2447824580510299E-2</v>
      </c>
      <c r="CJ397" s="17">
        <v>0.104465950119288</v>
      </c>
      <c r="CK397" s="17"/>
      <c r="CL397" s="17">
        <v>8.6919577659272607E-2</v>
      </c>
      <c r="CM397" s="17">
        <v>5.5347534684797403E-2</v>
      </c>
      <c r="CN397" s="17"/>
      <c r="CO397" s="17">
        <v>0.117099750515885</v>
      </c>
      <c r="CP397" s="17">
        <v>8.1173709019923906E-2</v>
      </c>
      <c r="CQ397" s="17">
        <v>5.7315656545942201E-2</v>
      </c>
      <c r="CR397" s="17">
        <v>6.74701372204628E-2</v>
      </c>
    </row>
    <row r="398" spans="2:96" x14ac:dyDescent="0.25">
      <c r="B398" t="s">
        <v>275</v>
      </c>
      <c r="C398" s="17">
        <v>0.61462687461652898</v>
      </c>
      <c r="D398" s="17">
        <v>0.56605035827749794</v>
      </c>
      <c r="E398" s="17">
        <v>0.66226286982823701</v>
      </c>
      <c r="F398" s="17"/>
      <c r="G398" s="17">
        <v>0.70035739383502804</v>
      </c>
      <c r="H398" s="17">
        <v>0.646148193460788</v>
      </c>
      <c r="I398" s="17">
        <v>0.61332913295467195</v>
      </c>
      <c r="J398" s="17">
        <v>0.58244596550738104</v>
      </c>
      <c r="K398" s="17">
        <v>0.53360777104200596</v>
      </c>
      <c r="L398" s="17">
        <v>0.61356842333467998</v>
      </c>
      <c r="M398" s="17"/>
      <c r="N398" s="17">
        <v>0.59695963361481896</v>
      </c>
      <c r="O398" s="17">
        <v>0.60604223015048997</v>
      </c>
      <c r="P398" s="17">
        <v>0.62648002460733998</v>
      </c>
      <c r="Q398" s="17">
        <v>0.634154457858356</v>
      </c>
      <c r="R398" s="17"/>
      <c r="S398" s="17">
        <v>0.65968017106598598</v>
      </c>
      <c r="T398" s="17">
        <v>0.67021607376953696</v>
      </c>
      <c r="U398" s="17">
        <v>0.592759133068267</v>
      </c>
      <c r="V398" s="17">
        <v>0.66858981093032699</v>
      </c>
      <c r="W398" s="17">
        <v>0.63927348613399704</v>
      </c>
      <c r="X398" s="17">
        <v>0.60754541208739399</v>
      </c>
      <c r="Y398" s="17">
        <v>0.59829692110023602</v>
      </c>
      <c r="Z398" s="17">
        <v>0.61596464632440695</v>
      </c>
      <c r="AA398" s="17">
        <v>0.57944794273052802</v>
      </c>
      <c r="AB398" s="17">
        <v>0.56432665455396802</v>
      </c>
      <c r="AC398" s="17">
        <v>0.52150050980899398</v>
      </c>
      <c r="AD398" s="17">
        <v>0.50084096020160196</v>
      </c>
      <c r="AE398" s="17"/>
      <c r="AF398" s="17">
        <v>0.61190165799199303</v>
      </c>
      <c r="AG398" s="17">
        <v>0.64556462428390304</v>
      </c>
      <c r="AH398" s="17">
        <v>0.47735059246623301</v>
      </c>
      <c r="AI398" s="17">
        <v>0.69490004304184605</v>
      </c>
      <c r="AJ398" s="17">
        <v>0.64107152367091302</v>
      </c>
      <c r="AK398" s="17"/>
      <c r="AL398" s="17">
        <v>0.59973754401485802</v>
      </c>
      <c r="AM398" s="17">
        <v>0.67198349611554398</v>
      </c>
      <c r="AN398" s="17">
        <v>0.52727508839473902</v>
      </c>
      <c r="AO398" s="17"/>
      <c r="AP398" s="17">
        <v>0.67240088531624898</v>
      </c>
      <c r="AQ398" s="17">
        <v>0.61466257760100695</v>
      </c>
      <c r="AR398" s="17">
        <v>0.56171916001736499</v>
      </c>
      <c r="AS398" s="17">
        <v>0.63339124459347595</v>
      </c>
      <c r="AT398" s="17">
        <v>0.67512955265677699</v>
      </c>
      <c r="AU398" s="17"/>
      <c r="AV398" s="17">
        <v>0.15759437761936301</v>
      </c>
      <c r="AW398" s="17">
        <v>0.62327446803989905</v>
      </c>
      <c r="AX398" s="17">
        <v>0.64062922778548703</v>
      </c>
      <c r="AY398" s="17">
        <v>0.65336729690489503</v>
      </c>
      <c r="AZ398" s="17">
        <v>0.70617951251118405</v>
      </c>
      <c r="BA398" s="17">
        <v>0.55688560056876801</v>
      </c>
      <c r="BB398" s="17">
        <v>0.69096681862333498</v>
      </c>
      <c r="BC398" s="17">
        <v>0.650090660442187</v>
      </c>
      <c r="BD398" s="17">
        <v>0.56610518229238804</v>
      </c>
      <c r="BE398" s="17">
        <v>0.59131620581598199</v>
      </c>
      <c r="BF398" s="17">
        <v>0.55063048171993501</v>
      </c>
      <c r="BG398" s="17">
        <v>0.44625689871478402</v>
      </c>
      <c r="BH398" s="17">
        <v>0.57010228193217305</v>
      </c>
      <c r="BI398" s="17">
        <v>0.582394877990009</v>
      </c>
      <c r="BJ398" s="17">
        <v>0.70763025220228304</v>
      </c>
      <c r="BK398" s="17">
        <v>0.620435565180395</v>
      </c>
      <c r="BL398" s="17"/>
      <c r="BM398" s="17">
        <v>0.66599441789402503</v>
      </c>
      <c r="BN398" s="17">
        <v>0.63780882934276095</v>
      </c>
      <c r="BO398" s="17">
        <v>0.61232757344340205</v>
      </c>
      <c r="BP398" s="17">
        <v>0.56050731782482299</v>
      </c>
      <c r="BQ398" s="17">
        <v>0.55580899173798104</v>
      </c>
      <c r="BR398" s="17">
        <v>0.59172062578752305</v>
      </c>
      <c r="BS398" s="17"/>
      <c r="BT398" s="17">
        <v>0.63644254932845101</v>
      </c>
      <c r="BU398" s="17">
        <v>0.58311227922488496</v>
      </c>
      <c r="BV398" s="17"/>
      <c r="BW398" s="17">
        <v>0.65376796041125396</v>
      </c>
      <c r="BX398" s="17">
        <v>0.60036542584108199</v>
      </c>
      <c r="BY398" s="17"/>
      <c r="BZ398" s="17">
        <v>0.61284533674278596</v>
      </c>
      <c r="CA398" s="17">
        <v>0.573842460762648</v>
      </c>
      <c r="CB398" s="17">
        <v>0.81436008696957596</v>
      </c>
      <c r="CC398" s="17"/>
      <c r="CD398" s="17">
        <v>0.61565801051077096</v>
      </c>
      <c r="CE398" s="17">
        <v>0.69222393819341699</v>
      </c>
      <c r="CF398" s="17">
        <v>0.56632471537939399</v>
      </c>
      <c r="CG398" s="17"/>
      <c r="CH398" s="17">
        <v>0.601600906357869</v>
      </c>
      <c r="CI398" s="17">
        <v>0.66127455097311205</v>
      </c>
      <c r="CJ398" s="17">
        <v>0.56460277780438795</v>
      </c>
      <c r="CK398" s="17"/>
      <c r="CL398" s="17">
        <v>0.57741577660708698</v>
      </c>
      <c r="CM398" s="17">
        <v>0.65411778309492397</v>
      </c>
      <c r="CN398" s="17"/>
      <c r="CO398" s="17">
        <v>0.59730927488525298</v>
      </c>
      <c r="CP398" s="17">
        <v>0.59031079730250702</v>
      </c>
      <c r="CQ398" s="17">
        <v>0.63543105932862098</v>
      </c>
      <c r="CR398" s="17">
        <v>0.62706253170679405</v>
      </c>
    </row>
    <row r="399" spans="2:96" x14ac:dyDescent="0.25">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c r="CA399" s="17"/>
      <c r="CB399" s="17"/>
      <c r="CC399" s="17"/>
      <c r="CD399" s="17"/>
      <c r="CE399" s="17"/>
      <c r="CF399" s="17"/>
      <c r="CG399" s="17"/>
      <c r="CH399" s="17"/>
      <c r="CI399" s="17"/>
      <c r="CJ399" s="17"/>
      <c r="CK399" s="17"/>
      <c r="CL399" s="17"/>
      <c r="CM399" s="17"/>
      <c r="CN399" s="17"/>
      <c r="CO399" s="17"/>
      <c r="CP399" s="17"/>
      <c r="CQ399" s="17"/>
      <c r="CR399" s="17"/>
    </row>
    <row r="400" spans="2:96" x14ac:dyDescent="0.25">
      <c r="B400" s="6" t="s">
        <v>350</v>
      </c>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c r="CA400" s="17"/>
      <c r="CB400" s="17"/>
      <c r="CC400" s="17"/>
      <c r="CD400" s="17"/>
      <c r="CE400" s="17"/>
      <c r="CF400" s="17"/>
      <c r="CG400" s="17"/>
      <c r="CH400" s="17"/>
      <c r="CI400" s="17"/>
      <c r="CJ400" s="17"/>
      <c r="CK400" s="17"/>
      <c r="CL400" s="17"/>
      <c r="CM400" s="17"/>
      <c r="CN400" s="17"/>
      <c r="CO400" s="17"/>
      <c r="CP400" s="17"/>
      <c r="CQ400" s="17"/>
      <c r="CR400" s="17"/>
    </row>
    <row r="401" spans="2:96" x14ac:dyDescent="0.25">
      <c r="B401" s="24" t="s">
        <v>123</v>
      </c>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c r="CA401" s="17"/>
      <c r="CB401" s="17"/>
      <c r="CC401" s="17"/>
      <c r="CD401" s="17"/>
      <c r="CE401" s="17"/>
      <c r="CF401" s="17"/>
      <c r="CG401" s="17"/>
      <c r="CH401" s="17"/>
      <c r="CI401" s="17"/>
      <c r="CJ401" s="17"/>
      <c r="CK401" s="17"/>
      <c r="CL401" s="17"/>
      <c r="CM401" s="17"/>
      <c r="CN401" s="17"/>
      <c r="CO401" s="17"/>
      <c r="CP401" s="17"/>
      <c r="CQ401" s="17"/>
      <c r="CR401" s="17"/>
    </row>
    <row r="402" spans="2:96" x14ac:dyDescent="0.25">
      <c r="B402" t="s">
        <v>340</v>
      </c>
      <c r="C402" s="17">
        <v>0.31505286842136399</v>
      </c>
      <c r="D402" s="17">
        <v>0.28770329381780901</v>
      </c>
      <c r="E402" s="17">
        <v>0.34132243282816399</v>
      </c>
      <c r="F402" s="17"/>
      <c r="G402" s="17">
        <v>0.34241181835428403</v>
      </c>
      <c r="H402" s="17">
        <v>0.30061832647407599</v>
      </c>
      <c r="I402" s="17">
        <v>0.30507616993131098</v>
      </c>
      <c r="J402" s="17">
        <v>0.34075464865178101</v>
      </c>
      <c r="K402" s="17">
        <v>0.28953588928021201</v>
      </c>
      <c r="L402" s="17">
        <v>0.31294214912176399</v>
      </c>
      <c r="M402" s="17"/>
      <c r="N402" s="17">
        <v>0.26671531035425899</v>
      </c>
      <c r="O402" s="17">
        <v>0.29252506390523603</v>
      </c>
      <c r="P402" s="17">
        <v>0.32336714256361698</v>
      </c>
      <c r="Q402" s="17">
        <v>0.38473081004703902</v>
      </c>
      <c r="R402" s="17"/>
      <c r="S402" s="17">
        <v>0.31724544456220699</v>
      </c>
      <c r="T402" s="17">
        <v>0.28615063729036799</v>
      </c>
      <c r="U402" s="17">
        <v>0.31742090131405598</v>
      </c>
      <c r="V402" s="17">
        <v>0.328282836119062</v>
      </c>
      <c r="W402" s="17">
        <v>0.41042966316914298</v>
      </c>
      <c r="X402" s="17">
        <v>0.34021227128273102</v>
      </c>
      <c r="Y402" s="17">
        <v>0.281416512105917</v>
      </c>
      <c r="Z402" s="17">
        <v>0.33562098209287899</v>
      </c>
      <c r="AA402" s="17">
        <v>0.32182768661139699</v>
      </c>
      <c r="AB402" s="17">
        <v>0.28806452145829903</v>
      </c>
      <c r="AC402" s="17">
        <v>0.31176458091422898</v>
      </c>
      <c r="AD402" s="17">
        <v>0.21109858861664699</v>
      </c>
      <c r="AE402" s="17"/>
      <c r="AF402" s="17">
        <v>0.332453959232832</v>
      </c>
      <c r="AG402" s="17">
        <v>0.31195079714278301</v>
      </c>
      <c r="AH402" s="17">
        <v>0.27742232115013599</v>
      </c>
      <c r="AI402" s="17">
        <v>0.48722374899218102</v>
      </c>
      <c r="AJ402" s="17">
        <v>0.26482082785703998</v>
      </c>
      <c r="AK402" s="17"/>
      <c r="AL402" s="17">
        <v>0.33595139775655602</v>
      </c>
      <c r="AM402" s="17">
        <v>0.31329983712701498</v>
      </c>
      <c r="AN402" s="17">
        <v>0.31243453623742301</v>
      </c>
      <c r="AO402" s="17"/>
      <c r="AP402" s="17">
        <v>0.36415482969138901</v>
      </c>
      <c r="AQ402" s="17">
        <v>0.29142791974294702</v>
      </c>
      <c r="AR402" s="17">
        <v>0.29608069507968299</v>
      </c>
      <c r="AS402" s="17">
        <v>0.27873170864194502</v>
      </c>
      <c r="AT402" s="17">
        <v>0.257588774562933</v>
      </c>
      <c r="AU402" s="17"/>
      <c r="AV402" s="17">
        <v>0.152769603320837</v>
      </c>
      <c r="AW402" s="17">
        <v>0.36309414387929401</v>
      </c>
      <c r="AX402" s="17">
        <v>0.387327074506846</v>
      </c>
      <c r="AY402" s="17">
        <v>0.39996508214090998</v>
      </c>
      <c r="AZ402" s="17">
        <v>0.36720144917240899</v>
      </c>
      <c r="BA402" s="17">
        <v>0.31465749903754398</v>
      </c>
      <c r="BB402" s="17">
        <v>0.29427374648096</v>
      </c>
      <c r="BC402" s="17">
        <v>0.36357363455550001</v>
      </c>
      <c r="BD402" s="17">
        <v>0.237653010525325</v>
      </c>
      <c r="BE402" s="17">
        <v>0.31180787208252497</v>
      </c>
      <c r="BF402" s="17">
        <v>0.28141588675020401</v>
      </c>
      <c r="BG402" s="17">
        <v>0.197362298536363</v>
      </c>
      <c r="BH402" s="17">
        <v>0.29631067804338401</v>
      </c>
      <c r="BI402" s="17">
        <v>0.26797992355621703</v>
      </c>
      <c r="BJ402" s="17">
        <v>0.255785012604685</v>
      </c>
      <c r="BK402" s="17">
        <v>0.31767336815073499</v>
      </c>
      <c r="BL402" s="17"/>
      <c r="BM402" s="17">
        <v>0.38378527720615302</v>
      </c>
      <c r="BN402" s="17">
        <v>0.32283421047939398</v>
      </c>
      <c r="BO402" s="17">
        <v>0.27673206208770801</v>
      </c>
      <c r="BP402" s="17">
        <v>0.29848909091078102</v>
      </c>
      <c r="BQ402" s="17">
        <v>0.25623507202242901</v>
      </c>
      <c r="BR402" s="17">
        <v>0.26138680460725999</v>
      </c>
      <c r="BS402" s="17"/>
      <c r="BT402" s="17">
        <v>0.34571121849591002</v>
      </c>
      <c r="BU402" s="17">
        <v>0.27481371469272498</v>
      </c>
      <c r="BV402" s="17"/>
      <c r="BW402" s="17">
        <v>0.32440983697664599</v>
      </c>
      <c r="BX402" s="17">
        <v>0.31243223113941199</v>
      </c>
      <c r="BY402" s="17"/>
      <c r="BZ402" s="17">
        <v>0.31295142918436902</v>
      </c>
      <c r="CA402" s="17">
        <v>0.31988146413341301</v>
      </c>
      <c r="CB402" s="17">
        <v>0.35657056744048998</v>
      </c>
      <c r="CC402" s="17"/>
      <c r="CD402" s="17">
        <v>0.29465996560612501</v>
      </c>
      <c r="CE402" s="17">
        <v>0.42346716346461799</v>
      </c>
      <c r="CF402" s="17">
        <v>0.33732606246950902</v>
      </c>
      <c r="CG402" s="17"/>
      <c r="CH402" s="17">
        <v>0.28824096513824699</v>
      </c>
      <c r="CI402" s="17">
        <v>0.45942534076180103</v>
      </c>
      <c r="CJ402" s="17">
        <v>0.31748790963415002</v>
      </c>
      <c r="CK402" s="17"/>
      <c r="CL402" s="17">
        <v>0.31201140750200701</v>
      </c>
      <c r="CM402" s="17">
        <v>0.32320417110916</v>
      </c>
      <c r="CN402" s="17"/>
      <c r="CO402" s="17">
        <v>0.37027356332279698</v>
      </c>
      <c r="CP402" s="17">
        <v>0.27279419483531098</v>
      </c>
      <c r="CQ402" s="17">
        <v>0.310406428901636</v>
      </c>
      <c r="CR402" s="17">
        <v>0.38469836400345703</v>
      </c>
    </row>
    <row r="403" spans="2:96" x14ac:dyDescent="0.25">
      <c r="B403" t="s">
        <v>341</v>
      </c>
      <c r="C403" s="17">
        <v>0.401976165461225</v>
      </c>
      <c r="D403" s="17">
        <v>0.39370869861679603</v>
      </c>
      <c r="E403" s="17">
        <v>0.41014195343323601</v>
      </c>
      <c r="F403" s="17"/>
      <c r="G403" s="17">
        <v>0.425014873711973</v>
      </c>
      <c r="H403" s="17">
        <v>0.46617232151607901</v>
      </c>
      <c r="I403" s="17">
        <v>0.42313054178578602</v>
      </c>
      <c r="J403" s="17">
        <v>0.372394642360868</v>
      </c>
      <c r="K403" s="17">
        <v>0.38730347882863703</v>
      </c>
      <c r="L403" s="17">
        <v>0.35094966052908499</v>
      </c>
      <c r="M403" s="17"/>
      <c r="N403" s="17">
        <v>0.38878941931759903</v>
      </c>
      <c r="O403" s="17">
        <v>0.42438853282401801</v>
      </c>
      <c r="P403" s="17">
        <v>0.402733186425768</v>
      </c>
      <c r="Q403" s="17">
        <v>0.39198698019635803</v>
      </c>
      <c r="R403" s="17"/>
      <c r="S403" s="17">
        <v>0.38381970438986202</v>
      </c>
      <c r="T403" s="17">
        <v>0.42665115425903999</v>
      </c>
      <c r="U403" s="17">
        <v>0.38854467617087601</v>
      </c>
      <c r="V403" s="17">
        <v>0.42970508241337801</v>
      </c>
      <c r="W403" s="17">
        <v>0.32213669039600701</v>
      </c>
      <c r="X403" s="17">
        <v>0.40373377127086502</v>
      </c>
      <c r="Y403" s="17">
        <v>0.44723931158206498</v>
      </c>
      <c r="Z403" s="17">
        <v>0.40622204197443801</v>
      </c>
      <c r="AA403" s="17">
        <v>0.40784962731923302</v>
      </c>
      <c r="AB403" s="17">
        <v>0.39458905374973702</v>
      </c>
      <c r="AC403" s="17">
        <v>0.40292388698547998</v>
      </c>
      <c r="AD403" s="17">
        <v>0.38504026411862802</v>
      </c>
      <c r="AE403" s="17"/>
      <c r="AF403" s="17">
        <v>0.39351383590005501</v>
      </c>
      <c r="AG403" s="17">
        <v>0.43149136560208001</v>
      </c>
      <c r="AH403" s="17">
        <v>0.40329546605480598</v>
      </c>
      <c r="AI403" s="17">
        <v>0.29159461520062202</v>
      </c>
      <c r="AJ403" s="17">
        <v>0.40292500706428203</v>
      </c>
      <c r="AK403" s="17"/>
      <c r="AL403" s="17">
        <v>0.38305894684310399</v>
      </c>
      <c r="AM403" s="17">
        <v>0.43168247775379898</v>
      </c>
      <c r="AN403" s="17">
        <v>0.40363577258917099</v>
      </c>
      <c r="AO403" s="17"/>
      <c r="AP403" s="17">
        <v>0.38865340838832302</v>
      </c>
      <c r="AQ403" s="17">
        <v>0.43401650889100801</v>
      </c>
      <c r="AR403" s="17">
        <v>0.40323353839201098</v>
      </c>
      <c r="AS403" s="17">
        <v>0.40469773164477801</v>
      </c>
      <c r="AT403" s="17">
        <v>0.38231921296675903</v>
      </c>
      <c r="AU403" s="17"/>
      <c r="AV403" s="17">
        <v>0.67005608797476102</v>
      </c>
      <c r="AW403" s="17">
        <v>0.43129336906691301</v>
      </c>
      <c r="AX403" s="17">
        <v>0.362650408447516</v>
      </c>
      <c r="AY403" s="17">
        <v>0.39338548215367602</v>
      </c>
      <c r="AZ403" s="17">
        <v>0.40276404608372801</v>
      </c>
      <c r="BA403" s="17">
        <v>0.355168187378469</v>
      </c>
      <c r="BB403" s="17">
        <v>0.40947336148679803</v>
      </c>
      <c r="BC403" s="17">
        <v>0.35636293789820001</v>
      </c>
      <c r="BD403" s="17">
        <v>0.45380428187665101</v>
      </c>
      <c r="BE403" s="17">
        <v>0.44209581401197801</v>
      </c>
      <c r="BF403" s="17">
        <v>0.39798908925139098</v>
      </c>
      <c r="BG403" s="17">
        <v>0.49118429347583498</v>
      </c>
      <c r="BH403" s="17">
        <v>0.42156354846341298</v>
      </c>
      <c r="BI403" s="17">
        <v>0.42045395450685902</v>
      </c>
      <c r="BJ403" s="17">
        <v>0.41287019277428</v>
      </c>
      <c r="BK403" s="17">
        <v>0.28294960597706598</v>
      </c>
      <c r="BL403" s="17"/>
      <c r="BM403" s="17">
        <v>0.36738431310159297</v>
      </c>
      <c r="BN403" s="17">
        <v>0.40567559287681698</v>
      </c>
      <c r="BO403" s="17">
        <v>0.44171513064886297</v>
      </c>
      <c r="BP403" s="17">
        <v>0.38400766601451197</v>
      </c>
      <c r="BQ403" s="17">
        <v>0.40226275273912199</v>
      </c>
      <c r="BR403" s="17">
        <v>0.48344865510116702</v>
      </c>
      <c r="BS403" s="17"/>
      <c r="BT403" s="17">
        <v>0.39076865251363702</v>
      </c>
      <c r="BU403" s="17">
        <v>0.42022845151671201</v>
      </c>
      <c r="BV403" s="17"/>
      <c r="BW403" s="17">
        <v>0.40859005314813102</v>
      </c>
      <c r="BX403" s="17">
        <v>0.38710244307803499</v>
      </c>
      <c r="BY403" s="17"/>
      <c r="BZ403" s="17">
        <v>0.400467635412246</v>
      </c>
      <c r="CA403" s="17">
        <v>0.40204373950796102</v>
      </c>
      <c r="CB403" s="17">
        <v>0.42038883517124498</v>
      </c>
      <c r="CC403" s="17"/>
      <c r="CD403" s="17">
        <v>0.40774803088616202</v>
      </c>
      <c r="CE403" s="17">
        <v>0.351151708247529</v>
      </c>
      <c r="CF403" s="17">
        <v>0.43543534917864901</v>
      </c>
      <c r="CG403" s="17"/>
      <c r="CH403" s="17">
        <v>0.40273830053567</v>
      </c>
      <c r="CI403" s="17">
        <v>0.38081532163947501</v>
      </c>
      <c r="CJ403" s="17">
        <v>0.43723952979449399</v>
      </c>
      <c r="CK403" s="17"/>
      <c r="CL403" s="17">
        <v>0.39045492534269899</v>
      </c>
      <c r="CM403" s="17">
        <v>0.418597128128536</v>
      </c>
      <c r="CN403" s="17"/>
      <c r="CO403" s="17">
        <v>0.31482458312293099</v>
      </c>
      <c r="CP403" s="17">
        <v>0.41084119730741597</v>
      </c>
      <c r="CQ403" s="17">
        <v>0.41952147701396802</v>
      </c>
      <c r="CR403" s="17">
        <v>0.38277515054288702</v>
      </c>
    </row>
    <row r="404" spans="2:96" x14ac:dyDescent="0.25">
      <c r="B404" t="s">
        <v>342</v>
      </c>
      <c r="C404" s="17">
        <v>0.18800907610007001</v>
      </c>
      <c r="D404" s="17">
        <v>0.20942732040015499</v>
      </c>
      <c r="E404" s="17">
        <v>0.16805123635448199</v>
      </c>
      <c r="F404" s="17"/>
      <c r="G404" s="17">
        <v>0.147997725949359</v>
      </c>
      <c r="H404" s="17">
        <v>0.16551625387671901</v>
      </c>
      <c r="I404" s="17">
        <v>0.18239768387063099</v>
      </c>
      <c r="J404" s="17">
        <v>0.19473200973538701</v>
      </c>
      <c r="K404" s="17">
        <v>0.17984902320027499</v>
      </c>
      <c r="L404" s="17">
        <v>0.23762275626219001</v>
      </c>
      <c r="M404" s="17"/>
      <c r="N404" s="17">
        <v>0.20786769894459001</v>
      </c>
      <c r="O404" s="17">
        <v>0.20057165580650499</v>
      </c>
      <c r="P404" s="17">
        <v>0.18399935054147701</v>
      </c>
      <c r="Q404" s="17">
        <v>0.15484531172871099</v>
      </c>
      <c r="R404" s="17"/>
      <c r="S404" s="17">
        <v>0.19866441428444101</v>
      </c>
      <c r="T404" s="17">
        <v>0.193288278821727</v>
      </c>
      <c r="U404" s="17">
        <v>0.237370916659357</v>
      </c>
      <c r="V404" s="17">
        <v>0.139757031256318</v>
      </c>
      <c r="W404" s="17">
        <v>0.166554485667219</v>
      </c>
      <c r="X404" s="17">
        <v>0.16769223353401999</v>
      </c>
      <c r="Y404" s="17">
        <v>0.15917480552107199</v>
      </c>
      <c r="Z404" s="17">
        <v>0.20102362776271801</v>
      </c>
      <c r="AA404" s="17">
        <v>0.163667690797731</v>
      </c>
      <c r="AB404" s="17">
        <v>0.22432916596834401</v>
      </c>
      <c r="AC404" s="17">
        <v>0.15479044481750001</v>
      </c>
      <c r="AD404" s="17">
        <v>0.334962649695208</v>
      </c>
      <c r="AE404" s="17"/>
      <c r="AF404" s="17">
        <v>0.17463509676439801</v>
      </c>
      <c r="AG404" s="17">
        <v>0.184271993828592</v>
      </c>
      <c r="AH404" s="17">
        <v>0.17524179263075501</v>
      </c>
      <c r="AI404" s="17">
        <v>0.18471143432162401</v>
      </c>
      <c r="AJ404" s="17">
        <v>0.236656398563623</v>
      </c>
      <c r="AK404" s="17"/>
      <c r="AL404" s="17">
        <v>0.176912746155718</v>
      </c>
      <c r="AM404" s="17">
        <v>0.170116523400095</v>
      </c>
      <c r="AN404" s="17">
        <v>0.17658936858601701</v>
      </c>
      <c r="AO404" s="17"/>
      <c r="AP404" s="17">
        <v>0.170015520059561</v>
      </c>
      <c r="AQ404" s="17">
        <v>0.18111057234470301</v>
      </c>
      <c r="AR404" s="17">
        <v>0.204445309829308</v>
      </c>
      <c r="AS404" s="17">
        <v>0.19305089108717299</v>
      </c>
      <c r="AT404" s="17">
        <v>0.27430751383972302</v>
      </c>
      <c r="AU404" s="17"/>
      <c r="AV404" s="17">
        <v>0</v>
      </c>
      <c r="AW404" s="17">
        <v>0.14548090987241899</v>
      </c>
      <c r="AX404" s="17">
        <v>0.22332805731345601</v>
      </c>
      <c r="AY404" s="17">
        <v>0.145525589582681</v>
      </c>
      <c r="AZ404" s="17">
        <v>0.15611740371510199</v>
      </c>
      <c r="BA404" s="17">
        <v>0.217127976012192</v>
      </c>
      <c r="BB404" s="17">
        <v>0.179828535107868</v>
      </c>
      <c r="BC404" s="17">
        <v>0.204693677501672</v>
      </c>
      <c r="BD404" s="17">
        <v>0.218359827651535</v>
      </c>
      <c r="BE404" s="17">
        <v>0.14658565060814899</v>
      </c>
      <c r="BF404" s="17">
        <v>0.17156103977107801</v>
      </c>
      <c r="BG404" s="17">
        <v>0.18620445750938699</v>
      </c>
      <c r="BH404" s="17">
        <v>0.16257426886464801</v>
      </c>
      <c r="BI404" s="17">
        <v>0.221793218143267</v>
      </c>
      <c r="BJ404" s="17">
        <v>0.186421003976282</v>
      </c>
      <c r="BK404" s="17">
        <v>0.21169828394281101</v>
      </c>
      <c r="BL404" s="17"/>
      <c r="BM404" s="17">
        <v>0.156000607922336</v>
      </c>
      <c r="BN404" s="17">
        <v>0.173811156239463</v>
      </c>
      <c r="BO404" s="17">
        <v>0.21946297848686799</v>
      </c>
      <c r="BP404" s="17">
        <v>0.199010803387666</v>
      </c>
      <c r="BQ404" s="17">
        <v>0.23212668680543799</v>
      </c>
      <c r="BR404" s="17">
        <v>0.191811557693188</v>
      </c>
      <c r="BS404" s="17"/>
      <c r="BT404" s="17">
        <v>0.177347905771821</v>
      </c>
      <c r="BU404" s="17">
        <v>0.19875421658036599</v>
      </c>
      <c r="BV404" s="17"/>
      <c r="BW404" s="17">
        <v>0.18377618524713299</v>
      </c>
      <c r="BX404" s="17">
        <v>0.19034509162718199</v>
      </c>
      <c r="BY404" s="17"/>
      <c r="BZ404" s="17">
        <v>0.18843899812880899</v>
      </c>
      <c r="CA404" s="17">
        <v>0.200358155764357</v>
      </c>
      <c r="CB404" s="17">
        <v>0.12647285564198901</v>
      </c>
      <c r="CC404" s="17"/>
      <c r="CD404" s="17">
        <v>0.19504543349675699</v>
      </c>
      <c r="CE404" s="17">
        <v>0.157490877958819</v>
      </c>
      <c r="CF404" s="17">
        <v>0.123648357749649</v>
      </c>
      <c r="CG404" s="17"/>
      <c r="CH404" s="17">
        <v>0.205794358530697</v>
      </c>
      <c r="CI404" s="17">
        <v>0.106403727905049</v>
      </c>
      <c r="CJ404" s="17">
        <v>0.16312808803898701</v>
      </c>
      <c r="CK404" s="17"/>
      <c r="CL404" s="17">
        <v>0.19502567760647199</v>
      </c>
      <c r="CM404" s="17">
        <v>0.173306481871144</v>
      </c>
      <c r="CN404" s="17"/>
      <c r="CO404" s="17">
        <v>0.22642582508506201</v>
      </c>
      <c r="CP404" s="17">
        <v>0.18866437133967101</v>
      </c>
      <c r="CQ404" s="17">
        <v>0.192570236640178</v>
      </c>
      <c r="CR404" s="17">
        <v>0.163905282933036</v>
      </c>
    </row>
    <row r="405" spans="2:96" x14ac:dyDescent="0.25">
      <c r="B405" t="s">
        <v>343</v>
      </c>
      <c r="C405" s="17">
        <v>6.3264250587762999E-2</v>
      </c>
      <c r="D405" s="17">
        <v>7.0919369790139394E-2</v>
      </c>
      <c r="E405" s="17">
        <v>5.6109907583596901E-2</v>
      </c>
      <c r="F405" s="17"/>
      <c r="G405" s="17">
        <v>6.9018862172741793E-2</v>
      </c>
      <c r="H405" s="17">
        <v>4.4962157007140797E-2</v>
      </c>
      <c r="I405" s="17">
        <v>5.5488169148280801E-2</v>
      </c>
      <c r="J405" s="17">
        <v>5.40960384149946E-2</v>
      </c>
      <c r="K405" s="17">
        <v>9.1874341981402402E-2</v>
      </c>
      <c r="L405" s="17">
        <v>6.8944904909333901E-2</v>
      </c>
      <c r="M405" s="17"/>
      <c r="N405" s="17">
        <v>9.6558868134628495E-2</v>
      </c>
      <c r="O405" s="17">
        <v>5.4137712323749101E-2</v>
      </c>
      <c r="P405" s="17">
        <v>5.85822226036041E-2</v>
      </c>
      <c r="Q405" s="17">
        <v>4.1638022745164399E-2</v>
      </c>
      <c r="R405" s="17"/>
      <c r="S405" s="17">
        <v>5.5549121944343798E-2</v>
      </c>
      <c r="T405" s="17">
        <v>7.1884651543662303E-2</v>
      </c>
      <c r="U405" s="17">
        <v>2.4181977679905899E-2</v>
      </c>
      <c r="V405" s="17">
        <v>7.2913291096618205E-2</v>
      </c>
      <c r="W405" s="17">
        <v>9.3800667068017901E-2</v>
      </c>
      <c r="X405" s="17">
        <v>5.5350132258698503E-2</v>
      </c>
      <c r="Y405" s="17">
        <v>8.2717071288108499E-2</v>
      </c>
      <c r="Z405" s="17">
        <v>4.48731237725013E-2</v>
      </c>
      <c r="AA405" s="17">
        <v>7.2696730378959601E-2</v>
      </c>
      <c r="AB405" s="17">
        <v>6.4241498493550001E-2</v>
      </c>
      <c r="AC405" s="17">
        <v>5.9642289436642397E-2</v>
      </c>
      <c r="AD405" s="17">
        <v>3.09265699690996E-2</v>
      </c>
      <c r="AE405" s="17"/>
      <c r="AF405" s="17">
        <v>6.7150317521915401E-2</v>
      </c>
      <c r="AG405" s="17">
        <v>5.32657436295252E-2</v>
      </c>
      <c r="AH405" s="17">
        <v>8.4853918765860403E-2</v>
      </c>
      <c r="AI405" s="17">
        <v>0</v>
      </c>
      <c r="AJ405" s="17">
        <v>5.2889956437173001E-2</v>
      </c>
      <c r="AK405" s="17"/>
      <c r="AL405" s="17">
        <v>6.4718689877608607E-2</v>
      </c>
      <c r="AM405" s="17">
        <v>6.6328007680684004E-2</v>
      </c>
      <c r="AN405" s="17">
        <v>6.0336619576970001E-2</v>
      </c>
      <c r="AO405" s="17"/>
      <c r="AP405" s="17">
        <v>5.9521266485272901E-2</v>
      </c>
      <c r="AQ405" s="17">
        <v>6.1234006927895303E-2</v>
      </c>
      <c r="AR405" s="17">
        <v>6.2531908475215794E-2</v>
      </c>
      <c r="AS405" s="17">
        <v>8.2509779432805602E-2</v>
      </c>
      <c r="AT405" s="17">
        <v>5.7649289544326597E-2</v>
      </c>
      <c r="AU405" s="17"/>
      <c r="AV405" s="17">
        <v>0</v>
      </c>
      <c r="AW405" s="17">
        <v>4.3823474411512499E-2</v>
      </c>
      <c r="AX405" s="17">
        <v>7.0579710906755102E-3</v>
      </c>
      <c r="AY405" s="17">
        <v>3.62204523825422E-2</v>
      </c>
      <c r="AZ405" s="17">
        <v>6.8837340481714707E-2</v>
      </c>
      <c r="BA405" s="17">
        <v>6.9413164900770194E-2</v>
      </c>
      <c r="BB405" s="17">
        <v>8.4998607149792293E-2</v>
      </c>
      <c r="BC405" s="17">
        <v>5.1221854568794502E-2</v>
      </c>
      <c r="BD405" s="17">
        <v>8.4263145776996007E-2</v>
      </c>
      <c r="BE405" s="17">
        <v>3.8018968388837997E-2</v>
      </c>
      <c r="BF405" s="17">
        <v>0.10707132391678</v>
      </c>
      <c r="BG405" s="17">
        <v>6.9898875633102306E-2</v>
      </c>
      <c r="BH405" s="17">
        <v>5.8780439363830699E-2</v>
      </c>
      <c r="BI405" s="17">
        <v>6.9693565303664301E-2</v>
      </c>
      <c r="BJ405" s="17">
        <v>8.1275883171745403E-2</v>
      </c>
      <c r="BK405" s="17">
        <v>0.13762054158523301</v>
      </c>
      <c r="BL405" s="17"/>
      <c r="BM405" s="17">
        <v>6.63386487434377E-2</v>
      </c>
      <c r="BN405" s="17">
        <v>6.5422623105061903E-2</v>
      </c>
      <c r="BO405" s="17">
        <v>3.7015340975424499E-2</v>
      </c>
      <c r="BP405" s="17">
        <v>7.9457188759512104E-2</v>
      </c>
      <c r="BQ405" s="17">
        <v>8.0081767165942203E-2</v>
      </c>
      <c r="BR405" s="17">
        <v>1.8542533497375901E-2</v>
      </c>
      <c r="BS405" s="17"/>
      <c r="BT405" s="17">
        <v>6.56457873802921E-2</v>
      </c>
      <c r="BU405" s="17">
        <v>5.8370512143488602E-2</v>
      </c>
      <c r="BV405" s="17"/>
      <c r="BW405" s="17">
        <v>5.8781280496327901E-2</v>
      </c>
      <c r="BX405" s="17">
        <v>7.5724624231090304E-2</v>
      </c>
      <c r="BY405" s="17"/>
      <c r="BZ405" s="17">
        <v>6.9347877267165403E-2</v>
      </c>
      <c r="CA405" s="17">
        <v>3.5110730882167401E-2</v>
      </c>
      <c r="CB405" s="17">
        <v>3.5434225834056199E-2</v>
      </c>
      <c r="CC405" s="17"/>
      <c r="CD405" s="17">
        <v>7.2247980142157706E-2</v>
      </c>
      <c r="CE405" s="17">
        <v>3.1351202023189403E-2</v>
      </c>
      <c r="CF405" s="17">
        <v>8.5595220000598701E-2</v>
      </c>
      <c r="CG405" s="17"/>
      <c r="CH405" s="17">
        <v>7.1293440194408406E-2</v>
      </c>
      <c r="CI405" s="17">
        <v>2.5510170688468701E-2</v>
      </c>
      <c r="CJ405" s="17">
        <v>5.7255003037773797E-2</v>
      </c>
      <c r="CK405" s="17"/>
      <c r="CL405" s="17">
        <v>7.6489477858841207E-2</v>
      </c>
      <c r="CM405" s="17">
        <v>4.8634447810280097E-2</v>
      </c>
      <c r="CN405" s="17"/>
      <c r="CO405" s="17">
        <v>5.5541618992797803E-2</v>
      </c>
      <c r="CP405" s="17">
        <v>9.0076412706213096E-2</v>
      </c>
      <c r="CQ405" s="17">
        <v>4.9350349797443301E-2</v>
      </c>
      <c r="CR405" s="17">
        <v>4.1822700899588901E-2</v>
      </c>
    </row>
    <row r="406" spans="2:96" x14ac:dyDescent="0.25">
      <c r="B406" t="s">
        <v>344</v>
      </c>
      <c r="C406" s="17">
        <v>2.1849353193594101E-2</v>
      </c>
      <c r="D406" s="17">
        <v>2.89707617343401E-2</v>
      </c>
      <c r="E406" s="17">
        <v>1.4994414593195801E-2</v>
      </c>
      <c r="F406" s="17"/>
      <c r="G406" s="17">
        <v>9.6618478492182802E-3</v>
      </c>
      <c r="H406" s="17">
        <v>6.6535063705198899E-3</v>
      </c>
      <c r="I406" s="17">
        <v>2.4435027321058799E-2</v>
      </c>
      <c r="J406" s="17">
        <v>2.8496056998161701E-2</v>
      </c>
      <c r="K406" s="17">
        <v>3.7392932390465601E-2</v>
      </c>
      <c r="L406" s="17">
        <v>2.44047025839964E-2</v>
      </c>
      <c r="M406" s="17"/>
      <c r="N406" s="17">
        <v>3.5994737450151998E-2</v>
      </c>
      <c r="O406" s="17">
        <v>1.96792422494186E-2</v>
      </c>
      <c r="P406" s="17">
        <v>1.7134385396956699E-2</v>
      </c>
      <c r="Q406" s="17">
        <v>1.32244990601971E-2</v>
      </c>
      <c r="R406" s="17"/>
      <c r="S406" s="17">
        <v>3.07726056347408E-2</v>
      </c>
      <c r="T406" s="17">
        <v>1.37618446507921E-2</v>
      </c>
      <c r="U406" s="17">
        <v>3.2481528175804797E-2</v>
      </c>
      <c r="V406" s="17">
        <v>2.3253047314893999E-2</v>
      </c>
      <c r="W406" s="17">
        <v>7.0784936996134704E-3</v>
      </c>
      <c r="X406" s="17">
        <v>1.80428632215805E-2</v>
      </c>
      <c r="Y406" s="17">
        <v>2.94522995028371E-2</v>
      </c>
      <c r="Z406" s="17">
        <v>1.2260224397463E-2</v>
      </c>
      <c r="AA406" s="17">
        <v>2.20121647835495E-2</v>
      </c>
      <c r="AB406" s="17">
        <v>1.6482119182973501E-2</v>
      </c>
      <c r="AC406" s="17">
        <v>3.3148500437178603E-2</v>
      </c>
      <c r="AD406" s="17">
        <v>1.7480279002763499E-2</v>
      </c>
      <c r="AE406" s="17"/>
      <c r="AF406" s="17">
        <v>2.1955620747047499E-2</v>
      </c>
      <c r="AG406" s="17">
        <v>1.9020099797020299E-2</v>
      </c>
      <c r="AH406" s="17">
        <v>4.0062621009225703E-2</v>
      </c>
      <c r="AI406" s="17">
        <v>3.6470201485572298E-2</v>
      </c>
      <c r="AJ406" s="17">
        <v>2.6703093297182401E-2</v>
      </c>
      <c r="AK406" s="17"/>
      <c r="AL406" s="17">
        <v>2.4556619297325399E-2</v>
      </c>
      <c r="AM406" s="17">
        <v>1.7114738965374202E-2</v>
      </c>
      <c r="AN406" s="17">
        <v>3.23960090467953E-2</v>
      </c>
      <c r="AO406" s="17"/>
      <c r="AP406" s="17">
        <v>8.6860792403065795E-3</v>
      </c>
      <c r="AQ406" s="17">
        <v>2.45221355567007E-2</v>
      </c>
      <c r="AR406" s="17">
        <v>2.3197912224841001E-2</v>
      </c>
      <c r="AS406" s="17">
        <v>4.1009889193298399E-2</v>
      </c>
      <c r="AT406" s="17">
        <v>2.8135209086259098E-2</v>
      </c>
      <c r="AU406" s="17"/>
      <c r="AV406" s="17">
        <v>0</v>
      </c>
      <c r="AW406" s="17">
        <v>0</v>
      </c>
      <c r="AX406" s="17">
        <v>1.3750637966050401E-2</v>
      </c>
      <c r="AY406" s="17">
        <v>1.40815446150474E-2</v>
      </c>
      <c r="AZ406" s="17">
        <v>0</v>
      </c>
      <c r="BA406" s="17">
        <v>2.8777956023235799E-2</v>
      </c>
      <c r="BB406" s="17">
        <v>1.54628519659904E-2</v>
      </c>
      <c r="BC406" s="17">
        <v>1.75818353614395E-2</v>
      </c>
      <c r="BD406" s="17">
        <v>5.9197341694936902E-3</v>
      </c>
      <c r="BE406" s="17">
        <v>6.1491694908510398E-2</v>
      </c>
      <c r="BF406" s="17">
        <v>3.5011390918044699E-2</v>
      </c>
      <c r="BG406" s="17">
        <v>2.8302356589934501E-2</v>
      </c>
      <c r="BH406" s="17">
        <v>6.0771065264724901E-2</v>
      </c>
      <c r="BI406" s="17">
        <v>2.0079338489993201E-2</v>
      </c>
      <c r="BJ406" s="17">
        <v>4.02488893676844E-2</v>
      </c>
      <c r="BK406" s="17">
        <v>5.0058200344154598E-2</v>
      </c>
      <c r="BL406" s="17"/>
      <c r="BM406" s="17">
        <v>1.5761543892716199E-2</v>
      </c>
      <c r="BN406" s="17">
        <v>2.0440816458230301E-2</v>
      </c>
      <c r="BO406" s="17">
        <v>1.9261348319886702E-2</v>
      </c>
      <c r="BP406" s="17">
        <v>2.4888030424955E-2</v>
      </c>
      <c r="BQ406" s="17">
        <v>2.42815968433399E-2</v>
      </c>
      <c r="BR406" s="17">
        <v>4.4810449101008697E-2</v>
      </c>
      <c r="BS406" s="17"/>
      <c r="BT406" s="17">
        <v>1.5794019276261902E-2</v>
      </c>
      <c r="BU406" s="17">
        <v>2.9943563880955801E-2</v>
      </c>
      <c r="BV406" s="17"/>
      <c r="BW406" s="17">
        <v>1.8115426269569999E-2</v>
      </c>
      <c r="BX406" s="17">
        <v>2.47812829678501E-2</v>
      </c>
      <c r="BY406" s="17"/>
      <c r="BZ406" s="17">
        <v>2.0822672806233702E-2</v>
      </c>
      <c r="CA406" s="17">
        <v>2.5442897208135098E-2</v>
      </c>
      <c r="CB406" s="17">
        <v>3.7545430525070297E-2</v>
      </c>
      <c r="CC406" s="17"/>
      <c r="CD406" s="17">
        <v>2.40610205016238E-2</v>
      </c>
      <c r="CE406" s="17">
        <v>1.07388923316018E-2</v>
      </c>
      <c r="CF406" s="17">
        <v>8.9773889594747108E-3</v>
      </c>
      <c r="CG406" s="17"/>
      <c r="CH406" s="17">
        <v>2.3559696562194699E-2</v>
      </c>
      <c r="CI406" s="17">
        <v>9.0801237163916308E-3</v>
      </c>
      <c r="CJ406" s="17">
        <v>1.8467816403922799E-2</v>
      </c>
      <c r="CK406" s="17"/>
      <c r="CL406" s="17">
        <v>2.60185116899821E-2</v>
      </c>
      <c r="CM406" s="17">
        <v>1.7412873224636399E-2</v>
      </c>
      <c r="CN406" s="17"/>
      <c r="CO406" s="17">
        <v>3.2934409476413198E-2</v>
      </c>
      <c r="CP406" s="17">
        <v>3.1059278540797999E-2</v>
      </c>
      <c r="CQ406" s="17">
        <v>1.6233032905809401E-2</v>
      </c>
      <c r="CR406" s="17">
        <v>1.1099318871507301E-2</v>
      </c>
    </row>
    <row r="407" spans="2:96" x14ac:dyDescent="0.25">
      <c r="B407" t="s">
        <v>152</v>
      </c>
      <c r="C407" s="17">
        <v>9.8482862359839107E-3</v>
      </c>
      <c r="D407" s="17">
        <v>9.2705556407608296E-3</v>
      </c>
      <c r="E407" s="17">
        <v>9.3800552073260105E-3</v>
      </c>
      <c r="F407" s="17"/>
      <c r="G407" s="17">
        <v>5.8948719624240401E-3</v>
      </c>
      <c r="H407" s="17">
        <v>1.6077434755465699E-2</v>
      </c>
      <c r="I407" s="17">
        <v>9.4724079429330706E-3</v>
      </c>
      <c r="J407" s="17">
        <v>9.5266038388084097E-3</v>
      </c>
      <c r="K407" s="17">
        <v>1.40443343190087E-2</v>
      </c>
      <c r="L407" s="17">
        <v>5.1358265936306104E-3</v>
      </c>
      <c r="M407" s="17"/>
      <c r="N407" s="17">
        <v>4.0739657987714697E-3</v>
      </c>
      <c r="O407" s="17">
        <v>8.6977928910728208E-3</v>
      </c>
      <c r="P407" s="17">
        <v>1.4183712468576901E-2</v>
      </c>
      <c r="Q407" s="17">
        <v>1.3574376222530099E-2</v>
      </c>
      <c r="R407" s="17"/>
      <c r="S407" s="17">
        <v>1.3948709184404801E-2</v>
      </c>
      <c r="T407" s="17">
        <v>8.2634334344100398E-3</v>
      </c>
      <c r="U407" s="17">
        <v>0</v>
      </c>
      <c r="V407" s="17">
        <v>6.0887117997295301E-3</v>
      </c>
      <c r="W407" s="17">
        <v>0</v>
      </c>
      <c r="X407" s="17">
        <v>1.4968728432104599E-2</v>
      </c>
      <c r="Y407" s="17">
        <v>0</v>
      </c>
      <c r="Z407" s="17">
        <v>0</v>
      </c>
      <c r="AA407" s="17">
        <v>1.1946100109129E-2</v>
      </c>
      <c r="AB407" s="17">
        <v>1.2293641147095699E-2</v>
      </c>
      <c r="AC407" s="17">
        <v>3.7730297408970603E-2</v>
      </c>
      <c r="AD407" s="17">
        <v>2.0491648597653601E-2</v>
      </c>
      <c r="AE407" s="17"/>
      <c r="AF407" s="17">
        <v>1.02911698337527E-2</v>
      </c>
      <c r="AG407" s="17">
        <v>0</v>
      </c>
      <c r="AH407" s="17">
        <v>1.9123880389216499E-2</v>
      </c>
      <c r="AI407" s="17">
        <v>0</v>
      </c>
      <c r="AJ407" s="17">
        <v>1.60047167806995E-2</v>
      </c>
      <c r="AK407" s="17"/>
      <c r="AL407" s="17">
        <v>1.4801600069687299E-2</v>
      </c>
      <c r="AM407" s="17">
        <v>1.4584150730333899E-3</v>
      </c>
      <c r="AN407" s="17">
        <v>1.4607693963624799E-2</v>
      </c>
      <c r="AO407" s="17"/>
      <c r="AP407" s="17">
        <v>8.9688961351475499E-3</v>
      </c>
      <c r="AQ407" s="17">
        <v>7.6888565367450304E-3</v>
      </c>
      <c r="AR407" s="17">
        <v>1.0510635998941101E-2</v>
      </c>
      <c r="AS407" s="17">
        <v>0</v>
      </c>
      <c r="AT407" s="17">
        <v>0</v>
      </c>
      <c r="AU407" s="17"/>
      <c r="AV407" s="17">
        <v>0.17717430870440201</v>
      </c>
      <c r="AW407" s="17">
        <v>1.6308102769861402E-2</v>
      </c>
      <c r="AX407" s="17">
        <v>5.8858506754561101E-3</v>
      </c>
      <c r="AY407" s="17">
        <v>1.08218491251439E-2</v>
      </c>
      <c r="AZ407" s="17">
        <v>5.0797605470468297E-3</v>
      </c>
      <c r="BA407" s="17">
        <v>1.48552166477895E-2</v>
      </c>
      <c r="BB407" s="17">
        <v>1.5962897808591101E-2</v>
      </c>
      <c r="BC407" s="17">
        <v>6.56606011439443E-3</v>
      </c>
      <c r="BD407" s="17">
        <v>0</v>
      </c>
      <c r="BE407" s="17">
        <v>0</v>
      </c>
      <c r="BF407" s="17">
        <v>6.95126939250338E-3</v>
      </c>
      <c r="BG407" s="17">
        <v>2.7047718255377801E-2</v>
      </c>
      <c r="BH407" s="17">
        <v>0</v>
      </c>
      <c r="BI407" s="17">
        <v>0</v>
      </c>
      <c r="BJ407" s="17">
        <v>2.3399018105324101E-2</v>
      </c>
      <c r="BK407" s="17">
        <v>0</v>
      </c>
      <c r="BL407" s="17"/>
      <c r="BM407" s="17">
        <v>1.0729609133763401E-2</v>
      </c>
      <c r="BN407" s="17">
        <v>1.18156008410339E-2</v>
      </c>
      <c r="BO407" s="17">
        <v>5.8131394812498101E-3</v>
      </c>
      <c r="BP407" s="17">
        <v>1.4147220502574E-2</v>
      </c>
      <c r="BQ407" s="17">
        <v>5.0121244237285199E-3</v>
      </c>
      <c r="BR407" s="17">
        <v>0</v>
      </c>
      <c r="BS407" s="17"/>
      <c r="BT407" s="17">
        <v>4.7324165620787704E-3</v>
      </c>
      <c r="BU407" s="17">
        <v>1.7889541185751999E-2</v>
      </c>
      <c r="BV407" s="17"/>
      <c r="BW407" s="17">
        <v>6.3272178621909701E-3</v>
      </c>
      <c r="BX407" s="17">
        <v>9.6143269564311906E-3</v>
      </c>
      <c r="BY407" s="17"/>
      <c r="BZ407" s="17">
        <v>7.97138720117695E-3</v>
      </c>
      <c r="CA407" s="17">
        <v>1.71630125039672E-2</v>
      </c>
      <c r="CB407" s="17">
        <v>2.3588085387150501E-2</v>
      </c>
      <c r="CC407" s="17"/>
      <c r="CD407" s="17">
        <v>6.2375693671755496E-3</v>
      </c>
      <c r="CE407" s="17">
        <v>2.5800155974243E-2</v>
      </c>
      <c r="CF407" s="17">
        <v>9.0176216421186794E-3</v>
      </c>
      <c r="CG407" s="17"/>
      <c r="CH407" s="17">
        <v>8.3732390387838505E-3</v>
      </c>
      <c r="CI407" s="17">
        <v>1.8765315288815001E-2</v>
      </c>
      <c r="CJ407" s="17">
        <v>6.4216530906727699E-3</v>
      </c>
      <c r="CK407" s="17"/>
      <c r="CL407" s="17">
        <v>0</v>
      </c>
      <c r="CM407" s="17">
        <v>1.8844897856244401E-2</v>
      </c>
      <c r="CN407" s="17"/>
      <c r="CO407" s="17">
        <v>0</v>
      </c>
      <c r="CP407" s="17">
        <v>6.5645452705912497E-3</v>
      </c>
      <c r="CQ407" s="17">
        <v>1.19184747409653E-2</v>
      </c>
      <c r="CR407" s="17">
        <v>1.56991827495238E-2</v>
      </c>
    </row>
    <row r="408" spans="2:96" x14ac:dyDescent="0.25">
      <c r="B408" t="s">
        <v>345</v>
      </c>
      <c r="C408" s="17">
        <v>0.71702903388258898</v>
      </c>
      <c r="D408" s="17">
        <v>0.68141199243460504</v>
      </c>
      <c r="E408" s="17">
        <v>0.7514643862614</v>
      </c>
      <c r="F408" s="17"/>
      <c r="G408" s="17">
        <v>0.76742669206625702</v>
      </c>
      <c r="H408" s="17">
        <v>0.76679064799015495</v>
      </c>
      <c r="I408" s="17">
        <v>0.72820671171709705</v>
      </c>
      <c r="J408" s="17">
        <v>0.71314929101264901</v>
      </c>
      <c r="K408" s="17">
        <v>0.67683936810884904</v>
      </c>
      <c r="L408" s="17">
        <v>0.66389180965084904</v>
      </c>
      <c r="M408" s="17"/>
      <c r="N408" s="17">
        <v>0.65550472967185802</v>
      </c>
      <c r="O408" s="17">
        <v>0.71691359672925403</v>
      </c>
      <c r="P408" s="17">
        <v>0.72610032898938504</v>
      </c>
      <c r="Q408" s="17">
        <v>0.77671779024339704</v>
      </c>
      <c r="R408" s="17"/>
      <c r="S408" s="17">
        <v>0.70106514895206895</v>
      </c>
      <c r="T408" s="17">
        <v>0.71280179154940804</v>
      </c>
      <c r="U408" s="17">
        <v>0.70596557748493205</v>
      </c>
      <c r="V408" s="17">
        <v>0.75798791853244096</v>
      </c>
      <c r="W408" s="17">
        <v>0.73256635356514999</v>
      </c>
      <c r="X408" s="17">
        <v>0.74394604255359598</v>
      </c>
      <c r="Y408" s="17">
        <v>0.72865582368798298</v>
      </c>
      <c r="Z408" s="17">
        <v>0.74184302406731695</v>
      </c>
      <c r="AA408" s="17">
        <v>0.72967731393063096</v>
      </c>
      <c r="AB408" s="17">
        <v>0.68265357520803605</v>
      </c>
      <c r="AC408" s="17">
        <v>0.71468846789970897</v>
      </c>
      <c r="AD408" s="17">
        <v>0.596138852735275</v>
      </c>
      <c r="AE408" s="17"/>
      <c r="AF408" s="17">
        <v>0.72596779513288701</v>
      </c>
      <c r="AG408" s="17">
        <v>0.74344216274486297</v>
      </c>
      <c r="AH408" s="17">
        <v>0.68071778720494203</v>
      </c>
      <c r="AI408" s="17">
        <v>0.77881836419280304</v>
      </c>
      <c r="AJ408" s="17">
        <v>0.667745834921322</v>
      </c>
      <c r="AK408" s="17"/>
      <c r="AL408" s="17">
        <v>0.71901034459965996</v>
      </c>
      <c r="AM408" s="17">
        <v>0.74498231488081301</v>
      </c>
      <c r="AN408" s="17">
        <v>0.71607030882659295</v>
      </c>
      <c r="AO408" s="17"/>
      <c r="AP408" s="17">
        <v>0.75280823807971198</v>
      </c>
      <c r="AQ408" s="17">
        <v>0.72544442863395597</v>
      </c>
      <c r="AR408" s="17">
        <v>0.69931423347169397</v>
      </c>
      <c r="AS408" s="17">
        <v>0.68342944028672303</v>
      </c>
      <c r="AT408" s="17">
        <v>0.63990798752969102</v>
      </c>
      <c r="AU408" s="17"/>
      <c r="AV408" s="17">
        <v>0.82282569129559802</v>
      </c>
      <c r="AW408" s="17">
        <v>0.79438751294620702</v>
      </c>
      <c r="AX408" s="17">
        <v>0.74997748295436195</v>
      </c>
      <c r="AY408" s="17">
        <v>0.79335056429458595</v>
      </c>
      <c r="AZ408" s="17">
        <v>0.769965495256137</v>
      </c>
      <c r="BA408" s="17">
        <v>0.66982568641601203</v>
      </c>
      <c r="BB408" s="17">
        <v>0.70374710796775797</v>
      </c>
      <c r="BC408" s="17">
        <v>0.71993657245369902</v>
      </c>
      <c r="BD408" s="17">
        <v>0.69145729240197595</v>
      </c>
      <c r="BE408" s="17">
        <v>0.75390368609450298</v>
      </c>
      <c r="BF408" s="17">
        <v>0.679404976001594</v>
      </c>
      <c r="BG408" s="17">
        <v>0.68854659201219803</v>
      </c>
      <c r="BH408" s="17">
        <v>0.717874226506797</v>
      </c>
      <c r="BI408" s="17">
        <v>0.68843387806307599</v>
      </c>
      <c r="BJ408" s="17">
        <v>0.66865520537896495</v>
      </c>
      <c r="BK408" s="17">
        <v>0.60062297412780197</v>
      </c>
      <c r="BL408" s="17"/>
      <c r="BM408" s="17">
        <v>0.75116959030774599</v>
      </c>
      <c r="BN408" s="17">
        <v>0.72850980335621096</v>
      </c>
      <c r="BO408" s="17">
        <v>0.71844719273657098</v>
      </c>
      <c r="BP408" s="17">
        <v>0.68249675692529299</v>
      </c>
      <c r="BQ408" s="17">
        <v>0.65849782476155105</v>
      </c>
      <c r="BR408" s="17">
        <v>0.74483545970842702</v>
      </c>
      <c r="BS408" s="17"/>
      <c r="BT408" s="17">
        <v>0.73647987100954704</v>
      </c>
      <c r="BU408" s="17">
        <v>0.69504216620943704</v>
      </c>
      <c r="BV408" s="17"/>
      <c r="BW408" s="17">
        <v>0.73299989012477795</v>
      </c>
      <c r="BX408" s="17">
        <v>0.69953467421744697</v>
      </c>
      <c r="BY408" s="17"/>
      <c r="BZ408" s="17">
        <v>0.71341906459661497</v>
      </c>
      <c r="CA408" s="17">
        <v>0.72192520364137303</v>
      </c>
      <c r="CB408" s="17">
        <v>0.77695940261173502</v>
      </c>
      <c r="CC408" s="17"/>
      <c r="CD408" s="17">
        <v>0.70240799649228602</v>
      </c>
      <c r="CE408" s="17">
        <v>0.77461887171214705</v>
      </c>
      <c r="CF408" s="17">
        <v>0.77276141164815904</v>
      </c>
      <c r="CG408" s="17"/>
      <c r="CH408" s="17">
        <v>0.69097926567391599</v>
      </c>
      <c r="CI408" s="17">
        <v>0.84024066240127504</v>
      </c>
      <c r="CJ408" s="17">
        <v>0.75472743942864295</v>
      </c>
      <c r="CK408" s="17"/>
      <c r="CL408" s="17">
        <v>0.70246633284470505</v>
      </c>
      <c r="CM408" s="17">
        <v>0.741801299237696</v>
      </c>
      <c r="CN408" s="17"/>
      <c r="CO408" s="17">
        <v>0.68509814644572797</v>
      </c>
      <c r="CP408" s="17">
        <v>0.68363539214272695</v>
      </c>
      <c r="CQ408" s="17">
        <v>0.72992790591560397</v>
      </c>
      <c r="CR408" s="17">
        <v>0.76747351454634405</v>
      </c>
    </row>
    <row r="409" spans="2:96" x14ac:dyDescent="0.25">
      <c r="B409" t="s">
        <v>346</v>
      </c>
      <c r="C409" s="17">
        <v>8.5113603781357197E-2</v>
      </c>
      <c r="D409" s="17">
        <v>9.9890131524479606E-2</v>
      </c>
      <c r="E409" s="17">
        <v>7.1104322176792703E-2</v>
      </c>
      <c r="F409" s="17"/>
      <c r="G409" s="17">
        <v>7.8680710021960101E-2</v>
      </c>
      <c r="H409" s="17">
        <v>5.16156633776607E-2</v>
      </c>
      <c r="I409" s="17">
        <v>7.9923196469339597E-2</v>
      </c>
      <c r="J409" s="17">
        <v>8.2592095413156194E-2</v>
      </c>
      <c r="K409" s="17">
        <v>0.129267274371868</v>
      </c>
      <c r="L409" s="17">
        <v>9.3349607493330294E-2</v>
      </c>
      <c r="M409" s="17"/>
      <c r="N409" s="17">
        <v>0.13255360558477999</v>
      </c>
      <c r="O409" s="17">
        <v>7.3816954573167698E-2</v>
      </c>
      <c r="P409" s="17">
        <v>7.5716608000560806E-2</v>
      </c>
      <c r="Q409" s="17">
        <v>5.4862521805361497E-2</v>
      </c>
      <c r="R409" s="17"/>
      <c r="S409" s="17">
        <v>8.6321727579084601E-2</v>
      </c>
      <c r="T409" s="17">
        <v>8.56464961944544E-2</v>
      </c>
      <c r="U409" s="17">
        <v>5.66635058557107E-2</v>
      </c>
      <c r="V409" s="17">
        <v>9.6166338411512203E-2</v>
      </c>
      <c r="W409" s="17">
        <v>0.100879160767631</v>
      </c>
      <c r="X409" s="17">
        <v>7.3392995480279097E-2</v>
      </c>
      <c r="Y409" s="17">
        <v>0.11216937079094599</v>
      </c>
      <c r="Z409" s="17">
        <v>5.71333481699643E-2</v>
      </c>
      <c r="AA409" s="17">
        <v>9.4708895162509202E-2</v>
      </c>
      <c r="AB409" s="17">
        <v>8.0723617676523501E-2</v>
      </c>
      <c r="AC409" s="17">
        <v>9.2790789873821E-2</v>
      </c>
      <c r="AD409" s="17">
        <v>4.8406848971863099E-2</v>
      </c>
      <c r="AE409" s="17"/>
      <c r="AF409" s="17">
        <v>8.9105938268963E-2</v>
      </c>
      <c r="AG409" s="17">
        <v>7.2285843426545399E-2</v>
      </c>
      <c r="AH409" s="17">
        <v>0.124916539775086</v>
      </c>
      <c r="AI409" s="17">
        <v>3.6470201485572298E-2</v>
      </c>
      <c r="AJ409" s="17">
        <v>7.9593049734355506E-2</v>
      </c>
      <c r="AK409" s="17"/>
      <c r="AL409" s="17">
        <v>8.9275309174933995E-2</v>
      </c>
      <c r="AM409" s="17">
        <v>8.3442746646058094E-2</v>
      </c>
      <c r="AN409" s="17">
        <v>9.2732628623765301E-2</v>
      </c>
      <c r="AO409" s="17"/>
      <c r="AP409" s="17">
        <v>6.8207345725579502E-2</v>
      </c>
      <c r="AQ409" s="17">
        <v>8.5756142484595996E-2</v>
      </c>
      <c r="AR409" s="17">
        <v>8.57298207000569E-2</v>
      </c>
      <c r="AS409" s="17">
        <v>0.123519668626104</v>
      </c>
      <c r="AT409" s="17">
        <v>8.5784498630585695E-2</v>
      </c>
      <c r="AU409" s="17"/>
      <c r="AV409" s="17">
        <v>0</v>
      </c>
      <c r="AW409" s="17">
        <v>4.3823474411512499E-2</v>
      </c>
      <c r="AX409" s="17">
        <v>2.08086090567259E-2</v>
      </c>
      <c r="AY409" s="17">
        <v>5.03019969975897E-2</v>
      </c>
      <c r="AZ409" s="17">
        <v>6.8837340481714707E-2</v>
      </c>
      <c r="BA409" s="17">
        <v>9.8191120924006003E-2</v>
      </c>
      <c r="BB409" s="17">
        <v>0.100461459115783</v>
      </c>
      <c r="BC409" s="17">
        <v>6.8803689930234002E-2</v>
      </c>
      <c r="BD409" s="17">
        <v>9.0182879946489602E-2</v>
      </c>
      <c r="BE409" s="17">
        <v>9.9510663297348395E-2</v>
      </c>
      <c r="BF409" s="17">
        <v>0.14208271483482501</v>
      </c>
      <c r="BG409" s="17">
        <v>9.8201232223036797E-2</v>
      </c>
      <c r="BH409" s="17">
        <v>0.119551504628556</v>
      </c>
      <c r="BI409" s="17">
        <v>8.9772903793657502E-2</v>
      </c>
      <c r="BJ409" s="17">
        <v>0.12152477253943</v>
      </c>
      <c r="BK409" s="17">
        <v>0.18767874192938699</v>
      </c>
      <c r="BL409" s="17"/>
      <c r="BM409" s="17">
        <v>8.2100192636153896E-2</v>
      </c>
      <c r="BN409" s="17">
        <v>8.5863439563292093E-2</v>
      </c>
      <c r="BO409" s="17">
        <v>5.6276689295311301E-2</v>
      </c>
      <c r="BP409" s="17">
        <v>0.104345219184467</v>
      </c>
      <c r="BQ409" s="17">
        <v>0.10436336400928201</v>
      </c>
      <c r="BR409" s="17">
        <v>6.3352982598384497E-2</v>
      </c>
      <c r="BS409" s="17"/>
      <c r="BT409" s="17">
        <v>8.1439806656553995E-2</v>
      </c>
      <c r="BU409" s="17">
        <v>8.8314076024444493E-2</v>
      </c>
      <c r="BV409" s="17"/>
      <c r="BW409" s="17">
        <v>7.6896706765898007E-2</v>
      </c>
      <c r="BX409" s="17">
        <v>0.10050590719893999</v>
      </c>
      <c r="BY409" s="17"/>
      <c r="BZ409" s="17">
        <v>9.0170550073399094E-2</v>
      </c>
      <c r="CA409" s="17">
        <v>6.05536280903025E-2</v>
      </c>
      <c r="CB409" s="17">
        <v>7.2979656359126496E-2</v>
      </c>
      <c r="CC409" s="17"/>
      <c r="CD409" s="17">
        <v>9.6309000643781506E-2</v>
      </c>
      <c r="CE409" s="17">
        <v>4.2090094354791198E-2</v>
      </c>
      <c r="CF409" s="17">
        <v>9.4572608960073398E-2</v>
      </c>
      <c r="CG409" s="17"/>
      <c r="CH409" s="17">
        <v>9.4853136756603104E-2</v>
      </c>
      <c r="CI409" s="17">
        <v>3.4590294404860299E-2</v>
      </c>
      <c r="CJ409" s="17">
        <v>7.5722819441696607E-2</v>
      </c>
      <c r="CK409" s="17"/>
      <c r="CL409" s="17">
        <v>0.10250798954882299</v>
      </c>
      <c r="CM409" s="17">
        <v>6.6047321034916603E-2</v>
      </c>
      <c r="CN409" s="17"/>
      <c r="CO409" s="17">
        <v>8.8476028469211002E-2</v>
      </c>
      <c r="CP409" s="17">
        <v>0.121135691247011</v>
      </c>
      <c r="CQ409" s="17">
        <v>6.5583382703252605E-2</v>
      </c>
      <c r="CR409" s="17">
        <v>5.2922019771096201E-2</v>
      </c>
    </row>
    <row r="410" spans="2:96" x14ac:dyDescent="0.25">
      <c r="B410" t="s">
        <v>275</v>
      </c>
      <c r="C410" s="17">
        <v>0.63191543010123197</v>
      </c>
      <c r="D410" s="17">
        <v>0.58152186091012503</v>
      </c>
      <c r="E410" s="17">
        <v>0.68036006408460703</v>
      </c>
      <c r="F410" s="17"/>
      <c r="G410" s="17">
        <v>0.68874598204429605</v>
      </c>
      <c r="H410" s="17">
        <v>0.71517498461249396</v>
      </c>
      <c r="I410" s="17">
        <v>0.64828351524775696</v>
      </c>
      <c r="J410" s="17">
        <v>0.63055719559949197</v>
      </c>
      <c r="K410" s="17">
        <v>0.54757209373698101</v>
      </c>
      <c r="L410" s="17">
        <v>0.57054220215751905</v>
      </c>
      <c r="M410" s="17"/>
      <c r="N410" s="17">
        <v>0.522951124087078</v>
      </c>
      <c r="O410" s="17">
        <v>0.64309664215608597</v>
      </c>
      <c r="P410" s="17">
        <v>0.65038372098882402</v>
      </c>
      <c r="Q410" s="17">
        <v>0.72185526843803605</v>
      </c>
      <c r="R410" s="17"/>
      <c r="S410" s="17">
        <v>0.61474342137298499</v>
      </c>
      <c r="T410" s="17">
        <v>0.62715529535495396</v>
      </c>
      <c r="U410" s="17">
        <v>0.64930207162922104</v>
      </c>
      <c r="V410" s="17">
        <v>0.66182158012092795</v>
      </c>
      <c r="W410" s="17">
        <v>0.63168719279751895</v>
      </c>
      <c r="X410" s="17">
        <v>0.67055304707331698</v>
      </c>
      <c r="Y410" s="17">
        <v>0.61648645289703696</v>
      </c>
      <c r="Z410" s="17">
        <v>0.68470967589735299</v>
      </c>
      <c r="AA410" s="17">
        <v>0.63496841876812105</v>
      </c>
      <c r="AB410" s="17">
        <v>0.60192995753151302</v>
      </c>
      <c r="AC410" s="17">
        <v>0.62189767802588802</v>
      </c>
      <c r="AD410" s="17">
        <v>0.54773200376341202</v>
      </c>
      <c r="AE410" s="17"/>
      <c r="AF410" s="17">
        <v>0.63686185686392405</v>
      </c>
      <c r="AG410" s="17">
        <v>0.67115631931831699</v>
      </c>
      <c r="AH410" s="17">
        <v>0.55580124742985604</v>
      </c>
      <c r="AI410" s="17">
        <v>0.74234816270723103</v>
      </c>
      <c r="AJ410" s="17">
        <v>0.58815278518696701</v>
      </c>
      <c r="AK410" s="17"/>
      <c r="AL410" s="17">
        <v>0.62973503542472598</v>
      </c>
      <c r="AM410" s="17">
        <v>0.66153956823475502</v>
      </c>
      <c r="AN410" s="17">
        <v>0.62333768020282798</v>
      </c>
      <c r="AO410" s="17"/>
      <c r="AP410" s="17">
        <v>0.68460089235413202</v>
      </c>
      <c r="AQ410" s="17">
        <v>0.63968828614936002</v>
      </c>
      <c r="AR410" s="17">
        <v>0.613584412771637</v>
      </c>
      <c r="AS410" s="17">
        <v>0.55990977166061895</v>
      </c>
      <c r="AT410" s="17">
        <v>0.55412348889910601</v>
      </c>
      <c r="AU410" s="17"/>
      <c r="AV410" s="17">
        <v>0.82282569129559802</v>
      </c>
      <c r="AW410" s="17">
        <v>0.750564038534694</v>
      </c>
      <c r="AX410" s="17">
        <v>0.72916887389763596</v>
      </c>
      <c r="AY410" s="17">
        <v>0.74304856729699598</v>
      </c>
      <c r="AZ410" s="17">
        <v>0.70112815477442203</v>
      </c>
      <c r="BA410" s="17">
        <v>0.57163456549200597</v>
      </c>
      <c r="BB410" s="17">
        <v>0.603285648851975</v>
      </c>
      <c r="BC410" s="17">
        <v>0.65113288252346502</v>
      </c>
      <c r="BD410" s="17">
        <v>0.60127441245548596</v>
      </c>
      <c r="BE410" s="17">
        <v>0.65439302279715506</v>
      </c>
      <c r="BF410" s="17">
        <v>0.53732226116676995</v>
      </c>
      <c r="BG410" s="17">
        <v>0.59034535978916103</v>
      </c>
      <c r="BH410" s="17">
        <v>0.59832272187824098</v>
      </c>
      <c r="BI410" s="17">
        <v>0.598660974269419</v>
      </c>
      <c r="BJ410" s="17">
        <v>0.547130432839535</v>
      </c>
      <c r="BK410" s="17">
        <v>0.41294423219841397</v>
      </c>
      <c r="BL410" s="17"/>
      <c r="BM410" s="17">
        <v>0.66906939767159201</v>
      </c>
      <c r="BN410" s="17">
        <v>0.64264636379291895</v>
      </c>
      <c r="BO410" s="17">
        <v>0.66217050344126005</v>
      </c>
      <c r="BP410" s="17">
        <v>0.57815153774082595</v>
      </c>
      <c r="BQ410" s="17">
        <v>0.55413446075226902</v>
      </c>
      <c r="BR410" s="17">
        <v>0.68148247711004295</v>
      </c>
      <c r="BS410" s="17"/>
      <c r="BT410" s="17">
        <v>0.655040064352993</v>
      </c>
      <c r="BU410" s="17">
        <v>0.60672809018499296</v>
      </c>
      <c r="BV410" s="17"/>
      <c r="BW410" s="17">
        <v>0.65610318335887996</v>
      </c>
      <c r="BX410" s="17">
        <v>0.59902876701850605</v>
      </c>
      <c r="BY410" s="17"/>
      <c r="BZ410" s="17">
        <v>0.62324851452321595</v>
      </c>
      <c r="CA410" s="17">
        <v>0.66137157555107096</v>
      </c>
      <c r="CB410" s="17">
        <v>0.70397974625260795</v>
      </c>
      <c r="CC410" s="17"/>
      <c r="CD410" s="17">
        <v>0.60609899584850502</v>
      </c>
      <c r="CE410" s="17">
        <v>0.732528777357356</v>
      </c>
      <c r="CF410" s="17">
        <v>0.67818880268808501</v>
      </c>
      <c r="CG410" s="17"/>
      <c r="CH410" s="17">
        <v>0.59612612891731298</v>
      </c>
      <c r="CI410" s="17">
        <v>0.80565036799641498</v>
      </c>
      <c r="CJ410" s="17">
        <v>0.67900461998694694</v>
      </c>
      <c r="CK410" s="17"/>
      <c r="CL410" s="17">
        <v>0.59995834329588205</v>
      </c>
      <c r="CM410" s="17">
        <v>0.67575397820277905</v>
      </c>
      <c r="CN410" s="17"/>
      <c r="CO410" s="17">
        <v>0.59662211797651699</v>
      </c>
      <c r="CP410" s="17">
        <v>0.56249970089571599</v>
      </c>
      <c r="CQ410" s="17">
        <v>0.66434452321235204</v>
      </c>
      <c r="CR410" s="17">
        <v>0.71455149477524804</v>
      </c>
    </row>
    <row r="411" spans="2:96" x14ac:dyDescent="0.25">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c r="CA411" s="17"/>
      <c r="CB411" s="17"/>
      <c r="CC411" s="17"/>
      <c r="CD411" s="17"/>
      <c r="CE411" s="17"/>
      <c r="CF411" s="17"/>
      <c r="CG411" s="17"/>
      <c r="CH411" s="17"/>
      <c r="CI411" s="17"/>
      <c r="CJ411" s="17"/>
      <c r="CK411" s="17"/>
      <c r="CL411" s="17"/>
      <c r="CM411" s="17"/>
      <c r="CN411" s="17"/>
      <c r="CO411" s="17"/>
      <c r="CP411" s="17"/>
      <c r="CQ411" s="17"/>
      <c r="CR411" s="17"/>
    </row>
    <row r="412" spans="2:96" x14ac:dyDescent="0.25">
      <c r="B412" s="6" t="s">
        <v>351</v>
      </c>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c r="CA412" s="17"/>
      <c r="CB412" s="17"/>
      <c r="CC412" s="17"/>
      <c r="CD412" s="17"/>
      <c r="CE412" s="17"/>
      <c r="CF412" s="17"/>
      <c r="CG412" s="17"/>
      <c r="CH412" s="17"/>
      <c r="CI412" s="17"/>
      <c r="CJ412" s="17"/>
      <c r="CK412" s="17"/>
      <c r="CL412" s="17"/>
      <c r="CM412" s="17"/>
      <c r="CN412" s="17"/>
      <c r="CO412" s="17"/>
      <c r="CP412" s="17"/>
      <c r="CQ412" s="17"/>
      <c r="CR412" s="17"/>
    </row>
    <row r="413" spans="2:96" x14ac:dyDescent="0.25">
      <c r="B413" s="24" t="s">
        <v>123</v>
      </c>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c r="CA413" s="17"/>
      <c r="CB413" s="17"/>
      <c r="CC413" s="17"/>
      <c r="CD413" s="17"/>
      <c r="CE413" s="17"/>
      <c r="CF413" s="17"/>
      <c r="CG413" s="17"/>
      <c r="CH413" s="17"/>
      <c r="CI413" s="17"/>
      <c r="CJ413" s="17"/>
      <c r="CK413" s="17"/>
      <c r="CL413" s="17"/>
      <c r="CM413" s="17"/>
      <c r="CN413" s="17"/>
      <c r="CO413" s="17"/>
      <c r="CP413" s="17"/>
      <c r="CQ413" s="17"/>
      <c r="CR413" s="17"/>
    </row>
    <row r="414" spans="2:96" x14ac:dyDescent="0.25">
      <c r="B414" t="s">
        <v>340</v>
      </c>
      <c r="C414" s="17">
        <v>0.279617515348344</v>
      </c>
      <c r="D414" s="17">
        <v>0.271861703732723</v>
      </c>
      <c r="E414" s="17">
        <v>0.28755454443078798</v>
      </c>
      <c r="F414" s="17"/>
      <c r="G414" s="17">
        <v>0.25644373409209598</v>
      </c>
      <c r="H414" s="17">
        <v>0.29760562097904902</v>
      </c>
      <c r="I414" s="17">
        <v>0.27429660651201399</v>
      </c>
      <c r="J414" s="17">
        <v>0.30474669658871001</v>
      </c>
      <c r="K414" s="17">
        <v>0.30498791897578797</v>
      </c>
      <c r="L414" s="17">
        <v>0.247112980896184</v>
      </c>
      <c r="M414" s="17"/>
      <c r="N414" s="17">
        <v>0.24056002527090201</v>
      </c>
      <c r="O414" s="17">
        <v>0.247283106159121</v>
      </c>
      <c r="P414" s="17">
        <v>0.29513945603879099</v>
      </c>
      <c r="Q414" s="17">
        <v>0.34258495670591999</v>
      </c>
      <c r="R414" s="17"/>
      <c r="S414" s="17">
        <v>0.26562526058934499</v>
      </c>
      <c r="T414" s="17">
        <v>0.30408719020659603</v>
      </c>
      <c r="U414" s="17">
        <v>0.258378621251379</v>
      </c>
      <c r="V414" s="17">
        <v>0.25028396718208301</v>
      </c>
      <c r="W414" s="17">
        <v>0.366320321121404</v>
      </c>
      <c r="X414" s="17">
        <v>0.23023734662827</v>
      </c>
      <c r="Y414" s="17">
        <v>0.26008134558729601</v>
      </c>
      <c r="Z414" s="17">
        <v>0.32498563145589099</v>
      </c>
      <c r="AA414" s="17">
        <v>0.31636804233044602</v>
      </c>
      <c r="AB414" s="17">
        <v>0.24877865395201901</v>
      </c>
      <c r="AC414" s="17">
        <v>0.27428017279275901</v>
      </c>
      <c r="AD414" s="17">
        <v>0.28831629109228202</v>
      </c>
      <c r="AE414" s="17"/>
      <c r="AF414" s="17">
        <v>0.31229089948241401</v>
      </c>
      <c r="AG414" s="17">
        <v>0.26971072427529702</v>
      </c>
      <c r="AH414" s="17">
        <v>0.253158407133386</v>
      </c>
      <c r="AI414" s="17">
        <v>0.49438981492538497</v>
      </c>
      <c r="AJ414" s="17">
        <v>0.225755461360404</v>
      </c>
      <c r="AK414" s="17"/>
      <c r="AL414" s="17">
        <v>0.27641412593653503</v>
      </c>
      <c r="AM414" s="17">
        <v>0.29158203512195202</v>
      </c>
      <c r="AN414" s="17">
        <v>0.25405902486973497</v>
      </c>
      <c r="AO414" s="17"/>
      <c r="AP414" s="17">
        <v>0.29474039054271101</v>
      </c>
      <c r="AQ414" s="17">
        <v>0.25456480806482301</v>
      </c>
      <c r="AR414" s="17">
        <v>0.28691622446671899</v>
      </c>
      <c r="AS414" s="17">
        <v>0.27647618464247498</v>
      </c>
      <c r="AT414" s="17">
        <v>0.253239005352355</v>
      </c>
      <c r="AU414" s="17"/>
      <c r="AV414" s="17">
        <v>0.37330186845536401</v>
      </c>
      <c r="AW414" s="17">
        <v>0.36476616095143799</v>
      </c>
      <c r="AX414" s="17">
        <v>0.36957278573570002</v>
      </c>
      <c r="AY414" s="17">
        <v>0.30086903853431501</v>
      </c>
      <c r="AZ414" s="17">
        <v>0.23461698446905199</v>
      </c>
      <c r="BA414" s="17">
        <v>0.209426143209791</v>
      </c>
      <c r="BB414" s="17">
        <v>0.33060949129108202</v>
      </c>
      <c r="BC414" s="17">
        <v>0.332533749037703</v>
      </c>
      <c r="BD414" s="17">
        <v>0.233480722553398</v>
      </c>
      <c r="BE414" s="17">
        <v>0.27484776630209801</v>
      </c>
      <c r="BF414" s="17">
        <v>0.249132637200395</v>
      </c>
      <c r="BG414" s="17">
        <v>0.30257309083432599</v>
      </c>
      <c r="BH414" s="17">
        <v>0.26698318198975302</v>
      </c>
      <c r="BI414" s="17">
        <v>0.176911791788396</v>
      </c>
      <c r="BJ414" s="17">
        <v>0.276318139513413</v>
      </c>
      <c r="BK414" s="17">
        <v>0.29459657913993498</v>
      </c>
      <c r="BL414" s="17"/>
      <c r="BM414" s="17">
        <v>0.33936286572291002</v>
      </c>
      <c r="BN414" s="17">
        <v>0.27350345829617301</v>
      </c>
      <c r="BO414" s="17">
        <v>0.27201925582113701</v>
      </c>
      <c r="BP414" s="17">
        <v>0.26649650432023397</v>
      </c>
      <c r="BQ414" s="17">
        <v>0.23735098081675499</v>
      </c>
      <c r="BR414" s="17">
        <v>0.21464697164084801</v>
      </c>
      <c r="BS414" s="17"/>
      <c r="BT414" s="17">
        <v>0.28976160873839801</v>
      </c>
      <c r="BU414" s="17">
        <v>0.26424404144376301</v>
      </c>
      <c r="BV414" s="17"/>
      <c r="BW414" s="17">
        <v>0.29691984588780002</v>
      </c>
      <c r="BX414" s="17">
        <v>0.27056498687346298</v>
      </c>
      <c r="BY414" s="17"/>
      <c r="BZ414" s="17">
        <v>0.27465032094932401</v>
      </c>
      <c r="CA414" s="17">
        <v>0.272893192856419</v>
      </c>
      <c r="CB414" s="17">
        <v>0.37746029550714399</v>
      </c>
      <c r="CC414" s="17"/>
      <c r="CD414" s="17">
        <v>0.275238685667891</v>
      </c>
      <c r="CE414" s="17">
        <v>0.27946576697134001</v>
      </c>
      <c r="CF414" s="17">
        <v>0.327219788733418</v>
      </c>
      <c r="CG414" s="17"/>
      <c r="CH414" s="17">
        <v>0.26530390606493298</v>
      </c>
      <c r="CI414" s="17">
        <v>0.33577126052341499</v>
      </c>
      <c r="CJ414" s="17">
        <v>0.26491414500944299</v>
      </c>
      <c r="CK414" s="17"/>
      <c r="CL414" s="17">
        <v>0.27819056973824602</v>
      </c>
      <c r="CM414" s="17">
        <v>0.28470660919781698</v>
      </c>
      <c r="CN414" s="17"/>
      <c r="CO414" s="17">
        <v>0.362347864238585</v>
      </c>
      <c r="CP414" s="17">
        <v>0.24514708882501199</v>
      </c>
      <c r="CQ414" s="17">
        <v>0.27196395129984902</v>
      </c>
      <c r="CR414" s="17">
        <v>0.33018185308151798</v>
      </c>
    </row>
    <row r="415" spans="2:96" x14ac:dyDescent="0.25">
      <c r="B415" t="s">
        <v>341</v>
      </c>
      <c r="C415" s="17">
        <v>0.43095124145383201</v>
      </c>
      <c r="D415" s="17">
        <v>0.41582450442831898</v>
      </c>
      <c r="E415" s="17">
        <v>0.44494623338421602</v>
      </c>
      <c r="F415" s="17"/>
      <c r="G415" s="17">
        <v>0.48389129632836497</v>
      </c>
      <c r="H415" s="17">
        <v>0.45166410840974902</v>
      </c>
      <c r="I415" s="17">
        <v>0.43928857655779702</v>
      </c>
      <c r="J415" s="17">
        <v>0.41755753724505601</v>
      </c>
      <c r="K415" s="17">
        <v>0.409112053952987</v>
      </c>
      <c r="L415" s="17">
        <v>0.39758797225720699</v>
      </c>
      <c r="M415" s="17"/>
      <c r="N415" s="17">
        <v>0.47188184517350401</v>
      </c>
      <c r="O415" s="17">
        <v>0.46108087221280603</v>
      </c>
      <c r="P415" s="17">
        <v>0.400340017998009</v>
      </c>
      <c r="Q415" s="17">
        <v>0.38432028139315599</v>
      </c>
      <c r="R415" s="17"/>
      <c r="S415" s="17">
        <v>0.43127255956997101</v>
      </c>
      <c r="T415" s="17">
        <v>0.40218809681309498</v>
      </c>
      <c r="U415" s="17">
        <v>0.46665993261654098</v>
      </c>
      <c r="V415" s="17">
        <v>0.49172139145781202</v>
      </c>
      <c r="W415" s="17">
        <v>0.432006003211933</v>
      </c>
      <c r="X415" s="17">
        <v>0.43128810632232401</v>
      </c>
      <c r="Y415" s="17">
        <v>0.45787145972294402</v>
      </c>
      <c r="Z415" s="17">
        <v>0.440771935230721</v>
      </c>
      <c r="AA415" s="17">
        <v>0.413666669102905</v>
      </c>
      <c r="AB415" s="17">
        <v>0.39819098769206401</v>
      </c>
      <c r="AC415" s="17">
        <v>0.38681772503407802</v>
      </c>
      <c r="AD415" s="17">
        <v>0.42365837011868601</v>
      </c>
      <c r="AE415" s="17"/>
      <c r="AF415" s="17">
        <v>0.39945114805358201</v>
      </c>
      <c r="AG415" s="17">
        <v>0.47493797384980402</v>
      </c>
      <c r="AH415" s="17">
        <v>0.39759174522143498</v>
      </c>
      <c r="AI415" s="17">
        <v>0.200408244285355</v>
      </c>
      <c r="AJ415" s="17">
        <v>0.46148235940961502</v>
      </c>
      <c r="AK415" s="17"/>
      <c r="AL415" s="17">
        <v>0.43721661045863103</v>
      </c>
      <c r="AM415" s="17">
        <v>0.46091038702343301</v>
      </c>
      <c r="AN415" s="17">
        <v>0.423815498298376</v>
      </c>
      <c r="AO415" s="17"/>
      <c r="AP415" s="17">
        <v>0.40943489953568502</v>
      </c>
      <c r="AQ415" s="17">
        <v>0.45919004575116401</v>
      </c>
      <c r="AR415" s="17">
        <v>0.43795520271572802</v>
      </c>
      <c r="AS415" s="17">
        <v>0.47343096520897199</v>
      </c>
      <c r="AT415" s="17">
        <v>0.436944801760691</v>
      </c>
      <c r="AU415" s="17"/>
      <c r="AV415" s="17">
        <v>0.152769603320837</v>
      </c>
      <c r="AW415" s="17">
        <v>0.39689797009644801</v>
      </c>
      <c r="AX415" s="17">
        <v>0.354375871623623</v>
      </c>
      <c r="AY415" s="17">
        <v>0.433836337216507</v>
      </c>
      <c r="AZ415" s="17">
        <v>0.43045840334802199</v>
      </c>
      <c r="BA415" s="17">
        <v>0.44986409916191</v>
      </c>
      <c r="BB415" s="17">
        <v>0.38445019865704599</v>
      </c>
      <c r="BC415" s="17">
        <v>0.37045175983036599</v>
      </c>
      <c r="BD415" s="17">
        <v>0.46622261616737198</v>
      </c>
      <c r="BE415" s="17">
        <v>0.48617430895986402</v>
      </c>
      <c r="BF415" s="17">
        <v>0.43945488082608197</v>
      </c>
      <c r="BG415" s="17">
        <v>0.40901143603765</v>
      </c>
      <c r="BH415" s="17">
        <v>0.43806865539182799</v>
      </c>
      <c r="BI415" s="17">
        <v>0.55465809173303005</v>
      </c>
      <c r="BJ415" s="17">
        <v>0.53145735209725697</v>
      </c>
      <c r="BK415" s="17">
        <v>0.517501739981992</v>
      </c>
      <c r="BL415" s="17"/>
      <c r="BM415" s="17">
        <v>0.38813184160501502</v>
      </c>
      <c r="BN415" s="17">
        <v>0.43043213580338802</v>
      </c>
      <c r="BO415" s="17">
        <v>0.46649857557733099</v>
      </c>
      <c r="BP415" s="17">
        <v>0.42263168459331302</v>
      </c>
      <c r="BQ415" s="17">
        <v>0.49005883954544099</v>
      </c>
      <c r="BR415" s="17">
        <v>0.43734783419364598</v>
      </c>
      <c r="BS415" s="17"/>
      <c r="BT415" s="17">
        <v>0.43315095637609102</v>
      </c>
      <c r="BU415" s="17">
        <v>0.426742990229729</v>
      </c>
      <c r="BV415" s="17"/>
      <c r="BW415" s="17">
        <v>0.42229566278255198</v>
      </c>
      <c r="BX415" s="17">
        <v>0.436749900786222</v>
      </c>
      <c r="BY415" s="17"/>
      <c r="BZ415" s="17">
        <v>0.43040400104734799</v>
      </c>
      <c r="CA415" s="17">
        <v>0.43967676708322001</v>
      </c>
      <c r="CB415" s="17">
        <v>0.36674686106660098</v>
      </c>
      <c r="CC415" s="17"/>
      <c r="CD415" s="17">
        <v>0.431089552688178</v>
      </c>
      <c r="CE415" s="17">
        <v>0.424346385547758</v>
      </c>
      <c r="CF415" s="17">
        <v>0.37288201333941301</v>
      </c>
      <c r="CG415" s="17"/>
      <c r="CH415" s="17">
        <v>0.43974076633249898</v>
      </c>
      <c r="CI415" s="17">
        <v>0.38429491563310803</v>
      </c>
      <c r="CJ415" s="17">
        <v>0.42258454664206602</v>
      </c>
      <c r="CK415" s="17"/>
      <c r="CL415" s="17">
        <v>0.407182863000006</v>
      </c>
      <c r="CM415" s="17">
        <v>0.45181694224899299</v>
      </c>
      <c r="CN415" s="17"/>
      <c r="CO415" s="17">
        <v>0.37054258288168701</v>
      </c>
      <c r="CP415" s="17">
        <v>0.44103615168571197</v>
      </c>
      <c r="CQ415" s="17">
        <v>0.43317974454310798</v>
      </c>
      <c r="CR415" s="17">
        <v>0.42937692463279797</v>
      </c>
    </row>
    <row r="416" spans="2:96" x14ac:dyDescent="0.25">
      <c r="B416" t="s">
        <v>342</v>
      </c>
      <c r="C416" s="17">
        <v>0.205769157502177</v>
      </c>
      <c r="D416" s="17">
        <v>0.220588234543109</v>
      </c>
      <c r="E416" s="17">
        <v>0.192368353264673</v>
      </c>
      <c r="F416" s="17"/>
      <c r="G416" s="17">
        <v>0.164738064155285</v>
      </c>
      <c r="H416" s="17">
        <v>0.16216978245386099</v>
      </c>
      <c r="I416" s="17">
        <v>0.181958916013752</v>
      </c>
      <c r="J416" s="17">
        <v>0.20992288952240001</v>
      </c>
      <c r="K416" s="17">
        <v>0.21446923769347401</v>
      </c>
      <c r="L416" s="17">
        <v>0.27887208663482099</v>
      </c>
      <c r="M416" s="17"/>
      <c r="N416" s="17">
        <v>0.201504343086789</v>
      </c>
      <c r="O416" s="17">
        <v>0.21095111589066501</v>
      </c>
      <c r="P416" s="17">
        <v>0.22369937963963099</v>
      </c>
      <c r="Q416" s="17">
        <v>0.18752527876630901</v>
      </c>
      <c r="R416" s="17"/>
      <c r="S416" s="17">
        <v>0.18566221955819601</v>
      </c>
      <c r="T416" s="17">
        <v>0.23245612630085699</v>
      </c>
      <c r="U416" s="17">
        <v>0.20849114409540601</v>
      </c>
      <c r="V416" s="17">
        <v>0.16360024136734599</v>
      </c>
      <c r="W416" s="17">
        <v>0.144429690171515</v>
      </c>
      <c r="X416" s="17">
        <v>0.22792749115271799</v>
      </c>
      <c r="Y416" s="17">
        <v>0.20587433898542401</v>
      </c>
      <c r="Z416" s="17">
        <v>0.19523428854873501</v>
      </c>
      <c r="AA416" s="17">
        <v>0.19134441849074699</v>
      </c>
      <c r="AB416" s="17">
        <v>0.25248691432880299</v>
      </c>
      <c r="AC416" s="17">
        <v>0.278982059045562</v>
      </c>
      <c r="AD416" s="17">
        <v>0.183300091753097</v>
      </c>
      <c r="AE416" s="17"/>
      <c r="AF416" s="17">
        <v>0.19952444101305999</v>
      </c>
      <c r="AG416" s="17">
        <v>0.18228675069575001</v>
      </c>
      <c r="AH416" s="17">
        <v>0.25862736231471101</v>
      </c>
      <c r="AI416" s="17">
        <v>0.26873173930368799</v>
      </c>
      <c r="AJ416" s="17">
        <v>0.24200124662271999</v>
      </c>
      <c r="AK416" s="17"/>
      <c r="AL416" s="17">
        <v>0.19963043600479599</v>
      </c>
      <c r="AM416" s="17">
        <v>0.17083813070399401</v>
      </c>
      <c r="AN416" s="17">
        <v>0.233740958135566</v>
      </c>
      <c r="AO416" s="17"/>
      <c r="AP416" s="17">
        <v>0.229837341923361</v>
      </c>
      <c r="AQ416" s="17">
        <v>0.208001284657515</v>
      </c>
      <c r="AR416" s="17">
        <v>0.19003889443997199</v>
      </c>
      <c r="AS416" s="17">
        <v>0.15495845884962101</v>
      </c>
      <c r="AT416" s="17">
        <v>0.214810294082002</v>
      </c>
      <c r="AU416" s="17"/>
      <c r="AV416" s="17">
        <v>0.29675421951939701</v>
      </c>
      <c r="AW416" s="17">
        <v>0.15886452758305</v>
      </c>
      <c r="AX416" s="17">
        <v>0.19286406793991601</v>
      </c>
      <c r="AY416" s="17">
        <v>0.20160533855607801</v>
      </c>
      <c r="AZ416" s="17">
        <v>0.242272638624386</v>
      </c>
      <c r="BA416" s="17">
        <v>0.221985825463552</v>
      </c>
      <c r="BB416" s="17">
        <v>0.192981828878865</v>
      </c>
      <c r="BC416" s="17">
        <v>0.23678768926770499</v>
      </c>
      <c r="BD416" s="17">
        <v>0.239745765343544</v>
      </c>
      <c r="BE416" s="17">
        <v>0.210210971625477</v>
      </c>
      <c r="BF416" s="17">
        <v>0.20455814708112499</v>
      </c>
      <c r="BG416" s="17">
        <v>0.170111631792941</v>
      </c>
      <c r="BH416" s="17">
        <v>0.23657798217957399</v>
      </c>
      <c r="BI416" s="17">
        <v>0.18801827530967899</v>
      </c>
      <c r="BJ416" s="17">
        <v>5.4703142850269199E-2</v>
      </c>
      <c r="BK416" s="17">
        <v>0.10489173115554901</v>
      </c>
      <c r="BL416" s="17"/>
      <c r="BM416" s="17">
        <v>0.18207153034030801</v>
      </c>
      <c r="BN416" s="17">
        <v>0.20819946312250201</v>
      </c>
      <c r="BO416" s="17">
        <v>0.20151563958528601</v>
      </c>
      <c r="BP416" s="17">
        <v>0.22129708908543999</v>
      </c>
      <c r="BQ416" s="17">
        <v>0.214820437785393</v>
      </c>
      <c r="BR416" s="17">
        <v>0.22756275319729299</v>
      </c>
      <c r="BS416" s="17"/>
      <c r="BT416" s="17">
        <v>0.203114334104598</v>
      </c>
      <c r="BU416" s="17">
        <v>0.20783467349877499</v>
      </c>
      <c r="BV416" s="17"/>
      <c r="BW416" s="17">
        <v>0.20448606425236099</v>
      </c>
      <c r="BX416" s="17">
        <v>0.208758798983325</v>
      </c>
      <c r="BY416" s="17"/>
      <c r="BZ416" s="17">
        <v>0.21239265398096799</v>
      </c>
      <c r="CA416" s="17">
        <v>0.19247787650705001</v>
      </c>
      <c r="CB416" s="17">
        <v>0.17068973243041899</v>
      </c>
      <c r="CC416" s="17"/>
      <c r="CD416" s="17">
        <v>0.210209178990303</v>
      </c>
      <c r="CE416" s="17">
        <v>0.22527198096467099</v>
      </c>
      <c r="CF416" s="17">
        <v>0.18827274715555201</v>
      </c>
      <c r="CG416" s="17"/>
      <c r="CH416" s="17">
        <v>0.211693437033383</v>
      </c>
      <c r="CI416" s="17">
        <v>0.201870438616639</v>
      </c>
      <c r="CJ416" s="17">
        <v>0.19461110220067901</v>
      </c>
      <c r="CK416" s="17"/>
      <c r="CL416" s="17">
        <v>0.23684912235196701</v>
      </c>
      <c r="CM416" s="17">
        <v>0.17526330526248399</v>
      </c>
      <c r="CN416" s="17"/>
      <c r="CO416" s="17">
        <v>0.218908644208852</v>
      </c>
      <c r="CP416" s="17">
        <v>0.23840196804150501</v>
      </c>
      <c r="CQ416" s="17">
        <v>0.20564289719838399</v>
      </c>
      <c r="CR416" s="17">
        <v>0.13885643509276599</v>
      </c>
    </row>
    <row r="417" spans="2:96" x14ac:dyDescent="0.25">
      <c r="B417" t="s">
        <v>343</v>
      </c>
      <c r="C417" s="17">
        <v>5.40637727230261E-2</v>
      </c>
      <c r="D417" s="17">
        <v>6.1960485408984203E-2</v>
      </c>
      <c r="E417" s="17">
        <v>4.6623306470901703E-2</v>
      </c>
      <c r="F417" s="17"/>
      <c r="G417" s="17">
        <v>7.9295778511717305E-2</v>
      </c>
      <c r="H417" s="17">
        <v>6.2266228628277701E-2</v>
      </c>
      <c r="I417" s="17">
        <v>6.6842754046739797E-2</v>
      </c>
      <c r="J417" s="17">
        <v>4.0294377363997998E-2</v>
      </c>
      <c r="K417" s="17">
        <v>3.4300448506126097E-2</v>
      </c>
      <c r="L417" s="17">
        <v>4.4682221709401698E-2</v>
      </c>
      <c r="M417" s="17"/>
      <c r="N417" s="17">
        <v>5.7447206257118501E-2</v>
      </c>
      <c r="O417" s="17">
        <v>6.0981589205655301E-2</v>
      </c>
      <c r="P417" s="17">
        <v>5.3017259337711301E-2</v>
      </c>
      <c r="Q417" s="17">
        <v>4.2719455967019301E-2</v>
      </c>
      <c r="R417" s="17"/>
      <c r="S417" s="17">
        <v>7.6189612008581403E-2</v>
      </c>
      <c r="T417" s="17">
        <v>3.7937950608240199E-2</v>
      </c>
      <c r="U417" s="17">
        <v>3.7160298254159299E-2</v>
      </c>
      <c r="V417" s="17">
        <v>5.4815862616333103E-2</v>
      </c>
      <c r="W417" s="17">
        <v>3.1434705153263597E-2</v>
      </c>
      <c r="X417" s="17">
        <v>8.7785932076384604E-2</v>
      </c>
      <c r="Y417" s="17">
        <v>5.8817086579742599E-2</v>
      </c>
      <c r="Z417" s="17">
        <v>2.5778789008928899E-2</v>
      </c>
      <c r="AA417" s="17">
        <v>6.2785686515768796E-2</v>
      </c>
      <c r="AB417" s="17">
        <v>7.0570321373321698E-2</v>
      </c>
      <c r="AC417" s="17">
        <v>1.07312178231128E-2</v>
      </c>
      <c r="AD417" s="17">
        <v>3.0994136940496901E-2</v>
      </c>
      <c r="AE417" s="17"/>
      <c r="AF417" s="17">
        <v>5.9776728554968697E-2</v>
      </c>
      <c r="AG417" s="17">
        <v>5.2876864999262203E-2</v>
      </c>
      <c r="AH417" s="17">
        <v>5.7293031956676302E-2</v>
      </c>
      <c r="AI417" s="17">
        <v>0</v>
      </c>
      <c r="AJ417" s="17">
        <v>1.88589729148444E-2</v>
      </c>
      <c r="AK417" s="17"/>
      <c r="AL417" s="17">
        <v>5.9723859043321698E-2</v>
      </c>
      <c r="AM417" s="17">
        <v>5.9502132685745002E-2</v>
      </c>
      <c r="AN417" s="17">
        <v>4.3401990942195802E-2</v>
      </c>
      <c r="AO417" s="17"/>
      <c r="AP417" s="17">
        <v>3.6983363780924601E-2</v>
      </c>
      <c r="AQ417" s="17">
        <v>5.9277363324642202E-2</v>
      </c>
      <c r="AR417" s="17">
        <v>4.93681152767666E-2</v>
      </c>
      <c r="AS417" s="17">
        <v>7.2341528222382698E-2</v>
      </c>
      <c r="AT417" s="17">
        <v>9.5005898804952402E-2</v>
      </c>
      <c r="AU417" s="17"/>
      <c r="AV417" s="17">
        <v>0</v>
      </c>
      <c r="AW417" s="17">
        <v>2.74075707275965E-2</v>
      </c>
      <c r="AX417" s="17">
        <v>5.09144211935839E-2</v>
      </c>
      <c r="AY417" s="17">
        <v>4.4941396070222003E-2</v>
      </c>
      <c r="AZ417" s="17">
        <v>5.8535557228246299E-2</v>
      </c>
      <c r="BA417" s="17">
        <v>6.6123316509739197E-2</v>
      </c>
      <c r="BB417" s="17">
        <v>5.7053232224531403E-2</v>
      </c>
      <c r="BC417" s="17">
        <v>3.5681040446699501E-2</v>
      </c>
      <c r="BD417" s="17">
        <v>4.7687235302645903E-2</v>
      </c>
      <c r="BE417" s="17">
        <v>1.9520682663106199E-2</v>
      </c>
      <c r="BF417" s="17">
        <v>8.2642756158719605E-2</v>
      </c>
      <c r="BG417" s="17">
        <v>9.2028615721569104E-2</v>
      </c>
      <c r="BH417" s="17">
        <v>3.5220902649170799E-2</v>
      </c>
      <c r="BI417" s="17">
        <v>6.29250731424318E-2</v>
      </c>
      <c r="BJ417" s="17">
        <v>0.137521365539061</v>
      </c>
      <c r="BK417" s="17">
        <v>4.5786706308519998E-2</v>
      </c>
      <c r="BL417" s="17"/>
      <c r="BM417" s="17">
        <v>5.8364951846427697E-2</v>
      </c>
      <c r="BN417" s="17">
        <v>5.7913066364724798E-2</v>
      </c>
      <c r="BO417" s="17">
        <v>4.5668641112300103E-2</v>
      </c>
      <c r="BP417" s="17">
        <v>6.0034441379744397E-2</v>
      </c>
      <c r="BQ417" s="17">
        <v>2.8748345945569902E-2</v>
      </c>
      <c r="BR417" s="17">
        <v>6.2984811335416696E-2</v>
      </c>
      <c r="BS417" s="17"/>
      <c r="BT417" s="17">
        <v>5.2597970534879801E-2</v>
      </c>
      <c r="BU417" s="17">
        <v>5.8170256495453002E-2</v>
      </c>
      <c r="BV417" s="17"/>
      <c r="BW417" s="17">
        <v>5.7892068397954903E-2</v>
      </c>
      <c r="BX417" s="17">
        <v>5.80208013431113E-2</v>
      </c>
      <c r="BY417" s="17"/>
      <c r="BZ417" s="17">
        <v>5.5900002866826899E-2</v>
      </c>
      <c r="CA417" s="17">
        <v>4.7378143254881898E-2</v>
      </c>
      <c r="CB417" s="17">
        <v>5.1006238495827499E-2</v>
      </c>
      <c r="CC417" s="17"/>
      <c r="CD417" s="17">
        <v>5.9973641891390803E-2</v>
      </c>
      <c r="CE417" s="17">
        <v>2.3539823658686801E-2</v>
      </c>
      <c r="CF417" s="17">
        <v>7.4672935222768994E-2</v>
      </c>
      <c r="CG417" s="17"/>
      <c r="CH417" s="17">
        <v>5.69416303714146E-2</v>
      </c>
      <c r="CI417" s="17">
        <v>2.9786503801911699E-2</v>
      </c>
      <c r="CJ417" s="17">
        <v>7.7492553935107594E-2</v>
      </c>
      <c r="CK417" s="17"/>
      <c r="CL417" s="17">
        <v>6.2429931212385298E-2</v>
      </c>
      <c r="CM417" s="17">
        <v>4.2171938297971702E-2</v>
      </c>
      <c r="CN417" s="17"/>
      <c r="CO417" s="17">
        <v>3.5358741431285798E-2</v>
      </c>
      <c r="CP417" s="17">
        <v>5.6548587139333299E-2</v>
      </c>
      <c r="CQ417" s="17">
        <v>5.7094184926264703E-2</v>
      </c>
      <c r="CR417" s="17">
        <v>5.0256221380757603E-2</v>
      </c>
    </row>
    <row r="418" spans="2:96" x14ac:dyDescent="0.25">
      <c r="B418" t="s">
        <v>344</v>
      </c>
      <c r="C418" s="17">
        <v>1.10828767706124E-2</v>
      </c>
      <c r="D418" s="17">
        <v>1.5891729579396E-2</v>
      </c>
      <c r="E418" s="17">
        <v>6.4341801317735203E-3</v>
      </c>
      <c r="F418" s="17"/>
      <c r="G418" s="17">
        <v>9.7362549501131893E-3</v>
      </c>
      <c r="H418" s="17">
        <v>0</v>
      </c>
      <c r="I418" s="17">
        <v>1.8469685431696099E-2</v>
      </c>
      <c r="J418" s="17">
        <v>1.20074120911543E-2</v>
      </c>
      <c r="K418" s="17">
        <v>1.31934917268768E-2</v>
      </c>
      <c r="L418" s="17">
        <v>1.28540197891697E-2</v>
      </c>
      <c r="M418" s="17"/>
      <c r="N418" s="17">
        <v>1.95290521030702E-2</v>
      </c>
      <c r="O418" s="17">
        <v>7.5676509758212801E-3</v>
      </c>
      <c r="P418" s="17">
        <v>7.0798161441229298E-3</v>
      </c>
      <c r="Q418" s="17">
        <v>9.2607842373991604E-3</v>
      </c>
      <c r="R418" s="17"/>
      <c r="S418" s="17">
        <v>2.7301639089501901E-2</v>
      </c>
      <c r="T418" s="17">
        <v>7.3306042785533298E-3</v>
      </c>
      <c r="U418" s="17">
        <v>5.7771645959325104E-3</v>
      </c>
      <c r="V418" s="17">
        <v>2.2401613823616402E-2</v>
      </c>
      <c r="W418" s="17">
        <v>2.5809280341884799E-2</v>
      </c>
      <c r="X418" s="17">
        <v>0</v>
      </c>
      <c r="Y418" s="17">
        <v>0</v>
      </c>
      <c r="Z418" s="17">
        <v>0</v>
      </c>
      <c r="AA418" s="17">
        <v>3.88908345100518E-3</v>
      </c>
      <c r="AB418" s="17">
        <v>0</v>
      </c>
      <c r="AC418" s="17">
        <v>2.1488968026034901E-2</v>
      </c>
      <c r="AD418" s="17">
        <v>1.7480279002763499E-2</v>
      </c>
      <c r="AE418" s="17"/>
      <c r="AF418" s="17">
        <v>1.1756874425669901E-2</v>
      </c>
      <c r="AG418" s="17">
        <v>1.3379845091519601E-2</v>
      </c>
      <c r="AH418" s="17">
        <v>1.7221899919004399E-2</v>
      </c>
      <c r="AI418" s="17">
        <v>3.6470201485572298E-2</v>
      </c>
      <c r="AJ418" s="17">
        <v>1.11890683088916E-2</v>
      </c>
      <c r="AK418" s="17"/>
      <c r="AL418" s="17">
        <v>1.3167660376039701E-2</v>
      </c>
      <c r="AM418" s="17">
        <v>8.2955555400592192E-3</v>
      </c>
      <c r="AN418" s="17">
        <v>2.5393708905566401E-2</v>
      </c>
      <c r="AO418" s="17"/>
      <c r="AP418" s="17">
        <v>8.0978256370736901E-3</v>
      </c>
      <c r="AQ418" s="17">
        <v>8.9100634346088205E-3</v>
      </c>
      <c r="AR418" s="17">
        <v>1.4471085837278699E-2</v>
      </c>
      <c r="AS418" s="17">
        <v>1.8679492103183599E-2</v>
      </c>
      <c r="AT418" s="17">
        <v>0</v>
      </c>
      <c r="AU418" s="17"/>
      <c r="AV418" s="17">
        <v>0</v>
      </c>
      <c r="AW418" s="17">
        <v>2.4501507521016999E-2</v>
      </c>
      <c r="AX418" s="17">
        <v>1.2852971748960801E-2</v>
      </c>
      <c r="AY418" s="17">
        <v>0</v>
      </c>
      <c r="AZ418" s="17">
        <v>0</v>
      </c>
      <c r="BA418" s="17">
        <v>2.43462243034481E-2</v>
      </c>
      <c r="BB418" s="17">
        <v>9.4964659745792098E-3</v>
      </c>
      <c r="BC418" s="17">
        <v>6.3151081328759297E-3</v>
      </c>
      <c r="BD418" s="17">
        <v>6.0789272766094398E-3</v>
      </c>
      <c r="BE418" s="17">
        <v>9.2462704494553592E-3</v>
      </c>
      <c r="BF418" s="17">
        <v>1.6560214682001698E-2</v>
      </c>
      <c r="BG418" s="17">
        <v>1.0887089933322099E-2</v>
      </c>
      <c r="BH418" s="17">
        <v>1.15125399725908E-2</v>
      </c>
      <c r="BI418" s="17">
        <v>1.74867680264627E-2</v>
      </c>
      <c r="BJ418" s="17">
        <v>0</v>
      </c>
      <c r="BK418" s="17">
        <v>3.7223243414004299E-2</v>
      </c>
      <c r="BL418" s="17"/>
      <c r="BM418" s="17">
        <v>1.0343878863868301E-2</v>
      </c>
      <c r="BN418" s="17">
        <v>1.4891137562778999E-2</v>
      </c>
      <c r="BO418" s="17">
        <v>4.7369879882840603E-3</v>
      </c>
      <c r="BP418" s="17">
        <v>1.0045394276627401E-2</v>
      </c>
      <c r="BQ418" s="17">
        <v>1.40801709862074E-2</v>
      </c>
      <c r="BR418" s="17">
        <v>8.4441452887871905E-3</v>
      </c>
      <c r="BS418" s="17"/>
      <c r="BT418" s="17">
        <v>1.11527317904608E-2</v>
      </c>
      <c r="BU418" s="17">
        <v>1.13676602621009E-2</v>
      </c>
      <c r="BV418" s="17"/>
      <c r="BW418" s="17">
        <v>9.9930730249360809E-3</v>
      </c>
      <c r="BX418" s="17">
        <v>1.11520306116503E-2</v>
      </c>
      <c r="BY418" s="17"/>
      <c r="BZ418" s="17">
        <v>1.14635996879838E-2</v>
      </c>
      <c r="CA418" s="17">
        <v>1.34806521746141E-2</v>
      </c>
      <c r="CB418" s="17">
        <v>0</v>
      </c>
      <c r="CC418" s="17"/>
      <c r="CD418" s="17">
        <v>9.5729349419305908E-3</v>
      </c>
      <c r="CE418" s="17">
        <v>1.6345348327052998E-2</v>
      </c>
      <c r="CF418" s="17">
        <v>1.8607920447810501E-2</v>
      </c>
      <c r="CG418" s="17"/>
      <c r="CH418" s="17">
        <v>9.8190987604959406E-3</v>
      </c>
      <c r="CI418" s="17">
        <v>2.4573146759351499E-2</v>
      </c>
      <c r="CJ418" s="17">
        <v>1.2518611965610001E-2</v>
      </c>
      <c r="CK418" s="17"/>
      <c r="CL418" s="17">
        <v>9.1108415753738299E-3</v>
      </c>
      <c r="CM418" s="17">
        <v>1.4011504600032299E-2</v>
      </c>
      <c r="CN418" s="17"/>
      <c r="CO418" s="17">
        <v>6.6227987966309696E-3</v>
      </c>
      <c r="CP418" s="17">
        <v>1.09472734824293E-2</v>
      </c>
      <c r="CQ418" s="17">
        <v>9.45684830004297E-3</v>
      </c>
      <c r="CR418" s="17">
        <v>1.61216940178786E-2</v>
      </c>
    </row>
    <row r="419" spans="2:96" x14ac:dyDescent="0.25">
      <c r="B419" t="s">
        <v>152</v>
      </c>
      <c r="C419" s="17">
        <v>1.8515436202009301E-2</v>
      </c>
      <c r="D419" s="17">
        <v>1.38733423074695E-2</v>
      </c>
      <c r="E419" s="17">
        <v>2.2073382317648101E-2</v>
      </c>
      <c r="F419" s="17"/>
      <c r="G419" s="17">
        <v>5.8948719624240401E-3</v>
      </c>
      <c r="H419" s="17">
        <v>2.6294259529063901E-2</v>
      </c>
      <c r="I419" s="17">
        <v>1.9143461438000699E-2</v>
      </c>
      <c r="J419" s="17">
        <v>1.5471087188681501E-2</v>
      </c>
      <c r="K419" s="17">
        <v>2.3936849144748099E-2</v>
      </c>
      <c r="L419" s="17">
        <v>1.8890718713216102E-2</v>
      </c>
      <c r="M419" s="17"/>
      <c r="N419" s="17">
        <v>9.0775281086168409E-3</v>
      </c>
      <c r="O419" s="17">
        <v>1.2135665555931201E-2</v>
      </c>
      <c r="P419" s="17">
        <v>2.07240708417352E-2</v>
      </c>
      <c r="Q419" s="17">
        <v>3.3589242930195301E-2</v>
      </c>
      <c r="R419" s="17"/>
      <c r="S419" s="17">
        <v>1.3948709184404801E-2</v>
      </c>
      <c r="T419" s="17">
        <v>1.60000317926592E-2</v>
      </c>
      <c r="U419" s="17">
        <v>2.3532839186581601E-2</v>
      </c>
      <c r="V419" s="17">
        <v>1.7176923552809E-2</v>
      </c>
      <c r="W419" s="17">
        <v>0</v>
      </c>
      <c r="X419" s="17">
        <v>2.27611238203024E-2</v>
      </c>
      <c r="Y419" s="17">
        <v>1.7355769124592399E-2</v>
      </c>
      <c r="Z419" s="17">
        <v>1.32293557557241E-2</v>
      </c>
      <c r="AA419" s="17">
        <v>1.1946100109129E-2</v>
      </c>
      <c r="AB419" s="17">
        <v>2.99731226537924E-2</v>
      </c>
      <c r="AC419" s="17">
        <v>2.76998572784538E-2</v>
      </c>
      <c r="AD419" s="17">
        <v>5.6250831092674002E-2</v>
      </c>
      <c r="AE419" s="17"/>
      <c r="AF419" s="17">
        <v>1.7199908470304899E-2</v>
      </c>
      <c r="AG419" s="17">
        <v>6.8078410883672001E-3</v>
      </c>
      <c r="AH419" s="17">
        <v>1.6107553454787302E-2</v>
      </c>
      <c r="AI419" s="17">
        <v>0</v>
      </c>
      <c r="AJ419" s="17">
        <v>4.0712891383524998E-2</v>
      </c>
      <c r="AK419" s="17"/>
      <c r="AL419" s="17">
        <v>1.38473081806766E-2</v>
      </c>
      <c r="AM419" s="17">
        <v>8.8717589248170099E-3</v>
      </c>
      <c r="AN419" s="17">
        <v>1.95888188485609E-2</v>
      </c>
      <c r="AO419" s="17"/>
      <c r="AP419" s="17">
        <v>2.0906178580245099E-2</v>
      </c>
      <c r="AQ419" s="17">
        <v>1.00564347672471E-2</v>
      </c>
      <c r="AR419" s="17">
        <v>2.1250477263535999E-2</v>
      </c>
      <c r="AS419" s="17">
        <v>4.1133709733652702E-3</v>
      </c>
      <c r="AT419" s="17">
        <v>0</v>
      </c>
      <c r="AU419" s="17"/>
      <c r="AV419" s="17">
        <v>0.17717430870440201</v>
      </c>
      <c r="AW419" s="17">
        <v>2.75622631204494E-2</v>
      </c>
      <c r="AX419" s="17">
        <v>1.9419881758216101E-2</v>
      </c>
      <c r="AY419" s="17">
        <v>1.8747889622877999E-2</v>
      </c>
      <c r="AZ419" s="17">
        <v>3.41164163302934E-2</v>
      </c>
      <c r="BA419" s="17">
        <v>2.8254391351559601E-2</v>
      </c>
      <c r="BB419" s="17">
        <v>2.54087829738972E-2</v>
      </c>
      <c r="BC419" s="17">
        <v>1.82306532846516E-2</v>
      </c>
      <c r="BD419" s="17">
        <v>6.7847333564302901E-3</v>
      </c>
      <c r="BE419" s="17">
        <v>0</v>
      </c>
      <c r="BF419" s="17">
        <v>7.6513640516756697E-3</v>
      </c>
      <c r="BG419" s="17">
        <v>1.5388135680191799E-2</v>
      </c>
      <c r="BH419" s="17">
        <v>1.1636737817083799E-2</v>
      </c>
      <c r="BI419" s="17">
        <v>0</v>
      </c>
      <c r="BJ419" s="17">
        <v>0</v>
      </c>
      <c r="BK419" s="17">
        <v>0</v>
      </c>
      <c r="BL419" s="17"/>
      <c r="BM419" s="17">
        <v>2.17249316214706E-2</v>
      </c>
      <c r="BN419" s="17">
        <v>1.50607388504324E-2</v>
      </c>
      <c r="BO419" s="17">
        <v>9.5608999156613205E-3</v>
      </c>
      <c r="BP419" s="17">
        <v>1.94948863446411E-2</v>
      </c>
      <c r="BQ419" s="17">
        <v>1.49412249206339E-2</v>
      </c>
      <c r="BR419" s="17">
        <v>4.9013484344008998E-2</v>
      </c>
      <c r="BS419" s="17"/>
      <c r="BT419" s="17">
        <v>1.0222398455572299E-2</v>
      </c>
      <c r="BU419" s="17">
        <v>3.1640378070179102E-2</v>
      </c>
      <c r="BV419" s="17"/>
      <c r="BW419" s="17">
        <v>8.4132856543970101E-3</v>
      </c>
      <c r="BX419" s="17">
        <v>1.47534814022284E-2</v>
      </c>
      <c r="BY419" s="17"/>
      <c r="BZ419" s="17">
        <v>1.518942146755E-2</v>
      </c>
      <c r="CA419" s="17">
        <v>3.4093368123815401E-2</v>
      </c>
      <c r="CB419" s="17">
        <v>3.40968725000085E-2</v>
      </c>
      <c r="CC419" s="17"/>
      <c r="CD419" s="17">
        <v>1.3916005820306899E-2</v>
      </c>
      <c r="CE419" s="17">
        <v>3.1030694530490701E-2</v>
      </c>
      <c r="CF419" s="17">
        <v>1.8344595101037298E-2</v>
      </c>
      <c r="CG419" s="17"/>
      <c r="CH419" s="17">
        <v>1.6501161437275098E-2</v>
      </c>
      <c r="CI419" s="17">
        <v>2.37037346655747E-2</v>
      </c>
      <c r="CJ419" s="17">
        <v>2.7879040247094401E-2</v>
      </c>
      <c r="CK419" s="17"/>
      <c r="CL419" s="17">
        <v>6.2366721220227404E-3</v>
      </c>
      <c r="CM419" s="17">
        <v>3.2029700392701997E-2</v>
      </c>
      <c r="CN419" s="17"/>
      <c r="CO419" s="17">
        <v>6.2193684429596198E-3</v>
      </c>
      <c r="CP419" s="17">
        <v>7.9189308260082109E-3</v>
      </c>
      <c r="CQ419" s="17">
        <v>2.2662373732350902E-2</v>
      </c>
      <c r="CR419" s="17">
        <v>3.5206871794281197E-2</v>
      </c>
    </row>
    <row r="420" spans="2:96" x14ac:dyDescent="0.25">
      <c r="B420" t="s">
        <v>345</v>
      </c>
      <c r="C420" s="17">
        <v>0.71056875680217502</v>
      </c>
      <c r="D420" s="17">
        <v>0.68768620816104198</v>
      </c>
      <c r="E420" s="17">
        <v>0.732500777815004</v>
      </c>
      <c r="F420" s="17"/>
      <c r="G420" s="17">
        <v>0.74033503042046001</v>
      </c>
      <c r="H420" s="17">
        <v>0.74926972938879799</v>
      </c>
      <c r="I420" s="17">
        <v>0.713585183069811</v>
      </c>
      <c r="J420" s="17">
        <v>0.72230423383376596</v>
      </c>
      <c r="K420" s="17">
        <v>0.71409997292877503</v>
      </c>
      <c r="L420" s="17">
        <v>0.64470095315339104</v>
      </c>
      <c r="M420" s="17"/>
      <c r="N420" s="17">
        <v>0.71244187044440599</v>
      </c>
      <c r="O420" s="17">
        <v>0.70836397837192699</v>
      </c>
      <c r="P420" s="17">
        <v>0.69547947403679999</v>
      </c>
      <c r="Q420" s="17">
        <v>0.72690523809907703</v>
      </c>
      <c r="R420" s="17"/>
      <c r="S420" s="17">
        <v>0.69689782015931501</v>
      </c>
      <c r="T420" s="17">
        <v>0.706275287019691</v>
      </c>
      <c r="U420" s="17">
        <v>0.72503855386792004</v>
      </c>
      <c r="V420" s="17">
        <v>0.74200535863989503</v>
      </c>
      <c r="W420" s="17">
        <v>0.79832632433333695</v>
      </c>
      <c r="X420" s="17">
        <v>0.66152545295059495</v>
      </c>
      <c r="Y420" s="17">
        <v>0.71795280531024097</v>
      </c>
      <c r="Z420" s="17">
        <v>0.76575756668661199</v>
      </c>
      <c r="AA420" s="17">
        <v>0.73003471143334997</v>
      </c>
      <c r="AB420" s="17">
        <v>0.64696964164408299</v>
      </c>
      <c r="AC420" s="17">
        <v>0.66109789782683703</v>
      </c>
      <c r="AD420" s="17">
        <v>0.71197466121096897</v>
      </c>
      <c r="AE420" s="17"/>
      <c r="AF420" s="17">
        <v>0.71174204753599601</v>
      </c>
      <c r="AG420" s="17">
        <v>0.74464869812510104</v>
      </c>
      <c r="AH420" s="17">
        <v>0.65075015235482103</v>
      </c>
      <c r="AI420" s="17">
        <v>0.69479805921074</v>
      </c>
      <c r="AJ420" s="17">
        <v>0.68723782077001905</v>
      </c>
      <c r="AK420" s="17"/>
      <c r="AL420" s="17">
        <v>0.71363073639516605</v>
      </c>
      <c r="AM420" s="17">
        <v>0.75249242214538503</v>
      </c>
      <c r="AN420" s="17">
        <v>0.67787452316811203</v>
      </c>
      <c r="AO420" s="17"/>
      <c r="AP420" s="17">
        <v>0.70417529007839597</v>
      </c>
      <c r="AQ420" s="17">
        <v>0.71375485381598702</v>
      </c>
      <c r="AR420" s="17">
        <v>0.72487142718244701</v>
      </c>
      <c r="AS420" s="17">
        <v>0.74990714985144702</v>
      </c>
      <c r="AT420" s="17">
        <v>0.69018380711304606</v>
      </c>
      <c r="AU420" s="17"/>
      <c r="AV420" s="17">
        <v>0.52607147177620095</v>
      </c>
      <c r="AW420" s="17">
        <v>0.76166413104788699</v>
      </c>
      <c r="AX420" s="17">
        <v>0.72394865735932301</v>
      </c>
      <c r="AY420" s="17">
        <v>0.73470537575082195</v>
      </c>
      <c r="AZ420" s="17">
        <v>0.66507538781707498</v>
      </c>
      <c r="BA420" s="17">
        <v>0.65929024237170097</v>
      </c>
      <c r="BB420" s="17">
        <v>0.71505968994812796</v>
      </c>
      <c r="BC420" s="17">
        <v>0.70298550886806899</v>
      </c>
      <c r="BD420" s="17">
        <v>0.69970333872077095</v>
      </c>
      <c r="BE420" s="17">
        <v>0.76102207526196197</v>
      </c>
      <c r="BF420" s="17">
        <v>0.688587518026477</v>
      </c>
      <c r="BG420" s="17">
        <v>0.71158452687197604</v>
      </c>
      <c r="BH420" s="17">
        <v>0.70505183738158095</v>
      </c>
      <c r="BI420" s="17">
        <v>0.73156988352142605</v>
      </c>
      <c r="BJ420" s="17">
        <v>0.80777549161066997</v>
      </c>
      <c r="BK420" s="17">
        <v>0.81209831912192698</v>
      </c>
      <c r="BL420" s="17"/>
      <c r="BM420" s="17">
        <v>0.72749470732792498</v>
      </c>
      <c r="BN420" s="17">
        <v>0.70393559409956197</v>
      </c>
      <c r="BO420" s="17">
        <v>0.73851783139846805</v>
      </c>
      <c r="BP420" s="17">
        <v>0.68912818891354699</v>
      </c>
      <c r="BQ420" s="17">
        <v>0.72740982036219604</v>
      </c>
      <c r="BR420" s="17">
        <v>0.65199480583449398</v>
      </c>
      <c r="BS420" s="17"/>
      <c r="BT420" s="17">
        <v>0.72291256511448898</v>
      </c>
      <c r="BU420" s="17">
        <v>0.69098703167349196</v>
      </c>
      <c r="BV420" s="17"/>
      <c r="BW420" s="17">
        <v>0.719215508670351</v>
      </c>
      <c r="BX420" s="17">
        <v>0.70731488765968498</v>
      </c>
      <c r="BY420" s="17"/>
      <c r="BZ420" s="17">
        <v>0.70505432199667195</v>
      </c>
      <c r="CA420" s="17">
        <v>0.71256995993963901</v>
      </c>
      <c r="CB420" s="17">
        <v>0.74420715657374503</v>
      </c>
      <c r="CC420" s="17"/>
      <c r="CD420" s="17">
        <v>0.70632823835606895</v>
      </c>
      <c r="CE420" s="17">
        <v>0.70381215251909901</v>
      </c>
      <c r="CF420" s="17">
        <v>0.70010180207283101</v>
      </c>
      <c r="CG420" s="17"/>
      <c r="CH420" s="17">
        <v>0.70504467239743196</v>
      </c>
      <c r="CI420" s="17">
        <v>0.72006617615652302</v>
      </c>
      <c r="CJ420" s="17">
        <v>0.68749869165150901</v>
      </c>
      <c r="CK420" s="17"/>
      <c r="CL420" s="17">
        <v>0.68537343273825202</v>
      </c>
      <c r="CM420" s="17">
        <v>0.73652355144681003</v>
      </c>
      <c r="CN420" s="17"/>
      <c r="CO420" s="17">
        <v>0.73289044712027196</v>
      </c>
      <c r="CP420" s="17">
        <v>0.68618324051072399</v>
      </c>
      <c r="CQ420" s="17">
        <v>0.705143695842957</v>
      </c>
      <c r="CR420" s="17">
        <v>0.75955877771431701</v>
      </c>
    </row>
    <row r="421" spans="2:96" x14ac:dyDescent="0.25">
      <c r="B421" t="s">
        <v>346</v>
      </c>
      <c r="C421" s="17">
        <v>6.5146649493638506E-2</v>
      </c>
      <c r="D421" s="17">
        <v>7.78522149883802E-2</v>
      </c>
      <c r="E421" s="17">
        <v>5.3057486602675202E-2</v>
      </c>
      <c r="F421" s="17"/>
      <c r="G421" s="17">
        <v>8.9032033461830501E-2</v>
      </c>
      <c r="H421" s="17">
        <v>6.2266228628277701E-2</v>
      </c>
      <c r="I421" s="17">
        <v>8.5312439478435906E-2</v>
      </c>
      <c r="J421" s="17">
        <v>5.2301789455152202E-2</v>
      </c>
      <c r="K421" s="17">
        <v>4.74939402330029E-2</v>
      </c>
      <c r="L421" s="17">
        <v>5.7536241498571401E-2</v>
      </c>
      <c r="M421" s="17"/>
      <c r="N421" s="17">
        <v>7.6976258360188704E-2</v>
      </c>
      <c r="O421" s="17">
        <v>6.8549240181476498E-2</v>
      </c>
      <c r="P421" s="17">
        <v>6.0097075481834301E-2</v>
      </c>
      <c r="Q421" s="17">
        <v>5.19802402044185E-2</v>
      </c>
      <c r="R421" s="17"/>
      <c r="S421" s="17">
        <v>0.10349125109808301</v>
      </c>
      <c r="T421" s="17">
        <v>4.5268554886793502E-2</v>
      </c>
      <c r="U421" s="17">
        <v>4.2937462850091902E-2</v>
      </c>
      <c r="V421" s="17">
        <v>7.7217476439949403E-2</v>
      </c>
      <c r="W421" s="17">
        <v>5.7243985495148399E-2</v>
      </c>
      <c r="X421" s="17">
        <v>8.7785932076384604E-2</v>
      </c>
      <c r="Y421" s="17">
        <v>5.8817086579742599E-2</v>
      </c>
      <c r="Z421" s="17">
        <v>2.5778789008928899E-2</v>
      </c>
      <c r="AA421" s="17">
        <v>6.6674769966774003E-2</v>
      </c>
      <c r="AB421" s="17">
        <v>7.0570321373321698E-2</v>
      </c>
      <c r="AC421" s="17">
        <v>3.2220185849147702E-2</v>
      </c>
      <c r="AD421" s="17">
        <v>4.8474415943260497E-2</v>
      </c>
      <c r="AE421" s="17"/>
      <c r="AF421" s="17">
        <v>7.1533602980638697E-2</v>
      </c>
      <c r="AG421" s="17">
        <v>6.6256710090781795E-2</v>
      </c>
      <c r="AH421" s="17">
        <v>7.4514931875680701E-2</v>
      </c>
      <c r="AI421" s="17">
        <v>3.6470201485572298E-2</v>
      </c>
      <c r="AJ421" s="17">
        <v>3.0048041223736E-2</v>
      </c>
      <c r="AK421" s="17"/>
      <c r="AL421" s="17">
        <v>7.2891519419361506E-2</v>
      </c>
      <c r="AM421" s="17">
        <v>6.7797688225804301E-2</v>
      </c>
      <c r="AN421" s="17">
        <v>6.8795699847762196E-2</v>
      </c>
      <c r="AO421" s="17"/>
      <c r="AP421" s="17">
        <v>4.5081189417998303E-2</v>
      </c>
      <c r="AQ421" s="17">
        <v>6.8187426759251005E-2</v>
      </c>
      <c r="AR421" s="17">
        <v>6.3839201114045299E-2</v>
      </c>
      <c r="AS421" s="17">
        <v>9.1021020325566401E-2</v>
      </c>
      <c r="AT421" s="17">
        <v>9.5005898804952402E-2</v>
      </c>
      <c r="AU421" s="17"/>
      <c r="AV421" s="17">
        <v>0</v>
      </c>
      <c r="AW421" s="17">
        <v>5.1909078248613502E-2</v>
      </c>
      <c r="AX421" s="17">
        <v>6.3767392942544701E-2</v>
      </c>
      <c r="AY421" s="17">
        <v>4.4941396070222003E-2</v>
      </c>
      <c r="AZ421" s="17">
        <v>5.8535557228246299E-2</v>
      </c>
      <c r="BA421" s="17">
        <v>9.0469540813187199E-2</v>
      </c>
      <c r="BB421" s="17">
        <v>6.6549698199110704E-2</v>
      </c>
      <c r="BC421" s="17">
        <v>4.1996148579575399E-2</v>
      </c>
      <c r="BD421" s="17">
        <v>5.3766162579255303E-2</v>
      </c>
      <c r="BE421" s="17">
        <v>2.87669531125615E-2</v>
      </c>
      <c r="BF421" s="17">
        <v>9.92029708407213E-2</v>
      </c>
      <c r="BG421" s="17">
        <v>0.102915705654891</v>
      </c>
      <c r="BH421" s="17">
        <v>4.6733442621761601E-2</v>
      </c>
      <c r="BI421" s="17">
        <v>8.0411841168894493E-2</v>
      </c>
      <c r="BJ421" s="17">
        <v>0.137521365539061</v>
      </c>
      <c r="BK421" s="17">
        <v>8.3009949722524304E-2</v>
      </c>
      <c r="BL421" s="17"/>
      <c r="BM421" s="17">
        <v>6.8708830710296001E-2</v>
      </c>
      <c r="BN421" s="17">
        <v>7.2804203927503905E-2</v>
      </c>
      <c r="BO421" s="17">
        <v>5.0405629100584097E-2</v>
      </c>
      <c r="BP421" s="17">
        <v>7.0079835656371797E-2</v>
      </c>
      <c r="BQ421" s="17">
        <v>4.2828516931777298E-2</v>
      </c>
      <c r="BR421" s="17">
        <v>7.1428956624203899E-2</v>
      </c>
      <c r="BS421" s="17"/>
      <c r="BT421" s="17">
        <v>6.3750702325340497E-2</v>
      </c>
      <c r="BU421" s="17">
        <v>6.9537916757553997E-2</v>
      </c>
      <c r="BV421" s="17"/>
      <c r="BW421" s="17">
        <v>6.7885141422890996E-2</v>
      </c>
      <c r="BX421" s="17">
        <v>6.9172831954761593E-2</v>
      </c>
      <c r="BY421" s="17"/>
      <c r="BZ421" s="17">
        <v>6.7363602554810803E-2</v>
      </c>
      <c r="CA421" s="17">
        <v>6.0858795429496002E-2</v>
      </c>
      <c r="CB421" s="17">
        <v>5.1006238495827499E-2</v>
      </c>
      <c r="CC421" s="17"/>
      <c r="CD421" s="17">
        <v>6.9546576833321397E-2</v>
      </c>
      <c r="CE421" s="17">
        <v>3.9885171985739799E-2</v>
      </c>
      <c r="CF421" s="17">
        <v>9.3280855670579504E-2</v>
      </c>
      <c r="CG421" s="17"/>
      <c r="CH421" s="17">
        <v>6.6760729131910501E-2</v>
      </c>
      <c r="CI421" s="17">
        <v>5.4359650561263198E-2</v>
      </c>
      <c r="CJ421" s="17">
        <v>9.0011165900717602E-2</v>
      </c>
      <c r="CK421" s="17"/>
      <c r="CL421" s="17">
        <v>7.1540772787759097E-2</v>
      </c>
      <c r="CM421" s="17">
        <v>5.6183442898003901E-2</v>
      </c>
      <c r="CN421" s="17"/>
      <c r="CO421" s="17">
        <v>4.1981540227916801E-2</v>
      </c>
      <c r="CP421" s="17">
        <v>6.7495860621762604E-2</v>
      </c>
      <c r="CQ421" s="17">
        <v>6.6551033226307704E-2</v>
      </c>
      <c r="CR421" s="17">
        <v>6.6377915398636203E-2</v>
      </c>
    </row>
    <row r="422" spans="2:96" x14ac:dyDescent="0.25">
      <c r="B422" t="s">
        <v>275</v>
      </c>
      <c r="C422" s="17">
        <v>0.645422107308537</v>
      </c>
      <c r="D422" s="17">
        <v>0.60983399317266096</v>
      </c>
      <c r="E422" s="17">
        <v>0.67944329121232805</v>
      </c>
      <c r="F422" s="17"/>
      <c r="G422" s="17">
        <v>0.65130299695863003</v>
      </c>
      <c r="H422" s="17">
        <v>0.68700350076051997</v>
      </c>
      <c r="I422" s="17">
        <v>0.62827274359137497</v>
      </c>
      <c r="J422" s="17">
        <v>0.670002444378614</v>
      </c>
      <c r="K422" s="17">
        <v>0.66660603269577201</v>
      </c>
      <c r="L422" s="17">
        <v>0.58716471165481998</v>
      </c>
      <c r="M422" s="17"/>
      <c r="N422" s="17">
        <v>0.63546561208421704</v>
      </c>
      <c r="O422" s="17">
        <v>0.63981473819044998</v>
      </c>
      <c r="P422" s="17">
        <v>0.63538239855496603</v>
      </c>
      <c r="Q422" s="17">
        <v>0.67492499789465799</v>
      </c>
      <c r="R422" s="17"/>
      <c r="S422" s="17">
        <v>0.59340656906123201</v>
      </c>
      <c r="T422" s="17">
        <v>0.66100673213289696</v>
      </c>
      <c r="U422" s="17">
        <v>0.68210109101782801</v>
      </c>
      <c r="V422" s="17">
        <v>0.664787882199946</v>
      </c>
      <c r="W422" s="17">
        <v>0.74108233883818797</v>
      </c>
      <c r="X422" s="17">
        <v>0.57373952087420999</v>
      </c>
      <c r="Y422" s="17">
        <v>0.65913571873049803</v>
      </c>
      <c r="Z422" s="17">
        <v>0.73997877767768305</v>
      </c>
      <c r="AA422" s="17">
        <v>0.66335994146657595</v>
      </c>
      <c r="AB422" s="17">
        <v>0.57639932027076102</v>
      </c>
      <c r="AC422" s="17">
        <v>0.62887771197768905</v>
      </c>
      <c r="AD422" s="17">
        <v>0.66350024526770801</v>
      </c>
      <c r="AE422" s="17"/>
      <c r="AF422" s="17">
        <v>0.64020844455535797</v>
      </c>
      <c r="AG422" s="17">
        <v>0.67839198803431899</v>
      </c>
      <c r="AH422" s="17">
        <v>0.57623522047914</v>
      </c>
      <c r="AI422" s="17">
        <v>0.658327857725168</v>
      </c>
      <c r="AJ422" s="17">
        <v>0.65718977954628299</v>
      </c>
      <c r="AK422" s="17"/>
      <c r="AL422" s="17">
        <v>0.64073921697580505</v>
      </c>
      <c r="AM422" s="17">
        <v>0.68469473391958002</v>
      </c>
      <c r="AN422" s="17">
        <v>0.60907882332034902</v>
      </c>
      <c r="AO422" s="17"/>
      <c r="AP422" s="17">
        <v>0.65909410066039698</v>
      </c>
      <c r="AQ422" s="17">
        <v>0.64556742705673598</v>
      </c>
      <c r="AR422" s="17">
        <v>0.66103222606840095</v>
      </c>
      <c r="AS422" s="17">
        <v>0.65888612952588099</v>
      </c>
      <c r="AT422" s="17">
        <v>0.59517790830809303</v>
      </c>
      <c r="AU422" s="17"/>
      <c r="AV422" s="17">
        <v>0.52607147177620095</v>
      </c>
      <c r="AW422" s="17">
        <v>0.70975505279927298</v>
      </c>
      <c r="AX422" s="17">
        <v>0.66018126441677805</v>
      </c>
      <c r="AY422" s="17">
        <v>0.68976397968059999</v>
      </c>
      <c r="AZ422" s="17">
        <v>0.60653983058882799</v>
      </c>
      <c r="BA422" s="17">
        <v>0.56882070155851405</v>
      </c>
      <c r="BB422" s="17">
        <v>0.64850999174901702</v>
      </c>
      <c r="BC422" s="17">
        <v>0.66098936028849298</v>
      </c>
      <c r="BD422" s="17">
        <v>0.64593717614151502</v>
      </c>
      <c r="BE422" s="17">
        <v>0.73225512214940003</v>
      </c>
      <c r="BF422" s="17">
        <v>0.58938454718575595</v>
      </c>
      <c r="BG422" s="17">
        <v>0.60866882121708499</v>
      </c>
      <c r="BH422" s="17">
        <v>0.65831839475981901</v>
      </c>
      <c r="BI422" s="17">
        <v>0.65115804235253205</v>
      </c>
      <c r="BJ422" s="17">
        <v>0.67025412607160895</v>
      </c>
      <c r="BK422" s="17">
        <v>0.72908836939940302</v>
      </c>
      <c r="BL422" s="17"/>
      <c r="BM422" s="17">
        <v>0.658785876617629</v>
      </c>
      <c r="BN422" s="17">
        <v>0.63113139017205799</v>
      </c>
      <c r="BO422" s="17">
        <v>0.68811220229788395</v>
      </c>
      <c r="BP422" s="17">
        <v>0.619048353257175</v>
      </c>
      <c r="BQ422" s="17">
        <v>0.68458130343041901</v>
      </c>
      <c r="BR422" s="17">
        <v>0.58056584921029097</v>
      </c>
      <c r="BS422" s="17"/>
      <c r="BT422" s="17">
        <v>0.65916186278914801</v>
      </c>
      <c r="BU422" s="17">
        <v>0.62144911491593802</v>
      </c>
      <c r="BV422" s="17"/>
      <c r="BW422" s="17">
        <v>0.65133036724745996</v>
      </c>
      <c r="BX422" s="17">
        <v>0.63814205570492399</v>
      </c>
      <c r="BY422" s="17"/>
      <c r="BZ422" s="17">
        <v>0.63769071944186095</v>
      </c>
      <c r="CA422" s="17">
        <v>0.65171116451014299</v>
      </c>
      <c r="CB422" s="17">
        <v>0.69320091807791795</v>
      </c>
      <c r="CC422" s="17"/>
      <c r="CD422" s="17">
        <v>0.63678166152274795</v>
      </c>
      <c r="CE422" s="17">
        <v>0.66392698053335897</v>
      </c>
      <c r="CF422" s="17">
        <v>0.60682094640225204</v>
      </c>
      <c r="CG422" s="17"/>
      <c r="CH422" s="17">
        <v>0.63828394326552096</v>
      </c>
      <c r="CI422" s="17">
        <v>0.66570652559526</v>
      </c>
      <c r="CJ422" s="17">
        <v>0.597487525750791</v>
      </c>
      <c r="CK422" s="17"/>
      <c r="CL422" s="17">
        <v>0.61383265995049296</v>
      </c>
      <c r="CM422" s="17">
        <v>0.680340108548807</v>
      </c>
      <c r="CN422" s="17"/>
      <c r="CO422" s="17">
        <v>0.69090890689235496</v>
      </c>
      <c r="CP422" s="17">
        <v>0.61868737988896105</v>
      </c>
      <c r="CQ422" s="17">
        <v>0.63859266261664904</v>
      </c>
      <c r="CR422" s="17">
        <v>0.69318086231568099</v>
      </c>
    </row>
    <row r="423" spans="2:96" x14ac:dyDescent="0.25">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c r="CA423" s="17"/>
      <c r="CB423" s="17"/>
      <c r="CC423" s="17"/>
      <c r="CD423" s="17"/>
      <c r="CE423" s="17"/>
      <c r="CF423" s="17"/>
      <c r="CG423" s="17"/>
      <c r="CH423" s="17"/>
      <c r="CI423" s="17"/>
      <c r="CJ423" s="17"/>
      <c r="CK423" s="17"/>
      <c r="CL423" s="17"/>
      <c r="CM423" s="17"/>
      <c r="CN423" s="17"/>
      <c r="CO423" s="17"/>
      <c r="CP423" s="17"/>
      <c r="CQ423" s="17"/>
      <c r="CR423" s="17"/>
    </row>
    <row r="424" spans="2:96" x14ac:dyDescent="0.25">
      <c r="B424" s="6" t="s">
        <v>352</v>
      </c>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c r="CA424" s="17"/>
      <c r="CB424" s="17"/>
      <c r="CC424" s="17"/>
      <c r="CD424" s="17"/>
      <c r="CE424" s="17"/>
      <c r="CF424" s="17"/>
      <c r="CG424" s="17"/>
      <c r="CH424" s="17"/>
      <c r="CI424" s="17"/>
      <c r="CJ424" s="17"/>
      <c r="CK424" s="17"/>
      <c r="CL424" s="17"/>
      <c r="CM424" s="17"/>
      <c r="CN424" s="17"/>
      <c r="CO424" s="17"/>
      <c r="CP424" s="17"/>
      <c r="CQ424" s="17"/>
      <c r="CR424" s="17"/>
    </row>
    <row r="425" spans="2:96" x14ac:dyDescent="0.25">
      <c r="B425" s="24" t="s">
        <v>123</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c r="CA425" s="17"/>
      <c r="CB425" s="17"/>
      <c r="CC425" s="17"/>
      <c r="CD425" s="17"/>
      <c r="CE425" s="17"/>
      <c r="CF425" s="17"/>
      <c r="CG425" s="17"/>
      <c r="CH425" s="17"/>
      <c r="CI425" s="17"/>
      <c r="CJ425" s="17"/>
      <c r="CK425" s="17"/>
      <c r="CL425" s="17"/>
      <c r="CM425" s="17"/>
      <c r="CN425" s="17"/>
      <c r="CO425" s="17"/>
      <c r="CP425" s="17"/>
      <c r="CQ425" s="17"/>
      <c r="CR425" s="17"/>
    </row>
    <row r="426" spans="2:96" x14ac:dyDescent="0.25">
      <c r="B426" t="s">
        <v>340</v>
      </c>
      <c r="C426" s="17">
        <v>0.236734217799448</v>
      </c>
      <c r="D426" s="17">
        <v>0.21729761574898801</v>
      </c>
      <c r="E426" s="17">
        <v>0.25587700150692799</v>
      </c>
      <c r="F426" s="17"/>
      <c r="G426" s="17">
        <v>0.39264362204521103</v>
      </c>
      <c r="H426" s="17">
        <v>0.319852065270956</v>
      </c>
      <c r="I426" s="17">
        <v>0.23835604430966001</v>
      </c>
      <c r="J426" s="17">
        <v>0.24673832581791499</v>
      </c>
      <c r="K426" s="17">
        <v>0.15371520737234701</v>
      </c>
      <c r="L426" s="17">
        <v>0.11130272469633901</v>
      </c>
      <c r="M426" s="17"/>
      <c r="N426" s="17">
        <v>0.19430232669000699</v>
      </c>
      <c r="O426" s="17">
        <v>0.18564198377219501</v>
      </c>
      <c r="P426" s="17">
        <v>0.278805047288534</v>
      </c>
      <c r="Q426" s="17">
        <v>0.29430900888456701</v>
      </c>
      <c r="R426" s="17"/>
      <c r="S426" s="17">
        <v>0.31910721912330697</v>
      </c>
      <c r="T426" s="17">
        <v>0.204249285369136</v>
      </c>
      <c r="U426" s="17">
        <v>0.18497537981099799</v>
      </c>
      <c r="V426" s="17">
        <v>0.25060061101848002</v>
      </c>
      <c r="W426" s="17">
        <v>0.25205878969759399</v>
      </c>
      <c r="X426" s="17">
        <v>0.29044752254065997</v>
      </c>
      <c r="Y426" s="17">
        <v>0.201404805812196</v>
      </c>
      <c r="Z426" s="17">
        <v>0.17269654370536899</v>
      </c>
      <c r="AA426" s="17">
        <v>0.237831419024705</v>
      </c>
      <c r="AB426" s="17">
        <v>0.18495765310881701</v>
      </c>
      <c r="AC426" s="17">
        <v>0.220459642969451</v>
      </c>
      <c r="AD426" s="17">
        <v>0.25122639928329199</v>
      </c>
      <c r="AE426" s="17"/>
      <c r="AF426" s="17">
        <v>0.22110715007909601</v>
      </c>
      <c r="AG426" s="17">
        <v>0.25007739064870299</v>
      </c>
      <c r="AH426" s="17">
        <v>0.16735958795134701</v>
      </c>
      <c r="AI426" s="17">
        <v>0.26324965125573402</v>
      </c>
      <c r="AJ426" s="17">
        <v>0.21614947808597801</v>
      </c>
      <c r="AK426" s="17"/>
      <c r="AL426" s="17">
        <v>0.22970849603208099</v>
      </c>
      <c r="AM426" s="17">
        <v>0.26604950871959698</v>
      </c>
      <c r="AN426" s="17">
        <v>0.21347024477000401</v>
      </c>
      <c r="AO426" s="17"/>
      <c r="AP426" s="17">
        <v>0.23633759765587101</v>
      </c>
      <c r="AQ426" s="17">
        <v>0.22608717131295</v>
      </c>
      <c r="AR426" s="17">
        <v>0.25749596570746802</v>
      </c>
      <c r="AS426" s="17">
        <v>0.237962866527896</v>
      </c>
      <c r="AT426" s="17">
        <v>0.24318027176710399</v>
      </c>
      <c r="AU426" s="17"/>
      <c r="AV426" s="17">
        <v>0</v>
      </c>
      <c r="AW426" s="17">
        <v>0.35754439842875002</v>
      </c>
      <c r="AX426" s="17">
        <v>0.243079540158845</v>
      </c>
      <c r="AY426" s="17">
        <v>0.268274771233668</v>
      </c>
      <c r="AZ426" s="17">
        <v>0.26233543520796898</v>
      </c>
      <c r="BA426" s="17">
        <v>0.198056376600346</v>
      </c>
      <c r="BB426" s="17">
        <v>0.25370731919485301</v>
      </c>
      <c r="BC426" s="17">
        <v>0.26057621979352402</v>
      </c>
      <c r="BD426" s="17">
        <v>0.204809623091744</v>
      </c>
      <c r="BE426" s="17">
        <v>0.25747993307822498</v>
      </c>
      <c r="BF426" s="17">
        <v>0.24618771879297</v>
      </c>
      <c r="BG426" s="17">
        <v>0.1602975444234</v>
      </c>
      <c r="BH426" s="17">
        <v>0.16624598105201799</v>
      </c>
      <c r="BI426" s="17">
        <v>6.54698515164059E-2</v>
      </c>
      <c r="BJ426" s="17">
        <v>0.25347740413804398</v>
      </c>
      <c r="BK426" s="17">
        <v>0.31812284037303301</v>
      </c>
      <c r="BL426" s="17"/>
      <c r="BM426" s="17">
        <v>0.34435502599704598</v>
      </c>
      <c r="BN426" s="17">
        <v>0.208918142203534</v>
      </c>
      <c r="BO426" s="17">
        <v>0.25015454459395198</v>
      </c>
      <c r="BP426" s="17">
        <v>0.204344471192063</v>
      </c>
      <c r="BQ426" s="17">
        <v>0.13943307969441199</v>
      </c>
      <c r="BR426" s="17">
        <v>0.207504453363893</v>
      </c>
      <c r="BS426" s="17"/>
      <c r="BT426" s="17">
        <v>0.25694010137345102</v>
      </c>
      <c r="BU426" s="17">
        <v>0.20694796522386499</v>
      </c>
      <c r="BV426" s="17"/>
      <c r="BW426" s="17">
        <v>0.26242240457108301</v>
      </c>
      <c r="BX426" s="17">
        <v>0.189548304038444</v>
      </c>
      <c r="BY426" s="17"/>
      <c r="BZ426" s="17">
        <v>0.219489338629067</v>
      </c>
      <c r="CA426" s="17">
        <v>0.273677998831997</v>
      </c>
      <c r="CB426" s="17">
        <v>0.37599518294919598</v>
      </c>
      <c r="CC426" s="17"/>
      <c r="CD426" s="17">
        <v>0.19366922830487099</v>
      </c>
      <c r="CE426" s="17">
        <v>0.39027493047072098</v>
      </c>
      <c r="CF426" s="17">
        <v>0.29268027359923299</v>
      </c>
      <c r="CG426" s="17"/>
      <c r="CH426" s="17">
        <v>0.19897996266019599</v>
      </c>
      <c r="CI426" s="17">
        <v>0.39457915799508397</v>
      </c>
      <c r="CJ426" s="17">
        <v>0.22321790957721099</v>
      </c>
      <c r="CK426" s="17"/>
      <c r="CL426" s="17">
        <v>0.20923037752913001</v>
      </c>
      <c r="CM426" s="17">
        <v>0.26447133753162599</v>
      </c>
      <c r="CN426" s="17"/>
      <c r="CO426" s="17">
        <v>0.30343225629473197</v>
      </c>
      <c r="CP426" s="17">
        <v>0.17091933469251699</v>
      </c>
      <c r="CQ426" s="17">
        <v>0.24248997868729699</v>
      </c>
      <c r="CR426" s="17">
        <v>0.32704074937605798</v>
      </c>
    </row>
    <row r="427" spans="2:96" x14ac:dyDescent="0.25">
      <c r="B427" t="s">
        <v>341</v>
      </c>
      <c r="C427" s="17">
        <v>0.33099099612939697</v>
      </c>
      <c r="D427" s="17">
        <v>0.33076883447487698</v>
      </c>
      <c r="E427" s="17">
        <v>0.33091770550919702</v>
      </c>
      <c r="F427" s="17"/>
      <c r="G427" s="17">
        <v>0.36147152003023297</v>
      </c>
      <c r="H427" s="17">
        <v>0.40510924460032899</v>
      </c>
      <c r="I427" s="17">
        <v>0.398183494277494</v>
      </c>
      <c r="J427" s="17">
        <v>0.31012033632302499</v>
      </c>
      <c r="K427" s="17">
        <v>0.32425309455936602</v>
      </c>
      <c r="L427" s="17">
        <v>0.216993199692122</v>
      </c>
      <c r="M427" s="17"/>
      <c r="N427" s="17">
        <v>0.34589471992579601</v>
      </c>
      <c r="O427" s="17">
        <v>0.35213335690013198</v>
      </c>
      <c r="P427" s="17">
        <v>0.30586099636418801</v>
      </c>
      <c r="Q427" s="17">
        <v>0.318613292207932</v>
      </c>
      <c r="R427" s="17"/>
      <c r="S427" s="17">
        <v>0.31629424794637701</v>
      </c>
      <c r="T427" s="17">
        <v>0.337334262049787</v>
      </c>
      <c r="U427" s="17">
        <v>0.34429894704167002</v>
      </c>
      <c r="V427" s="17">
        <v>0.33939670117438803</v>
      </c>
      <c r="W427" s="17">
        <v>0.27347525336870099</v>
      </c>
      <c r="X427" s="17">
        <v>0.30104484372786</v>
      </c>
      <c r="Y427" s="17">
        <v>0.32259402981148999</v>
      </c>
      <c r="Z427" s="17">
        <v>0.399693067758846</v>
      </c>
      <c r="AA427" s="17">
        <v>0.37506954770148798</v>
      </c>
      <c r="AB427" s="17">
        <v>0.35141782929376902</v>
      </c>
      <c r="AC427" s="17">
        <v>0.30916801888004097</v>
      </c>
      <c r="AD427" s="17">
        <v>0.27943106814449198</v>
      </c>
      <c r="AE427" s="17"/>
      <c r="AF427" s="17">
        <v>0.29772964182982598</v>
      </c>
      <c r="AG427" s="17">
        <v>0.37562944595808501</v>
      </c>
      <c r="AH427" s="17">
        <v>0.334524339834254</v>
      </c>
      <c r="AI427" s="17">
        <v>0.32773218892065697</v>
      </c>
      <c r="AJ427" s="17">
        <v>0.32349798218337</v>
      </c>
      <c r="AK427" s="17"/>
      <c r="AL427" s="17">
        <v>0.311341336880196</v>
      </c>
      <c r="AM427" s="17">
        <v>0.36910376177160198</v>
      </c>
      <c r="AN427" s="17">
        <v>0.31396154296471102</v>
      </c>
      <c r="AO427" s="17"/>
      <c r="AP427" s="17">
        <v>0.34999469285260099</v>
      </c>
      <c r="AQ427" s="17">
        <v>0.33217943327416</v>
      </c>
      <c r="AR427" s="17">
        <v>0.318796939288158</v>
      </c>
      <c r="AS427" s="17">
        <v>0.39048457342061299</v>
      </c>
      <c r="AT427" s="17">
        <v>0.20416192179086401</v>
      </c>
      <c r="AU427" s="17"/>
      <c r="AV427" s="17">
        <v>0.665231313676235</v>
      </c>
      <c r="AW427" s="17">
        <v>0.37055996915588602</v>
      </c>
      <c r="AX427" s="17">
        <v>0.33979671421996199</v>
      </c>
      <c r="AY427" s="17">
        <v>0.29242907692564901</v>
      </c>
      <c r="AZ427" s="17">
        <v>0.31796315855406099</v>
      </c>
      <c r="BA427" s="17">
        <v>0.33967481497240898</v>
      </c>
      <c r="BB427" s="17">
        <v>0.361685740476963</v>
      </c>
      <c r="BC427" s="17">
        <v>0.27292626305439299</v>
      </c>
      <c r="BD427" s="17">
        <v>0.367723905243107</v>
      </c>
      <c r="BE427" s="17">
        <v>0.31421808938210699</v>
      </c>
      <c r="BF427" s="17">
        <v>0.32595815429849601</v>
      </c>
      <c r="BG427" s="17">
        <v>0.35200133159101399</v>
      </c>
      <c r="BH427" s="17">
        <v>0.36618122324338598</v>
      </c>
      <c r="BI427" s="17">
        <v>0.41001074929597497</v>
      </c>
      <c r="BJ427" s="17">
        <v>0.39576014081966199</v>
      </c>
      <c r="BK427" s="17">
        <v>0.22640737458662699</v>
      </c>
      <c r="BL427" s="17"/>
      <c r="BM427" s="17">
        <v>0.33902088093147797</v>
      </c>
      <c r="BN427" s="17">
        <v>0.34411699919145</v>
      </c>
      <c r="BO427" s="17">
        <v>0.315587646991971</v>
      </c>
      <c r="BP427" s="17">
        <v>0.30597493275515097</v>
      </c>
      <c r="BQ427" s="17">
        <v>0.32646740404789498</v>
      </c>
      <c r="BR427" s="17">
        <v>0.36539828548338299</v>
      </c>
      <c r="BS427" s="17"/>
      <c r="BT427" s="17">
        <v>0.32433138207970003</v>
      </c>
      <c r="BU427" s="17">
        <v>0.34345619443522502</v>
      </c>
      <c r="BV427" s="17"/>
      <c r="BW427" s="17">
        <v>0.363837659494818</v>
      </c>
      <c r="BX427" s="17">
        <v>0.29573408562943598</v>
      </c>
      <c r="BY427" s="17"/>
      <c r="BZ427" s="17">
        <v>0.33285807201733802</v>
      </c>
      <c r="CA427" s="17">
        <v>0.33026653111472498</v>
      </c>
      <c r="CB427" s="17">
        <v>0.25911671969015398</v>
      </c>
      <c r="CC427" s="17"/>
      <c r="CD427" s="17">
        <v>0.325470094811324</v>
      </c>
      <c r="CE427" s="17">
        <v>0.33513066398812402</v>
      </c>
      <c r="CF427" s="17">
        <v>0.35161734486129997</v>
      </c>
      <c r="CG427" s="17"/>
      <c r="CH427" s="17">
        <v>0.32218567395761899</v>
      </c>
      <c r="CI427" s="17">
        <v>0.36683913395405399</v>
      </c>
      <c r="CJ427" s="17">
        <v>0.39349488024266999</v>
      </c>
      <c r="CK427" s="17"/>
      <c r="CL427" s="17">
        <v>0.30345833828873803</v>
      </c>
      <c r="CM427" s="17">
        <v>0.36332457110001198</v>
      </c>
      <c r="CN427" s="17"/>
      <c r="CO427" s="17">
        <v>0.27813595764103699</v>
      </c>
      <c r="CP427" s="17">
        <v>0.318759959547115</v>
      </c>
      <c r="CQ427" s="17">
        <v>0.33458212794736802</v>
      </c>
      <c r="CR427" s="17">
        <v>0.36667020349750501</v>
      </c>
    </row>
    <row r="428" spans="2:96" x14ac:dyDescent="0.25">
      <c r="B428" t="s">
        <v>342</v>
      </c>
      <c r="C428" s="17">
        <v>0.26869820873863598</v>
      </c>
      <c r="D428" s="17">
        <v>0.276749137715182</v>
      </c>
      <c r="E428" s="17">
        <v>0.26119965853948901</v>
      </c>
      <c r="F428" s="17"/>
      <c r="G428" s="17">
        <v>0.19032436821072901</v>
      </c>
      <c r="H428" s="17">
        <v>0.180963003109337</v>
      </c>
      <c r="I428" s="17">
        <v>0.23336169634501</v>
      </c>
      <c r="J428" s="17">
        <v>0.27474410896453</v>
      </c>
      <c r="K428" s="17">
        <v>0.29395794393624097</v>
      </c>
      <c r="L428" s="17">
        <v>0.39944708601986501</v>
      </c>
      <c r="M428" s="17"/>
      <c r="N428" s="17">
        <v>0.249033881785612</v>
      </c>
      <c r="O428" s="17">
        <v>0.29257640681642899</v>
      </c>
      <c r="P428" s="17">
        <v>0.290503214380127</v>
      </c>
      <c r="Q428" s="17">
        <v>0.24682000053696401</v>
      </c>
      <c r="R428" s="17"/>
      <c r="S428" s="17">
        <v>0.216577491603231</v>
      </c>
      <c r="T428" s="17">
        <v>0.28069345441461602</v>
      </c>
      <c r="U428" s="17">
        <v>0.30597128541159202</v>
      </c>
      <c r="V428" s="17">
        <v>0.29680641101025301</v>
      </c>
      <c r="W428" s="17">
        <v>0.339298415124066</v>
      </c>
      <c r="X428" s="17">
        <v>0.24066531837688801</v>
      </c>
      <c r="Y428" s="17">
        <v>0.28155294900179001</v>
      </c>
      <c r="Z428" s="17">
        <v>0.26434829361365503</v>
      </c>
      <c r="AA428" s="17">
        <v>0.232164831646061</v>
      </c>
      <c r="AB428" s="17">
        <v>0.27395242764449401</v>
      </c>
      <c r="AC428" s="17">
        <v>0.24453257880148799</v>
      </c>
      <c r="AD428" s="17">
        <v>0.326064102165187</v>
      </c>
      <c r="AE428" s="17"/>
      <c r="AF428" s="17">
        <v>0.28102370501148999</v>
      </c>
      <c r="AG428" s="17">
        <v>0.254284920314159</v>
      </c>
      <c r="AH428" s="17">
        <v>0.28074484556393597</v>
      </c>
      <c r="AI428" s="17">
        <v>0.188451695023865</v>
      </c>
      <c r="AJ428" s="17">
        <v>0.29825408406450199</v>
      </c>
      <c r="AK428" s="17"/>
      <c r="AL428" s="17">
        <v>0.26009156091789998</v>
      </c>
      <c r="AM428" s="17">
        <v>0.23596485373584999</v>
      </c>
      <c r="AN428" s="17">
        <v>0.30143677248350198</v>
      </c>
      <c r="AO428" s="17"/>
      <c r="AP428" s="17">
        <v>0.244378689668413</v>
      </c>
      <c r="AQ428" s="17">
        <v>0.27756016084058999</v>
      </c>
      <c r="AR428" s="17">
        <v>0.265686932059779</v>
      </c>
      <c r="AS428" s="17">
        <v>0.216369096276846</v>
      </c>
      <c r="AT428" s="17">
        <v>0.37092029083315098</v>
      </c>
      <c r="AU428" s="17"/>
      <c r="AV428" s="17">
        <v>0.15759437761936301</v>
      </c>
      <c r="AW428" s="17">
        <v>0.17362514213651301</v>
      </c>
      <c r="AX428" s="17">
        <v>0.25968536791401797</v>
      </c>
      <c r="AY428" s="17">
        <v>0.275520632871805</v>
      </c>
      <c r="AZ428" s="17">
        <v>0.25215415752336301</v>
      </c>
      <c r="BA428" s="17">
        <v>0.297413799782629</v>
      </c>
      <c r="BB428" s="17">
        <v>0.240283183647513</v>
      </c>
      <c r="BC428" s="17">
        <v>0.31355735125522499</v>
      </c>
      <c r="BD428" s="17">
        <v>0.28008499518369601</v>
      </c>
      <c r="BE428" s="17">
        <v>0.30505368936973598</v>
      </c>
      <c r="BF428" s="17">
        <v>0.22176992002590701</v>
      </c>
      <c r="BG428" s="17">
        <v>0.30400659251829598</v>
      </c>
      <c r="BH428" s="17">
        <v>0.27036478342848502</v>
      </c>
      <c r="BI428" s="17">
        <v>0.32778863876372299</v>
      </c>
      <c r="BJ428" s="17">
        <v>0.15576825713114301</v>
      </c>
      <c r="BK428" s="17">
        <v>0.19098430385074999</v>
      </c>
      <c r="BL428" s="17"/>
      <c r="BM428" s="17">
        <v>0.213408696296504</v>
      </c>
      <c r="BN428" s="17">
        <v>0.28205020815496601</v>
      </c>
      <c r="BO428" s="17">
        <v>0.29332029975511897</v>
      </c>
      <c r="BP428" s="17">
        <v>0.27684965594532202</v>
      </c>
      <c r="BQ428" s="17">
        <v>0.315900497872314</v>
      </c>
      <c r="BR428" s="17">
        <v>0.24442435218761399</v>
      </c>
      <c r="BS428" s="17"/>
      <c r="BT428" s="17">
        <v>0.26004435520562502</v>
      </c>
      <c r="BU428" s="17">
        <v>0.27468878824283199</v>
      </c>
      <c r="BV428" s="17"/>
      <c r="BW428" s="17">
        <v>0.22865935277813201</v>
      </c>
      <c r="BX428" s="17">
        <v>0.31008710464504402</v>
      </c>
      <c r="BY428" s="17"/>
      <c r="BZ428" s="17">
        <v>0.27117465930531198</v>
      </c>
      <c r="CA428" s="17">
        <v>0.26265272205357099</v>
      </c>
      <c r="CB428" s="17">
        <v>0.28568607800428403</v>
      </c>
      <c r="CC428" s="17"/>
      <c r="CD428" s="17">
        <v>0.28517290453369898</v>
      </c>
      <c r="CE428" s="17">
        <v>0.21286151762165501</v>
      </c>
      <c r="CF428" s="17">
        <v>0.25070757794841902</v>
      </c>
      <c r="CG428" s="17"/>
      <c r="CH428" s="17">
        <v>0.285853841222241</v>
      </c>
      <c r="CI428" s="17">
        <v>0.17128079088227099</v>
      </c>
      <c r="CJ428" s="17">
        <v>0.270099260569933</v>
      </c>
      <c r="CK428" s="17"/>
      <c r="CL428" s="17">
        <v>0.28705563029875603</v>
      </c>
      <c r="CM428" s="17">
        <v>0.24683229870200299</v>
      </c>
      <c r="CN428" s="17"/>
      <c r="CO428" s="17">
        <v>0.23183578327566901</v>
      </c>
      <c r="CP428" s="17">
        <v>0.29677598192773902</v>
      </c>
      <c r="CQ428" s="17">
        <v>0.27636640187115102</v>
      </c>
      <c r="CR428" s="17">
        <v>0.21360182608262501</v>
      </c>
    </row>
    <row r="429" spans="2:96" x14ac:dyDescent="0.25">
      <c r="B429" t="s">
        <v>343</v>
      </c>
      <c r="C429" s="17">
        <v>9.1061101729705302E-2</v>
      </c>
      <c r="D429" s="17">
        <v>0.100819422029472</v>
      </c>
      <c r="E429" s="17">
        <v>8.1997264961908095E-2</v>
      </c>
      <c r="F429" s="17"/>
      <c r="G429" s="17">
        <v>3.9759342178624001E-2</v>
      </c>
      <c r="H429" s="17">
        <v>6.1805219226188403E-2</v>
      </c>
      <c r="I429" s="17">
        <v>6.8632290408933302E-2</v>
      </c>
      <c r="J429" s="17">
        <v>8.8488003835438395E-2</v>
      </c>
      <c r="K429" s="17">
        <v>0.113179682171849</v>
      </c>
      <c r="L429" s="17">
        <v>0.154618341527027</v>
      </c>
      <c r="M429" s="17"/>
      <c r="N429" s="17">
        <v>0.123492083342071</v>
      </c>
      <c r="O429" s="17">
        <v>9.2099028253431095E-2</v>
      </c>
      <c r="P429" s="17">
        <v>7.4522727143590595E-2</v>
      </c>
      <c r="Q429" s="17">
        <v>7.0512573673951001E-2</v>
      </c>
      <c r="R429" s="17"/>
      <c r="S429" s="17">
        <v>7.8037294739232599E-2</v>
      </c>
      <c r="T429" s="17">
        <v>8.8399440665185999E-2</v>
      </c>
      <c r="U429" s="17">
        <v>8.8102970792989899E-2</v>
      </c>
      <c r="V429" s="17">
        <v>3.7316281427379402E-2</v>
      </c>
      <c r="W429" s="17">
        <v>6.0614479556229797E-2</v>
      </c>
      <c r="X429" s="17">
        <v>0.123701232371685</v>
      </c>
      <c r="Y429" s="17">
        <v>0.11336762771443901</v>
      </c>
      <c r="Z429" s="17">
        <v>7.0123143560177903E-2</v>
      </c>
      <c r="AA429" s="17">
        <v>0.10003478769657501</v>
      </c>
      <c r="AB429" s="17">
        <v>0.131921279264574</v>
      </c>
      <c r="AC429" s="17">
        <v>0.1201318769535</v>
      </c>
      <c r="AD429" s="17">
        <v>6.9547320311590902E-2</v>
      </c>
      <c r="AE429" s="17"/>
      <c r="AF429" s="17">
        <v>9.6232855904658396E-2</v>
      </c>
      <c r="AG429" s="17">
        <v>7.8645839742439203E-2</v>
      </c>
      <c r="AH429" s="17">
        <v>0.106120004570902</v>
      </c>
      <c r="AI429" s="17">
        <v>0.14881312398545901</v>
      </c>
      <c r="AJ429" s="17">
        <v>9.4962950318315101E-2</v>
      </c>
      <c r="AK429" s="17"/>
      <c r="AL429" s="17">
        <v>0.101023417359295</v>
      </c>
      <c r="AM429" s="17">
        <v>8.3317690180142706E-2</v>
      </c>
      <c r="AN429" s="17">
        <v>8.4405041427336305E-2</v>
      </c>
      <c r="AO429" s="17"/>
      <c r="AP429" s="17">
        <v>0.10380376264263</v>
      </c>
      <c r="AQ429" s="17">
        <v>9.6096526631404999E-2</v>
      </c>
      <c r="AR429" s="17">
        <v>8.5155221414111401E-2</v>
      </c>
      <c r="AS429" s="17">
        <v>8.81277418691052E-2</v>
      </c>
      <c r="AT429" s="17">
        <v>6.2213885701137103E-2</v>
      </c>
      <c r="AU429" s="17"/>
      <c r="AV429" s="17">
        <v>0</v>
      </c>
      <c r="AW429" s="17">
        <v>1.12315785666595E-2</v>
      </c>
      <c r="AX429" s="17">
        <v>8.3617784429588504E-2</v>
      </c>
      <c r="AY429" s="17">
        <v>9.5744629911903106E-2</v>
      </c>
      <c r="AZ429" s="17">
        <v>9.4599418247862305E-2</v>
      </c>
      <c r="BA429" s="17">
        <v>9.1379101469543103E-2</v>
      </c>
      <c r="BB429" s="17">
        <v>5.3378329837611302E-2</v>
      </c>
      <c r="BC429" s="17">
        <v>0.116459715898975</v>
      </c>
      <c r="BD429" s="17">
        <v>9.3379043388884003E-2</v>
      </c>
      <c r="BE429" s="17">
        <v>7.7875761387467199E-2</v>
      </c>
      <c r="BF429" s="17">
        <v>0.13925274888325301</v>
      </c>
      <c r="BG429" s="17">
        <v>9.5404580527798905E-2</v>
      </c>
      <c r="BH429" s="17">
        <v>9.8144782651385098E-2</v>
      </c>
      <c r="BI429" s="17">
        <v>0.104223563751433</v>
      </c>
      <c r="BJ429" s="17">
        <v>0.135606296268098</v>
      </c>
      <c r="BK429" s="17">
        <v>0.14805688074665099</v>
      </c>
      <c r="BL429" s="17"/>
      <c r="BM429" s="17">
        <v>6.6538121947276305E-2</v>
      </c>
      <c r="BN429" s="17">
        <v>8.0623194788601499E-2</v>
      </c>
      <c r="BO429" s="17">
        <v>6.9686399349389597E-2</v>
      </c>
      <c r="BP429" s="17">
        <v>0.129509565157053</v>
      </c>
      <c r="BQ429" s="17">
        <v>0.13823089032816099</v>
      </c>
      <c r="BR429" s="17">
        <v>7.6366223443454603E-2</v>
      </c>
      <c r="BS429" s="17"/>
      <c r="BT429" s="17">
        <v>9.1300406040954907E-2</v>
      </c>
      <c r="BU429" s="17">
        <v>9.2122088990027606E-2</v>
      </c>
      <c r="BV429" s="17"/>
      <c r="BW429" s="17">
        <v>9.2792121206956596E-2</v>
      </c>
      <c r="BX429" s="17">
        <v>0.108401707473834</v>
      </c>
      <c r="BY429" s="17"/>
      <c r="BZ429" s="17">
        <v>0.100029441796993</v>
      </c>
      <c r="CA429" s="17">
        <v>6.2822299533880702E-2</v>
      </c>
      <c r="CB429" s="17">
        <v>4.44242757047714E-2</v>
      </c>
      <c r="CC429" s="17"/>
      <c r="CD429" s="17">
        <v>0.11260652058899499</v>
      </c>
      <c r="CE429" s="17">
        <v>2.4198390336175799E-2</v>
      </c>
      <c r="CF429" s="17">
        <v>6.8749005691425003E-2</v>
      </c>
      <c r="CG429" s="17"/>
      <c r="CH429" s="17">
        <v>0.109622770404111</v>
      </c>
      <c r="CI429" s="17">
        <v>1.6956791376401398E-2</v>
      </c>
      <c r="CJ429" s="17">
        <v>7.4126222550283699E-2</v>
      </c>
      <c r="CK429" s="17"/>
      <c r="CL429" s="17">
        <v>0.12069310276161301</v>
      </c>
      <c r="CM429" s="17">
        <v>6.0126676425665097E-2</v>
      </c>
      <c r="CN429" s="17"/>
      <c r="CO429" s="17">
        <v>6.3787055159954295E-2</v>
      </c>
      <c r="CP429" s="17">
        <v>0.13130738098325401</v>
      </c>
      <c r="CQ429" s="17">
        <v>8.0101610269492501E-2</v>
      </c>
      <c r="CR429" s="17">
        <v>4.5341738329532602E-2</v>
      </c>
    </row>
    <row r="430" spans="2:96" x14ac:dyDescent="0.25">
      <c r="B430" t="s">
        <v>344</v>
      </c>
      <c r="C430" s="17">
        <v>5.6353889421738003E-2</v>
      </c>
      <c r="D430" s="17">
        <v>6.4221030827595005E-2</v>
      </c>
      <c r="E430" s="17">
        <v>4.89547168449046E-2</v>
      </c>
      <c r="F430" s="17"/>
      <c r="G430" s="17">
        <v>5.1534095927408697E-3</v>
      </c>
      <c r="H430" s="17">
        <v>6.6287669767513902E-3</v>
      </c>
      <c r="I430" s="17">
        <v>4.2071809213101503E-2</v>
      </c>
      <c r="J430" s="17">
        <v>6.5001792336597405E-2</v>
      </c>
      <c r="K430" s="17">
        <v>0.100825628728405</v>
      </c>
      <c r="L430" s="17">
        <v>0.105750932213645</v>
      </c>
      <c r="M430" s="17"/>
      <c r="N430" s="17">
        <v>8.1150961546446104E-2</v>
      </c>
      <c r="O430" s="17">
        <v>5.9219239862728798E-2</v>
      </c>
      <c r="P430" s="17">
        <v>3.4200926068719502E-2</v>
      </c>
      <c r="Q430" s="17">
        <v>4.4788506364717602E-2</v>
      </c>
      <c r="R430" s="17"/>
      <c r="S430" s="17">
        <v>5.8517082953040901E-2</v>
      </c>
      <c r="T430" s="17">
        <v>8.5070969554053494E-2</v>
      </c>
      <c r="U430" s="17">
        <v>5.8845957461015203E-2</v>
      </c>
      <c r="V430" s="17">
        <v>6.4561105299678206E-2</v>
      </c>
      <c r="W430" s="17">
        <v>7.45530622534092E-2</v>
      </c>
      <c r="X430" s="17">
        <v>2.91723545508027E-2</v>
      </c>
      <c r="Y430" s="17">
        <v>6.31732048493166E-2</v>
      </c>
      <c r="Z430" s="17">
        <v>8.13734704520752E-2</v>
      </c>
      <c r="AA430" s="17">
        <v>3.4340753979976199E-2</v>
      </c>
      <c r="AB430" s="17">
        <v>3.2033975150529699E-2</v>
      </c>
      <c r="AC430" s="17">
        <v>6.4870248239580097E-2</v>
      </c>
      <c r="AD430" s="17">
        <v>1.7480279002763499E-2</v>
      </c>
      <c r="AE430" s="17"/>
      <c r="AF430" s="17">
        <v>8.8890794148072105E-2</v>
      </c>
      <c r="AG430" s="17">
        <v>3.4544545173385899E-2</v>
      </c>
      <c r="AH430" s="17">
        <v>0.100932301478436</v>
      </c>
      <c r="AI430" s="17">
        <v>7.1753340814286304E-2</v>
      </c>
      <c r="AJ430" s="17">
        <v>2.3540066096676599E-2</v>
      </c>
      <c r="AK430" s="17"/>
      <c r="AL430" s="17">
        <v>9.0279295781744998E-2</v>
      </c>
      <c r="AM430" s="17">
        <v>3.6443568649799203E-2</v>
      </c>
      <c r="AN430" s="17">
        <v>7.2118704390821603E-2</v>
      </c>
      <c r="AO430" s="17"/>
      <c r="AP430" s="17">
        <v>4.6774829906709302E-2</v>
      </c>
      <c r="AQ430" s="17">
        <v>5.5971384368093298E-2</v>
      </c>
      <c r="AR430" s="17">
        <v>5.0898259222263098E-2</v>
      </c>
      <c r="AS430" s="17">
        <v>6.7055721905539906E-2</v>
      </c>
      <c r="AT430" s="17">
        <v>0.119523629907745</v>
      </c>
      <c r="AU430" s="17"/>
      <c r="AV430" s="17">
        <v>0</v>
      </c>
      <c r="AW430" s="17">
        <v>5.9840793938973999E-2</v>
      </c>
      <c r="AX430" s="17">
        <v>3.9598262589752499E-2</v>
      </c>
      <c r="AY430" s="17">
        <v>5.1063445277006903E-2</v>
      </c>
      <c r="AZ430" s="17">
        <v>5.4349652930990699E-2</v>
      </c>
      <c r="BA430" s="17">
        <v>6.3131326867656795E-2</v>
      </c>
      <c r="BB430" s="17">
        <v>6.4872245919641899E-2</v>
      </c>
      <c r="BC430" s="17">
        <v>3.0056241018688801E-2</v>
      </c>
      <c r="BD430" s="17">
        <v>4.7217699736138603E-2</v>
      </c>
      <c r="BE430" s="17">
        <v>4.5372526782464402E-2</v>
      </c>
      <c r="BF430" s="17">
        <v>6.0327856972472803E-2</v>
      </c>
      <c r="BG430" s="17">
        <v>6.38774713037078E-2</v>
      </c>
      <c r="BH430" s="17">
        <v>9.9063229624726301E-2</v>
      </c>
      <c r="BI430" s="17">
        <v>9.2507196672463404E-2</v>
      </c>
      <c r="BJ430" s="17">
        <v>3.5988883537729201E-2</v>
      </c>
      <c r="BK430" s="17">
        <v>0.116428600442939</v>
      </c>
      <c r="BL430" s="17"/>
      <c r="BM430" s="17">
        <v>2.1510880866417E-2</v>
      </c>
      <c r="BN430" s="17">
        <v>6.4365205038519197E-2</v>
      </c>
      <c r="BO430" s="17">
        <v>5.6582764643758499E-2</v>
      </c>
      <c r="BP430" s="17">
        <v>7.2288569466141303E-2</v>
      </c>
      <c r="BQ430" s="17">
        <v>7.0227570607206996E-2</v>
      </c>
      <c r="BR430" s="17">
        <v>7.2348037933319301E-2</v>
      </c>
      <c r="BS430" s="17"/>
      <c r="BT430" s="17">
        <v>5.5268260458727098E-2</v>
      </c>
      <c r="BU430" s="17">
        <v>5.99691084250377E-2</v>
      </c>
      <c r="BV430" s="17"/>
      <c r="BW430" s="17">
        <v>4.3551252557359303E-2</v>
      </c>
      <c r="BX430" s="17">
        <v>8.2794644670135795E-2</v>
      </c>
      <c r="BY430" s="17"/>
      <c r="BZ430" s="17">
        <v>6.1364571480255301E-2</v>
      </c>
      <c r="CA430" s="17">
        <v>4.5468904442876101E-2</v>
      </c>
      <c r="CB430" s="17">
        <v>2.3133015688227E-2</v>
      </c>
      <c r="CC430" s="17"/>
      <c r="CD430" s="17">
        <v>6.9511476877178402E-2</v>
      </c>
      <c r="CE430" s="17">
        <v>9.1619350488793896E-3</v>
      </c>
      <c r="CF430" s="17">
        <v>2.7228176257504299E-2</v>
      </c>
      <c r="CG430" s="17"/>
      <c r="CH430" s="17">
        <v>6.8267052054998598E-2</v>
      </c>
      <c r="CI430" s="17">
        <v>2.0982872132417001E-2</v>
      </c>
      <c r="CJ430" s="17">
        <v>2.4487855284491499E-2</v>
      </c>
      <c r="CK430" s="17"/>
      <c r="CL430" s="17">
        <v>7.3942460973584395E-2</v>
      </c>
      <c r="CM430" s="17">
        <v>3.9227494780224997E-2</v>
      </c>
      <c r="CN430" s="17"/>
      <c r="CO430" s="17">
        <v>0.113343305628382</v>
      </c>
      <c r="CP430" s="17">
        <v>7.4848441183432105E-2</v>
      </c>
      <c r="CQ430" s="17">
        <v>4.4171008499686103E-2</v>
      </c>
      <c r="CR430" s="17">
        <v>2.3860606138928198E-2</v>
      </c>
    </row>
    <row r="431" spans="2:96" x14ac:dyDescent="0.25">
      <c r="B431" t="s">
        <v>152</v>
      </c>
      <c r="C431" s="17">
        <v>1.6161586181076201E-2</v>
      </c>
      <c r="D431" s="17">
        <v>1.01439592038867E-2</v>
      </c>
      <c r="E431" s="17">
        <v>2.10536526375723E-2</v>
      </c>
      <c r="F431" s="17"/>
      <c r="G431" s="17">
        <v>1.06477379424615E-2</v>
      </c>
      <c r="H431" s="17">
        <v>2.56417008164385E-2</v>
      </c>
      <c r="I431" s="17">
        <v>1.9394665445801301E-2</v>
      </c>
      <c r="J431" s="17">
        <v>1.49074327224933E-2</v>
      </c>
      <c r="K431" s="17">
        <v>1.4068443231792601E-2</v>
      </c>
      <c r="L431" s="17">
        <v>1.1887715851003001E-2</v>
      </c>
      <c r="M431" s="17"/>
      <c r="N431" s="17">
        <v>6.1260267100672399E-3</v>
      </c>
      <c r="O431" s="17">
        <v>1.8329984395083699E-2</v>
      </c>
      <c r="P431" s="17">
        <v>1.6107088754840199E-2</v>
      </c>
      <c r="Q431" s="17">
        <v>2.49566183318688E-2</v>
      </c>
      <c r="R431" s="17"/>
      <c r="S431" s="17">
        <v>1.14666636348112E-2</v>
      </c>
      <c r="T431" s="17">
        <v>4.2525879472207198E-3</v>
      </c>
      <c r="U431" s="17">
        <v>1.7805459481734402E-2</v>
      </c>
      <c r="V431" s="17">
        <v>1.1318890069821799E-2</v>
      </c>
      <c r="W431" s="17">
        <v>0</v>
      </c>
      <c r="X431" s="17">
        <v>1.4968728432104599E-2</v>
      </c>
      <c r="Y431" s="17">
        <v>1.79073828107679E-2</v>
      </c>
      <c r="Z431" s="17">
        <v>1.1765480909877101E-2</v>
      </c>
      <c r="AA431" s="17">
        <v>2.0558659951194699E-2</v>
      </c>
      <c r="AB431" s="17">
        <v>2.5716835537816601E-2</v>
      </c>
      <c r="AC431" s="17">
        <v>4.0837634155939599E-2</v>
      </c>
      <c r="AD431" s="17">
        <v>5.6250831092674002E-2</v>
      </c>
      <c r="AE431" s="17"/>
      <c r="AF431" s="17">
        <v>1.50158530268573E-2</v>
      </c>
      <c r="AG431" s="17">
        <v>6.8178581632273002E-3</v>
      </c>
      <c r="AH431" s="17">
        <v>1.0318920601124401E-2</v>
      </c>
      <c r="AI431" s="17">
        <v>0</v>
      </c>
      <c r="AJ431" s="17">
        <v>4.3595439251159197E-2</v>
      </c>
      <c r="AK431" s="17"/>
      <c r="AL431" s="17">
        <v>7.5558930287830802E-3</v>
      </c>
      <c r="AM431" s="17">
        <v>9.1206169430089797E-3</v>
      </c>
      <c r="AN431" s="17">
        <v>1.4607693963624799E-2</v>
      </c>
      <c r="AO431" s="17"/>
      <c r="AP431" s="17">
        <v>1.8710427273775899E-2</v>
      </c>
      <c r="AQ431" s="17">
        <v>1.21053235728023E-2</v>
      </c>
      <c r="AR431" s="17">
        <v>2.1966682308220901E-2</v>
      </c>
      <c r="AS431" s="17">
        <v>0</v>
      </c>
      <c r="AT431" s="17">
        <v>0</v>
      </c>
      <c r="AU431" s="17"/>
      <c r="AV431" s="17">
        <v>0.17717430870440201</v>
      </c>
      <c r="AW431" s="17">
        <v>2.7198117773218001E-2</v>
      </c>
      <c r="AX431" s="17">
        <v>3.4222330687834299E-2</v>
      </c>
      <c r="AY431" s="17">
        <v>1.69674437799676E-2</v>
      </c>
      <c r="AZ431" s="17">
        <v>1.85981775357545E-2</v>
      </c>
      <c r="BA431" s="17">
        <v>1.0344580307416499E-2</v>
      </c>
      <c r="BB431" s="17">
        <v>2.6073180923417299E-2</v>
      </c>
      <c r="BC431" s="17">
        <v>6.4242089791945196E-3</v>
      </c>
      <c r="BD431" s="17">
        <v>6.7847333564302901E-3</v>
      </c>
      <c r="BE431" s="17">
        <v>0</v>
      </c>
      <c r="BF431" s="17">
        <v>6.5036010269023002E-3</v>
      </c>
      <c r="BG431" s="17">
        <v>2.4412479635782601E-2</v>
      </c>
      <c r="BH431" s="17">
        <v>0</v>
      </c>
      <c r="BI431" s="17">
        <v>0</v>
      </c>
      <c r="BJ431" s="17">
        <v>2.3399018105324101E-2</v>
      </c>
      <c r="BK431" s="17">
        <v>0</v>
      </c>
      <c r="BL431" s="17"/>
      <c r="BM431" s="17">
        <v>1.5166393961279299E-2</v>
      </c>
      <c r="BN431" s="17">
        <v>1.9926250622928798E-2</v>
      </c>
      <c r="BO431" s="17">
        <v>1.4668344665809799E-2</v>
      </c>
      <c r="BP431" s="17">
        <v>1.1032805484268901E-2</v>
      </c>
      <c r="BQ431" s="17">
        <v>9.7405574500105795E-3</v>
      </c>
      <c r="BR431" s="17">
        <v>3.3958647588335902E-2</v>
      </c>
      <c r="BS431" s="17"/>
      <c r="BT431" s="17">
        <v>1.21154948415417E-2</v>
      </c>
      <c r="BU431" s="17">
        <v>2.2815854683012799E-2</v>
      </c>
      <c r="BV431" s="17"/>
      <c r="BW431" s="17">
        <v>8.7372093916509002E-3</v>
      </c>
      <c r="BX431" s="17">
        <v>1.3434153543106699E-2</v>
      </c>
      <c r="BY431" s="17"/>
      <c r="BZ431" s="17">
        <v>1.50839167710341E-2</v>
      </c>
      <c r="CA431" s="17">
        <v>2.5111544022949499E-2</v>
      </c>
      <c r="CB431" s="17">
        <v>1.16447279633677E-2</v>
      </c>
      <c r="CC431" s="17"/>
      <c r="CD431" s="17">
        <v>1.3569774883932699E-2</v>
      </c>
      <c r="CE431" s="17">
        <v>2.83725625344451E-2</v>
      </c>
      <c r="CF431" s="17">
        <v>9.0176216421186794E-3</v>
      </c>
      <c r="CG431" s="17"/>
      <c r="CH431" s="17">
        <v>1.50906997008338E-2</v>
      </c>
      <c r="CI431" s="17">
        <v>2.9361253659772001E-2</v>
      </c>
      <c r="CJ431" s="17">
        <v>1.45738717754108E-2</v>
      </c>
      <c r="CK431" s="17"/>
      <c r="CL431" s="17">
        <v>5.6200901481784603E-3</v>
      </c>
      <c r="CM431" s="17">
        <v>2.60176214604688E-2</v>
      </c>
      <c r="CN431" s="17"/>
      <c r="CO431" s="17">
        <v>9.4656420002255208E-3</v>
      </c>
      <c r="CP431" s="17">
        <v>7.3889016659433697E-3</v>
      </c>
      <c r="CQ431" s="17">
        <v>2.2288872725006102E-2</v>
      </c>
      <c r="CR431" s="17">
        <v>2.34848765753519E-2</v>
      </c>
    </row>
    <row r="432" spans="2:96" x14ac:dyDescent="0.25">
      <c r="B432" t="s">
        <v>345</v>
      </c>
      <c r="C432" s="17">
        <v>0.56772521392884501</v>
      </c>
      <c r="D432" s="17">
        <v>0.54806645022386502</v>
      </c>
      <c r="E432" s="17">
        <v>0.58679470701612502</v>
      </c>
      <c r="F432" s="17"/>
      <c r="G432" s="17">
        <v>0.75411514207544394</v>
      </c>
      <c r="H432" s="17">
        <v>0.72496130987128504</v>
      </c>
      <c r="I432" s="17">
        <v>0.63653953858715395</v>
      </c>
      <c r="J432" s="17">
        <v>0.55685866214094004</v>
      </c>
      <c r="K432" s="17">
        <v>0.47796830193171302</v>
      </c>
      <c r="L432" s="17">
        <v>0.328295924388461</v>
      </c>
      <c r="M432" s="17"/>
      <c r="N432" s="17">
        <v>0.54019704661580303</v>
      </c>
      <c r="O432" s="17">
        <v>0.53777534067232802</v>
      </c>
      <c r="P432" s="17">
        <v>0.58466604365272201</v>
      </c>
      <c r="Q432" s="17">
        <v>0.61292230109249801</v>
      </c>
      <c r="R432" s="17"/>
      <c r="S432" s="17">
        <v>0.63540146706968403</v>
      </c>
      <c r="T432" s="17">
        <v>0.54158354741892301</v>
      </c>
      <c r="U432" s="17">
        <v>0.52927432685266795</v>
      </c>
      <c r="V432" s="17">
        <v>0.589997312192868</v>
      </c>
      <c r="W432" s="17">
        <v>0.52553404306629503</v>
      </c>
      <c r="X432" s="17">
        <v>0.59149236626851998</v>
      </c>
      <c r="Y432" s="17">
        <v>0.52399883562368599</v>
      </c>
      <c r="Z432" s="17">
        <v>0.57238961146421496</v>
      </c>
      <c r="AA432" s="17">
        <v>0.61290096672619299</v>
      </c>
      <c r="AB432" s="17">
        <v>0.53637548240258603</v>
      </c>
      <c r="AC432" s="17">
        <v>0.52962766184949195</v>
      </c>
      <c r="AD432" s="17">
        <v>0.53065746742778497</v>
      </c>
      <c r="AE432" s="17"/>
      <c r="AF432" s="17">
        <v>0.51883679190892196</v>
      </c>
      <c r="AG432" s="17">
        <v>0.62570683660678805</v>
      </c>
      <c r="AH432" s="17">
        <v>0.50188392778560098</v>
      </c>
      <c r="AI432" s="17">
        <v>0.59098184017639099</v>
      </c>
      <c r="AJ432" s="17">
        <v>0.53964746026934696</v>
      </c>
      <c r="AK432" s="17"/>
      <c r="AL432" s="17">
        <v>0.54104983291227704</v>
      </c>
      <c r="AM432" s="17">
        <v>0.63515327049119996</v>
      </c>
      <c r="AN432" s="17">
        <v>0.527431787734715</v>
      </c>
      <c r="AO432" s="17"/>
      <c r="AP432" s="17">
        <v>0.58633229050847202</v>
      </c>
      <c r="AQ432" s="17">
        <v>0.55826660458710997</v>
      </c>
      <c r="AR432" s="17">
        <v>0.57629290499562602</v>
      </c>
      <c r="AS432" s="17">
        <v>0.62844743994850905</v>
      </c>
      <c r="AT432" s="17">
        <v>0.447342193557968</v>
      </c>
      <c r="AU432" s="17"/>
      <c r="AV432" s="17">
        <v>0.665231313676235</v>
      </c>
      <c r="AW432" s="17">
        <v>0.72810436758463604</v>
      </c>
      <c r="AX432" s="17">
        <v>0.58287625437880697</v>
      </c>
      <c r="AY432" s="17">
        <v>0.56070384815931795</v>
      </c>
      <c r="AZ432" s="17">
        <v>0.58029859376202997</v>
      </c>
      <c r="BA432" s="17">
        <v>0.53773119157275495</v>
      </c>
      <c r="BB432" s="17">
        <v>0.61539305967181601</v>
      </c>
      <c r="BC432" s="17">
        <v>0.53350248284791701</v>
      </c>
      <c r="BD432" s="17">
        <v>0.57253352833485105</v>
      </c>
      <c r="BE432" s="17">
        <v>0.57169802246033197</v>
      </c>
      <c r="BF432" s="17">
        <v>0.57214587309146503</v>
      </c>
      <c r="BG432" s="17">
        <v>0.51229887601441404</v>
      </c>
      <c r="BH432" s="17">
        <v>0.53242720429540402</v>
      </c>
      <c r="BI432" s="17">
        <v>0.47548060081238103</v>
      </c>
      <c r="BJ432" s="17">
        <v>0.64923754495770603</v>
      </c>
      <c r="BK432" s="17">
        <v>0.54453021495966003</v>
      </c>
      <c r="BL432" s="17"/>
      <c r="BM432" s="17">
        <v>0.68337590692852301</v>
      </c>
      <c r="BN432" s="17">
        <v>0.553035141394984</v>
      </c>
      <c r="BO432" s="17">
        <v>0.56574219158592298</v>
      </c>
      <c r="BP432" s="17">
        <v>0.51031940394721498</v>
      </c>
      <c r="BQ432" s="17">
        <v>0.46590048374230703</v>
      </c>
      <c r="BR432" s="17">
        <v>0.57290273884727605</v>
      </c>
      <c r="BS432" s="17"/>
      <c r="BT432" s="17">
        <v>0.58127148345315105</v>
      </c>
      <c r="BU432" s="17">
        <v>0.55040415965908995</v>
      </c>
      <c r="BV432" s="17"/>
      <c r="BW432" s="17">
        <v>0.62626006406590096</v>
      </c>
      <c r="BX432" s="17">
        <v>0.48528238966788001</v>
      </c>
      <c r="BY432" s="17"/>
      <c r="BZ432" s="17">
        <v>0.55234741064640502</v>
      </c>
      <c r="CA432" s="17">
        <v>0.60394452994672299</v>
      </c>
      <c r="CB432" s="17">
        <v>0.63511190263935002</v>
      </c>
      <c r="CC432" s="17"/>
      <c r="CD432" s="17">
        <v>0.51913932311619504</v>
      </c>
      <c r="CE432" s="17">
        <v>0.725405594458845</v>
      </c>
      <c r="CF432" s="17">
        <v>0.64429761846053302</v>
      </c>
      <c r="CG432" s="17"/>
      <c r="CH432" s="17">
        <v>0.52116563661781501</v>
      </c>
      <c r="CI432" s="17">
        <v>0.76141829194913802</v>
      </c>
      <c r="CJ432" s="17">
        <v>0.61671278981988098</v>
      </c>
      <c r="CK432" s="17"/>
      <c r="CL432" s="17">
        <v>0.51268871581786801</v>
      </c>
      <c r="CM432" s="17">
        <v>0.62779590863163803</v>
      </c>
      <c r="CN432" s="17"/>
      <c r="CO432" s="17">
        <v>0.58156821393576896</v>
      </c>
      <c r="CP432" s="17">
        <v>0.48967929423963102</v>
      </c>
      <c r="CQ432" s="17">
        <v>0.57707210663466502</v>
      </c>
      <c r="CR432" s="17">
        <v>0.69371095287356199</v>
      </c>
    </row>
    <row r="433" spans="2:96" x14ac:dyDescent="0.25">
      <c r="B433" t="s">
        <v>346</v>
      </c>
      <c r="C433" s="17">
        <v>0.14741499115144299</v>
      </c>
      <c r="D433" s="17">
        <v>0.165040452857067</v>
      </c>
      <c r="E433" s="17">
        <v>0.130951981806813</v>
      </c>
      <c r="F433" s="17"/>
      <c r="G433" s="17">
        <v>4.4912751771364903E-2</v>
      </c>
      <c r="H433" s="17">
        <v>6.8433986202939806E-2</v>
      </c>
      <c r="I433" s="17">
        <v>0.11070409962203499</v>
      </c>
      <c r="J433" s="17">
        <v>0.15348979617203601</v>
      </c>
      <c r="K433" s="17">
        <v>0.21400531090025399</v>
      </c>
      <c r="L433" s="17">
        <v>0.26036927374067098</v>
      </c>
      <c r="M433" s="17"/>
      <c r="N433" s="17">
        <v>0.20464304488851701</v>
      </c>
      <c r="O433" s="17">
        <v>0.15131826811616</v>
      </c>
      <c r="P433" s="17">
        <v>0.10872365321231001</v>
      </c>
      <c r="Q433" s="17">
        <v>0.115301080038669</v>
      </c>
      <c r="R433" s="17"/>
      <c r="S433" s="17">
        <v>0.13655437769227399</v>
      </c>
      <c r="T433" s="17">
        <v>0.17347041021924001</v>
      </c>
      <c r="U433" s="17">
        <v>0.14694892825400499</v>
      </c>
      <c r="V433" s="17">
        <v>0.101877386727058</v>
      </c>
      <c r="W433" s="17">
        <v>0.135167541809639</v>
      </c>
      <c r="X433" s="17">
        <v>0.15287358692248801</v>
      </c>
      <c r="Y433" s="17">
        <v>0.17654083256375599</v>
      </c>
      <c r="Z433" s="17">
        <v>0.15149661401225301</v>
      </c>
      <c r="AA433" s="17">
        <v>0.134375541676551</v>
      </c>
      <c r="AB433" s="17">
        <v>0.163955254415104</v>
      </c>
      <c r="AC433" s="17">
        <v>0.18500212519308101</v>
      </c>
      <c r="AD433" s="17">
        <v>8.7027599314354498E-2</v>
      </c>
      <c r="AE433" s="17"/>
      <c r="AF433" s="17">
        <v>0.18512365005272999</v>
      </c>
      <c r="AG433" s="17">
        <v>0.113190384915825</v>
      </c>
      <c r="AH433" s="17">
        <v>0.207052306049338</v>
      </c>
      <c r="AI433" s="17">
        <v>0.22056646479974501</v>
      </c>
      <c r="AJ433" s="17">
        <v>0.118503016414992</v>
      </c>
      <c r="AK433" s="17"/>
      <c r="AL433" s="17">
        <v>0.19130271314104</v>
      </c>
      <c r="AM433" s="17">
        <v>0.119761258829942</v>
      </c>
      <c r="AN433" s="17">
        <v>0.15652374581815801</v>
      </c>
      <c r="AO433" s="17"/>
      <c r="AP433" s="17">
        <v>0.15057859254934</v>
      </c>
      <c r="AQ433" s="17">
        <v>0.15206791099949801</v>
      </c>
      <c r="AR433" s="17">
        <v>0.13605348063637501</v>
      </c>
      <c r="AS433" s="17">
        <v>0.15518346377464501</v>
      </c>
      <c r="AT433" s="17">
        <v>0.18173751560888199</v>
      </c>
      <c r="AU433" s="17"/>
      <c r="AV433" s="17">
        <v>0</v>
      </c>
      <c r="AW433" s="17">
        <v>7.1072372505633502E-2</v>
      </c>
      <c r="AX433" s="17">
        <v>0.123216047019341</v>
      </c>
      <c r="AY433" s="17">
        <v>0.14680807518891001</v>
      </c>
      <c r="AZ433" s="17">
        <v>0.148949071178853</v>
      </c>
      <c r="BA433" s="17">
        <v>0.1545104283372</v>
      </c>
      <c r="BB433" s="17">
        <v>0.11825057575725299</v>
      </c>
      <c r="BC433" s="17">
        <v>0.146515956917664</v>
      </c>
      <c r="BD433" s="17">
        <v>0.14059674312502299</v>
      </c>
      <c r="BE433" s="17">
        <v>0.123248288169932</v>
      </c>
      <c r="BF433" s="17">
        <v>0.19958060585572601</v>
      </c>
      <c r="BG433" s="17">
        <v>0.15928205183150701</v>
      </c>
      <c r="BH433" s="17">
        <v>0.19720801227611101</v>
      </c>
      <c r="BI433" s="17">
        <v>0.19673076042389601</v>
      </c>
      <c r="BJ433" s="17">
        <v>0.171595179805827</v>
      </c>
      <c r="BK433" s="17">
        <v>0.26448548118958998</v>
      </c>
      <c r="BL433" s="17"/>
      <c r="BM433" s="17">
        <v>8.8049002813693406E-2</v>
      </c>
      <c r="BN433" s="17">
        <v>0.144988399827121</v>
      </c>
      <c r="BO433" s="17">
        <v>0.126269163993148</v>
      </c>
      <c r="BP433" s="17">
        <v>0.20179813462319501</v>
      </c>
      <c r="BQ433" s="17">
        <v>0.20845846093536799</v>
      </c>
      <c r="BR433" s="17">
        <v>0.14871426137677399</v>
      </c>
      <c r="BS433" s="17"/>
      <c r="BT433" s="17">
        <v>0.146568666499682</v>
      </c>
      <c r="BU433" s="17">
        <v>0.15209119741506499</v>
      </c>
      <c r="BV433" s="17"/>
      <c r="BW433" s="17">
        <v>0.13634337376431599</v>
      </c>
      <c r="BX433" s="17">
        <v>0.19119635214396899</v>
      </c>
      <c r="BY433" s="17"/>
      <c r="BZ433" s="17">
        <v>0.161394013277249</v>
      </c>
      <c r="CA433" s="17">
        <v>0.108291203976757</v>
      </c>
      <c r="CB433" s="17">
        <v>6.7557291392998403E-2</v>
      </c>
      <c r="CC433" s="17"/>
      <c r="CD433" s="17">
        <v>0.18211799746617299</v>
      </c>
      <c r="CE433" s="17">
        <v>3.3360325385055199E-2</v>
      </c>
      <c r="CF433" s="17">
        <v>9.5977181948929305E-2</v>
      </c>
      <c r="CG433" s="17"/>
      <c r="CH433" s="17">
        <v>0.17788982245911</v>
      </c>
      <c r="CI433" s="17">
        <v>3.7939663508818403E-2</v>
      </c>
      <c r="CJ433" s="17">
        <v>9.8614077834775202E-2</v>
      </c>
      <c r="CK433" s="17"/>
      <c r="CL433" s="17">
        <v>0.194635563735197</v>
      </c>
      <c r="CM433" s="17">
        <v>9.9354171205890102E-2</v>
      </c>
      <c r="CN433" s="17"/>
      <c r="CO433" s="17">
        <v>0.17713036078833599</v>
      </c>
      <c r="CP433" s="17">
        <v>0.20615582216668599</v>
      </c>
      <c r="CQ433" s="17">
        <v>0.124272618769179</v>
      </c>
      <c r="CR433" s="17">
        <v>6.9202344468460797E-2</v>
      </c>
    </row>
    <row r="434" spans="2:96" x14ac:dyDescent="0.25">
      <c r="B434" t="s">
        <v>275</v>
      </c>
      <c r="C434" s="17">
        <v>0.42031022277740199</v>
      </c>
      <c r="D434" s="17">
        <v>0.38302599736679799</v>
      </c>
      <c r="E434" s="17">
        <v>0.45584272520931302</v>
      </c>
      <c r="F434" s="17"/>
      <c r="G434" s="17">
        <v>0.70920239030407894</v>
      </c>
      <c r="H434" s="17">
        <v>0.65652732366834499</v>
      </c>
      <c r="I434" s="17">
        <v>0.52583543896511897</v>
      </c>
      <c r="J434" s="17">
        <v>0.40336886596890398</v>
      </c>
      <c r="K434" s="17">
        <v>0.26396299103145898</v>
      </c>
      <c r="L434" s="17">
        <v>6.7926650647789605E-2</v>
      </c>
      <c r="M434" s="17"/>
      <c r="N434" s="17">
        <v>0.335554001727287</v>
      </c>
      <c r="O434" s="17">
        <v>0.38645707255616801</v>
      </c>
      <c r="P434" s="17">
        <v>0.47594239044041198</v>
      </c>
      <c r="Q434" s="17">
        <v>0.49762122105383</v>
      </c>
      <c r="R434" s="17"/>
      <c r="S434" s="17">
        <v>0.49884708937741101</v>
      </c>
      <c r="T434" s="17">
        <v>0.36811313719968403</v>
      </c>
      <c r="U434" s="17">
        <v>0.38232539859866299</v>
      </c>
      <c r="V434" s="17">
        <v>0.48811992546581001</v>
      </c>
      <c r="W434" s="17">
        <v>0.39036650125665601</v>
      </c>
      <c r="X434" s="17">
        <v>0.438618779346032</v>
      </c>
      <c r="Y434" s="17">
        <v>0.34745800305993102</v>
      </c>
      <c r="Z434" s="17">
        <v>0.42089299745196201</v>
      </c>
      <c r="AA434" s="17">
        <v>0.47852542504964202</v>
      </c>
      <c r="AB434" s="17">
        <v>0.37242022798748198</v>
      </c>
      <c r="AC434" s="17">
        <v>0.34462553665641099</v>
      </c>
      <c r="AD434" s="17">
        <v>0.44362986811343103</v>
      </c>
      <c r="AE434" s="17"/>
      <c r="AF434" s="17">
        <v>0.333713141856191</v>
      </c>
      <c r="AG434" s="17">
        <v>0.51251645169096305</v>
      </c>
      <c r="AH434" s="17">
        <v>0.29483162173626298</v>
      </c>
      <c r="AI434" s="17">
        <v>0.37041537537664598</v>
      </c>
      <c r="AJ434" s="17">
        <v>0.42114444385435601</v>
      </c>
      <c r="AK434" s="17"/>
      <c r="AL434" s="17">
        <v>0.34974711977123701</v>
      </c>
      <c r="AM434" s="17">
        <v>0.51539201166125803</v>
      </c>
      <c r="AN434" s="17">
        <v>0.37090804191655802</v>
      </c>
      <c r="AO434" s="17"/>
      <c r="AP434" s="17">
        <v>0.43575369795913199</v>
      </c>
      <c r="AQ434" s="17">
        <v>0.40619869358761201</v>
      </c>
      <c r="AR434" s="17">
        <v>0.44023942435925201</v>
      </c>
      <c r="AS434" s="17">
        <v>0.47326397617386401</v>
      </c>
      <c r="AT434" s="17">
        <v>0.26560467794908599</v>
      </c>
      <c r="AU434" s="17"/>
      <c r="AV434" s="17">
        <v>0.665231313676235</v>
      </c>
      <c r="AW434" s="17">
        <v>0.65703199507900201</v>
      </c>
      <c r="AX434" s="17">
        <v>0.459660207359466</v>
      </c>
      <c r="AY434" s="17">
        <v>0.41389577297040803</v>
      </c>
      <c r="AZ434" s="17">
        <v>0.43134952258317599</v>
      </c>
      <c r="BA434" s="17">
        <v>0.38322076323555498</v>
      </c>
      <c r="BB434" s="17">
        <v>0.497142483914563</v>
      </c>
      <c r="BC434" s="17">
        <v>0.38698652593025301</v>
      </c>
      <c r="BD434" s="17">
        <v>0.43193678520982798</v>
      </c>
      <c r="BE434" s="17">
        <v>0.44844973429040103</v>
      </c>
      <c r="BF434" s="17">
        <v>0.37256526723574002</v>
      </c>
      <c r="BG434" s="17">
        <v>0.35301682418290797</v>
      </c>
      <c r="BH434" s="17">
        <v>0.33521919201929201</v>
      </c>
      <c r="BI434" s="17">
        <v>0.27874984038848399</v>
      </c>
      <c r="BJ434" s="17">
        <v>0.47764236515187902</v>
      </c>
      <c r="BK434" s="17">
        <v>0.28004473377007</v>
      </c>
      <c r="BL434" s="17"/>
      <c r="BM434" s="17">
        <v>0.59532690411483002</v>
      </c>
      <c r="BN434" s="17">
        <v>0.40804674156786402</v>
      </c>
      <c r="BO434" s="17">
        <v>0.43947302759277501</v>
      </c>
      <c r="BP434" s="17">
        <v>0.30852126932402002</v>
      </c>
      <c r="BQ434" s="17">
        <v>0.25744202280693901</v>
      </c>
      <c r="BR434" s="17">
        <v>0.42418847747050198</v>
      </c>
      <c r="BS434" s="17"/>
      <c r="BT434" s="17">
        <v>0.43470281695346902</v>
      </c>
      <c r="BU434" s="17">
        <v>0.39831296224402502</v>
      </c>
      <c r="BV434" s="17"/>
      <c r="BW434" s="17">
        <v>0.48991669030158502</v>
      </c>
      <c r="BX434" s="17">
        <v>0.29408603752391099</v>
      </c>
      <c r="BY434" s="17"/>
      <c r="BZ434" s="17">
        <v>0.39095339736915602</v>
      </c>
      <c r="CA434" s="17">
        <v>0.49565332596996597</v>
      </c>
      <c r="CB434" s="17">
        <v>0.56755461124635198</v>
      </c>
      <c r="CC434" s="17"/>
      <c r="CD434" s="17">
        <v>0.33702132565002202</v>
      </c>
      <c r="CE434" s="17">
        <v>0.69204526907379005</v>
      </c>
      <c r="CF434" s="17">
        <v>0.548320436511604</v>
      </c>
      <c r="CG434" s="17"/>
      <c r="CH434" s="17">
        <v>0.34327581415870601</v>
      </c>
      <c r="CI434" s="17">
        <v>0.72347862844031996</v>
      </c>
      <c r="CJ434" s="17">
        <v>0.51809871198510504</v>
      </c>
      <c r="CK434" s="17"/>
      <c r="CL434" s="17">
        <v>0.31805315208267099</v>
      </c>
      <c r="CM434" s="17">
        <v>0.52844173742574796</v>
      </c>
      <c r="CN434" s="17"/>
      <c r="CO434" s="17">
        <v>0.40443785314743302</v>
      </c>
      <c r="CP434" s="17">
        <v>0.28352347207294498</v>
      </c>
      <c r="CQ434" s="17">
        <v>0.45279948786548602</v>
      </c>
      <c r="CR434" s="17">
        <v>0.62450860840510203</v>
      </c>
    </row>
    <row r="435" spans="2:96" x14ac:dyDescent="0.25">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c r="CA435" s="17"/>
      <c r="CB435" s="17"/>
      <c r="CC435" s="17"/>
      <c r="CD435" s="17"/>
      <c r="CE435" s="17"/>
      <c r="CF435" s="17"/>
      <c r="CG435" s="17"/>
      <c r="CH435" s="17"/>
      <c r="CI435" s="17"/>
      <c r="CJ435" s="17"/>
      <c r="CK435" s="17"/>
      <c r="CL435" s="17"/>
      <c r="CM435" s="17"/>
      <c r="CN435" s="17"/>
      <c r="CO435" s="17"/>
      <c r="CP435" s="17"/>
      <c r="CQ435" s="17"/>
      <c r="CR435" s="17"/>
    </row>
    <row r="436" spans="2:96" x14ac:dyDescent="0.25">
      <c r="B436" s="6" t="s">
        <v>353</v>
      </c>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c r="CA436" s="17"/>
      <c r="CB436" s="17"/>
      <c r="CC436" s="17"/>
      <c r="CD436" s="17"/>
      <c r="CE436" s="17"/>
      <c r="CF436" s="17"/>
      <c r="CG436" s="17"/>
      <c r="CH436" s="17"/>
      <c r="CI436" s="17"/>
      <c r="CJ436" s="17"/>
      <c r="CK436" s="17"/>
      <c r="CL436" s="17"/>
      <c r="CM436" s="17"/>
      <c r="CN436" s="17"/>
      <c r="CO436" s="17"/>
      <c r="CP436" s="17"/>
      <c r="CQ436" s="17"/>
      <c r="CR436" s="17"/>
    </row>
    <row r="437" spans="2:96" x14ac:dyDescent="0.25">
      <c r="B437" s="24" t="s">
        <v>123</v>
      </c>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c r="CA437" s="17"/>
      <c r="CB437" s="17"/>
      <c r="CC437" s="17"/>
      <c r="CD437" s="17"/>
      <c r="CE437" s="17"/>
      <c r="CF437" s="17"/>
      <c r="CG437" s="17"/>
      <c r="CH437" s="17"/>
      <c r="CI437" s="17"/>
      <c r="CJ437" s="17"/>
      <c r="CK437" s="17"/>
      <c r="CL437" s="17"/>
      <c r="CM437" s="17"/>
      <c r="CN437" s="17"/>
      <c r="CO437" s="17"/>
      <c r="CP437" s="17"/>
      <c r="CQ437" s="17"/>
      <c r="CR437" s="17"/>
    </row>
    <row r="438" spans="2:96" x14ac:dyDescent="0.25">
      <c r="B438" t="s">
        <v>340</v>
      </c>
      <c r="C438" s="17">
        <v>0.25092133755679202</v>
      </c>
      <c r="D438" s="17">
        <v>0.22043224860650201</v>
      </c>
      <c r="E438" s="17">
        <v>0.27991927953428603</v>
      </c>
      <c r="F438" s="17"/>
      <c r="G438" s="17">
        <v>0.28691410997608202</v>
      </c>
      <c r="H438" s="17">
        <v>0.26765479974286199</v>
      </c>
      <c r="I438" s="17">
        <v>0.23424546081419101</v>
      </c>
      <c r="J438" s="17">
        <v>0.24469384444624101</v>
      </c>
      <c r="K438" s="17">
        <v>0.233492867220149</v>
      </c>
      <c r="L438" s="17">
        <v>0.24363940784111399</v>
      </c>
      <c r="M438" s="17"/>
      <c r="N438" s="17">
        <v>0.26269666939034703</v>
      </c>
      <c r="O438" s="17">
        <v>0.20174771422444801</v>
      </c>
      <c r="P438" s="17">
        <v>0.26383934004460802</v>
      </c>
      <c r="Q438" s="17">
        <v>0.280727452115966</v>
      </c>
      <c r="R438" s="17"/>
      <c r="S438" s="17">
        <v>0.29108190188830901</v>
      </c>
      <c r="T438" s="17">
        <v>0.228504233177555</v>
      </c>
      <c r="U438" s="17">
        <v>0.265314030356116</v>
      </c>
      <c r="V438" s="17">
        <v>0.217788206289841</v>
      </c>
      <c r="W438" s="17">
        <v>0.328322883803777</v>
      </c>
      <c r="X438" s="17">
        <v>0.23273401453729201</v>
      </c>
      <c r="Y438" s="17">
        <v>0.24774381538128201</v>
      </c>
      <c r="Z438" s="17">
        <v>0.263500269239274</v>
      </c>
      <c r="AA438" s="17">
        <v>0.26998131547968601</v>
      </c>
      <c r="AB438" s="17">
        <v>0.22369130190960901</v>
      </c>
      <c r="AC438" s="17">
        <v>0.22792605305553301</v>
      </c>
      <c r="AD438" s="17">
        <v>0.138112882210532</v>
      </c>
      <c r="AE438" s="17"/>
      <c r="AF438" s="17">
        <v>0.26766128815905499</v>
      </c>
      <c r="AG438" s="17">
        <v>0.24413172666156199</v>
      </c>
      <c r="AH438" s="17">
        <v>0.29403381467260897</v>
      </c>
      <c r="AI438" s="17">
        <v>0.32499076901058099</v>
      </c>
      <c r="AJ438" s="17">
        <v>0.23481842172631301</v>
      </c>
      <c r="AK438" s="17"/>
      <c r="AL438" s="17">
        <v>0.26240148302760302</v>
      </c>
      <c r="AM438" s="17">
        <v>0.26098792865687598</v>
      </c>
      <c r="AN438" s="17">
        <v>0.27152885978574798</v>
      </c>
      <c r="AO438" s="17"/>
      <c r="AP438" s="17">
        <v>0.26569246892447801</v>
      </c>
      <c r="AQ438" s="17">
        <v>0.202827403221016</v>
      </c>
      <c r="AR438" s="17">
        <v>0.23951446306345101</v>
      </c>
      <c r="AS438" s="17">
        <v>0.25326896266357801</v>
      </c>
      <c r="AT438" s="17">
        <v>0.337345729755682</v>
      </c>
      <c r="AU438" s="17"/>
      <c r="AV438" s="17">
        <v>0</v>
      </c>
      <c r="AW438" s="17">
        <v>0.36140747125892703</v>
      </c>
      <c r="AX438" s="17">
        <v>0.220999145146547</v>
      </c>
      <c r="AY438" s="17">
        <v>0.28730868083787398</v>
      </c>
      <c r="AZ438" s="17">
        <v>0.29499370392896701</v>
      </c>
      <c r="BA438" s="17">
        <v>0.23999330176122799</v>
      </c>
      <c r="BB438" s="17">
        <v>0.23701754217107401</v>
      </c>
      <c r="BC438" s="17">
        <v>0.28941410010437302</v>
      </c>
      <c r="BD438" s="17">
        <v>0.190584955730176</v>
      </c>
      <c r="BE438" s="17">
        <v>0.216015400229363</v>
      </c>
      <c r="BF438" s="17">
        <v>0.21779133538189999</v>
      </c>
      <c r="BG438" s="17">
        <v>0.28674079268929797</v>
      </c>
      <c r="BH438" s="17">
        <v>0.228304020427438</v>
      </c>
      <c r="BI438" s="17">
        <v>4.1895980266956998E-2</v>
      </c>
      <c r="BJ438" s="17">
        <v>0.27868437704367099</v>
      </c>
      <c r="BK438" s="17">
        <v>0.31780051666828202</v>
      </c>
      <c r="BL438" s="17"/>
      <c r="BM438" s="17">
        <v>0.31041576550959699</v>
      </c>
      <c r="BN438" s="17">
        <v>0.27402177784526</v>
      </c>
      <c r="BO438" s="17">
        <v>0.222506126552245</v>
      </c>
      <c r="BP438" s="17">
        <v>0.20099603295953</v>
      </c>
      <c r="BQ438" s="17">
        <v>0.22912634873080301</v>
      </c>
      <c r="BR438" s="17">
        <v>0.17980377366384701</v>
      </c>
      <c r="BS438" s="17"/>
      <c r="BT438" s="17">
        <v>0.272862110391907</v>
      </c>
      <c r="BU438" s="17">
        <v>0.222739555804917</v>
      </c>
      <c r="BV438" s="17"/>
      <c r="BW438" s="17">
        <v>0.28238457215432999</v>
      </c>
      <c r="BX438" s="17">
        <v>0.23881239166351501</v>
      </c>
      <c r="BY438" s="17"/>
      <c r="BZ438" s="17">
        <v>0.25004628132182199</v>
      </c>
      <c r="CA438" s="17">
        <v>0.221058380342364</v>
      </c>
      <c r="CB438" s="17">
        <v>0.38252902156540097</v>
      </c>
      <c r="CC438" s="17"/>
      <c r="CD438" s="17">
        <v>0.248938145456926</v>
      </c>
      <c r="CE438" s="17">
        <v>0.29337047463826299</v>
      </c>
      <c r="CF438" s="17">
        <v>0.27800890152195701</v>
      </c>
      <c r="CG438" s="17"/>
      <c r="CH438" s="17">
        <v>0.23584810235877801</v>
      </c>
      <c r="CI438" s="17">
        <v>0.29520611695705901</v>
      </c>
      <c r="CJ438" s="17">
        <v>0.243905383899547</v>
      </c>
      <c r="CK438" s="17"/>
      <c r="CL438" s="17">
        <v>0.25564175586398002</v>
      </c>
      <c r="CM438" s="17">
        <v>0.24681408471500799</v>
      </c>
      <c r="CN438" s="17"/>
      <c r="CO438" s="17">
        <v>0.30517479648690199</v>
      </c>
      <c r="CP438" s="17">
        <v>0.23963800750883299</v>
      </c>
      <c r="CQ438" s="17">
        <v>0.22844565606002601</v>
      </c>
      <c r="CR438" s="17">
        <v>0.29629984564283801</v>
      </c>
    </row>
    <row r="439" spans="2:96" x14ac:dyDescent="0.25">
      <c r="B439" t="s">
        <v>341</v>
      </c>
      <c r="C439" s="17">
        <v>0.44626202429331202</v>
      </c>
      <c r="D439" s="17">
        <v>0.44759136775422298</v>
      </c>
      <c r="E439" s="17">
        <v>0.44527006941642</v>
      </c>
      <c r="F439" s="17"/>
      <c r="G439" s="17">
        <v>0.45749179734419998</v>
      </c>
      <c r="H439" s="17">
        <v>0.49094934302663501</v>
      </c>
      <c r="I439" s="17">
        <v>0.40320860427046001</v>
      </c>
      <c r="J439" s="17">
        <v>0.46983182317814698</v>
      </c>
      <c r="K439" s="17">
        <v>0.45479214903713999</v>
      </c>
      <c r="L439" s="17">
        <v>0.41231735011639697</v>
      </c>
      <c r="M439" s="17"/>
      <c r="N439" s="17">
        <v>0.42492427147912099</v>
      </c>
      <c r="O439" s="17">
        <v>0.499621326798798</v>
      </c>
      <c r="P439" s="17">
        <v>0.437699912036703</v>
      </c>
      <c r="Q439" s="17">
        <v>0.42430690514615499</v>
      </c>
      <c r="R439" s="17"/>
      <c r="S439" s="17">
        <v>0.44807511210127099</v>
      </c>
      <c r="T439" s="17">
        <v>0.45359858606724002</v>
      </c>
      <c r="U439" s="17">
        <v>0.41965800027399602</v>
      </c>
      <c r="V439" s="17">
        <v>0.47607307425387402</v>
      </c>
      <c r="W439" s="17">
        <v>0.36671557509830299</v>
      </c>
      <c r="X439" s="17">
        <v>0.50898421597699495</v>
      </c>
      <c r="Y439" s="17">
        <v>0.44372268436738499</v>
      </c>
      <c r="Z439" s="17">
        <v>0.46025997653212197</v>
      </c>
      <c r="AA439" s="17">
        <v>0.473527269842341</v>
      </c>
      <c r="AB439" s="17">
        <v>0.42485938618532598</v>
      </c>
      <c r="AC439" s="17">
        <v>0.34483698534511398</v>
      </c>
      <c r="AD439" s="17">
        <v>0.50639610865783302</v>
      </c>
      <c r="AE439" s="17"/>
      <c r="AF439" s="17">
        <v>0.42418804857773701</v>
      </c>
      <c r="AG439" s="17">
        <v>0.46913433970766899</v>
      </c>
      <c r="AH439" s="17">
        <v>0.39140856452065198</v>
      </c>
      <c r="AI439" s="17">
        <v>0.30260341567953097</v>
      </c>
      <c r="AJ439" s="17">
        <v>0.456985437900435</v>
      </c>
      <c r="AK439" s="17"/>
      <c r="AL439" s="17">
        <v>0.431917897035554</v>
      </c>
      <c r="AM439" s="17">
        <v>0.46071656124155702</v>
      </c>
      <c r="AN439" s="17">
        <v>0.40975624504650798</v>
      </c>
      <c r="AO439" s="17"/>
      <c r="AP439" s="17">
        <v>0.42449638291122899</v>
      </c>
      <c r="AQ439" s="17">
        <v>0.506270180859962</v>
      </c>
      <c r="AR439" s="17">
        <v>0.43001963381134001</v>
      </c>
      <c r="AS439" s="17">
        <v>0.47941419354699299</v>
      </c>
      <c r="AT439" s="17">
        <v>0.31444712083728299</v>
      </c>
      <c r="AU439" s="17"/>
      <c r="AV439" s="17">
        <v>0.37330186845536401</v>
      </c>
      <c r="AW439" s="17">
        <v>0.29811020776278702</v>
      </c>
      <c r="AX439" s="17">
        <v>0.47599504937651099</v>
      </c>
      <c r="AY439" s="17">
        <v>0.37615462033988001</v>
      </c>
      <c r="AZ439" s="17">
        <v>0.42783535207963103</v>
      </c>
      <c r="BA439" s="17">
        <v>0.46195346890169298</v>
      </c>
      <c r="BB439" s="17">
        <v>0.46264277375384499</v>
      </c>
      <c r="BC439" s="17">
        <v>0.42754018801297899</v>
      </c>
      <c r="BD439" s="17">
        <v>0.49227482472379103</v>
      </c>
      <c r="BE439" s="17">
        <v>0.50039858341188703</v>
      </c>
      <c r="BF439" s="17">
        <v>0.52314839875623498</v>
      </c>
      <c r="BG439" s="17">
        <v>0.30893551073623798</v>
      </c>
      <c r="BH439" s="17">
        <v>0.44086464936823799</v>
      </c>
      <c r="BI439" s="17">
        <v>0.56682141292465904</v>
      </c>
      <c r="BJ439" s="17">
        <v>0.51675077952734205</v>
      </c>
      <c r="BK439" s="17">
        <v>0.46680567184507699</v>
      </c>
      <c r="BL439" s="17"/>
      <c r="BM439" s="17">
        <v>0.41069535206817498</v>
      </c>
      <c r="BN439" s="17">
        <v>0.430270532384743</v>
      </c>
      <c r="BO439" s="17">
        <v>0.47613093976207899</v>
      </c>
      <c r="BP439" s="17">
        <v>0.45511403004055101</v>
      </c>
      <c r="BQ439" s="17">
        <v>0.51193020709503401</v>
      </c>
      <c r="BR439" s="17">
        <v>0.44599341365285</v>
      </c>
      <c r="BS439" s="17"/>
      <c r="BT439" s="17">
        <v>0.445964980101623</v>
      </c>
      <c r="BU439" s="17">
        <v>0.43838147658123799</v>
      </c>
      <c r="BV439" s="17"/>
      <c r="BW439" s="17">
        <v>0.453978581178901</v>
      </c>
      <c r="BX439" s="17">
        <v>0.452076394279671</v>
      </c>
      <c r="BY439" s="17"/>
      <c r="BZ439" s="17">
        <v>0.45440608514259501</v>
      </c>
      <c r="CA439" s="17">
        <v>0.44094163201318298</v>
      </c>
      <c r="CB439" s="17">
        <v>0.36788715958103202</v>
      </c>
      <c r="CC439" s="17"/>
      <c r="CD439" s="17">
        <v>0.46170218339163099</v>
      </c>
      <c r="CE439" s="17">
        <v>0.40584306860861402</v>
      </c>
      <c r="CF439" s="17">
        <v>0.41694495932866399</v>
      </c>
      <c r="CG439" s="17"/>
      <c r="CH439" s="17">
        <v>0.46571025786646297</v>
      </c>
      <c r="CI439" s="17">
        <v>0.41942759759985898</v>
      </c>
      <c r="CJ439" s="17">
        <v>0.40608698793505499</v>
      </c>
      <c r="CK439" s="17"/>
      <c r="CL439" s="17">
        <v>0.44427633945986</v>
      </c>
      <c r="CM439" s="17">
        <v>0.44866724906005001</v>
      </c>
      <c r="CN439" s="17"/>
      <c r="CO439" s="17">
        <v>0.40892127054376898</v>
      </c>
      <c r="CP439" s="17">
        <v>0.45738788486558501</v>
      </c>
      <c r="CQ439" s="17">
        <v>0.470540409257581</v>
      </c>
      <c r="CR439" s="17">
        <v>0.39152251693036499</v>
      </c>
    </row>
    <row r="440" spans="2:96" x14ac:dyDescent="0.25">
      <c r="B440" t="s">
        <v>342</v>
      </c>
      <c r="C440" s="17">
        <v>0.21904965497479501</v>
      </c>
      <c r="D440" s="17">
        <v>0.23647831399807401</v>
      </c>
      <c r="E440" s="17">
        <v>0.20316533269913201</v>
      </c>
      <c r="F440" s="17"/>
      <c r="G440" s="17">
        <v>0.180963700893749</v>
      </c>
      <c r="H440" s="17">
        <v>0.16951127007830799</v>
      </c>
      <c r="I440" s="17">
        <v>0.27392309202196002</v>
      </c>
      <c r="J440" s="17">
        <v>0.21307360171376899</v>
      </c>
      <c r="K440" s="17">
        <v>0.20745323097586399</v>
      </c>
      <c r="L440" s="17">
        <v>0.25294548684241502</v>
      </c>
      <c r="M440" s="17"/>
      <c r="N440" s="17">
        <v>0.22629687149108499</v>
      </c>
      <c r="O440" s="17">
        <v>0.21119687622146099</v>
      </c>
      <c r="P440" s="17">
        <v>0.22186897629906499</v>
      </c>
      <c r="Q440" s="17">
        <v>0.21029468673391499</v>
      </c>
      <c r="R440" s="17"/>
      <c r="S440" s="17">
        <v>0.178438162587961</v>
      </c>
      <c r="T440" s="17">
        <v>0.26355129837344698</v>
      </c>
      <c r="U440" s="17">
        <v>0.26477057241855601</v>
      </c>
      <c r="V440" s="17">
        <v>0.20850597370708299</v>
      </c>
      <c r="W440" s="17">
        <v>0.21759401272778001</v>
      </c>
      <c r="X440" s="17">
        <v>0.192609528491864</v>
      </c>
      <c r="Y440" s="17">
        <v>0.231840910859512</v>
      </c>
      <c r="Z440" s="17">
        <v>0.17058718108990301</v>
      </c>
      <c r="AA440" s="17">
        <v>0.17871356011765899</v>
      </c>
      <c r="AB440" s="17">
        <v>0.237808902219699</v>
      </c>
      <c r="AC440" s="17">
        <v>0.294761637854554</v>
      </c>
      <c r="AD440" s="17">
        <v>0.20284175288086401</v>
      </c>
      <c r="AE440" s="17"/>
      <c r="AF440" s="17">
        <v>0.20292492090275599</v>
      </c>
      <c r="AG440" s="17">
        <v>0.241722430794437</v>
      </c>
      <c r="AH440" s="17">
        <v>0.19363008520957201</v>
      </c>
      <c r="AI440" s="17">
        <v>0.30103083035424899</v>
      </c>
      <c r="AJ440" s="17">
        <v>0.227110468932958</v>
      </c>
      <c r="AK440" s="17"/>
      <c r="AL440" s="17">
        <v>0.217516421531388</v>
      </c>
      <c r="AM440" s="17">
        <v>0.218506095329036</v>
      </c>
      <c r="AN440" s="17">
        <v>0.20520031753444601</v>
      </c>
      <c r="AO440" s="17"/>
      <c r="AP440" s="17">
        <v>0.21437924439872699</v>
      </c>
      <c r="AQ440" s="17">
        <v>0.22207171371863699</v>
      </c>
      <c r="AR440" s="17">
        <v>0.24443032802856399</v>
      </c>
      <c r="AS440" s="17">
        <v>0.18193646533387101</v>
      </c>
      <c r="AT440" s="17">
        <v>0.25952929732443702</v>
      </c>
      <c r="AU440" s="17"/>
      <c r="AV440" s="17">
        <v>0.44952382284023401</v>
      </c>
      <c r="AW440" s="17">
        <v>0.20525770136100399</v>
      </c>
      <c r="AX440" s="17">
        <v>0.25149969656379201</v>
      </c>
      <c r="AY440" s="17">
        <v>0.233474356485905</v>
      </c>
      <c r="AZ440" s="17">
        <v>0.22065756141479501</v>
      </c>
      <c r="BA440" s="17">
        <v>0.21855502371712901</v>
      </c>
      <c r="BB440" s="17">
        <v>0.219021187098036</v>
      </c>
      <c r="BC440" s="17">
        <v>0.181438314759928</v>
      </c>
      <c r="BD440" s="17">
        <v>0.23531206175990599</v>
      </c>
      <c r="BE440" s="17">
        <v>0.24333160411448601</v>
      </c>
      <c r="BF440" s="17">
        <v>0.16606465904860801</v>
      </c>
      <c r="BG440" s="17">
        <v>0.243905694166312</v>
      </c>
      <c r="BH440" s="17">
        <v>0.18374802161002299</v>
      </c>
      <c r="BI440" s="17">
        <v>0.31632688427906103</v>
      </c>
      <c r="BJ440" s="17">
        <v>0.142273969796753</v>
      </c>
      <c r="BK440" s="17">
        <v>0.17628095203612401</v>
      </c>
      <c r="BL440" s="17"/>
      <c r="BM440" s="17">
        <v>0.219478538527246</v>
      </c>
      <c r="BN440" s="17">
        <v>0.198273972933391</v>
      </c>
      <c r="BO440" s="17">
        <v>0.23462876335388599</v>
      </c>
      <c r="BP440" s="17">
        <v>0.235674681624784</v>
      </c>
      <c r="BQ440" s="17">
        <v>0.199352153221447</v>
      </c>
      <c r="BR440" s="17">
        <v>0.26314567568243002</v>
      </c>
      <c r="BS440" s="17"/>
      <c r="BT440" s="17">
        <v>0.20903262358741501</v>
      </c>
      <c r="BU440" s="17">
        <v>0.23467755318567299</v>
      </c>
      <c r="BV440" s="17"/>
      <c r="BW440" s="17">
        <v>0.198665591913497</v>
      </c>
      <c r="BX440" s="17">
        <v>0.21487795518595601</v>
      </c>
      <c r="BY440" s="17"/>
      <c r="BZ440" s="17">
        <v>0.21313038093318501</v>
      </c>
      <c r="CA440" s="17">
        <v>0.24087704027378801</v>
      </c>
      <c r="CB440" s="17">
        <v>0.166272367486336</v>
      </c>
      <c r="CC440" s="17"/>
      <c r="CD440" s="17">
        <v>0.20784861320928899</v>
      </c>
      <c r="CE440" s="17">
        <v>0.21756795596942499</v>
      </c>
      <c r="CF440" s="17">
        <v>0.21431936233625601</v>
      </c>
      <c r="CG440" s="17"/>
      <c r="CH440" s="17">
        <v>0.21293352582953301</v>
      </c>
      <c r="CI440" s="17">
        <v>0.21863874471852099</v>
      </c>
      <c r="CJ440" s="17">
        <v>0.24620620972612001</v>
      </c>
      <c r="CK440" s="17"/>
      <c r="CL440" s="17">
        <v>0.220458816715106</v>
      </c>
      <c r="CM440" s="17">
        <v>0.21576465769356001</v>
      </c>
      <c r="CN440" s="17"/>
      <c r="CO440" s="17">
        <v>0.19800202420308899</v>
      </c>
      <c r="CP440" s="17">
        <v>0.23132453085042501</v>
      </c>
      <c r="CQ440" s="17">
        <v>0.21308823472931801</v>
      </c>
      <c r="CR440" s="17">
        <v>0.21482528842189899</v>
      </c>
    </row>
    <row r="441" spans="2:96" x14ac:dyDescent="0.25">
      <c r="B441" t="s">
        <v>343</v>
      </c>
      <c r="C441" s="17">
        <v>4.6002584874591801E-2</v>
      </c>
      <c r="D441" s="17">
        <v>5.1389081583059701E-2</v>
      </c>
      <c r="E441" s="17">
        <v>4.0976469632347003E-2</v>
      </c>
      <c r="F441" s="17"/>
      <c r="G441" s="17">
        <v>5.35353741384893E-2</v>
      </c>
      <c r="H441" s="17">
        <v>5.1465615951071499E-2</v>
      </c>
      <c r="I441" s="17">
        <v>5.0293451299725102E-2</v>
      </c>
      <c r="J441" s="17">
        <v>3.9227215374767102E-2</v>
      </c>
      <c r="K441" s="17">
        <v>5.5872476104687298E-2</v>
      </c>
      <c r="L441" s="17">
        <v>3.1913735532923503E-2</v>
      </c>
      <c r="M441" s="17"/>
      <c r="N441" s="17">
        <v>4.9835088888561099E-2</v>
      </c>
      <c r="O441" s="17">
        <v>5.1702498942604098E-2</v>
      </c>
      <c r="P441" s="17">
        <v>5.1034386137715597E-2</v>
      </c>
      <c r="Q441" s="17">
        <v>3.20305602835931E-2</v>
      </c>
      <c r="R441" s="17"/>
      <c r="S441" s="17">
        <v>5.7557615140026899E-2</v>
      </c>
      <c r="T441" s="17">
        <v>3.3178036354271599E-2</v>
      </c>
      <c r="U441" s="17">
        <v>3.0446399548354201E-2</v>
      </c>
      <c r="V441" s="17">
        <v>4.8977485363857501E-2</v>
      </c>
      <c r="W441" s="17">
        <v>3.9782057371061802E-2</v>
      </c>
      <c r="X441" s="17">
        <v>3.1093280398533901E-2</v>
      </c>
      <c r="Y441" s="17">
        <v>5.3471967422486798E-2</v>
      </c>
      <c r="Z441" s="17">
        <v>6.8405805029111894E-2</v>
      </c>
      <c r="AA441" s="17">
        <v>4.9420552904424701E-2</v>
      </c>
      <c r="AB441" s="17">
        <v>5.0067294684022601E-2</v>
      </c>
      <c r="AC441" s="17">
        <v>5.1540973281964497E-2</v>
      </c>
      <c r="AD441" s="17">
        <v>5.5908506458588698E-2</v>
      </c>
      <c r="AE441" s="17"/>
      <c r="AF441" s="17">
        <v>5.8677299363327703E-2</v>
      </c>
      <c r="AG441" s="17">
        <v>3.5645732073620998E-2</v>
      </c>
      <c r="AH441" s="17">
        <v>4.3363324829149001E-2</v>
      </c>
      <c r="AI441" s="17">
        <v>0</v>
      </c>
      <c r="AJ441" s="17">
        <v>4.0116279463788901E-2</v>
      </c>
      <c r="AK441" s="17"/>
      <c r="AL441" s="17">
        <v>5.1744729626550398E-2</v>
      </c>
      <c r="AM441" s="17">
        <v>3.8647310702477303E-2</v>
      </c>
      <c r="AN441" s="17">
        <v>6.0205126532254197E-2</v>
      </c>
      <c r="AO441" s="17"/>
      <c r="AP441" s="17">
        <v>4.9381611092546601E-2</v>
      </c>
      <c r="AQ441" s="17">
        <v>4.7454882885541699E-2</v>
      </c>
      <c r="AR441" s="17">
        <v>3.83286035618986E-2</v>
      </c>
      <c r="AS441" s="17">
        <v>6.63576021407523E-2</v>
      </c>
      <c r="AT441" s="17">
        <v>6.1702719739804797E-2</v>
      </c>
      <c r="AU441" s="17"/>
      <c r="AV441" s="17">
        <v>0</v>
      </c>
      <c r="AW441" s="17">
        <v>7.2270833972457899E-2</v>
      </c>
      <c r="AX441" s="17">
        <v>2.0611742265911798E-2</v>
      </c>
      <c r="AY441" s="17">
        <v>4.3497540397406102E-2</v>
      </c>
      <c r="AZ441" s="17">
        <v>2.0935581161190001E-2</v>
      </c>
      <c r="BA441" s="17">
        <v>2.3731564785357099E-2</v>
      </c>
      <c r="BB441" s="17">
        <v>4.09630513463718E-2</v>
      </c>
      <c r="BC441" s="17">
        <v>7.6791318595656299E-2</v>
      </c>
      <c r="BD441" s="17">
        <v>8.1828157786127606E-2</v>
      </c>
      <c r="BE441" s="17">
        <v>2.20752545935619E-2</v>
      </c>
      <c r="BF441" s="17">
        <v>5.21632597122988E-2</v>
      </c>
      <c r="BG441" s="17">
        <v>9.4572749437612402E-2</v>
      </c>
      <c r="BH441" s="17">
        <v>0.111123325280199</v>
      </c>
      <c r="BI441" s="17">
        <v>5.7468954502860201E-2</v>
      </c>
      <c r="BJ441" s="17">
        <v>1.82296193952175E-2</v>
      </c>
      <c r="BK441" s="17">
        <v>3.9112859450517401E-2</v>
      </c>
      <c r="BL441" s="17"/>
      <c r="BM441" s="17">
        <v>4.1918318754363401E-2</v>
      </c>
      <c r="BN441" s="17">
        <v>5.4214552076196999E-2</v>
      </c>
      <c r="BO441" s="17">
        <v>3.2623899613718498E-2</v>
      </c>
      <c r="BP441" s="17">
        <v>6.01859151298023E-2</v>
      </c>
      <c r="BQ441" s="17">
        <v>2.6364922069308499E-2</v>
      </c>
      <c r="BR441" s="17">
        <v>3.9279863421410002E-2</v>
      </c>
      <c r="BS441" s="17"/>
      <c r="BT441" s="17">
        <v>4.8463503582375E-2</v>
      </c>
      <c r="BU441" s="17">
        <v>4.3919287363840098E-2</v>
      </c>
      <c r="BV441" s="17"/>
      <c r="BW441" s="17">
        <v>4.2862716874361197E-2</v>
      </c>
      <c r="BX441" s="17">
        <v>5.8538696616920897E-2</v>
      </c>
      <c r="BY441" s="17"/>
      <c r="BZ441" s="17">
        <v>4.9482076205552998E-2</v>
      </c>
      <c r="CA441" s="17">
        <v>2.8568315451667801E-2</v>
      </c>
      <c r="CB441" s="17">
        <v>4.7214660458708098E-2</v>
      </c>
      <c r="CC441" s="17"/>
      <c r="CD441" s="17">
        <v>4.7905595983315299E-2</v>
      </c>
      <c r="CE441" s="17">
        <v>5.20460897358348E-2</v>
      </c>
      <c r="CF441" s="17">
        <v>6.3415869684622206E-2</v>
      </c>
      <c r="CG441" s="17"/>
      <c r="CH441" s="17">
        <v>4.6007824973051503E-2</v>
      </c>
      <c r="CI441" s="17">
        <v>3.3515295902791897E-2</v>
      </c>
      <c r="CJ441" s="17">
        <v>6.7802735603359504E-2</v>
      </c>
      <c r="CK441" s="17"/>
      <c r="CL441" s="17">
        <v>4.8014460030818301E-2</v>
      </c>
      <c r="CM441" s="17">
        <v>4.4890680789856197E-2</v>
      </c>
      <c r="CN441" s="17"/>
      <c r="CO441" s="17">
        <v>6.2416438714437902E-2</v>
      </c>
      <c r="CP441" s="17">
        <v>4.1454041148925598E-2</v>
      </c>
      <c r="CQ441" s="17">
        <v>4.5607933944516801E-2</v>
      </c>
      <c r="CR441" s="17">
        <v>4.9477451827279903E-2</v>
      </c>
    </row>
    <row r="442" spans="2:96" x14ac:dyDescent="0.25">
      <c r="B442" t="s">
        <v>344</v>
      </c>
      <c r="C442" s="17">
        <v>1.8778406806358901E-2</v>
      </c>
      <c r="D442" s="17">
        <v>2.7119037095525201E-2</v>
      </c>
      <c r="E442" s="17">
        <v>1.07131636250544E-2</v>
      </c>
      <c r="F442" s="17"/>
      <c r="G442" s="17">
        <v>1.0311212978679001E-2</v>
      </c>
      <c r="H442" s="17">
        <v>4.1034387842875403E-3</v>
      </c>
      <c r="I442" s="17">
        <v>2.17675775949791E-2</v>
      </c>
      <c r="J442" s="17">
        <v>1.47034618554054E-2</v>
      </c>
      <c r="K442" s="17">
        <v>2.3866076540605099E-2</v>
      </c>
      <c r="L442" s="17">
        <v>3.38830938244871E-2</v>
      </c>
      <c r="M442" s="17"/>
      <c r="N442" s="17">
        <v>2.58262669656871E-2</v>
      </c>
      <c r="O442" s="17">
        <v>1.4712325171935299E-2</v>
      </c>
      <c r="P442" s="17">
        <v>6.9023799838426898E-3</v>
      </c>
      <c r="Q442" s="17">
        <v>2.6031390989679399E-2</v>
      </c>
      <c r="R442" s="17"/>
      <c r="S442" s="17">
        <v>1.11059168405726E-2</v>
      </c>
      <c r="T442" s="17">
        <v>1.33398525364283E-2</v>
      </c>
      <c r="U442" s="17">
        <v>1.43857510258712E-2</v>
      </c>
      <c r="V442" s="17">
        <v>1.5702299094396702E-2</v>
      </c>
      <c r="W442" s="17">
        <v>2.5809280341884799E-2</v>
      </c>
      <c r="X442" s="17">
        <v>1.96102321632101E-2</v>
      </c>
      <c r="Y442" s="17">
        <v>1.1633615759942E-2</v>
      </c>
      <c r="Z442" s="17">
        <v>3.7246768109588498E-2</v>
      </c>
      <c r="AA442" s="17">
        <v>1.21606885103402E-2</v>
      </c>
      <c r="AB442" s="17">
        <v>3.2577448931024801E-2</v>
      </c>
      <c r="AC442" s="17">
        <v>3.3148500437178603E-2</v>
      </c>
      <c r="AD442" s="17">
        <v>3.3819048273136101E-2</v>
      </c>
      <c r="AE442" s="17"/>
      <c r="AF442" s="17">
        <v>2.2854055946033999E-2</v>
      </c>
      <c r="AG442" s="17">
        <v>5.97128592590073E-3</v>
      </c>
      <c r="AH442" s="17">
        <v>6.1147350372693199E-2</v>
      </c>
      <c r="AI442" s="17">
        <v>7.1374984955639501E-2</v>
      </c>
      <c r="AJ442" s="17">
        <v>1.2834635913070399E-2</v>
      </c>
      <c r="AK442" s="17"/>
      <c r="AL442" s="17">
        <v>1.57460064405225E-2</v>
      </c>
      <c r="AM442" s="17">
        <v>1.01956033395045E-2</v>
      </c>
      <c r="AN442" s="17">
        <v>4.0795964330251802E-2</v>
      </c>
      <c r="AO442" s="17"/>
      <c r="AP442" s="17">
        <v>2.60051551326436E-2</v>
      </c>
      <c r="AQ442" s="17">
        <v>1.0930739707924599E-2</v>
      </c>
      <c r="AR442" s="17">
        <v>2.0237892721363799E-2</v>
      </c>
      <c r="AS442" s="17">
        <v>1.49094053414403E-2</v>
      </c>
      <c r="AT442" s="17">
        <v>2.6975132342793601E-2</v>
      </c>
      <c r="AU442" s="17"/>
      <c r="AV442" s="17">
        <v>0</v>
      </c>
      <c r="AW442" s="17">
        <v>2.4501507521016999E-2</v>
      </c>
      <c r="AX442" s="17">
        <v>5.5503997048240499E-3</v>
      </c>
      <c r="AY442" s="17">
        <v>2.76252412192542E-2</v>
      </c>
      <c r="AZ442" s="17">
        <v>2.9266128336899101E-2</v>
      </c>
      <c r="BA442" s="17">
        <v>2.29944314446721E-2</v>
      </c>
      <c r="BB442" s="17">
        <v>1.49596414995462E-2</v>
      </c>
      <c r="BC442" s="17">
        <v>1.8793467659284101E-2</v>
      </c>
      <c r="BD442" s="17">
        <v>0</v>
      </c>
      <c r="BE442" s="17">
        <v>8.6830303039956806E-3</v>
      </c>
      <c r="BF442" s="17">
        <v>2.73774766815519E-2</v>
      </c>
      <c r="BG442" s="17">
        <v>3.8797534715161203E-2</v>
      </c>
      <c r="BH442" s="17">
        <v>2.4323245497018201E-2</v>
      </c>
      <c r="BI442" s="17">
        <v>1.74867680264627E-2</v>
      </c>
      <c r="BJ442" s="17">
        <v>1.70391756984015E-2</v>
      </c>
      <c r="BK442" s="17">
        <v>0</v>
      </c>
      <c r="BL442" s="17"/>
      <c r="BM442" s="17">
        <v>4.7471377930327196E-3</v>
      </c>
      <c r="BN442" s="17">
        <v>2.3375683522497401E-2</v>
      </c>
      <c r="BO442" s="17">
        <v>2.1065237448673699E-2</v>
      </c>
      <c r="BP442" s="17">
        <v>2.1393832477807E-2</v>
      </c>
      <c r="BQ442" s="17">
        <v>2.3485811433397102E-2</v>
      </c>
      <c r="BR442" s="17">
        <v>2.75265242439575E-2</v>
      </c>
      <c r="BS442" s="17"/>
      <c r="BT442" s="17">
        <v>1.5628003258081301E-2</v>
      </c>
      <c r="BU442" s="17">
        <v>2.41775121911985E-2</v>
      </c>
      <c r="BV442" s="17"/>
      <c r="BW442" s="17">
        <v>1.36359324321939E-2</v>
      </c>
      <c r="BX442" s="17">
        <v>2.14134172850768E-2</v>
      </c>
      <c r="BY442" s="17"/>
      <c r="BZ442" s="17">
        <v>1.7169351559932901E-2</v>
      </c>
      <c r="CA442" s="17">
        <v>3.1383238413162401E-2</v>
      </c>
      <c r="CB442" s="17">
        <v>1.2508705521371699E-2</v>
      </c>
      <c r="CC442" s="17"/>
      <c r="CD442" s="17">
        <v>2.0446196350438501E-2</v>
      </c>
      <c r="CE442" s="17">
        <v>0</v>
      </c>
      <c r="CF442" s="17">
        <v>9.8432861730969306E-3</v>
      </c>
      <c r="CG442" s="17"/>
      <c r="CH442" s="17">
        <v>2.2546659503923702E-2</v>
      </c>
      <c r="CI442" s="17">
        <v>4.4298746734042199E-3</v>
      </c>
      <c r="CJ442" s="17">
        <v>1.5407374716439701E-2</v>
      </c>
      <c r="CK442" s="17"/>
      <c r="CL442" s="17">
        <v>2.57525594253031E-2</v>
      </c>
      <c r="CM442" s="17">
        <v>1.26020270367134E-2</v>
      </c>
      <c r="CN442" s="17"/>
      <c r="CO442" s="17">
        <v>1.92661016088423E-2</v>
      </c>
      <c r="CP442" s="17">
        <v>1.94088063832988E-2</v>
      </c>
      <c r="CQ442" s="17">
        <v>1.67068501978541E-2</v>
      </c>
      <c r="CR442" s="17">
        <v>2.1413635378489702E-2</v>
      </c>
    </row>
    <row r="443" spans="2:96" x14ac:dyDescent="0.25">
      <c r="B443" t="s">
        <v>152</v>
      </c>
      <c r="C443" s="17">
        <v>1.8985991494150499E-2</v>
      </c>
      <c r="D443" s="17">
        <v>1.6989950962616799E-2</v>
      </c>
      <c r="E443" s="17">
        <v>1.9955685092760099E-2</v>
      </c>
      <c r="F443" s="17"/>
      <c r="G443" s="17">
        <v>1.07838046688008E-2</v>
      </c>
      <c r="H443" s="17">
        <v>1.63155324168353E-2</v>
      </c>
      <c r="I443" s="17">
        <v>1.6561813998684002E-2</v>
      </c>
      <c r="J443" s="17">
        <v>1.84700534316703E-2</v>
      </c>
      <c r="K443" s="17">
        <v>2.4523200121555198E-2</v>
      </c>
      <c r="L443" s="17">
        <v>2.53009258426641E-2</v>
      </c>
      <c r="M443" s="17"/>
      <c r="N443" s="17">
        <v>1.0420831785198899E-2</v>
      </c>
      <c r="O443" s="17">
        <v>2.1019258640753099E-2</v>
      </c>
      <c r="P443" s="17">
        <v>1.86550054980665E-2</v>
      </c>
      <c r="Q443" s="17">
        <v>2.6609004730691398E-2</v>
      </c>
      <c r="R443" s="17"/>
      <c r="S443" s="17">
        <v>1.37412914418596E-2</v>
      </c>
      <c r="T443" s="17">
        <v>7.8279934910576304E-3</v>
      </c>
      <c r="U443" s="17">
        <v>5.42524637710632E-3</v>
      </c>
      <c r="V443" s="17">
        <v>3.2952961290947699E-2</v>
      </c>
      <c r="W443" s="17">
        <v>2.17761906571932E-2</v>
      </c>
      <c r="X443" s="17">
        <v>1.4968728432104599E-2</v>
      </c>
      <c r="Y443" s="17">
        <v>1.1587006209392599E-2</v>
      </c>
      <c r="Z443" s="17">
        <v>0</v>
      </c>
      <c r="AA443" s="17">
        <v>1.61966131455487E-2</v>
      </c>
      <c r="AB443" s="17">
        <v>3.09956660703187E-2</v>
      </c>
      <c r="AC443" s="17">
        <v>4.77858500256561E-2</v>
      </c>
      <c r="AD443" s="17">
        <v>6.2921701519045997E-2</v>
      </c>
      <c r="AE443" s="17"/>
      <c r="AF443" s="17">
        <v>2.3694387051089401E-2</v>
      </c>
      <c r="AG443" s="17">
        <v>3.3944848368102601E-3</v>
      </c>
      <c r="AH443" s="17">
        <v>1.6416860395324698E-2</v>
      </c>
      <c r="AI443" s="17">
        <v>0</v>
      </c>
      <c r="AJ443" s="17">
        <v>2.8134756063435001E-2</v>
      </c>
      <c r="AK443" s="17"/>
      <c r="AL443" s="17">
        <v>2.06734623383821E-2</v>
      </c>
      <c r="AM443" s="17">
        <v>1.09465007305494E-2</v>
      </c>
      <c r="AN443" s="17">
        <v>1.25134867707916E-2</v>
      </c>
      <c r="AO443" s="17"/>
      <c r="AP443" s="17">
        <v>2.0045137540375901E-2</v>
      </c>
      <c r="AQ443" s="17">
        <v>1.04450796069184E-2</v>
      </c>
      <c r="AR443" s="17">
        <v>2.7469078813381599E-2</v>
      </c>
      <c r="AS443" s="17">
        <v>4.1133709733652702E-3</v>
      </c>
      <c r="AT443" s="17">
        <v>0</v>
      </c>
      <c r="AU443" s="17"/>
      <c r="AV443" s="17">
        <v>0.17717430870440201</v>
      </c>
      <c r="AW443" s="17">
        <v>3.8452278123806E-2</v>
      </c>
      <c r="AX443" s="17">
        <v>2.5343966942414101E-2</v>
      </c>
      <c r="AY443" s="17">
        <v>3.1939560719681098E-2</v>
      </c>
      <c r="AZ443" s="17">
        <v>6.3116730785181098E-3</v>
      </c>
      <c r="BA443" s="17">
        <v>3.27722093899201E-2</v>
      </c>
      <c r="BB443" s="17">
        <v>2.5395804131126399E-2</v>
      </c>
      <c r="BC443" s="17">
        <v>6.0226108677793903E-3</v>
      </c>
      <c r="BD443" s="17">
        <v>0</v>
      </c>
      <c r="BE443" s="17">
        <v>9.4961273467067796E-3</v>
      </c>
      <c r="BF443" s="17">
        <v>1.34548704194057E-2</v>
      </c>
      <c r="BG443" s="17">
        <v>2.7047718255377801E-2</v>
      </c>
      <c r="BH443" s="17">
        <v>1.1636737817083799E-2</v>
      </c>
      <c r="BI443" s="17">
        <v>0</v>
      </c>
      <c r="BJ443" s="17">
        <v>2.7022078538614599E-2</v>
      </c>
      <c r="BK443" s="17">
        <v>0</v>
      </c>
      <c r="BL443" s="17"/>
      <c r="BM443" s="17">
        <v>1.27448873475855E-2</v>
      </c>
      <c r="BN443" s="17">
        <v>1.9843481237910101E-2</v>
      </c>
      <c r="BO443" s="17">
        <v>1.30450332693974E-2</v>
      </c>
      <c r="BP443" s="17">
        <v>2.6635507767525199E-2</v>
      </c>
      <c r="BQ443" s="17">
        <v>9.7405574500105795E-3</v>
      </c>
      <c r="BR443" s="17">
        <v>4.4250749335505199E-2</v>
      </c>
      <c r="BS443" s="17"/>
      <c r="BT443" s="17">
        <v>8.0487790785996102E-3</v>
      </c>
      <c r="BU443" s="17">
        <v>3.6104614873133697E-2</v>
      </c>
      <c r="BV443" s="17"/>
      <c r="BW443" s="17">
        <v>8.4726054467163994E-3</v>
      </c>
      <c r="BX443" s="17">
        <v>1.4281144968860199E-2</v>
      </c>
      <c r="BY443" s="17"/>
      <c r="BZ443" s="17">
        <v>1.5765824836911298E-2</v>
      </c>
      <c r="CA443" s="17">
        <v>3.7171393505834399E-2</v>
      </c>
      <c r="CB443" s="17">
        <v>2.3588085387150501E-2</v>
      </c>
      <c r="CC443" s="17"/>
      <c r="CD443" s="17">
        <v>1.3159265608401E-2</v>
      </c>
      <c r="CE443" s="17">
        <v>3.1172411047862902E-2</v>
      </c>
      <c r="CF443" s="17">
        <v>1.7467620955404401E-2</v>
      </c>
      <c r="CG443" s="17"/>
      <c r="CH443" s="17">
        <v>1.6953629468251099E-2</v>
      </c>
      <c r="CI443" s="17">
        <v>2.8782370148364999E-2</v>
      </c>
      <c r="CJ443" s="17">
        <v>2.0591308119479401E-2</v>
      </c>
      <c r="CK443" s="17"/>
      <c r="CL443" s="17">
        <v>5.8560685049333597E-3</v>
      </c>
      <c r="CM443" s="17">
        <v>3.1261300704811902E-2</v>
      </c>
      <c r="CN443" s="17"/>
      <c r="CO443" s="17">
        <v>6.2193684429596198E-3</v>
      </c>
      <c r="CP443" s="17">
        <v>1.07867292429329E-2</v>
      </c>
      <c r="CQ443" s="17">
        <v>2.56109158107042E-2</v>
      </c>
      <c r="CR443" s="17">
        <v>2.6461261799128898E-2</v>
      </c>
    </row>
    <row r="444" spans="2:96" x14ac:dyDescent="0.25">
      <c r="B444" t="s">
        <v>345</v>
      </c>
      <c r="C444" s="17">
        <v>0.69718336185010399</v>
      </c>
      <c r="D444" s="17">
        <v>0.66802361636072405</v>
      </c>
      <c r="E444" s="17">
        <v>0.72518934895070697</v>
      </c>
      <c r="F444" s="17"/>
      <c r="G444" s="17">
        <v>0.744405907320282</v>
      </c>
      <c r="H444" s="17">
        <v>0.75860414276949795</v>
      </c>
      <c r="I444" s="17">
        <v>0.63745406508465097</v>
      </c>
      <c r="J444" s="17">
        <v>0.71452566762438796</v>
      </c>
      <c r="K444" s="17">
        <v>0.688285016257288</v>
      </c>
      <c r="L444" s="17">
        <v>0.65595675795751096</v>
      </c>
      <c r="M444" s="17"/>
      <c r="N444" s="17">
        <v>0.68762094086946801</v>
      </c>
      <c r="O444" s="17">
        <v>0.70136904102324604</v>
      </c>
      <c r="P444" s="17">
        <v>0.70153925208131096</v>
      </c>
      <c r="Q444" s="17">
        <v>0.70503435726212105</v>
      </c>
      <c r="R444" s="17"/>
      <c r="S444" s="17">
        <v>0.73915701398958</v>
      </c>
      <c r="T444" s="17">
        <v>0.68210281924479499</v>
      </c>
      <c r="U444" s="17">
        <v>0.68497203063011203</v>
      </c>
      <c r="V444" s="17">
        <v>0.69386128054371499</v>
      </c>
      <c r="W444" s="17">
        <v>0.69503845890208005</v>
      </c>
      <c r="X444" s="17">
        <v>0.74171823051428698</v>
      </c>
      <c r="Y444" s="17">
        <v>0.69146649974866703</v>
      </c>
      <c r="Z444" s="17">
        <v>0.72376024577139697</v>
      </c>
      <c r="AA444" s="17">
        <v>0.74350858532202702</v>
      </c>
      <c r="AB444" s="17">
        <v>0.64855068809493499</v>
      </c>
      <c r="AC444" s="17">
        <v>0.57276303840064702</v>
      </c>
      <c r="AD444" s="17">
        <v>0.64450899086836499</v>
      </c>
      <c r="AE444" s="17"/>
      <c r="AF444" s="17">
        <v>0.69184933673679305</v>
      </c>
      <c r="AG444" s="17">
        <v>0.71326606636923096</v>
      </c>
      <c r="AH444" s="17">
        <v>0.68544237919326101</v>
      </c>
      <c r="AI444" s="17">
        <v>0.62759418469011097</v>
      </c>
      <c r="AJ444" s="17">
        <v>0.69180385962674795</v>
      </c>
      <c r="AK444" s="17"/>
      <c r="AL444" s="17">
        <v>0.69431938006315697</v>
      </c>
      <c r="AM444" s="17">
        <v>0.72170448989843305</v>
      </c>
      <c r="AN444" s="17">
        <v>0.68128510483225702</v>
      </c>
      <c r="AO444" s="17"/>
      <c r="AP444" s="17">
        <v>0.690188851835707</v>
      </c>
      <c r="AQ444" s="17">
        <v>0.70909758408097801</v>
      </c>
      <c r="AR444" s="17">
        <v>0.66953409687479104</v>
      </c>
      <c r="AS444" s="17">
        <v>0.73268315621057101</v>
      </c>
      <c r="AT444" s="17">
        <v>0.65179285059296499</v>
      </c>
      <c r="AU444" s="17"/>
      <c r="AV444" s="17">
        <v>0.37330186845536401</v>
      </c>
      <c r="AW444" s="17">
        <v>0.65951767902171499</v>
      </c>
      <c r="AX444" s="17">
        <v>0.696994194523058</v>
      </c>
      <c r="AY444" s="17">
        <v>0.66346330117775298</v>
      </c>
      <c r="AZ444" s="17">
        <v>0.72282905600859804</v>
      </c>
      <c r="BA444" s="17">
        <v>0.70194677066292199</v>
      </c>
      <c r="BB444" s="17">
        <v>0.69966031592491995</v>
      </c>
      <c r="BC444" s="17">
        <v>0.71695428811735196</v>
      </c>
      <c r="BD444" s="17">
        <v>0.682859780453967</v>
      </c>
      <c r="BE444" s="17">
        <v>0.71641398364124997</v>
      </c>
      <c r="BF444" s="17">
        <v>0.74093973413813496</v>
      </c>
      <c r="BG444" s="17">
        <v>0.59567630342553701</v>
      </c>
      <c r="BH444" s="17">
        <v>0.66916866979567602</v>
      </c>
      <c r="BI444" s="17">
        <v>0.608717393191616</v>
      </c>
      <c r="BJ444" s="17">
        <v>0.79543515657101305</v>
      </c>
      <c r="BK444" s="17">
        <v>0.78460618851335895</v>
      </c>
      <c r="BL444" s="17"/>
      <c r="BM444" s="17">
        <v>0.72111111757777302</v>
      </c>
      <c r="BN444" s="17">
        <v>0.70429231023000405</v>
      </c>
      <c r="BO444" s="17">
        <v>0.69863706631432398</v>
      </c>
      <c r="BP444" s="17">
        <v>0.65611006300008101</v>
      </c>
      <c r="BQ444" s="17">
        <v>0.74105655582583696</v>
      </c>
      <c r="BR444" s="17">
        <v>0.62579718731669698</v>
      </c>
      <c r="BS444" s="17"/>
      <c r="BT444" s="17">
        <v>0.71882709049353</v>
      </c>
      <c r="BU444" s="17">
        <v>0.66112103238615505</v>
      </c>
      <c r="BV444" s="17"/>
      <c r="BW444" s="17">
        <v>0.73636315333323099</v>
      </c>
      <c r="BX444" s="17">
        <v>0.69088878594318603</v>
      </c>
      <c r="BY444" s="17"/>
      <c r="BZ444" s="17">
        <v>0.704452366464418</v>
      </c>
      <c r="CA444" s="17">
        <v>0.66200001235554695</v>
      </c>
      <c r="CB444" s="17">
        <v>0.75041618114643405</v>
      </c>
      <c r="CC444" s="17"/>
      <c r="CD444" s="17">
        <v>0.71064032884855699</v>
      </c>
      <c r="CE444" s="17">
        <v>0.69921354324687701</v>
      </c>
      <c r="CF444" s="17">
        <v>0.69495386085062005</v>
      </c>
      <c r="CG444" s="17"/>
      <c r="CH444" s="17">
        <v>0.70155836022523999</v>
      </c>
      <c r="CI444" s="17">
        <v>0.71463371455691804</v>
      </c>
      <c r="CJ444" s="17">
        <v>0.64999237183460101</v>
      </c>
      <c r="CK444" s="17"/>
      <c r="CL444" s="17">
        <v>0.69991809532383997</v>
      </c>
      <c r="CM444" s="17">
        <v>0.69548133377505805</v>
      </c>
      <c r="CN444" s="17"/>
      <c r="CO444" s="17">
        <v>0.71409606703067097</v>
      </c>
      <c r="CP444" s="17">
        <v>0.69702589237441803</v>
      </c>
      <c r="CQ444" s="17">
        <v>0.69898606531760699</v>
      </c>
      <c r="CR444" s="17">
        <v>0.68782236257320295</v>
      </c>
    </row>
    <row r="445" spans="2:96" x14ac:dyDescent="0.25">
      <c r="B445" t="s">
        <v>346</v>
      </c>
      <c r="C445" s="17">
        <v>6.4780991680950695E-2</v>
      </c>
      <c r="D445" s="17">
        <v>7.8508118678584898E-2</v>
      </c>
      <c r="E445" s="17">
        <v>5.1689633257401398E-2</v>
      </c>
      <c r="F445" s="17"/>
      <c r="G445" s="17">
        <v>6.3846587117168299E-2</v>
      </c>
      <c r="H445" s="17">
        <v>5.5569054735359003E-2</v>
      </c>
      <c r="I445" s="17">
        <v>7.2061028894704199E-2</v>
      </c>
      <c r="J445" s="17">
        <v>5.3930677230172502E-2</v>
      </c>
      <c r="K445" s="17">
        <v>7.9738552645292393E-2</v>
      </c>
      <c r="L445" s="17">
        <v>6.5796829357410602E-2</v>
      </c>
      <c r="M445" s="17"/>
      <c r="N445" s="17">
        <v>7.5661355854248102E-2</v>
      </c>
      <c r="O445" s="17">
        <v>6.6414824114539403E-2</v>
      </c>
      <c r="P445" s="17">
        <v>5.7936766121558299E-2</v>
      </c>
      <c r="Q445" s="17">
        <v>5.8061951273272398E-2</v>
      </c>
      <c r="R445" s="17"/>
      <c r="S445" s="17">
        <v>6.8663531980599504E-2</v>
      </c>
      <c r="T445" s="17">
        <v>4.6517888890699903E-2</v>
      </c>
      <c r="U445" s="17">
        <v>4.4832150574225398E-2</v>
      </c>
      <c r="V445" s="17">
        <v>6.4679784458254203E-2</v>
      </c>
      <c r="W445" s="17">
        <v>6.5591337712946604E-2</v>
      </c>
      <c r="X445" s="17">
        <v>5.0703512561743998E-2</v>
      </c>
      <c r="Y445" s="17">
        <v>6.5105583182428803E-2</v>
      </c>
      <c r="Z445" s="17">
        <v>0.1056525731387</v>
      </c>
      <c r="AA445" s="17">
        <v>6.1581241414764898E-2</v>
      </c>
      <c r="AB445" s="17">
        <v>8.2644743615047506E-2</v>
      </c>
      <c r="AC445" s="17">
        <v>8.4689473719143094E-2</v>
      </c>
      <c r="AD445" s="17">
        <v>8.9727554731724807E-2</v>
      </c>
      <c r="AE445" s="17"/>
      <c r="AF445" s="17">
        <v>8.1531355309361703E-2</v>
      </c>
      <c r="AG445" s="17">
        <v>4.1617017999521798E-2</v>
      </c>
      <c r="AH445" s="17">
        <v>0.104510675201842</v>
      </c>
      <c r="AI445" s="17">
        <v>7.1374984955639501E-2</v>
      </c>
      <c r="AJ445" s="17">
        <v>5.2950915376859302E-2</v>
      </c>
      <c r="AK445" s="17"/>
      <c r="AL445" s="17">
        <v>6.7490736067072801E-2</v>
      </c>
      <c r="AM445" s="17">
        <v>4.8842914041981801E-2</v>
      </c>
      <c r="AN445" s="17">
        <v>0.101001090862506</v>
      </c>
      <c r="AO445" s="17"/>
      <c r="AP445" s="17">
        <v>7.5386766225190194E-2</v>
      </c>
      <c r="AQ445" s="17">
        <v>5.8385622593466198E-2</v>
      </c>
      <c r="AR445" s="17">
        <v>5.8566496283262402E-2</v>
      </c>
      <c r="AS445" s="17">
        <v>8.1267007482192594E-2</v>
      </c>
      <c r="AT445" s="17">
        <v>8.8677852082598402E-2</v>
      </c>
      <c r="AU445" s="17"/>
      <c r="AV445" s="17">
        <v>0</v>
      </c>
      <c r="AW445" s="17">
        <v>9.6772341493474898E-2</v>
      </c>
      <c r="AX445" s="17">
        <v>2.6162141970735801E-2</v>
      </c>
      <c r="AY445" s="17">
        <v>7.1122781616660399E-2</v>
      </c>
      <c r="AZ445" s="17">
        <v>5.0201709498089102E-2</v>
      </c>
      <c r="BA445" s="17">
        <v>4.6725996230029203E-2</v>
      </c>
      <c r="BB445" s="17">
        <v>5.5922692845917901E-2</v>
      </c>
      <c r="BC445" s="17">
        <v>9.5584786254940296E-2</v>
      </c>
      <c r="BD445" s="17">
        <v>8.1828157786127606E-2</v>
      </c>
      <c r="BE445" s="17">
        <v>3.0758284897557601E-2</v>
      </c>
      <c r="BF445" s="17">
        <v>7.95407363938508E-2</v>
      </c>
      <c r="BG445" s="17">
        <v>0.13337028415277399</v>
      </c>
      <c r="BH445" s="17">
        <v>0.135446570777217</v>
      </c>
      <c r="BI445" s="17">
        <v>7.4955722529322893E-2</v>
      </c>
      <c r="BJ445" s="17">
        <v>3.5268795093619E-2</v>
      </c>
      <c r="BK445" s="17">
        <v>3.9112859450517401E-2</v>
      </c>
      <c r="BL445" s="17"/>
      <c r="BM445" s="17">
        <v>4.6665456547396102E-2</v>
      </c>
      <c r="BN445" s="17">
        <v>7.7590235598694504E-2</v>
      </c>
      <c r="BO445" s="17">
        <v>5.36891370623922E-2</v>
      </c>
      <c r="BP445" s="17">
        <v>8.1579747607609304E-2</v>
      </c>
      <c r="BQ445" s="17">
        <v>4.9850733502705698E-2</v>
      </c>
      <c r="BR445" s="17">
        <v>6.6806387665367506E-2</v>
      </c>
      <c r="BS445" s="17"/>
      <c r="BT445" s="17">
        <v>6.4091506840456294E-2</v>
      </c>
      <c r="BU445" s="17">
        <v>6.8096799555038598E-2</v>
      </c>
      <c r="BV445" s="17"/>
      <c r="BW445" s="17">
        <v>5.6498649306555099E-2</v>
      </c>
      <c r="BX445" s="17">
        <v>7.9952113901997704E-2</v>
      </c>
      <c r="BY445" s="17"/>
      <c r="BZ445" s="17">
        <v>6.6651427765485896E-2</v>
      </c>
      <c r="CA445" s="17">
        <v>5.9951553864830198E-2</v>
      </c>
      <c r="CB445" s="17">
        <v>5.9723365980079803E-2</v>
      </c>
      <c r="CC445" s="17"/>
      <c r="CD445" s="17">
        <v>6.8351792333753797E-2</v>
      </c>
      <c r="CE445" s="17">
        <v>5.20460897358348E-2</v>
      </c>
      <c r="CF445" s="17">
        <v>7.3259155857719097E-2</v>
      </c>
      <c r="CG445" s="17"/>
      <c r="CH445" s="17">
        <v>6.8554484476975194E-2</v>
      </c>
      <c r="CI445" s="17">
        <v>3.7945170576196098E-2</v>
      </c>
      <c r="CJ445" s="17">
        <v>8.3210110319799205E-2</v>
      </c>
      <c r="CK445" s="17"/>
      <c r="CL445" s="17">
        <v>7.3767019456121394E-2</v>
      </c>
      <c r="CM445" s="17">
        <v>5.7492707826569601E-2</v>
      </c>
      <c r="CN445" s="17"/>
      <c r="CO445" s="17">
        <v>8.1682540323280206E-2</v>
      </c>
      <c r="CP445" s="17">
        <v>6.0862847532224401E-2</v>
      </c>
      <c r="CQ445" s="17">
        <v>6.2314784142370898E-2</v>
      </c>
      <c r="CR445" s="17">
        <v>7.0891087205769504E-2</v>
      </c>
    </row>
    <row r="446" spans="2:96" x14ac:dyDescent="0.25">
      <c r="B446" t="s">
        <v>275</v>
      </c>
      <c r="C446" s="17">
        <v>0.63240237016915302</v>
      </c>
      <c r="D446" s="17">
        <v>0.58951549768213996</v>
      </c>
      <c r="E446" s="17">
        <v>0.67349971569330502</v>
      </c>
      <c r="F446" s="17"/>
      <c r="G446" s="17">
        <v>0.68055932020311305</v>
      </c>
      <c r="H446" s="17">
        <v>0.70303508803413906</v>
      </c>
      <c r="I446" s="17">
        <v>0.56539303618994696</v>
      </c>
      <c r="J446" s="17">
        <v>0.66059499039421599</v>
      </c>
      <c r="K446" s="17">
        <v>0.60854646361199605</v>
      </c>
      <c r="L446" s="17">
        <v>0.59015992860010003</v>
      </c>
      <c r="M446" s="17"/>
      <c r="N446" s="17">
        <v>0.61195958501521897</v>
      </c>
      <c r="O446" s="17">
        <v>0.63495421690870701</v>
      </c>
      <c r="P446" s="17">
        <v>0.643602485959752</v>
      </c>
      <c r="Q446" s="17">
        <v>0.64697240598884898</v>
      </c>
      <c r="R446" s="17"/>
      <c r="S446" s="17">
        <v>0.67049348200897996</v>
      </c>
      <c r="T446" s="17">
        <v>0.63558493035409602</v>
      </c>
      <c r="U446" s="17">
        <v>0.64013988005588596</v>
      </c>
      <c r="V446" s="17">
        <v>0.62918149608546103</v>
      </c>
      <c r="W446" s="17">
        <v>0.62944712118913404</v>
      </c>
      <c r="X446" s="17">
        <v>0.69101471795254299</v>
      </c>
      <c r="Y446" s="17">
        <v>0.62636091656623805</v>
      </c>
      <c r="Z446" s="17">
        <v>0.61810767263269595</v>
      </c>
      <c r="AA446" s="17">
        <v>0.68192734390726195</v>
      </c>
      <c r="AB446" s="17">
        <v>0.56590594447988696</v>
      </c>
      <c r="AC446" s="17">
        <v>0.48807356468150298</v>
      </c>
      <c r="AD446" s="17">
        <v>0.55478143613663999</v>
      </c>
      <c r="AE446" s="17"/>
      <c r="AF446" s="17">
        <v>0.61031798142743099</v>
      </c>
      <c r="AG446" s="17">
        <v>0.67164904836970896</v>
      </c>
      <c r="AH446" s="17">
        <v>0.58093170399141902</v>
      </c>
      <c r="AI446" s="17">
        <v>0.55621919973447198</v>
      </c>
      <c r="AJ446" s="17">
        <v>0.63885294424988803</v>
      </c>
      <c r="AK446" s="17"/>
      <c r="AL446" s="17">
        <v>0.62682864399608396</v>
      </c>
      <c r="AM446" s="17">
        <v>0.67286157585645101</v>
      </c>
      <c r="AN446" s="17">
        <v>0.58028401396975104</v>
      </c>
      <c r="AO446" s="17"/>
      <c r="AP446" s="17">
        <v>0.61480208561051697</v>
      </c>
      <c r="AQ446" s="17">
        <v>0.65071196148751198</v>
      </c>
      <c r="AR446" s="17">
        <v>0.61096760059152899</v>
      </c>
      <c r="AS446" s="17">
        <v>0.65141614872837805</v>
      </c>
      <c r="AT446" s="17">
        <v>0.56311499851036595</v>
      </c>
      <c r="AU446" s="17"/>
      <c r="AV446" s="17">
        <v>0.37330186845536401</v>
      </c>
      <c r="AW446" s="17">
        <v>0.56274533752823996</v>
      </c>
      <c r="AX446" s="17">
        <v>0.67083205255232203</v>
      </c>
      <c r="AY446" s="17">
        <v>0.59234051956109302</v>
      </c>
      <c r="AZ446" s="17">
        <v>0.67262734651050904</v>
      </c>
      <c r="BA446" s="17">
        <v>0.65522077443289295</v>
      </c>
      <c r="BB446" s="17">
        <v>0.64373762307900195</v>
      </c>
      <c r="BC446" s="17">
        <v>0.62136950186241202</v>
      </c>
      <c r="BD446" s="17">
        <v>0.60103162266783905</v>
      </c>
      <c r="BE446" s="17">
        <v>0.68565569874369203</v>
      </c>
      <c r="BF446" s="17">
        <v>0.66139899774428501</v>
      </c>
      <c r="BG446" s="17">
        <v>0.46230601927276299</v>
      </c>
      <c r="BH446" s="17">
        <v>0.53372209901845902</v>
      </c>
      <c r="BI446" s="17">
        <v>0.53376167066229296</v>
      </c>
      <c r="BJ446" s="17">
        <v>0.76016636147739403</v>
      </c>
      <c r="BK446" s="17">
        <v>0.74549332906284205</v>
      </c>
      <c r="BL446" s="17"/>
      <c r="BM446" s="17">
        <v>0.67444566103037695</v>
      </c>
      <c r="BN446" s="17">
        <v>0.62670207463131</v>
      </c>
      <c r="BO446" s="17">
        <v>0.64494792925193201</v>
      </c>
      <c r="BP446" s="17">
        <v>0.57453031539247201</v>
      </c>
      <c r="BQ446" s="17">
        <v>0.69120582232313099</v>
      </c>
      <c r="BR446" s="17">
        <v>0.55899079965133003</v>
      </c>
      <c r="BS446" s="17"/>
      <c r="BT446" s="17">
        <v>0.65473558365307305</v>
      </c>
      <c r="BU446" s="17">
        <v>0.59302423283111705</v>
      </c>
      <c r="BV446" s="17"/>
      <c r="BW446" s="17">
        <v>0.67986450402667598</v>
      </c>
      <c r="BX446" s="17">
        <v>0.61093667204118796</v>
      </c>
      <c r="BY446" s="17"/>
      <c r="BZ446" s="17">
        <v>0.63780093869893195</v>
      </c>
      <c r="CA446" s="17">
        <v>0.60204845849071698</v>
      </c>
      <c r="CB446" s="17">
        <v>0.69069281516635395</v>
      </c>
      <c r="CC446" s="17"/>
      <c r="CD446" s="17">
        <v>0.642288536514803</v>
      </c>
      <c r="CE446" s="17">
        <v>0.64716745351104299</v>
      </c>
      <c r="CF446" s="17">
        <v>0.62169470499290103</v>
      </c>
      <c r="CG446" s="17"/>
      <c r="CH446" s="17">
        <v>0.633003875748265</v>
      </c>
      <c r="CI446" s="17">
        <v>0.67668854398072198</v>
      </c>
      <c r="CJ446" s="17">
        <v>0.56678226151480204</v>
      </c>
      <c r="CK446" s="17"/>
      <c r="CL446" s="17">
        <v>0.62615107586771801</v>
      </c>
      <c r="CM446" s="17">
        <v>0.63798862594848904</v>
      </c>
      <c r="CN446" s="17"/>
      <c r="CO446" s="17">
        <v>0.63241352670739104</v>
      </c>
      <c r="CP446" s="17">
        <v>0.63616304484219399</v>
      </c>
      <c r="CQ446" s="17">
        <v>0.63667128117523597</v>
      </c>
      <c r="CR446" s="17">
        <v>0.61693127536743297</v>
      </c>
    </row>
    <row r="447" spans="2:96" x14ac:dyDescent="0.25">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c r="CA447" s="17"/>
      <c r="CB447" s="17"/>
      <c r="CC447" s="17"/>
      <c r="CD447" s="17"/>
      <c r="CE447" s="17"/>
      <c r="CF447" s="17"/>
      <c r="CG447" s="17"/>
      <c r="CH447" s="17"/>
      <c r="CI447" s="17"/>
      <c r="CJ447" s="17"/>
      <c r="CK447" s="17"/>
      <c r="CL447" s="17"/>
      <c r="CM447" s="17"/>
      <c r="CN447" s="17"/>
      <c r="CO447" s="17"/>
      <c r="CP447" s="17"/>
      <c r="CQ447" s="17"/>
      <c r="CR447" s="17"/>
    </row>
    <row r="448" spans="2:96" x14ac:dyDescent="0.25">
      <c r="B448" s="6" t="s">
        <v>354</v>
      </c>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c r="CA448" s="17"/>
      <c r="CB448" s="17"/>
      <c r="CC448" s="17"/>
      <c r="CD448" s="17"/>
      <c r="CE448" s="17"/>
      <c r="CF448" s="17"/>
      <c r="CG448" s="17"/>
      <c r="CH448" s="17"/>
      <c r="CI448" s="17"/>
      <c r="CJ448" s="17"/>
      <c r="CK448" s="17"/>
      <c r="CL448" s="17"/>
      <c r="CM448" s="17"/>
      <c r="CN448" s="17"/>
      <c r="CO448" s="17"/>
      <c r="CP448" s="17"/>
      <c r="CQ448" s="17"/>
      <c r="CR448" s="17"/>
    </row>
    <row r="449" spans="2:96" x14ac:dyDescent="0.25">
      <c r="B449" s="24" t="s">
        <v>123</v>
      </c>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c r="CA449" s="17"/>
      <c r="CB449" s="17"/>
      <c r="CC449" s="17"/>
      <c r="CD449" s="17"/>
      <c r="CE449" s="17"/>
      <c r="CF449" s="17"/>
      <c r="CG449" s="17"/>
      <c r="CH449" s="17"/>
      <c r="CI449" s="17"/>
      <c r="CJ449" s="17"/>
      <c r="CK449" s="17"/>
      <c r="CL449" s="17"/>
      <c r="CM449" s="17"/>
      <c r="CN449" s="17"/>
      <c r="CO449" s="17"/>
      <c r="CP449" s="17"/>
      <c r="CQ449" s="17"/>
      <c r="CR449" s="17"/>
    </row>
    <row r="450" spans="2:96" x14ac:dyDescent="0.25">
      <c r="B450" t="s">
        <v>340</v>
      </c>
      <c r="C450" s="17">
        <v>0.17592567763618899</v>
      </c>
      <c r="D450" s="17">
        <v>0.17831033951969599</v>
      </c>
      <c r="E450" s="17">
        <v>0.17453877607849499</v>
      </c>
      <c r="F450" s="17"/>
      <c r="G450" s="17">
        <v>0.26287369492614399</v>
      </c>
      <c r="H450" s="17">
        <v>0.20738175951067001</v>
      </c>
      <c r="I450" s="17">
        <v>0.18742394177573901</v>
      </c>
      <c r="J450" s="17">
        <v>0.14975099036857001</v>
      </c>
      <c r="K450" s="17">
        <v>0.155289021707012</v>
      </c>
      <c r="L450" s="17">
        <v>0.11816929060666601</v>
      </c>
      <c r="M450" s="17"/>
      <c r="N450" s="17">
        <v>0.21687814035172301</v>
      </c>
      <c r="O450" s="17">
        <v>0.15521955655557801</v>
      </c>
      <c r="P450" s="17">
        <v>0.14086999177586801</v>
      </c>
      <c r="Q450" s="17">
        <v>0.185964129943889</v>
      </c>
      <c r="R450" s="17"/>
      <c r="S450" s="17">
        <v>0.260009253793275</v>
      </c>
      <c r="T450" s="17">
        <v>0.141557743775096</v>
      </c>
      <c r="U450" s="17">
        <v>0.19869646840757699</v>
      </c>
      <c r="V450" s="17">
        <v>0.137430209130424</v>
      </c>
      <c r="W450" s="17">
        <v>0.220097463356523</v>
      </c>
      <c r="X450" s="17">
        <v>0.16036348644526199</v>
      </c>
      <c r="Y450" s="17">
        <v>0.15202544269846399</v>
      </c>
      <c r="Z450" s="17">
        <v>0.111474649088616</v>
      </c>
      <c r="AA450" s="17">
        <v>0.19854793996570799</v>
      </c>
      <c r="AB450" s="17">
        <v>0.146898297204795</v>
      </c>
      <c r="AC450" s="17">
        <v>0.11344903554377</v>
      </c>
      <c r="AD450" s="17">
        <v>0.18921021115686501</v>
      </c>
      <c r="AE450" s="17"/>
      <c r="AF450" s="17">
        <v>0.163094213313079</v>
      </c>
      <c r="AG450" s="17">
        <v>0.20396200705924</v>
      </c>
      <c r="AH450" s="17">
        <v>0.19789944038226201</v>
      </c>
      <c r="AI450" s="17">
        <v>0.23452585232957401</v>
      </c>
      <c r="AJ450" s="17">
        <v>8.1951849939977894E-2</v>
      </c>
      <c r="AK450" s="17"/>
      <c r="AL450" s="17">
        <v>0.18440944511080501</v>
      </c>
      <c r="AM450" s="17">
        <v>0.20264230201942801</v>
      </c>
      <c r="AN450" s="17">
        <v>0.23263787613531201</v>
      </c>
      <c r="AO450" s="17"/>
      <c r="AP450" s="17">
        <v>0.153505611008975</v>
      </c>
      <c r="AQ450" s="17">
        <v>0.16584111251457201</v>
      </c>
      <c r="AR450" s="17">
        <v>0.19358348012294599</v>
      </c>
      <c r="AS450" s="17">
        <v>0.23750993006441301</v>
      </c>
      <c r="AT450" s="17">
        <v>0.32650683139542402</v>
      </c>
      <c r="AU450" s="17"/>
      <c r="AV450" s="17">
        <v>0</v>
      </c>
      <c r="AW450" s="17">
        <v>0.35058023685571899</v>
      </c>
      <c r="AX450" s="17">
        <v>0.18517987239908801</v>
      </c>
      <c r="AY450" s="17">
        <v>0.15677768142752199</v>
      </c>
      <c r="AZ450" s="17">
        <v>0.15104062822375</v>
      </c>
      <c r="BA450" s="17">
        <v>0.166482329681508</v>
      </c>
      <c r="BB450" s="17">
        <v>0.13476378977934</v>
      </c>
      <c r="BC450" s="17">
        <v>0.16357938872164901</v>
      </c>
      <c r="BD450" s="17">
        <v>0.124295712801735</v>
      </c>
      <c r="BE450" s="17">
        <v>0.19038962784059699</v>
      </c>
      <c r="BF450" s="17">
        <v>0.19303158927552799</v>
      </c>
      <c r="BG450" s="17">
        <v>0.19544678587816799</v>
      </c>
      <c r="BH450" s="17">
        <v>0.17784043775453301</v>
      </c>
      <c r="BI450" s="17">
        <v>0.18355175631368001</v>
      </c>
      <c r="BJ450" s="17">
        <v>0.25346743116713399</v>
      </c>
      <c r="BK450" s="17">
        <v>0.30728178225100899</v>
      </c>
      <c r="BL450" s="17"/>
      <c r="BM450" s="17">
        <v>0.26490518942915797</v>
      </c>
      <c r="BN450" s="17">
        <v>0.17460043415788001</v>
      </c>
      <c r="BO450" s="17">
        <v>0.14266859934173101</v>
      </c>
      <c r="BP450" s="17">
        <v>0.13573251632113201</v>
      </c>
      <c r="BQ450" s="17">
        <v>0.113217036252685</v>
      </c>
      <c r="BR450" s="17">
        <v>0.16561962864600099</v>
      </c>
      <c r="BS450" s="17"/>
      <c r="BT450" s="17">
        <v>0.19777819540235</v>
      </c>
      <c r="BU450" s="17">
        <v>0.141701542128678</v>
      </c>
      <c r="BV450" s="17"/>
      <c r="BW450" s="17">
        <v>0.20908139853989699</v>
      </c>
      <c r="BX450" s="17">
        <v>0.148057904405859</v>
      </c>
      <c r="BY450" s="17"/>
      <c r="BZ450" s="17">
        <v>0.16705355235613001</v>
      </c>
      <c r="CA450" s="17">
        <v>0.20064955917910399</v>
      </c>
      <c r="CB450" s="17">
        <v>0.271471554277817</v>
      </c>
      <c r="CC450" s="17"/>
      <c r="CD450" s="17">
        <v>0.16896387053659601</v>
      </c>
      <c r="CE450" s="17">
        <v>0.20273535504307499</v>
      </c>
      <c r="CF450" s="17">
        <v>0.16864327527079401</v>
      </c>
      <c r="CG450" s="17"/>
      <c r="CH450" s="17">
        <v>0.17045307909440199</v>
      </c>
      <c r="CI450" s="17">
        <v>0.21242314014264899</v>
      </c>
      <c r="CJ450" s="17">
        <v>0.122677347130366</v>
      </c>
      <c r="CK450" s="17"/>
      <c r="CL450" s="17">
        <v>0.163507971576416</v>
      </c>
      <c r="CM450" s="17">
        <v>0.19293712311881001</v>
      </c>
      <c r="CN450" s="17"/>
      <c r="CO450" s="17">
        <v>0.329278241483833</v>
      </c>
      <c r="CP450" s="17">
        <v>0.166639773112362</v>
      </c>
      <c r="CQ450" s="17">
        <v>0.15818335690129001</v>
      </c>
      <c r="CR450" s="17">
        <v>0.17217943898124299</v>
      </c>
    </row>
    <row r="451" spans="2:96" x14ac:dyDescent="0.25">
      <c r="B451" t="s">
        <v>341</v>
      </c>
      <c r="C451" s="17">
        <v>0.34879085936978299</v>
      </c>
      <c r="D451" s="17">
        <v>0.32399909360268703</v>
      </c>
      <c r="E451" s="17">
        <v>0.37064282489427802</v>
      </c>
      <c r="F451" s="17"/>
      <c r="G451" s="17">
        <v>0.33961762733435602</v>
      </c>
      <c r="H451" s="17">
        <v>0.40198583944646299</v>
      </c>
      <c r="I451" s="17">
        <v>0.32673976251568299</v>
      </c>
      <c r="J451" s="17">
        <v>0.34222529101938798</v>
      </c>
      <c r="K451" s="17">
        <v>0.34892012870334599</v>
      </c>
      <c r="L451" s="17">
        <v>0.33463483197262101</v>
      </c>
      <c r="M451" s="17"/>
      <c r="N451" s="17">
        <v>0.349695391467434</v>
      </c>
      <c r="O451" s="17">
        <v>0.38311404338549399</v>
      </c>
      <c r="P451" s="17">
        <v>0.35153070166906702</v>
      </c>
      <c r="Q451" s="17">
        <v>0.31080360604949703</v>
      </c>
      <c r="R451" s="17"/>
      <c r="S451" s="17">
        <v>0.36313704975441602</v>
      </c>
      <c r="T451" s="17">
        <v>0.28433950814849202</v>
      </c>
      <c r="U451" s="17">
        <v>0.30586886359758902</v>
      </c>
      <c r="V451" s="17">
        <v>0.35117066519482898</v>
      </c>
      <c r="W451" s="17">
        <v>0.32942816573978501</v>
      </c>
      <c r="X451" s="17">
        <v>0.431863794027949</v>
      </c>
      <c r="Y451" s="17">
        <v>0.37789713355959098</v>
      </c>
      <c r="Z451" s="17">
        <v>0.36649674014358902</v>
      </c>
      <c r="AA451" s="17">
        <v>0.368808479782608</v>
      </c>
      <c r="AB451" s="17">
        <v>0.34630712365633898</v>
      </c>
      <c r="AC451" s="17">
        <v>0.30792453036874901</v>
      </c>
      <c r="AD451" s="17">
        <v>0.36619313471686898</v>
      </c>
      <c r="AE451" s="17"/>
      <c r="AF451" s="17">
        <v>0.309673458218438</v>
      </c>
      <c r="AG451" s="17">
        <v>0.359524527323136</v>
      </c>
      <c r="AH451" s="17">
        <v>0.40338646884951701</v>
      </c>
      <c r="AI451" s="17">
        <v>0.20291745586010099</v>
      </c>
      <c r="AJ451" s="17">
        <v>0.396078154196008</v>
      </c>
      <c r="AK451" s="17"/>
      <c r="AL451" s="17">
        <v>0.32604406834327299</v>
      </c>
      <c r="AM451" s="17">
        <v>0.38185754446647802</v>
      </c>
      <c r="AN451" s="17">
        <v>0.34207250519813998</v>
      </c>
      <c r="AO451" s="17"/>
      <c r="AP451" s="17">
        <v>0.31158866697489801</v>
      </c>
      <c r="AQ451" s="17">
        <v>0.32429060311938701</v>
      </c>
      <c r="AR451" s="17">
        <v>0.36409165591652498</v>
      </c>
      <c r="AS451" s="17">
        <v>0.40538050124767899</v>
      </c>
      <c r="AT451" s="17">
        <v>0.34224574085884502</v>
      </c>
      <c r="AU451" s="17"/>
      <c r="AV451" s="17">
        <v>0.36847709415683799</v>
      </c>
      <c r="AW451" s="17">
        <v>0.23392734203381499</v>
      </c>
      <c r="AX451" s="17">
        <v>0.29683179792429398</v>
      </c>
      <c r="AY451" s="17">
        <v>0.36730329237890902</v>
      </c>
      <c r="AZ451" s="17">
        <v>0.32820983553648803</v>
      </c>
      <c r="BA451" s="17">
        <v>0.33872318097738002</v>
      </c>
      <c r="BB451" s="17">
        <v>0.36841643490217801</v>
      </c>
      <c r="BC451" s="17">
        <v>0.36887950595936397</v>
      </c>
      <c r="BD451" s="17">
        <v>0.38691746638852398</v>
      </c>
      <c r="BE451" s="17">
        <v>0.33132044047468101</v>
      </c>
      <c r="BF451" s="17">
        <v>0.359122808420058</v>
      </c>
      <c r="BG451" s="17">
        <v>0.26576905038173299</v>
      </c>
      <c r="BH451" s="17">
        <v>0.396410473849164</v>
      </c>
      <c r="BI451" s="17">
        <v>0.42788438668665302</v>
      </c>
      <c r="BJ451" s="17">
        <v>0.42094794957430598</v>
      </c>
      <c r="BK451" s="17">
        <v>0.37033085331201099</v>
      </c>
      <c r="BL451" s="17"/>
      <c r="BM451" s="17">
        <v>0.369518710818942</v>
      </c>
      <c r="BN451" s="17">
        <v>0.34168661379704302</v>
      </c>
      <c r="BO451" s="17">
        <v>0.37237610015491301</v>
      </c>
      <c r="BP451" s="17">
        <v>0.32117810661406798</v>
      </c>
      <c r="BQ451" s="17">
        <v>0.36737328811644698</v>
      </c>
      <c r="BR451" s="17">
        <v>0.30685095790220801</v>
      </c>
      <c r="BS451" s="17"/>
      <c r="BT451" s="17">
        <v>0.36338945854284899</v>
      </c>
      <c r="BU451" s="17">
        <v>0.32323314710558498</v>
      </c>
      <c r="BV451" s="17"/>
      <c r="BW451" s="17">
        <v>0.36355880614869701</v>
      </c>
      <c r="BX451" s="17">
        <v>0.32917006238693303</v>
      </c>
      <c r="BY451" s="17"/>
      <c r="BZ451" s="17">
        <v>0.34738915226405898</v>
      </c>
      <c r="CA451" s="17">
        <v>0.34880844700818198</v>
      </c>
      <c r="CB451" s="17">
        <v>0.36396465798648198</v>
      </c>
      <c r="CC451" s="17"/>
      <c r="CD451" s="17">
        <v>0.34952003928341902</v>
      </c>
      <c r="CE451" s="17">
        <v>0.35990000612225698</v>
      </c>
      <c r="CF451" s="17">
        <v>0.29184311737052998</v>
      </c>
      <c r="CG451" s="17"/>
      <c r="CH451" s="17">
        <v>0.354369891790696</v>
      </c>
      <c r="CI451" s="17">
        <v>0.33807782884257997</v>
      </c>
      <c r="CJ451" s="17">
        <v>0.311710917684627</v>
      </c>
      <c r="CK451" s="17"/>
      <c r="CL451" s="17">
        <v>0.35731240901806299</v>
      </c>
      <c r="CM451" s="17">
        <v>0.341502801802963</v>
      </c>
      <c r="CN451" s="17"/>
      <c r="CO451" s="17">
        <v>0.26886805246001899</v>
      </c>
      <c r="CP451" s="17">
        <v>0.369236485247525</v>
      </c>
      <c r="CQ451" s="17">
        <v>0.36763188773832101</v>
      </c>
      <c r="CR451" s="17">
        <v>0.30230876120042799</v>
      </c>
    </row>
    <row r="452" spans="2:96" x14ac:dyDescent="0.25">
      <c r="B452" t="s">
        <v>342</v>
      </c>
      <c r="C452" s="17">
        <v>0.29222957103344799</v>
      </c>
      <c r="D452" s="17">
        <v>0.28784256716085599</v>
      </c>
      <c r="E452" s="17">
        <v>0.29809959220129101</v>
      </c>
      <c r="F452" s="17"/>
      <c r="G452" s="17">
        <v>0.24804421233891799</v>
      </c>
      <c r="H452" s="17">
        <v>0.249345709429696</v>
      </c>
      <c r="I452" s="17">
        <v>0.29242461450821999</v>
      </c>
      <c r="J452" s="17">
        <v>0.33495302551933898</v>
      </c>
      <c r="K452" s="17">
        <v>0.244425009629407</v>
      </c>
      <c r="L452" s="17">
        <v>0.35387250388557701</v>
      </c>
      <c r="M452" s="17"/>
      <c r="N452" s="17">
        <v>0.27114311028543397</v>
      </c>
      <c r="O452" s="17">
        <v>0.28193890326920001</v>
      </c>
      <c r="P452" s="17">
        <v>0.29904099062927603</v>
      </c>
      <c r="Q452" s="17">
        <v>0.31660642174103498</v>
      </c>
      <c r="R452" s="17"/>
      <c r="S452" s="17">
        <v>0.25856547825146597</v>
      </c>
      <c r="T452" s="17">
        <v>0.35435196695689902</v>
      </c>
      <c r="U452" s="17">
        <v>0.32237077624443899</v>
      </c>
      <c r="V452" s="17">
        <v>0.29628808143852098</v>
      </c>
      <c r="W452" s="17">
        <v>0.32280267983063998</v>
      </c>
      <c r="X452" s="17">
        <v>0.252019889071467</v>
      </c>
      <c r="Y452" s="17">
        <v>0.25333421023989799</v>
      </c>
      <c r="Z452" s="17">
        <v>0.264935311416573</v>
      </c>
      <c r="AA452" s="17">
        <v>0.27989933910278297</v>
      </c>
      <c r="AB452" s="17">
        <v>0.30974673383109003</v>
      </c>
      <c r="AC452" s="17">
        <v>0.29384555439408</v>
      </c>
      <c r="AD452" s="17">
        <v>0.266525974607079</v>
      </c>
      <c r="AE452" s="17"/>
      <c r="AF452" s="17">
        <v>0.30171595164792903</v>
      </c>
      <c r="AG452" s="17">
        <v>0.30447236204960898</v>
      </c>
      <c r="AH452" s="17">
        <v>0.28603194330676301</v>
      </c>
      <c r="AI452" s="17">
        <v>0.14581964950905199</v>
      </c>
      <c r="AJ452" s="17">
        <v>0.30710454401416598</v>
      </c>
      <c r="AK452" s="17"/>
      <c r="AL452" s="17">
        <v>0.27548285244028198</v>
      </c>
      <c r="AM452" s="17">
        <v>0.28154207050409102</v>
      </c>
      <c r="AN452" s="17">
        <v>0.28489524640782699</v>
      </c>
      <c r="AO452" s="17"/>
      <c r="AP452" s="17">
        <v>0.31425641507731</v>
      </c>
      <c r="AQ452" s="17">
        <v>0.31554521105059602</v>
      </c>
      <c r="AR452" s="17">
        <v>0.278551464537724</v>
      </c>
      <c r="AS452" s="17">
        <v>0.24113632681625199</v>
      </c>
      <c r="AT452" s="17">
        <v>0.21590477553766499</v>
      </c>
      <c r="AU452" s="17"/>
      <c r="AV452" s="17">
        <v>0</v>
      </c>
      <c r="AW452" s="17">
        <v>0.28401860274521001</v>
      </c>
      <c r="AX452" s="17">
        <v>0.33038580070121598</v>
      </c>
      <c r="AY452" s="17">
        <v>0.27941005193074397</v>
      </c>
      <c r="AZ452" s="17">
        <v>0.33584567246429597</v>
      </c>
      <c r="BA452" s="17">
        <v>0.31201119066184402</v>
      </c>
      <c r="BB452" s="17">
        <v>0.315744569683789</v>
      </c>
      <c r="BC452" s="17">
        <v>0.28889336227867202</v>
      </c>
      <c r="BD452" s="17">
        <v>0.30395006767904797</v>
      </c>
      <c r="BE452" s="17">
        <v>0.227400578616369</v>
      </c>
      <c r="BF452" s="17">
        <v>0.26781453776563602</v>
      </c>
      <c r="BG452" s="17">
        <v>0.34111250321598202</v>
      </c>
      <c r="BH452" s="17">
        <v>0.27338520951922402</v>
      </c>
      <c r="BI452" s="17">
        <v>0.23550863539681</v>
      </c>
      <c r="BJ452" s="17">
        <v>0.174250637784787</v>
      </c>
      <c r="BK452" s="17">
        <v>0.20234060568814399</v>
      </c>
      <c r="BL452" s="17"/>
      <c r="BM452" s="17">
        <v>0.21753504129131501</v>
      </c>
      <c r="BN452" s="17">
        <v>0.318377869160751</v>
      </c>
      <c r="BO452" s="17">
        <v>0.23096683893644401</v>
      </c>
      <c r="BP452" s="17">
        <v>0.35616903043438197</v>
      </c>
      <c r="BQ452" s="17">
        <v>0.33801101709870301</v>
      </c>
      <c r="BR452" s="17">
        <v>0.30158579177343797</v>
      </c>
      <c r="BS452" s="17"/>
      <c r="BT452" s="17">
        <v>0.28178756930118498</v>
      </c>
      <c r="BU452" s="17">
        <v>0.31209420011269901</v>
      </c>
      <c r="BV452" s="17"/>
      <c r="BW452" s="17">
        <v>0.286354112172932</v>
      </c>
      <c r="BX452" s="17">
        <v>0.30441015339901201</v>
      </c>
      <c r="BY452" s="17"/>
      <c r="BZ452" s="17">
        <v>0.29910917341486798</v>
      </c>
      <c r="CA452" s="17">
        <v>0.26769161876182801</v>
      </c>
      <c r="CB452" s="17">
        <v>0.246274894542345</v>
      </c>
      <c r="CC452" s="17"/>
      <c r="CD452" s="17">
        <v>0.30033120447565698</v>
      </c>
      <c r="CE452" s="17">
        <v>0.27985898031878398</v>
      </c>
      <c r="CF452" s="17">
        <v>0.29514927849168099</v>
      </c>
      <c r="CG452" s="17"/>
      <c r="CH452" s="17">
        <v>0.29062903182100502</v>
      </c>
      <c r="CI452" s="17">
        <v>0.28759614388592097</v>
      </c>
      <c r="CJ452" s="17">
        <v>0.33583374928656401</v>
      </c>
      <c r="CK452" s="17"/>
      <c r="CL452" s="17">
        <v>0.29597781499835302</v>
      </c>
      <c r="CM452" s="17">
        <v>0.28598861143236398</v>
      </c>
      <c r="CN452" s="17"/>
      <c r="CO452" s="17">
        <v>0.21738886789596501</v>
      </c>
      <c r="CP452" s="17">
        <v>0.288602111683537</v>
      </c>
      <c r="CQ452" s="17">
        <v>0.28609195325112702</v>
      </c>
      <c r="CR452" s="17">
        <v>0.33834975758888403</v>
      </c>
    </row>
    <row r="453" spans="2:96" x14ac:dyDescent="0.25">
      <c r="B453" t="s">
        <v>343</v>
      </c>
      <c r="C453" s="17">
        <v>9.0539080244683795E-2</v>
      </c>
      <c r="D453" s="17">
        <v>0.106515431501969</v>
      </c>
      <c r="E453" s="17">
        <v>7.53842690987645E-2</v>
      </c>
      <c r="F453" s="17"/>
      <c r="G453" s="17">
        <v>0.108990885977373</v>
      </c>
      <c r="H453" s="17">
        <v>7.6157488417921707E-2</v>
      </c>
      <c r="I453" s="17">
        <v>8.0741480802293902E-2</v>
      </c>
      <c r="J453" s="17">
        <v>7.7002696758535799E-2</v>
      </c>
      <c r="K453" s="17">
        <v>0.12399187204889101</v>
      </c>
      <c r="L453" s="17">
        <v>8.6505634461852304E-2</v>
      </c>
      <c r="M453" s="17"/>
      <c r="N453" s="17">
        <v>9.5497122415437702E-2</v>
      </c>
      <c r="O453" s="17">
        <v>8.8521290952607704E-2</v>
      </c>
      <c r="P453" s="17">
        <v>0.101927007378099</v>
      </c>
      <c r="Q453" s="17">
        <v>7.8281315101160404E-2</v>
      </c>
      <c r="R453" s="17"/>
      <c r="S453" s="17">
        <v>6.2727074029701693E-2</v>
      </c>
      <c r="T453" s="17">
        <v>9.11051782240479E-2</v>
      </c>
      <c r="U453" s="17">
        <v>9.5715302306603994E-2</v>
      </c>
      <c r="V453" s="17">
        <v>0.10093411550645</v>
      </c>
      <c r="W453" s="17">
        <v>6.5087220684072605E-2</v>
      </c>
      <c r="X453" s="17">
        <v>8.7713690543819806E-2</v>
      </c>
      <c r="Y453" s="17">
        <v>0.11041899507406</v>
      </c>
      <c r="Z453" s="17">
        <v>0.149815107026288</v>
      </c>
      <c r="AA453" s="17">
        <v>6.8221498743476106E-2</v>
      </c>
      <c r="AB453" s="17">
        <v>0.110279475568521</v>
      </c>
      <c r="AC453" s="17">
        <v>0.121136498908299</v>
      </c>
      <c r="AD453" s="17">
        <v>8.0298514422129097E-2</v>
      </c>
      <c r="AE453" s="17"/>
      <c r="AF453" s="17">
        <v>0.101066588550262</v>
      </c>
      <c r="AG453" s="17">
        <v>8.8166477204091806E-2</v>
      </c>
      <c r="AH453" s="17">
        <v>5.9762901693165102E-2</v>
      </c>
      <c r="AI453" s="17">
        <v>0.149511400223341</v>
      </c>
      <c r="AJ453" s="17">
        <v>0.100081270148136</v>
      </c>
      <c r="AK453" s="17"/>
      <c r="AL453" s="17">
        <v>0.103844842396037</v>
      </c>
      <c r="AM453" s="17">
        <v>7.6193116561608307E-2</v>
      </c>
      <c r="AN453" s="17">
        <v>6.8343821260777399E-2</v>
      </c>
      <c r="AO453" s="17"/>
      <c r="AP453" s="17">
        <v>0.135904411814356</v>
      </c>
      <c r="AQ453" s="17">
        <v>7.1432202636157002E-2</v>
      </c>
      <c r="AR453" s="17">
        <v>7.8986649125860106E-2</v>
      </c>
      <c r="AS453" s="17">
        <v>6.5071782379863496E-2</v>
      </c>
      <c r="AT453" s="17">
        <v>5.80036948810655E-2</v>
      </c>
      <c r="AU453" s="17"/>
      <c r="AV453" s="17">
        <v>0.15759437761936301</v>
      </c>
      <c r="AW453" s="17">
        <v>7.82043842528614E-2</v>
      </c>
      <c r="AX453" s="17">
        <v>8.3765497940433503E-2</v>
      </c>
      <c r="AY453" s="17">
        <v>7.5012166311026293E-2</v>
      </c>
      <c r="AZ453" s="17">
        <v>9.2169973932160296E-2</v>
      </c>
      <c r="BA453" s="17">
        <v>9.4290204729669203E-2</v>
      </c>
      <c r="BB453" s="17">
        <v>7.9645927008594006E-2</v>
      </c>
      <c r="BC453" s="17">
        <v>0.103411622146133</v>
      </c>
      <c r="BD453" s="17">
        <v>9.7544580087714106E-2</v>
      </c>
      <c r="BE453" s="17">
        <v>0.13030531863303499</v>
      </c>
      <c r="BF453" s="17">
        <v>9.2766951238804296E-2</v>
      </c>
      <c r="BG453" s="17">
        <v>0.115917254903562</v>
      </c>
      <c r="BH453" s="17">
        <v>0.100661999526446</v>
      </c>
      <c r="BI453" s="17">
        <v>7.7504975375537202E-2</v>
      </c>
      <c r="BJ453" s="17">
        <v>8.6081660631244894E-2</v>
      </c>
      <c r="BK453" s="17">
        <v>8.1709247278272307E-2</v>
      </c>
      <c r="BL453" s="17"/>
      <c r="BM453" s="17">
        <v>7.9280377397507498E-2</v>
      </c>
      <c r="BN453" s="17">
        <v>8.9365708082247503E-2</v>
      </c>
      <c r="BO453" s="17">
        <v>0.114498264191605</v>
      </c>
      <c r="BP453" s="17">
        <v>9.5457174166544798E-2</v>
      </c>
      <c r="BQ453" s="17">
        <v>8.0919871401582993E-2</v>
      </c>
      <c r="BR453" s="17">
        <v>8.1689877387595297E-2</v>
      </c>
      <c r="BS453" s="17"/>
      <c r="BT453" s="17">
        <v>8.5059146599704094E-2</v>
      </c>
      <c r="BU453" s="17">
        <v>9.9901541924791601E-2</v>
      </c>
      <c r="BV453" s="17"/>
      <c r="BW453" s="17">
        <v>8.50611768042593E-2</v>
      </c>
      <c r="BX453" s="17">
        <v>9.4917467385498694E-2</v>
      </c>
      <c r="BY453" s="17"/>
      <c r="BZ453" s="17">
        <v>8.8545114365597699E-2</v>
      </c>
      <c r="CA453" s="17">
        <v>0.105065973710168</v>
      </c>
      <c r="CB453" s="17">
        <v>7.0226096413476602E-2</v>
      </c>
      <c r="CC453" s="17"/>
      <c r="CD453" s="17">
        <v>8.9123311871534994E-2</v>
      </c>
      <c r="CE453" s="17">
        <v>7.1214662198733306E-2</v>
      </c>
      <c r="CF453" s="17">
        <v>0.109072227433788</v>
      </c>
      <c r="CG453" s="17"/>
      <c r="CH453" s="17">
        <v>9.3129557903711802E-2</v>
      </c>
      <c r="CI453" s="17">
        <v>6.4839536279752197E-2</v>
      </c>
      <c r="CJ453" s="17">
        <v>0.119210100578849</v>
      </c>
      <c r="CK453" s="17"/>
      <c r="CL453" s="17">
        <v>9.0856518818535306E-2</v>
      </c>
      <c r="CM453" s="17">
        <v>8.7781103373505906E-2</v>
      </c>
      <c r="CN453" s="17"/>
      <c r="CO453" s="17">
        <v>9.6593250314096296E-2</v>
      </c>
      <c r="CP453" s="17">
        <v>0.10296766245613299</v>
      </c>
      <c r="CQ453" s="17">
        <v>8.0908612905643801E-2</v>
      </c>
      <c r="CR453" s="17">
        <v>8.3257129754189599E-2</v>
      </c>
    </row>
    <row r="454" spans="2:96" x14ac:dyDescent="0.25">
      <c r="B454" t="s">
        <v>344</v>
      </c>
      <c r="C454" s="17">
        <v>7.0206812459409199E-2</v>
      </c>
      <c r="D454" s="17">
        <v>9.1510315463298006E-2</v>
      </c>
      <c r="E454" s="17">
        <v>4.8639592672748401E-2</v>
      </c>
      <c r="F454" s="17"/>
      <c r="G454" s="17">
        <v>2.4270175888379798E-2</v>
      </c>
      <c r="H454" s="17">
        <v>2.67942917771684E-2</v>
      </c>
      <c r="I454" s="17">
        <v>8.3499775029432996E-2</v>
      </c>
      <c r="J454" s="17">
        <v>7.4951040721615805E-2</v>
      </c>
      <c r="K454" s="17">
        <v>0.110213275609488</v>
      </c>
      <c r="L454" s="17">
        <v>9.4690397999863896E-2</v>
      </c>
      <c r="M454" s="17"/>
      <c r="N454" s="17">
        <v>5.9087802273518397E-2</v>
      </c>
      <c r="O454" s="17">
        <v>7.4790750253770993E-2</v>
      </c>
      <c r="P454" s="17">
        <v>7.1480278231565206E-2</v>
      </c>
      <c r="Q454" s="17">
        <v>7.5183650337103697E-2</v>
      </c>
      <c r="R454" s="17"/>
      <c r="S454" s="17">
        <v>4.3620403229299699E-2</v>
      </c>
      <c r="T454" s="17">
        <v>0.107043501439495</v>
      </c>
      <c r="U454" s="17">
        <v>6.57803305217248E-2</v>
      </c>
      <c r="V454" s="17">
        <v>9.29813851397924E-2</v>
      </c>
      <c r="W454" s="17">
        <v>5.5016825107354499E-2</v>
      </c>
      <c r="X454" s="17">
        <v>5.30704114793972E-2</v>
      </c>
      <c r="Y454" s="17">
        <v>7.5786614709110994E-2</v>
      </c>
      <c r="Z454" s="17">
        <v>9.55127114150576E-2</v>
      </c>
      <c r="AA454" s="17">
        <v>5.6901238394655197E-2</v>
      </c>
      <c r="AB454" s="17">
        <v>6.1783697377225097E-2</v>
      </c>
      <c r="AC454" s="17">
        <v>0.111834283559446</v>
      </c>
      <c r="AD454" s="17">
        <v>2.0491648597653601E-2</v>
      </c>
      <c r="AE454" s="17"/>
      <c r="AF454" s="17">
        <v>0.104766584941095</v>
      </c>
      <c r="AG454" s="17">
        <v>3.1494662790242503E-2</v>
      </c>
      <c r="AH454" s="17">
        <v>5.29192457682926E-2</v>
      </c>
      <c r="AI454" s="17">
        <v>0.26722564207793298</v>
      </c>
      <c r="AJ454" s="17">
        <v>5.9863894566006097E-2</v>
      </c>
      <c r="AK454" s="17"/>
      <c r="AL454" s="17">
        <v>9.2803764654851795E-2</v>
      </c>
      <c r="AM454" s="17">
        <v>4.4279862338582797E-2</v>
      </c>
      <c r="AN454" s="17">
        <v>6.5425789481774702E-2</v>
      </c>
      <c r="AO454" s="17"/>
      <c r="AP454" s="17">
        <v>5.7677293325808898E-2</v>
      </c>
      <c r="AQ454" s="17">
        <v>9.4603671609618606E-2</v>
      </c>
      <c r="AR454" s="17">
        <v>6.6620632115515499E-2</v>
      </c>
      <c r="AS454" s="17">
        <v>5.0901459491792103E-2</v>
      </c>
      <c r="AT454" s="17">
        <v>5.7338957327000999E-2</v>
      </c>
      <c r="AU454" s="17"/>
      <c r="AV454" s="17">
        <v>0.17717430870440201</v>
      </c>
      <c r="AW454" s="17">
        <v>3.6961331342532502E-2</v>
      </c>
      <c r="AX454" s="17">
        <v>6.9886289101918506E-2</v>
      </c>
      <c r="AY454" s="17">
        <v>9.6104479837026704E-2</v>
      </c>
      <c r="AZ454" s="17">
        <v>5.59352987503033E-2</v>
      </c>
      <c r="BA454" s="17">
        <v>7.8148513642182907E-2</v>
      </c>
      <c r="BB454" s="17">
        <v>8.0885113864697197E-2</v>
      </c>
      <c r="BC454" s="17">
        <v>5.5273326324782997E-2</v>
      </c>
      <c r="BD454" s="17">
        <v>7.4045183543408902E-2</v>
      </c>
      <c r="BE454" s="17">
        <v>0.110043044076491</v>
      </c>
      <c r="BF454" s="17">
        <v>6.6639114052926302E-2</v>
      </c>
      <c r="BG454" s="17">
        <v>6.6366269940364195E-2</v>
      </c>
      <c r="BH454" s="17">
        <v>5.1701879350633799E-2</v>
      </c>
      <c r="BI454" s="17">
        <v>7.55502462273199E-2</v>
      </c>
      <c r="BJ454" s="17">
        <v>3.7179327234545201E-2</v>
      </c>
      <c r="BK454" s="17">
        <v>3.8337511470563398E-2</v>
      </c>
      <c r="BL454" s="17"/>
      <c r="BM454" s="17">
        <v>4.6164708119109998E-2</v>
      </c>
      <c r="BN454" s="17">
        <v>6.0989416575468802E-2</v>
      </c>
      <c r="BO454" s="17">
        <v>0.11374184075933701</v>
      </c>
      <c r="BP454" s="17">
        <v>7.5169372126561398E-2</v>
      </c>
      <c r="BQ454" s="17">
        <v>7.9275652741327904E-2</v>
      </c>
      <c r="BR454" s="17">
        <v>7.0852547527065102E-2</v>
      </c>
      <c r="BS454" s="17"/>
      <c r="BT454" s="17">
        <v>5.6767901964269701E-2</v>
      </c>
      <c r="BU454" s="17">
        <v>9.1107763471111505E-2</v>
      </c>
      <c r="BV454" s="17"/>
      <c r="BW454" s="17">
        <v>4.45728348339871E-2</v>
      </c>
      <c r="BX454" s="17">
        <v>0.106071928552696</v>
      </c>
      <c r="BY454" s="17"/>
      <c r="BZ454" s="17">
        <v>7.6369351826222995E-2</v>
      </c>
      <c r="CA454" s="17">
        <v>5.3463492800817303E-2</v>
      </c>
      <c r="CB454" s="17">
        <v>2.5909281703653999E-2</v>
      </c>
      <c r="CC454" s="17"/>
      <c r="CD454" s="17">
        <v>7.4287388272847102E-2</v>
      </c>
      <c r="CE454" s="17">
        <v>4.20103003710409E-2</v>
      </c>
      <c r="CF454" s="17">
        <v>0.116140943603915</v>
      </c>
      <c r="CG454" s="17"/>
      <c r="CH454" s="17">
        <v>7.2010354911534902E-2</v>
      </c>
      <c r="CI454" s="17">
        <v>5.6858655389493702E-2</v>
      </c>
      <c r="CJ454" s="17">
        <v>9.5994013544182605E-2</v>
      </c>
      <c r="CK454" s="17"/>
      <c r="CL454" s="17">
        <v>8.5211103629114396E-2</v>
      </c>
      <c r="CM454" s="17">
        <v>5.5422333541426803E-2</v>
      </c>
      <c r="CN454" s="17"/>
      <c r="CO454" s="17">
        <v>8.7871587846086896E-2</v>
      </c>
      <c r="CP454" s="17">
        <v>6.5425515362871597E-2</v>
      </c>
      <c r="CQ454" s="17">
        <v>7.4855042260625101E-2</v>
      </c>
      <c r="CR454" s="17">
        <v>6.3889701374693506E-2</v>
      </c>
    </row>
    <row r="455" spans="2:96" x14ac:dyDescent="0.25">
      <c r="B455" t="s">
        <v>152</v>
      </c>
      <c r="C455" s="17">
        <v>2.2307999256487299E-2</v>
      </c>
      <c r="D455" s="17">
        <v>1.1822252751493199E-2</v>
      </c>
      <c r="E455" s="17">
        <v>3.2694945054423601E-2</v>
      </c>
      <c r="F455" s="17"/>
      <c r="G455" s="17">
        <v>1.6203403534828801E-2</v>
      </c>
      <c r="H455" s="17">
        <v>3.833491141808E-2</v>
      </c>
      <c r="I455" s="17">
        <v>2.9170425368631198E-2</v>
      </c>
      <c r="J455" s="17">
        <v>2.1116955612551499E-2</v>
      </c>
      <c r="K455" s="17">
        <v>1.7160692301855698E-2</v>
      </c>
      <c r="L455" s="17">
        <v>1.21273410734202E-2</v>
      </c>
      <c r="M455" s="17"/>
      <c r="N455" s="17">
        <v>7.6984332064523597E-3</v>
      </c>
      <c r="O455" s="17">
        <v>1.6415455583349701E-2</v>
      </c>
      <c r="P455" s="17">
        <v>3.5151030316123801E-2</v>
      </c>
      <c r="Q455" s="17">
        <v>3.3160876827315701E-2</v>
      </c>
      <c r="R455" s="17"/>
      <c r="S455" s="17">
        <v>1.19407409418423E-2</v>
      </c>
      <c r="T455" s="17">
        <v>2.1602101455970399E-2</v>
      </c>
      <c r="U455" s="17">
        <v>1.1568258922066E-2</v>
      </c>
      <c r="V455" s="17">
        <v>2.1195543589983701E-2</v>
      </c>
      <c r="W455" s="17">
        <v>7.5676452816241403E-3</v>
      </c>
      <c r="X455" s="17">
        <v>1.4968728432104599E-2</v>
      </c>
      <c r="Y455" s="17">
        <v>3.0537603718875199E-2</v>
      </c>
      <c r="Z455" s="17">
        <v>1.1765480909877101E-2</v>
      </c>
      <c r="AA455" s="17">
        <v>2.7621504010769401E-2</v>
      </c>
      <c r="AB455" s="17">
        <v>2.49846723620295E-2</v>
      </c>
      <c r="AC455" s="17">
        <v>5.1810097225656597E-2</v>
      </c>
      <c r="AD455" s="17">
        <v>7.7280516499403998E-2</v>
      </c>
      <c r="AE455" s="17"/>
      <c r="AF455" s="17">
        <v>1.96832033291965E-2</v>
      </c>
      <c r="AG455" s="17">
        <v>1.23799635736808E-2</v>
      </c>
      <c r="AH455" s="17">
        <v>0</v>
      </c>
      <c r="AI455" s="17">
        <v>0</v>
      </c>
      <c r="AJ455" s="17">
        <v>5.4920287135706902E-2</v>
      </c>
      <c r="AK455" s="17"/>
      <c r="AL455" s="17">
        <v>1.74150270547513E-2</v>
      </c>
      <c r="AM455" s="17">
        <v>1.34851041098113E-2</v>
      </c>
      <c r="AN455" s="17">
        <v>6.6247615161689798E-3</v>
      </c>
      <c r="AO455" s="17"/>
      <c r="AP455" s="17">
        <v>2.70676017986522E-2</v>
      </c>
      <c r="AQ455" s="17">
        <v>2.82871990696697E-2</v>
      </c>
      <c r="AR455" s="17">
        <v>1.8166118181428499E-2</v>
      </c>
      <c r="AS455" s="17">
        <v>0</v>
      </c>
      <c r="AT455" s="17">
        <v>0</v>
      </c>
      <c r="AU455" s="17"/>
      <c r="AV455" s="17">
        <v>0.29675421951939701</v>
      </c>
      <c r="AW455" s="17">
        <v>1.6308102769861402E-2</v>
      </c>
      <c r="AX455" s="17">
        <v>3.3950741933050602E-2</v>
      </c>
      <c r="AY455" s="17">
        <v>2.5392328114771899E-2</v>
      </c>
      <c r="AZ455" s="17">
        <v>3.6798591093002903E-2</v>
      </c>
      <c r="BA455" s="17">
        <v>1.0344580307416499E-2</v>
      </c>
      <c r="BB455" s="17">
        <v>2.0544164761402101E-2</v>
      </c>
      <c r="BC455" s="17">
        <v>1.99627945693985E-2</v>
      </c>
      <c r="BD455" s="17">
        <v>1.32469894995702E-2</v>
      </c>
      <c r="BE455" s="17">
        <v>1.05409903588259E-2</v>
      </c>
      <c r="BF455" s="17">
        <v>2.0624999247047599E-2</v>
      </c>
      <c r="BG455" s="17">
        <v>1.5388135680191799E-2</v>
      </c>
      <c r="BH455" s="17">
        <v>0</v>
      </c>
      <c r="BI455" s="17">
        <v>0</v>
      </c>
      <c r="BJ455" s="17">
        <v>2.8072993607983099E-2</v>
      </c>
      <c r="BK455" s="17">
        <v>0</v>
      </c>
      <c r="BL455" s="17"/>
      <c r="BM455" s="17">
        <v>2.2595972943967101E-2</v>
      </c>
      <c r="BN455" s="17">
        <v>1.4979958226610199E-2</v>
      </c>
      <c r="BO455" s="17">
        <v>2.57483566159705E-2</v>
      </c>
      <c r="BP455" s="17">
        <v>1.6293800337311801E-2</v>
      </c>
      <c r="BQ455" s="17">
        <v>2.12031343892547E-2</v>
      </c>
      <c r="BR455" s="17">
        <v>7.3401196763691695E-2</v>
      </c>
      <c r="BS455" s="17"/>
      <c r="BT455" s="17">
        <v>1.5217728189642401E-2</v>
      </c>
      <c r="BU455" s="17">
        <v>3.1961805257135899E-2</v>
      </c>
      <c r="BV455" s="17"/>
      <c r="BW455" s="17">
        <v>1.1371671500227399E-2</v>
      </c>
      <c r="BX455" s="17">
        <v>1.7372483870001999E-2</v>
      </c>
      <c r="BY455" s="17"/>
      <c r="BZ455" s="17">
        <v>2.1533655773121999E-2</v>
      </c>
      <c r="CA455" s="17">
        <v>2.4320908539900401E-2</v>
      </c>
      <c r="CB455" s="17">
        <v>2.2153515076225701E-2</v>
      </c>
      <c r="CC455" s="17"/>
      <c r="CD455" s="17">
        <v>1.7774185559945199E-2</v>
      </c>
      <c r="CE455" s="17">
        <v>4.4280695946109797E-2</v>
      </c>
      <c r="CF455" s="17">
        <v>1.9151157829290999E-2</v>
      </c>
      <c r="CG455" s="17"/>
      <c r="CH455" s="17">
        <v>1.9408084478650198E-2</v>
      </c>
      <c r="CI455" s="17">
        <v>4.0204695459604103E-2</v>
      </c>
      <c r="CJ455" s="17">
        <v>1.45738717754108E-2</v>
      </c>
      <c r="CK455" s="17"/>
      <c r="CL455" s="17">
        <v>7.1341819595177498E-3</v>
      </c>
      <c r="CM455" s="17">
        <v>3.6368026730929502E-2</v>
      </c>
      <c r="CN455" s="17"/>
      <c r="CO455" s="17">
        <v>0</v>
      </c>
      <c r="CP455" s="17">
        <v>7.1284521375713202E-3</v>
      </c>
      <c r="CQ455" s="17">
        <v>3.2329146942992902E-2</v>
      </c>
      <c r="CR455" s="17">
        <v>4.0015211100560999E-2</v>
      </c>
    </row>
    <row r="456" spans="2:96" x14ac:dyDescent="0.25">
      <c r="B456" t="s">
        <v>345</v>
      </c>
      <c r="C456" s="17">
        <v>0.52471653700597198</v>
      </c>
      <c r="D456" s="17">
        <v>0.50230943312238296</v>
      </c>
      <c r="E456" s="17">
        <v>0.54518160097277302</v>
      </c>
      <c r="F456" s="17"/>
      <c r="G456" s="17">
        <v>0.60249132226050095</v>
      </c>
      <c r="H456" s="17">
        <v>0.60936759895713299</v>
      </c>
      <c r="I456" s="17">
        <v>0.514163704291422</v>
      </c>
      <c r="J456" s="17">
        <v>0.49197628138795801</v>
      </c>
      <c r="K456" s="17">
        <v>0.50420915041035796</v>
      </c>
      <c r="L456" s="17">
        <v>0.45280412257928698</v>
      </c>
      <c r="M456" s="17"/>
      <c r="N456" s="17">
        <v>0.56657353181915804</v>
      </c>
      <c r="O456" s="17">
        <v>0.53833359994107199</v>
      </c>
      <c r="P456" s="17">
        <v>0.49240069344493498</v>
      </c>
      <c r="Q456" s="17">
        <v>0.49676773599338497</v>
      </c>
      <c r="R456" s="17"/>
      <c r="S456" s="17">
        <v>0.62314630354768996</v>
      </c>
      <c r="T456" s="17">
        <v>0.42589725192358802</v>
      </c>
      <c r="U456" s="17">
        <v>0.50456533200516596</v>
      </c>
      <c r="V456" s="17">
        <v>0.48860087432525201</v>
      </c>
      <c r="W456" s="17">
        <v>0.54952562909630898</v>
      </c>
      <c r="X456" s="17">
        <v>0.59222728047321105</v>
      </c>
      <c r="Y456" s="17">
        <v>0.52992257625805494</v>
      </c>
      <c r="Z456" s="17">
        <v>0.477971389232205</v>
      </c>
      <c r="AA456" s="17">
        <v>0.56735641974831597</v>
      </c>
      <c r="AB456" s="17">
        <v>0.493205420861134</v>
      </c>
      <c r="AC456" s="17">
        <v>0.42137356591251801</v>
      </c>
      <c r="AD456" s="17">
        <v>0.55540334587373397</v>
      </c>
      <c r="AE456" s="17"/>
      <c r="AF456" s="17">
        <v>0.472767671531517</v>
      </c>
      <c r="AG456" s="17">
        <v>0.56348653438237595</v>
      </c>
      <c r="AH456" s="17">
        <v>0.60128590923177905</v>
      </c>
      <c r="AI456" s="17">
        <v>0.43744330818967497</v>
      </c>
      <c r="AJ456" s="17">
        <v>0.47803000413598601</v>
      </c>
      <c r="AK456" s="17"/>
      <c r="AL456" s="17">
        <v>0.51045351345407797</v>
      </c>
      <c r="AM456" s="17">
        <v>0.58449984648590703</v>
      </c>
      <c r="AN456" s="17">
        <v>0.57471038133345198</v>
      </c>
      <c r="AO456" s="17"/>
      <c r="AP456" s="17">
        <v>0.46509427798387298</v>
      </c>
      <c r="AQ456" s="17">
        <v>0.49013171563395902</v>
      </c>
      <c r="AR456" s="17">
        <v>0.55767513603947205</v>
      </c>
      <c r="AS456" s="17">
        <v>0.642890431312093</v>
      </c>
      <c r="AT456" s="17">
        <v>0.66875257225426898</v>
      </c>
      <c r="AU456" s="17"/>
      <c r="AV456" s="17">
        <v>0.36847709415683799</v>
      </c>
      <c r="AW456" s="17">
        <v>0.58450757888953497</v>
      </c>
      <c r="AX456" s="17">
        <v>0.48201167032338099</v>
      </c>
      <c r="AY456" s="17">
        <v>0.52408097380643104</v>
      </c>
      <c r="AZ456" s="17">
        <v>0.479250463760238</v>
      </c>
      <c r="BA456" s="17">
        <v>0.50520551065888697</v>
      </c>
      <c r="BB456" s="17">
        <v>0.50318022468151802</v>
      </c>
      <c r="BC456" s="17">
        <v>0.53245889468101404</v>
      </c>
      <c r="BD456" s="17">
        <v>0.51121317919025899</v>
      </c>
      <c r="BE456" s="17">
        <v>0.521710068315278</v>
      </c>
      <c r="BF456" s="17">
        <v>0.55215439769558605</v>
      </c>
      <c r="BG456" s="17">
        <v>0.46121583625989998</v>
      </c>
      <c r="BH456" s="17">
        <v>0.57425091160369601</v>
      </c>
      <c r="BI456" s="17">
        <v>0.611436143000333</v>
      </c>
      <c r="BJ456" s="17">
        <v>0.67441538074143903</v>
      </c>
      <c r="BK456" s="17">
        <v>0.67761263556301998</v>
      </c>
      <c r="BL456" s="17"/>
      <c r="BM456" s="17">
        <v>0.63442390024810003</v>
      </c>
      <c r="BN456" s="17">
        <v>0.51628704795492297</v>
      </c>
      <c r="BO456" s="17">
        <v>0.515044699496644</v>
      </c>
      <c r="BP456" s="17">
        <v>0.45691062293520002</v>
      </c>
      <c r="BQ456" s="17">
        <v>0.48059032436913202</v>
      </c>
      <c r="BR456" s="17">
        <v>0.47247058654821</v>
      </c>
      <c r="BS456" s="17"/>
      <c r="BT456" s="17">
        <v>0.56116765394519896</v>
      </c>
      <c r="BU456" s="17">
        <v>0.46493468923426201</v>
      </c>
      <c r="BV456" s="17"/>
      <c r="BW456" s="17">
        <v>0.572640204688594</v>
      </c>
      <c r="BX456" s="17">
        <v>0.477227966792792</v>
      </c>
      <c r="BY456" s="17"/>
      <c r="BZ456" s="17">
        <v>0.51444270462019004</v>
      </c>
      <c r="CA456" s="17">
        <v>0.54945800618728702</v>
      </c>
      <c r="CB456" s="17">
        <v>0.63543621226429903</v>
      </c>
      <c r="CC456" s="17"/>
      <c r="CD456" s="17">
        <v>0.51848390982001502</v>
      </c>
      <c r="CE456" s="17">
        <v>0.56263536116533197</v>
      </c>
      <c r="CF456" s="17">
        <v>0.46048639264132402</v>
      </c>
      <c r="CG456" s="17"/>
      <c r="CH456" s="17">
        <v>0.52482297088509799</v>
      </c>
      <c r="CI456" s="17">
        <v>0.55050096898522904</v>
      </c>
      <c r="CJ456" s="17">
        <v>0.43438826481499299</v>
      </c>
      <c r="CK456" s="17"/>
      <c r="CL456" s="17">
        <v>0.52082038059447899</v>
      </c>
      <c r="CM456" s="17">
        <v>0.53443992492177395</v>
      </c>
      <c r="CN456" s="17"/>
      <c r="CO456" s="17">
        <v>0.59814629394385099</v>
      </c>
      <c r="CP456" s="17">
        <v>0.53587625835988695</v>
      </c>
      <c r="CQ456" s="17">
        <v>0.52581524463961105</v>
      </c>
      <c r="CR456" s="17">
        <v>0.47448820018167098</v>
      </c>
    </row>
    <row r="457" spans="2:96" x14ac:dyDescent="0.25">
      <c r="B457" t="s">
        <v>346</v>
      </c>
      <c r="C457" s="17">
        <v>0.16074589270409301</v>
      </c>
      <c r="D457" s="17">
        <v>0.19802574696526701</v>
      </c>
      <c r="E457" s="17">
        <v>0.12402386177151301</v>
      </c>
      <c r="F457" s="17"/>
      <c r="G457" s="17">
        <v>0.13326106186575201</v>
      </c>
      <c r="H457" s="17">
        <v>0.10295178019509001</v>
      </c>
      <c r="I457" s="17">
        <v>0.164241255831727</v>
      </c>
      <c r="J457" s="17">
        <v>0.15195373748015201</v>
      </c>
      <c r="K457" s="17">
        <v>0.23420514765837899</v>
      </c>
      <c r="L457" s="17">
        <v>0.18119603246171601</v>
      </c>
      <c r="M457" s="17"/>
      <c r="N457" s="17">
        <v>0.15458492468895599</v>
      </c>
      <c r="O457" s="17">
        <v>0.16331204120637899</v>
      </c>
      <c r="P457" s="17">
        <v>0.17340728560966401</v>
      </c>
      <c r="Q457" s="17">
        <v>0.15346496543826399</v>
      </c>
      <c r="R457" s="17"/>
      <c r="S457" s="17">
        <v>0.106347477259001</v>
      </c>
      <c r="T457" s="17">
        <v>0.19814867966354299</v>
      </c>
      <c r="U457" s="17">
        <v>0.16149563282832899</v>
      </c>
      <c r="V457" s="17">
        <v>0.19391550064624299</v>
      </c>
      <c r="W457" s="17">
        <v>0.120104045791427</v>
      </c>
      <c r="X457" s="17">
        <v>0.14078410202321701</v>
      </c>
      <c r="Y457" s="17">
        <v>0.18620560978317099</v>
      </c>
      <c r="Z457" s="17">
        <v>0.24532781844134499</v>
      </c>
      <c r="AA457" s="17">
        <v>0.12512273713813099</v>
      </c>
      <c r="AB457" s="17">
        <v>0.172063172945746</v>
      </c>
      <c r="AC457" s="17">
        <v>0.232970782467745</v>
      </c>
      <c r="AD457" s="17">
        <v>0.100790163019783</v>
      </c>
      <c r="AE457" s="17"/>
      <c r="AF457" s="17">
        <v>0.20583317349135699</v>
      </c>
      <c r="AG457" s="17">
        <v>0.119661139994334</v>
      </c>
      <c r="AH457" s="17">
        <v>0.11268214746145799</v>
      </c>
      <c r="AI457" s="17">
        <v>0.41673704230127401</v>
      </c>
      <c r="AJ457" s="17">
        <v>0.159945164714142</v>
      </c>
      <c r="AK457" s="17"/>
      <c r="AL457" s="17">
        <v>0.19664860705088799</v>
      </c>
      <c r="AM457" s="17">
        <v>0.120472978900191</v>
      </c>
      <c r="AN457" s="17">
        <v>0.133769610742552</v>
      </c>
      <c r="AO457" s="17"/>
      <c r="AP457" s="17">
        <v>0.19358170514016501</v>
      </c>
      <c r="AQ457" s="17">
        <v>0.16603587424577601</v>
      </c>
      <c r="AR457" s="17">
        <v>0.14560728124137601</v>
      </c>
      <c r="AS457" s="17">
        <v>0.115973241871656</v>
      </c>
      <c r="AT457" s="17">
        <v>0.115342652208066</v>
      </c>
      <c r="AU457" s="17"/>
      <c r="AV457" s="17">
        <v>0.334768686323765</v>
      </c>
      <c r="AW457" s="17">
        <v>0.115165715595394</v>
      </c>
      <c r="AX457" s="17">
        <v>0.15365178704235199</v>
      </c>
      <c r="AY457" s="17">
        <v>0.171116646148053</v>
      </c>
      <c r="AZ457" s="17">
        <v>0.14810527268246401</v>
      </c>
      <c r="BA457" s="17">
        <v>0.17243871837185201</v>
      </c>
      <c r="BB457" s="17">
        <v>0.16053104087329101</v>
      </c>
      <c r="BC457" s="17">
        <v>0.15868494847091599</v>
      </c>
      <c r="BD457" s="17">
        <v>0.17158976363112299</v>
      </c>
      <c r="BE457" s="17">
        <v>0.240348362709527</v>
      </c>
      <c r="BF457" s="17">
        <v>0.15940606529173099</v>
      </c>
      <c r="BG457" s="17">
        <v>0.18228352484392599</v>
      </c>
      <c r="BH457" s="17">
        <v>0.15236387887708</v>
      </c>
      <c r="BI457" s="17">
        <v>0.15305522160285701</v>
      </c>
      <c r="BJ457" s="17">
        <v>0.12326098786579</v>
      </c>
      <c r="BK457" s="17">
        <v>0.120046758748836</v>
      </c>
      <c r="BL457" s="17"/>
      <c r="BM457" s="17">
        <v>0.12544508551661801</v>
      </c>
      <c r="BN457" s="17">
        <v>0.150355124657716</v>
      </c>
      <c r="BO457" s="17">
        <v>0.22824010495094199</v>
      </c>
      <c r="BP457" s="17">
        <v>0.170626546293106</v>
      </c>
      <c r="BQ457" s="17">
        <v>0.16019552414291099</v>
      </c>
      <c r="BR457" s="17">
        <v>0.15254242491466</v>
      </c>
      <c r="BS457" s="17"/>
      <c r="BT457" s="17">
        <v>0.14182704856397399</v>
      </c>
      <c r="BU457" s="17">
        <v>0.191009305395903</v>
      </c>
      <c r="BV457" s="17"/>
      <c r="BW457" s="17">
        <v>0.12963401163824601</v>
      </c>
      <c r="BX457" s="17">
        <v>0.20098939593819501</v>
      </c>
      <c r="BY457" s="17"/>
      <c r="BZ457" s="17">
        <v>0.16491446619182101</v>
      </c>
      <c r="CA457" s="17">
        <v>0.15852946651098501</v>
      </c>
      <c r="CB457" s="17">
        <v>9.6135378117130604E-2</v>
      </c>
      <c r="CC457" s="17"/>
      <c r="CD457" s="17">
        <v>0.163410700144382</v>
      </c>
      <c r="CE457" s="17">
        <v>0.113224962569774</v>
      </c>
      <c r="CF457" s="17">
        <v>0.225213171037703</v>
      </c>
      <c r="CG457" s="17"/>
      <c r="CH457" s="17">
        <v>0.16513991281524701</v>
      </c>
      <c r="CI457" s="17">
        <v>0.121698191669246</v>
      </c>
      <c r="CJ457" s="17">
        <v>0.215204114123032</v>
      </c>
      <c r="CK457" s="17"/>
      <c r="CL457" s="17">
        <v>0.17606762244765001</v>
      </c>
      <c r="CM457" s="17">
        <v>0.14320343691493301</v>
      </c>
      <c r="CN457" s="17"/>
      <c r="CO457" s="17">
        <v>0.184464838160183</v>
      </c>
      <c r="CP457" s="17">
        <v>0.16839317781900501</v>
      </c>
      <c r="CQ457" s="17">
        <v>0.155763655166269</v>
      </c>
      <c r="CR457" s="17">
        <v>0.14714683112888299</v>
      </c>
    </row>
    <row r="458" spans="2:96" x14ac:dyDescent="0.25">
      <c r="B458" t="s">
        <v>275</v>
      </c>
      <c r="C458" s="17">
        <v>0.36397064430187898</v>
      </c>
      <c r="D458" s="17">
        <v>0.30428368615711598</v>
      </c>
      <c r="E458" s="17">
        <v>0.42115773920125998</v>
      </c>
      <c r="F458" s="17"/>
      <c r="G458" s="17">
        <v>0.46923026039474802</v>
      </c>
      <c r="H458" s="17">
        <v>0.506415818762043</v>
      </c>
      <c r="I458" s="17">
        <v>0.349922448459695</v>
      </c>
      <c r="J458" s="17">
        <v>0.34002254390780701</v>
      </c>
      <c r="K458" s="17">
        <v>0.27000400275198</v>
      </c>
      <c r="L458" s="17">
        <v>0.27160809011757098</v>
      </c>
      <c r="M458" s="17"/>
      <c r="N458" s="17">
        <v>0.41198860713020202</v>
      </c>
      <c r="O458" s="17">
        <v>0.37502155873469301</v>
      </c>
      <c r="P458" s="17">
        <v>0.31899340783527103</v>
      </c>
      <c r="Q458" s="17">
        <v>0.34330277055512098</v>
      </c>
      <c r="R458" s="17"/>
      <c r="S458" s="17">
        <v>0.51679882628868901</v>
      </c>
      <c r="T458" s="17">
        <v>0.227748572260045</v>
      </c>
      <c r="U458" s="17">
        <v>0.343069699176837</v>
      </c>
      <c r="V458" s="17">
        <v>0.29468537367900999</v>
      </c>
      <c r="W458" s="17">
        <v>0.429421583304881</v>
      </c>
      <c r="X458" s="17">
        <v>0.45144317844999399</v>
      </c>
      <c r="Y458" s="17">
        <v>0.34371696647488498</v>
      </c>
      <c r="Z458" s="17">
        <v>0.23264357079085901</v>
      </c>
      <c r="AA458" s="17">
        <v>0.44223368261018497</v>
      </c>
      <c r="AB458" s="17">
        <v>0.32114224791538798</v>
      </c>
      <c r="AC458" s="17">
        <v>0.18840278344477299</v>
      </c>
      <c r="AD458" s="17">
        <v>0.45461318285395103</v>
      </c>
      <c r="AE458" s="17"/>
      <c r="AF458" s="17">
        <v>0.26693449804016001</v>
      </c>
      <c r="AG458" s="17">
        <v>0.44382539438804097</v>
      </c>
      <c r="AH458" s="17">
        <v>0.488603761770322</v>
      </c>
      <c r="AI458" s="17">
        <v>2.0706265888401201E-2</v>
      </c>
      <c r="AJ458" s="17">
        <v>0.31808483942184401</v>
      </c>
      <c r="AK458" s="17"/>
      <c r="AL458" s="17">
        <v>0.31380490640318998</v>
      </c>
      <c r="AM458" s="17">
        <v>0.46402686758571599</v>
      </c>
      <c r="AN458" s="17">
        <v>0.44094077059089998</v>
      </c>
      <c r="AO458" s="17"/>
      <c r="AP458" s="17">
        <v>0.271512572843707</v>
      </c>
      <c r="AQ458" s="17">
        <v>0.32409584138818298</v>
      </c>
      <c r="AR458" s="17">
        <v>0.41206785479809599</v>
      </c>
      <c r="AS458" s="17">
        <v>0.52691718944043697</v>
      </c>
      <c r="AT458" s="17">
        <v>0.55340992004620204</v>
      </c>
      <c r="AU458" s="17"/>
      <c r="AV458" s="17">
        <v>3.3708407833073502E-2</v>
      </c>
      <c r="AW458" s="17">
        <v>0.46934186329414102</v>
      </c>
      <c r="AX458" s="17">
        <v>0.328359883281029</v>
      </c>
      <c r="AY458" s="17">
        <v>0.35296432765837799</v>
      </c>
      <c r="AZ458" s="17">
        <v>0.33114519107777401</v>
      </c>
      <c r="BA458" s="17">
        <v>0.33276679228703498</v>
      </c>
      <c r="BB458" s="17">
        <v>0.34264918380822701</v>
      </c>
      <c r="BC458" s="17">
        <v>0.37377394621009802</v>
      </c>
      <c r="BD458" s="17">
        <v>0.339623415559136</v>
      </c>
      <c r="BE458" s="17">
        <v>0.28136170560575202</v>
      </c>
      <c r="BF458" s="17">
        <v>0.39274833240385498</v>
      </c>
      <c r="BG458" s="17">
        <v>0.27893231141597502</v>
      </c>
      <c r="BH458" s="17">
        <v>0.42188703272661698</v>
      </c>
      <c r="BI458" s="17">
        <v>0.45838092139747599</v>
      </c>
      <c r="BJ458" s="17">
        <v>0.55115439287564905</v>
      </c>
      <c r="BK458" s="17">
        <v>0.55756587681418501</v>
      </c>
      <c r="BL458" s="17"/>
      <c r="BM458" s="17">
        <v>0.50897881473148199</v>
      </c>
      <c r="BN458" s="17">
        <v>0.36593192329720697</v>
      </c>
      <c r="BO458" s="17">
        <v>0.28680459454570301</v>
      </c>
      <c r="BP458" s="17">
        <v>0.28628407664209399</v>
      </c>
      <c r="BQ458" s="17">
        <v>0.32039480022622102</v>
      </c>
      <c r="BR458" s="17">
        <v>0.31992816163354898</v>
      </c>
      <c r="BS458" s="17"/>
      <c r="BT458" s="17">
        <v>0.41934060538122597</v>
      </c>
      <c r="BU458" s="17">
        <v>0.27392538383835902</v>
      </c>
      <c r="BV458" s="17"/>
      <c r="BW458" s="17">
        <v>0.443006193050348</v>
      </c>
      <c r="BX458" s="17">
        <v>0.27623857085459702</v>
      </c>
      <c r="BY458" s="17"/>
      <c r="BZ458" s="17">
        <v>0.349528238428369</v>
      </c>
      <c r="CA458" s="17">
        <v>0.39092853967630098</v>
      </c>
      <c r="CB458" s="17">
        <v>0.53930083414716801</v>
      </c>
      <c r="CC458" s="17"/>
      <c r="CD458" s="17">
        <v>0.35507320967563299</v>
      </c>
      <c r="CE458" s="17">
        <v>0.44941039859555798</v>
      </c>
      <c r="CF458" s="17">
        <v>0.23527322160362099</v>
      </c>
      <c r="CG458" s="17"/>
      <c r="CH458" s="17">
        <v>0.35968305806985201</v>
      </c>
      <c r="CI458" s="17">
        <v>0.42880277731598299</v>
      </c>
      <c r="CJ458" s="17">
        <v>0.21918415069196101</v>
      </c>
      <c r="CK458" s="17"/>
      <c r="CL458" s="17">
        <v>0.34475275814682999</v>
      </c>
      <c r="CM458" s="17">
        <v>0.39123648800684102</v>
      </c>
      <c r="CN458" s="17"/>
      <c r="CO458" s="17">
        <v>0.413681455783668</v>
      </c>
      <c r="CP458" s="17">
        <v>0.36748308054088202</v>
      </c>
      <c r="CQ458" s="17">
        <v>0.37005158947334199</v>
      </c>
      <c r="CR458" s="17">
        <v>0.32734136905278799</v>
      </c>
    </row>
    <row r="459" spans="2:96" x14ac:dyDescent="0.25">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c r="CA459" s="17"/>
      <c r="CB459" s="17"/>
      <c r="CC459" s="17"/>
      <c r="CD459" s="17"/>
      <c r="CE459" s="17"/>
      <c r="CF459" s="17"/>
      <c r="CG459" s="17"/>
      <c r="CH459" s="17"/>
      <c r="CI459" s="17"/>
      <c r="CJ459" s="17"/>
      <c r="CK459" s="17"/>
      <c r="CL459" s="17"/>
      <c r="CM459" s="17"/>
      <c r="CN459" s="17"/>
      <c r="CO459" s="17"/>
      <c r="CP459" s="17"/>
      <c r="CQ459" s="17"/>
      <c r="CR459" s="17"/>
    </row>
    <row r="460" spans="2:96" x14ac:dyDescent="0.25">
      <c r="B460" s="6" t="s">
        <v>355</v>
      </c>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c r="CA460" s="17"/>
      <c r="CB460" s="17"/>
      <c r="CC460" s="17"/>
      <c r="CD460" s="17"/>
      <c r="CE460" s="17"/>
      <c r="CF460" s="17"/>
      <c r="CG460" s="17"/>
      <c r="CH460" s="17"/>
      <c r="CI460" s="17"/>
      <c r="CJ460" s="17"/>
      <c r="CK460" s="17"/>
      <c r="CL460" s="17"/>
      <c r="CM460" s="17"/>
      <c r="CN460" s="17"/>
      <c r="CO460" s="17"/>
      <c r="CP460" s="17"/>
      <c r="CQ460" s="17"/>
      <c r="CR460" s="17"/>
    </row>
    <row r="461" spans="2:96" x14ac:dyDescent="0.25">
      <c r="B461" s="24" t="s">
        <v>123</v>
      </c>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c r="CA461" s="17"/>
      <c r="CB461" s="17"/>
      <c r="CC461" s="17"/>
      <c r="CD461" s="17"/>
      <c r="CE461" s="17"/>
      <c r="CF461" s="17"/>
      <c r="CG461" s="17"/>
      <c r="CH461" s="17"/>
      <c r="CI461" s="17"/>
      <c r="CJ461" s="17"/>
      <c r="CK461" s="17"/>
      <c r="CL461" s="17"/>
      <c r="CM461" s="17"/>
      <c r="CN461" s="17"/>
      <c r="CO461" s="17"/>
      <c r="CP461" s="17"/>
      <c r="CQ461" s="17"/>
      <c r="CR461" s="17"/>
    </row>
    <row r="462" spans="2:96" x14ac:dyDescent="0.25">
      <c r="B462" t="s">
        <v>340</v>
      </c>
      <c r="C462" s="17">
        <v>0.13325349848955301</v>
      </c>
      <c r="D462" s="17">
        <v>0.14178798248822799</v>
      </c>
      <c r="E462" s="17">
        <v>0.12445180516213</v>
      </c>
      <c r="F462" s="17"/>
      <c r="G462" s="17">
        <v>0.21795820769403301</v>
      </c>
      <c r="H462" s="17">
        <v>0.18281749191107299</v>
      </c>
      <c r="I462" s="17">
        <v>0.13157337901487601</v>
      </c>
      <c r="J462" s="17">
        <v>0.11933834131515</v>
      </c>
      <c r="K462" s="17">
        <v>8.9506866046175401E-2</v>
      </c>
      <c r="L462" s="17">
        <v>7.8462297993868599E-2</v>
      </c>
      <c r="M462" s="17"/>
      <c r="N462" s="17">
        <v>0.16302668488963401</v>
      </c>
      <c r="O462" s="17">
        <v>0.10361268083155201</v>
      </c>
      <c r="P462" s="17">
        <v>0.13814719545644699</v>
      </c>
      <c r="Q462" s="17">
        <v>0.12910519376318899</v>
      </c>
      <c r="R462" s="17"/>
      <c r="S462" s="17">
        <v>0.17743672174734901</v>
      </c>
      <c r="T462" s="17">
        <v>0.12549451883981599</v>
      </c>
      <c r="U462" s="17">
        <v>0.14342432370903299</v>
      </c>
      <c r="V462" s="17">
        <v>8.8466142362329997E-2</v>
      </c>
      <c r="W462" s="17">
        <v>0.224287184855542</v>
      </c>
      <c r="X462" s="17">
        <v>0.12973558068333699</v>
      </c>
      <c r="Y462" s="17">
        <v>0.14362188877357701</v>
      </c>
      <c r="Z462" s="17">
        <v>0.13821877787556899</v>
      </c>
      <c r="AA462" s="17">
        <v>0.102615081494266</v>
      </c>
      <c r="AB462" s="17">
        <v>0.11422265598796801</v>
      </c>
      <c r="AC462" s="17">
        <v>8.0107993290663607E-2</v>
      </c>
      <c r="AD462" s="17">
        <v>9.0816437130397901E-2</v>
      </c>
      <c r="AE462" s="17"/>
      <c r="AF462" s="17">
        <v>0.147703220971627</v>
      </c>
      <c r="AG462" s="17">
        <v>0.13462563992038001</v>
      </c>
      <c r="AH462" s="17">
        <v>0.128824733349656</v>
      </c>
      <c r="AI462" s="17">
        <v>0.29337297047641298</v>
      </c>
      <c r="AJ462" s="17">
        <v>7.4923863616065803E-2</v>
      </c>
      <c r="AK462" s="17"/>
      <c r="AL462" s="17">
        <v>0.16965902337383301</v>
      </c>
      <c r="AM462" s="17">
        <v>0.13801945916033201</v>
      </c>
      <c r="AN462" s="17">
        <v>0.14237515143812701</v>
      </c>
      <c r="AO462" s="17"/>
      <c r="AP462" s="17">
        <v>0.107556957928061</v>
      </c>
      <c r="AQ462" s="17">
        <v>9.8605003357994603E-2</v>
      </c>
      <c r="AR462" s="17">
        <v>0.14467877170128701</v>
      </c>
      <c r="AS462" s="17">
        <v>0.20122729073717099</v>
      </c>
      <c r="AT462" s="17">
        <v>0.30241875855364497</v>
      </c>
      <c r="AU462" s="17"/>
      <c r="AV462" s="17">
        <v>0</v>
      </c>
      <c r="AW462" s="17">
        <v>0.20721481534781799</v>
      </c>
      <c r="AX462" s="17">
        <v>0.13200969325353001</v>
      </c>
      <c r="AY462" s="17">
        <v>0.14819529041458701</v>
      </c>
      <c r="AZ462" s="17">
        <v>0.11353996076674799</v>
      </c>
      <c r="BA462" s="17">
        <v>9.62324365270677E-2</v>
      </c>
      <c r="BB462" s="17">
        <v>0.13768118363472001</v>
      </c>
      <c r="BC462" s="17">
        <v>0.16022416339466899</v>
      </c>
      <c r="BD462" s="17">
        <v>8.3561797244908406E-2</v>
      </c>
      <c r="BE462" s="17">
        <v>6.6667926811272094E-2</v>
      </c>
      <c r="BF462" s="17">
        <v>0.170448537124118</v>
      </c>
      <c r="BG462" s="17">
        <v>8.2691827087125705E-2</v>
      </c>
      <c r="BH462" s="17">
        <v>0.12753543580262899</v>
      </c>
      <c r="BI462" s="17">
        <v>8.1842755356319796E-2</v>
      </c>
      <c r="BJ462" s="17">
        <v>0.30272004460852803</v>
      </c>
      <c r="BK462" s="17">
        <v>0.27617594110348198</v>
      </c>
      <c r="BL462" s="17"/>
      <c r="BM462" s="17">
        <v>0.214114167607174</v>
      </c>
      <c r="BN462" s="17">
        <v>0.117368792356124</v>
      </c>
      <c r="BO462" s="17">
        <v>0.132239120913658</v>
      </c>
      <c r="BP462" s="17">
        <v>9.4987748267079702E-2</v>
      </c>
      <c r="BQ462" s="17">
        <v>0.110954848170978</v>
      </c>
      <c r="BR462" s="17">
        <v>6.9962753753059104E-2</v>
      </c>
      <c r="BS462" s="17"/>
      <c r="BT462" s="17">
        <v>0.18691417209137601</v>
      </c>
      <c r="BU462" s="17">
        <v>5.56593427042293E-2</v>
      </c>
      <c r="BV462" s="17"/>
      <c r="BW462" s="17">
        <v>0.16314826195323201</v>
      </c>
      <c r="BX462" s="17">
        <v>0.10405184348617</v>
      </c>
      <c r="BY462" s="17"/>
      <c r="BZ462" s="17">
        <v>0.12473636167383299</v>
      </c>
      <c r="CA462" s="17">
        <v>0.14688575111273899</v>
      </c>
      <c r="CB462" s="17">
        <v>0.23670996316335999</v>
      </c>
      <c r="CC462" s="17"/>
      <c r="CD462" s="17">
        <v>0.12755449521978901</v>
      </c>
      <c r="CE462" s="17">
        <v>0.15510999925380001</v>
      </c>
      <c r="CF462" s="17">
        <v>0.112090078158138</v>
      </c>
      <c r="CG462" s="17"/>
      <c r="CH462" s="17">
        <v>0.12468842443351701</v>
      </c>
      <c r="CI462" s="17">
        <v>0.17373380705838001</v>
      </c>
      <c r="CJ462" s="17">
        <v>8.8195190597147297E-2</v>
      </c>
      <c r="CK462" s="17"/>
      <c r="CL462" s="17">
        <v>0.134059032799447</v>
      </c>
      <c r="CM462" s="17">
        <v>0.13589232163853901</v>
      </c>
      <c r="CN462" s="17"/>
      <c r="CO462" s="17">
        <v>0.23276015194331401</v>
      </c>
      <c r="CP462" s="17">
        <v>0.117547489695431</v>
      </c>
      <c r="CQ462" s="17">
        <v>0.123239956262842</v>
      </c>
      <c r="CR462" s="17">
        <v>0.146416817958092</v>
      </c>
    </row>
    <row r="463" spans="2:96" x14ac:dyDescent="0.25">
      <c r="B463" t="s">
        <v>341</v>
      </c>
      <c r="C463" s="17">
        <v>0.269893618581376</v>
      </c>
      <c r="D463" s="17">
        <v>0.27204695597081702</v>
      </c>
      <c r="E463" s="17">
        <v>0.26923954506949799</v>
      </c>
      <c r="F463" s="17"/>
      <c r="G463" s="17">
        <v>0.35464098604133798</v>
      </c>
      <c r="H463" s="17">
        <v>0.34266975415040701</v>
      </c>
      <c r="I463" s="17">
        <v>0.27377598296963201</v>
      </c>
      <c r="J463" s="17">
        <v>0.23588428608351</v>
      </c>
      <c r="K463" s="17">
        <v>0.22727035583310601</v>
      </c>
      <c r="L463" s="17">
        <v>0.207212815059586</v>
      </c>
      <c r="M463" s="17"/>
      <c r="N463" s="17">
        <v>0.27585076432372302</v>
      </c>
      <c r="O463" s="17">
        <v>0.29217725311610099</v>
      </c>
      <c r="P463" s="17">
        <v>0.27980885407933898</v>
      </c>
      <c r="Q463" s="17">
        <v>0.23455235960206799</v>
      </c>
      <c r="R463" s="17"/>
      <c r="S463" s="17">
        <v>0.33308133260829798</v>
      </c>
      <c r="T463" s="17">
        <v>0.24526553476212301</v>
      </c>
      <c r="U463" s="17">
        <v>0.24805834524720699</v>
      </c>
      <c r="V463" s="17">
        <v>0.308083835830542</v>
      </c>
      <c r="W463" s="17">
        <v>0.30531224489335101</v>
      </c>
      <c r="X463" s="17">
        <v>0.27533216588819898</v>
      </c>
      <c r="Y463" s="17">
        <v>0.232949148215601</v>
      </c>
      <c r="Z463" s="17">
        <v>0.31031333425519803</v>
      </c>
      <c r="AA463" s="17">
        <v>0.29685374991569102</v>
      </c>
      <c r="AB463" s="17">
        <v>0.161535891030301</v>
      </c>
      <c r="AC463" s="17">
        <v>0.23927163025647499</v>
      </c>
      <c r="AD463" s="17">
        <v>0.249223379500005</v>
      </c>
      <c r="AE463" s="17"/>
      <c r="AF463" s="17">
        <v>0.24612313315457501</v>
      </c>
      <c r="AG463" s="17">
        <v>0.33265296140408201</v>
      </c>
      <c r="AH463" s="17">
        <v>0.20166833461084499</v>
      </c>
      <c r="AI463" s="17">
        <v>0.15366958182131499</v>
      </c>
      <c r="AJ463" s="17">
        <v>0.23206416443439301</v>
      </c>
      <c r="AK463" s="17"/>
      <c r="AL463" s="17">
        <v>0.268566569199362</v>
      </c>
      <c r="AM463" s="17">
        <v>0.32807369575230499</v>
      </c>
      <c r="AN463" s="17">
        <v>0.21504484131728899</v>
      </c>
      <c r="AO463" s="17"/>
      <c r="AP463" s="17">
        <v>0.26666134941438602</v>
      </c>
      <c r="AQ463" s="17">
        <v>0.25981860536256701</v>
      </c>
      <c r="AR463" s="17">
        <v>0.27790177490362</v>
      </c>
      <c r="AS463" s="17">
        <v>0.31569419570442803</v>
      </c>
      <c r="AT463" s="17">
        <v>0.146408538102478</v>
      </c>
      <c r="AU463" s="17"/>
      <c r="AV463" s="17">
        <v>0.21570749083600099</v>
      </c>
      <c r="AW463" s="17">
        <v>0.20706332462282701</v>
      </c>
      <c r="AX463" s="17">
        <v>0.21361626240461601</v>
      </c>
      <c r="AY463" s="17">
        <v>0.21728104467321899</v>
      </c>
      <c r="AZ463" s="17">
        <v>0.26011984269553301</v>
      </c>
      <c r="BA463" s="17">
        <v>0.28256270378786202</v>
      </c>
      <c r="BB463" s="17">
        <v>0.217208280403829</v>
      </c>
      <c r="BC463" s="17">
        <v>0.30211564133240998</v>
      </c>
      <c r="BD463" s="17">
        <v>0.35026212529282102</v>
      </c>
      <c r="BE463" s="17">
        <v>0.33391633133205101</v>
      </c>
      <c r="BF463" s="17">
        <v>0.258028759935926</v>
      </c>
      <c r="BG463" s="17">
        <v>0.32826786190635798</v>
      </c>
      <c r="BH463" s="17">
        <v>0.32345047381129999</v>
      </c>
      <c r="BI463" s="17">
        <v>0.31276477051915302</v>
      </c>
      <c r="BJ463" s="17">
        <v>0.32513434046395301</v>
      </c>
      <c r="BK463" s="17">
        <v>0.27949040469548098</v>
      </c>
      <c r="BL463" s="17"/>
      <c r="BM463" s="17">
        <v>0.30500348890876799</v>
      </c>
      <c r="BN463" s="17">
        <v>0.27804075743270301</v>
      </c>
      <c r="BO463" s="17">
        <v>0.29969124862684099</v>
      </c>
      <c r="BP463" s="17">
        <v>0.230135796522768</v>
      </c>
      <c r="BQ463" s="17">
        <v>0.229851657663004</v>
      </c>
      <c r="BR463" s="17">
        <v>0.22488811902054201</v>
      </c>
      <c r="BS463" s="17"/>
      <c r="BT463" s="17">
        <v>0.33717050412940103</v>
      </c>
      <c r="BU463" s="17">
        <v>0.163204422367455</v>
      </c>
      <c r="BV463" s="17"/>
      <c r="BW463" s="17">
        <v>0.30457568002124302</v>
      </c>
      <c r="BX463" s="17">
        <v>0.25301986168791801</v>
      </c>
      <c r="BY463" s="17"/>
      <c r="BZ463" s="17">
        <v>0.27189942204478501</v>
      </c>
      <c r="CA463" s="17">
        <v>0.236940548340691</v>
      </c>
      <c r="CB463" s="17">
        <v>0.30703256001634099</v>
      </c>
      <c r="CC463" s="17"/>
      <c r="CD463" s="17">
        <v>0.27549493575745598</v>
      </c>
      <c r="CE463" s="17">
        <v>0.31295956785842799</v>
      </c>
      <c r="CF463" s="17">
        <v>0.18704617544520499</v>
      </c>
      <c r="CG463" s="17"/>
      <c r="CH463" s="17">
        <v>0.26902361381047402</v>
      </c>
      <c r="CI463" s="17">
        <v>0.29243988002286198</v>
      </c>
      <c r="CJ463" s="17">
        <v>0.20166498362065499</v>
      </c>
      <c r="CK463" s="17"/>
      <c r="CL463" s="17">
        <v>0.25384040019502202</v>
      </c>
      <c r="CM463" s="17">
        <v>0.281666854206513</v>
      </c>
      <c r="CN463" s="17"/>
      <c r="CO463" s="17">
        <v>0.349962248541695</v>
      </c>
      <c r="CP463" s="17">
        <v>0.27668363563454901</v>
      </c>
      <c r="CQ463" s="17">
        <v>0.24844975999461799</v>
      </c>
      <c r="CR463" s="17">
        <v>0.26931825735808601</v>
      </c>
    </row>
    <row r="464" spans="2:96" x14ac:dyDescent="0.25">
      <c r="B464" t="s">
        <v>342</v>
      </c>
      <c r="C464" s="17">
        <v>0.338539131329471</v>
      </c>
      <c r="D464" s="17">
        <v>0.31918289215157097</v>
      </c>
      <c r="E464" s="17">
        <v>0.35722026933559903</v>
      </c>
      <c r="F464" s="17"/>
      <c r="G464" s="17">
        <v>0.296547476890198</v>
      </c>
      <c r="H464" s="17">
        <v>0.28233001167128802</v>
      </c>
      <c r="I464" s="17">
        <v>0.35680782730227401</v>
      </c>
      <c r="J464" s="17">
        <v>0.34924000355643098</v>
      </c>
      <c r="K464" s="17">
        <v>0.325690995380782</v>
      </c>
      <c r="L464" s="17">
        <v>0.39750950943201802</v>
      </c>
      <c r="M464" s="17"/>
      <c r="N464" s="17">
        <v>0.28820334412088</v>
      </c>
      <c r="O464" s="17">
        <v>0.33572747771908901</v>
      </c>
      <c r="P464" s="17">
        <v>0.340804256668501</v>
      </c>
      <c r="Q464" s="17">
        <v>0.38855825529700899</v>
      </c>
      <c r="R464" s="17"/>
      <c r="S464" s="17">
        <v>0.30760076898691102</v>
      </c>
      <c r="T464" s="17">
        <v>0.34609984308094399</v>
      </c>
      <c r="U464" s="17">
        <v>0.34472684381937202</v>
      </c>
      <c r="V464" s="17">
        <v>0.36995087637111901</v>
      </c>
      <c r="W464" s="17">
        <v>0.26365929026185297</v>
      </c>
      <c r="X464" s="17">
        <v>0.35366413038693201</v>
      </c>
      <c r="Y464" s="17">
        <v>0.33180921031133398</v>
      </c>
      <c r="Z464" s="17">
        <v>0.31711312122233498</v>
      </c>
      <c r="AA464" s="17">
        <v>0.32070928929638298</v>
      </c>
      <c r="AB464" s="17">
        <v>0.43530150049570498</v>
      </c>
      <c r="AC464" s="17">
        <v>0.31145911348284699</v>
      </c>
      <c r="AD464" s="17">
        <v>0.33515109621252598</v>
      </c>
      <c r="AE464" s="17"/>
      <c r="AF464" s="17">
        <v>0.32112333918341601</v>
      </c>
      <c r="AG464" s="17">
        <v>0.32040282175489299</v>
      </c>
      <c r="AH464" s="17">
        <v>0.34797228291460303</v>
      </c>
      <c r="AI464" s="17">
        <v>0.29519021891081798</v>
      </c>
      <c r="AJ464" s="17">
        <v>0.461897238873755</v>
      </c>
      <c r="AK464" s="17"/>
      <c r="AL464" s="17">
        <v>0.30817761144271799</v>
      </c>
      <c r="AM464" s="17">
        <v>0.33102968542627698</v>
      </c>
      <c r="AN464" s="17">
        <v>0.305026691081622</v>
      </c>
      <c r="AO464" s="17"/>
      <c r="AP464" s="17">
        <v>0.37652433185735001</v>
      </c>
      <c r="AQ464" s="17">
        <v>0.38560650912010702</v>
      </c>
      <c r="AR464" s="17">
        <v>0.31774209194306302</v>
      </c>
      <c r="AS464" s="17">
        <v>0.26794265701820502</v>
      </c>
      <c r="AT464" s="17">
        <v>0.19039640098608401</v>
      </c>
      <c r="AU464" s="17"/>
      <c r="AV464" s="17">
        <v>0.44952382284023401</v>
      </c>
      <c r="AW464" s="17">
        <v>0.33303768506491999</v>
      </c>
      <c r="AX464" s="17">
        <v>0.38638505581761501</v>
      </c>
      <c r="AY464" s="17">
        <v>0.36734299026989697</v>
      </c>
      <c r="AZ464" s="17">
        <v>0.364612127142808</v>
      </c>
      <c r="BA464" s="17">
        <v>0.32509811913210501</v>
      </c>
      <c r="BB464" s="17">
        <v>0.35684850402063001</v>
      </c>
      <c r="BC464" s="17">
        <v>0.32036253912652901</v>
      </c>
      <c r="BD464" s="17">
        <v>0.36586773020147301</v>
      </c>
      <c r="BE464" s="17">
        <v>0.36317536405732598</v>
      </c>
      <c r="BF464" s="17">
        <v>0.30497710575268799</v>
      </c>
      <c r="BG464" s="17">
        <v>0.291414175657081</v>
      </c>
      <c r="BH464" s="17">
        <v>0.23550984990502699</v>
      </c>
      <c r="BI464" s="17">
        <v>0.45634084913078699</v>
      </c>
      <c r="BJ464" s="17">
        <v>0.15605238589272599</v>
      </c>
      <c r="BK464" s="17">
        <v>0.226417384914299</v>
      </c>
      <c r="BL464" s="17"/>
      <c r="BM464" s="17">
        <v>0.29191637685010102</v>
      </c>
      <c r="BN464" s="17">
        <v>0.33243660107832801</v>
      </c>
      <c r="BO464" s="17">
        <v>0.30839982521623199</v>
      </c>
      <c r="BP464" s="17">
        <v>0.38113915197082199</v>
      </c>
      <c r="BQ464" s="17">
        <v>0.39408324036104603</v>
      </c>
      <c r="BR464" s="17">
        <v>0.38170727045577502</v>
      </c>
      <c r="BS464" s="17"/>
      <c r="BT464" s="17">
        <v>0.305448697700198</v>
      </c>
      <c r="BU464" s="17">
        <v>0.38456433167430798</v>
      </c>
      <c r="BV464" s="17"/>
      <c r="BW464" s="17">
        <v>0.34067168342047399</v>
      </c>
      <c r="BX464" s="17">
        <v>0.31236689306205201</v>
      </c>
      <c r="BY464" s="17"/>
      <c r="BZ464" s="17">
        <v>0.338684735977552</v>
      </c>
      <c r="CA464" s="17">
        <v>0.351974718019476</v>
      </c>
      <c r="CB464" s="17">
        <v>0.27475401303439101</v>
      </c>
      <c r="CC464" s="17"/>
      <c r="CD464" s="17">
        <v>0.335907884229455</v>
      </c>
      <c r="CE464" s="17">
        <v>0.30708698467858198</v>
      </c>
      <c r="CF464" s="17">
        <v>0.37957000149953302</v>
      </c>
      <c r="CG464" s="17"/>
      <c r="CH464" s="17">
        <v>0.338798076529438</v>
      </c>
      <c r="CI464" s="17">
        <v>0.30048384786167198</v>
      </c>
      <c r="CJ464" s="17">
        <v>0.417012636005751</v>
      </c>
      <c r="CK464" s="17"/>
      <c r="CL464" s="17">
        <v>0.34293960767099801</v>
      </c>
      <c r="CM464" s="17">
        <v>0.33932290499419399</v>
      </c>
      <c r="CN464" s="17"/>
      <c r="CO464" s="17">
        <v>0.242415363148897</v>
      </c>
      <c r="CP464" s="17">
        <v>0.34669299846455198</v>
      </c>
      <c r="CQ464" s="17">
        <v>0.34304397409560899</v>
      </c>
      <c r="CR464" s="17">
        <v>0.349260422500204</v>
      </c>
    </row>
    <row r="465" spans="2:96" x14ac:dyDescent="0.25">
      <c r="B465" t="s">
        <v>343</v>
      </c>
      <c r="C465" s="17">
        <v>0.13008859215742199</v>
      </c>
      <c r="D465" s="17">
        <v>0.138814698088015</v>
      </c>
      <c r="E465" s="17">
        <v>0.121202773311458</v>
      </c>
      <c r="F465" s="17"/>
      <c r="G465" s="17">
        <v>0.100530376216915</v>
      </c>
      <c r="H465" s="17">
        <v>0.123262218790702</v>
      </c>
      <c r="I465" s="17">
        <v>0.119505287822261</v>
      </c>
      <c r="J465" s="17">
        <v>0.13151072909136199</v>
      </c>
      <c r="K465" s="17">
        <v>0.17077074956403601</v>
      </c>
      <c r="L465" s="17">
        <v>0.13543866399368701</v>
      </c>
      <c r="M465" s="17"/>
      <c r="N465" s="17">
        <v>0.160373569531365</v>
      </c>
      <c r="O465" s="17">
        <v>0.12732650978119101</v>
      </c>
      <c r="P465" s="17">
        <v>0.123858113032204</v>
      </c>
      <c r="Q465" s="17">
        <v>0.107182626999086</v>
      </c>
      <c r="R465" s="17"/>
      <c r="S465" s="17">
        <v>8.1644822216862201E-2</v>
      </c>
      <c r="T465" s="17">
        <v>0.15594405000849901</v>
      </c>
      <c r="U465" s="17">
        <v>0.13824779564397</v>
      </c>
      <c r="V465" s="17">
        <v>0.106902187246915</v>
      </c>
      <c r="W465" s="17">
        <v>9.5488123070926703E-2</v>
      </c>
      <c r="X465" s="17">
        <v>0.136441593782854</v>
      </c>
      <c r="Y465" s="17">
        <v>0.15275350709855101</v>
      </c>
      <c r="Z465" s="17">
        <v>7.0741443354917999E-2</v>
      </c>
      <c r="AA465" s="17">
        <v>0.14692307916195399</v>
      </c>
      <c r="AB465" s="17">
        <v>0.12655726697473099</v>
      </c>
      <c r="AC465" s="17">
        <v>0.20611983092258801</v>
      </c>
      <c r="AD465" s="17">
        <v>0.192986221526535</v>
      </c>
      <c r="AE465" s="17"/>
      <c r="AF465" s="17">
        <v>0.128329729142143</v>
      </c>
      <c r="AG465" s="17">
        <v>0.130571796538409</v>
      </c>
      <c r="AH465" s="17">
        <v>0.19350186418686199</v>
      </c>
      <c r="AI465" s="17">
        <v>0.110503805347971</v>
      </c>
      <c r="AJ465" s="17">
        <v>0.10168738590356</v>
      </c>
      <c r="AK465" s="17"/>
      <c r="AL465" s="17">
        <v>0.122565553941934</v>
      </c>
      <c r="AM465" s="17">
        <v>0.107262294759045</v>
      </c>
      <c r="AN465" s="17">
        <v>0.19184715080523301</v>
      </c>
      <c r="AO465" s="17"/>
      <c r="AP465" s="17">
        <v>0.127558281363745</v>
      </c>
      <c r="AQ465" s="17">
        <v>0.13256684622829201</v>
      </c>
      <c r="AR465" s="17">
        <v>0.141804145948285</v>
      </c>
      <c r="AS465" s="17">
        <v>0.103776111489413</v>
      </c>
      <c r="AT465" s="17">
        <v>0.242190439752452</v>
      </c>
      <c r="AU465" s="17"/>
      <c r="AV465" s="17">
        <v>0.15759437761936301</v>
      </c>
      <c r="AW465" s="17">
        <v>0.105240838750868</v>
      </c>
      <c r="AX465" s="17">
        <v>0.126289021055562</v>
      </c>
      <c r="AY465" s="17">
        <v>0.104970176044622</v>
      </c>
      <c r="AZ465" s="17">
        <v>0.109312389317418</v>
      </c>
      <c r="BA465" s="17">
        <v>0.17363400150099301</v>
      </c>
      <c r="BB465" s="17">
        <v>0.14903812893777499</v>
      </c>
      <c r="BC465" s="17">
        <v>0.13975913996772099</v>
      </c>
      <c r="BD465" s="17">
        <v>9.9070841951960198E-2</v>
      </c>
      <c r="BE465" s="17">
        <v>0.110362580503456</v>
      </c>
      <c r="BF465" s="17">
        <v>0.14085374322668601</v>
      </c>
      <c r="BG465" s="17">
        <v>0.16697166375569</v>
      </c>
      <c r="BH465" s="17">
        <v>0.20009537690493301</v>
      </c>
      <c r="BI465" s="17">
        <v>5.7323523470602898E-2</v>
      </c>
      <c r="BJ465" s="17">
        <v>0.113769779229387</v>
      </c>
      <c r="BK465" s="17">
        <v>0.10150861325197599</v>
      </c>
      <c r="BL465" s="17"/>
      <c r="BM465" s="17">
        <v>9.4187448388979703E-2</v>
      </c>
      <c r="BN465" s="17">
        <v>0.13653651679833201</v>
      </c>
      <c r="BO465" s="17">
        <v>0.13048391425106901</v>
      </c>
      <c r="BP465" s="17">
        <v>0.166168606219112</v>
      </c>
      <c r="BQ465" s="17">
        <v>0.112423916850622</v>
      </c>
      <c r="BR465" s="17">
        <v>0.14458155123716099</v>
      </c>
      <c r="BS465" s="17"/>
      <c r="BT465" s="17">
        <v>0.100740649944367</v>
      </c>
      <c r="BU465" s="17">
        <v>0.178807139219611</v>
      </c>
      <c r="BV465" s="17"/>
      <c r="BW465" s="17">
        <v>0.119128373750592</v>
      </c>
      <c r="BX465" s="17">
        <v>0.159615499609601</v>
      </c>
      <c r="BY465" s="17"/>
      <c r="BZ465" s="17">
        <v>0.13560700537352499</v>
      </c>
      <c r="CA465" s="17">
        <v>0.12402611489871</v>
      </c>
      <c r="CB465" s="17">
        <v>0.10052988433141199</v>
      </c>
      <c r="CC465" s="17"/>
      <c r="CD465" s="17">
        <v>0.130566305041736</v>
      </c>
      <c r="CE465" s="17">
        <v>0.13505191926404</v>
      </c>
      <c r="CF465" s="17">
        <v>0.17247803046348401</v>
      </c>
      <c r="CG465" s="17"/>
      <c r="CH465" s="17">
        <v>0.13356388822991899</v>
      </c>
      <c r="CI465" s="17">
        <v>0.12694912893186899</v>
      </c>
      <c r="CJ465" s="17">
        <v>0.15402653437254901</v>
      </c>
      <c r="CK465" s="17"/>
      <c r="CL465" s="17">
        <v>0.14615290336811901</v>
      </c>
      <c r="CM465" s="17">
        <v>0.11194691005711201</v>
      </c>
      <c r="CN465" s="17"/>
      <c r="CO465" s="17">
        <v>6.6676066943691006E-2</v>
      </c>
      <c r="CP465" s="17">
        <v>0.13904380914549799</v>
      </c>
      <c r="CQ465" s="17">
        <v>0.14615691076644299</v>
      </c>
      <c r="CR465" s="17">
        <v>0.104925749225058</v>
      </c>
    </row>
    <row r="466" spans="2:96" x14ac:dyDescent="0.25">
      <c r="B466" t="s">
        <v>344</v>
      </c>
      <c r="C466" s="17">
        <v>0.102859008152321</v>
      </c>
      <c r="D466" s="17">
        <v>0.110326323995747</v>
      </c>
      <c r="E466" s="17">
        <v>9.6101897660279503E-2</v>
      </c>
      <c r="F466" s="17"/>
      <c r="G466" s="17">
        <v>1.9198617704731299E-2</v>
      </c>
      <c r="H466" s="17">
        <v>5.1242973351790899E-2</v>
      </c>
      <c r="I466" s="17">
        <v>9.1676574751065706E-2</v>
      </c>
      <c r="J466" s="17">
        <v>0.13093838443796099</v>
      </c>
      <c r="K466" s="17">
        <v>0.151165519079557</v>
      </c>
      <c r="L466" s="17">
        <v>0.15447377307309099</v>
      </c>
      <c r="M466" s="17"/>
      <c r="N466" s="17">
        <v>0.102342165980498</v>
      </c>
      <c r="O466" s="17">
        <v>0.123345422627565</v>
      </c>
      <c r="P466" s="17">
        <v>9.1084118249480706E-2</v>
      </c>
      <c r="Q466" s="17">
        <v>9.1568986355765894E-2</v>
      </c>
      <c r="R466" s="17"/>
      <c r="S466" s="17">
        <v>7.78903661747299E-2</v>
      </c>
      <c r="T466" s="17">
        <v>0.115450079463747</v>
      </c>
      <c r="U466" s="17">
        <v>0.100351185325703</v>
      </c>
      <c r="V466" s="17">
        <v>8.8285435281868205E-2</v>
      </c>
      <c r="W466" s="17">
        <v>9.6250141188849794E-2</v>
      </c>
      <c r="X466" s="17">
        <v>8.0266003397920893E-2</v>
      </c>
      <c r="Y466" s="17">
        <v>0.113229325787017</v>
      </c>
      <c r="Z466" s="17">
        <v>0.123841891277102</v>
      </c>
      <c r="AA466" s="17">
        <v>0.11235787473893299</v>
      </c>
      <c r="AB466" s="17">
        <v>0.13870490894409901</v>
      </c>
      <c r="AC466" s="17">
        <v>0.10907363859025899</v>
      </c>
      <c r="AD466" s="17">
        <v>8.9930849518220099E-2</v>
      </c>
      <c r="AE466" s="17"/>
      <c r="AF466" s="17">
        <v>0.13096802537544799</v>
      </c>
      <c r="AG466" s="17">
        <v>6.8134291980451706E-2</v>
      </c>
      <c r="AH466" s="17">
        <v>0.12803278493803399</v>
      </c>
      <c r="AI466" s="17">
        <v>0.147263423443483</v>
      </c>
      <c r="AJ466" s="17">
        <v>9.42550835389694E-2</v>
      </c>
      <c r="AK466" s="17"/>
      <c r="AL466" s="17">
        <v>0.107137072633502</v>
      </c>
      <c r="AM466" s="17">
        <v>7.8239496162386901E-2</v>
      </c>
      <c r="AN466" s="17">
        <v>0.12549752443697901</v>
      </c>
      <c r="AO466" s="17"/>
      <c r="AP466" s="17">
        <v>8.6896339739097994E-2</v>
      </c>
      <c r="AQ466" s="17">
        <v>0.110372046425149</v>
      </c>
      <c r="AR466" s="17">
        <v>9.3192450483415401E-2</v>
      </c>
      <c r="AS466" s="17">
        <v>0.10237677988303399</v>
      </c>
      <c r="AT466" s="17">
        <v>0.118585862605341</v>
      </c>
      <c r="AU466" s="17"/>
      <c r="AV466" s="17">
        <v>0</v>
      </c>
      <c r="AW466" s="17">
        <v>0.10899105808976201</v>
      </c>
      <c r="AX466" s="17">
        <v>9.4183379572250897E-2</v>
      </c>
      <c r="AY466" s="17">
        <v>0.137155318240333</v>
      </c>
      <c r="AZ466" s="17">
        <v>0.11869562581825401</v>
      </c>
      <c r="BA466" s="17">
        <v>9.8163324611092506E-2</v>
      </c>
      <c r="BB466" s="17">
        <v>0.111209272630242</v>
      </c>
      <c r="BC466" s="17">
        <v>7.1114307199477297E-2</v>
      </c>
      <c r="BD466" s="17">
        <v>9.4452771952407394E-2</v>
      </c>
      <c r="BE466" s="17">
        <v>7.9353121298329402E-2</v>
      </c>
      <c r="BF466" s="17">
        <v>0.112238243204378</v>
      </c>
      <c r="BG466" s="17">
        <v>8.5270956629372896E-2</v>
      </c>
      <c r="BH466" s="17">
        <v>0.10066123196219499</v>
      </c>
      <c r="BI466" s="17">
        <v>9.1728101523137595E-2</v>
      </c>
      <c r="BJ466" s="17">
        <v>8.40938304101881E-2</v>
      </c>
      <c r="BK466" s="17">
        <v>0.116407656034763</v>
      </c>
      <c r="BL466" s="17"/>
      <c r="BM466" s="17">
        <v>6.87765815979966E-2</v>
      </c>
      <c r="BN466" s="17">
        <v>0.108878616436548</v>
      </c>
      <c r="BO466" s="17">
        <v>0.109879324883214</v>
      </c>
      <c r="BP466" s="17">
        <v>0.10467964100784299</v>
      </c>
      <c r="BQ466" s="17">
        <v>0.117031187481913</v>
      </c>
      <c r="BR466" s="17">
        <v>0.15790286643267001</v>
      </c>
      <c r="BS466" s="17"/>
      <c r="BT466" s="17">
        <v>5.0828045441459697E-2</v>
      </c>
      <c r="BU466" s="17">
        <v>0.181777414443406</v>
      </c>
      <c r="BV466" s="17"/>
      <c r="BW466" s="17">
        <v>5.7864179134038303E-2</v>
      </c>
      <c r="BX466" s="17">
        <v>0.14903798553970099</v>
      </c>
      <c r="BY466" s="17"/>
      <c r="BZ466" s="17">
        <v>0.105403993010488</v>
      </c>
      <c r="CA466" s="17">
        <v>0.108073470195999</v>
      </c>
      <c r="CB466" s="17">
        <v>5.7385494067344799E-2</v>
      </c>
      <c r="CC466" s="17"/>
      <c r="CD466" s="17">
        <v>0.109110975155826</v>
      </c>
      <c r="CE466" s="17">
        <v>4.0789690420630603E-2</v>
      </c>
      <c r="CF466" s="17">
        <v>0.139798092791521</v>
      </c>
      <c r="CG466" s="17"/>
      <c r="CH466" s="17">
        <v>0.11182779184404</v>
      </c>
      <c r="CI466" s="17">
        <v>5.4136188095921099E-2</v>
      </c>
      <c r="CJ466" s="17">
        <v>0.124526783628487</v>
      </c>
      <c r="CK466" s="17"/>
      <c r="CL466" s="17">
        <v>0.109516424287415</v>
      </c>
      <c r="CM466" s="17">
        <v>9.53857185469697E-2</v>
      </c>
      <c r="CN466" s="17"/>
      <c r="CO466" s="17">
        <v>0.10047438795731101</v>
      </c>
      <c r="CP466" s="17">
        <v>0.109078014870705</v>
      </c>
      <c r="CQ466" s="17">
        <v>0.101324692887614</v>
      </c>
      <c r="CR466" s="17">
        <v>9.4818450674764201E-2</v>
      </c>
    </row>
    <row r="467" spans="2:96" x14ac:dyDescent="0.25">
      <c r="B467" t="s">
        <v>152</v>
      </c>
      <c r="C467" s="17">
        <v>2.5366151289857801E-2</v>
      </c>
      <c r="D467" s="17">
        <v>1.7841147305621301E-2</v>
      </c>
      <c r="E467" s="17">
        <v>3.1783709461034301E-2</v>
      </c>
      <c r="F467" s="17"/>
      <c r="G467" s="17">
        <v>1.1124335452784399E-2</v>
      </c>
      <c r="H467" s="17">
        <v>1.76775501247406E-2</v>
      </c>
      <c r="I467" s="17">
        <v>2.66609481398913E-2</v>
      </c>
      <c r="J467" s="17">
        <v>3.3088255515586203E-2</v>
      </c>
      <c r="K467" s="17">
        <v>3.5595514096343803E-2</v>
      </c>
      <c r="L467" s="17">
        <v>2.6902940447749199E-2</v>
      </c>
      <c r="M467" s="17"/>
      <c r="N467" s="17">
        <v>1.0203471153900599E-2</v>
      </c>
      <c r="O467" s="17">
        <v>1.78106559245024E-2</v>
      </c>
      <c r="P467" s="17">
        <v>2.6297462514028699E-2</v>
      </c>
      <c r="Q467" s="17">
        <v>4.9032577982881E-2</v>
      </c>
      <c r="R467" s="17"/>
      <c r="S467" s="17">
        <v>2.2345988265850499E-2</v>
      </c>
      <c r="T467" s="17">
        <v>1.17459738448703E-2</v>
      </c>
      <c r="U467" s="17">
        <v>2.51915062547136E-2</v>
      </c>
      <c r="V467" s="17">
        <v>3.8311522907224803E-2</v>
      </c>
      <c r="W467" s="17">
        <v>1.5003015729476999E-2</v>
      </c>
      <c r="X467" s="17">
        <v>2.4560525860757701E-2</v>
      </c>
      <c r="Y467" s="17">
        <v>2.5636919813919801E-2</v>
      </c>
      <c r="Z467" s="17">
        <v>3.9771432014877997E-2</v>
      </c>
      <c r="AA467" s="17">
        <v>2.0540925392773302E-2</v>
      </c>
      <c r="AB467" s="17">
        <v>2.36777765671949E-2</v>
      </c>
      <c r="AC467" s="17">
        <v>5.3967793457166402E-2</v>
      </c>
      <c r="AD467" s="17">
        <v>4.1892016112315897E-2</v>
      </c>
      <c r="AE467" s="17"/>
      <c r="AF467" s="17">
        <v>2.57525521727902E-2</v>
      </c>
      <c r="AG467" s="17">
        <v>1.36124884017856E-2</v>
      </c>
      <c r="AH467" s="17">
        <v>0</v>
      </c>
      <c r="AI467" s="17">
        <v>0</v>
      </c>
      <c r="AJ467" s="17">
        <v>3.5172263633256699E-2</v>
      </c>
      <c r="AK467" s="17"/>
      <c r="AL467" s="17">
        <v>2.3894169408650499E-2</v>
      </c>
      <c r="AM467" s="17">
        <v>1.7375368739654E-2</v>
      </c>
      <c r="AN467" s="17">
        <v>2.0208640920750101E-2</v>
      </c>
      <c r="AO467" s="17"/>
      <c r="AP467" s="17">
        <v>3.4802739697360398E-2</v>
      </c>
      <c r="AQ467" s="17">
        <v>1.30309895058911E-2</v>
      </c>
      <c r="AR467" s="17">
        <v>2.4680765020329499E-2</v>
      </c>
      <c r="AS467" s="17">
        <v>8.98296516774948E-3</v>
      </c>
      <c r="AT467" s="17">
        <v>0</v>
      </c>
      <c r="AU467" s="17"/>
      <c r="AV467" s="17">
        <v>0.17717430870440201</v>
      </c>
      <c r="AW467" s="17">
        <v>3.8452278123806E-2</v>
      </c>
      <c r="AX467" s="17">
        <v>4.7516587896425502E-2</v>
      </c>
      <c r="AY467" s="17">
        <v>2.50551803573409E-2</v>
      </c>
      <c r="AZ467" s="17">
        <v>3.3720054259239303E-2</v>
      </c>
      <c r="BA467" s="17">
        <v>2.4309414440879699E-2</v>
      </c>
      <c r="BB467" s="17">
        <v>2.80146303728043E-2</v>
      </c>
      <c r="BC467" s="17">
        <v>6.4242089791945196E-3</v>
      </c>
      <c r="BD467" s="17">
        <v>6.7847333564302901E-3</v>
      </c>
      <c r="BE467" s="17">
        <v>4.6524675997565199E-2</v>
      </c>
      <c r="BF467" s="17">
        <v>1.34536107562035E-2</v>
      </c>
      <c r="BG467" s="17">
        <v>4.5383514964372797E-2</v>
      </c>
      <c r="BH467" s="17">
        <v>1.2747631613915201E-2</v>
      </c>
      <c r="BI467" s="17">
        <v>0</v>
      </c>
      <c r="BJ467" s="17">
        <v>1.82296193952175E-2</v>
      </c>
      <c r="BK467" s="17">
        <v>0</v>
      </c>
      <c r="BL467" s="17"/>
      <c r="BM467" s="17">
        <v>2.6001936646980001E-2</v>
      </c>
      <c r="BN467" s="17">
        <v>2.6738715897965101E-2</v>
      </c>
      <c r="BO467" s="17">
        <v>1.9306566108986099E-2</v>
      </c>
      <c r="BP467" s="17">
        <v>2.2889056012375401E-2</v>
      </c>
      <c r="BQ467" s="17">
        <v>3.5655149472436302E-2</v>
      </c>
      <c r="BR467" s="17">
        <v>2.0957439100792799E-2</v>
      </c>
      <c r="BS467" s="17"/>
      <c r="BT467" s="17">
        <v>1.8897930693198301E-2</v>
      </c>
      <c r="BU467" s="17">
        <v>3.5987349590991202E-2</v>
      </c>
      <c r="BV467" s="17"/>
      <c r="BW467" s="17">
        <v>1.4611821720420999E-2</v>
      </c>
      <c r="BX467" s="17">
        <v>2.1907916614558098E-2</v>
      </c>
      <c r="BY467" s="17"/>
      <c r="BZ467" s="17">
        <v>2.36684819198166E-2</v>
      </c>
      <c r="CA467" s="17">
        <v>3.2099397432384803E-2</v>
      </c>
      <c r="CB467" s="17">
        <v>2.3588085387150501E-2</v>
      </c>
      <c r="CC467" s="17"/>
      <c r="CD467" s="17">
        <v>2.13654045957394E-2</v>
      </c>
      <c r="CE467" s="17">
        <v>4.9001838524520197E-2</v>
      </c>
      <c r="CF467" s="17">
        <v>9.0176216421186794E-3</v>
      </c>
      <c r="CG467" s="17"/>
      <c r="CH467" s="17">
        <v>2.20982051526117E-2</v>
      </c>
      <c r="CI467" s="17">
        <v>5.2257148029296402E-2</v>
      </c>
      <c r="CJ467" s="17">
        <v>1.45738717754108E-2</v>
      </c>
      <c r="CK467" s="17"/>
      <c r="CL467" s="17">
        <v>1.34916316789993E-2</v>
      </c>
      <c r="CM467" s="17">
        <v>3.5785290556671998E-2</v>
      </c>
      <c r="CN467" s="17"/>
      <c r="CO467" s="17">
        <v>7.7117814650917802E-3</v>
      </c>
      <c r="CP467" s="17">
        <v>1.0954052189265401E-2</v>
      </c>
      <c r="CQ467" s="17">
        <v>3.77847059928745E-2</v>
      </c>
      <c r="CR467" s="17">
        <v>3.5260302283795897E-2</v>
      </c>
    </row>
    <row r="468" spans="2:96" x14ac:dyDescent="0.25">
      <c r="B468" t="s">
        <v>345</v>
      </c>
      <c r="C468" s="17">
        <v>0.40314711707092898</v>
      </c>
      <c r="D468" s="17">
        <v>0.41383493845904501</v>
      </c>
      <c r="E468" s="17">
        <v>0.39369135023162799</v>
      </c>
      <c r="F468" s="17"/>
      <c r="G468" s="17">
        <v>0.57259919373537105</v>
      </c>
      <c r="H468" s="17">
        <v>0.52548724606147901</v>
      </c>
      <c r="I468" s="17">
        <v>0.40534936198450799</v>
      </c>
      <c r="J468" s="17">
        <v>0.35522262739866001</v>
      </c>
      <c r="K468" s="17">
        <v>0.31677722187928098</v>
      </c>
      <c r="L468" s="17">
        <v>0.285675113053455</v>
      </c>
      <c r="M468" s="17"/>
      <c r="N468" s="17">
        <v>0.43887744921335697</v>
      </c>
      <c r="O468" s="17">
        <v>0.39578993394765299</v>
      </c>
      <c r="P468" s="17">
        <v>0.41795604953578602</v>
      </c>
      <c r="Q468" s="17">
        <v>0.36365755336525701</v>
      </c>
      <c r="R468" s="17"/>
      <c r="S468" s="17">
        <v>0.51051805435564701</v>
      </c>
      <c r="T468" s="17">
        <v>0.37076005360193998</v>
      </c>
      <c r="U468" s="17">
        <v>0.39148266895624001</v>
      </c>
      <c r="V468" s="17">
        <v>0.39654997819287202</v>
      </c>
      <c r="W468" s="17">
        <v>0.52959942974889296</v>
      </c>
      <c r="X468" s="17">
        <v>0.40506774657153599</v>
      </c>
      <c r="Y468" s="17">
        <v>0.37657103698917799</v>
      </c>
      <c r="Z468" s="17">
        <v>0.44853211213076699</v>
      </c>
      <c r="AA468" s="17">
        <v>0.39946883140995698</v>
      </c>
      <c r="AB468" s="17">
        <v>0.27575854701827002</v>
      </c>
      <c r="AC468" s="17">
        <v>0.319379623547139</v>
      </c>
      <c r="AD468" s="17">
        <v>0.340039816630403</v>
      </c>
      <c r="AE468" s="17"/>
      <c r="AF468" s="17">
        <v>0.39382635412620198</v>
      </c>
      <c r="AG468" s="17">
        <v>0.46727860132446197</v>
      </c>
      <c r="AH468" s="17">
        <v>0.33049306796050099</v>
      </c>
      <c r="AI468" s="17">
        <v>0.44704255229772799</v>
      </c>
      <c r="AJ468" s="17">
        <v>0.30698802805045899</v>
      </c>
      <c r="AK468" s="17"/>
      <c r="AL468" s="17">
        <v>0.43822559257319599</v>
      </c>
      <c r="AM468" s="17">
        <v>0.46609315491263698</v>
      </c>
      <c r="AN468" s="17">
        <v>0.35741999275541603</v>
      </c>
      <c r="AO468" s="17"/>
      <c r="AP468" s="17">
        <v>0.37421830734244699</v>
      </c>
      <c r="AQ468" s="17">
        <v>0.358423608720562</v>
      </c>
      <c r="AR468" s="17">
        <v>0.42258054660490701</v>
      </c>
      <c r="AS468" s="17">
        <v>0.51692148644159897</v>
      </c>
      <c r="AT468" s="17">
        <v>0.44882729665612298</v>
      </c>
      <c r="AU468" s="17"/>
      <c r="AV468" s="17">
        <v>0.21570749083600099</v>
      </c>
      <c r="AW468" s="17">
        <v>0.414278139970645</v>
      </c>
      <c r="AX468" s="17">
        <v>0.34562595565814602</v>
      </c>
      <c r="AY468" s="17">
        <v>0.36547633508780702</v>
      </c>
      <c r="AZ468" s="17">
        <v>0.373659803462281</v>
      </c>
      <c r="BA468" s="17">
        <v>0.37879514031493</v>
      </c>
      <c r="BB468" s="17">
        <v>0.35488946403854899</v>
      </c>
      <c r="BC468" s="17">
        <v>0.46233980472707897</v>
      </c>
      <c r="BD468" s="17">
        <v>0.433823922537729</v>
      </c>
      <c r="BE468" s="17">
        <v>0.40058425814332399</v>
      </c>
      <c r="BF468" s="17">
        <v>0.428477297060044</v>
      </c>
      <c r="BG468" s="17">
        <v>0.41095968899348401</v>
      </c>
      <c r="BH468" s="17">
        <v>0.45098590961392898</v>
      </c>
      <c r="BI468" s="17">
        <v>0.39460752587547299</v>
      </c>
      <c r="BJ468" s="17">
        <v>0.62785438507248204</v>
      </c>
      <c r="BK468" s="17">
        <v>0.55566634579896201</v>
      </c>
      <c r="BL468" s="17"/>
      <c r="BM468" s="17">
        <v>0.51911765651594199</v>
      </c>
      <c r="BN468" s="17">
        <v>0.39540954978882698</v>
      </c>
      <c r="BO468" s="17">
        <v>0.43193036954049902</v>
      </c>
      <c r="BP468" s="17">
        <v>0.32512354478984801</v>
      </c>
      <c r="BQ468" s="17">
        <v>0.34080650583398298</v>
      </c>
      <c r="BR468" s="17">
        <v>0.294850872773602</v>
      </c>
      <c r="BS468" s="17"/>
      <c r="BT468" s="17">
        <v>0.52408467622077703</v>
      </c>
      <c r="BU468" s="17">
        <v>0.21886376507168501</v>
      </c>
      <c r="BV468" s="17"/>
      <c r="BW468" s="17">
        <v>0.46772394197447498</v>
      </c>
      <c r="BX468" s="17">
        <v>0.35707170517408798</v>
      </c>
      <c r="BY468" s="17"/>
      <c r="BZ468" s="17">
        <v>0.39663578371861802</v>
      </c>
      <c r="CA468" s="17">
        <v>0.38382629945343</v>
      </c>
      <c r="CB468" s="17">
        <v>0.54374252317970195</v>
      </c>
      <c r="CC468" s="17"/>
      <c r="CD468" s="17">
        <v>0.40304943097724399</v>
      </c>
      <c r="CE468" s="17">
        <v>0.46806956711222802</v>
      </c>
      <c r="CF468" s="17">
        <v>0.29913625360334301</v>
      </c>
      <c r="CG468" s="17"/>
      <c r="CH468" s="17">
        <v>0.39371203824399098</v>
      </c>
      <c r="CI468" s="17">
        <v>0.46617368708124202</v>
      </c>
      <c r="CJ468" s="17">
        <v>0.28986017421780202</v>
      </c>
      <c r="CK468" s="17"/>
      <c r="CL468" s="17">
        <v>0.387899432994469</v>
      </c>
      <c r="CM468" s="17">
        <v>0.41755917584505298</v>
      </c>
      <c r="CN468" s="17"/>
      <c r="CO468" s="17">
        <v>0.58272240048501001</v>
      </c>
      <c r="CP468" s="17">
        <v>0.39423112532998</v>
      </c>
      <c r="CQ468" s="17">
        <v>0.37168971625746</v>
      </c>
      <c r="CR468" s="17">
        <v>0.41573507531617798</v>
      </c>
    </row>
    <row r="469" spans="2:96" x14ac:dyDescent="0.25">
      <c r="B469" t="s">
        <v>346</v>
      </c>
      <c r="C469" s="17">
        <v>0.23294760030974199</v>
      </c>
      <c r="D469" s="17">
        <v>0.24914102208376199</v>
      </c>
      <c r="E469" s="17">
        <v>0.217304670971738</v>
      </c>
      <c r="F469" s="17"/>
      <c r="G469" s="17">
        <v>0.119728993921647</v>
      </c>
      <c r="H469" s="17">
        <v>0.17450519214249299</v>
      </c>
      <c r="I469" s="17">
        <v>0.21118186257332699</v>
      </c>
      <c r="J469" s="17">
        <v>0.26244911352932299</v>
      </c>
      <c r="K469" s="17">
        <v>0.32193626864359398</v>
      </c>
      <c r="L469" s="17">
        <v>0.289912437066777</v>
      </c>
      <c r="M469" s="17"/>
      <c r="N469" s="17">
        <v>0.262715735511863</v>
      </c>
      <c r="O469" s="17">
        <v>0.25067193240875602</v>
      </c>
      <c r="P469" s="17">
        <v>0.21494223128168399</v>
      </c>
      <c r="Q469" s="17">
        <v>0.198751613354852</v>
      </c>
      <c r="R469" s="17"/>
      <c r="S469" s="17">
        <v>0.159535188391592</v>
      </c>
      <c r="T469" s="17">
        <v>0.271394129472246</v>
      </c>
      <c r="U469" s="17">
        <v>0.238598980969674</v>
      </c>
      <c r="V469" s="17">
        <v>0.19518762252878299</v>
      </c>
      <c r="W469" s="17">
        <v>0.191738264259776</v>
      </c>
      <c r="X469" s="17">
        <v>0.21670759718077501</v>
      </c>
      <c r="Y469" s="17">
        <v>0.26598283288556801</v>
      </c>
      <c r="Z469" s="17">
        <v>0.19458333463201899</v>
      </c>
      <c r="AA469" s="17">
        <v>0.25928095390088701</v>
      </c>
      <c r="AB469" s="17">
        <v>0.26526217591883</v>
      </c>
      <c r="AC469" s="17">
        <v>0.31519346951284699</v>
      </c>
      <c r="AD469" s="17">
        <v>0.282917071044755</v>
      </c>
      <c r="AE469" s="17"/>
      <c r="AF469" s="17">
        <v>0.25929775451759202</v>
      </c>
      <c r="AG469" s="17">
        <v>0.19870608851886001</v>
      </c>
      <c r="AH469" s="17">
        <v>0.32153464912489599</v>
      </c>
      <c r="AI469" s="17">
        <v>0.25776722879145397</v>
      </c>
      <c r="AJ469" s="17">
        <v>0.19594246944252999</v>
      </c>
      <c r="AK469" s="17"/>
      <c r="AL469" s="17">
        <v>0.229702626575436</v>
      </c>
      <c r="AM469" s="17">
        <v>0.18550179092143099</v>
      </c>
      <c r="AN469" s="17">
        <v>0.31734467524221199</v>
      </c>
      <c r="AO469" s="17"/>
      <c r="AP469" s="17">
        <v>0.214454621102843</v>
      </c>
      <c r="AQ469" s="17">
        <v>0.24293889265344101</v>
      </c>
      <c r="AR469" s="17">
        <v>0.23499659643170001</v>
      </c>
      <c r="AS469" s="17">
        <v>0.206152891372446</v>
      </c>
      <c r="AT469" s="17">
        <v>0.36077630235779301</v>
      </c>
      <c r="AU469" s="17"/>
      <c r="AV469" s="17">
        <v>0.15759437761936301</v>
      </c>
      <c r="AW469" s="17">
        <v>0.21423189684062999</v>
      </c>
      <c r="AX469" s="17">
        <v>0.22047240062781301</v>
      </c>
      <c r="AY469" s="17">
        <v>0.242125494284955</v>
      </c>
      <c r="AZ469" s="17">
        <v>0.22800801513567201</v>
      </c>
      <c r="BA469" s="17">
        <v>0.27179732611208601</v>
      </c>
      <c r="BB469" s="17">
        <v>0.26024740156801701</v>
      </c>
      <c r="BC469" s="17">
        <v>0.210873447167198</v>
      </c>
      <c r="BD469" s="17">
        <v>0.19352361390436801</v>
      </c>
      <c r="BE469" s="17">
        <v>0.18971570180178501</v>
      </c>
      <c r="BF469" s="17">
        <v>0.25309198643106401</v>
      </c>
      <c r="BG469" s="17">
        <v>0.25224262038506301</v>
      </c>
      <c r="BH469" s="17">
        <v>0.30075660886712802</v>
      </c>
      <c r="BI469" s="17">
        <v>0.14905162499374</v>
      </c>
      <c r="BJ469" s="17">
        <v>0.197863609639575</v>
      </c>
      <c r="BK469" s="17">
        <v>0.21791626928673899</v>
      </c>
      <c r="BL469" s="17"/>
      <c r="BM469" s="17">
        <v>0.16296402998697601</v>
      </c>
      <c r="BN469" s="17">
        <v>0.24541513323488001</v>
      </c>
      <c r="BO469" s="17">
        <v>0.24036323913428301</v>
      </c>
      <c r="BP469" s="17">
        <v>0.270848247226955</v>
      </c>
      <c r="BQ469" s="17">
        <v>0.22945510433253499</v>
      </c>
      <c r="BR469" s="17">
        <v>0.30248441766983097</v>
      </c>
      <c r="BS469" s="17"/>
      <c r="BT469" s="17">
        <v>0.15156869538582701</v>
      </c>
      <c r="BU469" s="17">
        <v>0.360584553663017</v>
      </c>
      <c r="BV469" s="17"/>
      <c r="BW469" s="17">
        <v>0.176992552884631</v>
      </c>
      <c r="BX469" s="17">
        <v>0.30865348514930202</v>
      </c>
      <c r="BY469" s="17"/>
      <c r="BZ469" s="17">
        <v>0.24101099838401299</v>
      </c>
      <c r="CA469" s="17">
        <v>0.23209958509470899</v>
      </c>
      <c r="CB469" s="17">
        <v>0.15791537839875699</v>
      </c>
      <c r="CC469" s="17"/>
      <c r="CD469" s="17">
        <v>0.23967728019756199</v>
      </c>
      <c r="CE469" s="17">
        <v>0.17584160968467</v>
      </c>
      <c r="CF469" s="17">
        <v>0.31227612325500498</v>
      </c>
      <c r="CG469" s="17"/>
      <c r="CH469" s="17">
        <v>0.24539168007395901</v>
      </c>
      <c r="CI469" s="17">
        <v>0.18108531702778999</v>
      </c>
      <c r="CJ469" s="17">
        <v>0.278553318001036</v>
      </c>
      <c r="CK469" s="17"/>
      <c r="CL469" s="17">
        <v>0.25566932765553402</v>
      </c>
      <c r="CM469" s="17">
        <v>0.207332628604081</v>
      </c>
      <c r="CN469" s="17"/>
      <c r="CO469" s="17">
        <v>0.167150454901002</v>
      </c>
      <c r="CP469" s="17">
        <v>0.248121824016203</v>
      </c>
      <c r="CQ469" s="17">
        <v>0.247481603654057</v>
      </c>
      <c r="CR469" s="17">
        <v>0.19974419989982201</v>
      </c>
    </row>
    <row r="470" spans="2:96" x14ac:dyDescent="0.25">
      <c r="B470" t="s">
        <v>275</v>
      </c>
      <c r="C470" s="17">
        <v>0.170199516761186</v>
      </c>
      <c r="D470" s="17">
        <v>0.16469391637528299</v>
      </c>
      <c r="E470" s="17">
        <v>0.17638667925989099</v>
      </c>
      <c r="F470" s="17"/>
      <c r="G470" s="17">
        <v>0.45287019981372401</v>
      </c>
      <c r="H470" s="17">
        <v>0.35098205391898701</v>
      </c>
      <c r="I470" s="17">
        <v>0.194167499411181</v>
      </c>
      <c r="J470" s="17">
        <v>9.2773513869336702E-2</v>
      </c>
      <c r="K470" s="17">
        <v>-5.1590467643124497E-3</v>
      </c>
      <c r="L470" s="17">
        <v>-4.2373240133225503E-3</v>
      </c>
      <c r="M470" s="17"/>
      <c r="N470" s="17">
        <v>0.176161713701494</v>
      </c>
      <c r="O470" s="17">
        <v>0.14511800153889601</v>
      </c>
      <c r="P470" s="17">
        <v>0.203013818254102</v>
      </c>
      <c r="Q470" s="17">
        <v>0.16490594001040501</v>
      </c>
      <c r="R470" s="17"/>
      <c r="S470" s="17">
        <v>0.35098286596405498</v>
      </c>
      <c r="T470" s="17">
        <v>9.9365924129693806E-2</v>
      </c>
      <c r="U470" s="17">
        <v>0.15288368798656701</v>
      </c>
      <c r="V470" s="17">
        <v>0.201362355664089</v>
      </c>
      <c r="W470" s="17">
        <v>0.33786116548911699</v>
      </c>
      <c r="X470" s="17">
        <v>0.18836014939076101</v>
      </c>
      <c r="Y470" s="17">
        <v>0.11058820410361</v>
      </c>
      <c r="Z470" s="17">
        <v>0.253948777498748</v>
      </c>
      <c r="AA470" s="17">
        <v>0.14018787750907</v>
      </c>
      <c r="AB470" s="17">
        <v>1.04963710994397E-2</v>
      </c>
      <c r="AC470" s="17">
        <v>4.1861540342912904E-3</v>
      </c>
      <c r="AD470" s="17">
        <v>5.7122745585648498E-2</v>
      </c>
      <c r="AE470" s="17"/>
      <c r="AF470" s="17">
        <v>0.13452859960861099</v>
      </c>
      <c r="AG470" s="17">
        <v>0.26857251280560102</v>
      </c>
      <c r="AH470" s="17">
        <v>8.9584188356051104E-3</v>
      </c>
      <c r="AI470" s="17">
        <v>0.18927532350627499</v>
      </c>
      <c r="AJ470" s="17">
        <v>0.111045558607929</v>
      </c>
      <c r="AK470" s="17"/>
      <c r="AL470" s="17">
        <v>0.20852296599775999</v>
      </c>
      <c r="AM470" s="17">
        <v>0.28059136399120599</v>
      </c>
      <c r="AN470" s="17">
        <v>4.0075317513204402E-2</v>
      </c>
      <c r="AO470" s="17"/>
      <c r="AP470" s="17">
        <v>0.15976368623960499</v>
      </c>
      <c r="AQ470" s="17">
        <v>0.115484716067121</v>
      </c>
      <c r="AR470" s="17">
        <v>0.187583950173207</v>
      </c>
      <c r="AS470" s="17">
        <v>0.310768595069152</v>
      </c>
      <c r="AT470" s="17">
        <v>8.8050994298329993E-2</v>
      </c>
      <c r="AU470" s="17"/>
      <c r="AV470" s="17">
        <v>5.8113113216638299E-2</v>
      </c>
      <c r="AW470" s="17">
        <v>0.20004624313001501</v>
      </c>
      <c r="AX470" s="17">
        <v>0.12515355503033301</v>
      </c>
      <c r="AY470" s="17">
        <v>0.123350840802851</v>
      </c>
      <c r="AZ470" s="17">
        <v>0.14565178832660899</v>
      </c>
      <c r="BA470" s="17">
        <v>0.106997814202844</v>
      </c>
      <c r="BB470" s="17">
        <v>9.4642062470532806E-2</v>
      </c>
      <c r="BC470" s="17">
        <v>0.251466357559881</v>
      </c>
      <c r="BD470" s="17">
        <v>0.24030030863336199</v>
      </c>
      <c r="BE470" s="17">
        <v>0.210868556341538</v>
      </c>
      <c r="BF470" s="17">
        <v>0.17538531062898</v>
      </c>
      <c r="BG470" s="17">
        <v>0.158717068608421</v>
      </c>
      <c r="BH470" s="17">
        <v>0.15022930074680099</v>
      </c>
      <c r="BI470" s="17">
        <v>0.24555590088173199</v>
      </c>
      <c r="BJ470" s="17">
        <v>0.42999077543290598</v>
      </c>
      <c r="BK470" s="17">
        <v>0.337750076512223</v>
      </c>
      <c r="BL470" s="17"/>
      <c r="BM470" s="17">
        <v>0.35615362652896598</v>
      </c>
      <c r="BN470" s="17">
        <v>0.14999441655394599</v>
      </c>
      <c r="BO470" s="17">
        <v>0.19156713040621601</v>
      </c>
      <c r="BP470" s="17">
        <v>5.4275297562892698E-2</v>
      </c>
      <c r="BQ470" s="17">
        <v>0.111351401501448</v>
      </c>
      <c r="BR470" s="17">
        <v>-7.6335448962291897E-3</v>
      </c>
      <c r="BS470" s="17"/>
      <c r="BT470" s="17">
        <v>0.37251598083495002</v>
      </c>
      <c r="BU470" s="17">
        <v>-0.141720788591332</v>
      </c>
      <c r="BV470" s="17"/>
      <c r="BW470" s="17">
        <v>0.29073138908984397</v>
      </c>
      <c r="BX470" s="17">
        <v>4.84182200247859E-2</v>
      </c>
      <c r="BY470" s="17"/>
      <c r="BZ470" s="17">
        <v>0.155624785334605</v>
      </c>
      <c r="CA470" s="17">
        <v>0.15172671435872101</v>
      </c>
      <c r="CB470" s="17">
        <v>0.38582714478094499</v>
      </c>
      <c r="CC470" s="17"/>
      <c r="CD470" s="17">
        <v>0.16337215077968301</v>
      </c>
      <c r="CE470" s="17">
        <v>0.29222795742755803</v>
      </c>
      <c r="CF470" s="17">
        <v>-1.31398696516619E-2</v>
      </c>
      <c r="CG470" s="17"/>
      <c r="CH470" s="17">
        <v>0.148320358170031</v>
      </c>
      <c r="CI470" s="17">
        <v>0.285088370053452</v>
      </c>
      <c r="CJ470" s="17">
        <v>1.1306856216766199E-2</v>
      </c>
      <c r="CK470" s="17"/>
      <c r="CL470" s="17">
        <v>0.13223010533893501</v>
      </c>
      <c r="CM470" s="17">
        <v>0.21022654724097101</v>
      </c>
      <c r="CN470" s="17"/>
      <c r="CO470" s="17">
        <v>0.41557194558400801</v>
      </c>
      <c r="CP470" s="17">
        <v>0.146109301313777</v>
      </c>
      <c r="CQ470" s="17">
        <v>0.124208112603403</v>
      </c>
      <c r="CR470" s="17">
        <v>0.215990875416355</v>
      </c>
    </row>
    <row r="471" spans="2:96" x14ac:dyDescent="0.25">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c r="CA471" s="17"/>
      <c r="CB471" s="17"/>
      <c r="CC471" s="17"/>
      <c r="CD471" s="17"/>
      <c r="CE471" s="17"/>
      <c r="CF471" s="17"/>
      <c r="CG471" s="17"/>
      <c r="CH471" s="17"/>
      <c r="CI471" s="17"/>
      <c r="CJ471" s="17"/>
      <c r="CK471" s="17"/>
      <c r="CL471" s="17"/>
      <c r="CM471" s="17"/>
      <c r="CN471" s="17"/>
      <c r="CO471" s="17"/>
      <c r="CP471" s="17"/>
      <c r="CQ471" s="17"/>
      <c r="CR471" s="17"/>
    </row>
    <row r="472" spans="2:96" x14ac:dyDescent="0.25">
      <c r="B472" s="6" t="s">
        <v>356</v>
      </c>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c r="CA472" s="17"/>
      <c r="CB472" s="17"/>
      <c r="CC472" s="17"/>
      <c r="CD472" s="17"/>
      <c r="CE472" s="17"/>
      <c r="CF472" s="17"/>
      <c r="CG472" s="17"/>
      <c r="CH472" s="17"/>
      <c r="CI472" s="17"/>
      <c r="CJ472" s="17"/>
      <c r="CK472" s="17"/>
      <c r="CL472" s="17"/>
      <c r="CM472" s="17"/>
      <c r="CN472" s="17"/>
      <c r="CO472" s="17"/>
      <c r="CP472" s="17"/>
      <c r="CQ472" s="17"/>
      <c r="CR472" s="17"/>
    </row>
    <row r="473" spans="2:96" x14ac:dyDescent="0.25">
      <c r="B473" s="24" t="s">
        <v>123</v>
      </c>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c r="CA473" s="17"/>
      <c r="CB473" s="17"/>
      <c r="CC473" s="17"/>
      <c r="CD473" s="17"/>
      <c r="CE473" s="17"/>
      <c r="CF473" s="17"/>
      <c r="CG473" s="17"/>
      <c r="CH473" s="17"/>
      <c r="CI473" s="17"/>
      <c r="CJ473" s="17"/>
      <c r="CK473" s="17"/>
      <c r="CL473" s="17"/>
      <c r="CM473" s="17"/>
      <c r="CN473" s="17"/>
      <c r="CO473" s="17"/>
      <c r="CP473" s="17"/>
      <c r="CQ473" s="17"/>
      <c r="CR473" s="17"/>
    </row>
    <row r="474" spans="2:96" x14ac:dyDescent="0.25">
      <c r="B474" t="s">
        <v>340</v>
      </c>
      <c r="C474" s="17">
        <v>0.14424805508320701</v>
      </c>
      <c r="D474" s="17">
        <v>0.15442868068138399</v>
      </c>
      <c r="E474" s="17">
        <v>0.133893844222884</v>
      </c>
      <c r="F474" s="17"/>
      <c r="G474" s="17">
        <v>0.27128629583858099</v>
      </c>
      <c r="H474" s="17">
        <v>0.18074624467223499</v>
      </c>
      <c r="I474" s="17">
        <v>0.13434349490837799</v>
      </c>
      <c r="J474" s="17">
        <v>0.123979182706503</v>
      </c>
      <c r="K474" s="17">
        <v>0.108643177884404</v>
      </c>
      <c r="L474" s="17">
        <v>7.8327911100688999E-2</v>
      </c>
      <c r="M474" s="17"/>
      <c r="N474" s="17">
        <v>0.16952347315976601</v>
      </c>
      <c r="O474" s="17">
        <v>0.124600032152381</v>
      </c>
      <c r="P474" s="17">
        <v>0.141123961271159</v>
      </c>
      <c r="Q474" s="17">
        <v>0.14172300786292899</v>
      </c>
      <c r="R474" s="17"/>
      <c r="S474" s="17">
        <v>0.19836160132099701</v>
      </c>
      <c r="T474" s="17">
        <v>0.15367371706847099</v>
      </c>
      <c r="U474" s="17">
        <v>0.138821079708177</v>
      </c>
      <c r="V474" s="17">
        <v>0.13010567044448201</v>
      </c>
      <c r="W474" s="17">
        <v>0.17278476638061499</v>
      </c>
      <c r="X474" s="17">
        <v>0.13907659364275901</v>
      </c>
      <c r="Y474" s="17">
        <v>0.13404974591799201</v>
      </c>
      <c r="Z474" s="17">
        <v>0.19054525114377099</v>
      </c>
      <c r="AA474" s="17">
        <v>0.14010234645758199</v>
      </c>
      <c r="AB474" s="17">
        <v>8.97097718746213E-2</v>
      </c>
      <c r="AC474" s="17">
        <v>9.6725395429465302E-2</v>
      </c>
      <c r="AD474" s="17">
        <v>8.0767331119450697E-2</v>
      </c>
      <c r="AE474" s="17"/>
      <c r="AF474" s="17">
        <v>0.149404605272215</v>
      </c>
      <c r="AG474" s="17">
        <v>0.156646828575633</v>
      </c>
      <c r="AH474" s="17">
        <v>0.12969508799837401</v>
      </c>
      <c r="AI474" s="17">
        <v>0.29337297047641298</v>
      </c>
      <c r="AJ474" s="17">
        <v>0.10158690797848099</v>
      </c>
      <c r="AK474" s="17"/>
      <c r="AL474" s="17">
        <v>0.18485314486940399</v>
      </c>
      <c r="AM474" s="17">
        <v>0.166741534832442</v>
      </c>
      <c r="AN474" s="17">
        <v>0.12242087626220199</v>
      </c>
      <c r="AO474" s="17"/>
      <c r="AP474" s="17">
        <v>0.118134572515355</v>
      </c>
      <c r="AQ474" s="17">
        <v>0.126057946886073</v>
      </c>
      <c r="AR474" s="17">
        <v>0.17046757968769899</v>
      </c>
      <c r="AS474" s="17">
        <v>0.183947855580046</v>
      </c>
      <c r="AT474" s="17">
        <v>0.26744188038432798</v>
      </c>
      <c r="AU474" s="17"/>
      <c r="AV474" s="17">
        <v>0</v>
      </c>
      <c r="AW474" s="17">
        <v>0.19467535478270301</v>
      </c>
      <c r="AX474" s="17">
        <v>9.5056690770236402E-2</v>
      </c>
      <c r="AY474" s="17">
        <v>0.15377130162125299</v>
      </c>
      <c r="AZ474" s="17">
        <v>0.115144404555411</v>
      </c>
      <c r="BA474" s="17">
        <v>0.121326929024043</v>
      </c>
      <c r="BB474" s="17">
        <v>0.125001497628938</v>
      </c>
      <c r="BC474" s="17">
        <v>0.18770675662661199</v>
      </c>
      <c r="BD474" s="17">
        <v>0.12562656298511601</v>
      </c>
      <c r="BE474" s="17">
        <v>0.14865909781206599</v>
      </c>
      <c r="BF474" s="17">
        <v>0.16410993918971301</v>
      </c>
      <c r="BG474" s="17">
        <v>8.4154897202656301E-2</v>
      </c>
      <c r="BH474" s="17">
        <v>0.12547175137884201</v>
      </c>
      <c r="BI474" s="17">
        <v>8.4389893845894598E-2</v>
      </c>
      <c r="BJ474" s="17">
        <v>0.27245596285299301</v>
      </c>
      <c r="BK474" s="17">
        <v>0.357118154056283</v>
      </c>
      <c r="BL474" s="17"/>
      <c r="BM474" s="17">
        <v>0.19778199432047799</v>
      </c>
      <c r="BN474" s="17">
        <v>0.14317938582701001</v>
      </c>
      <c r="BO474" s="17">
        <v>0.15074439567799999</v>
      </c>
      <c r="BP474" s="17">
        <v>0.101859489658018</v>
      </c>
      <c r="BQ474" s="17">
        <v>0.106524239618644</v>
      </c>
      <c r="BR474" s="17">
        <v>0.136765188229827</v>
      </c>
      <c r="BS474" s="17"/>
      <c r="BT474" s="17">
        <v>0.194218804951686</v>
      </c>
      <c r="BU474" s="17">
        <v>6.9266783119937503E-2</v>
      </c>
      <c r="BV474" s="17"/>
      <c r="BW474" s="17">
        <v>0.17956576568930699</v>
      </c>
      <c r="BX474" s="17">
        <v>0.116343979930554</v>
      </c>
      <c r="BY474" s="17"/>
      <c r="BZ474" s="17">
        <v>0.13608439508589501</v>
      </c>
      <c r="CA474" s="17">
        <v>0.14104518763610999</v>
      </c>
      <c r="CB474" s="17">
        <v>0.26371442998766997</v>
      </c>
      <c r="CC474" s="17"/>
      <c r="CD474" s="17">
        <v>0.13614330719142101</v>
      </c>
      <c r="CE474" s="17">
        <v>0.18870206189286701</v>
      </c>
      <c r="CF474" s="17">
        <v>0.14219102269078701</v>
      </c>
      <c r="CG474" s="17"/>
      <c r="CH474" s="17">
        <v>0.124686361257109</v>
      </c>
      <c r="CI474" s="17">
        <v>0.213079995077292</v>
      </c>
      <c r="CJ474" s="17">
        <v>0.13283498895938001</v>
      </c>
      <c r="CK474" s="17"/>
      <c r="CL474" s="17">
        <v>0.15501308100514299</v>
      </c>
      <c r="CM474" s="17">
        <v>0.13829169455382201</v>
      </c>
      <c r="CN474" s="17"/>
      <c r="CO474" s="17">
        <v>0.36194120964563697</v>
      </c>
      <c r="CP474" s="17">
        <v>0.13372211579035001</v>
      </c>
      <c r="CQ474" s="17">
        <v>0.117972546911147</v>
      </c>
      <c r="CR474" s="17">
        <v>0.135966566567219</v>
      </c>
    </row>
    <row r="475" spans="2:96" x14ac:dyDescent="0.25">
      <c r="B475" t="s">
        <v>341</v>
      </c>
      <c r="C475" s="17">
        <v>0.26856119364342801</v>
      </c>
      <c r="D475" s="17">
        <v>0.26696314916848701</v>
      </c>
      <c r="E475" s="17">
        <v>0.27050935071326199</v>
      </c>
      <c r="F475" s="17"/>
      <c r="G475" s="17">
        <v>0.280573611096265</v>
      </c>
      <c r="H475" s="17">
        <v>0.33999949361288301</v>
      </c>
      <c r="I475" s="17">
        <v>0.28314856503757302</v>
      </c>
      <c r="J475" s="17">
        <v>0.25345984970458502</v>
      </c>
      <c r="K475" s="17">
        <v>0.223959049196681</v>
      </c>
      <c r="L475" s="17">
        <v>0.23263033788929299</v>
      </c>
      <c r="M475" s="17"/>
      <c r="N475" s="17">
        <v>0.26175535980806902</v>
      </c>
      <c r="O475" s="17">
        <v>0.27689528203082497</v>
      </c>
      <c r="P475" s="17">
        <v>0.27782453399387502</v>
      </c>
      <c r="Q475" s="17">
        <v>0.26204154078230102</v>
      </c>
      <c r="R475" s="17"/>
      <c r="S475" s="17">
        <v>0.333674276636518</v>
      </c>
      <c r="T475" s="17">
        <v>0.27814646283445399</v>
      </c>
      <c r="U475" s="17">
        <v>0.25328673889875403</v>
      </c>
      <c r="V475" s="17">
        <v>0.27056622356080601</v>
      </c>
      <c r="W475" s="17">
        <v>0.25571581388738002</v>
      </c>
      <c r="X475" s="17">
        <v>0.30745178370848197</v>
      </c>
      <c r="Y475" s="17">
        <v>0.24150274043492601</v>
      </c>
      <c r="Z475" s="17">
        <v>0.17587901035891099</v>
      </c>
      <c r="AA475" s="17">
        <v>0.29986242459495199</v>
      </c>
      <c r="AB475" s="17">
        <v>0.19695621086103199</v>
      </c>
      <c r="AC475" s="17">
        <v>0.20342084101604399</v>
      </c>
      <c r="AD475" s="17">
        <v>0.27512020700696799</v>
      </c>
      <c r="AE475" s="17"/>
      <c r="AF475" s="17">
        <v>0.252560156295837</v>
      </c>
      <c r="AG475" s="17">
        <v>0.32078916704384502</v>
      </c>
      <c r="AH475" s="17">
        <v>0.28376419998824098</v>
      </c>
      <c r="AI475" s="17">
        <v>0.19558117279274201</v>
      </c>
      <c r="AJ475" s="17">
        <v>0.213393687945858</v>
      </c>
      <c r="AK475" s="17"/>
      <c r="AL475" s="17">
        <v>0.25183658095498102</v>
      </c>
      <c r="AM475" s="17">
        <v>0.31104980912624097</v>
      </c>
      <c r="AN475" s="17">
        <v>0.31992143827515002</v>
      </c>
      <c r="AO475" s="17"/>
      <c r="AP475" s="17">
        <v>0.28796365725603801</v>
      </c>
      <c r="AQ475" s="17">
        <v>0.26289099612116201</v>
      </c>
      <c r="AR475" s="17">
        <v>0.272976584109137</v>
      </c>
      <c r="AS475" s="17">
        <v>0.29303315001025798</v>
      </c>
      <c r="AT475" s="17">
        <v>0.239879783286093</v>
      </c>
      <c r="AU475" s="17"/>
      <c r="AV475" s="17">
        <v>0.21570749083600099</v>
      </c>
      <c r="AW475" s="17">
        <v>0.30995927212954999</v>
      </c>
      <c r="AX475" s="17">
        <v>0.22463670184408799</v>
      </c>
      <c r="AY475" s="17">
        <v>0.23652702398352801</v>
      </c>
      <c r="AZ475" s="17">
        <v>0.29524308724698101</v>
      </c>
      <c r="BA475" s="17">
        <v>0.230074937593092</v>
      </c>
      <c r="BB475" s="17">
        <v>0.27516399990705098</v>
      </c>
      <c r="BC475" s="17">
        <v>0.24356574465817901</v>
      </c>
      <c r="BD475" s="17">
        <v>0.22379370539163301</v>
      </c>
      <c r="BE475" s="17">
        <v>0.29646293199953</v>
      </c>
      <c r="BF475" s="17">
        <v>0.27061343395790799</v>
      </c>
      <c r="BG475" s="17">
        <v>0.32421964806118703</v>
      </c>
      <c r="BH475" s="17">
        <v>0.34323086620507598</v>
      </c>
      <c r="BI475" s="17">
        <v>0.309401704756816</v>
      </c>
      <c r="BJ475" s="17">
        <v>0.36984776071984599</v>
      </c>
      <c r="BK475" s="17">
        <v>0.313666986598654</v>
      </c>
      <c r="BL475" s="17"/>
      <c r="BM475" s="17">
        <v>0.30505035207924902</v>
      </c>
      <c r="BN475" s="17">
        <v>0.28498867479398798</v>
      </c>
      <c r="BO475" s="17">
        <v>0.222597077888953</v>
      </c>
      <c r="BP475" s="17">
        <v>0.25877708618821299</v>
      </c>
      <c r="BQ475" s="17">
        <v>0.23596631265933499</v>
      </c>
      <c r="BR475" s="17">
        <v>0.246616391627691</v>
      </c>
      <c r="BS475" s="17"/>
      <c r="BT475" s="17">
        <v>0.32448533864455598</v>
      </c>
      <c r="BU475" s="17">
        <v>0.179194028060778</v>
      </c>
      <c r="BV475" s="17"/>
      <c r="BW475" s="17">
        <v>0.30002150466132999</v>
      </c>
      <c r="BX475" s="17">
        <v>0.245995950837401</v>
      </c>
      <c r="BY475" s="17"/>
      <c r="BZ475" s="17">
        <v>0.26377527401070699</v>
      </c>
      <c r="CA475" s="17">
        <v>0.25830632331799802</v>
      </c>
      <c r="CB475" s="17">
        <v>0.40295467916262601</v>
      </c>
      <c r="CC475" s="17"/>
      <c r="CD475" s="17">
        <v>0.27387386600326902</v>
      </c>
      <c r="CE475" s="17">
        <v>0.31400207773855499</v>
      </c>
      <c r="CF475" s="17">
        <v>0.170161053176522</v>
      </c>
      <c r="CG475" s="17"/>
      <c r="CH475" s="17">
        <v>0.26346019217995198</v>
      </c>
      <c r="CI475" s="17">
        <v>0.305343312823109</v>
      </c>
      <c r="CJ475" s="17">
        <v>0.21323050116392001</v>
      </c>
      <c r="CK475" s="17"/>
      <c r="CL475" s="17">
        <v>0.25650536145909802</v>
      </c>
      <c r="CM475" s="17">
        <v>0.28062217464781097</v>
      </c>
      <c r="CN475" s="17"/>
      <c r="CO475" s="17">
        <v>0.25033187104686599</v>
      </c>
      <c r="CP475" s="17">
        <v>0.28418223357321798</v>
      </c>
      <c r="CQ475" s="17">
        <v>0.264041517199265</v>
      </c>
      <c r="CR475" s="17">
        <v>0.25411794649538799</v>
      </c>
    </row>
    <row r="476" spans="2:96" x14ac:dyDescent="0.25">
      <c r="B476" t="s">
        <v>342</v>
      </c>
      <c r="C476" s="17">
        <v>0.31560770937247201</v>
      </c>
      <c r="D476" s="17">
        <v>0.30898141667326201</v>
      </c>
      <c r="E476" s="17">
        <v>0.32172190249590299</v>
      </c>
      <c r="F476" s="17"/>
      <c r="G476" s="17">
        <v>0.29336532043868402</v>
      </c>
      <c r="H476" s="17">
        <v>0.27867165476297601</v>
      </c>
      <c r="I476" s="17">
        <v>0.33179219306518298</v>
      </c>
      <c r="J476" s="17">
        <v>0.30813432777883398</v>
      </c>
      <c r="K476" s="17">
        <v>0.31003589097809497</v>
      </c>
      <c r="L476" s="17">
        <v>0.357293705219552</v>
      </c>
      <c r="M476" s="17"/>
      <c r="N476" s="17">
        <v>0.281082782264584</v>
      </c>
      <c r="O476" s="17">
        <v>0.31817197451006501</v>
      </c>
      <c r="P476" s="17">
        <v>0.34080367744856799</v>
      </c>
      <c r="Q476" s="17">
        <v>0.322608584204925</v>
      </c>
      <c r="R476" s="17"/>
      <c r="S476" s="17">
        <v>0.264756734199177</v>
      </c>
      <c r="T476" s="17">
        <v>0.26779467968855097</v>
      </c>
      <c r="U476" s="17">
        <v>0.33576272273951902</v>
      </c>
      <c r="V476" s="17">
        <v>0.36017575539288199</v>
      </c>
      <c r="W476" s="17">
        <v>0.35591889589965098</v>
      </c>
      <c r="X476" s="17">
        <v>0.310544841021486</v>
      </c>
      <c r="Y476" s="17">
        <v>0.31733950608418798</v>
      </c>
      <c r="Z476" s="17">
        <v>0.28646854485384898</v>
      </c>
      <c r="AA476" s="17">
        <v>0.30380945437338103</v>
      </c>
      <c r="AB476" s="17">
        <v>0.43330135525187102</v>
      </c>
      <c r="AC476" s="17">
        <v>0.28133690521889598</v>
      </c>
      <c r="AD476" s="17">
        <v>0.276205060388586</v>
      </c>
      <c r="AE476" s="17"/>
      <c r="AF476" s="17">
        <v>0.30640003740867799</v>
      </c>
      <c r="AG476" s="17">
        <v>0.29359910974785902</v>
      </c>
      <c r="AH476" s="17">
        <v>0.25814115427196499</v>
      </c>
      <c r="AI476" s="17">
        <v>0.15286863088427899</v>
      </c>
      <c r="AJ476" s="17">
        <v>0.38509415407907899</v>
      </c>
      <c r="AK476" s="17"/>
      <c r="AL476" s="17">
        <v>0.288586408415764</v>
      </c>
      <c r="AM476" s="17">
        <v>0.30661871984781802</v>
      </c>
      <c r="AN476" s="17">
        <v>0.25442710716371703</v>
      </c>
      <c r="AO476" s="17"/>
      <c r="AP476" s="17">
        <v>0.34787655449125399</v>
      </c>
      <c r="AQ476" s="17">
        <v>0.313151517710064</v>
      </c>
      <c r="AR476" s="17">
        <v>0.29972534806794998</v>
      </c>
      <c r="AS476" s="17">
        <v>0.23823664669701899</v>
      </c>
      <c r="AT476" s="17">
        <v>0.19578161940585501</v>
      </c>
      <c r="AU476" s="17"/>
      <c r="AV476" s="17">
        <v>0.44952382284023401</v>
      </c>
      <c r="AW476" s="17">
        <v>0.25226464704356</v>
      </c>
      <c r="AX476" s="17">
        <v>0.40050278060413103</v>
      </c>
      <c r="AY476" s="17">
        <v>0.32389184007641703</v>
      </c>
      <c r="AZ476" s="17">
        <v>0.30776002639259797</v>
      </c>
      <c r="BA476" s="17">
        <v>0.37271896769745799</v>
      </c>
      <c r="BB476" s="17">
        <v>0.31943395599230701</v>
      </c>
      <c r="BC476" s="17">
        <v>0.31032695001114002</v>
      </c>
      <c r="BD476" s="17">
        <v>0.43750300476387199</v>
      </c>
      <c r="BE476" s="17">
        <v>0.29427145955286799</v>
      </c>
      <c r="BF476" s="17">
        <v>0.28838251826463102</v>
      </c>
      <c r="BG476" s="17">
        <v>0.28947727287035102</v>
      </c>
      <c r="BH476" s="17">
        <v>0.20861552454023599</v>
      </c>
      <c r="BI476" s="17">
        <v>0.31930134818399902</v>
      </c>
      <c r="BJ476" s="17">
        <v>0.20902405606823701</v>
      </c>
      <c r="BK476" s="17">
        <v>9.5195320416797902E-2</v>
      </c>
      <c r="BL476" s="17"/>
      <c r="BM476" s="17">
        <v>0.28805489573674598</v>
      </c>
      <c r="BN476" s="17">
        <v>0.29008099767270001</v>
      </c>
      <c r="BO476" s="17">
        <v>0.35070299682240702</v>
      </c>
      <c r="BP476" s="17">
        <v>0.33659351910998803</v>
      </c>
      <c r="BQ476" s="17">
        <v>0.369906823255163</v>
      </c>
      <c r="BR476" s="17">
        <v>0.297745558163788</v>
      </c>
      <c r="BS476" s="17"/>
      <c r="BT476" s="17">
        <v>0.29469907466911999</v>
      </c>
      <c r="BU476" s="17">
        <v>0.34717311122035399</v>
      </c>
      <c r="BV476" s="17"/>
      <c r="BW476" s="17">
        <v>0.318458414805667</v>
      </c>
      <c r="BX476" s="17">
        <v>0.31199424724347902</v>
      </c>
      <c r="BY476" s="17"/>
      <c r="BZ476" s="17">
        <v>0.32472290859347303</v>
      </c>
      <c r="CA476" s="17">
        <v>0.30750813880695699</v>
      </c>
      <c r="CB476" s="17">
        <v>0.177171987685249</v>
      </c>
      <c r="CC476" s="17"/>
      <c r="CD476" s="17">
        <v>0.32124465680634001</v>
      </c>
      <c r="CE476" s="17">
        <v>0.29091863276576801</v>
      </c>
      <c r="CF476" s="17">
        <v>0.31935594050906402</v>
      </c>
      <c r="CG476" s="17"/>
      <c r="CH476" s="17">
        <v>0.33037117625527701</v>
      </c>
      <c r="CI476" s="17">
        <v>0.27616436381888698</v>
      </c>
      <c r="CJ476" s="17">
        <v>0.31322720451267499</v>
      </c>
      <c r="CK476" s="17"/>
      <c r="CL476" s="17">
        <v>0.318021861917959</v>
      </c>
      <c r="CM476" s="17">
        <v>0.31214317810591002</v>
      </c>
      <c r="CN476" s="17"/>
      <c r="CO476" s="17">
        <v>0.20128695489487999</v>
      </c>
      <c r="CP476" s="17">
        <v>0.309083497773394</v>
      </c>
      <c r="CQ476" s="17">
        <v>0.32513538564717798</v>
      </c>
      <c r="CR476" s="17">
        <v>0.35127348040815998</v>
      </c>
    </row>
    <row r="477" spans="2:96" x14ac:dyDescent="0.25">
      <c r="B477" t="s">
        <v>343</v>
      </c>
      <c r="C477" s="17">
        <v>0.14150938339253799</v>
      </c>
      <c r="D477" s="17">
        <v>0.14223781107823799</v>
      </c>
      <c r="E477" s="17">
        <v>0.141558675947941</v>
      </c>
      <c r="F477" s="17"/>
      <c r="G477" s="17">
        <v>0.12443884154285</v>
      </c>
      <c r="H477" s="17">
        <v>0.13672835860813901</v>
      </c>
      <c r="I477" s="17">
        <v>0.130971159797869</v>
      </c>
      <c r="J477" s="17">
        <v>0.14173130693386199</v>
      </c>
      <c r="K477" s="17">
        <v>0.16883822548361199</v>
      </c>
      <c r="L477" s="17">
        <v>0.14679511842538501</v>
      </c>
      <c r="M477" s="17"/>
      <c r="N477" s="17">
        <v>0.17153012704390699</v>
      </c>
      <c r="O477" s="17">
        <v>0.13698012511157701</v>
      </c>
      <c r="P477" s="17">
        <v>0.11821337390483</v>
      </c>
      <c r="Q477" s="17">
        <v>0.135828646075907</v>
      </c>
      <c r="R477" s="17"/>
      <c r="S477" s="17">
        <v>0.105995788577068</v>
      </c>
      <c r="T477" s="17">
        <v>0.16769865392157399</v>
      </c>
      <c r="U477" s="17">
        <v>9.8321953965389605E-2</v>
      </c>
      <c r="V477" s="17">
        <v>0.108068887956423</v>
      </c>
      <c r="W477" s="17">
        <v>9.0580272840845494E-2</v>
      </c>
      <c r="X477" s="17">
        <v>0.153673521974452</v>
      </c>
      <c r="Y477" s="17">
        <v>0.177997071287578</v>
      </c>
      <c r="Z477" s="17">
        <v>0.137395349025243</v>
      </c>
      <c r="AA477" s="17">
        <v>0.15153273262269501</v>
      </c>
      <c r="AB477" s="17">
        <v>0.162401261326487</v>
      </c>
      <c r="AC477" s="17">
        <v>0.206902813562856</v>
      </c>
      <c r="AD477" s="17">
        <v>0.190417977736485</v>
      </c>
      <c r="AE477" s="17"/>
      <c r="AF477" s="17">
        <v>0.14297334615884799</v>
      </c>
      <c r="AG477" s="17">
        <v>0.137246403957828</v>
      </c>
      <c r="AH477" s="17">
        <v>0.16692058579346999</v>
      </c>
      <c r="AI477" s="17">
        <v>0.176371732986947</v>
      </c>
      <c r="AJ477" s="17">
        <v>0.147762159401891</v>
      </c>
      <c r="AK477" s="17"/>
      <c r="AL477" s="17">
        <v>0.12691635674218699</v>
      </c>
      <c r="AM477" s="17">
        <v>0.13160056991387301</v>
      </c>
      <c r="AN477" s="17">
        <v>0.12581049174452999</v>
      </c>
      <c r="AO477" s="17"/>
      <c r="AP477" s="17">
        <v>0.12994682338359101</v>
      </c>
      <c r="AQ477" s="17">
        <v>0.16940407038700001</v>
      </c>
      <c r="AR477" s="17">
        <v>0.13555387518574799</v>
      </c>
      <c r="AS477" s="17">
        <v>0.14744127481608599</v>
      </c>
      <c r="AT477" s="17">
        <v>0.15044217367690499</v>
      </c>
      <c r="AU477" s="17"/>
      <c r="AV477" s="17">
        <v>0.15759437761936301</v>
      </c>
      <c r="AW477" s="17">
        <v>4.87175813509216E-2</v>
      </c>
      <c r="AX477" s="17">
        <v>0.156842109919305</v>
      </c>
      <c r="AY477" s="17">
        <v>0.15995815762704499</v>
      </c>
      <c r="AZ477" s="17">
        <v>0.1224969478988</v>
      </c>
      <c r="BA477" s="17">
        <v>0.17535739174866999</v>
      </c>
      <c r="BB477" s="17">
        <v>0.14557469731925399</v>
      </c>
      <c r="BC477" s="17">
        <v>0.161581778788425</v>
      </c>
      <c r="BD477" s="17">
        <v>0.13022408992666001</v>
      </c>
      <c r="BE477" s="17">
        <v>0.14116110623643699</v>
      </c>
      <c r="BF477" s="17">
        <v>0.14427796747605801</v>
      </c>
      <c r="BG477" s="17">
        <v>0.170671280772315</v>
      </c>
      <c r="BH477" s="17">
        <v>0.19909424738895201</v>
      </c>
      <c r="BI477" s="17">
        <v>0.12775919949797199</v>
      </c>
      <c r="BJ477" s="17">
        <v>3.6409214124381202E-2</v>
      </c>
      <c r="BK477" s="17">
        <v>8.4127222886674902E-2</v>
      </c>
      <c r="BL477" s="17"/>
      <c r="BM477" s="17">
        <v>0.110043882608911</v>
      </c>
      <c r="BN477" s="17">
        <v>0.14740936514832401</v>
      </c>
      <c r="BO477" s="17">
        <v>0.14297370735114101</v>
      </c>
      <c r="BP477" s="17">
        <v>0.16550173486043801</v>
      </c>
      <c r="BQ477" s="17">
        <v>0.13350418819368001</v>
      </c>
      <c r="BR477" s="17">
        <v>0.16327426994703301</v>
      </c>
      <c r="BS477" s="17"/>
      <c r="BT477" s="17">
        <v>0.10695969800595399</v>
      </c>
      <c r="BU477" s="17">
        <v>0.196814840336277</v>
      </c>
      <c r="BV477" s="17"/>
      <c r="BW477" s="17">
        <v>0.12090943239232101</v>
      </c>
      <c r="BX477" s="17">
        <v>0.15979072427933699</v>
      </c>
      <c r="BY477" s="17"/>
      <c r="BZ477" s="17">
        <v>0.14224769210888399</v>
      </c>
      <c r="CA477" s="17">
        <v>0.14477724051111401</v>
      </c>
      <c r="CB477" s="17">
        <v>9.5587400863204205E-2</v>
      </c>
      <c r="CC477" s="17"/>
      <c r="CD477" s="17">
        <v>0.13603063484816599</v>
      </c>
      <c r="CE477" s="17">
        <v>0.115612235451916</v>
      </c>
      <c r="CF477" s="17">
        <v>0.223771227988843</v>
      </c>
      <c r="CG477" s="17"/>
      <c r="CH477" s="17">
        <v>0.139099864672904</v>
      </c>
      <c r="CI477" s="17">
        <v>0.116820659097126</v>
      </c>
      <c r="CJ477" s="17">
        <v>0.21026337313582499</v>
      </c>
      <c r="CK477" s="17"/>
      <c r="CL477" s="17">
        <v>0.14481832640744999</v>
      </c>
      <c r="CM477" s="17">
        <v>0.135929803569274</v>
      </c>
      <c r="CN477" s="17"/>
      <c r="CO477" s="17">
        <v>4.9080756195181298E-2</v>
      </c>
      <c r="CP477" s="17">
        <v>0.14325879050662699</v>
      </c>
      <c r="CQ477" s="17">
        <v>0.164008595936005</v>
      </c>
      <c r="CR477" s="17">
        <v>0.12822324524378301</v>
      </c>
    </row>
    <row r="478" spans="2:96" x14ac:dyDescent="0.25">
      <c r="B478" t="s">
        <v>344</v>
      </c>
      <c r="C478" s="17">
        <v>0.10969795766385</v>
      </c>
      <c r="D478" s="17">
        <v>0.110991459596298</v>
      </c>
      <c r="E478" s="17">
        <v>0.10902256602719999</v>
      </c>
      <c r="F478" s="17"/>
      <c r="G478" s="17">
        <v>1.9399324176262001E-2</v>
      </c>
      <c r="H478" s="17">
        <v>4.1425329937621103E-2</v>
      </c>
      <c r="I478" s="17">
        <v>9.0038780191350698E-2</v>
      </c>
      <c r="J478" s="17">
        <v>0.152056330474035</v>
      </c>
      <c r="K478" s="17">
        <v>0.16804263558266999</v>
      </c>
      <c r="L478" s="17">
        <v>0.16784351676074599</v>
      </c>
      <c r="M478" s="17"/>
      <c r="N478" s="17">
        <v>0.114360574517678</v>
      </c>
      <c r="O478" s="17">
        <v>0.12356453613179701</v>
      </c>
      <c r="P478" s="17">
        <v>9.49280181518012E-2</v>
      </c>
      <c r="Q478" s="17">
        <v>0.102404865717209</v>
      </c>
      <c r="R478" s="17"/>
      <c r="S478" s="17">
        <v>8.7270089183955499E-2</v>
      </c>
      <c r="T478" s="17">
        <v>0.116505910592694</v>
      </c>
      <c r="U478" s="17">
        <v>0.14950663236525799</v>
      </c>
      <c r="V478" s="17">
        <v>0.106586281740384</v>
      </c>
      <c r="W478" s="17">
        <v>0.11756488054365601</v>
      </c>
      <c r="X478" s="17">
        <v>6.7929098254040005E-2</v>
      </c>
      <c r="Y478" s="17">
        <v>0.11120355346454799</v>
      </c>
      <c r="Z478" s="17">
        <v>0.17154014462543599</v>
      </c>
      <c r="AA478" s="17">
        <v>8.8496428805841604E-2</v>
      </c>
      <c r="AB478" s="17">
        <v>0.11123033903582701</v>
      </c>
      <c r="AC478" s="17">
        <v>0.17077641061679999</v>
      </c>
      <c r="AD478" s="17">
        <v>7.9717258651452294E-2</v>
      </c>
      <c r="AE478" s="17"/>
      <c r="AF478" s="17">
        <v>0.13094577021992199</v>
      </c>
      <c r="AG478" s="17">
        <v>7.9395900437337796E-2</v>
      </c>
      <c r="AH478" s="17">
        <v>0.16147897194795</v>
      </c>
      <c r="AI478" s="17">
        <v>0.181805492859619</v>
      </c>
      <c r="AJ478" s="17">
        <v>9.5283879900033494E-2</v>
      </c>
      <c r="AK478" s="17"/>
      <c r="AL478" s="17">
        <v>0.127028115641659</v>
      </c>
      <c r="AM478" s="17">
        <v>6.75399059310587E-2</v>
      </c>
      <c r="AN478" s="17">
        <v>0.163662334310654</v>
      </c>
      <c r="AO478" s="17"/>
      <c r="AP478" s="17">
        <v>9.5590556921639799E-2</v>
      </c>
      <c r="AQ478" s="17">
        <v>0.11116025712268</v>
      </c>
      <c r="AR478" s="17">
        <v>9.7421289713416098E-2</v>
      </c>
      <c r="AS478" s="17">
        <v>0.137341072896591</v>
      </c>
      <c r="AT478" s="17">
        <v>0.14645454324682</v>
      </c>
      <c r="AU478" s="17"/>
      <c r="AV478" s="17">
        <v>0</v>
      </c>
      <c r="AW478" s="17">
        <v>0.13218750137170801</v>
      </c>
      <c r="AX478" s="17">
        <v>8.1455467040813107E-2</v>
      </c>
      <c r="AY478" s="17">
        <v>0.11502982756661199</v>
      </c>
      <c r="AZ478" s="17">
        <v>0.14227249797292801</v>
      </c>
      <c r="BA478" s="17">
        <v>9.0177193629320904E-2</v>
      </c>
      <c r="BB478" s="17">
        <v>0.11428168439104799</v>
      </c>
      <c r="BC478" s="17">
        <v>7.8883007133258104E-2</v>
      </c>
      <c r="BD478" s="17">
        <v>7.6067903576288995E-2</v>
      </c>
      <c r="BE478" s="17">
        <v>9.6168391471135803E-2</v>
      </c>
      <c r="BF478" s="17">
        <v>0.12611254008478701</v>
      </c>
      <c r="BG478" s="17">
        <v>0.104429182838113</v>
      </c>
      <c r="BH478" s="17">
        <v>0.11110772393267</v>
      </c>
      <c r="BI478" s="17">
        <v>0.15914785371531801</v>
      </c>
      <c r="BJ478" s="17">
        <v>0.11226300623454299</v>
      </c>
      <c r="BK478" s="17">
        <v>0.14989231604159001</v>
      </c>
      <c r="BL478" s="17"/>
      <c r="BM478" s="17">
        <v>7.4350179913021106E-2</v>
      </c>
      <c r="BN478" s="17">
        <v>0.114714675404563</v>
      </c>
      <c r="BO478" s="17">
        <v>0.113931631741004</v>
      </c>
      <c r="BP478" s="17">
        <v>0.122999268748054</v>
      </c>
      <c r="BQ478" s="17">
        <v>0.139757241637462</v>
      </c>
      <c r="BR478" s="17">
        <v>0.11307605521412099</v>
      </c>
      <c r="BS478" s="17"/>
      <c r="BT478" s="17">
        <v>6.6505377409719804E-2</v>
      </c>
      <c r="BU478" s="17">
        <v>0.17734528703501801</v>
      </c>
      <c r="BV478" s="17"/>
      <c r="BW478" s="17">
        <v>6.3114942425725504E-2</v>
      </c>
      <c r="BX478" s="17">
        <v>0.15524431565029601</v>
      </c>
      <c r="BY478" s="17"/>
      <c r="BZ478" s="17">
        <v>0.114062605455102</v>
      </c>
      <c r="CA478" s="17">
        <v>0.119311220100624</v>
      </c>
      <c r="CB478" s="17">
        <v>3.84179872250257E-2</v>
      </c>
      <c r="CC478" s="17"/>
      <c r="CD478" s="17">
        <v>0.116744364299152</v>
      </c>
      <c r="CE478" s="17">
        <v>5.8459234896224899E-2</v>
      </c>
      <c r="CF478" s="17">
        <v>0.115163760960801</v>
      </c>
      <c r="CG478" s="17"/>
      <c r="CH478" s="17">
        <v>0.12363062464004999</v>
      </c>
      <c r="CI478" s="17">
        <v>5.4202671257183699E-2</v>
      </c>
      <c r="CJ478" s="17">
        <v>0.115870060452788</v>
      </c>
      <c r="CK478" s="17"/>
      <c r="CL478" s="17">
        <v>0.11752513574972</v>
      </c>
      <c r="CM478" s="17">
        <v>0.100662018007461</v>
      </c>
      <c r="CN478" s="17"/>
      <c r="CO478" s="17">
        <v>0.137359208217436</v>
      </c>
      <c r="CP478" s="17">
        <v>0.121535499277522</v>
      </c>
      <c r="CQ478" s="17">
        <v>9.9855096504896504E-2</v>
      </c>
      <c r="CR478" s="17">
        <v>9.6080629418396499E-2</v>
      </c>
    </row>
    <row r="479" spans="2:96" x14ac:dyDescent="0.25">
      <c r="B479" t="s">
        <v>152</v>
      </c>
      <c r="C479" s="17">
        <v>2.0375700844504699E-2</v>
      </c>
      <c r="D479" s="17">
        <v>1.6397482802331199E-2</v>
      </c>
      <c r="E479" s="17">
        <v>2.3293660592810399E-2</v>
      </c>
      <c r="F479" s="17"/>
      <c r="G479" s="17">
        <v>1.09366069073589E-2</v>
      </c>
      <c r="H479" s="17">
        <v>2.2428918406146001E-2</v>
      </c>
      <c r="I479" s="17">
        <v>2.9705806999646801E-2</v>
      </c>
      <c r="J479" s="17">
        <v>2.0639002402181399E-2</v>
      </c>
      <c r="K479" s="17">
        <v>2.04810208745385E-2</v>
      </c>
      <c r="L479" s="17">
        <v>1.7109410604334602E-2</v>
      </c>
      <c r="M479" s="17"/>
      <c r="N479" s="17">
        <v>1.74768320599493E-3</v>
      </c>
      <c r="O479" s="17">
        <v>1.9788050063354899E-2</v>
      </c>
      <c r="P479" s="17">
        <v>2.7106435229767099E-2</v>
      </c>
      <c r="Q479" s="17">
        <v>3.5393355356727899E-2</v>
      </c>
      <c r="R479" s="17"/>
      <c r="S479" s="17">
        <v>9.9415100822847508E-3</v>
      </c>
      <c r="T479" s="17">
        <v>1.6180575894255499E-2</v>
      </c>
      <c r="U479" s="17">
        <v>2.4300872322903101E-2</v>
      </c>
      <c r="V479" s="17">
        <v>2.4497180905022099E-2</v>
      </c>
      <c r="W479" s="17">
        <v>7.4353704478528999E-3</v>
      </c>
      <c r="X479" s="17">
        <v>2.1324161398780898E-2</v>
      </c>
      <c r="Y479" s="17">
        <v>1.79073828107679E-2</v>
      </c>
      <c r="Z479" s="17">
        <v>3.81716999927907E-2</v>
      </c>
      <c r="AA479" s="17">
        <v>1.61966131455487E-2</v>
      </c>
      <c r="AB479" s="17">
        <v>6.4010616501607599E-3</v>
      </c>
      <c r="AC479" s="17">
        <v>4.0837634155939599E-2</v>
      </c>
      <c r="AD479" s="17">
        <v>9.7772165097057703E-2</v>
      </c>
      <c r="AE479" s="17"/>
      <c r="AF479" s="17">
        <v>1.7716084644499801E-2</v>
      </c>
      <c r="AG479" s="17">
        <v>1.23225902374966E-2</v>
      </c>
      <c r="AH479" s="17">
        <v>0</v>
      </c>
      <c r="AI479" s="17">
        <v>0</v>
      </c>
      <c r="AJ479" s="17">
        <v>5.6879210694656603E-2</v>
      </c>
      <c r="AK479" s="17"/>
      <c r="AL479" s="17">
        <v>2.0779393376005002E-2</v>
      </c>
      <c r="AM479" s="17">
        <v>1.6449460348567799E-2</v>
      </c>
      <c r="AN479" s="17">
        <v>1.3757752243746301E-2</v>
      </c>
      <c r="AO479" s="17"/>
      <c r="AP479" s="17">
        <v>2.0487835432122601E-2</v>
      </c>
      <c r="AQ479" s="17">
        <v>1.7335211773022E-2</v>
      </c>
      <c r="AR479" s="17">
        <v>2.3855323236049102E-2</v>
      </c>
      <c r="AS479" s="17">
        <v>0</v>
      </c>
      <c r="AT479" s="17">
        <v>0</v>
      </c>
      <c r="AU479" s="17"/>
      <c r="AV479" s="17">
        <v>0.17717430870440201</v>
      </c>
      <c r="AW479" s="17">
        <v>6.2195643321556901E-2</v>
      </c>
      <c r="AX479" s="17">
        <v>4.1506249821426602E-2</v>
      </c>
      <c r="AY479" s="17">
        <v>1.08218491251439E-2</v>
      </c>
      <c r="AZ479" s="17">
        <v>1.70830359332803E-2</v>
      </c>
      <c r="BA479" s="17">
        <v>1.0344580307416499E-2</v>
      </c>
      <c r="BB479" s="17">
        <v>2.0544164761402101E-2</v>
      </c>
      <c r="BC479" s="17">
        <v>1.7935762782385799E-2</v>
      </c>
      <c r="BD479" s="17">
        <v>6.7847333564302901E-3</v>
      </c>
      <c r="BE479" s="17">
        <v>2.32770129279633E-2</v>
      </c>
      <c r="BF479" s="17">
        <v>6.5036010269023002E-3</v>
      </c>
      <c r="BG479" s="17">
        <v>2.7047718255377801E-2</v>
      </c>
      <c r="BH479" s="17">
        <v>1.2479886554222899E-2</v>
      </c>
      <c r="BI479" s="17">
        <v>0</v>
      </c>
      <c r="BJ479" s="17">
        <v>0</v>
      </c>
      <c r="BK479" s="17">
        <v>0</v>
      </c>
      <c r="BL479" s="17"/>
      <c r="BM479" s="17">
        <v>2.4718695341594699E-2</v>
      </c>
      <c r="BN479" s="17">
        <v>1.9626901153415002E-2</v>
      </c>
      <c r="BO479" s="17">
        <v>1.90501905184947E-2</v>
      </c>
      <c r="BP479" s="17">
        <v>1.42689014352885E-2</v>
      </c>
      <c r="BQ479" s="17">
        <v>1.4341194635715E-2</v>
      </c>
      <c r="BR479" s="17">
        <v>4.2522536817540202E-2</v>
      </c>
      <c r="BS479" s="17"/>
      <c r="BT479" s="17">
        <v>1.31317063189639E-2</v>
      </c>
      <c r="BU479" s="17">
        <v>3.0205950227635801E-2</v>
      </c>
      <c r="BV479" s="17"/>
      <c r="BW479" s="17">
        <v>1.7929940025649099E-2</v>
      </c>
      <c r="BX479" s="17">
        <v>1.0630782058932401E-2</v>
      </c>
      <c r="BY479" s="17"/>
      <c r="BZ479" s="17">
        <v>1.9107124745938599E-2</v>
      </c>
      <c r="CA479" s="17">
        <v>2.90518896271965E-2</v>
      </c>
      <c r="CB479" s="17">
        <v>2.2153515076225701E-2</v>
      </c>
      <c r="CC479" s="17"/>
      <c r="CD479" s="17">
        <v>1.5963170851651599E-2</v>
      </c>
      <c r="CE479" s="17">
        <v>3.2305757254668097E-2</v>
      </c>
      <c r="CF479" s="17">
        <v>2.9356994673983099E-2</v>
      </c>
      <c r="CG479" s="17"/>
      <c r="CH479" s="17">
        <v>1.87517809947076E-2</v>
      </c>
      <c r="CI479" s="17">
        <v>3.4388997926402799E-2</v>
      </c>
      <c r="CJ479" s="17">
        <v>1.45738717754108E-2</v>
      </c>
      <c r="CK479" s="17"/>
      <c r="CL479" s="17">
        <v>8.11623346063064E-3</v>
      </c>
      <c r="CM479" s="17">
        <v>3.2351131115721597E-2</v>
      </c>
      <c r="CN479" s="17"/>
      <c r="CO479" s="17">
        <v>0</v>
      </c>
      <c r="CP479" s="17">
        <v>8.2178630788886896E-3</v>
      </c>
      <c r="CQ479" s="17">
        <v>2.89868578015079E-2</v>
      </c>
      <c r="CR479" s="17">
        <v>3.4338131867053798E-2</v>
      </c>
    </row>
    <row r="480" spans="2:96" x14ac:dyDescent="0.25">
      <c r="B480" t="s">
        <v>345</v>
      </c>
      <c r="C480" s="17">
        <v>0.41280924872663499</v>
      </c>
      <c r="D480" s="17">
        <v>0.421391829849871</v>
      </c>
      <c r="E480" s="17">
        <v>0.40440319493614602</v>
      </c>
      <c r="F480" s="17"/>
      <c r="G480" s="17">
        <v>0.55185990693484499</v>
      </c>
      <c r="H480" s="17">
        <v>0.52074573828511805</v>
      </c>
      <c r="I480" s="17">
        <v>0.41749205994595101</v>
      </c>
      <c r="J480" s="17">
        <v>0.377439032411088</v>
      </c>
      <c r="K480" s="17">
        <v>0.332602227081085</v>
      </c>
      <c r="L480" s="17">
        <v>0.31095824898998198</v>
      </c>
      <c r="M480" s="17"/>
      <c r="N480" s="17">
        <v>0.43127883296783498</v>
      </c>
      <c r="O480" s="17">
        <v>0.401495314183206</v>
      </c>
      <c r="P480" s="17">
        <v>0.41894849526503403</v>
      </c>
      <c r="Q480" s="17">
        <v>0.40376454864523098</v>
      </c>
      <c r="R480" s="17"/>
      <c r="S480" s="17">
        <v>0.53203587795751495</v>
      </c>
      <c r="T480" s="17">
        <v>0.43182017990292598</v>
      </c>
      <c r="U480" s="17">
        <v>0.39210781860693</v>
      </c>
      <c r="V480" s="17">
        <v>0.40067189400528802</v>
      </c>
      <c r="W480" s="17">
        <v>0.42850058026799498</v>
      </c>
      <c r="X480" s="17">
        <v>0.44652837735124101</v>
      </c>
      <c r="Y480" s="17">
        <v>0.37555248635291799</v>
      </c>
      <c r="Z480" s="17">
        <v>0.36642426150268198</v>
      </c>
      <c r="AA480" s="17">
        <v>0.43996477105253401</v>
      </c>
      <c r="AB480" s="17">
        <v>0.28666598273565302</v>
      </c>
      <c r="AC480" s="17">
        <v>0.30014623644550897</v>
      </c>
      <c r="AD480" s="17">
        <v>0.35588753812641899</v>
      </c>
      <c r="AE480" s="17"/>
      <c r="AF480" s="17">
        <v>0.401964761568052</v>
      </c>
      <c r="AG480" s="17">
        <v>0.47743599561947803</v>
      </c>
      <c r="AH480" s="17">
        <v>0.41345928798661502</v>
      </c>
      <c r="AI480" s="17">
        <v>0.48895414326915498</v>
      </c>
      <c r="AJ480" s="17">
        <v>0.31498059592434002</v>
      </c>
      <c r="AK480" s="17"/>
      <c r="AL480" s="17">
        <v>0.43668972582438498</v>
      </c>
      <c r="AM480" s="17">
        <v>0.477791343958683</v>
      </c>
      <c r="AN480" s="17">
        <v>0.44234231453735201</v>
      </c>
      <c r="AO480" s="17"/>
      <c r="AP480" s="17">
        <v>0.40609822977139198</v>
      </c>
      <c r="AQ480" s="17">
        <v>0.38894894300723398</v>
      </c>
      <c r="AR480" s="17">
        <v>0.44344416379683699</v>
      </c>
      <c r="AS480" s="17">
        <v>0.47698100559030399</v>
      </c>
      <c r="AT480" s="17">
        <v>0.50732166367041998</v>
      </c>
      <c r="AU480" s="17"/>
      <c r="AV480" s="17">
        <v>0.21570749083600099</v>
      </c>
      <c r="AW480" s="17">
        <v>0.50463462691225303</v>
      </c>
      <c r="AX480" s="17">
        <v>0.319693392614324</v>
      </c>
      <c r="AY480" s="17">
        <v>0.390298325604782</v>
      </c>
      <c r="AZ480" s="17">
        <v>0.41038749180239298</v>
      </c>
      <c r="BA480" s="17">
        <v>0.35140186661713502</v>
      </c>
      <c r="BB480" s="17">
        <v>0.40016549753598901</v>
      </c>
      <c r="BC480" s="17">
        <v>0.431272501284791</v>
      </c>
      <c r="BD480" s="17">
        <v>0.349420268376749</v>
      </c>
      <c r="BE480" s="17">
        <v>0.44512202981159599</v>
      </c>
      <c r="BF480" s="17">
        <v>0.434723373147621</v>
      </c>
      <c r="BG480" s="17">
        <v>0.40837454526384398</v>
      </c>
      <c r="BH480" s="17">
        <v>0.46870261758391801</v>
      </c>
      <c r="BI480" s="17">
        <v>0.39379159860271101</v>
      </c>
      <c r="BJ480" s="17">
        <v>0.64230372357283905</v>
      </c>
      <c r="BK480" s="17">
        <v>0.67078514065493799</v>
      </c>
      <c r="BL480" s="17"/>
      <c r="BM480" s="17">
        <v>0.50283234639972596</v>
      </c>
      <c r="BN480" s="17">
        <v>0.42816806062099699</v>
      </c>
      <c r="BO480" s="17">
        <v>0.37334147356695302</v>
      </c>
      <c r="BP480" s="17">
        <v>0.36063657584623099</v>
      </c>
      <c r="BQ480" s="17">
        <v>0.34249055227797898</v>
      </c>
      <c r="BR480" s="17">
        <v>0.38338157985751797</v>
      </c>
      <c r="BS480" s="17"/>
      <c r="BT480" s="17">
        <v>0.51870414359624195</v>
      </c>
      <c r="BU480" s="17">
        <v>0.248460811180716</v>
      </c>
      <c r="BV480" s="17"/>
      <c r="BW480" s="17">
        <v>0.47958727035063697</v>
      </c>
      <c r="BX480" s="17">
        <v>0.36233993076795501</v>
      </c>
      <c r="BY480" s="17"/>
      <c r="BZ480" s="17">
        <v>0.39985966909660198</v>
      </c>
      <c r="CA480" s="17">
        <v>0.39935151095410798</v>
      </c>
      <c r="CB480" s="17">
        <v>0.66666910915029598</v>
      </c>
      <c r="CC480" s="17"/>
      <c r="CD480" s="17">
        <v>0.41001717319469</v>
      </c>
      <c r="CE480" s="17">
        <v>0.50270413963142302</v>
      </c>
      <c r="CF480" s="17">
        <v>0.31235207586731001</v>
      </c>
      <c r="CG480" s="17"/>
      <c r="CH480" s="17">
        <v>0.388146553437061</v>
      </c>
      <c r="CI480" s="17">
        <v>0.51842330790040003</v>
      </c>
      <c r="CJ480" s="17">
        <v>0.34606549012330001</v>
      </c>
      <c r="CK480" s="17"/>
      <c r="CL480" s="17">
        <v>0.41151844246424102</v>
      </c>
      <c r="CM480" s="17">
        <v>0.41891386920163298</v>
      </c>
      <c r="CN480" s="17"/>
      <c r="CO480" s="17">
        <v>0.61227308069250297</v>
      </c>
      <c r="CP480" s="17">
        <v>0.41790434936356802</v>
      </c>
      <c r="CQ480" s="17">
        <v>0.382014064110413</v>
      </c>
      <c r="CR480" s="17">
        <v>0.390084513062607</v>
      </c>
    </row>
    <row r="481" spans="2:96" x14ac:dyDescent="0.25">
      <c r="B481" t="s">
        <v>346</v>
      </c>
      <c r="C481" s="17">
        <v>0.25120734105638798</v>
      </c>
      <c r="D481" s="17">
        <v>0.25322927067453599</v>
      </c>
      <c r="E481" s="17">
        <v>0.25058124197513998</v>
      </c>
      <c r="F481" s="17"/>
      <c r="G481" s="17">
        <v>0.14383816571911201</v>
      </c>
      <c r="H481" s="17">
        <v>0.17815368854576</v>
      </c>
      <c r="I481" s="17">
        <v>0.221009939989219</v>
      </c>
      <c r="J481" s="17">
        <v>0.29378763740789698</v>
      </c>
      <c r="K481" s="17">
        <v>0.33688086106628201</v>
      </c>
      <c r="L481" s="17">
        <v>0.314638635186131</v>
      </c>
      <c r="M481" s="17"/>
      <c r="N481" s="17">
        <v>0.28589070156158602</v>
      </c>
      <c r="O481" s="17">
        <v>0.260544661243374</v>
      </c>
      <c r="P481" s="17">
        <v>0.21314139205663099</v>
      </c>
      <c r="Q481" s="17">
        <v>0.238233511793116</v>
      </c>
      <c r="R481" s="17"/>
      <c r="S481" s="17">
        <v>0.193265877761023</v>
      </c>
      <c r="T481" s="17">
        <v>0.28420456451426801</v>
      </c>
      <c r="U481" s="17">
        <v>0.247828586330648</v>
      </c>
      <c r="V481" s="17">
        <v>0.21465516969680701</v>
      </c>
      <c r="W481" s="17">
        <v>0.20814515338450101</v>
      </c>
      <c r="X481" s="17">
        <v>0.221602620228492</v>
      </c>
      <c r="Y481" s="17">
        <v>0.28920062475212599</v>
      </c>
      <c r="Z481" s="17">
        <v>0.30893549365067902</v>
      </c>
      <c r="AA481" s="17">
        <v>0.240029161428536</v>
      </c>
      <c r="AB481" s="17">
        <v>0.27363160036231499</v>
      </c>
      <c r="AC481" s="17">
        <v>0.37767922417965599</v>
      </c>
      <c r="AD481" s="17">
        <v>0.27013523638793702</v>
      </c>
      <c r="AE481" s="17"/>
      <c r="AF481" s="17">
        <v>0.27391911637876998</v>
      </c>
      <c r="AG481" s="17">
        <v>0.21664230439516599</v>
      </c>
      <c r="AH481" s="17">
        <v>0.32839955774141999</v>
      </c>
      <c r="AI481" s="17">
        <v>0.35817722584656603</v>
      </c>
      <c r="AJ481" s="17">
        <v>0.24304603930192401</v>
      </c>
      <c r="AK481" s="17"/>
      <c r="AL481" s="17">
        <v>0.25394447238384599</v>
      </c>
      <c r="AM481" s="17">
        <v>0.199140475844932</v>
      </c>
      <c r="AN481" s="17">
        <v>0.28947282605518498</v>
      </c>
      <c r="AO481" s="17"/>
      <c r="AP481" s="17">
        <v>0.22553738030523099</v>
      </c>
      <c r="AQ481" s="17">
        <v>0.28056432750968002</v>
      </c>
      <c r="AR481" s="17">
        <v>0.23297516489916401</v>
      </c>
      <c r="AS481" s="17">
        <v>0.28478234771267702</v>
      </c>
      <c r="AT481" s="17">
        <v>0.29689671692372499</v>
      </c>
      <c r="AU481" s="17"/>
      <c r="AV481" s="17">
        <v>0.15759437761936301</v>
      </c>
      <c r="AW481" s="17">
        <v>0.18090508272263001</v>
      </c>
      <c r="AX481" s="17">
        <v>0.238297576960118</v>
      </c>
      <c r="AY481" s="17">
        <v>0.27498798519365703</v>
      </c>
      <c r="AZ481" s="17">
        <v>0.26476944587172901</v>
      </c>
      <c r="BA481" s="17">
        <v>0.26553458537799102</v>
      </c>
      <c r="BB481" s="17">
        <v>0.25985638171030201</v>
      </c>
      <c r="BC481" s="17">
        <v>0.24046478592168299</v>
      </c>
      <c r="BD481" s="17">
        <v>0.20629199350294899</v>
      </c>
      <c r="BE481" s="17">
        <v>0.237329497707573</v>
      </c>
      <c r="BF481" s="17">
        <v>0.27039050756084498</v>
      </c>
      <c r="BG481" s="17">
        <v>0.275100463610428</v>
      </c>
      <c r="BH481" s="17">
        <v>0.31020197132162303</v>
      </c>
      <c r="BI481" s="17">
        <v>0.28690705321329002</v>
      </c>
      <c r="BJ481" s="17">
        <v>0.148672220358924</v>
      </c>
      <c r="BK481" s="17">
        <v>0.23401953892826499</v>
      </c>
      <c r="BL481" s="17"/>
      <c r="BM481" s="17">
        <v>0.18439406252193299</v>
      </c>
      <c r="BN481" s="17">
        <v>0.26212404055288702</v>
      </c>
      <c r="BO481" s="17">
        <v>0.25690533909214502</v>
      </c>
      <c r="BP481" s="17">
        <v>0.28850100360849301</v>
      </c>
      <c r="BQ481" s="17">
        <v>0.27326142983114299</v>
      </c>
      <c r="BR481" s="17">
        <v>0.27635032516115399</v>
      </c>
      <c r="BS481" s="17"/>
      <c r="BT481" s="17">
        <v>0.17346507541567399</v>
      </c>
      <c r="BU481" s="17">
        <v>0.374160127371294</v>
      </c>
      <c r="BV481" s="17"/>
      <c r="BW481" s="17">
        <v>0.18402437481804701</v>
      </c>
      <c r="BX481" s="17">
        <v>0.315035039929633</v>
      </c>
      <c r="BY481" s="17"/>
      <c r="BZ481" s="17">
        <v>0.25631029756398599</v>
      </c>
      <c r="CA481" s="17">
        <v>0.26408846061173802</v>
      </c>
      <c r="CB481" s="17">
        <v>0.13400538808823001</v>
      </c>
      <c r="CC481" s="17"/>
      <c r="CD481" s="17">
        <v>0.25277499914731799</v>
      </c>
      <c r="CE481" s="17">
        <v>0.17407147034814099</v>
      </c>
      <c r="CF481" s="17">
        <v>0.33893498894964402</v>
      </c>
      <c r="CG481" s="17"/>
      <c r="CH481" s="17">
        <v>0.26273048931295401</v>
      </c>
      <c r="CI481" s="17">
        <v>0.17102333035431</v>
      </c>
      <c r="CJ481" s="17">
        <v>0.32613343358861302</v>
      </c>
      <c r="CK481" s="17"/>
      <c r="CL481" s="17">
        <v>0.26234346215716903</v>
      </c>
      <c r="CM481" s="17">
        <v>0.236591821576735</v>
      </c>
      <c r="CN481" s="17"/>
      <c r="CO481" s="17">
        <v>0.18643996441261701</v>
      </c>
      <c r="CP481" s="17">
        <v>0.26479428978414898</v>
      </c>
      <c r="CQ481" s="17">
        <v>0.26386369244090202</v>
      </c>
      <c r="CR481" s="17">
        <v>0.22430387466217899</v>
      </c>
    </row>
    <row r="482" spans="2:96" x14ac:dyDescent="0.25">
      <c r="B482" t="s">
        <v>275</v>
      </c>
      <c r="C482" s="17">
        <v>0.16160190767024801</v>
      </c>
      <c r="D482" s="17">
        <v>0.16816255917533399</v>
      </c>
      <c r="E482" s="17">
        <v>0.15382195296100501</v>
      </c>
      <c r="F482" s="17"/>
      <c r="G482" s="17">
        <v>0.40802174121573398</v>
      </c>
      <c r="H482" s="17">
        <v>0.34259204973935797</v>
      </c>
      <c r="I482" s="17">
        <v>0.19648211995673101</v>
      </c>
      <c r="J482" s="17">
        <v>8.3651395003190104E-2</v>
      </c>
      <c r="K482" s="17">
        <v>-4.2786339851972896E-3</v>
      </c>
      <c r="L482" s="17">
        <v>-3.6803861961491298E-3</v>
      </c>
      <c r="M482" s="17"/>
      <c r="N482" s="17">
        <v>0.14538813140624901</v>
      </c>
      <c r="O482" s="17">
        <v>0.140950652939832</v>
      </c>
      <c r="P482" s="17">
        <v>0.20580710320840301</v>
      </c>
      <c r="Q482" s="17">
        <v>0.16553103685211501</v>
      </c>
      <c r="R482" s="17"/>
      <c r="S482" s="17">
        <v>0.338770000196492</v>
      </c>
      <c r="T482" s="17">
        <v>0.147615615388658</v>
      </c>
      <c r="U482" s="17">
        <v>0.144279232276283</v>
      </c>
      <c r="V482" s="17">
        <v>0.18601672430848101</v>
      </c>
      <c r="W482" s="17">
        <v>0.22035542688349399</v>
      </c>
      <c r="X482" s="17">
        <v>0.22492575712274901</v>
      </c>
      <c r="Y482" s="17">
        <v>8.6351861600792404E-2</v>
      </c>
      <c r="Z482" s="17">
        <v>5.7488767852002499E-2</v>
      </c>
      <c r="AA482" s="17">
        <v>0.19993560962399801</v>
      </c>
      <c r="AB482" s="17">
        <v>1.30343823733388E-2</v>
      </c>
      <c r="AC482" s="17">
        <v>-7.7532987734146297E-2</v>
      </c>
      <c r="AD482" s="17">
        <v>8.5752301738481598E-2</v>
      </c>
      <c r="AE482" s="17"/>
      <c r="AF482" s="17">
        <v>0.12804564518928199</v>
      </c>
      <c r="AG482" s="17">
        <v>0.26079369122431201</v>
      </c>
      <c r="AH482" s="17">
        <v>8.5059730245194601E-2</v>
      </c>
      <c r="AI482" s="17">
        <v>0.13077691742259001</v>
      </c>
      <c r="AJ482" s="17">
        <v>7.1934556622415394E-2</v>
      </c>
      <c r="AK482" s="17"/>
      <c r="AL482" s="17">
        <v>0.18274525344053899</v>
      </c>
      <c r="AM482" s="17">
        <v>0.278650868113751</v>
      </c>
      <c r="AN482" s="17">
        <v>0.152869488482168</v>
      </c>
      <c r="AO482" s="17"/>
      <c r="AP482" s="17">
        <v>0.18056084946616099</v>
      </c>
      <c r="AQ482" s="17">
        <v>0.108384615497554</v>
      </c>
      <c r="AR482" s="17">
        <v>0.21046899889767301</v>
      </c>
      <c r="AS482" s="17">
        <v>0.19219865787762699</v>
      </c>
      <c r="AT482" s="17">
        <v>0.21042494674669501</v>
      </c>
      <c r="AU482" s="17"/>
      <c r="AV482" s="17">
        <v>5.8113113216638299E-2</v>
      </c>
      <c r="AW482" s="17">
        <v>0.32372954418962402</v>
      </c>
      <c r="AX482" s="17">
        <v>8.1395815654206102E-2</v>
      </c>
      <c r="AY482" s="17">
        <v>0.11531034041112399</v>
      </c>
      <c r="AZ482" s="17">
        <v>0.14561804593066399</v>
      </c>
      <c r="BA482" s="17">
        <v>8.5867281239143195E-2</v>
      </c>
      <c r="BB482" s="17">
        <v>0.140309115825688</v>
      </c>
      <c r="BC482" s="17">
        <v>0.190807715363108</v>
      </c>
      <c r="BD482" s="17">
        <v>0.1431282748738</v>
      </c>
      <c r="BE482" s="17">
        <v>0.20779253210402299</v>
      </c>
      <c r="BF482" s="17">
        <v>0.16433286558677601</v>
      </c>
      <c r="BG482" s="17">
        <v>0.133274081653416</v>
      </c>
      <c r="BH482" s="17">
        <v>0.15850064626229601</v>
      </c>
      <c r="BI482" s="17">
        <v>0.10688454538942101</v>
      </c>
      <c r="BJ482" s="17">
        <v>0.49363150321391502</v>
      </c>
      <c r="BK482" s="17">
        <v>0.436765601726673</v>
      </c>
      <c r="BL482" s="17"/>
      <c r="BM482" s="17">
        <v>0.31843828387779399</v>
      </c>
      <c r="BN482" s="17">
        <v>0.16604402006811</v>
      </c>
      <c r="BO482" s="17">
        <v>0.116436134474808</v>
      </c>
      <c r="BP482" s="17">
        <v>7.2135572237738005E-2</v>
      </c>
      <c r="BQ482" s="17">
        <v>6.9229122446836502E-2</v>
      </c>
      <c r="BR482" s="17">
        <v>0.107031254696363</v>
      </c>
      <c r="BS482" s="17"/>
      <c r="BT482" s="17">
        <v>0.34523906818056799</v>
      </c>
      <c r="BU482" s="17">
        <v>-0.125699316190579</v>
      </c>
      <c r="BV482" s="17"/>
      <c r="BW482" s="17">
        <v>0.29556289553259002</v>
      </c>
      <c r="BX482" s="17">
        <v>4.7304890838322199E-2</v>
      </c>
      <c r="BY482" s="17"/>
      <c r="BZ482" s="17">
        <v>0.14354937153261599</v>
      </c>
      <c r="CA482" s="17">
        <v>0.13526305034236899</v>
      </c>
      <c r="CB482" s="17">
        <v>0.53266372106206605</v>
      </c>
      <c r="CC482" s="17"/>
      <c r="CD482" s="17">
        <v>0.15724217404737201</v>
      </c>
      <c r="CE482" s="17">
        <v>0.328632669283282</v>
      </c>
      <c r="CF482" s="17">
        <v>-2.6582913082334101E-2</v>
      </c>
      <c r="CG482" s="17"/>
      <c r="CH482" s="17">
        <v>0.125416064124107</v>
      </c>
      <c r="CI482" s="17">
        <v>0.34739997754609098</v>
      </c>
      <c r="CJ482" s="17">
        <v>1.9932056534687E-2</v>
      </c>
      <c r="CK482" s="17"/>
      <c r="CL482" s="17">
        <v>0.14917498030707199</v>
      </c>
      <c r="CM482" s="17">
        <v>0.18232204762489801</v>
      </c>
      <c r="CN482" s="17"/>
      <c r="CO482" s="17">
        <v>0.42583311627988502</v>
      </c>
      <c r="CP482" s="17">
        <v>0.15311005957941901</v>
      </c>
      <c r="CQ482" s="17">
        <v>0.11815037166951101</v>
      </c>
      <c r="CR482" s="17">
        <v>0.16578063840042701</v>
      </c>
    </row>
    <row r="483" spans="2:96" x14ac:dyDescent="0.25">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c r="CA483" s="17"/>
      <c r="CB483" s="17"/>
      <c r="CC483" s="17"/>
      <c r="CD483" s="17"/>
      <c r="CE483" s="17"/>
      <c r="CF483" s="17"/>
      <c r="CG483" s="17"/>
      <c r="CH483" s="17"/>
      <c r="CI483" s="17"/>
      <c r="CJ483" s="17"/>
      <c r="CK483" s="17"/>
      <c r="CL483" s="17"/>
      <c r="CM483" s="17"/>
      <c r="CN483" s="17"/>
      <c r="CO483" s="17"/>
      <c r="CP483" s="17"/>
      <c r="CQ483" s="17"/>
      <c r="CR483" s="17"/>
    </row>
    <row r="484" spans="2:96" x14ac:dyDescent="0.25">
      <c r="B484" s="6" t="s">
        <v>357</v>
      </c>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c r="CA484" s="17"/>
      <c r="CB484" s="17"/>
      <c r="CC484" s="17"/>
      <c r="CD484" s="17"/>
      <c r="CE484" s="17"/>
      <c r="CF484" s="17"/>
      <c r="CG484" s="17"/>
      <c r="CH484" s="17"/>
      <c r="CI484" s="17"/>
      <c r="CJ484" s="17"/>
      <c r="CK484" s="17"/>
      <c r="CL484" s="17"/>
      <c r="CM484" s="17"/>
      <c r="CN484" s="17"/>
      <c r="CO484" s="17"/>
      <c r="CP484" s="17"/>
      <c r="CQ484" s="17"/>
      <c r="CR484" s="17"/>
    </row>
    <row r="485" spans="2:96" x14ac:dyDescent="0.25">
      <c r="B485" s="24" t="s">
        <v>123</v>
      </c>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c r="CA485" s="17"/>
      <c r="CB485" s="17"/>
      <c r="CC485" s="17"/>
      <c r="CD485" s="17"/>
      <c r="CE485" s="17"/>
      <c r="CF485" s="17"/>
      <c r="CG485" s="17"/>
      <c r="CH485" s="17"/>
      <c r="CI485" s="17"/>
      <c r="CJ485" s="17"/>
      <c r="CK485" s="17"/>
      <c r="CL485" s="17"/>
      <c r="CM485" s="17"/>
      <c r="CN485" s="17"/>
      <c r="CO485" s="17"/>
      <c r="CP485" s="17"/>
      <c r="CQ485" s="17"/>
      <c r="CR485" s="17"/>
    </row>
    <row r="486" spans="2:96" x14ac:dyDescent="0.25">
      <c r="B486" t="s">
        <v>340</v>
      </c>
      <c r="C486" s="17">
        <v>7.8663432503666697E-2</v>
      </c>
      <c r="D486" s="17">
        <v>8.7466093818377902E-2</v>
      </c>
      <c r="E486" s="17">
        <v>7.0468491529511998E-2</v>
      </c>
      <c r="F486" s="17"/>
      <c r="G486" s="17">
        <v>0.19211161930953499</v>
      </c>
      <c r="H486" s="17">
        <v>8.8289518972784004E-2</v>
      </c>
      <c r="I486" s="17">
        <v>9.4966974696904405E-2</v>
      </c>
      <c r="J486" s="17">
        <v>3.3203051486915498E-2</v>
      </c>
      <c r="K486" s="17">
        <v>5.5137906175578302E-2</v>
      </c>
      <c r="L486" s="17">
        <v>3.4860989857677001E-2</v>
      </c>
      <c r="M486" s="17"/>
      <c r="N486" s="17">
        <v>8.2252973347074404E-2</v>
      </c>
      <c r="O486" s="17">
        <v>5.7436874435025598E-2</v>
      </c>
      <c r="P486" s="17">
        <v>7.9434249021508599E-2</v>
      </c>
      <c r="Q486" s="17">
        <v>9.7034736840731398E-2</v>
      </c>
      <c r="R486" s="17"/>
      <c r="S486" s="17">
        <v>9.7566762827718104E-2</v>
      </c>
      <c r="T486" s="17">
        <v>9.1945212444077801E-2</v>
      </c>
      <c r="U486" s="17">
        <v>5.8916412913014797E-2</v>
      </c>
      <c r="V486" s="17">
        <v>5.1890124322778203E-2</v>
      </c>
      <c r="W486" s="17">
        <v>7.5175439416553497E-2</v>
      </c>
      <c r="X486" s="17">
        <v>8.6772372360484004E-2</v>
      </c>
      <c r="Y486" s="17">
        <v>7.4518511744646104E-2</v>
      </c>
      <c r="Z486" s="17">
        <v>8.5176743412618494E-2</v>
      </c>
      <c r="AA486" s="17">
        <v>9.4978303321007804E-2</v>
      </c>
      <c r="AB486" s="17">
        <v>6.05015418170591E-2</v>
      </c>
      <c r="AC486" s="17">
        <v>4.7519492185786903E-2</v>
      </c>
      <c r="AD486" s="17">
        <v>9.8712720211251201E-2</v>
      </c>
      <c r="AE486" s="17"/>
      <c r="AF486" s="17">
        <v>7.42984022453613E-2</v>
      </c>
      <c r="AG486" s="17">
        <v>9.8305719278924897E-2</v>
      </c>
      <c r="AH486" s="17">
        <v>5.7184055041785302E-2</v>
      </c>
      <c r="AI486" s="17">
        <v>0.13715875671953401</v>
      </c>
      <c r="AJ486" s="17">
        <v>5.7159351993625401E-2</v>
      </c>
      <c r="AK486" s="17"/>
      <c r="AL486" s="17">
        <v>9.0991414899712297E-2</v>
      </c>
      <c r="AM486" s="17">
        <v>9.2093918154843496E-2</v>
      </c>
      <c r="AN486" s="17">
        <v>8.2004843971351896E-2</v>
      </c>
      <c r="AO486" s="17"/>
      <c r="AP486" s="17">
        <v>7.0385068093465397E-2</v>
      </c>
      <c r="AQ486" s="17">
        <v>6.3799113199454305E-2</v>
      </c>
      <c r="AR486" s="17">
        <v>9.1903700819446293E-2</v>
      </c>
      <c r="AS486" s="17">
        <v>0.105204002930902</v>
      </c>
      <c r="AT486" s="17">
        <v>0.156198850641978</v>
      </c>
      <c r="AU486" s="17"/>
      <c r="AV486" s="17">
        <v>0</v>
      </c>
      <c r="AW486" s="17">
        <v>0.122772692426068</v>
      </c>
      <c r="AX486" s="17">
        <v>7.0784987482609904E-2</v>
      </c>
      <c r="AY486" s="17">
        <v>4.67126025796335E-2</v>
      </c>
      <c r="AZ486" s="17">
        <v>0.11391587545724</v>
      </c>
      <c r="BA486" s="17">
        <v>6.6997108391681104E-2</v>
      </c>
      <c r="BB486" s="17">
        <v>9.8108128354285506E-2</v>
      </c>
      <c r="BC486" s="17">
        <v>0.10189801793259</v>
      </c>
      <c r="BD486" s="17">
        <v>3.93279060504102E-2</v>
      </c>
      <c r="BE486" s="17">
        <v>5.02796872444745E-2</v>
      </c>
      <c r="BF486" s="17">
        <v>6.4838930873456393E-2</v>
      </c>
      <c r="BG486" s="17">
        <v>3.80787194339424E-2</v>
      </c>
      <c r="BH486" s="17">
        <v>6.4529525719960706E-2</v>
      </c>
      <c r="BI486" s="17">
        <v>4.2499109140229301E-2</v>
      </c>
      <c r="BJ486" s="17">
        <v>0.15538925843740101</v>
      </c>
      <c r="BK486" s="17">
        <v>0.15203142082954499</v>
      </c>
      <c r="BL486" s="17"/>
      <c r="BM486" s="17">
        <v>0.13677533661213501</v>
      </c>
      <c r="BN486" s="17">
        <v>7.3745610853927196E-2</v>
      </c>
      <c r="BO486" s="17">
        <v>7.3143294901370198E-2</v>
      </c>
      <c r="BP486" s="17">
        <v>4.7715110989242498E-2</v>
      </c>
      <c r="BQ486" s="17">
        <v>4.4633005985265102E-2</v>
      </c>
      <c r="BR486" s="17">
        <v>5.6227529960164203E-2</v>
      </c>
      <c r="BS486" s="17"/>
      <c r="BT486" s="17">
        <v>8.0775601161240204E-2</v>
      </c>
      <c r="BU486" s="17">
        <v>7.8253576785132103E-2</v>
      </c>
      <c r="BV486" s="17"/>
      <c r="BW486" s="17">
        <v>9.6832400840388994E-2</v>
      </c>
      <c r="BX486" s="17">
        <v>5.6702750908031202E-2</v>
      </c>
      <c r="BY486" s="17"/>
      <c r="BZ486" s="17">
        <v>7.4925839764302393E-2</v>
      </c>
      <c r="CA486" s="17">
        <v>8.2596151931293105E-2</v>
      </c>
      <c r="CB486" s="17">
        <v>0.15354072839494501</v>
      </c>
      <c r="CC486" s="17"/>
      <c r="CD486" s="17">
        <v>6.6360201961215795E-2</v>
      </c>
      <c r="CE486" s="17">
        <v>0.114486306182884</v>
      </c>
      <c r="CF486" s="17">
        <v>0.119616806904795</v>
      </c>
      <c r="CG486" s="17"/>
      <c r="CH486" s="17">
        <v>6.4355372705165004E-2</v>
      </c>
      <c r="CI486" s="17">
        <v>0.102604718743214</v>
      </c>
      <c r="CJ486" s="17">
        <v>0.13529757229065301</v>
      </c>
      <c r="CK486" s="17"/>
      <c r="CL486" s="17">
        <v>6.6450791632561304E-2</v>
      </c>
      <c r="CM486" s="17">
        <v>9.0650523077307393E-2</v>
      </c>
      <c r="CN486" s="17"/>
      <c r="CO486" s="17">
        <v>0.19886529625350499</v>
      </c>
      <c r="CP486" s="17">
        <v>6.3565821880180395E-2</v>
      </c>
      <c r="CQ486" s="17">
        <v>6.8575027595971699E-2</v>
      </c>
      <c r="CR486" s="17">
        <v>8.32646956070138E-2</v>
      </c>
    </row>
    <row r="487" spans="2:96" x14ac:dyDescent="0.25">
      <c r="B487" t="s">
        <v>341</v>
      </c>
      <c r="C487" s="17">
        <v>0.14490355356807899</v>
      </c>
      <c r="D487" s="17">
        <v>0.166993044627643</v>
      </c>
      <c r="E487" s="17">
        <v>0.121949664584247</v>
      </c>
      <c r="F487" s="17"/>
      <c r="G487" s="17">
        <v>0.22920841304800599</v>
      </c>
      <c r="H487" s="17">
        <v>0.222789319079603</v>
      </c>
      <c r="I487" s="17">
        <v>0.137812010827144</v>
      </c>
      <c r="J487" s="17">
        <v>0.102532012595682</v>
      </c>
      <c r="K487" s="17">
        <v>0.109601743302148</v>
      </c>
      <c r="L487" s="17">
        <v>8.9165528786715395E-2</v>
      </c>
      <c r="M487" s="17"/>
      <c r="N487" s="17">
        <v>0.141835109917822</v>
      </c>
      <c r="O487" s="17">
        <v>0.14060297744651501</v>
      </c>
      <c r="P487" s="17">
        <v>0.14937387655053899</v>
      </c>
      <c r="Q487" s="17">
        <v>0.14759854933330599</v>
      </c>
      <c r="R487" s="17"/>
      <c r="S487" s="17">
        <v>0.28552925565715698</v>
      </c>
      <c r="T487" s="17">
        <v>0.11724794696336099</v>
      </c>
      <c r="U487" s="17">
        <v>0.101598201008077</v>
      </c>
      <c r="V487" s="17">
        <v>0.13018505783054499</v>
      </c>
      <c r="W487" s="17">
        <v>0.107945399390211</v>
      </c>
      <c r="X487" s="17">
        <v>0.15769241301541501</v>
      </c>
      <c r="Y487" s="17">
        <v>0.179155987164869</v>
      </c>
      <c r="Z487" s="17">
        <v>0.10256828292810399</v>
      </c>
      <c r="AA487" s="17">
        <v>0.14406990666633401</v>
      </c>
      <c r="AB487" s="17">
        <v>8.45000056322356E-2</v>
      </c>
      <c r="AC487" s="17">
        <v>3.4284169523792103E-2</v>
      </c>
      <c r="AD487" s="17">
        <v>0.149938674147676</v>
      </c>
      <c r="AE487" s="17"/>
      <c r="AF487" s="17">
        <v>0.137381995541006</v>
      </c>
      <c r="AG487" s="17">
        <v>0.161783899921423</v>
      </c>
      <c r="AH487" s="17">
        <v>0.160855990898015</v>
      </c>
      <c r="AI487" s="17">
        <v>0.24529354490515801</v>
      </c>
      <c r="AJ487" s="17">
        <v>0.104015939716744</v>
      </c>
      <c r="AK487" s="17"/>
      <c r="AL487" s="17">
        <v>0.14411113635095801</v>
      </c>
      <c r="AM487" s="17">
        <v>0.17237206225964399</v>
      </c>
      <c r="AN487" s="17">
        <v>0.187970061558905</v>
      </c>
      <c r="AO487" s="17"/>
      <c r="AP487" s="17">
        <v>0.123993733837686</v>
      </c>
      <c r="AQ487" s="17">
        <v>0.13450169857689301</v>
      </c>
      <c r="AR487" s="17">
        <v>0.15935352190881699</v>
      </c>
      <c r="AS487" s="17">
        <v>0.20235430360130799</v>
      </c>
      <c r="AT487" s="17">
        <v>0.14759365953400799</v>
      </c>
      <c r="AU487" s="17"/>
      <c r="AV487" s="17">
        <v>0.152769603320837</v>
      </c>
      <c r="AW487" s="17">
        <v>0.10295156121982101</v>
      </c>
      <c r="AX487" s="17">
        <v>0.17769536923781201</v>
      </c>
      <c r="AY487" s="17">
        <v>0.15752775960632101</v>
      </c>
      <c r="AZ487" s="17">
        <v>0.19315986408333699</v>
      </c>
      <c r="BA487" s="17">
        <v>9.9644225394805594E-2</v>
      </c>
      <c r="BB487" s="17">
        <v>0.12694782288043599</v>
      </c>
      <c r="BC487" s="17">
        <v>0.15316290030624999</v>
      </c>
      <c r="BD487" s="17">
        <v>0.14205845774234899</v>
      </c>
      <c r="BE487" s="17">
        <v>0.13720434878733601</v>
      </c>
      <c r="BF487" s="17">
        <v>0.124947901833963</v>
      </c>
      <c r="BG487" s="17">
        <v>0.126790983279474</v>
      </c>
      <c r="BH487" s="17">
        <v>9.9764496632879701E-2</v>
      </c>
      <c r="BI487" s="17">
        <v>0.13861949556918199</v>
      </c>
      <c r="BJ487" s="17">
        <v>0.17892134690247799</v>
      </c>
      <c r="BK487" s="17">
        <v>0.25160167919896098</v>
      </c>
      <c r="BL487" s="17"/>
      <c r="BM487" s="17">
        <v>0.239232468492276</v>
      </c>
      <c r="BN487" s="17">
        <v>0.13632338736167199</v>
      </c>
      <c r="BO487" s="17">
        <v>0.14916140995715699</v>
      </c>
      <c r="BP487" s="17">
        <v>9.8404553495052102E-2</v>
      </c>
      <c r="BQ487" s="17">
        <v>6.6753307817330396E-2</v>
      </c>
      <c r="BR487" s="17">
        <v>0.10687605539454</v>
      </c>
      <c r="BS487" s="17"/>
      <c r="BT487" s="17">
        <v>0.162275399980322</v>
      </c>
      <c r="BU487" s="17">
        <v>0.118378978826142</v>
      </c>
      <c r="BV487" s="17"/>
      <c r="BW487" s="17">
        <v>0.18455433075237701</v>
      </c>
      <c r="BX487" s="17">
        <v>0.11116337491772001</v>
      </c>
      <c r="BY487" s="17"/>
      <c r="BZ487" s="17">
        <v>0.134150944223177</v>
      </c>
      <c r="CA487" s="17">
        <v>0.139376025957684</v>
      </c>
      <c r="CB487" s="17">
        <v>0.30337452549729599</v>
      </c>
      <c r="CC487" s="17"/>
      <c r="CD487" s="17">
        <v>0.123980110563173</v>
      </c>
      <c r="CE487" s="17">
        <v>0.21856191524870799</v>
      </c>
      <c r="CF487" s="17">
        <v>0.216622000993271</v>
      </c>
      <c r="CG487" s="17"/>
      <c r="CH487" s="17">
        <v>0.118341500628363</v>
      </c>
      <c r="CI487" s="17">
        <v>0.17343943925140301</v>
      </c>
      <c r="CJ487" s="17">
        <v>0.218220059307842</v>
      </c>
      <c r="CK487" s="17"/>
      <c r="CL487" s="17">
        <v>0.1204293164527</v>
      </c>
      <c r="CM487" s="17">
        <v>0.17059786332740201</v>
      </c>
      <c r="CN487" s="17"/>
      <c r="CO487" s="17">
        <v>0.24641245256451599</v>
      </c>
      <c r="CP487" s="17">
        <v>0.142955351237502</v>
      </c>
      <c r="CQ487" s="17">
        <v>0.13703037161395001</v>
      </c>
      <c r="CR487" s="17">
        <v>0.12689185591534399</v>
      </c>
    </row>
    <row r="488" spans="2:96" x14ac:dyDescent="0.25">
      <c r="B488" t="s">
        <v>342</v>
      </c>
      <c r="C488" s="17">
        <v>0.25511551395090598</v>
      </c>
      <c r="D488" s="17">
        <v>0.25091431912451501</v>
      </c>
      <c r="E488" s="17">
        <v>0.25957223734304502</v>
      </c>
      <c r="F488" s="17"/>
      <c r="G488" s="17">
        <v>0.28721254853772799</v>
      </c>
      <c r="H488" s="17">
        <v>0.22880282324823301</v>
      </c>
      <c r="I488" s="17">
        <v>0.234789915565569</v>
      </c>
      <c r="J488" s="17">
        <v>0.24614562150637201</v>
      </c>
      <c r="K488" s="17">
        <v>0.23409079073453501</v>
      </c>
      <c r="L488" s="17">
        <v>0.29323904775836601</v>
      </c>
      <c r="M488" s="17"/>
      <c r="N488" s="17">
        <v>0.22914492656518601</v>
      </c>
      <c r="O488" s="17">
        <v>0.22745862050066701</v>
      </c>
      <c r="P488" s="17">
        <v>0.28073835136424402</v>
      </c>
      <c r="Q488" s="17">
        <v>0.29015248092309298</v>
      </c>
      <c r="R488" s="17"/>
      <c r="S488" s="17">
        <v>0.21938402903645501</v>
      </c>
      <c r="T488" s="17">
        <v>0.249016243280996</v>
      </c>
      <c r="U488" s="17">
        <v>0.28128738948747201</v>
      </c>
      <c r="V488" s="17">
        <v>0.23053261185086901</v>
      </c>
      <c r="W488" s="17">
        <v>0.28672426070962198</v>
      </c>
      <c r="X488" s="17">
        <v>0.27395789873625598</v>
      </c>
      <c r="Y488" s="17">
        <v>0.21190767787742101</v>
      </c>
      <c r="Z488" s="17">
        <v>0.26493301833199701</v>
      </c>
      <c r="AA488" s="17">
        <v>0.27872295497111599</v>
      </c>
      <c r="AB488" s="17">
        <v>0.30389884973290299</v>
      </c>
      <c r="AC488" s="17">
        <v>0.313505047574208</v>
      </c>
      <c r="AD488" s="17">
        <v>9.3886508065428295E-2</v>
      </c>
      <c r="AE488" s="17"/>
      <c r="AF488" s="17">
        <v>0.238824440965484</v>
      </c>
      <c r="AG488" s="17">
        <v>0.25740216892360002</v>
      </c>
      <c r="AH488" s="17">
        <v>0.20950044961681399</v>
      </c>
      <c r="AI488" s="17">
        <v>0.32033908939299399</v>
      </c>
      <c r="AJ488" s="17">
        <v>0.31194284587024501</v>
      </c>
      <c r="AK488" s="17"/>
      <c r="AL488" s="17">
        <v>0.21354116653585301</v>
      </c>
      <c r="AM488" s="17">
        <v>0.231886585248747</v>
      </c>
      <c r="AN488" s="17">
        <v>0.26278309479273199</v>
      </c>
      <c r="AO488" s="17"/>
      <c r="AP488" s="17">
        <v>0.30396007654850399</v>
      </c>
      <c r="AQ488" s="17">
        <v>0.247254167022122</v>
      </c>
      <c r="AR488" s="17">
        <v>0.2067065704696</v>
      </c>
      <c r="AS488" s="17">
        <v>0.26039398461012903</v>
      </c>
      <c r="AT488" s="17">
        <v>0.17631789708003001</v>
      </c>
      <c r="AU488" s="17"/>
      <c r="AV488" s="17">
        <v>0.21570749083600099</v>
      </c>
      <c r="AW488" s="17">
        <v>0.38411039969353</v>
      </c>
      <c r="AX488" s="17">
        <v>0.22217680959644101</v>
      </c>
      <c r="AY488" s="17">
        <v>0.24605031622689599</v>
      </c>
      <c r="AZ488" s="17">
        <v>0.29783513292028402</v>
      </c>
      <c r="BA488" s="17">
        <v>0.30161429866598499</v>
      </c>
      <c r="BB488" s="17">
        <v>0.23919125557403501</v>
      </c>
      <c r="BC488" s="17">
        <v>0.22788274485936799</v>
      </c>
      <c r="BD488" s="17">
        <v>0.279292668675032</v>
      </c>
      <c r="BE488" s="17">
        <v>0.314154731349095</v>
      </c>
      <c r="BF488" s="17">
        <v>0.220818614185495</v>
      </c>
      <c r="BG488" s="17">
        <v>0.21626796770117501</v>
      </c>
      <c r="BH488" s="17">
        <v>0.205027284333307</v>
      </c>
      <c r="BI488" s="17">
        <v>0.17730005766290399</v>
      </c>
      <c r="BJ488" s="17">
        <v>0.18589960196585101</v>
      </c>
      <c r="BK488" s="17">
        <v>0.158467276768329</v>
      </c>
      <c r="BL488" s="17"/>
      <c r="BM488" s="17">
        <v>0.220926696339968</v>
      </c>
      <c r="BN488" s="17">
        <v>0.26411216683378502</v>
      </c>
      <c r="BO488" s="17">
        <v>0.28687854664615497</v>
      </c>
      <c r="BP488" s="17">
        <v>0.23156273009248399</v>
      </c>
      <c r="BQ488" s="17">
        <v>0.29238837208722201</v>
      </c>
      <c r="BR488" s="17">
        <v>0.28021895704612998</v>
      </c>
      <c r="BS488" s="17"/>
      <c r="BT488" s="17">
        <v>0.242897486382853</v>
      </c>
      <c r="BU488" s="17">
        <v>0.26122741479167799</v>
      </c>
      <c r="BV488" s="17"/>
      <c r="BW488" s="17">
        <v>0.240169247065501</v>
      </c>
      <c r="BX488" s="17">
        <v>0.253895654610586</v>
      </c>
      <c r="BY488" s="17"/>
      <c r="BZ488" s="17">
        <v>0.25384406946011601</v>
      </c>
      <c r="CA488" s="17">
        <v>0.26288327210197698</v>
      </c>
      <c r="CB488" s="17">
        <v>0.21284255844549699</v>
      </c>
      <c r="CC488" s="17"/>
      <c r="CD488" s="17">
        <v>0.25505516720541899</v>
      </c>
      <c r="CE488" s="17">
        <v>0.236062809092043</v>
      </c>
      <c r="CF488" s="17">
        <v>0.26579540659108303</v>
      </c>
      <c r="CG488" s="17"/>
      <c r="CH488" s="17">
        <v>0.25427338114880499</v>
      </c>
      <c r="CI488" s="17">
        <v>0.26120046966653099</v>
      </c>
      <c r="CJ488" s="17">
        <v>0.246814150952573</v>
      </c>
      <c r="CK488" s="17"/>
      <c r="CL488" s="17">
        <v>0.24704898605520001</v>
      </c>
      <c r="CM488" s="17">
        <v>0.26082667742523402</v>
      </c>
      <c r="CN488" s="17"/>
      <c r="CO488" s="17">
        <v>0.26582430717308603</v>
      </c>
      <c r="CP488" s="17">
        <v>0.25811714271976999</v>
      </c>
      <c r="CQ488" s="17">
        <v>0.248988522704642</v>
      </c>
      <c r="CR488" s="17">
        <v>0.257358354359292</v>
      </c>
    </row>
    <row r="489" spans="2:96" x14ac:dyDescent="0.25">
      <c r="B489" t="s">
        <v>343</v>
      </c>
      <c r="C489" s="17">
        <v>0.21555745092651199</v>
      </c>
      <c r="D489" s="17">
        <v>0.19967390803590301</v>
      </c>
      <c r="E489" s="17">
        <v>0.23227075654829901</v>
      </c>
      <c r="F489" s="17"/>
      <c r="G489" s="17">
        <v>0.19476382288233099</v>
      </c>
      <c r="H489" s="17">
        <v>0.183595616664877</v>
      </c>
      <c r="I489" s="17">
        <v>0.22619981464154101</v>
      </c>
      <c r="J489" s="17">
        <v>0.242970581295744</v>
      </c>
      <c r="K489" s="17">
        <v>0.22838638383988899</v>
      </c>
      <c r="L489" s="17">
        <v>0.215880423775867</v>
      </c>
      <c r="M489" s="17"/>
      <c r="N489" s="17">
        <v>0.22219609587466899</v>
      </c>
      <c r="O489" s="17">
        <v>0.197890143809695</v>
      </c>
      <c r="P489" s="17">
        <v>0.232813006327449</v>
      </c>
      <c r="Q489" s="17">
        <v>0.21190013259622401</v>
      </c>
      <c r="R489" s="17"/>
      <c r="S489" s="17">
        <v>0.16476444319987801</v>
      </c>
      <c r="T489" s="17">
        <v>0.21374549256245801</v>
      </c>
      <c r="U489" s="17">
        <v>0.22022787326888099</v>
      </c>
      <c r="V489" s="17">
        <v>0.25912582470001</v>
      </c>
      <c r="W489" s="17">
        <v>0.24090337514992799</v>
      </c>
      <c r="X489" s="17">
        <v>0.21529876748899099</v>
      </c>
      <c r="Y489" s="17">
        <v>0.190865466957027</v>
      </c>
      <c r="Z489" s="17">
        <v>0.25994738254747002</v>
      </c>
      <c r="AA489" s="17">
        <v>0.20650544136228299</v>
      </c>
      <c r="AB489" s="17">
        <v>0.23874069290907299</v>
      </c>
      <c r="AC489" s="17">
        <v>0.20259680793506299</v>
      </c>
      <c r="AD489" s="17">
        <v>0.251630358825915</v>
      </c>
      <c r="AE489" s="17"/>
      <c r="AF489" s="17">
        <v>0.22238294127424499</v>
      </c>
      <c r="AG489" s="17">
        <v>0.21089702473108801</v>
      </c>
      <c r="AH489" s="17">
        <v>0.184152670296511</v>
      </c>
      <c r="AI489" s="17">
        <v>8.2338165900114904E-2</v>
      </c>
      <c r="AJ489" s="17">
        <v>0.25474648968971098</v>
      </c>
      <c r="AK489" s="17"/>
      <c r="AL489" s="17">
        <v>0.26351130005870799</v>
      </c>
      <c r="AM489" s="17">
        <v>0.18950110416237101</v>
      </c>
      <c r="AN489" s="17">
        <v>0.15850028377752801</v>
      </c>
      <c r="AO489" s="17"/>
      <c r="AP489" s="17">
        <v>0.21899864402140701</v>
      </c>
      <c r="AQ489" s="17">
        <v>0.225481250534906</v>
      </c>
      <c r="AR489" s="17">
        <v>0.22595141640966901</v>
      </c>
      <c r="AS489" s="17">
        <v>0.17113864240902299</v>
      </c>
      <c r="AT489" s="17">
        <v>0.182051544611776</v>
      </c>
      <c r="AU489" s="17"/>
      <c r="AV489" s="17">
        <v>0</v>
      </c>
      <c r="AW489" s="17">
        <v>0.21447798672170701</v>
      </c>
      <c r="AX489" s="17">
        <v>0.21904544695552799</v>
      </c>
      <c r="AY489" s="17">
        <v>0.22350461444542299</v>
      </c>
      <c r="AZ489" s="17">
        <v>0.149474091365982</v>
      </c>
      <c r="BA489" s="17">
        <v>0.22069458141725101</v>
      </c>
      <c r="BB489" s="17">
        <v>0.232451597708205</v>
      </c>
      <c r="BC489" s="17">
        <v>0.24721951629896699</v>
      </c>
      <c r="BD489" s="17">
        <v>0.245543373623265</v>
      </c>
      <c r="BE489" s="17">
        <v>0.26558622908129897</v>
      </c>
      <c r="BF489" s="17">
        <v>0.20432891710800399</v>
      </c>
      <c r="BG489" s="17">
        <v>0.224308060773797</v>
      </c>
      <c r="BH489" s="17">
        <v>0.19050931056985401</v>
      </c>
      <c r="BI489" s="17">
        <v>0.27668677887155602</v>
      </c>
      <c r="BJ489" s="17">
        <v>0.19259649184730701</v>
      </c>
      <c r="BK489" s="17">
        <v>9.9856769117519603E-2</v>
      </c>
      <c r="BL489" s="17"/>
      <c r="BM489" s="17">
        <v>0.17935888033164199</v>
      </c>
      <c r="BN489" s="17">
        <v>0.21761467033918599</v>
      </c>
      <c r="BO489" s="17">
        <v>0.20185934706036099</v>
      </c>
      <c r="BP489" s="17">
        <v>0.230451919458633</v>
      </c>
      <c r="BQ489" s="17">
        <v>0.23977604120458701</v>
      </c>
      <c r="BR489" s="17">
        <v>0.28744960220733701</v>
      </c>
      <c r="BS489" s="17"/>
      <c r="BT489" s="17">
        <v>0.21129463724861899</v>
      </c>
      <c r="BU489" s="17">
        <v>0.225944249514553</v>
      </c>
      <c r="BV489" s="17"/>
      <c r="BW489" s="17">
        <v>0.21095429069851299</v>
      </c>
      <c r="BX489" s="17">
        <v>0.22725849941950699</v>
      </c>
      <c r="BY489" s="17"/>
      <c r="BZ489" s="17">
        <v>0.222473980783567</v>
      </c>
      <c r="CA489" s="17">
        <v>0.205987798545989</v>
      </c>
      <c r="CB489" s="17">
        <v>0.11945990306889</v>
      </c>
      <c r="CC489" s="17"/>
      <c r="CD489" s="17">
        <v>0.22132977470200799</v>
      </c>
      <c r="CE489" s="17">
        <v>0.207525983204424</v>
      </c>
      <c r="CF489" s="17">
        <v>0.193303196314147</v>
      </c>
      <c r="CG489" s="17"/>
      <c r="CH489" s="17">
        <v>0.222942326507858</v>
      </c>
      <c r="CI489" s="17">
        <v>0.231630567466141</v>
      </c>
      <c r="CJ489" s="17">
        <v>0.191431775054832</v>
      </c>
      <c r="CK489" s="17"/>
      <c r="CL489" s="17">
        <v>0.22794989538327301</v>
      </c>
      <c r="CM489" s="17">
        <v>0.202058827128547</v>
      </c>
      <c r="CN489" s="17"/>
      <c r="CO489" s="17">
        <v>0.103305747428985</v>
      </c>
      <c r="CP489" s="17">
        <v>0.21719073800543301</v>
      </c>
      <c r="CQ489" s="17">
        <v>0.22997393919002501</v>
      </c>
      <c r="CR489" s="17">
        <v>0.225396427855765</v>
      </c>
    </row>
    <row r="490" spans="2:96" x14ac:dyDescent="0.25">
      <c r="B490" t="s">
        <v>344</v>
      </c>
      <c r="C490" s="17">
        <v>0.29119133349635701</v>
      </c>
      <c r="D490" s="17">
        <v>0.28747364964515998</v>
      </c>
      <c r="E490" s="17">
        <v>0.29523693904502901</v>
      </c>
      <c r="F490" s="17"/>
      <c r="G490" s="17">
        <v>7.0705591762597705E-2</v>
      </c>
      <c r="H490" s="17">
        <v>0.26190500666358002</v>
      </c>
      <c r="I490" s="17">
        <v>0.28931772654933102</v>
      </c>
      <c r="J490" s="17">
        <v>0.35433350738840502</v>
      </c>
      <c r="K490" s="17">
        <v>0.36238877231618899</v>
      </c>
      <c r="L490" s="17">
        <v>0.36413513796934699</v>
      </c>
      <c r="M490" s="17"/>
      <c r="N490" s="17">
        <v>0.31708135275110899</v>
      </c>
      <c r="O490" s="17">
        <v>0.368262529258014</v>
      </c>
      <c r="P490" s="17">
        <v>0.23373741650181701</v>
      </c>
      <c r="Q490" s="17">
        <v>0.232679474849049</v>
      </c>
      <c r="R490" s="17"/>
      <c r="S490" s="17">
        <v>0.20919918354720801</v>
      </c>
      <c r="T490" s="17">
        <v>0.31836323165960001</v>
      </c>
      <c r="U490" s="17">
        <v>0.32510476784096798</v>
      </c>
      <c r="V490" s="17">
        <v>0.308113099294332</v>
      </c>
      <c r="W490" s="17">
        <v>0.27431351228130701</v>
      </c>
      <c r="X490" s="17">
        <v>0.251309819966749</v>
      </c>
      <c r="Y490" s="17">
        <v>0.33735821153380902</v>
      </c>
      <c r="Z490" s="17">
        <v>0.27328323803072901</v>
      </c>
      <c r="AA490" s="17">
        <v>0.27128374629941598</v>
      </c>
      <c r="AB490" s="17">
        <v>0.305804100110808</v>
      </c>
      <c r="AC490" s="17">
        <v>0.37439462550269598</v>
      </c>
      <c r="AD490" s="17">
        <v>0.36393972263741298</v>
      </c>
      <c r="AE490" s="17"/>
      <c r="AF490" s="17">
        <v>0.31505410410738499</v>
      </c>
      <c r="AG490" s="17">
        <v>0.26429440200749299</v>
      </c>
      <c r="AH490" s="17">
        <v>0.36988225351869097</v>
      </c>
      <c r="AI490" s="17">
        <v>0.179587303753486</v>
      </c>
      <c r="AJ490" s="17">
        <v>0.25185140569359299</v>
      </c>
      <c r="AK490" s="17"/>
      <c r="AL490" s="17">
        <v>0.270105933492373</v>
      </c>
      <c r="AM490" s="17">
        <v>0.30942971740028002</v>
      </c>
      <c r="AN490" s="17">
        <v>0.28005245599442602</v>
      </c>
      <c r="AO490" s="17"/>
      <c r="AP490" s="17">
        <v>0.27105626314995002</v>
      </c>
      <c r="AQ490" s="17">
        <v>0.30834483489520098</v>
      </c>
      <c r="AR490" s="17">
        <v>0.30132982374661499</v>
      </c>
      <c r="AS490" s="17">
        <v>0.256294327303281</v>
      </c>
      <c r="AT490" s="17">
        <v>0.33783804813220802</v>
      </c>
      <c r="AU490" s="17"/>
      <c r="AV490" s="17">
        <v>0.45434859713876002</v>
      </c>
      <c r="AW490" s="17">
        <v>0.159379257169012</v>
      </c>
      <c r="AX490" s="17">
        <v>0.28911268153941999</v>
      </c>
      <c r="AY490" s="17">
        <v>0.30893715494792001</v>
      </c>
      <c r="AZ490" s="17">
        <v>0.23213625314161199</v>
      </c>
      <c r="BA490" s="17">
        <v>0.295816889310694</v>
      </c>
      <c r="BB490" s="17">
        <v>0.28175634671469102</v>
      </c>
      <c r="BC490" s="17">
        <v>0.2566417612295</v>
      </c>
      <c r="BD490" s="17">
        <v>0.28730982805100902</v>
      </c>
      <c r="BE490" s="17">
        <v>0.218756568036549</v>
      </c>
      <c r="BF490" s="17">
        <v>0.385065635999082</v>
      </c>
      <c r="BG490" s="17">
        <v>0.38289468623642597</v>
      </c>
      <c r="BH490" s="17">
        <v>0.42742175113008302</v>
      </c>
      <c r="BI490" s="17">
        <v>0.36489455875612897</v>
      </c>
      <c r="BJ490" s="17">
        <v>0.235721289133656</v>
      </c>
      <c r="BK490" s="17">
        <v>0.33804285408564599</v>
      </c>
      <c r="BL490" s="17"/>
      <c r="BM490" s="17">
        <v>0.20516363090647999</v>
      </c>
      <c r="BN490" s="17">
        <v>0.29635154512941397</v>
      </c>
      <c r="BO490" s="17">
        <v>0.28041451570443698</v>
      </c>
      <c r="BP490" s="17">
        <v>0.37499338432465601</v>
      </c>
      <c r="BQ490" s="17">
        <v>0.35644927290559503</v>
      </c>
      <c r="BR490" s="17">
        <v>0.223089498882547</v>
      </c>
      <c r="BS490" s="17"/>
      <c r="BT490" s="17">
        <v>0.292434902160979</v>
      </c>
      <c r="BU490" s="17">
        <v>0.29830472943227299</v>
      </c>
      <c r="BV490" s="17"/>
      <c r="BW490" s="17">
        <v>0.25509409419609103</v>
      </c>
      <c r="BX490" s="17">
        <v>0.34289175399683403</v>
      </c>
      <c r="BY490" s="17"/>
      <c r="BZ490" s="17">
        <v>0.30329943995070602</v>
      </c>
      <c r="CA490" s="17">
        <v>0.279333246218401</v>
      </c>
      <c r="CB490" s="17">
        <v>0.19913755663000399</v>
      </c>
      <c r="CC490" s="17"/>
      <c r="CD490" s="17">
        <v>0.32306971556547798</v>
      </c>
      <c r="CE490" s="17">
        <v>0.207626284657667</v>
      </c>
      <c r="CF490" s="17">
        <v>0.18593801856491701</v>
      </c>
      <c r="CG490" s="17"/>
      <c r="CH490" s="17">
        <v>0.32644583238701902</v>
      </c>
      <c r="CI490" s="17">
        <v>0.20796669359940501</v>
      </c>
      <c r="CJ490" s="17">
        <v>0.20008422370936199</v>
      </c>
      <c r="CK490" s="17"/>
      <c r="CL490" s="17">
        <v>0.33380435678875098</v>
      </c>
      <c r="CM490" s="17">
        <v>0.25490065998682199</v>
      </c>
      <c r="CN490" s="17"/>
      <c r="CO490" s="17">
        <v>0.17612655457968199</v>
      </c>
      <c r="CP490" s="17">
        <v>0.30442935490197098</v>
      </c>
      <c r="CQ490" s="17">
        <v>0.30265472488228801</v>
      </c>
      <c r="CR490" s="17">
        <v>0.28560454717510397</v>
      </c>
    </row>
    <row r="491" spans="2:96" x14ac:dyDescent="0.25">
      <c r="B491" t="s">
        <v>152</v>
      </c>
      <c r="C491" s="17">
        <v>1.4568715554479399E-2</v>
      </c>
      <c r="D491" s="17">
        <v>7.4789847484001398E-3</v>
      </c>
      <c r="E491" s="17">
        <v>2.0501910949867998E-2</v>
      </c>
      <c r="F491" s="17"/>
      <c r="G491" s="17">
        <v>2.5998004459801102E-2</v>
      </c>
      <c r="H491" s="17">
        <v>1.4617715370923601E-2</v>
      </c>
      <c r="I491" s="17">
        <v>1.6913557719511901E-2</v>
      </c>
      <c r="J491" s="17">
        <v>2.0815225726881499E-2</v>
      </c>
      <c r="K491" s="17">
        <v>1.0394403631660901E-2</v>
      </c>
      <c r="L491" s="17">
        <v>2.71887185202823E-3</v>
      </c>
      <c r="M491" s="17"/>
      <c r="N491" s="17">
        <v>7.4895415441396098E-3</v>
      </c>
      <c r="O491" s="17">
        <v>8.3488545500828796E-3</v>
      </c>
      <c r="P491" s="17">
        <v>2.3903100234442101E-2</v>
      </c>
      <c r="Q491" s="17">
        <v>2.06346254575972E-2</v>
      </c>
      <c r="R491" s="17"/>
      <c r="S491" s="17">
        <v>2.3556325731584001E-2</v>
      </c>
      <c r="T491" s="17">
        <v>9.6818730895079606E-3</v>
      </c>
      <c r="U491" s="17">
        <v>1.28653554815871E-2</v>
      </c>
      <c r="V491" s="17">
        <v>2.0153282001466499E-2</v>
      </c>
      <c r="W491" s="17">
        <v>1.49380130523786E-2</v>
      </c>
      <c r="X491" s="17">
        <v>1.4968728432104599E-2</v>
      </c>
      <c r="Y491" s="17">
        <v>6.1941447222277303E-3</v>
      </c>
      <c r="Z491" s="17">
        <v>1.4091334749081801E-2</v>
      </c>
      <c r="AA491" s="17">
        <v>4.4396473798427403E-3</v>
      </c>
      <c r="AB491" s="17">
        <v>6.5548097979212299E-3</v>
      </c>
      <c r="AC491" s="17">
        <v>2.76998572784538E-2</v>
      </c>
      <c r="AD491" s="17">
        <v>4.1892016112315897E-2</v>
      </c>
      <c r="AE491" s="17"/>
      <c r="AF491" s="17">
        <v>1.2058115866517999E-2</v>
      </c>
      <c r="AG491" s="17">
        <v>7.31678513747083E-3</v>
      </c>
      <c r="AH491" s="17">
        <v>1.8424580628184199E-2</v>
      </c>
      <c r="AI491" s="17">
        <v>3.5283139328713901E-2</v>
      </c>
      <c r="AJ491" s="17">
        <v>2.02839670360812E-2</v>
      </c>
      <c r="AK491" s="17"/>
      <c r="AL491" s="17">
        <v>1.7739048662396201E-2</v>
      </c>
      <c r="AM491" s="17">
        <v>4.7166127741149798E-3</v>
      </c>
      <c r="AN491" s="17">
        <v>2.8689259905057399E-2</v>
      </c>
      <c r="AO491" s="17"/>
      <c r="AP491" s="17">
        <v>1.1606214348987899E-2</v>
      </c>
      <c r="AQ491" s="17">
        <v>2.0618935771423302E-2</v>
      </c>
      <c r="AR491" s="17">
        <v>1.47549666458514E-2</v>
      </c>
      <c r="AS491" s="17">
        <v>4.6147391453568399E-3</v>
      </c>
      <c r="AT491" s="17">
        <v>0</v>
      </c>
      <c r="AU491" s="17"/>
      <c r="AV491" s="17">
        <v>0.17717430870440201</v>
      </c>
      <c r="AW491" s="17">
        <v>1.6308102769861402E-2</v>
      </c>
      <c r="AX491" s="17">
        <v>2.1184705188190201E-2</v>
      </c>
      <c r="AY491" s="17">
        <v>1.7267552193806698E-2</v>
      </c>
      <c r="AZ491" s="17">
        <v>1.34787830315436E-2</v>
      </c>
      <c r="BA491" s="17">
        <v>1.5232896819584001E-2</v>
      </c>
      <c r="BB491" s="17">
        <v>2.1544848768348099E-2</v>
      </c>
      <c r="BC491" s="17">
        <v>1.3195059373323799E-2</v>
      </c>
      <c r="BD491" s="17">
        <v>6.4677658579354504E-3</v>
      </c>
      <c r="BE491" s="17">
        <v>1.4018435501246001E-2</v>
      </c>
      <c r="BF491" s="17">
        <v>0</v>
      </c>
      <c r="BG491" s="17">
        <v>1.1659582575185999E-2</v>
      </c>
      <c r="BH491" s="17">
        <v>1.2747631613915201E-2</v>
      </c>
      <c r="BI491" s="17">
        <v>0</v>
      </c>
      <c r="BJ491" s="17">
        <v>5.14720117133073E-2</v>
      </c>
      <c r="BK491" s="17">
        <v>0</v>
      </c>
      <c r="BL491" s="17"/>
      <c r="BM491" s="17">
        <v>1.8542987317497699E-2</v>
      </c>
      <c r="BN491" s="17">
        <v>1.1852619482015801E-2</v>
      </c>
      <c r="BO491" s="17">
        <v>8.5428857305194505E-3</v>
      </c>
      <c r="BP491" s="17">
        <v>1.68723016399327E-2</v>
      </c>
      <c r="BQ491" s="17">
        <v>0</v>
      </c>
      <c r="BR491" s="17">
        <v>4.6138356509282101E-2</v>
      </c>
      <c r="BS491" s="17"/>
      <c r="BT491" s="17">
        <v>1.0321973065987E-2</v>
      </c>
      <c r="BU491" s="17">
        <v>1.7891050650221601E-2</v>
      </c>
      <c r="BV491" s="17"/>
      <c r="BW491" s="17">
        <v>1.2395636447128501E-2</v>
      </c>
      <c r="BX491" s="17">
        <v>8.08796614732212E-3</v>
      </c>
      <c r="BY491" s="17"/>
      <c r="BZ491" s="17">
        <v>1.1305725818132E-2</v>
      </c>
      <c r="CA491" s="17">
        <v>2.98235052446548E-2</v>
      </c>
      <c r="CB491" s="17">
        <v>1.16447279633677E-2</v>
      </c>
      <c r="CC491" s="17"/>
      <c r="CD491" s="17">
        <v>1.0205030002705799E-2</v>
      </c>
      <c r="CE491" s="17">
        <v>1.5736701614275098E-2</v>
      </c>
      <c r="CF491" s="17">
        <v>1.8724570631787701E-2</v>
      </c>
      <c r="CG491" s="17"/>
      <c r="CH491" s="17">
        <v>1.36415866227904E-2</v>
      </c>
      <c r="CI491" s="17">
        <v>2.3158111273303899E-2</v>
      </c>
      <c r="CJ491" s="17">
        <v>8.1522186847380503E-3</v>
      </c>
      <c r="CK491" s="17"/>
      <c r="CL491" s="17">
        <v>4.3166536875141499E-3</v>
      </c>
      <c r="CM491" s="17">
        <v>2.0965449054687901E-2</v>
      </c>
      <c r="CN491" s="17"/>
      <c r="CO491" s="17">
        <v>9.4656420002255208E-3</v>
      </c>
      <c r="CP491" s="17">
        <v>1.3741591255142399E-2</v>
      </c>
      <c r="CQ491" s="17">
        <v>1.2777414013123401E-2</v>
      </c>
      <c r="CR491" s="17">
        <v>2.14841190874814E-2</v>
      </c>
    </row>
    <row r="492" spans="2:96" x14ac:dyDescent="0.25">
      <c r="B492" t="s">
        <v>345</v>
      </c>
      <c r="C492" s="17">
        <v>0.22356698607174599</v>
      </c>
      <c r="D492" s="17">
        <v>0.25445913844602103</v>
      </c>
      <c r="E492" s="17">
        <v>0.19241815611375901</v>
      </c>
      <c r="F492" s="17"/>
      <c r="G492" s="17">
        <v>0.42132003235754201</v>
      </c>
      <c r="H492" s="17">
        <v>0.31107883805238701</v>
      </c>
      <c r="I492" s="17">
        <v>0.23277898552404799</v>
      </c>
      <c r="J492" s="17">
        <v>0.135735064082598</v>
      </c>
      <c r="K492" s="17">
        <v>0.16473964947772701</v>
      </c>
      <c r="L492" s="17">
        <v>0.124026518644392</v>
      </c>
      <c r="M492" s="17"/>
      <c r="N492" s="17">
        <v>0.22408808326489599</v>
      </c>
      <c r="O492" s="17">
        <v>0.19803985188154</v>
      </c>
      <c r="P492" s="17">
        <v>0.22880812557204699</v>
      </c>
      <c r="Q492" s="17">
        <v>0.24463328617403701</v>
      </c>
      <c r="R492" s="17"/>
      <c r="S492" s="17">
        <v>0.38309601848487501</v>
      </c>
      <c r="T492" s="17">
        <v>0.20919315940743899</v>
      </c>
      <c r="U492" s="17">
        <v>0.16051461392109201</v>
      </c>
      <c r="V492" s="17">
        <v>0.182075182153323</v>
      </c>
      <c r="W492" s="17">
        <v>0.183120838806765</v>
      </c>
      <c r="X492" s="17">
        <v>0.244464785375899</v>
      </c>
      <c r="Y492" s="17">
        <v>0.25367449890951499</v>
      </c>
      <c r="Z492" s="17">
        <v>0.18774502634072299</v>
      </c>
      <c r="AA492" s="17">
        <v>0.239048209987342</v>
      </c>
      <c r="AB492" s="17">
        <v>0.145001547449295</v>
      </c>
      <c r="AC492" s="17">
        <v>8.1803661709579006E-2</v>
      </c>
      <c r="AD492" s="17">
        <v>0.248651394358927</v>
      </c>
      <c r="AE492" s="17"/>
      <c r="AF492" s="17">
        <v>0.21168039778636699</v>
      </c>
      <c r="AG492" s="17">
        <v>0.26008961920034801</v>
      </c>
      <c r="AH492" s="17">
        <v>0.2180400459398</v>
      </c>
      <c r="AI492" s="17">
        <v>0.38245230162469102</v>
      </c>
      <c r="AJ492" s="17">
        <v>0.16117529171036901</v>
      </c>
      <c r="AK492" s="17"/>
      <c r="AL492" s="17">
        <v>0.23510255125067001</v>
      </c>
      <c r="AM492" s="17">
        <v>0.26446598041448699</v>
      </c>
      <c r="AN492" s="17">
        <v>0.26997490553025699</v>
      </c>
      <c r="AO492" s="17"/>
      <c r="AP492" s="17">
        <v>0.19437880193115201</v>
      </c>
      <c r="AQ492" s="17">
        <v>0.19830081177634701</v>
      </c>
      <c r="AR492" s="17">
        <v>0.25125722272826401</v>
      </c>
      <c r="AS492" s="17">
        <v>0.30755830653221</v>
      </c>
      <c r="AT492" s="17">
        <v>0.30379251017598602</v>
      </c>
      <c r="AU492" s="17"/>
      <c r="AV492" s="17">
        <v>0.152769603320837</v>
      </c>
      <c r="AW492" s="17">
        <v>0.22572425364588899</v>
      </c>
      <c r="AX492" s="17">
        <v>0.24848035672042201</v>
      </c>
      <c r="AY492" s="17">
        <v>0.20424036218595401</v>
      </c>
      <c r="AZ492" s="17">
        <v>0.30707573954057699</v>
      </c>
      <c r="BA492" s="17">
        <v>0.16664133378648699</v>
      </c>
      <c r="BB492" s="17">
        <v>0.225055951234721</v>
      </c>
      <c r="BC492" s="17">
        <v>0.25506091823883997</v>
      </c>
      <c r="BD492" s="17">
        <v>0.18138636379275899</v>
      </c>
      <c r="BE492" s="17">
        <v>0.18748403603181099</v>
      </c>
      <c r="BF492" s="17">
        <v>0.189786832707419</v>
      </c>
      <c r="BG492" s="17">
        <v>0.164869702713416</v>
      </c>
      <c r="BH492" s="17">
        <v>0.16429402235283999</v>
      </c>
      <c r="BI492" s="17">
        <v>0.18111860470941099</v>
      </c>
      <c r="BJ492" s="17">
        <v>0.334310605339879</v>
      </c>
      <c r="BK492" s="17">
        <v>0.403633100028506</v>
      </c>
      <c r="BL492" s="17"/>
      <c r="BM492" s="17">
        <v>0.37600780510441201</v>
      </c>
      <c r="BN492" s="17">
        <v>0.21006899821559899</v>
      </c>
      <c r="BO492" s="17">
        <v>0.22230470485852799</v>
      </c>
      <c r="BP492" s="17">
        <v>0.146119664484295</v>
      </c>
      <c r="BQ492" s="17">
        <v>0.111386313802596</v>
      </c>
      <c r="BR492" s="17">
        <v>0.16310358535470401</v>
      </c>
      <c r="BS492" s="17"/>
      <c r="BT492" s="17">
        <v>0.243051001141562</v>
      </c>
      <c r="BU492" s="17">
        <v>0.19663255561127399</v>
      </c>
      <c r="BV492" s="17"/>
      <c r="BW492" s="17">
        <v>0.281386731592766</v>
      </c>
      <c r="BX492" s="17">
        <v>0.167866125825751</v>
      </c>
      <c r="BY492" s="17"/>
      <c r="BZ492" s="17">
        <v>0.209076783987479</v>
      </c>
      <c r="CA492" s="17">
        <v>0.221972177888977</v>
      </c>
      <c r="CB492" s="17">
        <v>0.45691525389224102</v>
      </c>
      <c r="CC492" s="17"/>
      <c r="CD492" s="17">
        <v>0.19034031252438899</v>
      </c>
      <c r="CE492" s="17">
        <v>0.33304822143159102</v>
      </c>
      <c r="CF492" s="17">
        <v>0.33623880789806498</v>
      </c>
      <c r="CG492" s="17"/>
      <c r="CH492" s="17">
        <v>0.18269687333352799</v>
      </c>
      <c r="CI492" s="17">
        <v>0.27604415799461801</v>
      </c>
      <c r="CJ492" s="17">
        <v>0.35351763159849497</v>
      </c>
      <c r="CK492" s="17"/>
      <c r="CL492" s="17">
        <v>0.18688010808526101</v>
      </c>
      <c r="CM492" s="17">
        <v>0.26124838640470899</v>
      </c>
      <c r="CN492" s="17"/>
      <c r="CO492" s="17">
        <v>0.44527774881802101</v>
      </c>
      <c r="CP492" s="17">
        <v>0.206521173117683</v>
      </c>
      <c r="CQ492" s="17">
        <v>0.20560539920992199</v>
      </c>
      <c r="CR492" s="17">
        <v>0.21015655152235799</v>
      </c>
    </row>
    <row r="493" spans="2:96" x14ac:dyDescent="0.25">
      <c r="B493" t="s">
        <v>346</v>
      </c>
      <c r="C493" s="17">
        <v>0.50674878442286897</v>
      </c>
      <c r="D493" s="17">
        <v>0.48714755768106299</v>
      </c>
      <c r="E493" s="17">
        <v>0.527507695593328</v>
      </c>
      <c r="F493" s="17"/>
      <c r="G493" s="17">
        <v>0.26546941464492901</v>
      </c>
      <c r="H493" s="17">
        <v>0.44550062332845702</v>
      </c>
      <c r="I493" s="17">
        <v>0.51551754119087101</v>
      </c>
      <c r="J493" s="17">
        <v>0.59730408868414897</v>
      </c>
      <c r="K493" s="17">
        <v>0.59077515615607801</v>
      </c>
      <c r="L493" s="17">
        <v>0.58001556174521396</v>
      </c>
      <c r="M493" s="17"/>
      <c r="N493" s="17">
        <v>0.53927744862577798</v>
      </c>
      <c r="O493" s="17">
        <v>0.566152673067709</v>
      </c>
      <c r="P493" s="17">
        <v>0.46655042282926601</v>
      </c>
      <c r="Q493" s="17">
        <v>0.44457960744527297</v>
      </c>
      <c r="R493" s="17"/>
      <c r="S493" s="17">
        <v>0.373963626747086</v>
      </c>
      <c r="T493" s="17">
        <v>0.53210872422205802</v>
      </c>
      <c r="U493" s="17">
        <v>0.54533264110984903</v>
      </c>
      <c r="V493" s="17">
        <v>0.56723892399434195</v>
      </c>
      <c r="W493" s="17">
        <v>0.51521688743123495</v>
      </c>
      <c r="X493" s="17">
        <v>0.46660858745574102</v>
      </c>
      <c r="Y493" s="17">
        <v>0.52822367849083596</v>
      </c>
      <c r="Z493" s="17">
        <v>0.53323062057819903</v>
      </c>
      <c r="AA493" s="17">
        <v>0.47778918766169898</v>
      </c>
      <c r="AB493" s="17">
        <v>0.54454479301988101</v>
      </c>
      <c r="AC493" s="17">
        <v>0.57699143343775905</v>
      </c>
      <c r="AD493" s="17">
        <v>0.61557008146332903</v>
      </c>
      <c r="AE493" s="17"/>
      <c r="AF493" s="17">
        <v>0.53743704538162995</v>
      </c>
      <c r="AG493" s="17">
        <v>0.475191426738581</v>
      </c>
      <c r="AH493" s="17">
        <v>0.55403492381520203</v>
      </c>
      <c r="AI493" s="17">
        <v>0.26192546965359997</v>
      </c>
      <c r="AJ493" s="17">
        <v>0.50659789538330402</v>
      </c>
      <c r="AK493" s="17"/>
      <c r="AL493" s="17">
        <v>0.53361723355108104</v>
      </c>
      <c r="AM493" s="17">
        <v>0.49893082156265101</v>
      </c>
      <c r="AN493" s="17">
        <v>0.43855273977195403</v>
      </c>
      <c r="AO493" s="17"/>
      <c r="AP493" s="17">
        <v>0.49005490717135702</v>
      </c>
      <c r="AQ493" s="17">
        <v>0.53382608543010701</v>
      </c>
      <c r="AR493" s="17">
        <v>0.52728124015628497</v>
      </c>
      <c r="AS493" s="17">
        <v>0.42743296971230399</v>
      </c>
      <c r="AT493" s="17">
        <v>0.51988959274398405</v>
      </c>
      <c r="AU493" s="17"/>
      <c r="AV493" s="17">
        <v>0.45434859713876002</v>
      </c>
      <c r="AW493" s="17">
        <v>0.37385724389072</v>
      </c>
      <c r="AX493" s="17">
        <v>0.50815812849494701</v>
      </c>
      <c r="AY493" s="17">
        <v>0.53244176939334298</v>
      </c>
      <c r="AZ493" s="17">
        <v>0.38161034450759501</v>
      </c>
      <c r="BA493" s="17">
        <v>0.51651147072794401</v>
      </c>
      <c r="BB493" s="17">
        <v>0.51420794442289497</v>
      </c>
      <c r="BC493" s="17">
        <v>0.50386127752846799</v>
      </c>
      <c r="BD493" s="17">
        <v>0.53285320167427397</v>
      </c>
      <c r="BE493" s="17">
        <v>0.484342797117848</v>
      </c>
      <c r="BF493" s="17">
        <v>0.58939455310708599</v>
      </c>
      <c r="BG493" s="17">
        <v>0.60720274701022203</v>
      </c>
      <c r="BH493" s="17">
        <v>0.61793106169993695</v>
      </c>
      <c r="BI493" s="17">
        <v>0.64158133762768499</v>
      </c>
      <c r="BJ493" s="17">
        <v>0.42831778098096301</v>
      </c>
      <c r="BK493" s="17">
        <v>0.437899623203166</v>
      </c>
      <c r="BL493" s="17"/>
      <c r="BM493" s="17">
        <v>0.38452251123812298</v>
      </c>
      <c r="BN493" s="17">
        <v>0.513966215468601</v>
      </c>
      <c r="BO493" s="17">
        <v>0.482273862764798</v>
      </c>
      <c r="BP493" s="17">
        <v>0.60544530378328898</v>
      </c>
      <c r="BQ493" s="17">
        <v>0.59622531411018198</v>
      </c>
      <c r="BR493" s="17">
        <v>0.51053910108988299</v>
      </c>
      <c r="BS493" s="17"/>
      <c r="BT493" s="17">
        <v>0.50372953940959797</v>
      </c>
      <c r="BU493" s="17">
        <v>0.52424897894682598</v>
      </c>
      <c r="BV493" s="17"/>
      <c r="BW493" s="17">
        <v>0.46604838489460498</v>
      </c>
      <c r="BX493" s="17">
        <v>0.57015025341634096</v>
      </c>
      <c r="BY493" s="17"/>
      <c r="BZ493" s="17">
        <v>0.52577342073427302</v>
      </c>
      <c r="CA493" s="17">
        <v>0.48532104476438997</v>
      </c>
      <c r="CB493" s="17">
        <v>0.31859745969889403</v>
      </c>
      <c r="CC493" s="17"/>
      <c r="CD493" s="17">
        <v>0.54439949026748602</v>
      </c>
      <c r="CE493" s="17">
        <v>0.41515226786209097</v>
      </c>
      <c r="CF493" s="17">
        <v>0.37924121487906398</v>
      </c>
      <c r="CG493" s="17"/>
      <c r="CH493" s="17">
        <v>0.54938815889487702</v>
      </c>
      <c r="CI493" s="17">
        <v>0.43959726106554697</v>
      </c>
      <c r="CJ493" s="17">
        <v>0.39151599876419402</v>
      </c>
      <c r="CK493" s="17"/>
      <c r="CL493" s="17">
        <v>0.56175425217202402</v>
      </c>
      <c r="CM493" s="17">
        <v>0.45695948711536899</v>
      </c>
      <c r="CN493" s="17"/>
      <c r="CO493" s="17">
        <v>0.27943230200866698</v>
      </c>
      <c r="CP493" s="17">
        <v>0.52162009290740496</v>
      </c>
      <c r="CQ493" s="17">
        <v>0.53262866407231202</v>
      </c>
      <c r="CR493" s="17">
        <v>0.51100097503086905</v>
      </c>
    </row>
    <row r="494" spans="2:96" x14ac:dyDescent="0.25">
      <c r="B494" t="s">
        <v>275</v>
      </c>
      <c r="C494" s="17">
        <v>-0.283181798351123</v>
      </c>
      <c r="D494" s="17">
        <v>-0.23268841923504199</v>
      </c>
      <c r="E494" s="17">
        <v>-0.33508953947956899</v>
      </c>
      <c r="F494" s="17"/>
      <c r="G494" s="17">
        <v>0.15585061771261299</v>
      </c>
      <c r="H494" s="17">
        <v>-0.13442178527606999</v>
      </c>
      <c r="I494" s="17">
        <v>-0.28273855566682299</v>
      </c>
      <c r="J494" s="17">
        <v>-0.46156902460155103</v>
      </c>
      <c r="K494" s="17">
        <v>-0.42603550667835199</v>
      </c>
      <c r="L494" s="17">
        <v>-0.455989043100821</v>
      </c>
      <c r="M494" s="17"/>
      <c r="N494" s="17">
        <v>-0.31518936536088199</v>
      </c>
      <c r="O494" s="17">
        <v>-0.368112821186169</v>
      </c>
      <c r="P494" s="17">
        <v>-0.23774229725721899</v>
      </c>
      <c r="Q494" s="17">
        <v>-0.19994632127123499</v>
      </c>
      <c r="R494" s="17"/>
      <c r="S494" s="17">
        <v>9.1323917377896194E-3</v>
      </c>
      <c r="T494" s="17">
        <v>-0.32291556481461903</v>
      </c>
      <c r="U494" s="17">
        <v>-0.38481802718875702</v>
      </c>
      <c r="V494" s="17">
        <v>-0.38516374184101898</v>
      </c>
      <c r="W494" s="17">
        <v>-0.33209604862447001</v>
      </c>
      <c r="X494" s="17">
        <v>-0.222143802079842</v>
      </c>
      <c r="Y494" s="17">
        <v>-0.27454917958132102</v>
      </c>
      <c r="Z494" s="17">
        <v>-0.34548559423747599</v>
      </c>
      <c r="AA494" s="17">
        <v>-0.23874097767435701</v>
      </c>
      <c r="AB494" s="17">
        <v>-0.39954324557058601</v>
      </c>
      <c r="AC494" s="17">
        <v>-0.49518777172818002</v>
      </c>
      <c r="AD494" s="17">
        <v>-0.36691868710440201</v>
      </c>
      <c r="AE494" s="17"/>
      <c r="AF494" s="17">
        <v>-0.32575664759526302</v>
      </c>
      <c r="AG494" s="17">
        <v>-0.21510180753823299</v>
      </c>
      <c r="AH494" s="17">
        <v>-0.335994877875402</v>
      </c>
      <c r="AI494" s="17">
        <v>0.120526831971091</v>
      </c>
      <c r="AJ494" s="17">
        <v>-0.34542260367293498</v>
      </c>
      <c r="AK494" s="17"/>
      <c r="AL494" s="17">
        <v>-0.29851468230041001</v>
      </c>
      <c r="AM494" s="17">
        <v>-0.23446484114816399</v>
      </c>
      <c r="AN494" s="17">
        <v>-0.16857783424169601</v>
      </c>
      <c r="AO494" s="17"/>
      <c r="AP494" s="17">
        <v>-0.29567610524020499</v>
      </c>
      <c r="AQ494" s="17">
        <v>-0.335525273653759</v>
      </c>
      <c r="AR494" s="17">
        <v>-0.27602401742802102</v>
      </c>
      <c r="AS494" s="17">
        <v>-0.119874663180095</v>
      </c>
      <c r="AT494" s="17">
        <v>-0.21609708256799801</v>
      </c>
      <c r="AU494" s="17"/>
      <c r="AV494" s="17">
        <v>-0.30157899381792203</v>
      </c>
      <c r="AW494" s="17">
        <v>-0.14813299024483101</v>
      </c>
      <c r="AX494" s="17">
        <v>-0.259677771774525</v>
      </c>
      <c r="AY494" s="17">
        <v>-0.328201407207388</v>
      </c>
      <c r="AZ494" s="17">
        <v>-7.4534604967017498E-2</v>
      </c>
      <c r="BA494" s="17">
        <v>-0.34987013694145802</v>
      </c>
      <c r="BB494" s="17">
        <v>-0.28915199318817397</v>
      </c>
      <c r="BC494" s="17">
        <v>-0.24880035928962799</v>
      </c>
      <c r="BD494" s="17">
        <v>-0.351466837881514</v>
      </c>
      <c r="BE494" s="17">
        <v>-0.29685876108603698</v>
      </c>
      <c r="BF494" s="17">
        <v>-0.39960772039966602</v>
      </c>
      <c r="BG494" s="17">
        <v>-0.44233304429680598</v>
      </c>
      <c r="BH494" s="17">
        <v>-0.45363703934709698</v>
      </c>
      <c r="BI494" s="17">
        <v>-0.460462732918274</v>
      </c>
      <c r="BJ494" s="17">
        <v>-9.4007175641083796E-2</v>
      </c>
      <c r="BK494" s="17">
        <v>-3.4266523174659599E-2</v>
      </c>
      <c r="BL494" s="17"/>
      <c r="BM494" s="17">
        <v>-8.5147061337112993E-3</v>
      </c>
      <c r="BN494" s="17">
        <v>-0.30389721725300201</v>
      </c>
      <c r="BO494" s="17">
        <v>-0.25996915790627101</v>
      </c>
      <c r="BP494" s="17">
        <v>-0.459325639298995</v>
      </c>
      <c r="BQ494" s="17">
        <v>-0.48483900030758598</v>
      </c>
      <c r="BR494" s="17">
        <v>-0.347435515735179</v>
      </c>
      <c r="BS494" s="17"/>
      <c r="BT494" s="17">
        <v>-0.260678538268036</v>
      </c>
      <c r="BU494" s="17">
        <v>-0.32761642333555202</v>
      </c>
      <c r="BV494" s="17"/>
      <c r="BW494" s="17">
        <v>-0.18466165330183801</v>
      </c>
      <c r="BX494" s="17">
        <v>-0.40228412759059001</v>
      </c>
      <c r="BY494" s="17"/>
      <c r="BZ494" s="17">
        <v>-0.31669663674679399</v>
      </c>
      <c r="CA494" s="17">
        <v>-0.26334886687541298</v>
      </c>
      <c r="CB494" s="17">
        <v>0.138317794193347</v>
      </c>
      <c r="CC494" s="17"/>
      <c r="CD494" s="17">
        <v>-0.35405917774309698</v>
      </c>
      <c r="CE494" s="17">
        <v>-8.2104046430499705E-2</v>
      </c>
      <c r="CF494" s="17">
        <v>-4.3002406980998997E-2</v>
      </c>
      <c r="CG494" s="17"/>
      <c r="CH494" s="17">
        <v>-0.366691285561349</v>
      </c>
      <c r="CI494" s="17">
        <v>-0.16355310307092899</v>
      </c>
      <c r="CJ494" s="17">
        <v>-3.7998367165698703E-2</v>
      </c>
      <c r="CK494" s="17"/>
      <c r="CL494" s="17">
        <v>-0.37487414408676301</v>
      </c>
      <c r="CM494" s="17">
        <v>-0.19571110071066</v>
      </c>
      <c r="CN494" s="17"/>
      <c r="CO494" s="17">
        <v>0.16584544680935401</v>
      </c>
      <c r="CP494" s="17">
        <v>-0.31509891978972199</v>
      </c>
      <c r="CQ494" s="17">
        <v>-0.32702326486238997</v>
      </c>
      <c r="CR494" s="17">
        <v>-0.30084442350851098</v>
      </c>
    </row>
    <row r="495" spans="2:96" x14ac:dyDescent="0.25">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c r="CA495" s="17"/>
      <c r="CB495" s="17"/>
      <c r="CC495" s="17"/>
      <c r="CD495" s="17"/>
      <c r="CE495" s="17"/>
      <c r="CF495" s="17"/>
      <c r="CG495" s="17"/>
      <c r="CH495" s="17"/>
      <c r="CI495" s="17"/>
      <c r="CJ495" s="17"/>
      <c r="CK495" s="17"/>
      <c r="CL495" s="17"/>
      <c r="CM495" s="17"/>
      <c r="CN495" s="17"/>
      <c r="CO495" s="17"/>
      <c r="CP495" s="17"/>
      <c r="CQ495" s="17"/>
      <c r="CR495" s="17"/>
    </row>
    <row r="496" spans="2:96" x14ac:dyDescent="0.25">
      <c r="B496" s="6" t="s">
        <v>358</v>
      </c>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c r="CA496" s="17"/>
      <c r="CB496" s="17"/>
      <c r="CC496" s="17"/>
      <c r="CD496" s="17"/>
      <c r="CE496" s="17"/>
      <c r="CF496" s="17"/>
      <c r="CG496" s="17"/>
      <c r="CH496" s="17"/>
      <c r="CI496" s="17"/>
      <c r="CJ496" s="17"/>
      <c r="CK496" s="17"/>
      <c r="CL496" s="17"/>
      <c r="CM496" s="17"/>
      <c r="CN496" s="17"/>
      <c r="CO496" s="17"/>
      <c r="CP496" s="17"/>
      <c r="CQ496" s="17"/>
      <c r="CR496" s="17"/>
    </row>
    <row r="497" spans="2:96" x14ac:dyDescent="0.25">
      <c r="B497" s="24" t="s">
        <v>123</v>
      </c>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c r="CA497" s="17"/>
      <c r="CB497" s="17"/>
      <c r="CC497" s="17"/>
      <c r="CD497" s="17"/>
      <c r="CE497" s="17"/>
      <c r="CF497" s="17"/>
      <c r="CG497" s="17"/>
      <c r="CH497" s="17"/>
      <c r="CI497" s="17"/>
      <c r="CJ497" s="17"/>
      <c r="CK497" s="17"/>
      <c r="CL497" s="17"/>
      <c r="CM497" s="17"/>
      <c r="CN497" s="17"/>
      <c r="CO497" s="17"/>
      <c r="CP497" s="17"/>
      <c r="CQ497" s="17"/>
      <c r="CR497" s="17"/>
    </row>
    <row r="498" spans="2:96" x14ac:dyDescent="0.25">
      <c r="B498" t="s">
        <v>340</v>
      </c>
      <c r="C498" s="17">
        <v>0.29815298240969301</v>
      </c>
      <c r="D498" s="17">
        <v>0.26823503039343499</v>
      </c>
      <c r="E498" s="17">
        <v>0.32802124654857001</v>
      </c>
      <c r="F498" s="17"/>
      <c r="G498" s="17">
        <v>0.26924318697039601</v>
      </c>
      <c r="H498" s="17">
        <v>0.24626752385164299</v>
      </c>
      <c r="I498" s="17">
        <v>0.26849526806326102</v>
      </c>
      <c r="J498" s="17">
        <v>0.30672205162148802</v>
      </c>
      <c r="K498" s="17">
        <v>0.29250330656797102</v>
      </c>
      <c r="L498" s="17">
        <v>0.38076367440035902</v>
      </c>
      <c r="M498" s="17"/>
      <c r="N498" s="17">
        <v>0.277696566305348</v>
      </c>
      <c r="O498" s="17">
        <v>0.32506966308208501</v>
      </c>
      <c r="P498" s="17">
        <v>0.26719210959650103</v>
      </c>
      <c r="Q498" s="17">
        <v>0.32267299406567201</v>
      </c>
      <c r="R498" s="17"/>
      <c r="S498" s="17">
        <v>0.28910477258407502</v>
      </c>
      <c r="T498" s="17">
        <v>0.33878324134055199</v>
      </c>
      <c r="U498" s="17">
        <v>0.310536270732716</v>
      </c>
      <c r="V498" s="17">
        <v>0.33359953836879402</v>
      </c>
      <c r="W498" s="17">
        <v>0.30483187714503601</v>
      </c>
      <c r="X498" s="17">
        <v>0.28744165778720598</v>
      </c>
      <c r="Y498" s="17">
        <v>0.29384062843591502</v>
      </c>
      <c r="Z498" s="17">
        <v>0.243186521690992</v>
      </c>
      <c r="AA498" s="17">
        <v>0.29757377308983302</v>
      </c>
      <c r="AB498" s="17">
        <v>0.25906761742398299</v>
      </c>
      <c r="AC498" s="17">
        <v>0.24875843129501399</v>
      </c>
      <c r="AD498" s="17">
        <v>0.32750788298213002</v>
      </c>
      <c r="AE498" s="17"/>
      <c r="AF498" s="17">
        <v>0.365677622297431</v>
      </c>
      <c r="AG498" s="17">
        <v>0.27599779603781699</v>
      </c>
      <c r="AH498" s="17">
        <v>0.318723414277372</v>
      </c>
      <c r="AI498" s="17">
        <v>0.234908263242563</v>
      </c>
      <c r="AJ498" s="17">
        <v>0.24964953499894599</v>
      </c>
      <c r="AK498" s="17"/>
      <c r="AL498" s="17">
        <v>0.35630406978748802</v>
      </c>
      <c r="AM498" s="17">
        <v>0.28769346458655398</v>
      </c>
      <c r="AN498" s="17">
        <v>0.27949615171750097</v>
      </c>
      <c r="AO498" s="17"/>
      <c r="AP498" s="17">
        <v>0.33407064486628202</v>
      </c>
      <c r="AQ498" s="17">
        <v>0.30136436568274799</v>
      </c>
      <c r="AR498" s="17">
        <v>0.26620208082749502</v>
      </c>
      <c r="AS498" s="17">
        <v>0.22725602096501099</v>
      </c>
      <c r="AT498" s="17">
        <v>0.406222785684349</v>
      </c>
      <c r="AU498" s="17"/>
      <c r="AV498" s="17">
        <v>0.152769603320837</v>
      </c>
      <c r="AW498" s="17">
        <v>0.29686151522896298</v>
      </c>
      <c r="AX498" s="17">
        <v>0.35363327284573898</v>
      </c>
      <c r="AY498" s="17">
        <v>0.24020985009594001</v>
      </c>
      <c r="AZ498" s="17">
        <v>0.34961796941339701</v>
      </c>
      <c r="BA498" s="17">
        <v>0.25096788088585897</v>
      </c>
      <c r="BB498" s="17">
        <v>0.32829339917633699</v>
      </c>
      <c r="BC498" s="17">
        <v>0.35515459441457098</v>
      </c>
      <c r="BD498" s="17">
        <v>0.234269596989125</v>
      </c>
      <c r="BE498" s="17">
        <v>0.37452411417633402</v>
      </c>
      <c r="BF498" s="17">
        <v>0.241499224446351</v>
      </c>
      <c r="BG498" s="17">
        <v>0.23296127920103701</v>
      </c>
      <c r="BH498" s="17">
        <v>0.29351470225993798</v>
      </c>
      <c r="BI498" s="17">
        <v>0.30050583091890198</v>
      </c>
      <c r="BJ498" s="17">
        <v>0.35401989251125499</v>
      </c>
      <c r="BK498" s="17">
        <v>0.33075860763103399</v>
      </c>
      <c r="BL498" s="17"/>
      <c r="BM498" s="17">
        <v>0.28811217728058303</v>
      </c>
      <c r="BN498" s="17">
        <v>0.295876114709136</v>
      </c>
      <c r="BO498" s="17">
        <v>0.29089662614471601</v>
      </c>
      <c r="BP498" s="17">
        <v>0.30982116739158699</v>
      </c>
      <c r="BQ498" s="17">
        <v>0.32238564327828101</v>
      </c>
      <c r="BR498" s="17">
        <v>0.28342958585706302</v>
      </c>
      <c r="BS498" s="17"/>
      <c r="BT498" s="17">
        <v>0.31976702133705198</v>
      </c>
      <c r="BU498" s="17">
        <v>0.27050852632783601</v>
      </c>
      <c r="BV498" s="17"/>
      <c r="BW498" s="17">
        <v>0.31386584120837902</v>
      </c>
      <c r="BX498" s="17">
        <v>0.31598963741896002</v>
      </c>
      <c r="BY498" s="17"/>
      <c r="BZ498" s="17">
        <v>0.302746169806618</v>
      </c>
      <c r="CA498" s="17">
        <v>0.256987776277594</v>
      </c>
      <c r="CB498" s="17">
        <v>0.40270944924436902</v>
      </c>
      <c r="CC498" s="17"/>
      <c r="CD498" s="17">
        <v>0.30489821520195198</v>
      </c>
      <c r="CE498" s="17">
        <v>0.29789087349906901</v>
      </c>
      <c r="CF498" s="17">
        <v>0.35977001535672598</v>
      </c>
      <c r="CG498" s="17"/>
      <c r="CH498" s="17">
        <v>0.28782231848949003</v>
      </c>
      <c r="CI498" s="17">
        <v>0.34519806820087301</v>
      </c>
      <c r="CJ498" s="17">
        <v>0.29814380926685202</v>
      </c>
      <c r="CK498" s="17"/>
      <c r="CL498" s="17">
        <v>0.29079583721658597</v>
      </c>
      <c r="CM498" s="17">
        <v>0.31364635022550102</v>
      </c>
      <c r="CN498" s="17"/>
      <c r="CO498" s="17">
        <v>0.39675038171188898</v>
      </c>
      <c r="CP498" s="17">
        <v>0.31063898437781001</v>
      </c>
      <c r="CQ498" s="17">
        <v>0.29032507749292802</v>
      </c>
      <c r="CR498" s="17">
        <v>0.2535283230391</v>
      </c>
    </row>
    <row r="499" spans="2:96" x14ac:dyDescent="0.25">
      <c r="B499" t="s">
        <v>341</v>
      </c>
      <c r="C499" s="17">
        <v>0.42962134211006597</v>
      </c>
      <c r="D499" s="17">
        <v>0.43685292346119797</v>
      </c>
      <c r="E499" s="17">
        <v>0.423792141696894</v>
      </c>
      <c r="F499" s="17"/>
      <c r="G499" s="17">
        <v>0.39501672952436001</v>
      </c>
      <c r="H499" s="17">
        <v>0.47966951981067901</v>
      </c>
      <c r="I499" s="17">
        <v>0.45557648332057699</v>
      </c>
      <c r="J499" s="17">
        <v>0.42800367489535002</v>
      </c>
      <c r="K499" s="17">
        <v>0.41477045596634798</v>
      </c>
      <c r="L499" s="17">
        <v>0.40196471585013899</v>
      </c>
      <c r="M499" s="17"/>
      <c r="N499" s="17">
        <v>0.464148436283223</v>
      </c>
      <c r="O499" s="17">
        <v>0.428439237598498</v>
      </c>
      <c r="P499" s="17">
        <v>0.43037864561198602</v>
      </c>
      <c r="Q499" s="17">
        <v>0.39136051003555999</v>
      </c>
      <c r="R499" s="17"/>
      <c r="S499" s="17">
        <v>0.44990362975058401</v>
      </c>
      <c r="T499" s="17">
        <v>0.379149136541994</v>
      </c>
      <c r="U499" s="17">
        <v>0.47509588796393898</v>
      </c>
      <c r="V499" s="17">
        <v>0.44165788242745402</v>
      </c>
      <c r="W499" s="17">
        <v>0.45177833378690002</v>
      </c>
      <c r="X499" s="17">
        <v>0.44138514840708498</v>
      </c>
      <c r="Y499" s="17">
        <v>0.45099026319913899</v>
      </c>
      <c r="Z499" s="17">
        <v>0.460898934091093</v>
      </c>
      <c r="AA499" s="17">
        <v>0.40002278709411399</v>
      </c>
      <c r="AB499" s="17">
        <v>0.40584349851159601</v>
      </c>
      <c r="AC499" s="17">
        <v>0.44300874895810199</v>
      </c>
      <c r="AD499" s="17">
        <v>0.36861377565992998</v>
      </c>
      <c r="AE499" s="17"/>
      <c r="AF499" s="17">
        <v>0.40709467751574502</v>
      </c>
      <c r="AG499" s="17">
        <v>0.44404460930908202</v>
      </c>
      <c r="AH499" s="17">
        <v>0.35216842687336702</v>
      </c>
      <c r="AI499" s="17">
        <v>0.57798211682311795</v>
      </c>
      <c r="AJ499" s="17">
        <v>0.49279691158981898</v>
      </c>
      <c r="AK499" s="17"/>
      <c r="AL499" s="17">
        <v>0.43599966734976098</v>
      </c>
      <c r="AM499" s="17">
        <v>0.43294525490679298</v>
      </c>
      <c r="AN499" s="17">
        <v>0.40741286544479599</v>
      </c>
      <c r="AO499" s="17"/>
      <c r="AP499" s="17">
        <v>0.42846434872278899</v>
      </c>
      <c r="AQ499" s="17">
        <v>0.42131258304574898</v>
      </c>
      <c r="AR499" s="17">
        <v>0.444803364579896</v>
      </c>
      <c r="AS499" s="17">
        <v>0.46633839187217502</v>
      </c>
      <c r="AT499" s="17">
        <v>0.47714415368947</v>
      </c>
      <c r="AU499" s="17"/>
      <c r="AV499" s="17">
        <v>0.29675421951939701</v>
      </c>
      <c r="AW499" s="17">
        <v>0.45387936244499699</v>
      </c>
      <c r="AX499" s="17">
        <v>0.379194859824804</v>
      </c>
      <c r="AY499" s="17">
        <v>0.44829571812907598</v>
      </c>
      <c r="AZ499" s="17">
        <v>0.33327779338373598</v>
      </c>
      <c r="BA499" s="17">
        <v>0.457917251858108</v>
      </c>
      <c r="BB499" s="17">
        <v>0.382009837053082</v>
      </c>
      <c r="BC499" s="17">
        <v>0.37830113918415897</v>
      </c>
      <c r="BD499" s="17">
        <v>0.54119476673573297</v>
      </c>
      <c r="BE499" s="17">
        <v>0.42473587100710503</v>
      </c>
      <c r="BF499" s="17">
        <v>0.50284151441186498</v>
      </c>
      <c r="BG499" s="17">
        <v>0.50532772295483896</v>
      </c>
      <c r="BH499" s="17">
        <v>0.50130878148675295</v>
      </c>
      <c r="BI499" s="17">
        <v>0.40709279467807902</v>
      </c>
      <c r="BJ499" s="17">
        <v>0.35220661154006599</v>
      </c>
      <c r="BK499" s="17">
        <v>0.41451690370685401</v>
      </c>
      <c r="BL499" s="17"/>
      <c r="BM499" s="17">
        <v>0.43366821736598399</v>
      </c>
      <c r="BN499" s="17">
        <v>0.44575019438424202</v>
      </c>
      <c r="BO499" s="17">
        <v>0.429873841311815</v>
      </c>
      <c r="BP499" s="17">
        <v>0.39624620482284301</v>
      </c>
      <c r="BQ499" s="17">
        <v>0.42233760282753302</v>
      </c>
      <c r="BR499" s="17">
        <v>0.459423475261448</v>
      </c>
      <c r="BS499" s="17"/>
      <c r="BT499" s="17">
        <v>0.41523779622054502</v>
      </c>
      <c r="BU499" s="17">
        <v>0.45062839927516601</v>
      </c>
      <c r="BV499" s="17"/>
      <c r="BW499" s="17">
        <v>0.43117707549918899</v>
      </c>
      <c r="BX499" s="17">
        <v>0.42549298208033098</v>
      </c>
      <c r="BY499" s="17"/>
      <c r="BZ499" s="17">
        <v>0.439820008211946</v>
      </c>
      <c r="CA499" s="17">
        <v>0.42636191705425402</v>
      </c>
      <c r="CB499" s="17">
        <v>0.253969805436699</v>
      </c>
      <c r="CC499" s="17"/>
      <c r="CD499" s="17">
        <v>0.443809823169039</v>
      </c>
      <c r="CE499" s="17">
        <v>0.35554179038962003</v>
      </c>
      <c r="CF499" s="17">
        <v>0.402199126464027</v>
      </c>
      <c r="CG499" s="17"/>
      <c r="CH499" s="17">
        <v>0.45064425885189002</v>
      </c>
      <c r="CI499" s="17">
        <v>0.33765064431498398</v>
      </c>
      <c r="CJ499" s="17">
        <v>0.45539380929357698</v>
      </c>
      <c r="CK499" s="17"/>
      <c r="CL499" s="17">
        <v>0.44122365691669901</v>
      </c>
      <c r="CM499" s="17">
        <v>0.41877736169754898</v>
      </c>
      <c r="CN499" s="17"/>
      <c r="CO499" s="17">
        <v>0.40615216503630203</v>
      </c>
      <c r="CP499" s="17">
        <v>0.42371841072791</v>
      </c>
      <c r="CQ499" s="17">
        <v>0.42506106722057402</v>
      </c>
      <c r="CR499" s="17">
        <v>0.45830348617599997</v>
      </c>
    </row>
    <row r="500" spans="2:96" x14ac:dyDescent="0.25">
      <c r="B500" t="s">
        <v>342</v>
      </c>
      <c r="C500" s="17">
        <v>0.189659680127994</v>
      </c>
      <c r="D500" s="17">
        <v>0.210587705743773</v>
      </c>
      <c r="E500" s="17">
        <v>0.16798430128115399</v>
      </c>
      <c r="F500" s="17"/>
      <c r="G500" s="17">
        <v>0.217806056335903</v>
      </c>
      <c r="H500" s="17">
        <v>0.20306546941074399</v>
      </c>
      <c r="I500" s="17">
        <v>0.18260412951250901</v>
      </c>
      <c r="J500" s="17">
        <v>0.16794584538479601</v>
      </c>
      <c r="K500" s="17">
        <v>0.204936254150239</v>
      </c>
      <c r="L500" s="17">
        <v>0.17312560773410199</v>
      </c>
      <c r="M500" s="17"/>
      <c r="N500" s="17">
        <v>0.175929983415056</v>
      </c>
      <c r="O500" s="17">
        <v>0.178263358985393</v>
      </c>
      <c r="P500" s="17">
        <v>0.20361391612159199</v>
      </c>
      <c r="Q500" s="17">
        <v>0.20149208971347801</v>
      </c>
      <c r="R500" s="17"/>
      <c r="S500" s="17">
        <v>0.204653370803179</v>
      </c>
      <c r="T500" s="17">
        <v>0.18871434768731399</v>
      </c>
      <c r="U500" s="17">
        <v>0.156983549951073</v>
      </c>
      <c r="V500" s="17">
        <v>0.157978655810387</v>
      </c>
      <c r="W500" s="17">
        <v>0.18757657594934299</v>
      </c>
      <c r="X500" s="17">
        <v>0.15979564617257899</v>
      </c>
      <c r="Y500" s="17">
        <v>0.18124015722325801</v>
      </c>
      <c r="Z500" s="17">
        <v>0.21746406770986099</v>
      </c>
      <c r="AA500" s="17">
        <v>0.19974480663729399</v>
      </c>
      <c r="AB500" s="17">
        <v>0.23889963129574701</v>
      </c>
      <c r="AC500" s="17">
        <v>0.18280175119189701</v>
      </c>
      <c r="AD500" s="17">
        <v>0.212973872493287</v>
      </c>
      <c r="AE500" s="17"/>
      <c r="AF500" s="17">
        <v>0.155787706176924</v>
      </c>
      <c r="AG500" s="17">
        <v>0.20928061304965401</v>
      </c>
      <c r="AH500" s="17">
        <v>0.17793907100733999</v>
      </c>
      <c r="AI500" s="17">
        <v>0.15063941844874701</v>
      </c>
      <c r="AJ500" s="17">
        <v>0.19443695150677601</v>
      </c>
      <c r="AK500" s="17"/>
      <c r="AL500" s="17">
        <v>0.14785150718953</v>
      </c>
      <c r="AM500" s="17">
        <v>0.19432584961007199</v>
      </c>
      <c r="AN500" s="17">
        <v>0.19012228333769901</v>
      </c>
      <c r="AO500" s="17"/>
      <c r="AP500" s="17">
        <v>0.16052677567540299</v>
      </c>
      <c r="AQ500" s="17">
        <v>0.162052434505392</v>
      </c>
      <c r="AR500" s="17">
        <v>0.21929047139618699</v>
      </c>
      <c r="AS500" s="17">
        <v>0.216168781131652</v>
      </c>
      <c r="AT500" s="17">
        <v>3.28778178633512E-2</v>
      </c>
      <c r="AU500" s="17"/>
      <c r="AV500" s="17">
        <v>0.37330186845536401</v>
      </c>
      <c r="AW500" s="17">
        <v>0.17906390366882699</v>
      </c>
      <c r="AX500" s="17">
        <v>0.19462197214573401</v>
      </c>
      <c r="AY500" s="17">
        <v>0.183622140362004</v>
      </c>
      <c r="AZ500" s="17">
        <v>0.22515008816739401</v>
      </c>
      <c r="BA500" s="17">
        <v>0.192112643242426</v>
      </c>
      <c r="BB500" s="17">
        <v>0.175152041989248</v>
      </c>
      <c r="BC500" s="17">
        <v>0.18878266134537999</v>
      </c>
      <c r="BD500" s="17">
        <v>0.192234507008124</v>
      </c>
      <c r="BE500" s="17">
        <v>0.163353429564109</v>
      </c>
      <c r="BF500" s="17">
        <v>0.17321233358240401</v>
      </c>
      <c r="BG500" s="17">
        <v>0.150219300644402</v>
      </c>
      <c r="BH500" s="17">
        <v>0.15295706377683699</v>
      </c>
      <c r="BI500" s="17">
        <v>0.23733842828764301</v>
      </c>
      <c r="BJ500" s="17">
        <v>0.21244758811087899</v>
      </c>
      <c r="BK500" s="17">
        <v>0.178453907157305</v>
      </c>
      <c r="BL500" s="17"/>
      <c r="BM500" s="17">
        <v>0.21077682648479801</v>
      </c>
      <c r="BN500" s="17">
        <v>0.18418250577214401</v>
      </c>
      <c r="BO500" s="17">
        <v>0.17436572407534701</v>
      </c>
      <c r="BP500" s="17">
        <v>0.198774858270307</v>
      </c>
      <c r="BQ500" s="17">
        <v>0.158417862776776</v>
      </c>
      <c r="BR500" s="17">
        <v>0.19677333915864501</v>
      </c>
      <c r="BS500" s="17"/>
      <c r="BT500" s="17">
        <v>0.18756586214606999</v>
      </c>
      <c r="BU500" s="17">
        <v>0.18730542323553701</v>
      </c>
      <c r="BV500" s="17"/>
      <c r="BW500" s="17">
        <v>0.184834737866059</v>
      </c>
      <c r="BX500" s="17">
        <v>0.167553148698003</v>
      </c>
      <c r="BY500" s="17"/>
      <c r="BZ500" s="17">
        <v>0.17380529409453299</v>
      </c>
      <c r="CA500" s="17">
        <v>0.237849043411796</v>
      </c>
      <c r="CB500" s="17">
        <v>0.248787103228683</v>
      </c>
      <c r="CC500" s="17"/>
      <c r="CD500" s="17">
        <v>0.17916733061003801</v>
      </c>
      <c r="CE500" s="17">
        <v>0.21116645344614901</v>
      </c>
      <c r="CF500" s="17">
        <v>0.123654099393219</v>
      </c>
      <c r="CG500" s="17"/>
      <c r="CH500" s="17">
        <v>0.18634241100132401</v>
      </c>
      <c r="CI500" s="17">
        <v>0.183859102870123</v>
      </c>
      <c r="CJ500" s="17">
        <v>0.18107379077807501</v>
      </c>
      <c r="CK500" s="17"/>
      <c r="CL500" s="17">
        <v>0.18630177368331799</v>
      </c>
      <c r="CM500" s="17">
        <v>0.186467401817448</v>
      </c>
      <c r="CN500" s="17"/>
      <c r="CO500" s="17">
        <v>0.14499234690823801</v>
      </c>
      <c r="CP500" s="17">
        <v>0.195485093400739</v>
      </c>
      <c r="CQ500" s="17">
        <v>0.206034016910559</v>
      </c>
      <c r="CR500" s="17">
        <v>0.163051359753628</v>
      </c>
    </row>
    <row r="501" spans="2:96" x14ac:dyDescent="0.25">
      <c r="B501" t="s">
        <v>343</v>
      </c>
      <c r="C501" s="17">
        <v>5.2878246340873902E-2</v>
      </c>
      <c r="D501" s="17">
        <v>5.8052767729318999E-2</v>
      </c>
      <c r="E501" s="17">
        <v>4.8096727791872601E-2</v>
      </c>
      <c r="F501" s="17"/>
      <c r="G501" s="17">
        <v>9.6959024536432098E-2</v>
      </c>
      <c r="H501" s="17">
        <v>5.0102797968308001E-2</v>
      </c>
      <c r="I501" s="17">
        <v>5.7995518681285101E-2</v>
      </c>
      <c r="J501" s="17">
        <v>5.2854434684817798E-2</v>
      </c>
      <c r="K501" s="17">
        <v>5.0574793294567898E-2</v>
      </c>
      <c r="L501" s="17">
        <v>2.3183478295990899E-2</v>
      </c>
      <c r="M501" s="17"/>
      <c r="N501" s="17">
        <v>5.3190938352706302E-2</v>
      </c>
      <c r="O501" s="17">
        <v>5.0411015633638097E-2</v>
      </c>
      <c r="P501" s="17">
        <v>5.9900180713527797E-2</v>
      </c>
      <c r="Q501" s="17">
        <v>4.9519088211390401E-2</v>
      </c>
      <c r="R501" s="17"/>
      <c r="S501" s="17">
        <v>4.0865257938838599E-2</v>
      </c>
      <c r="T501" s="17">
        <v>5.8821218073042698E-2</v>
      </c>
      <c r="U501" s="17">
        <v>3.4022736198217003E-2</v>
      </c>
      <c r="V501" s="17">
        <v>3.3738634399584903E-2</v>
      </c>
      <c r="W501" s="17">
        <v>4.1299348971254E-2</v>
      </c>
      <c r="X501" s="17">
        <v>6.7456607355533396E-2</v>
      </c>
      <c r="Y501" s="17">
        <v>5.5483715945378299E-2</v>
      </c>
      <c r="Z501" s="17">
        <v>6.6763022248206405E-2</v>
      </c>
      <c r="AA501" s="17">
        <v>7.2530352524948993E-2</v>
      </c>
      <c r="AB501" s="17">
        <v>6.18105523830976E-2</v>
      </c>
      <c r="AC501" s="17">
        <v>6.4123285130958996E-2</v>
      </c>
      <c r="AD501" s="17">
        <v>3.0994136940496901E-2</v>
      </c>
      <c r="AE501" s="17"/>
      <c r="AF501" s="17">
        <v>4.0948202816638003E-2</v>
      </c>
      <c r="AG501" s="17">
        <v>4.9401699958400401E-2</v>
      </c>
      <c r="AH501" s="17">
        <v>0.107171325691366</v>
      </c>
      <c r="AI501" s="17">
        <v>0</v>
      </c>
      <c r="AJ501" s="17">
        <v>4.0027751723810102E-2</v>
      </c>
      <c r="AK501" s="17"/>
      <c r="AL501" s="17">
        <v>3.8455617500268303E-2</v>
      </c>
      <c r="AM501" s="17">
        <v>6.0386744883525301E-2</v>
      </c>
      <c r="AN501" s="17">
        <v>8.2306350462439004E-2</v>
      </c>
      <c r="AO501" s="17"/>
      <c r="AP501" s="17">
        <v>4.3207397576960398E-2</v>
      </c>
      <c r="AQ501" s="17">
        <v>8.5704491558357299E-2</v>
      </c>
      <c r="AR501" s="17">
        <v>4.3006357673482098E-2</v>
      </c>
      <c r="AS501" s="17">
        <v>6.6098526418336703E-2</v>
      </c>
      <c r="AT501" s="17">
        <v>8.3755242762830501E-2</v>
      </c>
      <c r="AU501" s="17"/>
      <c r="AV501" s="17">
        <v>0</v>
      </c>
      <c r="AW501" s="17">
        <v>0</v>
      </c>
      <c r="AX501" s="17">
        <v>5.1143981097984299E-2</v>
      </c>
      <c r="AY501" s="17">
        <v>7.6628720434980896E-2</v>
      </c>
      <c r="AZ501" s="17">
        <v>6.69383152852005E-2</v>
      </c>
      <c r="BA501" s="17">
        <v>5.6113627693273202E-2</v>
      </c>
      <c r="BB501" s="17">
        <v>8.0307067727631298E-2</v>
      </c>
      <c r="BC501" s="17">
        <v>5.2227743410124899E-2</v>
      </c>
      <c r="BD501" s="17">
        <v>1.90361270247889E-2</v>
      </c>
      <c r="BE501" s="17">
        <v>2.8703554948456299E-2</v>
      </c>
      <c r="BF501" s="17">
        <v>5.9665594856794103E-2</v>
      </c>
      <c r="BG501" s="17">
        <v>9.1683580638365694E-2</v>
      </c>
      <c r="BH501" s="17">
        <v>5.2219452476472902E-2</v>
      </c>
      <c r="BI501" s="17">
        <v>0</v>
      </c>
      <c r="BJ501" s="17">
        <v>8.1325907837799194E-2</v>
      </c>
      <c r="BK501" s="17">
        <v>3.7322394393291602E-2</v>
      </c>
      <c r="BL501" s="17"/>
      <c r="BM501" s="17">
        <v>4.5522127755013797E-2</v>
      </c>
      <c r="BN501" s="17">
        <v>4.73963239317211E-2</v>
      </c>
      <c r="BO501" s="17">
        <v>6.4977977474576995E-2</v>
      </c>
      <c r="BP501" s="17">
        <v>5.9810668074775503E-2</v>
      </c>
      <c r="BQ501" s="17">
        <v>6.7682318168984706E-2</v>
      </c>
      <c r="BR501" s="17">
        <v>2.9196144135628301E-2</v>
      </c>
      <c r="BS501" s="17"/>
      <c r="BT501" s="17">
        <v>5.7896030489678403E-2</v>
      </c>
      <c r="BU501" s="17">
        <v>4.5552178788887697E-2</v>
      </c>
      <c r="BV501" s="17"/>
      <c r="BW501" s="17">
        <v>5.2017029691779598E-2</v>
      </c>
      <c r="BX501" s="17">
        <v>6.4284479044750195E-2</v>
      </c>
      <c r="BY501" s="17"/>
      <c r="BZ501" s="17">
        <v>5.6804524787513001E-2</v>
      </c>
      <c r="CA501" s="17">
        <v>2.8797536230047799E-2</v>
      </c>
      <c r="CB501" s="17">
        <v>7.0083930497851804E-2</v>
      </c>
      <c r="CC501" s="17"/>
      <c r="CD501" s="17">
        <v>5.07056848074302E-2</v>
      </c>
      <c r="CE501" s="17">
        <v>9.26467847359118E-2</v>
      </c>
      <c r="CF501" s="17">
        <v>6.7728959385785298E-2</v>
      </c>
      <c r="CG501" s="17"/>
      <c r="CH501" s="17">
        <v>5.0444978818654798E-2</v>
      </c>
      <c r="CI501" s="17">
        <v>7.5233053015205095E-2</v>
      </c>
      <c r="CJ501" s="17">
        <v>3.1966246815684503E-2</v>
      </c>
      <c r="CK501" s="17"/>
      <c r="CL501" s="17">
        <v>5.6350538965332903E-2</v>
      </c>
      <c r="CM501" s="17">
        <v>4.7989513721843201E-2</v>
      </c>
      <c r="CN501" s="17"/>
      <c r="CO501" s="17">
        <v>3.1636237091719602E-2</v>
      </c>
      <c r="CP501" s="17">
        <v>4.4494382826341702E-2</v>
      </c>
      <c r="CQ501" s="17">
        <v>5.3823304172995301E-2</v>
      </c>
      <c r="CR501" s="17">
        <v>7.48122846542221E-2</v>
      </c>
    </row>
    <row r="502" spans="2:96" x14ac:dyDescent="0.25">
      <c r="B502" t="s">
        <v>344</v>
      </c>
      <c r="C502" s="17">
        <v>1.44928025771866E-2</v>
      </c>
      <c r="D502" s="17">
        <v>2.0022701460000899E-2</v>
      </c>
      <c r="E502" s="17">
        <v>9.15649356659776E-3</v>
      </c>
      <c r="F502" s="17"/>
      <c r="G502" s="17">
        <v>9.2793778495445598E-3</v>
      </c>
      <c r="H502" s="17">
        <v>5.2198104075146497E-3</v>
      </c>
      <c r="I502" s="17">
        <v>2.18070857696726E-2</v>
      </c>
      <c r="J502" s="17">
        <v>2.0142001279443999E-2</v>
      </c>
      <c r="K502" s="17">
        <v>1.6557717396020601E-2</v>
      </c>
      <c r="L502" s="17">
        <v>1.3596327979672E-2</v>
      </c>
      <c r="M502" s="17"/>
      <c r="N502" s="17">
        <v>2.5556311123794299E-2</v>
      </c>
      <c r="O502" s="17">
        <v>8.1174263444282798E-3</v>
      </c>
      <c r="P502" s="17">
        <v>1.58539492045041E-2</v>
      </c>
      <c r="Q502" s="17">
        <v>8.1491102921932793E-3</v>
      </c>
      <c r="R502" s="17"/>
      <c r="S502" s="17">
        <v>8.1355633257044601E-3</v>
      </c>
      <c r="T502" s="17">
        <v>1.47218776466437E-2</v>
      </c>
      <c r="U502" s="17">
        <v>5.42524637710632E-3</v>
      </c>
      <c r="V502" s="17">
        <v>2.1560551123297699E-2</v>
      </c>
      <c r="W502" s="17">
        <v>7.0784936996134704E-3</v>
      </c>
      <c r="X502" s="17">
        <v>7.0229014979861001E-3</v>
      </c>
      <c r="Y502" s="17">
        <v>1.22510904740819E-2</v>
      </c>
      <c r="Z502" s="17">
        <v>1.1687454259847199E-2</v>
      </c>
      <c r="AA502" s="17">
        <v>2.5541226535848401E-2</v>
      </c>
      <c r="AB502" s="17">
        <v>1.63463262871552E-2</v>
      </c>
      <c r="AC502" s="17">
        <v>3.3607926145574403E-2</v>
      </c>
      <c r="AD502" s="17">
        <v>1.7480279002763499E-2</v>
      </c>
      <c r="AE502" s="17"/>
      <c r="AF502" s="17">
        <v>1.31816303869164E-2</v>
      </c>
      <c r="AG502" s="17">
        <v>1.41285689078066E-2</v>
      </c>
      <c r="AH502" s="17">
        <v>4.3997762150554801E-2</v>
      </c>
      <c r="AI502" s="17">
        <v>3.6470201485572298E-2</v>
      </c>
      <c r="AJ502" s="17">
        <v>4.0499435269570703E-3</v>
      </c>
      <c r="AK502" s="17"/>
      <c r="AL502" s="17">
        <v>9.2256028382420099E-3</v>
      </c>
      <c r="AM502" s="17">
        <v>1.8329965135308299E-2</v>
      </c>
      <c r="AN502" s="17">
        <v>3.4037587521396101E-2</v>
      </c>
      <c r="AO502" s="17"/>
      <c r="AP502" s="17">
        <v>1.09136526808145E-2</v>
      </c>
      <c r="AQ502" s="17">
        <v>1.72124192836908E-2</v>
      </c>
      <c r="AR502" s="17">
        <v>1.7428421748955099E-2</v>
      </c>
      <c r="AS502" s="17">
        <v>1.9656256869316598E-2</v>
      </c>
      <c r="AT502" s="17">
        <v>0</v>
      </c>
      <c r="AU502" s="17"/>
      <c r="AV502" s="17">
        <v>0</v>
      </c>
      <c r="AW502" s="17">
        <v>2.3840792740031098E-2</v>
      </c>
      <c r="AX502" s="17">
        <v>6.5173177259760301E-3</v>
      </c>
      <c r="AY502" s="17">
        <v>1.9257943204745501E-2</v>
      </c>
      <c r="AZ502" s="17">
        <v>6.2178975459436896E-3</v>
      </c>
      <c r="BA502" s="17">
        <v>2.3202699531125501E-2</v>
      </c>
      <c r="BB502" s="17">
        <v>1.8274756245110001E-2</v>
      </c>
      <c r="BC502" s="17">
        <v>1.91096526665708E-2</v>
      </c>
      <c r="BD502" s="17">
        <v>0</v>
      </c>
      <c r="BE502" s="17">
        <v>8.6830303039956806E-3</v>
      </c>
      <c r="BF502" s="17">
        <v>2.2781332702585502E-2</v>
      </c>
      <c r="BG502" s="17">
        <v>1.98081165613559E-2</v>
      </c>
      <c r="BH502" s="17">
        <v>0</v>
      </c>
      <c r="BI502" s="17">
        <v>3.6473486337251698E-2</v>
      </c>
      <c r="BJ502" s="17">
        <v>0</v>
      </c>
      <c r="BK502" s="17">
        <v>2.5887526592556599E-2</v>
      </c>
      <c r="BL502" s="17"/>
      <c r="BM502" s="17">
        <v>8.7662501911249507E-3</v>
      </c>
      <c r="BN502" s="17">
        <v>1.18287604800949E-2</v>
      </c>
      <c r="BO502" s="17">
        <v>2.6691995989673201E-2</v>
      </c>
      <c r="BP502" s="17">
        <v>1.78607996373676E-2</v>
      </c>
      <c r="BQ502" s="17">
        <v>1.4709452563173801E-2</v>
      </c>
      <c r="BR502" s="17">
        <v>8.3640677090688394E-3</v>
      </c>
      <c r="BS502" s="17"/>
      <c r="BT502" s="17">
        <v>1.10398213165975E-2</v>
      </c>
      <c r="BU502" s="17">
        <v>2.01962669545377E-2</v>
      </c>
      <c r="BV502" s="17"/>
      <c r="BW502" s="17">
        <v>1.0830608836491701E-2</v>
      </c>
      <c r="BX502" s="17">
        <v>2.0566895073514401E-2</v>
      </c>
      <c r="BY502" s="17"/>
      <c r="BZ502" s="17">
        <v>1.5227952727316399E-2</v>
      </c>
      <c r="CA502" s="17">
        <v>1.6354829435880701E-2</v>
      </c>
      <c r="CB502" s="17">
        <v>0</v>
      </c>
      <c r="CC502" s="17"/>
      <c r="CD502" s="17">
        <v>1.3393231320239099E-2</v>
      </c>
      <c r="CE502" s="17">
        <v>1.1123610006242299E-2</v>
      </c>
      <c r="CF502" s="17">
        <v>2.7496641570951399E-2</v>
      </c>
      <c r="CG502" s="17"/>
      <c r="CH502" s="17">
        <v>1.4813777002042601E-2</v>
      </c>
      <c r="CI502" s="17">
        <v>1.4136037145710699E-2</v>
      </c>
      <c r="CJ502" s="17">
        <v>1.8848472070400898E-2</v>
      </c>
      <c r="CK502" s="17"/>
      <c r="CL502" s="17">
        <v>2.01035987030295E-2</v>
      </c>
      <c r="CM502" s="17">
        <v>9.4794977271980708E-3</v>
      </c>
      <c r="CN502" s="17"/>
      <c r="CO502" s="17">
        <v>2.0468869251852401E-2</v>
      </c>
      <c r="CP502" s="17">
        <v>1.40060509916227E-2</v>
      </c>
      <c r="CQ502" s="17">
        <v>1.03431571920162E-2</v>
      </c>
      <c r="CR502" s="17">
        <v>2.1292825729682399E-2</v>
      </c>
    </row>
    <row r="503" spans="2:96" x14ac:dyDescent="0.25">
      <c r="B503" t="s">
        <v>152</v>
      </c>
      <c r="C503" s="17">
        <v>1.5194946434187199E-2</v>
      </c>
      <c r="D503" s="17">
        <v>6.2488712122736999E-3</v>
      </c>
      <c r="E503" s="17">
        <v>2.2949089114911898E-2</v>
      </c>
      <c r="F503" s="17"/>
      <c r="G503" s="17">
        <v>1.16956247833648E-2</v>
      </c>
      <c r="H503" s="17">
        <v>1.5674878551111299E-2</v>
      </c>
      <c r="I503" s="17">
        <v>1.3521514652695899E-2</v>
      </c>
      <c r="J503" s="17">
        <v>2.4331992134104301E-2</v>
      </c>
      <c r="K503" s="17">
        <v>2.0657472624853901E-2</v>
      </c>
      <c r="L503" s="17">
        <v>7.3661957397371603E-3</v>
      </c>
      <c r="M503" s="17"/>
      <c r="N503" s="17">
        <v>3.47776451987234E-3</v>
      </c>
      <c r="O503" s="17">
        <v>9.6992983559573195E-3</v>
      </c>
      <c r="P503" s="17">
        <v>2.3061198751889101E-2</v>
      </c>
      <c r="Q503" s="17">
        <v>2.6806207681706402E-2</v>
      </c>
      <c r="R503" s="17"/>
      <c r="S503" s="17">
        <v>7.3374055976191703E-3</v>
      </c>
      <c r="T503" s="17">
        <v>1.9810178710453898E-2</v>
      </c>
      <c r="U503" s="17">
        <v>1.7936308776948798E-2</v>
      </c>
      <c r="V503" s="17">
        <v>1.1464737870482401E-2</v>
      </c>
      <c r="W503" s="17">
        <v>7.4353704478528999E-3</v>
      </c>
      <c r="X503" s="17">
        <v>3.6898038779610003E-2</v>
      </c>
      <c r="Y503" s="17">
        <v>6.1941447222277303E-3</v>
      </c>
      <c r="Z503" s="17">
        <v>0</v>
      </c>
      <c r="AA503" s="17">
        <v>4.58705411796271E-3</v>
      </c>
      <c r="AB503" s="17">
        <v>1.80323740984209E-2</v>
      </c>
      <c r="AC503" s="17">
        <v>2.76998572784538E-2</v>
      </c>
      <c r="AD503" s="17">
        <v>4.2430052921392299E-2</v>
      </c>
      <c r="AE503" s="17"/>
      <c r="AF503" s="17">
        <v>1.7310160806346401E-2</v>
      </c>
      <c r="AG503" s="17">
        <v>7.1467127372396803E-3</v>
      </c>
      <c r="AH503" s="17">
        <v>0</v>
      </c>
      <c r="AI503" s="17">
        <v>0</v>
      </c>
      <c r="AJ503" s="17">
        <v>1.90389066536924E-2</v>
      </c>
      <c r="AK503" s="17"/>
      <c r="AL503" s="17">
        <v>1.21635353347107E-2</v>
      </c>
      <c r="AM503" s="17">
        <v>6.3187208777479697E-3</v>
      </c>
      <c r="AN503" s="17">
        <v>6.6247615161689798E-3</v>
      </c>
      <c r="AO503" s="17"/>
      <c r="AP503" s="17">
        <v>2.2817180477751799E-2</v>
      </c>
      <c r="AQ503" s="17">
        <v>1.23537059240622E-2</v>
      </c>
      <c r="AR503" s="17">
        <v>9.26930377398473E-3</v>
      </c>
      <c r="AS503" s="17">
        <v>4.4820227435085997E-3</v>
      </c>
      <c r="AT503" s="17">
        <v>0</v>
      </c>
      <c r="AU503" s="17"/>
      <c r="AV503" s="17">
        <v>0.17717430870440201</v>
      </c>
      <c r="AW503" s="17">
        <v>4.6354425917181898E-2</v>
      </c>
      <c r="AX503" s="17">
        <v>1.48885963597628E-2</v>
      </c>
      <c r="AY503" s="17">
        <v>3.1985627773252902E-2</v>
      </c>
      <c r="AZ503" s="17">
        <v>1.8797936204328999E-2</v>
      </c>
      <c r="BA503" s="17">
        <v>1.96858967892082E-2</v>
      </c>
      <c r="BB503" s="17">
        <v>1.5962897808591101E-2</v>
      </c>
      <c r="BC503" s="17">
        <v>6.4242089791945196E-3</v>
      </c>
      <c r="BD503" s="17">
        <v>1.3265002242229E-2</v>
      </c>
      <c r="BE503" s="17">
        <v>0</v>
      </c>
      <c r="BF503" s="17">
        <v>0</v>
      </c>
      <c r="BG503" s="17">
        <v>0</v>
      </c>
      <c r="BH503" s="17">
        <v>0</v>
      </c>
      <c r="BI503" s="17">
        <v>1.85894597781237E-2</v>
      </c>
      <c r="BJ503" s="17">
        <v>0</v>
      </c>
      <c r="BK503" s="17">
        <v>1.30606605189589E-2</v>
      </c>
      <c r="BL503" s="17"/>
      <c r="BM503" s="17">
        <v>1.3154400922495601E-2</v>
      </c>
      <c r="BN503" s="17">
        <v>1.4966100722661401E-2</v>
      </c>
      <c r="BO503" s="17">
        <v>1.31938350038721E-2</v>
      </c>
      <c r="BP503" s="17">
        <v>1.74863018031199E-2</v>
      </c>
      <c r="BQ503" s="17">
        <v>1.4467120385252E-2</v>
      </c>
      <c r="BR503" s="17">
        <v>2.28133878781463E-2</v>
      </c>
      <c r="BS503" s="17"/>
      <c r="BT503" s="17">
        <v>8.4934684900564595E-3</v>
      </c>
      <c r="BU503" s="17">
        <v>2.5809205418035702E-2</v>
      </c>
      <c r="BV503" s="17"/>
      <c r="BW503" s="17">
        <v>7.2747068981022104E-3</v>
      </c>
      <c r="BX503" s="17">
        <v>6.1128576844418298E-3</v>
      </c>
      <c r="BY503" s="17"/>
      <c r="BZ503" s="17">
        <v>1.1596050372073299E-2</v>
      </c>
      <c r="CA503" s="17">
        <v>3.3648897590427197E-2</v>
      </c>
      <c r="CB503" s="17">
        <v>2.4449711592396801E-2</v>
      </c>
      <c r="CC503" s="17"/>
      <c r="CD503" s="17">
        <v>8.0257148913004898E-3</v>
      </c>
      <c r="CE503" s="17">
        <v>3.1630487923008203E-2</v>
      </c>
      <c r="CF503" s="17">
        <v>1.9151157829290999E-2</v>
      </c>
      <c r="CG503" s="17"/>
      <c r="CH503" s="17">
        <v>9.93225583659859E-3</v>
      </c>
      <c r="CI503" s="17">
        <v>4.3923094453104099E-2</v>
      </c>
      <c r="CJ503" s="17">
        <v>1.45738717754108E-2</v>
      </c>
      <c r="CK503" s="17"/>
      <c r="CL503" s="17">
        <v>5.22459451503475E-3</v>
      </c>
      <c r="CM503" s="17">
        <v>2.3639874810461502E-2</v>
      </c>
      <c r="CN503" s="17"/>
      <c r="CO503" s="17">
        <v>0</v>
      </c>
      <c r="CP503" s="17">
        <v>1.16570776755766E-2</v>
      </c>
      <c r="CQ503" s="17">
        <v>1.4413377010926501E-2</v>
      </c>
      <c r="CR503" s="17">
        <v>2.90117206473673E-2</v>
      </c>
    </row>
    <row r="504" spans="2:96" x14ac:dyDescent="0.25">
      <c r="B504" t="s">
        <v>345</v>
      </c>
      <c r="C504" s="17">
        <v>0.72777432451975899</v>
      </c>
      <c r="D504" s="17">
        <v>0.70508795385463297</v>
      </c>
      <c r="E504" s="17">
        <v>0.75181338824546295</v>
      </c>
      <c r="F504" s="17"/>
      <c r="G504" s="17">
        <v>0.66425991649475602</v>
      </c>
      <c r="H504" s="17">
        <v>0.72593704366232203</v>
      </c>
      <c r="I504" s="17">
        <v>0.72407175138383795</v>
      </c>
      <c r="J504" s="17">
        <v>0.73472572651683798</v>
      </c>
      <c r="K504" s="17">
        <v>0.70727376253431895</v>
      </c>
      <c r="L504" s="17">
        <v>0.78272839025049801</v>
      </c>
      <c r="M504" s="17"/>
      <c r="N504" s="17">
        <v>0.741845002588571</v>
      </c>
      <c r="O504" s="17">
        <v>0.75350890068058296</v>
      </c>
      <c r="P504" s="17">
        <v>0.69757075520848699</v>
      </c>
      <c r="Q504" s="17">
        <v>0.71403350410123201</v>
      </c>
      <c r="R504" s="17"/>
      <c r="S504" s="17">
        <v>0.73900840233465903</v>
      </c>
      <c r="T504" s="17">
        <v>0.71793237788254605</v>
      </c>
      <c r="U504" s="17">
        <v>0.78563215869665504</v>
      </c>
      <c r="V504" s="17">
        <v>0.77525742079624804</v>
      </c>
      <c r="W504" s="17">
        <v>0.75661021093193603</v>
      </c>
      <c r="X504" s="17">
        <v>0.72882680619429197</v>
      </c>
      <c r="Y504" s="17">
        <v>0.744830891635054</v>
      </c>
      <c r="Z504" s="17">
        <v>0.70408545578208503</v>
      </c>
      <c r="AA504" s="17">
        <v>0.697596560183946</v>
      </c>
      <c r="AB504" s="17">
        <v>0.66491111593558005</v>
      </c>
      <c r="AC504" s="17">
        <v>0.69176718025311601</v>
      </c>
      <c r="AD504" s="17">
        <v>0.69612165864205999</v>
      </c>
      <c r="AE504" s="17"/>
      <c r="AF504" s="17">
        <v>0.77277229981317497</v>
      </c>
      <c r="AG504" s="17">
        <v>0.72004240534689901</v>
      </c>
      <c r="AH504" s="17">
        <v>0.67089184115073897</v>
      </c>
      <c r="AI504" s="17">
        <v>0.81289038006568104</v>
      </c>
      <c r="AJ504" s="17">
        <v>0.74244644658876502</v>
      </c>
      <c r="AK504" s="17"/>
      <c r="AL504" s="17">
        <v>0.792303737137249</v>
      </c>
      <c r="AM504" s="17">
        <v>0.72063871949334601</v>
      </c>
      <c r="AN504" s="17">
        <v>0.68690901716229702</v>
      </c>
      <c r="AO504" s="17"/>
      <c r="AP504" s="17">
        <v>0.76253499358907095</v>
      </c>
      <c r="AQ504" s="17">
        <v>0.72267694872849797</v>
      </c>
      <c r="AR504" s="17">
        <v>0.71100544540739097</v>
      </c>
      <c r="AS504" s="17">
        <v>0.69359441283718604</v>
      </c>
      <c r="AT504" s="17">
        <v>0.88336693937381805</v>
      </c>
      <c r="AU504" s="17"/>
      <c r="AV504" s="17">
        <v>0.44952382284023401</v>
      </c>
      <c r="AW504" s="17">
        <v>0.75074087767396003</v>
      </c>
      <c r="AX504" s="17">
        <v>0.73282813267054303</v>
      </c>
      <c r="AY504" s="17">
        <v>0.68850556822501596</v>
      </c>
      <c r="AZ504" s="17">
        <v>0.68289576279713204</v>
      </c>
      <c r="BA504" s="17">
        <v>0.70888513274396703</v>
      </c>
      <c r="BB504" s="17">
        <v>0.71030323622942004</v>
      </c>
      <c r="BC504" s="17">
        <v>0.73345573359872995</v>
      </c>
      <c r="BD504" s="17">
        <v>0.77546436372485805</v>
      </c>
      <c r="BE504" s="17">
        <v>0.79925998518343899</v>
      </c>
      <c r="BF504" s="17">
        <v>0.74434073885821594</v>
      </c>
      <c r="BG504" s="17">
        <v>0.73828900215587601</v>
      </c>
      <c r="BH504" s="17">
        <v>0.79482348374668998</v>
      </c>
      <c r="BI504" s="17">
        <v>0.70759862559698194</v>
      </c>
      <c r="BJ504" s="17">
        <v>0.70622650405132104</v>
      </c>
      <c r="BK504" s="17">
        <v>0.74527551133788805</v>
      </c>
      <c r="BL504" s="17"/>
      <c r="BM504" s="17">
        <v>0.72178039464656696</v>
      </c>
      <c r="BN504" s="17">
        <v>0.74162630909337901</v>
      </c>
      <c r="BO504" s="17">
        <v>0.72077046745653095</v>
      </c>
      <c r="BP504" s="17">
        <v>0.70606737221442994</v>
      </c>
      <c r="BQ504" s="17">
        <v>0.74472324610581397</v>
      </c>
      <c r="BR504" s="17">
        <v>0.74285306111851102</v>
      </c>
      <c r="BS504" s="17"/>
      <c r="BT504" s="17">
        <v>0.73500481755759695</v>
      </c>
      <c r="BU504" s="17">
        <v>0.72113692560300202</v>
      </c>
      <c r="BV504" s="17"/>
      <c r="BW504" s="17">
        <v>0.74504291670756795</v>
      </c>
      <c r="BX504" s="17">
        <v>0.74148261949928995</v>
      </c>
      <c r="BY504" s="17"/>
      <c r="BZ504" s="17">
        <v>0.74256617801856395</v>
      </c>
      <c r="CA504" s="17">
        <v>0.68334969333184803</v>
      </c>
      <c r="CB504" s="17">
        <v>0.65667925468106902</v>
      </c>
      <c r="CC504" s="17"/>
      <c r="CD504" s="17">
        <v>0.74870803837099198</v>
      </c>
      <c r="CE504" s="17">
        <v>0.65343266388868804</v>
      </c>
      <c r="CF504" s="17">
        <v>0.76196914182075304</v>
      </c>
      <c r="CG504" s="17"/>
      <c r="CH504" s="17">
        <v>0.73846657734137999</v>
      </c>
      <c r="CI504" s="17">
        <v>0.68284871251585699</v>
      </c>
      <c r="CJ504" s="17">
        <v>0.753537618560429</v>
      </c>
      <c r="CK504" s="17"/>
      <c r="CL504" s="17">
        <v>0.73201949413328504</v>
      </c>
      <c r="CM504" s="17">
        <v>0.73242371192305</v>
      </c>
      <c r="CN504" s="17"/>
      <c r="CO504" s="17">
        <v>0.80290254674819095</v>
      </c>
      <c r="CP504" s="17">
        <v>0.73435739510571996</v>
      </c>
      <c r="CQ504" s="17">
        <v>0.71538614471350304</v>
      </c>
      <c r="CR504" s="17">
        <v>0.71183180921510003</v>
      </c>
    </row>
    <row r="505" spans="2:96" x14ac:dyDescent="0.25">
      <c r="B505" t="s">
        <v>346</v>
      </c>
      <c r="C505" s="17">
        <v>6.7371048918060505E-2</v>
      </c>
      <c r="D505" s="17">
        <v>7.8075469189319999E-2</v>
      </c>
      <c r="E505" s="17">
        <v>5.7253221358470399E-2</v>
      </c>
      <c r="F505" s="17"/>
      <c r="G505" s="17">
        <v>0.106238402385977</v>
      </c>
      <c r="H505" s="17">
        <v>5.5322608375822702E-2</v>
      </c>
      <c r="I505" s="17">
        <v>7.9802604450957701E-2</v>
      </c>
      <c r="J505" s="17">
        <v>7.2996435964261794E-2</v>
      </c>
      <c r="K505" s="17">
        <v>6.7132510690588496E-2</v>
      </c>
      <c r="L505" s="17">
        <v>3.6779806275662998E-2</v>
      </c>
      <c r="M505" s="17"/>
      <c r="N505" s="17">
        <v>7.8747249476500594E-2</v>
      </c>
      <c r="O505" s="17">
        <v>5.8528441978066399E-2</v>
      </c>
      <c r="P505" s="17">
        <v>7.5754129918032001E-2</v>
      </c>
      <c r="Q505" s="17">
        <v>5.7668198503583602E-2</v>
      </c>
      <c r="R505" s="17"/>
      <c r="S505" s="17">
        <v>4.9000821264542999E-2</v>
      </c>
      <c r="T505" s="17">
        <v>7.3543095719686397E-2</v>
      </c>
      <c r="U505" s="17">
        <v>3.9447982575323302E-2</v>
      </c>
      <c r="V505" s="17">
        <v>5.5299185522882599E-2</v>
      </c>
      <c r="W505" s="17">
        <v>4.8377842670867498E-2</v>
      </c>
      <c r="X505" s="17">
        <v>7.4479508853519394E-2</v>
      </c>
      <c r="Y505" s="17">
        <v>6.7734806419460197E-2</v>
      </c>
      <c r="Z505" s="17">
        <v>7.8450476508053604E-2</v>
      </c>
      <c r="AA505" s="17">
        <v>9.8071579060797401E-2</v>
      </c>
      <c r="AB505" s="17">
        <v>7.8156878670252797E-2</v>
      </c>
      <c r="AC505" s="17">
        <v>9.7731211276533406E-2</v>
      </c>
      <c r="AD505" s="17">
        <v>4.8474415943260497E-2</v>
      </c>
      <c r="AE505" s="17"/>
      <c r="AF505" s="17">
        <v>5.4129833203554398E-2</v>
      </c>
      <c r="AG505" s="17">
        <v>6.3530268866207107E-2</v>
      </c>
      <c r="AH505" s="17">
        <v>0.15116908784192101</v>
      </c>
      <c r="AI505" s="17">
        <v>3.6470201485572298E-2</v>
      </c>
      <c r="AJ505" s="17">
        <v>4.4077695250767199E-2</v>
      </c>
      <c r="AK505" s="17"/>
      <c r="AL505" s="17">
        <v>4.76812203385103E-2</v>
      </c>
      <c r="AM505" s="17">
        <v>7.8716710018833597E-2</v>
      </c>
      <c r="AN505" s="17">
        <v>0.11634393798383499</v>
      </c>
      <c r="AO505" s="17"/>
      <c r="AP505" s="17">
        <v>5.4121050257774903E-2</v>
      </c>
      <c r="AQ505" s="17">
        <v>0.102916910842048</v>
      </c>
      <c r="AR505" s="17">
        <v>6.0434779422437197E-2</v>
      </c>
      <c r="AS505" s="17">
        <v>8.5754783287653305E-2</v>
      </c>
      <c r="AT505" s="17">
        <v>8.3755242762830501E-2</v>
      </c>
      <c r="AU505" s="17"/>
      <c r="AV505" s="17">
        <v>0</v>
      </c>
      <c r="AW505" s="17">
        <v>2.3840792740031098E-2</v>
      </c>
      <c r="AX505" s="17">
        <v>5.76612988239604E-2</v>
      </c>
      <c r="AY505" s="17">
        <v>9.5886663639726394E-2</v>
      </c>
      <c r="AZ505" s="17">
        <v>7.3156212831144193E-2</v>
      </c>
      <c r="BA505" s="17">
        <v>7.93163272243987E-2</v>
      </c>
      <c r="BB505" s="17">
        <v>9.8581823972741303E-2</v>
      </c>
      <c r="BC505" s="17">
        <v>7.1337396076695703E-2</v>
      </c>
      <c r="BD505" s="17">
        <v>1.90361270247889E-2</v>
      </c>
      <c r="BE505" s="17">
        <v>3.7386585252451997E-2</v>
      </c>
      <c r="BF505" s="17">
        <v>8.2446927559379601E-2</v>
      </c>
      <c r="BG505" s="17">
        <v>0.111491697199722</v>
      </c>
      <c r="BH505" s="17">
        <v>5.2219452476472902E-2</v>
      </c>
      <c r="BI505" s="17">
        <v>3.6473486337251698E-2</v>
      </c>
      <c r="BJ505" s="17">
        <v>8.1325907837799194E-2</v>
      </c>
      <c r="BK505" s="17">
        <v>6.32099209858481E-2</v>
      </c>
      <c r="BL505" s="17"/>
      <c r="BM505" s="17">
        <v>5.4288377946138701E-2</v>
      </c>
      <c r="BN505" s="17">
        <v>5.9225084411816002E-2</v>
      </c>
      <c r="BO505" s="17">
        <v>9.1669973464250196E-2</v>
      </c>
      <c r="BP505" s="17">
        <v>7.7671467712143102E-2</v>
      </c>
      <c r="BQ505" s="17">
        <v>8.2391770732158406E-2</v>
      </c>
      <c r="BR505" s="17">
        <v>3.75602118446971E-2</v>
      </c>
      <c r="BS505" s="17"/>
      <c r="BT505" s="17">
        <v>6.89358518062759E-2</v>
      </c>
      <c r="BU505" s="17">
        <v>6.5748445743425393E-2</v>
      </c>
      <c r="BV505" s="17"/>
      <c r="BW505" s="17">
        <v>6.2847638528271396E-2</v>
      </c>
      <c r="BX505" s="17">
        <v>8.48513741182646E-2</v>
      </c>
      <c r="BY505" s="17"/>
      <c r="BZ505" s="17">
        <v>7.2032477514829399E-2</v>
      </c>
      <c r="CA505" s="17">
        <v>4.51523656659285E-2</v>
      </c>
      <c r="CB505" s="17">
        <v>7.0083930497851804E-2</v>
      </c>
      <c r="CC505" s="17"/>
      <c r="CD505" s="17">
        <v>6.4098916127669298E-2</v>
      </c>
      <c r="CE505" s="17">
        <v>0.10377039474215401</v>
      </c>
      <c r="CF505" s="17">
        <v>9.5225600956736697E-2</v>
      </c>
      <c r="CG505" s="17"/>
      <c r="CH505" s="17">
        <v>6.5258755820697401E-2</v>
      </c>
      <c r="CI505" s="17">
        <v>8.9369090160915807E-2</v>
      </c>
      <c r="CJ505" s="17">
        <v>5.0814718886085401E-2</v>
      </c>
      <c r="CK505" s="17"/>
      <c r="CL505" s="17">
        <v>7.6454137668362399E-2</v>
      </c>
      <c r="CM505" s="17">
        <v>5.7469011449041298E-2</v>
      </c>
      <c r="CN505" s="17"/>
      <c r="CO505" s="17">
        <v>5.2105106343572002E-2</v>
      </c>
      <c r="CP505" s="17">
        <v>5.8500433817964402E-2</v>
      </c>
      <c r="CQ505" s="17">
        <v>6.4166461365011501E-2</v>
      </c>
      <c r="CR505" s="17">
        <v>9.6105110383904499E-2</v>
      </c>
    </row>
    <row r="506" spans="2:96" x14ac:dyDescent="0.25">
      <c r="B506" t="s">
        <v>275</v>
      </c>
      <c r="C506" s="17">
        <v>0.66040327560169798</v>
      </c>
      <c r="D506" s="17">
        <v>0.62701248466531301</v>
      </c>
      <c r="E506" s="17">
        <v>0.69456016688699296</v>
      </c>
      <c r="F506" s="17"/>
      <c r="G506" s="17">
        <v>0.55802151410877898</v>
      </c>
      <c r="H506" s="17">
        <v>0.670614435286499</v>
      </c>
      <c r="I506" s="17">
        <v>0.64426914693287995</v>
      </c>
      <c r="J506" s="17">
        <v>0.66172929055257601</v>
      </c>
      <c r="K506" s="17">
        <v>0.64014125184373105</v>
      </c>
      <c r="L506" s="17">
        <v>0.74594858397483499</v>
      </c>
      <c r="M506" s="17"/>
      <c r="N506" s="17">
        <v>0.66309775311206998</v>
      </c>
      <c r="O506" s="17">
        <v>0.69498045870251601</v>
      </c>
      <c r="P506" s="17">
        <v>0.62181662529045501</v>
      </c>
      <c r="Q506" s="17">
        <v>0.65636530559764805</v>
      </c>
      <c r="R506" s="17"/>
      <c r="S506" s="17">
        <v>0.69000758107011595</v>
      </c>
      <c r="T506" s="17">
        <v>0.64438928216285996</v>
      </c>
      <c r="U506" s="17">
        <v>0.74618417612133103</v>
      </c>
      <c r="V506" s="17">
        <v>0.719958235273365</v>
      </c>
      <c r="W506" s="17">
        <v>0.70823236826106895</v>
      </c>
      <c r="X506" s="17">
        <v>0.65434729734077202</v>
      </c>
      <c r="Y506" s="17">
        <v>0.67709608521559395</v>
      </c>
      <c r="Z506" s="17">
        <v>0.625634979274031</v>
      </c>
      <c r="AA506" s="17">
        <v>0.599524981123149</v>
      </c>
      <c r="AB506" s="17">
        <v>0.58675423726532705</v>
      </c>
      <c r="AC506" s="17">
        <v>0.59403596897658195</v>
      </c>
      <c r="AD506" s="17">
        <v>0.64764724269880003</v>
      </c>
      <c r="AE506" s="17"/>
      <c r="AF506" s="17">
        <v>0.71864246660962094</v>
      </c>
      <c r="AG506" s="17">
        <v>0.65651213648069195</v>
      </c>
      <c r="AH506" s="17">
        <v>0.51972275330881801</v>
      </c>
      <c r="AI506" s="17">
        <v>0.77642017858010903</v>
      </c>
      <c r="AJ506" s="17">
        <v>0.69836875133799803</v>
      </c>
      <c r="AK506" s="17"/>
      <c r="AL506" s="17">
        <v>0.74462251679873903</v>
      </c>
      <c r="AM506" s="17">
        <v>0.64192200947451294</v>
      </c>
      <c r="AN506" s="17">
        <v>0.570565079178462</v>
      </c>
      <c r="AO506" s="17"/>
      <c r="AP506" s="17">
        <v>0.70841394333129604</v>
      </c>
      <c r="AQ506" s="17">
        <v>0.61976003788644995</v>
      </c>
      <c r="AR506" s="17">
        <v>0.65057066598495406</v>
      </c>
      <c r="AS506" s="17">
        <v>0.60783962954953297</v>
      </c>
      <c r="AT506" s="17">
        <v>0.79961169661098797</v>
      </c>
      <c r="AU506" s="17"/>
      <c r="AV506" s="17">
        <v>0.44952382284023401</v>
      </c>
      <c r="AW506" s="17">
        <v>0.72690008493392899</v>
      </c>
      <c r="AX506" s="17">
        <v>0.67516683384658305</v>
      </c>
      <c r="AY506" s="17">
        <v>0.59261890458528999</v>
      </c>
      <c r="AZ506" s="17">
        <v>0.609739549965988</v>
      </c>
      <c r="BA506" s="17">
        <v>0.62956880551956795</v>
      </c>
      <c r="BB506" s="17">
        <v>0.61172141225667798</v>
      </c>
      <c r="BC506" s="17">
        <v>0.66211833752203497</v>
      </c>
      <c r="BD506" s="17">
        <v>0.75642823670006998</v>
      </c>
      <c r="BE506" s="17">
        <v>0.76187339993098702</v>
      </c>
      <c r="BF506" s="17">
        <v>0.66189381129883695</v>
      </c>
      <c r="BG506" s="17">
        <v>0.62679730495615504</v>
      </c>
      <c r="BH506" s="17">
        <v>0.74260403127021701</v>
      </c>
      <c r="BI506" s="17">
        <v>0.67112513925973005</v>
      </c>
      <c r="BJ506" s="17">
        <v>0.62490059621352201</v>
      </c>
      <c r="BK506" s="17">
        <v>0.68206559035203995</v>
      </c>
      <c r="BL506" s="17"/>
      <c r="BM506" s="17">
        <v>0.66749201670042901</v>
      </c>
      <c r="BN506" s="17">
        <v>0.68240122468156295</v>
      </c>
      <c r="BO506" s="17">
        <v>0.62910049399228096</v>
      </c>
      <c r="BP506" s="17">
        <v>0.62839590450228699</v>
      </c>
      <c r="BQ506" s="17">
        <v>0.662331475373655</v>
      </c>
      <c r="BR506" s="17">
        <v>0.70529284927381397</v>
      </c>
      <c r="BS506" s="17"/>
      <c r="BT506" s="17">
        <v>0.66606896575132102</v>
      </c>
      <c r="BU506" s="17">
        <v>0.65538847985957704</v>
      </c>
      <c r="BV506" s="17"/>
      <c r="BW506" s="17">
        <v>0.68219527817929604</v>
      </c>
      <c r="BX506" s="17">
        <v>0.65663124538102602</v>
      </c>
      <c r="BY506" s="17"/>
      <c r="BZ506" s="17">
        <v>0.67053370050373495</v>
      </c>
      <c r="CA506" s="17">
        <v>0.63819732766591997</v>
      </c>
      <c r="CB506" s="17">
        <v>0.58659532418321703</v>
      </c>
      <c r="CC506" s="17"/>
      <c r="CD506" s="17">
        <v>0.68460912224332204</v>
      </c>
      <c r="CE506" s="17">
        <v>0.54966226914653404</v>
      </c>
      <c r="CF506" s="17">
        <v>0.66674354086401599</v>
      </c>
      <c r="CG506" s="17"/>
      <c r="CH506" s="17">
        <v>0.67320782152068204</v>
      </c>
      <c r="CI506" s="17">
        <v>0.59347962235494101</v>
      </c>
      <c r="CJ506" s="17">
        <v>0.70272289967434398</v>
      </c>
      <c r="CK506" s="17"/>
      <c r="CL506" s="17">
        <v>0.65556535646492198</v>
      </c>
      <c r="CM506" s="17">
        <v>0.67495470047400796</v>
      </c>
      <c r="CN506" s="17"/>
      <c r="CO506" s="17">
        <v>0.75079744040461804</v>
      </c>
      <c r="CP506" s="17">
        <v>0.67585696128775596</v>
      </c>
      <c r="CQ506" s="17">
        <v>0.65121968334849101</v>
      </c>
      <c r="CR506" s="17">
        <v>0.61572669883119602</v>
      </c>
    </row>
    <row r="507" spans="2:96" x14ac:dyDescent="0.25">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c r="AK507" s="17"/>
      <c r="AL507" s="17"/>
      <c r="AM507" s="17"/>
      <c r="AN507" s="17"/>
      <c r="AO507" s="17"/>
      <c r="AP507" s="17"/>
      <c r="AQ507" s="17"/>
      <c r="AR507" s="17"/>
      <c r="AS507" s="17"/>
      <c r="AT507" s="17"/>
      <c r="AU507" s="17"/>
      <c r="AV507" s="17"/>
      <c r="AW507" s="17"/>
      <c r="AX507" s="17"/>
      <c r="AY507" s="17"/>
      <c r="AZ507" s="17"/>
      <c r="BA507" s="17"/>
      <c r="BB507" s="17"/>
      <c r="BC507" s="17"/>
      <c r="BD507" s="17"/>
      <c r="BE507" s="17"/>
      <c r="BF507" s="17"/>
      <c r="BG507" s="17"/>
      <c r="BH507" s="17"/>
      <c r="BI507" s="17"/>
      <c r="BJ507" s="17"/>
      <c r="BK507" s="17"/>
      <c r="BL507" s="17"/>
      <c r="BM507" s="17"/>
      <c r="BN507" s="17"/>
      <c r="BO507" s="17"/>
      <c r="BP507" s="17"/>
      <c r="BQ507" s="17"/>
      <c r="BR507" s="17"/>
      <c r="BS507" s="17"/>
      <c r="BT507" s="17"/>
      <c r="BU507" s="17"/>
      <c r="BV507" s="17"/>
      <c r="BW507" s="17"/>
      <c r="BX507" s="17"/>
      <c r="BY507" s="17"/>
      <c r="BZ507" s="17"/>
      <c r="CA507" s="17"/>
      <c r="CB507" s="17"/>
      <c r="CC507" s="17"/>
      <c r="CD507" s="17"/>
      <c r="CE507" s="17"/>
      <c r="CF507" s="17"/>
      <c r="CG507" s="17"/>
      <c r="CH507" s="17"/>
      <c r="CI507" s="17"/>
      <c r="CJ507" s="17"/>
      <c r="CK507" s="17"/>
      <c r="CL507" s="17"/>
      <c r="CM507" s="17"/>
      <c r="CN507" s="17"/>
      <c r="CO507" s="17"/>
      <c r="CP507" s="17"/>
      <c r="CQ507" s="17"/>
      <c r="CR507" s="17"/>
    </row>
    <row r="508" spans="2:96" x14ac:dyDescent="0.25">
      <c r="B508" s="6" t="s">
        <v>362</v>
      </c>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c r="BH508" s="17"/>
      <c r="BI508" s="17"/>
      <c r="BJ508" s="17"/>
      <c r="BK508" s="17"/>
      <c r="BL508" s="17"/>
      <c r="BM508" s="17"/>
      <c r="BN508" s="17"/>
      <c r="BO508" s="17"/>
      <c r="BP508" s="17"/>
      <c r="BQ508" s="17"/>
      <c r="BR508" s="17"/>
      <c r="BS508" s="17"/>
      <c r="BT508" s="17"/>
      <c r="BU508" s="17"/>
      <c r="BV508" s="17"/>
      <c r="BW508" s="17"/>
      <c r="BX508" s="17"/>
      <c r="BY508" s="17"/>
      <c r="BZ508" s="17"/>
      <c r="CA508" s="17"/>
      <c r="CB508" s="17"/>
      <c r="CC508" s="17"/>
      <c r="CD508" s="17"/>
      <c r="CE508" s="17"/>
      <c r="CF508" s="17"/>
      <c r="CG508" s="17"/>
      <c r="CH508" s="17"/>
      <c r="CI508" s="17"/>
      <c r="CJ508" s="17"/>
      <c r="CK508" s="17"/>
      <c r="CL508" s="17"/>
      <c r="CM508" s="17"/>
      <c r="CN508" s="17"/>
      <c r="CO508" s="17"/>
      <c r="CP508" s="17"/>
      <c r="CQ508" s="17"/>
      <c r="CR508" s="17"/>
    </row>
    <row r="509" spans="2:96" x14ac:dyDescent="0.25">
      <c r="B509" s="24" t="s">
        <v>123</v>
      </c>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c r="BL509" s="17"/>
      <c r="BM509" s="17"/>
      <c r="BN509" s="17"/>
      <c r="BO509" s="17"/>
      <c r="BP509" s="17"/>
      <c r="BQ509" s="17"/>
      <c r="BR509" s="17"/>
      <c r="BS509" s="17"/>
      <c r="BT509" s="17"/>
      <c r="BU509" s="17"/>
      <c r="BV509" s="17"/>
      <c r="BW509" s="17"/>
      <c r="BX509" s="17"/>
      <c r="BY509" s="17"/>
      <c r="BZ509" s="17"/>
      <c r="CA509" s="17"/>
      <c r="CB509" s="17"/>
      <c r="CC509" s="17"/>
      <c r="CD509" s="17"/>
      <c r="CE509" s="17"/>
      <c r="CF509" s="17"/>
      <c r="CG509" s="17"/>
      <c r="CH509" s="17"/>
      <c r="CI509" s="17"/>
      <c r="CJ509" s="17"/>
      <c r="CK509" s="17"/>
      <c r="CL509" s="17"/>
      <c r="CM509" s="17"/>
      <c r="CN509" s="17"/>
      <c r="CO509" s="17"/>
      <c r="CP509" s="17"/>
      <c r="CQ509" s="17"/>
      <c r="CR509" s="17"/>
    </row>
    <row r="510" spans="2:96" x14ac:dyDescent="0.25">
      <c r="B510" t="s">
        <v>359</v>
      </c>
      <c r="C510" s="17">
        <v>0.25586330345307201</v>
      </c>
      <c r="D510" s="17">
        <v>0.28014935538424002</v>
      </c>
      <c r="E510" s="17">
        <v>0.23239955677627999</v>
      </c>
      <c r="F510" s="17"/>
      <c r="G510" s="17">
        <v>0.324733957454438</v>
      </c>
      <c r="H510" s="17">
        <v>0.30630530181236798</v>
      </c>
      <c r="I510" s="17">
        <v>0.24329206982086299</v>
      </c>
      <c r="J510" s="17">
        <v>0.24729793246054699</v>
      </c>
      <c r="K510" s="17">
        <v>0.209349381314792</v>
      </c>
      <c r="L510" s="17">
        <v>0.21726301976908299</v>
      </c>
      <c r="M510" s="17"/>
      <c r="N510" s="17">
        <v>0.31047631546487098</v>
      </c>
      <c r="O510" s="17">
        <v>0.226308940954799</v>
      </c>
      <c r="P510" s="17">
        <v>0.25876732026287802</v>
      </c>
      <c r="Q510" s="17">
        <v>0.22382323033017801</v>
      </c>
      <c r="R510" s="17"/>
      <c r="S510" s="17">
        <v>0.31494751388660303</v>
      </c>
      <c r="T510" s="17">
        <v>0.28389435397947099</v>
      </c>
      <c r="U510" s="17">
        <v>0.242783106761982</v>
      </c>
      <c r="V510" s="17">
        <v>0.27042694502130399</v>
      </c>
      <c r="W510" s="17">
        <v>0.16987729370915</v>
      </c>
      <c r="X510" s="17">
        <v>0.23963755531800901</v>
      </c>
      <c r="Y510" s="17">
        <v>0.23591055668587599</v>
      </c>
      <c r="Z510" s="17">
        <v>0.24234134390468601</v>
      </c>
      <c r="AA510" s="17">
        <v>0.28585084682853701</v>
      </c>
      <c r="AB510" s="17">
        <v>0.23185228103776101</v>
      </c>
      <c r="AC510" s="17">
        <v>0.22237425385225201</v>
      </c>
      <c r="AD510" s="17">
        <v>0.187370213744952</v>
      </c>
      <c r="AE510" s="17"/>
      <c r="AF510" s="17">
        <v>0.26129439690990403</v>
      </c>
      <c r="AG510" s="17">
        <v>0.28555004118726801</v>
      </c>
      <c r="AH510" s="17">
        <v>0.25237451490144502</v>
      </c>
      <c r="AI510" s="17">
        <v>0.28816275569965999</v>
      </c>
      <c r="AJ510" s="17">
        <v>0.20443667364453399</v>
      </c>
      <c r="AK510" s="17"/>
      <c r="AL510" s="17">
        <v>0.277210402118865</v>
      </c>
      <c r="AM510" s="17">
        <v>0.27356542557166802</v>
      </c>
      <c r="AN510" s="17">
        <v>0.34180131447184298</v>
      </c>
      <c r="AO510" s="17"/>
      <c r="AP510" s="17">
        <v>0.22798366063671199</v>
      </c>
      <c r="AQ510" s="17">
        <v>0.22677878256549699</v>
      </c>
      <c r="AR510" s="17">
        <v>0.26894179835645998</v>
      </c>
      <c r="AS510" s="17">
        <v>0.328425074776731</v>
      </c>
      <c r="AT510" s="17">
        <v>0.35002867189069198</v>
      </c>
      <c r="AU510" s="17"/>
      <c r="AV510" s="17">
        <v>0</v>
      </c>
      <c r="AW510" s="17">
        <v>0.29023130772347</v>
      </c>
      <c r="AX510" s="17">
        <v>0.21628443645444601</v>
      </c>
      <c r="AY510" s="17">
        <v>0.21533605916257501</v>
      </c>
      <c r="AZ510" s="17">
        <v>0.22215251664175401</v>
      </c>
      <c r="BA510" s="17">
        <v>0.22485321419777299</v>
      </c>
      <c r="BB510" s="17">
        <v>0.22101096394210601</v>
      </c>
      <c r="BC510" s="17">
        <v>0.23998869021696401</v>
      </c>
      <c r="BD510" s="17">
        <v>0.27302920937848002</v>
      </c>
      <c r="BE510" s="17">
        <v>0.31289213709092101</v>
      </c>
      <c r="BF510" s="17">
        <v>0.296603988596983</v>
      </c>
      <c r="BG510" s="17">
        <v>0.25141000591614898</v>
      </c>
      <c r="BH510" s="17">
        <v>0.27651638303269599</v>
      </c>
      <c r="BI510" s="17">
        <v>0.29612220746300699</v>
      </c>
      <c r="BJ510" s="17">
        <v>0.36201581997148202</v>
      </c>
      <c r="BK510" s="17">
        <v>0.46958124029898501</v>
      </c>
      <c r="BL510" s="17"/>
      <c r="BM510" s="17">
        <v>0.303233798762371</v>
      </c>
      <c r="BN510" s="17">
        <v>0.24319612433332899</v>
      </c>
      <c r="BO510" s="17">
        <v>0.27163098416257098</v>
      </c>
      <c r="BP510" s="17">
        <v>0.221023758611024</v>
      </c>
      <c r="BQ510" s="17">
        <v>0.24004415353399799</v>
      </c>
      <c r="BR510" s="17">
        <v>0.24360630482970599</v>
      </c>
      <c r="BS510" s="17"/>
      <c r="BT510" s="17">
        <v>0.28556607227070802</v>
      </c>
      <c r="BU510" s="17">
        <v>0.213524630630961</v>
      </c>
      <c r="BV510" s="17"/>
      <c r="BW510" s="17">
        <v>0.30695017177968698</v>
      </c>
      <c r="BX510" s="17">
        <v>0.221868394805571</v>
      </c>
      <c r="BY510" s="17"/>
      <c r="BZ510" s="17">
        <v>0.24592599986909899</v>
      </c>
      <c r="CA510" s="17">
        <v>0.29320495058259</v>
      </c>
      <c r="CB510" s="17">
        <v>0.325365264704224</v>
      </c>
      <c r="CC510" s="17"/>
      <c r="CD510" s="17">
        <v>0.25778013387436699</v>
      </c>
      <c r="CE510" s="17">
        <v>0.202926488404085</v>
      </c>
      <c r="CF510" s="17">
        <v>0.254354046837379</v>
      </c>
      <c r="CG510" s="17"/>
      <c r="CH510" s="17">
        <v>0.265682343891602</v>
      </c>
      <c r="CI510" s="17">
        <v>0.21100561832189799</v>
      </c>
      <c r="CJ510" s="17">
        <v>0.217607063736212</v>
      </c>
      <c r="CK510" s="17"/>
      <c r="CL510" s="17">
        <v>0.28739224999593399</v>
      </c>
      <c r="CM510" s="17">
        <v>0.22470860174568699</v>
      </c>
      <c r="CN510" s="17"/>
      <c r="CO510" s="17">
        <v>0.48509652665477698</v>
      </c>
      <c r="CP510" s="17">
        <v>0.26224789579121099</v>
      </c>
      <c r="CQ510" s="17">
        <v>0.23304564663862301</v>
      </c>
      <c r="CR510" s="17">
        <v>0.20434899200746301</v>
      </c>
    </row>
    <row r="511" spans="2:96" x14ac:dyDescent="0.25">
      <c r="B511" t="s">
        <v>360</v>
      </c>
      <c r="C511" s="17">
        <v>0.53028653710503204</v>
      </c>
      <c r="D511" s="17">
        <v>0.50633253878338202</v>
      </c>
      <c r="E511" s="17">
        <v>0.55335982097033498</v>
      </c>
      <c r="F511" s="17"/>
      <c r="G511" s="17">
        <v>0.51477833132029704</v>
      </c>
      <c r="H511" s="17">
        <v>0.47640737816655299</v>
      </c>
      <c r="I511" s="17">
        <v>0.52120798793618295</v>
      </c>
      <c r="J511" s="17">
        <v>0.53829648928084495</v>
      </c>
      <c r="K511" s="17">
        <v>0.56543426064025204</v>
      </c>
      <c r="L511" s="17">
        <v>0.56185915516809104</v>
      </c>
      <c r="M511" s="17"/>
      <c r="N511" s="17">
        <v>0.52357004348478697</v>
      </c>
      <c r="O511" s="17">
        <v>0.53735696095693197</v>
      </c>
      <c r="P511" s="17">
        <v>0.50673785825893702</v>
      </c>
      <c r="Q511" s="17">
        <v>0.55188475741912102</v>
      </c>
      <c r="R511" s="17"/>
      <c r="S511" s="17">
        <v>0.53192423099202502</v>
      </c>
      <c r="T511" s="17">
        <v>0.52462973416349701</v>
      </c>
      <c r="U511" s="17">
        <v>0.561913327351938</v>
      </c>
      <c r="V511" s="17">
        <v>0.54610450899390095</v>
      </c>
      <c r="W511" s="17">
        <v>0.60836230502313104</v>
      </c>
      <c r="X511" s="17">
        <v>0.56307119409784301</v>
      </c>
      <c r="Y511" s="17">
        <v>0.496602041800422</v>
      </c>
      <c r="Z511" s="17">
        <v>0.50171819363721304</v>
      </c>
      <c r="AA511" s="17">
        <v>0.47015969306090399</v>
      </c>
      <c r="AB511" s="17">
        <v>0.48251870110914402</v>
      </c>
      <c r="AC511" s="17">
        <v>0.55526867734650898</v>
      </c>
      <c r="AD511" s="17">
        <v>0.58555733698360601</v>
      </c>
      <c r="AE511" s="17"/>
      <c r="AF511" s="17">
        <v>0.50244661355970599</v>
      </c>
      <c r="AG511" s="17">
        <v>0.54497441943272096</v>
      </c>
      <c r="AH511" s="17">
        <v>0.54353957061400804</v>
      </c>
      <c r="AI511" s="17">
        <v>0.59975287754434803</v>
      </c>
      <c r="AJ511" s="17">
        <v>0.57252113515102998</v>
      </c>
      <c r="AK511" s="17"/>
      <c r="AL511" s="17">
        <v>0.47356019047058701</v>
      </c>
      <c r="AM511" s="17">
        <v>0.53560044985625699</v>
      </c>
      <c r="AN511" s="17">
        <v>0.49631718776398798</v>
      </c>
      <c r="AO511" s="17"/>
      <c r="AP511" s="17">
        <v>0.53812769913528902</v>
      </c>
      <c r="AQ511" s="17">
        <v>0.531954247882368</v>
      </c>
      <c r="AR511" s="17">
        <v>0.53293858060726296</v>
      </c>
      <c r="AS511" s="17">
        <v>0.49682688741439601</v>
      </c>
      <c r="AT511" s="17">
        <v>0.497242773038507</v>
      </c>
      <c r="AU511" s="17"/>
      <c r="AV511" s="17">
        <v>0.21570749083600099</v>
      </c>
      <c r="AW511" s="17">
        <v>0.52383662726538904</v>
      </c>
      <c r="AX511" s="17">
        <v>0.58885774186808804</v>
      </c>
      <c r="AY511" s="17">
        <v>0.51906197062505699</v>
      </c>
      <c r="AZ511" s="17">
        <v>0.517845132552193</v>
      </c>
      <c r="BA511" s="17">
        <v>0.53861070329927696</v>
      </c>
      <c r="BB511" s="17">
        <v>0.56102600946991599</v>
      </c>
      <c r="BC511" s="17">
        <v>0.52628201739083302</v>
      </c>
      <c r="BD511" s="17">
        <v>0.52126869036656398</v>
      </c>
      <c r="BE511" s="17">
        <v>0.45999111913087498</v>
      </c>
      <c r="BF511" s="17">
        <v>0.51327605571479595</v>
      </c>
      <c r="BG511" s="17">
        <v>0.58552252222399603</v>
      </c>
      <c r="BH511" s="17">
        <v>0.57794042676980095</v>
      </c>
      <c r="BI511" s="17">
        <v>0.58153932812837394</v>
      </c>
      <c r="BJ511" s="17">
        <v>0.50721569218612605</v>
      </c>
      <c r="BK511" s="17">
        <v>0.44034716111819</v>
      </c>
      <c r="BL511" s="17"/>
      <c r="BM511" s="17">
        <v>0.48826127536757402</v>
      </c>
      <c r="BN511" s="17">
        <v>0.55102823439251403</v>
      </c>
      <c r="BO511" s="17">
        <v>0.48946451610442998</v>
      </c>
      <c r="BP511" s="17">
        <v>0.56744896569119996</v>
      </c>
      <c r="BQ511" s="17">
        <v>0.55363574435042995</v>
      </c>
      <c r="BR511" s="17">
        <v>0.52051903637184804</v>
      </c>
      <c r="BS511" s="17"/>
      <c r="BT511" s="17">
        <v>0.52088204765228796</v>
      </c>
      <c r="BU511" s="17">
        <v>0.54733067060496399</v>
      </c>
      <c r="BV511" s="17"/>
      <c r="BW511" s="17">
        <v>0.50988498211876898</v>
      </c>
      <c r="BX511" s="17">
        <v>0.57120329738780695</v>
      </c>
      <c r="BY511" s="17"/>
      <c r="BZ511" s="17">
        <v>0.537213471062152</v>
      </c>
      <c r="CA511" s="17">
        <v>0.50110431873634098</v>
      </c>
      <c r="CB511" s="17">
        <v>0.52442415843543499</v>
      </c>
      <c r="CC511" s="17"/>
      <c r="CD511" s="17">
        <v>0.53499740828902498</v>
      </c>
      <c r="CE511" s="17">
        <v>0.55145302516002104</v>
      </c>
      <c r="CF511" s="17">
        <v>0.542333938891989</v>
      </c>
      <c r="CG511" s="17"/>
      <c r="CH511" s="17">
        <v>0.52018608514725195</v>
      </c>
      <c r="CI511" s="17">
        <v>0.56941531669952905</v>
      </c>
      <c r="CJ511" s="17">
        <v>0.58388327156188302</v>
      </c>
      <c r="CK511" s="17"/>
      <c r="CL511" s="17">
        <v>0.55374746806022102</v>
      </c>
      <c r="CM511" s="17">
        <v>0.50997512082288798</v>
      </c>
      <c r="CN511" s="17"/>
      <c r="CO511" s="17">
        <v>0.36010927962291001</v>
      </c>
      <c r="CP511" s="17">
        <v>0.54557177382070199</v>
      </c>
      <c r="CQ511" s="17">
        <v>0.55014036458387505</v>
      </c>
      <c r="CR511" s="17">
        <v>0.52460506270400797</v>
      </c>
    </row>
    <row r="512" spans="2:96" x14ac:dyDescent="0.25">
      <c r="B512" t="s">
        <v>361</v>
      </c>
      <c r="C512" s="17">
        <v>0.198235357952361</v>
      </c>
      <c r="D512" s="17">
        <v>0.200006429093882</v>
      </c>
      <c r="E512" s="17">
        <v>0.19648248326753601</v>
      </c>
      <c r="F512" s="17"/>
      <c r="G512" s="17">
        <v>0.146569230264187</v>
      </c>
      <c r="H512" s="17">
        <v>0.20780062781877401</v>
      </c>
      <c r="I512" s="17">
        <v>0.21387917090554001</v>
      </c>
      <c r="J512" s="17">
        <v>0.199577302002035</v>
      </c>
      <c r="K512" s="17">
        <v>0.20105239180648299</v>
      </c>
      <c r="L512" s="17">
        <v>0.20912150221398201</v>
      </c>
      <c r="M512" s="17"/>
      <c r="N512" s="17">
        <v>0.16255685581413701</v>
      </c>
      <c r="O512" s="17">
        <v>0.21713315007522299</v>
      </c>
      <c r="P512" s="17">
        <v>0.21590547929512</v>
      </c>
      <c r="Q512" s="17">
        <v>0.201666287327535</v>
      </c>
      <c r="R512" s="17"/>
      <c r="S512" s="17">
        <v>0.14634843241078899</v>
      </c>
      <c r="T512" s="17">
        <v>0.18417549589159901</v>
      </c>
      <c r="U512" s="17">
        <v>0.16921914519286299</v>
      </c>
      <c r="V512" s="17">
        <v>0.153192111202202</v>
      </c>
      <c r="W512" s="17">
        <v>0.22176040126771901</v>
      </c>
      <c r="X512" s="17">
        <v>0.178207252307928</v>
      </c>
      <c r="Y512" s="17">
        <v>0.235029677281059</v>
      </c>
      <c r="Z512" s="17">
        <v>0.23217251164378599</v>
      </c>
      <c r="AA512" s="17">
        <v>0.23383024694663701</v>
      </c>
      <c r="AB512" s="17">
        <v>0.26933206747750099</v>
      </c>
      <c r="AC512" s="17">
        <v>0.20133656943849301</v>
      </c>
      <c r="AD512" s="17">
        <v>0.22707244927144299</v>
      </c>
      <c r="AE512" s="17"/>
      <c r="AF512" s="17">
        <v>0.21857935044393101</v>
      </c>
      <c r="AG512" s="17">
        <v>0.15250349180390901</v>
      </c>
      <c r="AH512" s="17">
        <v>0.20408591448454699</v>
      </c>
      <c r="AI512" s="17">
        <v>0.112084366755992</v>
      </c>
      <c r="AJ512" s="17">
        <v>0.21428315892621699</v>
      </c>
      <c r="AK512" s="17"/>
      <c r="AL512" s="17">
        <v>0.23126007810103599</v>
      </c>
      <c r="AM512" s="17">
        <v>0.17673727475047499</v>
      </c>
      <c r="AN512" s="17">
        <v>0.16188149776416899</v>
      </c>
      <c r="AO512" s="17"/>
      <c r="AP512" s="17">
        <v>0.21037447509044399</v>
      </c>
      <c r="AQ512" s="17">
        <v>0.232011991570828</v>
      </c>
      <c r="AR512" s="17">
        <v>0.18008253495859</v>
      </c>
      <c r="AS512" s="17">
        <v>0.16510854143520201</v>
      </c>
      <c r="AT512" s="17">
        <v>0.15272855507080099</v>
      </c>
      <c r="AU512" s="17"/>
      <c r="AV512" s="17">
        <v>0.47392852822379899</v>
      </c>
      <c r="AW512" s="17">
        <v>0.15174383138835301</v>
      </c>
      <c r="AX512" s="17">
        <v>0.18145895797176001</v>
      </c>
      <c r="AY512" s="17">
        <v>0.249584707738638</v>
      </c>
      <c r="AZ512" s="17">
        <v>0.235284014644948</v>
      </c>
      <c r="BA512" s="17">
        <v>0.22125494202506299</v>
      </c>
      <c r="BB512" s="17">
        <v>0.21229962133376101</v>
      </c>
      <c r="BC512" s="17">
        <v>0.22464674112699901</v>
      </c>
      <c r="BD512" s="17">
        <v>0.19753632440048599</v>
      </c>
      <c r="BE512" s="17">
        <v>0.208052528379742</v>
      </c>
      <c r="BF512" s="17">
        <v>0.18354828445400301</v>
      </c>
      <c r="BG512" s="17">
        <v>0.154573231831277</v>
      </c>
      <c r="BH512" s="17">
        <v>0.145543190197503</v>
      </c>
      <c r="BI512" s="17">
        <v>0.12233846440861899</v>
      </c>
      <c r="BJ512" s="17">
        <v>0.112218447474717</v>
      </c>
      <c r="BK512" s="17">
        <v>9.0071598582824805E-2</v>
      </c>
      <c r="BL512" s="17"/>
      <c r="BM512" s="17">
        <v>0.18721090333114199</v>
      </c>
      <c r="BN512" s="17">
        <v>0.18984180571661799</v>
      </c>
      <c r="BO512" s="17">
        <v>0.22614556166197</v>
      </c>
      <c r="BP512" s="17">
        <v>0.20062066737651599</v>
      </c>
      <c r="BQ512" s="17">
        <v>0.18738947832855199</v>
      </c>
      <c r="BR512" s="17">
        <v>0.22691301749266499</v>
      </c>
      <c r="BS512" s="17"/>
      <c r="BT512" s="17">
        <v>0.17621069553311999</v>
      </c>
      <c r="BU512" s="17">
        <v>0.22557729818862399</v>
      </c>
      <c r="BV512" s="17"/>
      <c r="BW512" s="17">
        <v>0.16938451417358599</v>
      </c>
      <c r="BX512" s="17">
        <v>0.193622202231444</v>
      </c>
      <c r="BY512" s="17"/>
      <c r="BZ512" s="17">
        <v>0.200064965754329</v>
      </c>
      <c r="CA512" s="17">
        <v>0.198300504478328</v>
      </c>
      <c r="CB512" s="17">
        <v>0.13826721943655801</v>
      </c>
      <c r="CC512" s="17"/>
      <c r="CD512" s="17">
        <v>0.19227429823735501</v>
      </c>
      <c r="CE512" s="17">
        <v>0.21819779630232999</v>
      </c>
      <c r="CF512" s="17">
        <v>0.203312014270632</v>
      </c>
      <c r="CG512" s="17"/>
      <c r="CH512" s="17">
        <v>0.20056961838405499</v>
      </c>
      <c r="CI512" s="17">
        <v>0.19065653848872199</v>
      </c>
      <c r="CJ512" s="17">
        <v>0.19850966470190501</v>
      </c>
      <c r="CK512" s="17"/>
      <c r="CL512" s="17">
        <v>0.14597255150229499</v>
      </c>
      <c r="CM512" s="17">
        <v>0.250089585502622</v>
      </c>
      <c r="CN512" s="17"/>
      <c r="CO512" s="17">
        <v>0.15479419372231301</v>
      </c>
      <c r="CP512" s="17">
        <v>0.17857570999344599</v>
      </c>
      <c r="CQ512" s="17">
        <v>0.205068486815491</v>
      </c>
      <c r="CR512" s="17">
        <v>0.23839228876667701</v>
      </c>
    </row>
    <row r="513" spans="2:96" x14ac:dyDescent="0.25">
      <c r="B513" t="s">
        <v>175</v>
      </c>
      <c r="C513" s="17">
        <v>1.56148014895355E-2</v>
      </c>
      <c r="D513" s="17">
        <v>1.35116767384964E-2</v>
      </c>
      <c r="E513" s="17">
        <v>1.7758138985848299E-2</v>
      </c>
      <c r="F513" s="17"/>
      <c r="G513" s="17">
        <v>1.3918480961077799E-2</v>
      </c>
      <c r="H513" s="17">
        <v>9.4866922023048202E-3</v>
      </c>
      <c r="I513" s="17">
        <v>2.1620771337413199E-2</v>
      </c>
      <c r="J513" s="17">
        <v>1.48282762565729E-2</v>
      </c>
      <c r="K513" s="17">
        <v>2.4163966238473101E-2</v>
      </c>
      <c r="L513" s="17">
        <v>1.1756322848843899E-2</v>
      </c>
      <c r="M513" s="17"/>
      <c r="N513" s="17">
        <v>3.3967852362052002E-3</v>
      </c>
      <c r="O513" s="17">
        <v>1.92009480130459E-2</v>
      </c>
      <c r="P513" s="17">
        <v>1.85893421830652E-2</v>
      </c>
      <c r="Q513" s="17">
        <v>2.2625724923166501E-2</v>
      </c>
      <c r="R513" s="17"/>
      <c r="S513" s="17">
        <v>6.7798227105833504E-3</v>
      </c>
      <c r="T513" s="17">
        <v>7.30041596543327E-3</v>
      </c>
      <c r="U513" s="17">
        <v>2.60844206932167E-2</v>
      </c>
      <c r="V513" s="17">
        <v>3.02764347825921E-2</v>
      </c>
      <c r="W513" s="17">
        <v>0</v>
      </c>
      <c r="X513" s="17">
        <v>1.9083998276219701E-2</v>
      </c>
      <c r="Y513" s="17">
        <v>3.2457724232642399E-2</v>
      </c>
      <c r="Z513" s="17">
        <v>2.3767950814315399E-2</v>
      </c>
      <c r="AA513" s="17">
        <v>1.0159213163921099E-2</v>
      </c>
      <c r="AB513" s="17">
        <v>1.6296950375594099E-2</v>
      </c>
      <c r="AC513" s="17">
        <v>2.1020499362745401E-2</v>
      </c>
      <c r="AD513" s="17">
        <v>0</v>
      </c>
      <c r="AE513" s="17"/>
      <c r="AF513" s="17">
        <v>1.7679639086458601E-2</v>
      </c>
      <c r="AG513" s="17">
        <v>1.6972047576102201E-2</v>
      </c>
      <c r="AH513" s="17">
        <v>0</v>
      </c>
      <c r="AI513" s="17">
        <v>0</v>
      </c>
      <c r="AJ513" s="17">
        <v>8.7590322782180596E-3</v>
      </c>
      <c r="AK513" s="17"/>
      <c r="AL513" s="17">
        <v>1.7969329309511499E-2</v>
      </c>
      <c r="AM513" s="17">
        <v>1.40968498216004E-2</v>
      </c>
      <c r="AN513" s="17">
        <v>0</v>
      </c>
      <c r="AO513" s="17"/>
      <c r="AP513" s="17">
        <v>2.3514165137554902E-2</v>
      </c>
      <c r="AQ513" s="17">
        <v>9.2549779813068302E-3</v>
      </c>
      <c r="AR513" s="17">
        <v>1.8037086077687298E-2</v>
      </c>
      <c r="AS513" s="17">
        <v>9.6394963736707306E-3</v>
      </c>
      <c r="AT513" s="17">
        <v>0</v>
      </c>
      <c r="AU513" s="17"/>
      <c r="AV513" s="17">
        <v>0.31036398094020001</v>
      </c>
      <c r="AW513" s="17">
        <v>3.4188233622787799E-2</v>
      </c>
      <c r="AX513" s="17">
        <v>1.3398863705706299E-2</v>
      </c>
      <c r="AY513" s="17">
        <v>1.6017262473729001E-2</v>
      </c>
      <c r="AZ513" s="17">
        <v>2.4718336161105799E-2</v>
      </c>
      <c r="BA513" s="17">
        <v>1.52811404778868E-2</v>
      </c>
      <c r="BB513" s="17">
        <v>5.6634052542178896E-3</v>
      </c>
      <c r="BC513" s="17">
        <v>9.0825512652047795E-3</v>
      </c>
      <c r="BD513" s="17">
        <v>8.1657758544705899E-3</v>
      </c>
      <c r="BE513" s="17">
        <v>1.9064215398462599E-2</v>
      </c>
      <c r="BF513" s="17">
        <v>6.5716712342176803E-3</v>
      </c>
      <c r="BG513" s="17">
        <v>8.4942400285785893E-3</v>
      </c>
      <c r="BH513" s="17">
        <v>0</v>
      </c>
      <c r="BI513" s="17">
        <v>0</v>
      </c>
      <c r="BJ513" s="17">
        <v>1.8550040367674301E-2</v>
      </c>
      <c r="BK513" s="17">
        <v>0</v>
      </c>
      <c r="BL513" s="17"/>
      <c r="BM513" s="17">
        <v>2.1294022538913999E-2</v>
      </c>
      <c r="BN513" s="17">
        <v>1.5933835557539799E-2</v>
      </c>
      <c r="BO513" s="17">
        <v>1.2758938071028E-2</v>
      </c>
      <c r="BP513" s="17">
        <v>1.0906608321260201E-2</v>
      </c>
      <c r="BQ513" s="17">
        <v>1.89306237870192E-2</v>
      </c>
      <c r="BR513" s="17">
        <v>8.9616413057814395E-3</v>
      </c>
      <c r="BS513" s="17"/>
      <c r="BT513" s="17">
        <v>1.73411845438836E-2</v>
      </c>
      <c r="BU513" s="17">
        <v>1.35674005754513E-2</v>
      </c>
      <c r="BV513" s="17"/>
      <c r="BW513" s="17">
        <v>1.3780331927958399E-2</v>
      </c>
      <c r="BX513" s="17">
        <v>1.3306105575177401E-2</v>
      </c>
      <c r="BY513" s="17"/>
      <c r="BZ513" s="17">
        <v>1.67955633144194E-2</v>
      </c>
      <c r="CA513" s="17">
        <v>7.3902262027407501E-3</v>
      </c>
      <c r="CB513" s="17">
        <v>1.19433574237828E-2</v>
      </c>
      <c r="CC513" s="17"/>
      <c r="CD513" s="17">
        <v>1.4948159599253E-2</v>
      </c>
      <c r="CE513" s="17">
        <v>2.7422690133563701E-2</v>
      </c>
      <c r="CF513" s="17">
        <v>0</v>
      </c>
      <c r="CG513" s="17"/>
      <c r="CH513" s="17">
        <v>1.3561952577091601E-2</v>
      </c>
      <c r="CI513" s="17">
        <v>2.8922526489851299E-2</v>
      </c>
      <c r="CJ513" s="17">
        <v>0</v>
      </c>
      <c r="CK513" s="17"/>
      <c r="CL513" s="17">
        <v>1.2887730441550799E-2</v>
      </c>
      <c r="CM513" s="17">
        <v>1.52266919288033E-2</v>
      </c>
      <c r="CN513" s="17"/>
      <c r="CO513" s="17">
        <v>0</v>
      </c>
      <c r="CP513" s="17">
        <v>1.36046203946416E-2</v>
      </c>
      <c r="CQ513" s="17">
        <v>1.17455019620106E-2</v>
      </c>
      <c r="CR513" s="17">
        <v>3.2653656521853001E-2</v>
      </c>
    </row>
    <row r="514" spans="2:96" x14ac:dyDescent="0.25">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c r="AV514" s="17"/>
      <c r="AW514" s="17"/>
      <c r="AX514" s="17"/>
      <c r="AY514" s="17"/>
      <c r="AZ514" s="17"/>
      <c r="BA514" s="17"/>
      <c r="BB514" s="17"/>
      <c r="BC514" s="17"/>
      <c r="BD514" s="17"/>
      <c r="BE514" s="17"/>
      <c r="BF514" s="17"/>
      <c r="BG514" s="17"/>
      <c r="BH514" s="17"/>
      <c r="BI514" s="17"/>
      <c r="BJ514" s="17"/>
      <c r="BK514" s="17"/>
      <c r="BL514" s="17"/>
      <c r="BM514" s="17"/>
      <c r="BN514" s="17"/>
      <c r="BO514" s="17"/>
      <c r="BP514" s="17"/>
      <c r="BQ514" s="17"/>
      <c r="BR514" s="17"/>
      <c r="BS514" s="17"/>
      <c r="BT514" s="17"/>
      <c r="BU514" s="17"/>
      <c r="BV514" s="17"/>
      <c r="BW514" s="17"/>
      <c r="BX514" s="17"/>
      <c r="BY514" s="17"/>
      <c r="BZ514" s="17"/>
      <c r="CA514" s="17"/>
      <c r="CB514" s="17"/>
      <c r="CC514" s="17"/>
      <c r="CD514" s="17"/>
      <c r="CE514" s="17"/>
      <c r="CF514" s="17"/>
      <c r="CG514" s="17"/>
      <c r="CH514" s="17"/>
      <c r="CI514" s="17"/>
      <c r="CJ514" s="17"/>
      <c r="CK514" s="17"/>
      <c r="CL514" s="17"/>
      <c r="CM514" s="17"/>
      <c r="CN514" s="17"/>
      <c r="CO514" s="17"/>
      <c r="CP514" s="17"/>
      <c r="CQ514" s="17"/>
      <c r="CR514" s="17"/>
    </row>
    <row r="515" spans="2:96" x14ac:dyDescent="0.25">
      <c r="B515" s="6" t="s">
        <v>368</v>
      </c>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c r="BJ515" s="17"/>
      <c r="BK515" s="17"/>
      <c r="BL515" s="17"/>
      <c r="BM515" s="17"/>
      <c r="BN515" s="17"/>
      <c r="BO515" s="17"/>
      <c r="BP515" s="17"/>
      <c r="BQ515" s="17"/>
      <c r="BR515" s="17"/>
      <c r="BS515" s="17"/>
      <c r="BT515" s="17"/>
      <c r="BU515" s="17"/>
      <c r="BV515" s="17"/>
      <c r="BW515" s="17"/>
      <c r="BX515" s="17"/>
      <c r="BY515" s="17"/>
      <c r="BZ515" s="17"/>
      <c r="CA515" s="17"/>
      <c r="CB515" s="17"/>
      <c r="CC515" s="17"/>
      <c r="CD515" s="17"/>
      <c r="CE515" s="17"/>
      <c r="CF515" s="17"/>
      <c r="CG515" s="17"/>
      <c r="CH515" s="17"/>
      <c r="CI515" s="17"/>
      <c r="CJ515" s="17"/>
      <c r="CK515" s="17"/>
      <c r="CL515" s="17"/>
      <c r="CM515" s="17"/>
      <c r="CN515" s="17"/>
      <c r="CO515" s="17"/>
      <c r="CP515" s="17"/>
      <c r="CQ515" s="17"/>
      <c r="CR515" s="17"/>
    </row>
    <row r="516" spans="2:96" x14ac:dyDescent="0.25">
      <c r="B516" s="24" t="s">
        <v>123</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c r="BJ516" s="17"/>
      <c r="BK516" s="17"/>
      <c r="BL516" s="17"/>
      <c r="BM516" s="17"/>
      <c r="BN516" s="17"/>
      <c r="BO516" s="17"/>
      <c r="BP516" s="17"/>
      <c r="BQ516" s="17"/>
      <c r="BR516" s="17"/>
      <c r="BS516" s="17"/>
      <c r="BT516" s="17"/>
      <c r="BU516" s="17"/>
      <c r="BV516" s="17"/>
      <c r="BW516" s="17"/>
      <c r="BX516" s="17"/>
      <c r="BY516" s="17"/>
      <c r="BZ516" s="17"/>
      <c r="CA516" s="17"/>
      <c r="CB516" s="17"/>
      <c r="CC516" s="17"/>
      <c r="CD516" s="17"/>
      <c r="CE516" s="17"/>
      <c r="CF516" s="17"/>
      <c r="CG516" s="17"/>
      <c r="CH516" s="17"/>
      <c r="CI516" s="17"/>
      <c r="CJ516" s="17"/>
      <c r="CK516" s="17"/>
      <c r="CL516" s="17"/>
      <c r="CM516" s="17"/>
      <c r="CN516" s="17"/>
      <c r="CO516" s="17"/>
      <c r="CP516" s="17"/>
      <c r="CQ516" s="17"/>
      <c r="CR516" s="17"/>
    </row>
    <row r="517" spans="2:96" x14ac:dyDescent="0.25">
      <c r="B517" t="s">
        <v>363</v>
      </c>
      <c r="C517" s="17">
        <v>0.387407572787132</v>
      </c>
      <c r="D517" s="17">
        <v>0.40960334357835698</v>
      </c>
      <c r="E517" s="17">
        <v>0.36555646762268601</v>
      </c>
      <c r="F517" s="17"/>
      <c r="G517" s="17">
        <v>0.34545022654592999</v>
      </c>
      <c r="H517" s="17">
        <v>0.42211563263928398</v>
      </c>
      <c r="I517" s="17">
        <v>0.40141048483887998</v>
      </c>
      <c r="J517" s="17">
        <v>0.447041318174627</v>
      </c>
      <c r="K517" s="17">
        <v>0.39254538263459199</v>
      </c>
      <c r="L517" s="17">
        <v>0.32349433525238103</v>
      </c>
      <c r="M517" s="17"/>
      <c r="N517" s="17">
        <v>0.41751260825602998</v>
      </c>
      <c r="O517" s="17">
        <v>0.38449952705300899</v>
      </c>
      <c r="P517" s="17">
        <v>0.39213955339329898</v>
      </c>
      <c r="Q517" s="17">
        <v>0.35406767067032102</v>
      </c>
      <c r="R517" s="17"/>
      <c r="S517" s="17">
        <v>0.40676783912795</v>
      </c>
      <c r="T517" s="17">
        <v>0.40041927551039003</v>
      </c>
      <c r="U517" s="17">
        <v>0.32614716817660999</v>
      </c>
      <c r="V517" s="17">
        <v>0.40651878757932097</v>
      </c>
      <c r="W517" s="17">
        <v>0.43430602586677602</v>
      </c>
      <c r="X517" s="17">
        <v>0.39566908738686501</v>
      </c>
      <c r="Y517" s="17">
        <v>0.356890609031282</v>
      </c>
      <c r="Z517" s="17">
        <v>0.44069369531869701</v>
      </c>
      <c r="AA517" s="17">
        <v>0.38581404709497202</v>
      </c>
      <c r="AB517" s="17">
        <v>0.35890016814376602</v>
      </c>
      <c r="AC517" s="17">
        <v>0.422516668419883</v>
      </c>
      <c r="AD517" s="17">
        <v>0.25639721919576403</v>
      </c>
      <c r="AE517" s="17"/>
      <c r="AF517" s="17">
        <v>0.40427710965247998</v>
      </c>
      <c r="AG517" s="17">
        <v>0.38825866755176203</v>
      </c>
      <c r="AH517" s="17">
        <v>0.48054485797947299</v>
      </c>
      <c r="AI517" s="17">
        <v>0.43577533750078401</v>
      </c>
      <c r="AJ517" s="17">
        <v>0.32161186849028001</v>
      </c>
      <c r="AK517" s="17"/>
      <c r="AL517" s="17">
        <v>0.42339488093800098</v>
      </c>
      <c r="AM517" s="17">
        <v>0.408261440261808</v>
      </c>
      <c r="AN517" s="17">
        <v>0.43943286299761902</v>
      </c>
      <c r="AO517" s="17"/>
      <c r="AP517" s="17">
        <v>0.362204751138197</v>
      </c>
      <c r="AQ517" s="17">
        <v>0.38858482885787099</v>
      </c>
      <c r="AR517" s="17">
        <v>0.41307621494455299</v>
      </c>
      <c r="AS517" s="17">
        <v>0.46014573612478299</v>
      </c>
      <c r="AT517" s="17">
        <v>0.489414847485444</v>
      </c>
      <c r="AU517" s="17"/>
      <c r="AV517" s="17">
        <v>0.21570749083600099</v>
      </c>
      <c r="AW517" s="17">
        <v>0.40224147146615302</v>
      </c>
      <c r="AX517" s="17">
        <v>0.325727139017437</v>
      </c>
      <c r="AY517" s="17">
        <v>0.38692794096165101</v>
      </c>
      <c r="AZ517" s="17">
        <v>0.31990345709749501</v>
      </c>
      <c r="BA517" s="17">
        <v>0.362862611802105</v>
      </c>
      <c r="BB517" s="17">
        <v>0.35201030530243899</v>
      </c>
      <c r="BC517" s="17">
        <v>0.41048895151966802</v>
      </c>
      <c r="BD517" s="17">
        <v>0.38837444537110799</v>
      </c>
      <c r="BE517" s="17">
        <v>0.437944383157162</v>
      </c>
      <c r="BF517" s="17">
        <v>0.450151595468189</v>
      </c>
      <c r="BG517" s="17">
        <v>0.43701007800825598</v>
      </c>
      <c r="BH517" s="17">
        <v>0.49190410145091901</v>
      </c>
      <c r="BI517" s="17">
        <v>0.35217408959887297</v>
      </c>
      <c r="BJ517" s="17">
        <v>0.46599007996067099</v>
      </c>
      <c r="BK517" s="17">
        <v>0.56617947905250299</v>
      </c>
      <c r="BL517" s="17"/>
      <c r="BM517" s="17">
        <v>0.41928558456438197</v>
      </c>
      <c r="BN517" s="17">
        <v>0.36739061391993</v>
      </c>
      <c r="BO517" s="17">
        <v>0.37732611645179898</v>
      </c>
      <c r="BP517" s="17">
        <v>0.39433643929266099</v>
      </c>
      <c r="BQ517" s="17">
        <v>0.35908608725924901</v>
      </c>
      <c r="BR517" s="17">
        <v>0.41606584489876097</v>
      </c>
      <c r="BS517" s="17"/>
      <c r="BT517" s="17">
        <v>0.49427972978882001</v>
      </c>
      <c r="BU517" s="17">
        <v>0.231286272301199</v>
      </c>
      <c r="BV517" s="17"/>
      <c r="BW517" s="17">
        <v>0.41361152489411102</v>
      </c>
      <c r="BX517" s="17">
        <v>0.36397679955909901</v>
      </c>
      <c r="BY517" s="17"/>
      <c r="BZ517" s="17">
        <v>0.378576964730442</v>
      </c>
      <c r="CA517" s="17">
        <v>0.439583258426476</v>
      </c>
      <c r="CB517" s="17">
        <v>0.373816766718226</v>
      </c>
      <c r="CC517" s="17"/>
      <c r="CD517" s="17">
        <v>0.38950656943044198</v>
      </c>
      <c r="CE517" s="17">
        <v>0.32822305324991502</v>
      </c>
      <c r="CF517" s="17">
        <v>0.35447838340826898</v>
      </c>
      <c r="CG517" s="17"/>
      <c r="CH517" s="17">
        <v>0.39323134874735</v>
      </c>
      <c r="CI517" s="17">
        <v>0.39115170084512502</v>
      </c>
      <c r="CJ517" s="17">
        <v>0.35675719113390603</v>
      </c>
      <c r="CK517" s="17"/>
      <c r="CL517" s="17">
        <v>0.42709020985496998</v>
      </c>
      <c r="CM517" s="17">
        <v>0.35115764324377802</v>
      </c>
      <c r="CN517" s="17"/>
      <c r="CO517" s="17">
        <v>0.43678203315081998</v>
      </c>
      <c r="CP517" s="17">
        <v>0.39091006204418799</v>
      </c>
      <c r="CQ517" s="17">
        <v>0.38530647708354299</v>
      </c>
      <c r="CR517" s="17">
        <v>0.366789190116803</v>
      </c>
    </row>
    <row r="518" spans="2:96" x14ac:dyDescent="0.25">
      <c r="B518" t="s">
        <v>364</v>
      </c>
      <c r="C518" s="17">
        <v>0.240859177372063</v>
      </c>
      <c r="D518" s="17">
        <v>0.25470563221367398</v>
      </c>
      <c r="E518" s="17">
        <v>0.22650475415837701</v>
      </c>
      <c r="F518" s="17"/>
      <c r="G518" s="17">
        <v>0.39892994799882497</v>
      </c>
      <c r="H518" s="17">
        <v>0.26011114185021</v>
      </c>
      <c r="I518" s="17">
        <v>0.30680219913562101</v>
      </c>
      <c r="J518" s="17">
        <v>0.19005650694859599</v>
      </c>
      <c r="K518" s="17">
        <v>0.18498675853336</v>
      </c>
      <c r="L518" s="17">
        <v>0.145193991548975</v>
      </c>
      <c r="M518" s="17"/>
      <c r="N518" s="17">
        <v>0.256216890672049</v>
      </c>
      <c r="O518" s="17">
        <v>0.246163762213021</v>
      </c>
      <c r="P518" s="17">
        <v>0.25669797206495698</v>
      </c>
      <c r="Q518" s="17">
        <v>0.20476612584437201</v>
      </c>
      <c r="R518" s="17"/>
      <c r="S518" s="17">
        <v>0.30151208443712002</v>
      </c>
      <c r="T518" s="17">
        <v>0.218338780315572</v>
      </c>
      <c r="U518" s="17">
        <v>0.26952701788212102</v>
      </c>
      <c r="V518" s="17">
        <v>0.25106419585065598</v>
      </c>
      <c r="W518" s="17">
        <v>0.18392086559471901</v>
      </c>
      <c r="X518" s="17">
        <v>0.23269918453159499</v>
      </c>
      <c r="Y518" s="17">
        <v>0.20440441413521501</v>
      </c>
      <c r="Z518" s="17">
        <v>0.19945880671303501</v>
      </c>
      <c r="AA518" s="17">
        <v>0.25987985888607001</v>
      </c>
      <c r="AB518" s="17">
        <v>0.21410336077331399</v>
      </c>
      <c r="AC518" s="17">
        <v>0.155898501676139</v>
      </c>
      <c r="AD518" s="17">
        <v>0.410248252435367</v>
      </c>
      <c r="AE518" s="17"/>
      <c r="AF518" s="17">
        <v>0.18940986774724999</v>
      </c>
      <c r="AG518" s="17">
        <v>0.297399041514117</v>
      </c>
      <c r="AH518" s="17">
        <v>0.18574676317154701</v>
      </c>
      <c r="AI518" s="17">
        <v>0.12134471714370899</v>
      </c>
      <c r="AJ518" s="17">
        <v>0.27174266314992002</v>
      </c>
      <c r="AK518" s="17"/>
      <c r="AL518" s="17">
        <v>0.193037958924239</v>
      </c>
      <c r="AM518" s="17">
        <v>0.29312148683037298</v>
      </c>
      <c r="AN518" s="17">
        <v>0.23374590572878301</v>
      </c>
      <c r="AO518" s="17"/>
      <c r="AP518" s="17">
        <v>0.21950356719662401</v>
      </c>
      <c r="AQ518" s="17">
        <v>0.231116907785442</v>
      </c>
      <c r="AR518" s="17">
        <v>0.25419483831891898</v>
      </c>
      <c r="AS518" s="17">
        <v>0.28426365150175598</v>
      </c>
      <c r="AT518" s="17">
        <v>0.21132085173343201</v>
      </c>
      <c r="AU518" s="17"/>
      <c r="AV518" s="17">
        <v>0</v>
      </c>
      <c r="AW518" s="17">
        <v>0.16558417822952801</v>
      </c>
      <c r="AX518" s="17">
        <v>0.24093090806539999</v>
      </c>
      <c r="AY518" s="17">
        <v>0.20768654976956499</v>
      </c>
      <c r="AZ518" s="17">
        <v>0.24865223280304599</v>
      </c>
      <c r="BA518" s="17">
        <v>0.27386102073044899</v>
      </c>
      <c r="BB518" s="17">
        <v>0.23124745245040801</v>
      </c>
      <c r="BC518" s="17">
        <v>0.24593491292449601</v>
      </c>
      <c r="BD518" s="17">
        <v>0.25797847483382702</v>
      </c>
      <c r="BE518" s="17">
        <v>0.194665070658289</v>
      </c>
      <c r="BF518" s="17">
        <v>0.25490874123443302</v>
      </c>
      <c r="BG518" s="17">
        <v>0.28292345695409998</v>
      </c>
      <c r="BH518" s="17">
        <v>0.20700427172828201</v>
      </c>
      <c r="BI518" s="17">
        <v>0.39175498467278003</v>
      </c>
      <c r="BJ518" s="17">
        <v>0.27826105062752399</v>
      </c>
      <c r="BK518" s="17">
        <v>0.23784404914903901</v>
      </c>
      <c r="BL518" s="17"/>
      <c r="BM518" s="17">
        <v>0.25695459835594198</v>
      </c>
      <c r="BN518" s="17">
        <v>0.27036651718002003</v>
      </c>
      <c r="BO518" s="17">
        <v>0.248435684017039</v>
      </c>
      <c r="BP518" s="17">
        <v>0.21103592462960299</v>
      </c>
      <c r="BQ518" s="17">
        <v>0.18966965753832299</v>
      </c>
      <c r="BR518" s="17">
        <v>0.202300619786691</v>
      </c>
      <c r="BS518" s="17"/>
      <c r="BT518" s="17">
        <v>0.22623087131321801</v>
      </c>
      <c r="BU518" s="17">
        <v>0.26010657798949899</v>
      </c>
      <c r="BV518" s="17"/>
      <c r="BW518" s="17">
        <v>0.27479635583450601</v>
      </c>
      <c r="BX518" s="17">
        <v>0.219308754018153</v>
      </c>
      <c r="BY518" s="17"/>
      <c r="BZ518" s="17">
        <v>0.23688872501733499</v>
      </c>
      <c r="CA518" s="17">
        <v>0.238577861223007</v>
      </c>
      <c r="CB518" s="17">
        <v>0.31014822499539402</v>
      </c>
      <c r="CC518" s="17"/>
      <c r="CD518" s="17">
        <v>0.22093317682284599</v>
      </c>
      <c r="CE518" s="17">
        <v>0.34466819322021103</v>
      </c>
      <c r="CF518" s="17">
        <v>0.288185772953443</v>
      </c>
      <c r="CG518" s="17"/>
      <c r="CH518" s="17">
        <v>0.219890425689694</v>
      </c>
      <c r="CI518" s="17">
        <v>0.29809450004398402</v>
      </c>
      <c r="CJ518" s="17">
        <v>0.30809105265150899</v>
      </c>
      <c r="CK518" s="17"/>
      <c r="CL518" s="17">
        <v>0.22178637017660399</v>
      </c>
      <c r="CM518" s="17">
        <v>0.25851904654019098</v>
      </c>
      <c r="CN518" s="17"/>
      <c r="CO518" s="17">
        <v>0.27270516485319302</v>
      </c>
      <c r="CP518" s="17">
        <v>0.24123587334228899</v>
      </c>
      <c r="CQ518" s="17">
        <v>0.23298864446523099</v>
      </c>
      <c r="CR518" s="17">
        <v>0.24379479520508801</v>
      </c>
    </row>
    <row r="519" spans="2:96" x14ac:dyDescent="0.25">
      <c r="B519" t="s">
        <v>365</v>
      </c>
      <c r="C519" s="17">
        <v>0.11695080768343601</v>
      </c>
      <c r="D519" s="17">
        <v>0.120724625340544</v>
      </c>
      <c r="E519" s="17">
        <v>0.11279902367735201</v>
      </c>
      <c r="F519" s="17"/>
      <c r="G519" s="17">
        <v>0.107665921152045</v>
      </c>
      <c r="H519" s="17">
        <v>9.3729634915819704E-2</v>
      </c>
      <c r="I519" s="17">
        <v>8.9724688669159697E-2</v>
      </c>
      <c r="J519" s="17">
        <v>0.14490450288543799</v>
      </c>
      <c r="K519" s="17">
        <v>0.12249182491975499</v>
      </c>
      <c r="L519" s="17">
        <v>0.13773574766490901</v>
      </c>
      <c r="M519" s="17"/>
      <c r="N519" s="17">
        <v>0.103859713536022</v>
      </c>
      <c r="O519" s="17">
        <v>0.11421449373532799</v>
      </c>
      <c r="P519" s="17">
        <v>0.126385217030274</v>
      </c>
      <c r="Q519" s="17">
        <v>0.124716854144949</v>
      </c>
      <c r="R519" s="17"/>
      <c r="S519" s="17">
        <v>9.6225461291260306E-2</v>
      </c>
      <c r="T519" s="17">
        <v>0.13925064085553099</v>
      </c>
      <c r="U519" s="17">
        <v>8.8502939319581697E-2</v>
      </c>
      <c r="V519" s="17">
        <v>0.102758112925391</v>
      </c>
      <c r="W519" s="17">
        <v>0.134470576565863</v>
      </c>
      <c r="X519" s="17">
        <v>0.110155978243869</v>
      </c>
      <c r="Y519" s="17">
        <v>0.14398314891182901</v>
      </c>
      <c r="Z519" s="17">
        <v>0.11618781083464599</v>
      </c>
      <c r="AA519" s="17">
        <v>0.12801512000745999</v>
      </c>
      <c r="AB519" s="17">
        <v>0.12167176784135</v>
      </c>
      <c r="AC519" s="17">
        <v>0.14987756644202199</v>
      </c>
      <c r="AD519" s="17">
        <v>3.3915178481108497E-2</v>
      </c>
      <c r="AE519" s="17"/>
      <c r="AF519" s="17">
        <v>0.12375589419182299</v>
      </c>
      <c r="AG519" s="17">
        <v>0.118574602177605</v>
      </c>
      <c r="AH519" s="17">
        <v>0.149568435827309</v>
      </c>
      <c r="AI519" s="17">
        <v>0.257550420803699</v>
      </c>
      <c r="AJ519" s="17">
        <v>7.3883472528596894E-2</v>
      </c>
      <c r="AK519" s="17"/>
      <c r="AL519" s="17">
        <v>0.115244118223627</v>
      </c>
      <c r="AM519" s="17">
        <v>0.101090711393979</v>
      </c>
      <c r="AN519" s="17">
        <v>0.11365725258996801</v>
      </c>
      <c r="AO519" s="17"/>
      <c r="AP519" s="17">
        <v>0.132387424069074</v>
      </c>
      <c r="AQ519" s="17">
        <v>0.112445815827579</v>
      </c>
      <c r="AR519" s="17">
        <v>0.10697474566074</v>
      </c>
      <c r="AS519" s="17">
        <v>0.103020728388081</v>
      </c>
      <c r="AT519" s="17">
        <v>5.6140012865331899E-2</v>
      </c>
      <c r="AU519" s="17"/>
      <c r="AV519" s="17">
        <v>0.334768686323765</v>
      </c>
      <c r="AW519" s="17">
        <v>0.118865125620948</v>
      </c>
      <c r="AX519" s="17">
        <v>6.4073811183199603E-2</v>
      </c>
      <c r="AY519" s="17">
        <v>0.14602053711045301</v>
      </c>
      <c r="AZ519" s="17">
        <v>0.18987162981344499</v>
      </c>
      <c r="BA519" s="17">
        <v>0.11117317379974601</v>
      </c>
      <c r="BB519" s="17">
        <v>0.16643654731527599</v>
      </c>
      <c r="BC519" s="17">
        <v>9.3469957681961396E-2</v>
      </c>
      <c r="BD519" s="17">
        <v>7.8680114717636196E-2</v>
      </c>
      <c r="BE519" s="17">
        <v>6.97938287260602E-2</v>
      </c>
      <c r="BF519" s="17">
        <v>0.12967603716304599</v>
      </c>
      <c r="BG519" s="17">
        <v>0.117441065474871</v>
      </c>
      <c r="BH519" s="17">
        <v>6.6120971458732095E-2</v>
      </c>
      <c r="BI519" s="17">
        <v>9.4080882571645499E-2</v>
      </c>
      <c r="BJ519" s="17">
        <v>5.0643801228510699E-2</v>
      </c>
      <c r="BK519" s="17">
        <v>7.7111249186701897E-2</v>
      </c>
      <c r="BL519" s="17"/>
      <c r="BM519" s="17">
        <v>0.130567129705251</v>
      </c>
      <c r="BN519" s="17">
        <v>0.100003136421421</v>
      </c>
      <c r="BO519" s="17">
        <v>0.108825231670526</v>
      </c>
      <c r="BP519" s="17">
        <v>0.11893260546687801</v>
      </c>
      <c r="BQ519" s="17">
        <v>0.14157346369283799</v>
      </c>
      <c r="BR519" s="17">
        <v>0.119111368235227</v>
      </c>
      <c r="BS519" s="17"/>
      <c r="BT519" s="17">
        <v>4.4946592210203799E-2</v>
      </c>
      <c r="BU519" s="17">
        <v>0.22730216060990499</v>
      </c>
      <c r="BV519" s="17"/>
      <c r="BW519" s="17">
        <v>0.10208923297306099</v>
      </c>
      <c r="BX519" s="17">
        <v>0.14063722497244299</v>
      </c>
      <c r="BY519" s="17"/>
      <c r="BZ519" s="17">
        <v>0.116938516971146</v>
      </c>
      <c r="CA519" s="17">
        <v>0.120025286595193</v>
      </c>
      <c r="CB519" s="17">
        <v>0.123156047561802</v>
      </c>
      <c r="CC519" s="17"/>
      <c r="CD519" s="17">
        <v>0.121230259566146</v>
      </c>
      <c r="CE519" s="17">
        <v>6.2473521576584201E-2</v>
      </c>
      <c r="CF519" s="17">
        <v>0.17737482624638901</v>
      </c>
      <c r="CG519" s="17"/>
      <c r="CH519" s="17">
        <v>0.117041896232429</v>
      </c>
      <c r="CI519" s="17">
        <v>8.9192876679693403E-2</v>
      </c>
      <c r="CJ519" s="17">
        <v>0.168217863976136</v>
      </c>
      <c r="CK519" s="17"/>
      <c r="CL519" s="17">
        <v>0.11534589088526501</v>
      </c>
      <c r="CM519" s="17">
        <v>0.117963564035044</v>
      </c>
      <c r="CN519" s="17"/>
      <c r="CO519" s="17">
        <v>0.116076173309656</v>
      </c>
      <c r="CP519" s="17">
        <v>0.13259615940640401</v>
      </c>
      <c r="CQ519" s="17">
        <v>0.106240469652775</v>
      </c>
      <c r="CR519" s="17">
        <v>0.10814133942451901</v>
      </c>
    </row>
    <row r="520" spans="2:96" x14ac:dyDescent="0.25">
      <c r="B520" t="s">
        <v>366</v>
      </c>
      <c r="C520" s="17">
        <v>0.155804657356333</v>
      </c>
      <c r="D520" s="17">
        <v>0.13120812243723201</v>
      </c>
      <c r="E520" s="17">
        <v>0.18072700520371701</v>
      </c>
      <c r="F520" s="17"/>
      <c r="G520" s="17">
        <v>0.112667481990816</v>
      </c>
      <c r="H520" s="17">
        <v>0.13550897254104999</v>
      </c>
      <c r="I520" s="17">
        <v>0.12584668074724401</v>
      </c>
      <c r="J520" s="17">
        <v>0.140500551420809</v>
      </c>
      <c r="K520" s="17">
        <v>0.18014435279359001</v>
      </c>
      <c r="L520" s="17">
        <v>0.22161604869319301</v>
      </c>
      <c r="M520" s="17"/>
      <c r="N520" s="17">
        <v>0.13712420753319701</v>
      </c>
      <c r="O520" s="17">
        <v>0.16019601654027399</v>
      </c>
      <c r="P520" s="17">
        <v>0.13892390753700201</v>
      </c>
      <c r="Q520" s="17">
        <v>0.18589313431711299</v>
      </c>
      <c r="R520" s="17"/>
      <c r="S520" s="17">
        <v>0.109838579405385</v>
      </c>
      <c r="T520" s="17">
        <v>0.14738198128777899</v>
      </c>
      <c r="U520" s="17">
        <v>0.220045546024766</v>
      </c>
      <c r="V520" s="17">
        <v>0.15405146919468901</v>
      </c>
      <c r="W520" s="17">
        <v>0.13550951992315599</v>
      </c>
      <c r="X520" s="17">
        <v>0.14583969430303501</v>
      </c>
      <c r="Y520" s="17">
        <v>0.16159967033966199</v>
      </c>
      <c r="Z520" s="17">
        <v>0.107914774860916</v>
      </c>
      <c r="AA520" s="17">
        <v>0.14610922218521699</v>
      </c>
      <c r="AB520" s="17">
        <v>0.19111039385959899</v>
      </c>
      <c r="AC520" s="17">
        <v>0.17430169687578301</v>
      </c>
      <c r="AD520" s="17">
        <v>0.26458888630974903</v>
      </c>
      <c r="AE520" s="17"/>
      <c r="AF520" s="17">
        <v>0.178331584681477</v>
      </c>
      <c r="AG520" s="17">
        <v>0.108072007226169</v>
      </c>
      <c r="AH520" s="17">
        <v>0.135437587610339</v>
      </c>
      <c r="AI520" s="17">
        <v>0.108457469850938</v>
      </c>
      <c r="AJ520" s="17">
        <v>0.211528040247487</v>
      </c>
      <c r="AK520" s="17"/>
      <c r="AL520" s="17">
        <v>0.17485774254820899</v>
      </c>
      <c r="AM520" s="17">
        <v>0.111792233112832</v>
      </c>
      <c r="AN520" s="17">
        <v>0.17308982879342699</v>
      </c>
      <c r="AO520" s="17"/>
      <c r="AP520" s="17">
        <v>0.171196785753159</v>
      </c>
      <c r="AQ520" s="17">
        <v>0.17497037796703299</v>
      </c>
      <c r="AR520" s="17">
        <v>0.138038568205228</v>
      </c>
      <c r="AS520" s="17">
        <v>0.10993397558271301</v>
      </c>
      <c r="AT520" s="17">
        <v>0.15460474789313799</v>
      </c>
      <c r="AU520" s="17"/>
      <c r="AV520" s="17">
        <v>0.152769603320837</v>
      </c>
      <c r="AW520" s="17">
        <v>0.18013572437274999</v>
      </c>
      <c r="AX520" s="17">
        <v>0.193429328523884</v>
      </c>
      <c r="AY520" s="17">
        <v>0.18300138233121799</v>
      </c>
      <c r="AZ520" s="17">
        <v>0.15098629564386101</v>
      </c>
      <c r="BA520" s="17">
        <v>0.17064391134211701</v>
      </c>
      <c r="BB520" s="17">
        <v>0.16582223527482301</v>
      </c>
      <c r="BC520" s="17">
        <v>0.151267419489716</v>
      </c>
      <c r="BD520" s="17">
        <v>0.14855214547704901</v>
      </c>
      <c r="BE520" s="17">
        <v>0.18496073738625299</v>
      </c>
      <c r="BF520" s="17">
        <v>0.11293051142183801</v>
      </c>
      <c r="BG520" s="17">
        <v>0.132647038521333</v>
      </c>
      <c r="BH520" s="17">
        <v>0.14812664033133599</v>
      </c>
      <c r="BI520" s="17">
        <v>8.5518895410821E-2</v>
      </c>
      <c r="BJ520" s="17">
        <v>4.0390343899521897E-2</v>
      </c>
      <c r="BK520" s="17">
        <v>9.2896312678154E-2</v>
      </c>
      <c r="BL520" s="17"/>
      <c r="BM520" s="17">
        <v>0.11899360230155701</v>
      </c>
      <c r="BN520" s="17">
        <v>0.160008003583166</v>
      </c>
      <c r="BO520" s="17">
        <v>0.15581672904114399</v>
      </c>
      <c r="BP520" s="17">
        <v>0.16360004246250801</v>
      </c>
      <c r="BQ520" s="17">
        <v>0.21681060008269201</v>
      </c>
      <c r="BR520" s="17">
        <v>0.14304472950216399</v>
      </c>
      <c r="BS520" s="17"/>
      <c r="BT520" s="17">
        <v>0.116833362567141</v>
      </c>
      <c r="BU520" s="17">
        <v>0.21235767373079001</v>
      </c>
      <c r="BV520" s="17"/>
      <c r="BW520" s="17">
        <v>0.130758760156646</v>
      </c>
      <c r="BX520" s="17">
        <v>0.179977011877822</v>
      </c>
      <c r="BY520" s="17"/>
      <c r="BZ520" s="17">
        <v>0.166171897212014</v>
      </c>
      <c r="CA520" s="17">
        <v>0.117005899038024</v>
      </c>
      <c r="CB520" s="17">
        <v>8.7048139876028802E-2</v>
      </c>
      <c r="CC520" s="17"/>
      <c r="CD520" s="17">
        <v>0.16417394416088499</v>
      </c>
      <c r="CE520" s="17">
        <v>0.14875570145485001</v>
      </c>
      <c r="CF520" s="17">
        <v>0.141705479138103</v>
      </c>
      <c r="CG520" s="17"/>
      <c r="CH520" s="17">
        <v>0.166356945786999</v>
      </c>
      <c r="CI520" s="17">
        <v>0.132023584201831</v>
      </c>
      <c r="CJ520" s="17">
        <v>0.115024493671374</v>
      </c>
      <c r="CK520" s="17"/>
      <c r="CL520" s="17">
        <v>0.14109878041458501</v>
      </c>
      <c r="CM520" s="17">
        <v>0.17183387807856501</v>
      </c>
      <c r="CN520" s="17"/>
      <c r="CO520" s="17">
        <v>8.5427011817312798E-2</v>
      </c>
      <c r="CP520" s="17">
        <v>0.14255135693445001</v>
      </c>
      <c r="CQ520" s="17">
        <v>0.17352539451309601</v>
      </c>
      <c r="CR520" s="17">
        <v>0.1724208076223</v>
      </c>
    </row>
    <row r="521" spans="2:96" x14ac:dyDescent="0.25">
      <c r="B521" t="s">
        <v>367</v>
      </c>
      <c r="C521" s="17">
        <v>4.0578249674511097E-2</v>
      </c>
      <c r="D521" s="17">
        <v>2.9882114525519501E-2</v>
      </c>
      <c r="E521" s="17">
        <v>5.1269637005064699E-2</v>
      </c>
      <c r="F521" s="17"/>
      <c r="G521" s="17">
        <v>2.08848060575299E-2</v>
      </c>
      <c r="H521" s="17">
        <v>3.3966656270337299E-2</v>
      </c>
      <c r="I521" s="17">
        <v>3.3041343577701998E-2</v>
      </c>
      <c r="J521" s="17">
        <v>3.2801092902330999E-2</v>
      </c>
      <c r="K521" s="17">
        <v>2.44940576048829E-2</v>
      </c>
      <c r="L521" s="17">
        <v>8.2402280067639194E-2</v>
      </c>
      <c r="M521" s="17"/>
      <c r="N521" s="17">
        <v>4.74469126634183E-2</v>
      </c>
      <c r="O521" s="17">
        <v>4.42792336447883E-2</v>
      </c>
      <c r="P521" s="17">
        <v>2.8375347665782299E-2</v>
      </c>
      <c r="Q521" s="17">
        <v>4.0477092402697597E-2</v>
      </c>
      <c r="R521" s="17"/>
      <c r="S521" s="17">
        <v>3.3951071297488998E-2</v>
      </c>
      <c r="T521" s="17">
        <v>4.2116836749788999E-2</v>
      </c>
      <c r="U521" s="17">
        <v>3.9761495953691703E-2</v>
      </c>
      <c r="V521" s="17">
        <v>3.7026591609817597E-2</v>
      </c>
      <c r="W521" s="17">
        <v>6.3548324662310404E-2</v>
      </c>
      <c r="X521" s="17">
        <v>4.7820547680021801E-2</v>
      </c>
      <c r="Y521" s="17">
        <v>5.6741256110651901E-2</v>
      </c>
      <c r="Z521" s="17">
        <v>6.0690734248630501E-2</v>
      </c>
      <c r="AA521" s="17">
        <v>2.1854755259606999E-2</v>
      </c>
      <c r="AB521" s="17">
        <v>2.8975715963783E-2</v>
      </c>
      <c r="AC521" s="17">
        <v>6.2180599622759097E-2</v>
      </c>
      <c r="AD521" s="17">
        <v>0</v>
      </c>
      <c r="AE521" s="17"/>
      <c r="AF521" s="17">
        <v>4.4170117000838699E-2</v>
      </c>
      <c r="AG521" s="17">
        <v>3.3224192037778003E-2</v>
      </c>
      <c r="AH521" s="17">
        <v>2.33743364088396E-2</v>
      </c>
      <c r="AI521" s="17">
        <v>4.21899091791995E-2</v>
      </c>
      <c r="AJ521" s="17">
        <v>5.6515938729423197E-2</v>
      </c>
      <c r="AK521" s="17"/>
      <c r="AL521" s="17">
        <v>4.8142070676783798E-2</v>
      </c>
      <c r="AM521" s="17">
        <v>3.7017850752428499E-2</v>
      </c>
      <c r="AN521" s="17">
        <v>3.38114346081934E-2</v>
      </c>
      <c r="AO521" s="17"/>
      <c r="AP521" s="17">
        <v>4.3803246021809503E-2</v>
      </c>
      <c r="AQ521" s="17">
        <v>3.1547350269427003E-2</v>
      </c>
      <c r="AR521" s="17">
        <v>3.5645833484705798E-2</v>
      </c>
      <c r="AS521" s="17">
        <v>2.9373911998090901E-2</v>
      </c>
      <c r="AT521" s="17">
        <v>5.7918814945233203E-2</v>
      </c>
      <c r="AU521" s="17"/>
      <c r="AV521" s="17">
        <v>0</v>
      </c>
      <c r="AW521" s="17">
        <v>3.5552398548553001E-2</v>
      </c>
      <c r="AX521" s="17">
        <v>8.76457911307022E-2</v>
      </c>
      <c r="AY521" s="17">
        <v>1.7449260545820199E-2</v>
      </c>
      <c r="AZ521" s="17">
        <v>3.3541782489001901E-2</v>
      </c>
      <c r="BA521" s="17">
        <v>2.5669421310563999E-2</v>
      </c>
      <c r="BB521" s="17">
        <v>2.2070214630356098E-2</v>
      </c>
      <c r="BC521" s="17">
        <v>4.6991946319787398E-2</v>
      </c>
      <c r="BD521" s="17">
        <v>5.22018150751671E-2</v>
      </c>
      <c r="BE521" s="17">
        <v>5.09028072461385E-2</v>
      </c>
      <c r="BF521" s="17">
        <v>2.1547058955934499E-2</v>
      </c>
      <c r="BG521" s="17">
        <v>2.9978361041439399E-2</v>
      </c>
      <c r="BH521" s="17">
        <v>4.8035028915841597E-2</v>
      </c>
      <c r="BI521" s="17">
        <v>3.9915561146006598E-2</v>
      </c>
      <c r="BJ521" s="17">
        <v>8.1352513895357498E-2</v>
      </c>
      <c r="BK521" s="17">
        <v>2.5968909933602201E-2</v>
      </c>
      <c r="BL521" s="17"/>
      <c r="BM521" s="17">
        <v>2.9319837480542899E-2</v>
      </c>
      <c r="BN521" s="17">
        <v>4.4493884740201203E-2</v>
      </c>
      <c r="BO521" s="17">
        <v>3.6095357687415397E-2</v>
      </c>
      <c r="BP521" s="17">
        <v>4.2773649684027901E-2</v>
      </c>
      <c r="BQ521" s="17">
        <v>4.8679656195078497E-2</v>
      </c>
      <c r="BR521" s="17">
        <v>5.40715199395011E-2</v>
      </c>
      <c r="BS521" s="17"/>
      <c r="BT521" s="17">
        <v>6.6694941791364107E-2</v>
      </c>
      <c r="BU521" s="17">
        <v>2.7232629216272799E-3</v>
      </c>
      <c r="BV521" s="17"/>
      <c r="BW521" s="17">
        <v>3.88788642550267E-2</v>
      </c>
      <c r="BX521" s="17">
        <v>3.7942814377460603E-2</v>
      </c>
      <c r="BY521" s="17"/>
      <c r="BZ521" s="17">
        <v>4.2511319494050098E-2</v>
      </c>
      <c r="CA521" s="17">
        <v>3.3834781692830301E-2</v>
      </c>
      <c r="CB521" s="17">
        <v>4.44321483468599E-2</v>
      </c>
      <c r="CC521" s="17"/>
      <c r="CD521" s="17">
        <v>4.2360940439584001E-2</v>
      </c>
      <c r="CE521" s="17">
        <v>5.1726943217109703E-2</v>
      </c>
      <c r="CF521" s="17">
        <v>2.8122002066623301E-2</v>
      </c>
      <c r="CG521" s="17"/>
      <c r="CH521" s="17">
        <v>4.40104466132143E-2</v>
      </c>
      <c r="CI521" s="17">
        <v>3.3209052496731097E-2</v>
      </c>
      <c r="CJ521" s="17">
        <v>2.5789340653895699E-2</v>
      </c>
      <c r="CK521" s="17"/>
      <c r="CL521" s="17">
        <v>4.4819497374247702E-2</v>
      </c>
      <c r="CM521" s="17">
        <v>3.8924937009189101E-2</v>
      </c>
      <c r="CN521" s="17"/>
      <c r="CO521" s="17">
        <v>6.7791267511134401E-2</v>
      </c>
      <c r="CP521" s="17">
        <v>3.7625216240999002E-2</v>
      </c>
      <c r="CQ521" s="17">
        <v>3.6314907208651201E-2</v>
      </c>
      <c r="CR521" s="17">
        <v>4.4570348534198598E-2</v>
      </c>
    </row>
    <row r="522" spans="2:96" x14ac:dyDescent="0.25">
      <c r="B522" t="s">
        <v>175</v>
      </c>
      <c r="C522" s="17">
        <v>5.8399535126524897E-2</v>
      </c>
      <c r="D522" s="17">
        <v>5.38761619046743E-2</v>
      </c>
      <c r="E522" s="17">
        <v>6.3143112332803397E-2</v>
      </c>
      <c r="F522" s="17"/>
      <c r="G522" s="17">
        <v>1.4401616254853301E-2</v>
      </c>
      <c r="H522" s="17">
        <v>5.45679617832995E-2</v>
      </c>
      <c r="I522" s="17">
        <v>4.3174603031392901E-2</v>
      </c>
      <c r="J522" s="17">
        <v>4.4696027668199197E-2</v>
      </c>
      <c r="K522" s="17">
        <v>9.5337623513819206E-2</v>
      </c>
      <c r="L522" s="17">
        <v>8.95575967729033E-2</v>
      </c>
      <c r="M522" s="17"/>
      <c r="N522" s="17">
        <v>3.7839667339283498E-2</v>
      </c>
      <c r="O522" s="17">
        <v>5.06469668135806E-2</v>
      </c>
      <c r="P522" s="17">
        <v>5.7478002308686299E-2</v>
      </c>
      <c r="Q522" s="17">
        <v>9.0079122620547805E-2</v>
      </c>
      <c r="R522" s="17"/>
      <c r="S522" s="17">
        <v>5.17049644407956E-2</v>
      </c>
      <c r="T522" s="17">
        <v>5.2492485280938202E-2</v>
      </c>
      <c r="U522" s="17">
        <v>5.6015832643229603E-2</v>
      </c>
      <c r="V522" s="17">
        <v>4.8580842840125801E-2</v>
      </c>
      <c r="W522" s="17">
        <v>4.8244687387176001E-2</v>
      </c>
      <c r="X522" s="17">
        <v>6.7815507854614293E-2</v>
      </c>
      <c r="Y522" s="17">
        <v>7.6380901471359897E-2</v>
      </c>
      <c r="Z522" s="17">
        <v>7.5054178024075505E-2</v>
      </c>
      <c r="AA522" s="17">
        <v>5.8326996566673603E-2</v>
      </c>
      <c r="AB522" s="17">
        <v>8.5238593418188E-2</v>
      </c>
      <c r="AC522" s="17">
        <v>3.52249669634149E-2</v>
      </c>
      <c r="AD522" s="17">
        <v>3.4850463578011699E-2</v>
      </c>
      <c r="AE522" s="17"/>
      <c r="AF522" s="17">
        <v>6.00554267261314E-2</v>
      </c>
      <c r="AG522" s="17">
        <v>5.4471489492568199E-2</v>
      </c>
      <c r="AH522" s="17">
        <v>2.5328019002492999E-2</v>
      </c>
      <c r="AI522" s="17">
        <v>3.4682145521670198E-2</v>
      </c>
      <c r="AJ522" s="17">
        <v>6.4718016854292404E-2</v>
      </c>
      <c r="AK522" s="17"/>
      <c r="AL522" s="17">
        <v>4.5323228689141203E-2</v>
      </c>
      <c r="AM522" s="17">
        <v>4.8716277648579498E-2</v>
      </c>
      <c r="AN522" s="17">
        <v>6.26271528200875E-3</v>
      </c>
      <c r="AO522" s="17"/>
      <c r="AP522" s="17">
        <v>7.0904225821136202E-2</v>
      </c>
      <c r="AQ522" s="17">
        <v>6.1334719292648499E-2</v>
      </c>
      <c r="AR522" s="17">
        <v>5.2069799385853897E-2</v>
      </c>
      <c r="AS522" s="17">
        <v>1.32619964045756E-2</v>
      </c>
      <c r="AT522" s="17">
        <v>3.06007250774212E-2</v>
      </c>
      <c r="AU522" s="17"/>
      <c r="AV522" s="17">
        <v>0.29675421951939701</v>
      </c>
      <c r="AW522" s="17">
        <v>9.76211017620678E-2</v>
      </c>
      <c r="AX522" s="17">
        <v>8.8193022079376099E-2</v>
      </c>
      <c r="AY522" s="17">
        <v>5.89143292812929E-2</v>
      </c>
      <c r="AZ522" s="17">
        <v>5.7044602153151297E-2</v>
      </c>
      <c r="BA522" s="17">
        <v>5.57898610150191E-2</v>
      </c>
      <c r="BB522" s="17">
        <v>6.2413245026697498E-2</v>
      </c>
      <c r="BC522" s="17">
        <v>5.1846812064371202E-2</v>
      </c>
      <c r="BD522" s="17">
        <v>7.4213004525212303E-2</v>
      </c>
      <c r="BE522" s="17">
        <v>6.17331728260972E-2</v>
      </c>
      <c r="BF522" s="17">
        <v>3.0786055756558899E-2</v>
      </c>
      <c r="BG522" s="17">
        <v>0</v>
      </c>
      <c r="BH522" s="17">
        <v>3.8808986114888797E-2</v>
      </c>
      <c r="BI522" s="17">
        <v>3.6555586599873999E-2</v>
      </c>
      <c r="BJ522" s="17">
        <v>8.3362210388415403E-2</v>
      </c>
      <c r="BK522" s="17">
        <v>0</v>
      </c>
      <c r="BL522" s="17"/>
      <c r="BM522" s="17">
        <v>4.48792475923252E-2</v>
      </c>
      <c r="BN522" s="17">
        <v>5.7737844155261703E-2</v>
      </c>
      <c r="BO522" s="17">
        <v>7.3500881132075604E-2</v>
      </c>
      <c r="BP522" s="17">
        <v>6.9321338464322493E-2</v>
      </c>
      <c r="BQ522" s="17">
        <v>4.41805352318193E-2</v>
      </c>
      <c r="BR522" s="17">
        <v>6.54059176376557E-2</v>
      </c>
      <c r="BS522" s="17"/>
      <c r="BT522" s="17">
        <v>5.1014502329252399E-2</v>
      </c>
      <c r="BU522" s="17">
        <v>6.6224052446978807E-2</v>
      </c>
      <c r="BV522" s="17"/>
      <c r="BW522" s="17">
        <v>3.9865261886649697E-2</v>
      </c>
      <c r="BX522" s="17">
        <v>5.8157395195022402E-2</v>
      </c>
      <c r="BY522" s="17"/>
      <c r="BZ522" s="17">
        <v>5.8912576575012698E-2</v>
      </c>
      <c r="CA522" s="17">
        <v>5.0972913024468797E-2</v>
      </c>
      <c r="CB522" s="17">
        <v>6.1398672501688699E-2</v>
      </c>
      <c r="CC522" s="17"/>
      <c r="CD522" s="17">
        <v>6.1795109580095903E-2</v>
      </c>
      <c r="CE522" s="17">
        <v>6.4152587281329596E-2</v>
      </c>
      <c r="CF522" s="17">
        <v>1.0133536187172301E-2</v>
      </c>
      <c r="CG522" s="17"/>
      <c r="CH522" s="17">
        <v>5.9468936930313201E-2</v>
      </c>
      <c r="CI522" s="17">
        <v>5.6328285732634702E-2</v>
      </c>
      <c r="CJ522" s="17">
        <v>2.6120057913179898E-2</v>
      </c>
      <c r="CK522" s="17"/>
      <c r="CL522" s="17">
        <v>4.98592512943297E-2</v>
      </c>
      <c r="CM522" s="17">
        <v>6.1600931093231899E-2</v>
      </c>
      <c r="CN522" s="17"/>
      <c r="CO522" s="17">
        <v>2.1218349357884199E-2</v>
      </c>
      <c r="CP522" s="17">
        <v>5.50813320316699E-2</v>
      </c>
      <c r="CQ522" s="17">
        <v>6.5624107076703297E-2</v>
      </c>
      <c r="CR522" s="17">
        <v>6.4283519097090194E-2</v>
      </c>
    </row>
    <row r="523" spans="2:96" x14ac:dyDescent="0.25">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c r="BM523" s="17"/>
      <c r="BN523" s="17"/>
      <c r="BO523" s="17"/>
      <c r="BP523" s="17"/>
      <c r="BQ523" s="17"/>
      <c r="BR523" s="17"/>
      <c r="BS523" s="17"/>
      <c r="BT523" s="17"/>
      <c r="BU523" s="17"/>
      <c r="BV523" s="17"/>
      <c r="BW523" s="17"/>
      <c r="BX523" s="17"/>
      <c r="BY523" s="17"/>
      <c r="BZ523" s="17"/>
      <c r="CA523" s="17"/>
      <c r="CB523" s="17"/>
      <c r="CC523" s="17"/>
      <c r="CD523" s="17"/>
      <c r="CE523" s="17"/>
      <c r="CF523" s="17"/>
      <c r="CG523" s="17"/>
      <c r="CH523" s="17"/>
      <c r="CI523" s="17"/>
      <c r="CJ523" s="17"/>
      <c r="CK523" s="17"/>
      <c r="CL523" s="17"/>
      <c r="CM523" s="17"/>
      <c r="CN523" s="17"/>
      <c r="CO523" s="17"/>
      <c r="CP523" s="17"/>
      <c r="CQ523" s="17"/>
      <c r="CR523" s="17"/>
    </row>
    <row r="524" spans="2:96" x14ac:dyDescent="0.25">
      <c r="B524" s="6" t="s">
        <v>385</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c r="BL524" s="17"/>
      <c r="BM524" s="17"/>
      <c r="BN524" s="17"/>
      <c r="BO524" s="17"/>
      <c r="BP524" s="17"/>
      <c r="BQ524" s="17"/>
      <c r="BR524" s="17"/>
      <c r="BS524" s="17"/>
      <c r="BT524" s="17"/>
      <c r="BU524" s="17"/>
      <c r="BV524" s="17"/>
      <c r="BW524" s="17"/>
      <c r="BX524" s="17"/>
      <c r="BY524" s="17"/>
      <c r="BZ524" s="17"/>
      <c r="CA524" s="17"/>
      <c r="CB524" s="17"/>
      <c r="CC524" s="17"/>
      <c r="CD524" s="17"/>
      <c r="CE524" s="17"/>
      <c r="CF524" s="17"/>
      <c r="CG524" s="17"/>
      <c r="CH524" s="17"/>
      <c r="CI524" s="17"/>
      <c r="CJ524" s="17"/>
      <c r="CK524" s="17"/>
      <c r="CL524" s="17"/>
      <c r="CM524" s="17"/>
      <c r="CN524" s="17"/>
      <c r="CO524" s="17"/>
      <c r="CP524" s="17"/>
      <c r="CQ524" s="17"/>
      <c r="CR524" s="17"/>
    </row>
    <row r="525" spans="2:96" x14ac:dyDescent="0.25">
      <c r="B525" s="24" t="s">
        <v>384</v>
      </c>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c r="AN525" s="17"/>
      <c r="AO525" s="17"/>
      <c r="AP525" s="17"/>
      <c r="AQ525" s="17"/>
      <c r="AR525" s="17"/>
      <c r="AS525" s="17"/>
      <c r="AT525" s="17"/>
      <c r="AU525" s="17"/>
      <c r="AV525" s="17"/>
      <c r="AW525" s="17"/>
      <c r="AX525" s="17"/>
      <c r="AY525" s="17"/>
      <c r="AZ525" s="17"/>
      <c r="BA525" s="17"/>
      <c r="BB525" s="17"/>
      <c r="BC525" s="17"/>
      <c r="BD525" s="17"/>
      <c r="BE525" s="17"/>
      <c r="BF525" s="17"/>
      <c r="BG525" s="17"/>
      <c r="BH525" s="17"/>
      <c r="BI525" s="17"/>
      <c r="BJ525" s="17"/>
      <c r="BK525" s="17"/>
      <c r="BL525" s="17"/>
      <c r="BM525" s="17"/>
      <c r="BN525" s="17"/>
      <c r="BO525" s="17"/>
      <c r="BP525" s="17"/>
      <c r="BQ525" s="17"/>
      <c r="BR525" s="17"/>
      <c r="BS525" s="17"/>
      <c r="BT525" s="17"/>
      <c r="BU525" s="17"/>
      <c r="BV525" s="17"/>
      <c r="BW525" s="17"/>
      <c r="BX525" s="17"/>
      <c r="BY525" s="17"/>
      <c r="BZ525" s="17"/>
      <c r="CA525" s="17"/>
      <c r="CB525" s="17"/>
      <c r="CC525" s="17"/>
      <c r="CD525" s="17"/>
      <c r="CE525" s="17"/>
      <c r="CF525" s="17"/>
      <c r="CG525" s="17"/>
      <c r="CH525" s="17"/>
      <c r="CI525" s="17"/>
      <c r="CJ525" s="17"/>
      <c r="CK525" s="17"/>
      <c r="CL525" s="17"/>
      <c r="CM525" s="17"/>
      <c r="CN525" s="17"/>
      <c r="CO525" s="17"/>
      <c r="CP525" s="17"/>
      <c r="CQ525" s="17"/>
      <c r="CR525" s="17"/>
    </row>
    <row r="526" spans="2:96" x14ac:dyDescent="0.25">
      <c r="B526" t="s">
        <v>376</v>
      </c>
      <c r="C526" s="17">
        <v>0.24995690562533299</v>
      </c>
      <c r="D526" s="17">
        <v>0.248220360592523</v>
      </c>
      <c r="E526" s="17">
        <v>0.25225610542464699</v>
      </c>
      <c r="F526" s="17"/>
      <c r="G526" s="17">
        <v>0.22103555415897</v>
      </c>
      <c r="H526" s="17">
        <v>0.235710235946438</v>
      </c>
      <c r="I526" s="17">
        <v>0.18994093490918099</v>
      </c>
      <c r="J526" s="17">
        <v>0.22949109455460401</v>
      </c>
      <c r="K526" s="17">
        <v>0.25159200597665299</v>
      </c>
      <c r="L526" s="17">
        <v>0.33413327791266201</v>
      </c>
      <c r="M526" s="17"/>
      <c r="N526" s="17">
        <v>0.273206532747163</v>
      </c>
      <c r="O526" s="17">
        <v>0.192695181250718</v>
      </c>
      <c r="P526" s="17">
        <v>0.28948020364489302</v>
      </c>
      <c r="Q526" s="17">
        <v>0.249444040503083</v>
      </c>
      <c r="R526" s="17"/>
      <c r="S526" s="17">
        <v>0.17445872160482301</v>
      </c>
      <c r="T526" s="17">
        <v>0.24279275157664601</v>
      </c>
      <c r="U526" s="17">
        <v>0.28177426490470098</v>
      </c>
      <c r="V526" s="17">
        <v>0.32418044687576397</v>
      </c>
      <c r="W526" s="17">
        <v>0.30217354067355301</v>
      </c>
      <c r="X526" s="17">
        <v>0.172204521772757</v>
      </c>
      <c r="Y526" s="17">
        <v>0.28377725690601102</v>
      </c>
      <c r="Z526" s="17">
        <v>0.25634576525421299</v>
      </c>
      <c r="AA526" s="17">
        <v>0.30854201257913899</v>
      </c>
      <c r="AB526" s="17">
        <v>0.21531809319956599</v>
      </c>
      <c r="AC526" s="17">
        <v>0.205016665087493</v>
      </c>
      <c r="AD526" s="17">
        <v>0.19712882574879201</v>
      </c>
      <c r="AE526" s="17"/>
      <c r="AF526" s="17">
        <v>0.28102976707053001</v>
      </c>
      <c r="AG526" s="17">
        <v>0.25762412503425502</v>
      </c>
      <c r="AH526" s="17">
        <v>0.20063650478867801</v>
      </c>
      <c r="AI526" s="17">
        <v>0.12256877732307001</v>
      </c>
      <c r="AJ526" s="17">
        <v>0.191818038931927</v>
      </c>
      <c r="AK526" s="17"/>
      <c r="AL526" s="17">
        <v>0.272814086832601</v>
      </c>
      <c r="AM526" s="17">
        <v>0.26405850595008801</v>
      </c>
      <c r="AN526" s="17">
        <v>0.20566053028944201</v>
      </c>
      <c r="AO526" s="17"/>
      <c r="AP526" s="17">
        <v>0.24474096796751499</v>
      </c>
      <c r="AQ526" s="17">
        <v>0.235945503373864</v>
      </c>
      <c r="AR526" s="17">
        <v>0.23821491514820101</v>
      </c>
      <c r="AS526" s="17">
        <v>0.219982654726295</v>
      </c>
      <c r="AT526" s="17">
        <v>0.22879587380450001</v>
      </c>
      <c r="AU526" s="17"/>
      <c r="AV526" s="17">
        <v>0</v>
      </c>
      <c r="AW526" s="17">
        <v>0.207612332460057</v>
      </c>
      <c r="AX526" s="17">
        <v>0.25783516296223202</v>
      </c>
      <c r="AY526" s="17">
        <v>0.33977750431140202</v>
      </c>
      <c r="AZ526" s="17">
        <v>0.26035246128827899</v>
      </c>
      <c r="BA526" s="17">
        <v>0.25393074351454797</v>
      </c>
      <c r="BB526" s="17">
        <v>0.21092020585892399</v>
      </c>
      <c r="BC526" s="17">
        <v>0.28000643056947699</v>
      </c>
      <c r="BD526" s="17">
        <v>0.183812953215894</v>
      </c>
      <c r="BE526" s="17">
        <v>0.244556017185179</v>
      </c>
      <c r="BF526" s="17">
        <v>0.23023152374703801</v>
      </c>
      <c r="BG526" s="17">
        <v>0.24248545282081899</v>
      </c>
      <c r="BH526" s="17">
        <v>0.26909700298817801</v>
      </c>
      <c r="BI526" s="17">
        <v>0.230881581162517</v>
      </c>
      <c r="BJ526" s="17">
        <v>0.42046952307653801</v>
      </c>
      <c r="BK526" s="17">
        <v>0.29920739241953598</v>
      </c>
      <c r="BL526" s="17"/>
      <c r="BM526" s="17">
        <v>0.264918070350386</v>
      </c>
      <c r="BN526" s="17">
        <v>0.21334893509747699</v>
      </c>
      <c r="BO526" s="17">
        <v>0.23019533280980101</v>
      </c>
      <c r="BP526" s="17">
        <v>0.23657105099768999</v>
      </c>
      <c r="BQ526" s="17">
        <v>0.33771376943582099</v>
      </c>
      <c r="BR526" s="17">
        <v>0.38899970988851801</v>
      </c>
      <c r="BS526" s="17"/>
      <c r="BT526" s="17">
        <v>0.25887937584510501</v>
      </c>
      <c r="BU526" s="17">
        <v>0.24225877720889999</v>
      </c>
      <c r="BV526" s="17"/>
      <c r="BW526" s="17">
        <v>0.28947427705311901</v>
      </c>
      <c r="BX526" s="17">
        <v>0.218187097592563</v>
      </c>
      <c r="BY526" s="17"/>
      <c r="BZ526" s="17">
        <v>0.24995690562533299</v>
      </c>
      <c r="CA526" s="17" t="s">
        <v>131</v>
      </c>
      <c r="CB526" s="17" t="s">
        <v>131</v>
      </c>
      <c r="CC526" s="17"/>
      <c r="CD526" s="17">
        <v>0.256042615631214</v>
      </c>
      <c r="CE526" s="17">
        <v>0.23239463887759801</v>
      </c>
      <c r="CF526" s="17">
        <v>0.20562789778038101</v>
      </c>
      <c r="CG526" s="17"/>
      <c r="CH526" s="17">
        <v>0.25576350738531201</v>
      </c>
      <c r="CI526" s="17">
        <v>0.244188825872656</v>
      </c>
      <c r="CJ526" s="17">
        <v>0.20001960372719399</v>
      </c>
      <c r="CK526" s="17"/>
      <c r="CL526" s="17">
        <v>0.25875273660268</v>
      </c>
      <c r="CM526" s="17">
        <v>0.25068470329520198</v>
      </c>
      <c r="CN526" s="17"/>
      <c r="CO526" s="17">
        <v>0.46722271577894797</v>
      </c>
      <c r="CP526" s="17">
        <v>0.25656828410754901</v>
      </c>
      <c r="CQ526" s="17">
        <v>0.23355593569674199</v>
      </c>
      <c r="CR526" s="17">
        <v>0.19721091980462799</v>
      </c>
    </row>
    <row r="527" spans="2:96" x14ac:dyDescent="0.25">
      <c r="B527" t="s">
        <v>377</v>
      </c>
      <c r="C527" s="17">
        <v>0.40488586236609297</v>
      </c>
      <c r="D527" s="17">
        <v>0.37312096131665601</v>
      </c>
      <c r="E527" s="17">
        <v>0.43247982239057198</v>
      </c>
      <c r="F527" s="17"/>
      <c r="G527" s="17">
        <v>0.50423654138892704</v>
      </c>
      <c r="H527" s="17">
        <v>0.41468605523905899</v>
      </c>
      <c r="I527" s="17">
        <v>0.46005025806160899</v>
      </c>
      <c r="J527" s="17">
        <v>0.35576757676510601</v>
      </c>
      <c r="K527" s="17">
        <v>0.38863210412968602</v>
      </c>
      <c r="L527" s="17">
        <v>0.35263226299343298</v>
      </c>
      <c r="M527" s="17"/>
      <c r="N527" s="17">
        <v>0.41046924698919701</v>
      </c>
      <c r="O527" s="17">
        <v>0.43928071933673202</v>
      </c>
      <c r="P527" s="17">
        <v>0.40331771658915899</v>
      </c>
      <c r="Q527" s="17">
        <v>0.36621419051218901</v>
      </c>
      <c r="R527" s="17"/>
      <c r="S527" s="17">
        <v>0.450284887890543</v>
      </c>
      <c r="T527" s="17">
        <v>0.39236881960931902</v>
      </c>
      <c r="U527" s="17">
        <v>0.36472484856973197</v>
      </c>
      <c r="V527" s="17">
        <v>0.40512503740479699</v>
      </c>
      <c r="W527" s="17">
        <v>0.350996357001857</v>
      </c>
      <c r="X527" s="17">
        <v>0.57675346471146804</v>
      </c>
      <c r="Y527" s="17">
        <v>0.43266148089163298</v>
      </c>
      <c r="Z527" s="17">
        <v>0.30694713536985502</v>
      </c>
      <c r="AA527" s="17">
        <v>0.33397201754350297</v>
      </c>
      <c r="AB527" s="17">
        <v>0.35205484354122402</v>
      </c>
      <c r="AC527" s="17">
        <v>0.43440077093128798</v>
      </c>
      <c r="AD527" s="17">
        <v>0.55019088111574799</v>
      </c>
      <c r="AE527" s="17"/>
      <c r="AF527" s="17">
        <v>0.38794199218063802</v>
      </c>
      <c r="AG527" s="17">
        <v>0.43005571561189998</v>
      </c>
      <c r="AH527" s="17">
        <v>0.40077780701655602</v>
      </c>
      <c r="AI527" s="17">
        <v>0.35505596175295601</v>
      </c>
      <c r="AJ527" s="17">
        <v>0.42513561996221999</v>
      </c>
      <c r="AK527" s="17"/>
      <c r="AL527" s="17">
        <v>0.43858147142355702</v>
      </c>
      <c r="AM527" s="17">
        <v>0.41337621922183598</v>
      </c>
      <c r="AN527" s="17">
        <v>0.44979462058394798</v>
      </c>
      <c r="AO527" s="17"/>
      <c r="AP527" s="17">
        <v>0.42433502283505198</v>
      </c>
      <c r="AQ527" s="17">
        <v>0.38769228912099601</v>
      </c>
      <c r="AR527" s="17">
        <v>0.389559773215362</v>
      </c>
      <c r="AS527" s="17">
        <v>0.53772283192491399</v>
      </c>
      <c r="AT527" s="17">
        <v>0.52102216970414195</v>
      </c>
      <c r="AU527" s="17"/>
      <c r="AV527" s="17">
        <v>0.740422248089315</v>
      </c>
      <c r="AW527" s="17">
        <v>0.38954232189518201</v>
      </c>
      <c r="AX527" s="17">
        <v>0.31204227390234801</v>
      </c>
      <c r="AY527" s="17">
        <v>0.24491024523639601</v>
      </c>
      <c r="AZ527" s="17">
        <v>0.41039313996695698</v>
      </c>
      <c r="BA527" s="17">
        <v>0.45709550477890998</v>
      </c>
      <c r="BB527" s="17">
        <v>0.43034911807756399</v>
      </c>
      <c r="BC527" s="17">
        <v>0.39929915758421097</v>
      </c>
      <c r="BD527" s="17">
        <v>0.48222986079073699</v>
      </c>
      <c r="BE527" s="17">
        <v>0.49511003199464698</v>
      </c>
      <c r="BF527" s="17">
        <v>0.37648813410707999</v>
      </c>
      <c r="BG527" s="17">
        <v>0.46353701360730398</v>
      </c>
      <c r="BH527" s="17">
        <v>0.36899176089015501</v>
      </c>
      <c r="BI527" s="17">
        <v>0.437615660581609</v>
      </c>
      <c r="BJ527" s="17">
        <v>0.43484533463049402</v>
      </c>
      <c r="BK527" s="17">
        <v>0.425178640722217</v>
      </c>
      <c r="BL527" s="17"/>
      <c r="BM527" s="17">
        <v>0.40563109518070201</v>
      </c>
      <c r="BN527" s="17">
        <v>0.41727209824663303</v>
      </c>
      <c r="BO527" s="17">
        <v>0.41784140148966098</v>
      </c>
      <c r="BP527" s="17">
        <v>0.40564999140174002</v>
      </c>
      <c r="BQ527" s="17">
        <v>0.37786095051165203</v>
      </c>
      <c r="BR527" s="17">
        <v>0.31799366000874402</v>
      </c>
      <c r="BS527" s="17"/>
      <c r="BT527" s="17">
        <v>0.42462328630231999</v>
      </c>
      <c r="BU527" s="17">
        <v>0.36482984332226298</v>
      </c>
      <c r="BV527" s="17"/>
      <c r="BW527" s="17">
        <v>0.39775700098133998</v>
      </c>
      <c r="BX527" s="17">
        <v>0.412672836717561</v>
      </c>
      <c r="BY527" s="17"/>
      <c r="BZ527" s="17">
        <v>0.40488586236609297</v>
      </c>
      <c r="CA527" s="17" t="s">
        <v>131</v>
      </c>
      <c r="CB527" s="17" t="s">
        <v>131</v>
      </c>
      <c r="CC527" s="17"/>
      <c r="CD527" s="17">
        <v>0.395195018802732</v>
      </c>
      <c r="CE527" s="17">
        <v>0.43074753528194298</v>
      </c>
      <c r="CF527" s="17">
        <v>0.47342476725273702</v>
      </c>
      <c r="CG527" s="17"/>
      <c r="CH527" s="17">
        <v>0.39714775059637097</v>
      </c>
      <c r="CI527" s="17">
        <v>0.423584282680041</v>
      </c>
      <c r="CJ527" s="17">
        <v>0.47056793486416998</v>
      </c>
      <c r="CK527" s="17"/>
      <c r="CL527" s="17">
        <v>0.39229675611913101</v>
      </c>
      <c r="CM527" s="17">
        <v>0.42369366547943399</v>
      </c>
      <c r="CN527" s="17"/>
      <c r="CO527" s="17">
        <v>0.29867710648900803</v>
      </c>
      <c r="CP527" s="17">
        <v>0.42645742772668599</v>
      </c>
      <c r="CQ527" s="17">
        <v>0.421749062675912</v>
      </c>
      <c r="CR527" s="17">
        <v>0.36132971371202499</v>
      </c>
    </row>
    <row r="528" spans="2:96" x14ac:dyDescent="0.25">
      <c r="B528" t="s">
        <v>378</v>
      </c>
      <c r="C528" s="17">
        <v>0.20593139632367299</v>
      </c>
      <c r="D528" s="17">
        <v>0.21216422212300201</v>
      </c>
      <c r="E528" s="17">
        <v>0.200766533941721</v>
      </c>
      <c r="F528" s="17"/>
      <c r="G528" s="17">
        <v>0.18068509468833199</v>
      </c>
      <c r="H528" s="17">
        <v>0.19521883089561601</v>
      </c>
      <c r="I528" s="17">
        <v>0.21880252689973101</v>
      </c>
      <c r="J528" s="17">
        <v>0.25689540116651999</v>
      </c>
      <c r="K528" s="17">
        <v>0.20720560382535499</v>
      </c>
      <c r="L528" s="17">
        <v>0.17774895348186501</v>
      </c>
      <c r="M528" s="17"/>
      <c r="N528" s="17">
        <v>0.186849881927723</v>
      </c>
      <c r="O528" s="17">
        <v>0.22728403828779101</v>
      </c>
      <c r="P528" s="17">
        <v>0.17081041959249799</v>
      </c>
      <c r="Q528" s="17">
        <v>0.232122807029292</v>
      </c>
      <c r="R528" s="17"/>
      <c r="S528" s="17">
        <v>0.24216719213381899</v>
      </c>
      <c r="T528" s="17">
        <v>0.24706504292998799</v>
      </c>
      <c r="U528" s="17">
        <v>0.225926111456767</v>
      </c>
      <c r="V528" s="17">
        <v>0.16092142823546901</v>
      </c>
      <c r="W528" s="17">
        <v>0.234726482985049</v>
      </c>
      <c r="X528" s="17">
        <v>0.133113603410767</v>
      </c>
      <c r="Y528" s="17">
        <v>0.14371248194146999</v>
      </c>
      <c r="Z528" s="17">
        <v>0.18836744278814299</v>
      </c>
      <c r="AA528" s="17">
        <v>0.20281749202545801</v>
      </c>
      <c r="AB528" s="17">
        <v>0.27332220158735998</v>
      </c>
      <c r="AC528" s="17">
        <v>0.15366391505360499</v>
      </c>
      <c r="AD528" s="17">
        <v>0.25268029313545998</v>
      </c>
      <c r="AE528" s="17"/>
      <c r="AF528" s="17">
        <v>0.20649281465406899</v>
      </c>
      <c r="AG528" s="17">
        <v>0.17289371418197499</v>
      </c>
      <c r="AH528" s="17">
        <v>0.236479972558647</v>
      </c>
      <c r="AI528" s="17">
        <v>0.27589420247355501</v>
      </c>
      <c r="AJ528" s="17">
        <v>0.19272934791350799</v>
      </c>
      <c r="AK528" s="17"/>
      <c r="AL528" s="17">
        <v>0.20006741129622199</v>
      </c>
      <c r="AM528" s="17">
        <v>0.18174837945091499</v>
      </c>
      <c r="AN528" s="17">
        <v>0.19268026576505401</v>
      </c>
      <c r="AO528" s="17"/>
      <c r="AP528" s="17">
        <v>0.20532548689888899</v>
      </c>
      <c r="AQ528" s="17">
        <v>0.216056148005905</v>
      </c>
      <c r="AR528" s="17">
        <v>0.21792909511155001</v>
      </c>
      <c r="AS528" s="17">
        <v>0.16616895126327699</v>
      </c>
      <c r="AT528" s="17">
        <v>0.12632101794182099</v>
      </c>
      <c r="AU528" s="17"/>
      <c r="AV528" s="17">
        <v>0.259577751910685</v>
      </c>
      <c r="AW528" s="17">
        <v>0.168708299431894</v>
      </c>
      <c r="AX528" s="17">
        <v>0.278525838219713</v>
      </c>
      <c r="AY528" s="17">
        <v>0.21406439939969901</v>
      </c>
      <c r="AZ528" s="17">
        <v>0.18748223689406401</v>
      </c>
      <c r="BA528" s="17">
        <v>0.120782940940191</v>
      </c>
      <c r="BB528" s="17">
        <v>0.21686572892915101</v>
      </c>
      <c r="BC528" s="17">
        <v>0.15002842467158001</v>
      </c>
      <c r="BD528" s="17">
        <v>0.21165495295148901</v>
      </c>
      <c r="BE528" s="17">
        <v>0.161421294048672</v>
      </c>
      <c r="BF528" s="17">
        <v>0.27049211698754599</v>
      </c>
      <c r="BG528" s="17">
        <v>0.212328230111484</v>
      </c>
      <c r="BH528" s="17">
        <v>0.242363020115962</v>
      </c>
      <c r="BI528" s="17">
        <v>0.238717911016703</v>
      </c>
      <c r="BJ528" s="17">
        <v>0.144685142292967</v>
      </c>
      <c r="BK528" s="17">
        <v>0.20402143409795601</v>
      </c>
      <c r="BL528" s="17"/>
      <c r="BM528" s="17">
        <v>0.18553693605368199</v>
      </c>
      <c r="BN528" s="17">
        <v>0.230522930847883</v>
      </c>
      <c r="BO528" s="17">
        <v>0.20906003480430899</v>
      </c>
      <c r="BP528" s="17">
        <v>0.22120584894645401</v>
      </c>
      <c r="BQ528" s="17">
        <v>0.173058463785453</v>
      </c>
      <c r="BR528" s="17">
        <v>0.10024353039829501</v>
      </c>
      <c r="BS528" s="17"/>
      <c r="BT528" s="17">
        <v>0.185593473382859</v>
      </c>
      <c r="BU528" s="17">
        <v>0.24106514921806299</v>
      </c>
      <c r="BV528" s="17"/>
      <c r="BW528" s="17">
        <v>0.19156825429048399</v>
      </c>
      <c r="BX528" s="17">
        <v>0.213192573875264</v>
      </c>
      <c r="BY528" s="17"/>
      <c r="BZ528" s="17">
        <v>0.20593139632367299</v>
      </c>
      <c r="CA528" s="17" t="s">
        <v>131</v>
      </c>
      <c r="CB528" s="17" t="s">
        <v>131</v>
      </c>
      <c r="CC528" s="17"/>
      <c r="CD528" s="17">
        <v>0.213808973360191</v>
      </c>
      <c r="CE528" s="17">
        <v>0.17342385485542899</v>
      </c>
      <c r="CF528" s="17">
        <v>0.16152572888970099</v>
      </c>
      <c r="CG528" s="17"/>
      <c r="CH528" s="17">
        <v>0.21370896316115301</v>
      </c>
      <c r="CI528" s="17">
        <v>0.178628485162451</v>
      </c>
      <c r="CJ528" s="17">
        <v>0.14068369670720099</v>
      </c>
      <c r="CK528" s="17"/>
      <c r="CL528" s="17">
        <v>0.21574376053005001</v>
      </c>
      <c r="CM528" s="17">
        <v>0.18425434525683199</v>
      </c>
      <c r="CN528" s="17"/>
      <c r="CO528" s="17">
        <v>0.15345131039059401</v>
      </c>
      <c r="CP528" s="17">
        <v>0.20025764348261199</v>
      </c>
      <c r="CQ528" s="17">
        <v>0.22317024931051599</v>
      </c>
      <c r="CR528" s="17">
        <v>0.20043131572063</v>
      </c>
    </row>
    <row r="529" spans="2:96" x14ac:dyDescent="0.25">
      <c r="B529" t="s">
        <v>379</v>
      </c>
      <c r="C529" s="17">
        <v>6.5685752463326197E-2</v>
      </c>
      <c r="D529" s="17">
        <v>9.2268587889589193E-2</v>
      </c>
      <c r="E529" s="17">
        <v>4.1383318898720302E-2</v>
      </c>
      <c r="F529" s="17"/>
      <c r="G529" s="17">
        <v>7.1816056618576096E-2</v>
      </c>
      <c r="H529" s="17">
        <v>8.36683044730437E-2</v>
      </c>
      <c r="I529" s="17">
        <v>6.0630664514936601E-2</v>
      </c>
      <c r="J529" s="17">
        <v>6.6435291638392693E-2</v>
      </c>
      <c r="K529" s="17">
        <v>7.5428251558377901E-2</v>
      </c>
      <c r="L529" s="17">
        <v>4.6224117257820697E-2</v>
      </c>
      <c r="M529" s="17"/>
      <c r="N529" s="17">
        <v>7.0692702725655907E-2</v>
      </c>
      <c r="O529" s="17">
        <v>5.6132738059908399E-2</v>
      </c>
      <c r="P529" s="17">
        <v>7.4762963297461293E-2</v>
      </c>
      <c r="Q529" s="17">
        <v>6.2762548363925794E-2</v>
      </c>
      <c r="R529" s="17"/>
      <c r="S529" s="17">
        <v>8.0178293425430494E-2</v>
      </c>
      <c r="T529" s="17">
        <v>5.94402296208262E-2</v>
      </c>
      <c r="U529" s="17">
        <v>5.4433138603351798E-2</v>
      </c>
      <c r="V529" s="17">
        <v>3.4843331843828401E-2</v>
      </c>
      <c r="W529" s="17">
        <v>6.8568506925332395E-2</v>
      </c>
      <c r="X529" s="17">
        <v>3.7374753346791002E-2</v>
      </c>
      <c r="Y529" s="17">
        <v>8.0500631168904296E-2</v>
      </c>
      <c r="Z529" s="17">
        <v>7.6301260894662298E-2</v>
      </c>
      <c r="AA529" s="17">
        <v>8.9765496199654599E-2</v>
      </c>
      <c r="AB529" s="17">
        <v>6.1836817828047397E-2</v>
      </c>
      <c r="AC529" s="17">
        <v>8.4430333393290494E-2</v>
      </c>
      <c r="AD529" s="17">
        <v>0</v>
      </c>
      <c r="AE529" s="17"/>
      <c r="AF529" s="17">
        <v>3.9489792523624598E-2</v>
      </c>
      <c r="AG529" s="17">
        <v>7.5723710865001903E-2</v>
      </c>
      <c r="AH529" s="17">
        <v>0.10132242295905999</v>
      </c>
      <c r="AI529" s="17">
        <v>0.14368816193918099</v>
      </c>
      <c r="AJ529" s="17">
        <v>0.11734473080739299</v>
      </c>
      <c r="AK529" s="17"/>
      <c r="AL529" s="17">
        <v>4.3357662111465398E-2</v>
      </c>
      <c r="AM529" s="17">
        <v>6.4582984618909794E-2</v>
      </c>
      <c r="AN529" s="17">
        <v>7.4512892765612598E-2</v>
      </c>
      <c r="AO529" s="17"/>
      <c r="AP529" s="17">
        <v>4.9765075430532303E-2</v>
      </c>
      <c r="AQ529" s="17">
        <v>6.8793706480909794E-2</v>
      </c>
      <c r="AR529" s="17">
        <v>8.1350507530794994E-2</v>
      </c>
      <c r="AS529" s="17">
        <v>2.67733264489225E-2</v>
      </c>
      <c r="AT529" s="17">
        <v>4.2672487216694803E-2</v>
      </c>
      <c r="AU529" s="17"/>
      <c r="AV529" s="17">
        <v>0</v>
      </c>
      <c r="AW529" s="17">
        <v>7.8955988865237095E-2</v>
      </c>
      <c r="AX529" s="17">
        <v>9.1481036818722397E-2</v>
      </c>
      <c r="AY529" s="17">
        <v>8.1560345267042006E-2</v>
      </c>
      <c r="AZ529" s="17">
        <v>7.4490971707942499E-2</v>
      </c>
      <c r="BA529" s="17">
        <v>0.10010177329708</v>
      </c>
      <c r="BB529" s="17">
        <v>2.5206652129227E-2</v>
      </c>
      <c r="BC529" s="17">
        <v>0.12765446576958001</v>
      </c>
      <c r="BD529" s="17">
        <v>4.4923958533173297E-2</v>
      </c>
      <c r="BE529" s="17">
        <v>1.3369648069565299E-2</v>
      </c>
      <c r="BF529" s="17">
        <v>4.18711572234787E-2</v>
      </c>
      <c r="BG529" s="17">
        <v>4.27703385000026E-2</v>
      </c>
      <c r="BH529" s="17">
        <v>5.1647359871851199E-2</v>
      </c>
      <c r="BI529" s="17">
        <v>6.55816319041371E-2</v>
      </c>
      <c r="BJ529" s="17">
        <v>0</v>
      </c>
      <c r="BK529" s="17">
        <v>5.32627663349097E-2</v>
      </c>
      <c r="BL529" s="17"/>
      <c r="BM529" s="17">
        <v>7.2546357581999496E-2</v>
      </c>
      <c r="BN529" s="17">
        <v>6.9262401384542899E-2</v>
      </c>
      <c r="BO529" s="17">
        <v>7.7876671414203999E-2</v>
      </c>
      <c r="BP529" s="17">
        <v>6.2949302642258995E-2</v>
      </c>
      <c r="BQ529" s="17">
        <v>2.45254006528841E-2</v>
      </c>
      <c r="BR529" s="17">
        <v>7.9130382256788506E-2</v>
      </c>
      <c r="BS529" s="17"/>
      <c r="BT529" s="17">
        <v>6.3861167652919798E-2</v>
      </c>
      <c r="BU529" s="17">
        <v>6.7139559139998306E-2</v>
      </c>
      <c r="BV529" s="17"/>
      <c r="BW529" s="17">
        <v>6.5043885572112298E-2</v>
      </c>
      <c r="BX529" s="17">
        <v>7.0518725419361106E-2</v>
      </c>
      <c r="BY529" s="17"/>
      <c r="BZ529" s="17">
        <v>6.5685752463326197E-2</v>
      </c>
      <c r="CA529" s="17" t="s">
        <v>131</v>
      </c>
      <c r="CB529" s="17" t="s">
        <v>131</v>
      </c>
      <c r="CC529" s="17"/>
      <c r="CD529" s="17">
        <v>6.35463465576077E-2</v>
      </c>
      <c r="CE529" s="17">
        <v>9.0505120262825103E-2</v>
      </c>
      <c r="CF529" s="17">
        <v>5.3595679035655701E-2</v>
      </c>
      <c r="CG529" s="17"/>
      <c r="CH529" s="17">
        <v>6.1478636498156401E-2</v>
      </c>
      <c r="CI529" s="17">
        <v>8.1693272797577904E-2</v>
      </c>
      <c r="CJ529" s="17">
        <v>8.6328554460979298E-2</v>
      </c>
      <c r="CK529" s="17"/>
      <c r="CL529" s="17">
        <v>5.3654831816983599E-2</v>
      </c>
      <c r="CM529" s="17">
        <v>7.9733429210553305E-2</v>
      </c>
      <c r="CN529" s="17"/>
      <c r="CO529" s="17">
        <v>3.8873477288963898E-2</v>
      </c>
      <c r="CP529" s="17">
        <v>5.9799967058973898E-2</v>
      </c>
      <c r="CQ529" s="17">
        <v>5.6162247685314901E-2</v>
      </c>
      <c r="CR529" s="17">
        <v>0.105963308012825</v>
      </c>
    </row>
    <row r="530" spans="2:96" x14ac:dyDescent="0.25">
      <c r="B530" t="s">
        <v>380</v>
      </c>
      <c r="C530" s="17">
        <v>4.0981867596630799E-2</v>
      </c>
      <c r="D530" s="17">
        <v>5.1687261146667003E-2</v>
      </c>
      <c r="E530" s="17">
        <v>3.1235499343969901E-2</v>
      </c>
      <c r="F530" s="17"/>
      <c r="G530" s="17">
        <v>2.2226753145195399E-2</v>
      </c>
      <c r="H530" s="17">
        <v>3.5514366784978803E-2</v>
      </c>
      <c r="I530" s="17">
        <v>4.3227293137083803E-2</v>
      </c>
      <c r="J530" s="17">
        <v>6.3992273969882704E-2</v>
      </c>
      <c r="K530" s="17">
        <v>3.7679952759151002E-2</v>
      </c>
      <c r="L530" s="17">
        <v>3.7790427217889597E-2</v>
      </c>
      <c r="M530" s="17"/>
      <c r="N530" s="17">
        <v>2.4027746107145601E-2</v>
      </c>
      <c r="O530" s="17">
        <v>5.1165467362722303E-2</v>
      </c>
      <c r="P530" s="17">
        <v>4.0900280881406098E-2</v>
      </c>
      <c r="Q530" s="17">
        <v>4.9274315253343498E-2</v>
      </c>
      <c r="R530" s="17"/>
      <c r="S530" s="17">
        <v>2.7743063081889702E-2</v>
      </c>
      <c r="T530" s="17">
        <v>3.7996311998115602E-2</v>
      </c>
      <c r="U530" s="17">
        <v>3.7648753233495598E-2</v>
      </c>
      <c r="V530" s="17">
        <v>4.0724112084427597E-2</v>
      </c>
      <c r="W530" s="17">
        <v>2.5708109671611599E-2</v>
      </c>
      <c r="X530" s="17">
        <v>2.8917735919447699E-2</v>
      </c>
      <c r="Y530" s="17">
        <v>4.3478534983644797E-2</v>
      </c>
      <c r="Z530" s="17">
        <v>9.6272995959367197E-2</v>
      </c>
      <c r="AA530" s="17">
        <v>4.34911683802926E-2</v>
      </c>
      <c r="AB530" s="17">
        <v>5.90604849808503E-2</v>
      </c>
      <c r="AC530" s="17">
        <v>4.6963681381558701E-2</v>
      </c>
      <c r="AD530" s="17">
        <v>0</v>
      </c>
      <c r="AE530" s="17"/>
      <c r="AF530" s="17">
        <v>4.5443084839370901E-2</v>
      </c>
      <c r="AG530" s="17">
        <v>3.9851114111392999E-2</v>
      </c>
      <c r="AH530" s="17">
        <v>1.4171779367120199E-2</v>
      </c>
      <c r="AI530" s="17">
        <v>0.102792896511239</v>
      </c>
      <c r="AJ530" s="17">
        <v>3.8744997742192602E-2</v>
      </c>
      <c r="AK530" s="17"/>
      <c r="AL530" s="17">
        <v>2.4095705948943998E-2</v>
      </c>
      <c r="AM530" s="17">
        <v>5.4640238952061798E-2</v>
      </c>
      <c r="AN530" s="17">
        <v>4.3568619804044501E-2</v>
      </c>
      <c r="AO530" s="17"/>
      <c r="AP530" s="17">
        <v>5.2195698690019401E-2</v>
      </c>
      <c r="AQ530" s="17">
        <v>5.32099052043567E-2</v>
      </c>
      <c r="AR530" s="17">
        <v>3.7623687788688097E-2</v>
      </c>
      <c r="AS530" s="17">
        <v>1.5697673466163801E-2</v>
      </c>
      <c r="AT530" s="17">
        <v>8.1188451332841999E-2</v>
      </c>
      <c r="AU530" s="17"/>
      <c r="AV530" s="17">
        <v>0</v>
      </c>
      <c r="AW530" s="17">
        <v>7.2813740942826305E-2</v>
      </c>
      <c r="AX530" s="17">
        <v>3.0400980470385999E-2</v>
      </c>
      <c r="AY530" s="17">
        <v>8.72303490643941E-2</v>
      </c>
      <c r="AZ530" s="17">
        <v>4.0917790460449598E-2</v>
      </c>
      <c r="BA530" s="17">
        <v>3.6650790246799E-2</v>
      </c>
      <c r="BB530" s="17">
        <v>7.4626055451543799E-2</v>
      </c>
      <c r="BC530" s="17">
        <v>2.52929115991536E-2</v>
      </c>
      <c r="BD530" s="17">
        <v>2.9139725473510399E-2</v>
      </c>
      <c r="BE530" s="17">
        <v>4.9494812004632599E-2</v>
      </c>
      <c r="BF530" s="17">
        <v>5.0280744291401898E-2</v>
      </c>
      <c r="BG530" s="17">
        <v>2.5642936021794901E-2</v>
      </c>
      <c r="BH530" s="17">
        <v>1.9035808424326402E-2</v>
      </c>
      <c r="BI530" s="17">
        <v>2.72032153350334E-2</v>
      </c>
      <c r="BJ530" s="17">
        <v>0</v>
      </c>
      <c r="BK530" s="17">
        <v>0</v>
      </c>
      <c r="BL530" s="17"/>
      <c r="BM530" s="17">
        <v>5.1876001671357502E-2</v>
      </c>
      <c r="BN530" s="17">
        <v>3.9552214131284499E-2</v>
      </c>
      <c r="BO530" s="17">
        <v>3.3953593393153701E-2</v>
      </c>
      <c r="BP530" s="17">
        <v>3.7616164678630999E-2</v>
      </c>
      <c r="BQ530" s="17">
        <v>3.4981418331957399E-2</v>
      </c>
      <c r="BR530" s="17">
        <v>5.6793065644420097E-2</v>
      </c>
      <c r="BS530" s="17"/>
      <c r="BT530" s="17">
        <v>3.5836060783217598E-2</v>
      </c>
      <c r="BU530" s="17">
        <v>5.0702813201529903E-2</v>
      </c>
      <c r="BV530" s="17"/>
      <c r="BW530" s="17">
        <v>3.7575377545271398E-2</v>
      </c>
      <c r="BX530" s="17">
        <v>4.3904379762912497E-2</v>
      </c>
      <c r="BY530" s="17"/>
      <c r="BZ530" s="17">
        <v>4.0981867596630799E-2</v>
      </c>
      <c r="CA530" s="17" t="s">
        <v>131</v>
      </c>
      <c r="CB530" s="17" t="s">
        <v>131</v>
      </c>
      <c r="CC530" s="17"/>
      <c r="CD530" s="17">
        <v>3.56927881447653E-2</v>
      </c>
      <c r="CE530" s="17">
        <v>4.1559121280809699E-2</v>
      </c>
      <c r="CF530" s="17">
        <v>0.10582592704152601</v>
      </c>
      <c r="CG530" s="17"/>
      <c r="CH530" s="17">
        <v>3.5939762222180302E-2</v>
      </c>
      <c r="CI530" s="17">
        <v>4.0975747371822802E-2</v>
      </c>
      <c r="CJ530" s="17">
        <v>0.10240021024045599</v>
      </c>
      <c r="CK530" s="17"/>
      <c r="CL530" s="17">
        <v>4.1913254948923201E-2</v>
      </c>
      <c r="CM530" s="17">
        <v>3.7554786569904498E-2</v>
      </c>
      <c r="CN530" s="17"/>
      <c r="CO530" s="17">
        <v>1.0982926720245499E-2</v>
      </c>
      <c r="CP530" s="17">
        <v>2.46593757379866E-2</v>
      </c>
      <c r="CQ530" s="17">
        <v>3.8070043104682399E-2</v>
      </c>
      <c r="CR530" s="17">
        <v>9.0701757002039293E-2</v>
      </c>
    </row>
    <row r="531" spans="2:96" x14ac:dyDescent="0.25">
      <c r="B531" t="s">
        <v>175</v>
      </c>
      <c r="C531" s="17">
        <v>3.2558215624944202E-2</v>
      </c>
      <c r="D531" s="17">
        <v>2.2538606931562701E-2</v>
      </c>
      <c r="E531" s="17">
        <v>4.1878720000369102E-2</v>
      </c>
      <c r="F531" s="17"/>
      <c r="G531" s="17">
        <v>0</v>
      </c>
      <c r="H531" s="17">
        <v>3.5202206660864203E-2</v>
      </c>
      <c r="I531" s="17">
        <v>2.7348322477458099E-2</v>
      </c>
      <c r="J531" s="17">
        <v>2.7418361905493901E-2</v>
      </c>
      <c r="K531" s="17">
        <v>3.9462081750777499E-2</v>
      </c>
      <c r="L531" s="17">
        <v>5.1470961136329901E-2</v>
      </c>
      <c r="M531" s="17"/>
      <c r="N531" s="17">
        <v>3.4753889503115101E-2</v>
      </c>
      <c r="O531" s="17">
        <v>3.3441855702129403E-2</v>
      </c>
      <c r="P531" s="17">
        <v>2.0728415994583301E-2</v>
      </c>
      <c r="Q531" s="17">
        <v>4.0182098338167299E-2</v>
      </c>
      <c r="R531" s="17"/>
      <c r="S531" s="17">
        <v>2.5167841863495299E-2</v>
      </c>
      <c r="T531" s="17">
        <v>2.0336844265104799E-2</v>
      </c>
      <c r="U531" s="17">
        <v>3.5492883231953501E-2</v>
      </c>
      <c r="V531" s="17">
        <v>3.4205643555714399E-2</v>
      </c>
      <c r="W531" s="17">
        <v>1.7827002742598099E-2</v>
      </c>
      <c r="X531" s="17">
        <v>5.1635920838769597E-2</v>
      </c>
      <c r="Y531" s="17">
        <v>1.5869614108337399E-2</v>
      </c>
      <c r="Z531" s="17">
        <v>7.5765399733758801E-2</v>
      </c>
      <c r="AA531" s="17">
        <v>2.1411813271952199E-2</v>
      </c>
      <c r="AB531" s="17">
        <v>3.8407558862951399E-2</v>
      </c>
      <c r="AC531" s="17">
        <v>7.55246341527646E-2</v>
      </c>
      <c r="AD531" s="17">
        <v>0</v>
      </c>
      <c r="AE531" s="17"/>
      <c r="AF531" s="17">
        <v>3.9602548731767599E-2</v>
      </c>
      <c r="AG531" s="17">
        <v>2.38516201954754E-2</v>
      </c>
      <c r="AH531" s="17">
        <v>4.6611513309938901E-2</v>
      </c>
      <c r="AI531" s="17">
        <v>0</v>
      </c>
      <c r="AJ531" s="17">
        <v>3.4227264642759103E-2</v>
      </c>
      <c r="AK531" s="17"/>
      <c r="AL531" s="17">
        <v>2.1083662387210999E-2</v>
      </c>
      <c r="AM531" s="17">
        <v>2.15936718061902E-2</v>
      </c>
      <c r="AN531" s="17">
        <v>3.3783070791898198E-2</v>
      </c>
      <c r="AO531" s="17"/>
      <c r="AP531" s="17">
        <v>2.36377481779932E-2</v>
      </c>
      <c r="AQ531" s="17">
        <v>3.8302447813968202E-2</v>
      </c>
      <c r="AR531" s="17">
        <v>3.5322021205403502E-2</v>
      </c>
      <c r="AS531" s="17">
        <v>3.3654562170426998E-2</v>
      </c>
      <c r="AT531" s="17">
        <v>0</v>
      </c>
      <c r="AU531" s="17"/>
      <c r="AV531" s="17">
        <v>0</v>
      </c>
      <c r="AW531" s="17">
        <v>8.2367316404803298E-2</v>
      </c>
      <c r="AX531" s="17">
        <v>2.9714707626598901E-2</v>
      </c>
      <c r="AY531" s="17">
        <v>3.2457156721066298E-2</v>
      </c>
      <c r="AZ531" s="17">
        <v>2.6363399682307699E-2</v>
      </c>
      <c r="BA531" s="17">
        <v>3.1438247222472702E-2</v>
      </c>
      <c r="BB531" s="17">
        <v>4.20322395535907E-2</v>
      </c>
      <c r="BC531" s="17">
        <v>1.7718609805999298E-2</v>
      </c>
      <c r="BD531" s="17">
        <v>4.8238549035196102E-2</v>
      </c>
      <c r="BE531" s="17">
        <v>3.6048196697304198E-2</v>
      </c>
      <c r="BF531" s="17">
        <v>3.0636323643455102E-2</v>
      </c>
      <c r="BG531" s="17">
        <v>1.32360289385952E-2</v>
      </c>
      <c r="BH531" s="17">
        <v>4.8865047709527501E-2</v>
      </c>
      <c r="BI531" s="17">
        <v>0</v>
      </c>
      <c r="BJ531" s="17">
        <v>0</v>
      </c>
      <c r="BK531" s="17">
        <v>1.8329766425381699E-2</v>
      </c>
      <c r="BL531" s="17"/>
      <c r="BM531" s="17">
        <v>1.9491539161873701E-2</v>
      </c>
      <c r="BN531" s="17">
        <v>3.0041420292179401E-2</v>
      </c>
      <c r="BO531" s="17">
        <v>3.10729660888714E-2</v>
      </c>
      <c r="BP531" s="17">
        <v>3.6007641333225898E-2</v>
      </c>
      <c r="BQ531" s="17">
        <v>5.1859997282232999E-2</v>
      </c>
      <c r="BR531" s="17">
        <v>5.6839651803234602E-2</v>
      </c>
      <c r="BS531" s="17"/>
      <c r="BT531" s="17">
        <v>3.1206636033579201E-2</v>
      </c>
      <c r="BU531" s="17">
        <v>3.4003857909246003E-2</v>
      </c>
      <c r="BV531" s="17"/>
      <c r="BW531" s="17">
        <v>1.8581204557673599E-2</v>
      </c>
      <c r="BX531" s="17">
        <v>4.1524386632337602E-2</v>
      </c>
      <c r="BY531" s="17"/>
      <c r="BZ531" s="17">
        <v>3.2558215624944202E-2</v>
      </c>
      <c r="CA531" s="17" t="s">
        <v>131</v>
      </c>
      <c r="CB531" s="17" t="s">
        <v>131</v>
      </c>
      <c r="CC531" s="17"/>
      <c r="CD531" s="17">
        <v>3.57142575034907E-2</v>
      </c>
      <c r="CE531" s="17">
        <v>3.1369729441395197E-2</v>
      </c>
      <c r="CF531" s="17">
        <v>0</v>
      </c>
      <c r="CG531" s="17"/>
      <c r="CH531" s="17">
        <v>3.5961380136828001E-2</v>
      </c>
      <c r="CI531" s="17">
        <v>3.0929386115451499E-2</v>
      </c>
      <c r="CJ531" s="17">
        <v>0</v>
      </c>
      <c r="CK531" s="17"/>
      <c r="CL531" s="17">
        <v>3.7638659982231898E-2</v>
      </c>
      <c r="CM531" s="17">
        <v>2.40790701880742E-2</v>
      </c>
      <c r="CN531" s="17"/>
      <c r="CO531" s="17">
        <v>3.0792463332239901E-2</v>
      </c>
      <c r="CP531" s="17">
        <v>3.2257301886192399E-2</v>
      </c>
      <c r="CQ531" s="17">
        <v>2.7292461526832699E-2</v>
      </c>
      <c r="CR531" s="17">
        <v>4.4362985747852003E-2</v>
      </c>
    </row>
    <row r="532" spans="2:96" x14ac:dyDescent="0.25">
      <c r="B532" t="s">
        <v>381</v>
      </c>
      <c r="C532" s="17">
        <v>0.65484276799142505</v>
      </c>
      <c r="D532" s="17">
        <v>0.62134132190917901</v>
      </c>
      <c r="E532" s="17">
        <v>0.68473592781521897</v>
      </c>
      <c r="F532" s="17"/>
      <c r="G532" s="17">
        <v>0.72527209554789696</v>
      </c>
      <c r="H532" s="17">
        <v>0.65039629118549702</v>
      </c>
      <c r="I532" s="17">
        <v>0.64999119297079</v>
      </c>
      <c r="J532" s="17">
        <v>0.58525867131970999</v>
      </c>
      <c r="K532" s="17">
        <v>0.64022411010633895</v>
      </c>
      <c r="L532" s="17">
        <v>0.68676554090609498</v>
      </c>
      <c r="M532" s="17"/>
      <c r="N532" s="17">
        <v>0.68367577973635996</v>
      </c>
      <c r="O532" s="17">
        <v>0.63197590058744901</v>
      </c>
      <c r="P532" s="17">
        <v>0.69279792023405196</v>
      </c>
      <c r="Q532" s="17">
        <v>0.61565823101527195</v>
      </c>
      <c r="R532" s="17"/>
      <c r="S532" s="17">
        <v>0.624743609495365</v>
      </c>
      <c r="T532" s="17">
        <v>0.63516157118596595</v>
      </c>
      <c r="U532" s="17">
        <v>0.64649911347443201</v>
      </c>
      <c r="V532" s="17">
        <v>0.72930548428056097</v>
      </c>
      <c r="W532" s="17">
        <v>0.65316989767540901</v>
      </c>
      <c r="X532" s="17">
        <v>0.74895798648422496</v>
      </c>
      <c r="Y532" s="17">
        <v>0.716438737797644</v>
      </c>
      <c r="Z532" s="17">
        <v>0.563292900624068</v>
      </c>
      <c r="AA532" s="17">
        <v>0.64251403012264197</v>
      </c>
      <c r="AB532" s="17">
        <v>0.56737293674079103</v>
      </c>
      <c r="AC532" s="17">
        <v>0.63941743601878098</v>
      </c>
      <c r="AD532" s="17">
        <v>0.74731970686453997</v>
      </c>
      <c r="AE532" s="17"/>
      <c r="AF532" s="17">
        <v>0.66897175925116703</v>
      </c>
      <c r="AG532" s="17">
        <v>0.68767984064615495</v>
      </c>
      <c r="AH532" s="17">
        <v>0.60141431180523397</v>
      </c>
      <c r="AI532" s="17">
        <v>0.47762473907602598</v>
      </c>
      <c r="AJ532" s="17">
        <v>0.61695365889414799</v>
      </c>
      <c r="AK532" s="17"/>
      <c r="AL532" s="17">
        <v>0.71139555825615797</v>
      </c>
      <c r="AM532" s="17">
        <v>0.67743472517192405</v>
      </c>
      <c r="AN532" s="17">
        <v>0.65545515087339001</v>
      </c>
      <c r="AO532" s="17"/>
      <c r="AP532" s="17">
        <v>0.66907599080256597</v>
      </c>
      <c r="AQ532" s="17">
        <v>0.62363779249485995</v>
      </c>
      <c r="AR532" s="17">
        <v>0.62777468836356298</v>
      </c>
      <c r="AS532" s="17">
        <v>0.75770548665120896</v>
      </c>
      <c r="AT532" s="17">
        <v>0.74981804350864201</v>
      </c>
      <c r="AU532" s="17"/>
      <c r="AV532" s="17">
        <v>0.740422248089315</v>
      </c>
      <c r="AW532" s="17">
        <v>0.59715465435523896</v>
      </c>
      <c r="AX532" s="17">
        <v>0.56987743686457903</v>
      </c>
      <c r="AY532" s="17">
        <v>0.58468774954779801</v>
      </c>
      <c r="AZ532" s="17">
        <v>0.67074560125523697</v>
      </c>
      <c r="BA532" s="17">
        <v>0.71102624829345695</v>
      </c>
      <c r="BB532" s="17">
        <v>0.64126932393648794</v>
      </c>
      <c r="BC532" s="17">
        <v>0.67930558815368802</v>
      </c>
      <c r="BD532" s="17">
        <v>0.66604281400663101</v>
      </c>
      <c r="BE532" s="17">
        <v>0.73966604917982604</v>
      </c>
      <c r="BF532" s="17">
        <v>0.60671965785411797</v>
      </c>
      <c r="BG532" s="17">
        <v>0.70602246642812305</v>
      </c>
      <c r="BH532" s="17">
        <v>0.63808876387833302</v>
      </c>
      <c r="BI532" s="17">
        <v>0.66849724174412595</v>
      </c>
      <c r="BJ532" s="17">
        <v>0.85531485770703297</v>
      </c>
      <c r="BK532" s="17">
        <v>0.72438603314175298</v>
      </c>
      <c r="BL532" s="17"/>
      <c r="BM532" s="17">
        <v>0.67054916553108701</v>
      </c>
      <c r="BN532" s="17">
        <v>0.63062103334411002</v>
      </c>
      <c r="BO532" s="17">
        <v>0.64803673429946196</v>
      </c>
      <c r="BP532" s="17">
        <v>0.64222104239943001</v>
      </c>
      <c r="BQ532" s="17">
        <v>0.71557471994747301</v>
      </c>
      <c r="BR532" s="17">
        <v>0.70699336989726203</v>
      </c>
      <c r="BS532" s="17"/>
      <c r="BT532" s="17">
        <v>0.68350266214742506</v>
      </c>
      <c r="BU532" s="17">
        <v>0.60708862053116197</v>
      </c>
      <c r="BV532" s="17"/>
      <c r="BW532" s="17">
        <v>0.68723127803445905</v>
      </c>
      <c r="BX532" s="17">
        <v>0.63085993431012499</v>
      </c>
      <c r="BY532" s="17"/>
      <c r="BZ532" s="17">
        <v>0.65484276799142505</v>
      </c>
      <c r="CA532" s="17" t="s">
        <v>131</v>
      </c>
      <c r="CB532" s="17" t="s">
        <v>131</v>
      </c>
      <c r="CC532" s="17"/>
      <c r="CD532" s="17">
        <v>0.651237634433946</v>
      </c>
      <c r="CE532" s="17">
        <v>0.66314217415954102</v>
      </c>
      <c r="CF532" s="17">
        <v>0.67905266503311801</v>
      </c>
      <c r="CG532" s="17"/>
      <c r="CH532" s="17">
        <v>0.65291125798168204</v>
      </c>
      <c r="CI532" s="17">
        <v>0.667773108552697</v>
      </c>
      <c r="CJ532" s="17">
        <v>0.670587538591364</v>
      </c>
      <c r="CK532" s="17"/>
      <c r="CL532" s="17">
        <v>0.65104949272181101</v>
      </c>
      <c r="CM532" s="17">
        <v>0.67437836877463597</v>
      </c>
      <c r="CN532" s="17"/>
      <c r="CO532" s="17">
        <v>0.76589982226795705</v>
      </c>
      <c r="CP532" s="17">
        <v>0.68302571183423499</v>
      </c>
      <c r="CQ532" s="17">
        <v>0.65530499837265399</v>
      </c>
      <c r="CR532" s="17">
        <v>0.55854063351665295</v>
      </c>
    </row>
    <row r="533" spans="2:96" x14ac:dyDescent="0.25">
      <c r="B533" t="s">
        <v>382</v>
      </c>
      <c r="C533" s="17">
        <v>0.106667620059957</v>
      </c>
      <c r="D533" s="17">
        <v>0.143955849036256</v>
      </c>
      <c r="E533" s="17">
        <v>7.2618818242690203E-2</v>
      </c>
      <c r="F533" s="17"/>
      <c r="G533" s="17">
        <v>9.4042809763771495E-2</v>
      </c>
      <c r="H533" s="17">
        <v>0.119182671258022</v>
      </c>
      <c r="I533" s="17">
        <v>0.10385795765201999</v>
      </c>
      <c r="J533" s="17">
        <v>0.13042756560827501</v>
      </c>
      <c r="K533" s="17">
        <v>0.11310820431752899</v>
      </c>
      <c r="L533" s="17">
        <v>8.4014544475710301E-2</v>
      </c>
      <c r="M533" s="17"/>
      <c r="N533" s="17">
        <v>9.4720448832801493E-2</v>
      </c>
      <c r="O533" s="17">
        <v>0.10729820542263099</v>
      </c>
      <c r="P533" s="17">
        <v>0.115663244178867</v>
      </c>
      <c r="Q533" s="17">
        <v>0.112036863617269</v>
      </c>
      <c r="R533" s="17"/>
      <c r="S533" s="17">
        <v>0.10792135650732</v>
      </c>
      <c r="T533" s="17">
        <v>9.7436541618941802E-2</v>
      </c>
      <c r="U533" s="17">
        <v>9.2081891836847396E-2</v>
      </c>
      <c r="V533" s="17">
        <v>7.5567443928255998E-2</v>
      </c>
      <c r="W533" s="17">
        <v>9.4276616596943905E-2</v>
      </c>
      <c r="X533" s="17">
        <v>6.6292489266238694E-2</v>
      </c>
      <c r="Y533" s="17">
        <v>0.123979166152549</v>
      </c>
      <c r="Z533" s="17">
        <v>0.17257425685402999</v>
      </c>
      <c r="AA533" s="17">
        <v>0.133256664579947</v>
      </c>
      <c r="AB533" s="17">
        <v>0.120897302808898</v>
      </c>
      <c r="AC533" s="17">
        <v>0.13139401477484899</v>
      </c>
      <c r="AD533" s="17">
        <v>0</v>
      </c>
      <c r="AE533" s="17"/>
      <c r="AF533" s="17">
        <v>8.4932877362995596E-2</v>
      </c>
      <c r="AG533" s="17">
        <v>0.115574824976395</v>
      </c>
      <c r="AH533" s="17">
        <v>0.11549420232618</v>
      </c>
      <c r="AI533" s="17">
        <v>0.24648105845042001</v>
      </c>
      <c r="AJ533" s="17">
        <v>0.156089728549586</v>
      </c>
      <c r="AK533" s="17"/>
      <c r="AL533" s="17">
        <v>6.7453368060409399E-2</v>
      </c>
      <c r="AM533" s="17">
        <v>0.119223223570972</v>
      </c>
      <c r="AN533" s="17">
        <v>0.118081512569657</v>
      </c>
      <c r="AO533" s="17"/>
      <c r="AP533" s="17">
        <v>0.101960774120552</v>
      </c>
      <c r="AQ533" s="17">
        <v>0.12200361168526699</v>
      </c>
      <c r="AR533" s="17">
        <v>0.118974195319483</v>
      </c>
      <c r="AS533" s="17">
        <v>4.2470999915086301E-2</v>
      </c>
      <c r="AT533" s="17">
        <v>0.123860938549537</v>
      </c>
      <c r="AU533" s="17"/>
      <c r="AV533" s="17">
        <v>0</v>
      </c>
      <c r="AW533" s="17">
        <v>0.151769729808063</v>
      </c>
      <c r="AX533" s="17">
        <v>0.121882017289108</v>
      </c>
      <c r="AY533" s="17">
        <v>0.16879069433143601</v>
      </c>
      <c r="AZ533" s="17">
        <v>0.11540876216839201</v>
      </c>
      <c r="BA533" s="17">
        <v>0.13675256354387899</v>
      </c>
      <c r="BB533" s="17">
        <v>9.9832707580770799E-2</v>
      </c>
      <c r="BC533" s="17">
        <v>0.15294737736873301</v>
      </c>
      <c r="BD533" s="17">
        <v>7.40636840066837E-2</v>
      </c>
      <c r="BE533" s="17">
        <v>6.2864460074197895E-2</v>
      </c>
      <c r="BF533" s="17">
        <v>9.2151901514880605E-2</v>
      </c>
      <c r="BG533" s="17">
        <v>6.8413274521797504E-2</v>
      </c>
      <c r="BH533" s="17">
        <v>7.0683168296177601E-2</v>
      </c>
      <c r="BI533" s="17">
        <v>9.2784847239170506E-2</v>
      </c>
      <c r="BJ533" s="17">
        <v>0</v>
      </c>
      <c r="BK533" s="17">
        <v>5.32627663349097E-2</v>
      </c>
      <c r="BL533" s="17"/>
      <c r="BM533" s="17">
        <v>0.124422359253357</v>
      </c>
      <c r="BN533" s="17">
        <v>0.108814615515827</v>
      </c>
      <c r="BO533" s="17">
        <v>0.111830264807358</v>
      </c>
      <c r="BP533" s="17">
        <v>0.10056546732089</v>
      </c>
      <c r="BQ533" s="17">
        <v>5.9506818984841503E-2</v>
      </c>
      <c r="BR533" s="17">
        <v>0.135923447901209</v>
      </c>
      <c r="BS533" s="17"/>
      <c r="BT533" s="17">
        <v>9.9697228436137403E-2</v>
      </c>
      <c r="BU533" s="17">
        <v>0.117842372341528</v>
      </c>
      <c r="BV533" s="17"/>
      <c r="BW533" s="17">
        <v>0.10261926311738399</v>
      </c>
      <c r="BX533" s="17">
        <v>0.114423105182274</v>
      </c>
      <c r="BY533" s="17"/>
      <c r="BZ533" s="17">
        <v>0.106667620059957</v>
      </c>
      <c r="CA533" s="17" t="s">
        <v>131</v>
      </c>
      <c r="CB533" s="17" t="s">
        <v>131</v>
      </c>
      <c r="CC533" s="17"/>
      <c r="CD533" s="17">
        <v>9.9239134702373E-2</v>
      </c>
      <c r="CE533" s="17">
        <v>0.132064241543635</v>
      </c>
      <c r="CF533" s="17">
        <v>0.159421606077182</v>
      </c>
      <c r="CG533" s="17"/>
      <c r="CH533" s="17">
        <v>9.7418398720336696E-2</v>
      </c>
      <c r="CI533" s="17">
        <v>0.122669020169401</v>
      </c>
      <c r="CJ533" s="17">
        <v>0.18872876470143499</v>
      </c>
      <c r="CK533" s="17"/>
      <c r="CL533" s="17">
        <v>9.5568086765906807E-2</v>
      </c>
      <c r="CM533" s="17">
        <v>0.117288215780458</v>
      </c>
      <c r="CN533" s="17"/>
      <c r="CO533" s="17">
        <v>4.98564040092093E-2</v>
      </c>
      <c r="CP533" s="17">
        <v>8.4459342796960504E-2</v>
      </c>
      <c r="CQ533" s="17">
        <v>9.42322907899973E-2</v>
      </c>
      <c r="CR533" s="17">
        <v>0.196665065014865</v>
      </c>
    </row>
    <row r="534" spans="2:96" x14ac:dyDescent="0.25">
      <c r="B534" t="s">
        <v>275</v>
      </c>
      <c r="C534" s="17">
        <v>0.54817514793146804</v>
      </c>
      <c r="D534" s="17">
        <v>0.47738547287292299</v>
      </c>
      <c r="E534" s="17">
        <v>0.61211710957252896</v>
      </c>
      <c r="F534" s="17"/>
      <c r="G534" s="17">
        <v>0.63122928578412496</v>
      </c>
      <c r="H534" s="17">
        <v>0.53121361992747496</v>
      </c>
      <c r="I534" s="17">
        <v>0.54613323531877001</v>
      </c>
      <c r="J534" s="17">
        <v>0.45483110571143498</v>
      </c>
      <c r="K534" s="17">
        <v>0.52711590578880996</v>
      </c>
      <c r="L534" s="17">
        <v>0.60275099643038499</v>
      </c>
      <c r="M534" s="17"/>
      <c r="N534" s="17">
        <v>0.58895533090355801</v>
      </c>
      <c r="O534" s="17">
        <v>0.52467769516481899</v>
      </c>
      <c r="P534" s="17">
        <v>0.57713467605518398</v>
      </c>
      <c r="Q534" s="17">
        <v>0.50362136739800201</v>
      </c>
      <c r="R534" s="17"/>
      <c r="S534" s="17">
        <v>0.51682225298804496</v>
      </c>
      <c r="T534" s="17">
        <v>0.53772502956702395</v>
      </c>
      <c r="U534" s="17">
        <v>0.554417221637585</v>
      </c>
      <c r="V534" s="17">
        <v>0.65373804035230498</v>
      </c>
      <c r="W534" s="17">
        <v>0.55889328107846503</v>
      </c>
      <c r="X534" s="17">
        <v>0.68266549721798597</v>
      </c>
      <c r="Y534" s="17">
        <v>0.592459571645095</v>
      </c>
      <c r="Z534" s="17">
        <v>0.39071864377003901</v>
      </c>
      <c r="AA534" s="17">
        <v>0.50925736554269496</v>
      </c>
      <c r="AB534" s="17">
        <v>0.44647563393189299</v>
      </c>
      <c r="AC534" s="17">
        <v>0.50802342124393196</v>
      </c>
      <c r="AD534" s="17">
        <v>0.74731970686453997</v>
      </c>
      <c r="AE534" s="17"/>
      <c r="AF534" s="17">
        <v>0.58403888188817199</v>
      </c>
      <c r="AG534" s="17">
        <v>0.57210501566976002</v>
      </c>
      <c r="AH534" s="17">
        <v>0.48592010947905401</v>
      </c>
      <c r="AI534" s="17">
        <v>0.231143680625606</v>
      </c>
      <c r="AJ534" s="17">
        <v>0.46086393034456202</v>
      </c>
      <c r="AK534" s="17"/>
      <c r="AL534" s="17">
        <v>0.64394219019574805</v>
      </c>
      <c r="AM534" s="17">
        <v>0.55821150160095201</v>
      </c>
      <c r="AN534" s="17">
        <v>0.53737363830373297</v>
      </c>
      <c r="AO534" s="17"/>
      <c r="AP534" s="17">
        <v>0.56711521668201503</v>
      </c>
      <c r="AQ534" s="17">
        <v>0.50163418080959299</v>
      </c>
      <c r="AR534" s="17">
        <v>0.50880049304408004</v>
      </c>
      <c r="AS534" s="17">
        <v>0.715234486736123</v>
      </c>
      <c r="AT534" s="17">
        <v>0.62595710495910495</v>
      </c>
      <c r="AU534" s="17"/>
      <c r="AV534" s="17">
        <v>0.740422248089315</v>
      </c>
      <c r="AW534" s="17">
        <v>0.44538492454717599</v>
      </c>
      <c r="AX534" s="17">
        <v>0.44799541957547101</v>
      </c>
      <c r="AY534" s="17">
        <v>0.415897055216362</v>
      </c>
      <c r="AZ534" s="17">
        <v>0.55533683908684495</v>
      </c>
      <c r="BA534" s="17">
        <v>0.57427368474957796</v>
      </c>
      <c r="BB534" s="17">
        <v>0.54143661635571705</v>
      </c>
      <c r="BC534" s="17">
        <v>0.52635821078495404</v>
      </c>
      <c r="BD534" s="17">
        <v>0.59197912999994695</v>
      </c>
      <c r="BE534" s="17">
        <v>0.67680158910562804</v>
      </c>
      <c r="BF534" s="17">
        <v>0.51456775633923801</v>
      </c>
      <c r="BG534" s="17">
        <v>0.63760919190632603</v>
      </c>
      <c r="BH534" s="17">
        <v>0.56740559558215498</v>
      </c>
      <c r="BI534" s="17">
        <v>0.57571239450495604</v>
      </c>
      <c r="BJ534" s="17">
        <v>0.85531485770703297</v>
      </c>
      <c r="BK534" s="17">
        <v>0.67112326680684298</v>
      </c>
      <c r="BL534" s="17"/>
      <c r="BM534" s="17">
        <v>0.54612680627773003</v>
      </c>
      <c r="BN534" s="17">
        <v>0.52180641782828296</v>
      </c>
      <c r="BO534" s="17">
        <v>0.53620646949210404</v>
      </c>
      <c r="BP534" s="17">
        <v>0.54165557507854001</v>
      </c>
      <c r="BQ534" s="17">
        <v>0.65606790096263101</v>
      </c>
      <c r="BR534" s="17">
        <v>0.571069921996054</v>
      </c>
      <c r="BS534" s="17"/>
      <c r="BT534" s="17">
        <v>0.58380543371128701</v>
      </c>
      <c r="BU534" s="17">
        <v>0.48924624818963403</v>
      </c>
      <c r="BV534" s="17"/>
      <c r="BW534" s="17">
        <v>0.58461201491707504</v>
      </c>
      <c r="BX534" s="17">
        <v>0.51643682912785105</v>
      </c>
      <c r="BY534" s="17"/>
      <c r="BZ534" s="17">
        <v>0.54817514793146804</v>
      </c>
      <c r="CA534" s="17" t="s">
        <v>131</v>
      </c>
      <c r="CB534" s="17" t="s">
        <v>131</v>
      </c>
      <c r="CC534" s="17"/>
      <c r="CD534" s="17">
        <v>0.551998499731573</v>
      </c>
      <c r="CE534" s="17">
        <v>0.53107793261590597</v>
      </c>
      <c r="CF534" s="17">
        <v>0.51963105895593598</v>
      </c>
      <c r="CG534" s="17"/>
      <c r="CH534" s="17">
        <v>0.55549285926134595</v>
      </c>
      <c r="CI534" s="17">
        <v>0.54510408838329605</v>
      </c>
      <c r="CJ534" s="17">
        <v>0.48185877388992898</v>
      </c>
      <c r="CK534" s="17"/>
      <c r="CL534" s="17">
        <v>0.55548140595590401</v>
      </c>
      <c r="CM534" s="17">
        <v>0.55709015299417897</v>
      </c>
      <c r="CN534" s="17"/>
      <c r="CO534" s="17">
        <v>0.71604341825874696</v>
      </c>
      <c r="CP534" s="17">
        <v>0.598566369037275</v>
      </c>
      <c r="CQ534" s="17">
        <v>0.56107270758265604</v>
      </c>
      <c r="CR534" s="17">
        <v>0.36187556850178798</v>
      </c>
    </row>
    <row r="535" spans="2:96" x14ac:dyDescent="0.25">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c r="AR535" s="17"/>
      <c r="AS535" s="17"/>
      <c r="AT535" s="17"/>
      <c r="AU535" s="17"/>
      <c r="AV535" s="17"/>
      <c r="AW535" s="17"/>
      <c r="AX535" s="17"/>
      <c r="AY535" s="17"/>
      <c r="AZ535" s="17"/>
      <c r="BA535" s="17"/>
      <c r="BB535" s="17"/>
      <c r="BC535" s="17"/>
      <c r="BD535" s="17"/>
      <c r="BE535" s="17"/>
      <c r="BF535" s="17"/>
      <c r="BG535" s="17"/>
      <c r="BH535" s="17"/>
      <c r="BI535" s="17"/>
      <c r="BJ535" s="17"/>
      <c r="BK535" s="17"/>
      <c r="BL535" s="17"/>
      <c r="BM535" s="17"/>
      <c r="BN535" s="17"/>
      <c r="BO535" s="17"/>
      <c r="BP535" s="17"/>
      <c r="BQ535" s="17"/>
      <c r="BR535" s="17"/>
      <c r="BS535" s="17"/>
      <c r="BT535" s="17"/>
      <c r="BU535" s="17"/>
      <c r="BV535" s="17"/>
      <c r="BW535" s="17"/>
      <c r="BX535" s="17"/>
      <c r="BY535" s="17"/>
      <c r="BZ535" s="17"/>
      <c r="CA535" s="17"/>
      <c r="CB535" s="17"/>
      <c r="CC535" s="17"/>
      <c r="CD535" s="17"/>
      <c r="CE535" s="17"/>
      <c r="CF535" s="17"/>
      <c r="CG535" s="17"/>
      <c r="CH535" s="17"/>
      <c r="CI535" s="17"/>
      <c r="CJ535" s="17"/>
      <c r="CK535" s="17"/>
      <c r="CL535" s="17"/>
      <c r="CM535" s="17"/>
      <c r="CN535" s="17"/>
      <c r="CO535" s="17"/>
      <c r="CP535" s="17"/>
      <c r="CQ535" s="17"/>
      <c r="CR535" s="17"/>
    </row>
    <row r="536" spans="2:96" x14ac:dyDescent="0.25">
      <c r="B536" s="6" t="s">
        <v>386</v>
      </c>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c r="BM536" s="17"/>
      <c r="BN536" s="17"/>
      <c r="BO536" s="17"/>
      <c r="BP536" s="17"/>
      <c r="BQ536" s="17"/>
      <c r="BR536" s="17"/>
      <c r="BS536" s="17"/>
      <c r="BT536" s="17"/>
      <c r="BU536" s="17"/>
      <c r="BV536" s="17"/>
      <c r="BW536" s="17"/>
      <c r="BX536" s="17"/>
      <c r="BY536" s="17"/>
      <c r="BZ536" s="17"/>
      <c r="CA536" s="17"/>
      <c r="CB536" s="17"/>
      <c r="CC536" s="17"/>
      <c r="CD536" s="17"/>
      <c r="CE536" s="17"/>
      <c r="CF536" s="17"/>
      <c r="CG536" s="17"/>
      <c r="CH536" s="17"/>
      <c r="CI536" s="17"/>
      <c r="CJ536" s="17"/>
      <c r="CK536" s="17"/>
      <c r="CL536" s="17"/>
      <c r="CM536" s="17"/>
      <c r="CN536" s="17"/>
      <c r="CO536" s="17"/>
      <c r="CP536" s="17"/>
      <c r="CQ536" s="17"/>
      <c r="CR536" s="17"/>
    </row>
    <row r="537" spans="2:96" x14ac:dyDescent="0.25">
      <c r="B537" s="24" t="s">
        <v>384</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c r="BL537" s="17"/>
      <c r="BM537" s="17"/>
      <c r="BN537" s="17"/>
      <c r="BO537" s="17"/>
      <c r="BP537" s="17"/>
      <c r="BQ537" s="17"/>
      <c r="BR537" s="17"/>
      <c r="BS537" s="17"/>
      <c r="BT537" s="17"/>
      <c r="BU537" s="17"/>
      <c r="BV537" s="17"/>
      <c r="BW537" s="17"/>
      <c r="BX537" s="17"/>
      <c r="BY537" s="17"/>
      <c r="BZ537" s="17"/>
      <c r="CA537" s="17"/>
      <c r="CB537" s="17"/>
      <c r="CC537" s="17"/>
      <c r="CD537" s="17"/>
      <c r="CE537" s="17"/>
      <c r="CF537" s="17"/>
      <c r="CG537" s="17"/>
      <c r="CH537" s="17"/>
      <c r="CI537" s="17"/>
      <c r="CJ537" s="17"/>
      <c r="CK537" s="17"/>
      <c r="CL537" s="17"/>
      <c r="CM537" s="17"/>
      <c r="CN537" s="17"/>
      <c r="CO537" s="17"/>
      <c r="CP537" s="17"/>
      <c r="CQ537" s="17"/>
      <c r="CR537" s="17"/>
    </row>
    <row r="538" spans="2:96" x14ac:dyDescent="0.25">
      <c r="B538" t="s">
        <v>376</v>
      </c>
      <c r="C538" s="17">
        <v>0.142281933962076</v>
      </c>
      <c r="D538" s="17">
        <v>0.13181878046683701</v>
      </c>
      <c r="E538" s="17">
        <v>0.15231811116807201</v>
      </c>
      <c r="F538" s="17"/>
      <c r="G538" s="17">
        <v>0.23248605860374999</v>
      </c>
      <c r="H538" s="17">
        <v>0.15987035030345201</v>
      </c>
      <c r="I538" s="17">
        <v>0.11104609871997401</v>
      </c>
      <c r="J538" s="17">
        <v>0.10950094123880701</v>
      </c>
      <c r="K538" s="17">
        <v>0.12126459706598799</v>
      </c>
      <c r="L538" s="17">
        <v>0.14267979961347399</v>
      </c>
      <c r="M538" s="17"/>
      <c r="N538" s="17">
        <v>0.16853667406283401</v>
      </c>
      <c r="O538" s="17">
        <v>0.12662195987265401</v>
      </c>
      <c r="P538" s="17">
        <v>0.123579049631866</v>
      </c>
      <c r="Q538" s="17">
        <v>0.14818371459684301</v>
      </c>
      <c r="R538" s="17"/>
      <c r="S538" s="17">
        <v>0.124072994214037</v>
      </c>
      <c r="T538" s="17">
        <v>0.118193080142146</v>
      </c>
      <c r="U538" s="17">
        <v>0.14130254120119001</v>
      </c>
      <c r="V538" s="17">
        <v>0.146532623727268</v>
      </c>
      <c r="W538" s="17">
        <v>0.155293107464445</v>
      </c>
      <c r="X538" s="17">
        <v>7.7576809628314106E-2</v>
      </c>
      <c r="Y538" s="17">
        <v>0.176158622016443</v>
      </c>
      <c r="Z538" s="17">
        <v>0.161378605866182</v>
      </c>
      <c r="AA538" s="17">
        <v>0.20323417131542901</v>
      </c>
      <c r="AB538" s="17">
        <v>0.13839951274137999</v>
      </c>
      <c r="AC538" s="17">
        <v>0.12109458603708299</v>
      </c>
      <c r="AD538" s="17">
        <v>0.19712882574879201</v>
      </c>
      <c r="AE538" s="17"/>
      <c r="AF538" s="17">
        <v>0.14485390509865301</v>
      </c>
      <c r="AG538" s="17">
        <v>0.16109594288339699</v>
      </c>
      <c r="AH538" s="17">
        <v>0.13332477699900899</v>
      </c>
      <c r="AI538" s="17">
        <v>0.12929232819599201</v>
      </c>
      <c r="AJ538" s="17">
        <v>8.96793508773744E-2</v>
      </c>
      <c r="AK538" s="17"/>
      <c r="AL538" s="17">
        <v>0.16923002640022</v>
      </c>
      <c r="AM538" s="17">
        <v>0.163814885553109</v>
      </c>
      <c r="AN538" s="17">
        <v>0.117233018738421</v>
      </c>
      <c r="AO538" s="17"/>
      <c r="AP538" s="17">
        <v>0.14245659205804001</v>
      </c>
      <c r="AQ538" s="17">
        <v>0.13619556004630301</v>
      </c>
      <c r="AR538" s="17">
        <v>0.148738854638962</v>
      </c>
      <c r="AS538" s="17">
        <v>0.15992796818987601</v>
      </c>
      <c r="AT538" s="17">
        <v>0.108716630504583</v>
      </c>
      <c r="AU538" s="17"/>
      <c r="AV538" s="17">
        <v>0</v>
      </c>
      <c r="AW538" s="17">
        <v>0.13733212991819699</v>
      </c>
      <c r="AX538" s="17">
        <v>0.18034596017096499</v>
      </c>
      <c r="AY538" s="17">
        <v>0.17587981800337599</v>
      </c>
      <c r="AZ538" s="17">
        <v>0.16505396335964201</v>
      </c>
      <c r="BA538" s="17">
        <v>0.115938485746601</v>
      </c>
      <c r="BB538" s="17">
        <v>0.136745081432638</v>
      </c>
      <c r="BC538" s="17">
        <v>0.14619723806724899</v>
      </c>
      <c r="BD538" s="17">
        <v>9.5816987306840795E-2</v>
      </c>
      <c r="BE538" s="17">
        <v>0.14861715079438501</v>
      </c>
      <c r="BF538" s="17">
        <v>0.18602480805900101</v>
      </c>
      <c r="BG538" s="17">
        <v>6.4792085002671501E-2</v>
      </c>
      <c r="BH538" s="17">
        <v>7.8727552141704002E-2</v>
      </c>
      <c r="BI538" s="17">
        <v>0.12777018322162201</v>
      </c>
      <c r="BJ538" s="17">
        <v>0.20593393641369001</v>
      </c>
      <c r="BK538" s="17">
        <v>0.23715897546459999</v>
      </c>
      <c r="BL538" s="17"/>
      <c r="BM538" s="17">
        <v>0.199373451580035</v>
      </c>
      <c r="BN538" s="17">
        <v>0.12597998206820599</v>
      </c>
      <c r="BO538" s="17">
        <v>0.14884483494707801</v>
      </c>
      <c r="BP538" s="17">
        <v>9.52415756231587E-2</v>
      </c>
      <c r="BQ538" s="17">
        <v>0.13831238444072999</v>
      </c>
      <c r="BR538" s="17">
        <v>0.228939968449621</v>
      </c>
      <c r="BS538" s="17"/>
      <c r="BT538" s="17">
        <v>0.158141419221836</v>
      </c>
      <c r="BU538" s="17">
        <v>0.11998353650035801</v>
      </c>
      <c r="BV538" s="17"/>
      <c r="BW538" s="17">
        <v>0.18246113410885301</v>
      </c>
      <c r="BX538" s="17">
        <v>0.111427277564495</v>
      </c>
      <c r="BY538" s="17"/>
      <c r="BZ538" s="17">
        <v>0.142281933962076</v>
      </c>
      <c r="CA538" s="17" t="s">
        <v>131</v>
      </c>
      <c r="CB538" s="17" t="s">
        <v>131</v>
      </c>
      <c r="CC538" s="17"/>
      <c r="CD538" s="17">
        <v>0.144578583530931</v>
      </c>
      <c r="CE538" s="17">
        <v>0.15463441090794999</v>
      </c>
      <c r="CF538" s="17">
        <v>9.3476690674139301E-2</v>
      </c>
      <c r="CG538" s="17"/>
      <c r="CH538" s="17">
        <v>0.147212296027977</v>
      </c>
      <c r="CI538" s="17">
        <v>0.137988782768871</v>
      </c>
      <c r="CJ538" s="17">
        <v>9.3628682224285303E-2</v>
      </c>
      <c r="CK538" s="17"/>
      <c r="CL538" s="17">
        <v>0.136996717886227</v>
      </c>
      <c r="CM538" s="17">
        <v>0.15460525095991701</v>
      </c>
      <c r="CN538" s="17"/>
      <c r="CO538" s="17">
        <v>0.33509727931966099</v>
      </c>
      <c r="CP538" s="17">
        <v>0.15593970981289301</v>
      </c>
      <c r="CQ538" s="17">
        <v>0.132609918392709</v>
      </c>
      <c r="CR538" s="17">
        <v>6.9457991400634606E-2</v>
      </c>
    </row>
    <row r="539" spans="2:96" x14ac:dyDescent="0.25">
      <c r="B539" t="s">
        <v>377</v>
      </c>
      <c r="C539" s="17">
        <v>0.34688295225646798</v>
      </c>
      <c r="D539" s="17">
        <v>0.34296063195619397</v>
      </c>
      <c r="E539" s="17">
        <v>0.35008889305572499</v>
      </c>
      <c r="F539" s="17"/>
      <c r="G539" s="17">
        <v>0.40069108691642802</v>
      </c>
      <c r="H539" s="17">
        <v>0.355428773613297</v>
      </c>
      <c r="I539" s="17">
        <v>0.35755004637501497</v>
      </c>
      <c r="J539" s="17">
        <v>0.31459439821456098</v>
      </c>
      <c r="K539" s="17">
        <v>0.27172781935263601</v>
      </c>
      <c r="L539" s="17">
        <v>0.37776441468201899</v>
      </c>
      <c r="M539" s="17"/>
      <c r="N539" s="17">
        <v>0.36027468398250301</v>
      </c>
      <c r="O539" s="17">
        <v>0.358903132752389</v>
      </c>
      <c r="P539" s="17">
        <v>0.37247900478656998</v>
      </c>
      <c r="Q539" s="17">
        <v>0.298574017814004</v>
      </c>
      <c r="R539" s="17"/>
      <c r="S539" s="17">
        <v>0.394260612560002</v>
      </c>
      <c r="T539" s="17">
        <v>0.37145799570773802</v>
      </c>
      <c r="U539" s="17">
        <v>0.29341230134618701</v>
      </c>
      <c r="V539" s="17">
        <v>0.34185019487511897</v>
      </c>
      <c r="W539" s="17">
        <v>0.353167143704959</v>
      </c>
      <c r="X539" s="17">
        <v>0.460988977301581</v>
      </c>
      <c r="Y539" s="17">
        <v>0.37237482909196601</v>
      </c>
      <c r="Z539" s="17">
        <v>0.32383217299885397</v>
      </c>
      <c r="AA539" s="17">
        <v>0.27193432896405501</v>
      </c>
      <c r="AB539" s="17">
        <v>0.313421911439562</v>
      </c>
      <c r="AC539" s="17">
        <v>0.285609520513397</v>
      </c>
      <c r="AD539" s="17">
        <v>0</v>
      </c>
      <c r="AE539" s="17"/>
      <c r="AF539" s="17">
        <v>0.353695649604095</v>
      </c>
      <c r="AG539" s="17">
        <v>0.332650259700773</v>
      </c>
      <c r="AH539" s="17">
        <v>0.43872959885531199</v>
      </c>
      <c r="AI539" s="17">
        <v>0.29816379188594899</v>
      </c>
      <c r="AJ539" s="17">
        <v>0.33773937960539502</v>
      </c>
      <c r="AK539" s="17"/>
      <c r="AL539" s="17">
        <v>0.37335454074014002</v>
      </c>
      <c r="AM539" s="17">
        <v>0.33210694250733303</v>
      </c>
      <c r="AN539" s="17">
        <v>0.38129653706187799</v>
      </c>
      <c r="AO539" s="17"/>
      <c r="AP539" s="17">
        <v>0.33863161619649501</v>
      </c>
      <c r="AQ539" s="17">
        <v>0.335167345582911</v>
      </c>
      <c r="AR539" s="17">
        <v>0.33597608077330299</v>
      </c>
      <c r="AS539" s="17">
        <v>0.42157512628093802</v>
      </c>
      <c r="AT539" s="17">
        <v>0.54831910510437998</v>
      </c>
      <c r="AU539" s="17"/>
      <c r="AV539" s="17">
        <v>0</v>
      </c>
      <c r="AW539" s="17">
        <v>0.20725526928596399</v>
      </c>
      <c r="AX539" s="17">
        <v>0.35396346454133598</v>
      </c>
      <c r="AY539" s="17">
        <v>0.27694919121089001</v>
      </c>
      <c r="AZ539" s="17">
        <v>0.37149260605607298</v>
      </c>
      <c r="BA539" s="17">
        <v>0.37545869515365599</v>
      </c>
      <c r="BB539" s="17">
        <v>0.34383241625265998</v>
      </c>
      <c r="BC539" s="17">
        <v>0.370908246951136</v>
      </c>
      <c r="BD539" s="17">
        <v>0.29018118001697302</v>
      </c>
      <c r="BE539" s="17">
        <v>0.30340986270570602</v>
      </c>
      <c r="BF539" s="17">
        <v>0.34827689719743998</v>
      </c>
      <c r="BG539" s="17">
        <v>0.452703611292613</v>
      </c>
      <c r="BH539" s="17">
        <v>0.46029111940763101</v>
      </c>
      <c r="BI539" s="17">
        <v>0.36143268203886902</v>
      </c>
      <c r="BJ539" s="17">
        <v>0.33041449543285001</v>
      </c>
      <c r="BK539" s="17">
        <v>0.34404005593375397</v>
      </c>
      <c r="BL539" s="17"/>
      <c r="BM539" s="17">
        <v>0.32676158329781602</v>
      </c>
      <c r="BN539" s="17">
        <v>0.34332366607307802</v>
      </c>
      <c r="BO539" s="17">
        <v>0.34951527257146298</v>
      </c>
      <c r="BP539" s="17">
        <v>0.36069004369589902</v>
      </c>
      <c r="BQ539" s="17">
        <v>0.34836767401586799</v>
      </c>
      <c r="BR539" s="17">
        <v>0.38961576063313202</v>
      </c>
      <c r="BS539" s="17"/>
      <c r="BT539" s="17">
        <v>0.37070383221206799</v>
      </c>
      <c r="BU539" s="17">
        <v>0.30523543594321501</v>
      </c>
      <c r="BV539" s="17"/>
      <c r="BW539" s="17">
        <v>0.354755183400708</v>
      </c>
      <c r="BX539" s="17">
        <v>0.335385665862314</v>
      </c>
      <c r="BY539" s="17"/>
      <c r="BZ539" s="17">
        <v>0.34688295225646798</v>
      </c>
      <c r="CA539" s="17" t="s">
        <v>131</v>
      </c>
      <c r="CB539" s="17" t="s">
        <v>131</v>
      </c>
      <c r="CC539" s="17"/>
      <c r="CD539" s="17">
        <v>0.35030439352234799</v>
      </c>
      <c r="CE539" s="17">
        <v>0.33559166341828001</v>
      </c>
      <c r="CF539" s="17">
        <v>0.33167813053753997</v>
      </c>
      <c r="CG539" s="17"/>
      <c r="CH539" s="17">
        <v>0.34803545359211402</v>
      </c>
      <c r="CI539" s="17">
        <v>0.37514852048986602</v>
      </c>
      <c r="CJ539" s="17">
        <v>0.29766331867808499</v>
      </c>
      <c r="CK539" s="17"/>
      <c r="CL539" s="17">
        <v>0.35662696728930998</v>
      </c>
      <c r="CM539" s="17">
        <v>0.34285548542639599</v>
      </c>
      <c r="CN539" s="17"/>
      <c r="CO539" s="17">
        <v>0.33468181374162398</v>
      </c>
      <c r="CP539" s="17">
        <v>0.41567139947262999</v>
      </c>
      <c r="CQ539" s="17">
        <v>0.31527124271697199</v>
      </c>
      <c r="CR539" s="17">
        <v>0.27157828501839198</v>
      </c>
    </row>
    <row r="540" spans="2:96" x14ac:dyDescent="0.25">
      <c r="B540" t="s">
        <v>378</v>
      </c>
      <c r="C540" s="17">
        <v>0.24938701887287201</v>
      </c>
      <c r="D540" s="17">
        <v>0.230076229228696</v>
      </c>
      <c r="E540" s="17">
        <v>0.26645180968924498</v>
      </c>
      <c r="F540" s="17"/>
      <c r="G540" s="17">
        <v>0.23992073681533699</v>
      </c>
      <c r="H540" s="17">
        <v>0.20620649487811901</v>
      </c>
      <c r="I540" s="17">
        <v>0.22594494095338399</v>
      </c>
      <c r="J540" s="17">
        <v>0.24955404884802801</v>
      </c>
      <c r="K540" s="17">
        <v>0.25681798066751399</v>
      </c>
      <c r="L540" s="17">
        <v>0.29758890744932598</v>
      </c>
      <c r="M540" s="17"/>
      <c r="N540" s="17">
        <v>0.24562926865055201</v>
      </c>
      <c r="O540" s="17">
        <v>0.245266516662207</v>
      </c>
      <c r="P540" s="17">
        <v>0.264046114144803</v>
      </c>
      <c r="Q540" s="17">
        <v>0.238361066599553</v>
      </c>
      <c r="R540" s="17"/>
      <c r="S540" s="17">
        <v>0.29199376656029902</v>
      </c>
      <c r="T540" s="17">
        <v>0.20683964190576801</v>
      </c>
      <c r="U540" s="17">
        <v>0.241777445185584</v>
      </c>
      <c r="V540" s="17">
        <v>0.33458008181136301</v>
      </c>
      <c r="W540" s="17">
        <v>0.21500665745447201</v>
      </c>
      <c r="X540" s="17">
        <v>0.20209332649690501</v>
      </c>
      <c r="Y540" s="17">
        <v>0.21463581965412201</v>
      </c>
      <c r="Z540" s="17">
        <v>0.20809342402060599</v>
      </c>
      <c r="AA540" s="17">
        <v>0.29080772145486999</v>
      </c>
      <c r="AB540" s="17">
        <v>0.24348040047934899</v>
      </c>
      <c r="AC540" s="17">
        <v>0.230141597887597</v>
      </c>
      <c r="AD540" s="17">
        <v>0.55019088111574799</v>
      </c>
      <c r="AE540" s="17"/>
      <c r="AF540" s="17">
        <v>0.24551127579241899</v>
      </c>
      <c r="AG540" s="17">
        <v>0.227075045505131</v>
      </c>
      <c r="AH540" s="17">
        <v>0.18864754674820899</v>
      </c>
      <c r="AI540" s="17">
        <v>0.26892838450943701</v>
      </c>
      <c r="AJ540" s="17">
        <v>0.28114374018235</v>
      </c>
      <c r="AK540" s="17"/>
      <c r="AL540" s="17">
        <v>0.24012291405154401</v>
      </c>
      <c r="AM540" s="17">
        <v>0.22410429149684399</v>
      </c>
      <c r="AN540" s="17">
        <v>0.23653277910481299</v>
      </c>
      <c r="AO540" s="17"/>
      <c r="AP540" s="17">
        <v>0.23460636633672399</v>
      </c>
      <c r="AQ540" s="17">
        <v>0.268407576553508</v>
      </c>
      <c r="AR540" s="17">
        <v>0.25216578685651903</v>
      </c>
      <c r="AS540" s="17">
        <v>0.21249861359574099</v>
      </c>
      <c r="AT540" s="17">
        <v>0.115525023744636</v>
      </c>
      <c r="AU540" s="17"/>
      <c r="AV540" s="17">
        <v>0.740422248089315</v>
      </c>
      <c r="AW540" s="17">
        <v>0.25953498022744798</v>
      </c>
      <c r="AX540" s="17">
        <v>0.23230304831974699</v>
      </c>
      <c r="AY540" s="17">
        <v>0.25111655335197902</v>
      </c>
      <c r="AZ540" s="17">
        <v>0.169724998334707</v>
      </c>
      <c r="BA540" s="17">
        <v>0.24523894596787399</v>
      </c>
      <c r="BB540" s="17">
        <v>0.238107848293832</v>
      </c>
      <c r="BC540" s="17">
        <v>0.25963850425013002</v>
      </c>
      <c r="BD540" s="17">
        <v>0.38387193673135001</v>
      </c>
      <c r="BE540" s="17">
        <v>0.30536856867423201</v>
      </c>
      <c r="BF540" s="17">
        <v>0.21060514579068901</v>
      </c>
      <c r="BG540" s="17">
        <v>0.2100678817479</v>
      </c>
      <c r="BH540" s="17">
        <v>0.21925334104010999</v>
      </c>
      <c r="BI540" s="17">
        <v>0.29318434386284198</v>
      </c>
      <c r="BJ540" s="17">
        <v>0.155138854927581</v>
      </c>
      <c r="BK540" s="17">
        <v>0.222257549251825</v>
      </c>
      <c r="BL540" s="17"/>
      <c r="BM540" s="17">
        <v>0.25251107279544999</v>
      </c>
      <c r="BN540" s="17">
        <v>0.24241044546205701</v>
      </c>
      <c r="BO540" s="17">
        <v>0.24468677002898501</v>
      </c>
      <c r="BP540" s="17">
        <v>0.25862307069156698</v>
      </c>
      <c r="BQ540" s="17">
        <v>0.280778945601385</v>
      </c>
      <c r="BR540" s="17">
        <v>0.17172548639139301</v>
      </c>
      <c r="BS540" s="17"/>
      <c r="BT540" s="17">
        <v>0.23724616169670801</v>
      </c>
      <c r="BU540" s="17">
        <v>0.26549706758161501</v>
      </c>
      <c r="BV540" s="17"/>
      <c r="BW540" s="17">
        <v>0.24174401477125501</v>
      </c>
      <c r="BX540" s="17">
        <v>0.24430054116789399</v>
      </c>
      <c r="BY540" s="17"/>
      <c r="BZ540" s="17">
        <v>0.24938701887287201</v>
      </c>
      <c r="CA540" s="17" t="s">
        <v>131</v>
      </c>
      <c r="CB540" s="17" t="s">
        <v>131</v>
      </c>
      <c r="CC540" s="17"/>
      <c r="CD540" s="17">
        <v>0.250563170273292</v>
      </c>
      <c r="CE540" s="17">
        <v>0.25245299846032998</v>
      </c>
      <c r="CF540" s="17">
        <v>0.243129006516492</v>
      </c>
      <c r="CG540" s="17"/>
      <c r="CH540" s="17">
        <v>0.24750489243756699</v>
      </c>
      <c r="CI540" s="17">
        <v>0.24155050567821601</v>
      </c>
      <c r="CJ540" s="17">
        <v>0.29443806129447397</v>
      </c>
      <c r="CK540" s="17"/>
      <c r="CL540" s="17">
        <v>0.23646858960360101</v>
      </c>
      <c r="CM540" s="17">
        <v>0.264983706466072</v>
      </c>
      <c r="CN540" s="17"/>
      <c r="CO540" s="17">
        <v>0.20374833399665401</v>
      </c>
      <c r="CP540" s="17">
        <v>0.24219332037059099</v>
      </c>
      <c r="CQ540" s="17">
        <v>0.286933321996513</v>
      </c>
      <c r="CR540" s="17">
        <v>0.203921315658466</v>
      </c>
    </row>
    <row r="541" spans="2:96" x14ac:dyDescent="0.25">
      <c r="B541" t="s">
        <v>379</v>
      </c>
      <c r="C541" s="17">
        <v>0.153065200006654</v>
      </c>
      <c r="D541" s="17">
        <v>0.17748859473749901</v>
      </c>
      <c r="E541" s="17">
        <v>0.13099646461322501</v>
      </c>
      <c r="F541" s="17"/>
      <c r="G541" s="17">
        <v>8.7669730810349497E-2</v>
      </c>
      <c r="H541" s="17">
        <v>0.17899814726414701</v>
      </c>
      <c r="I541" s="17">
        <v>0.163049532693509</v>
      </c>
      <c r="J541" s="17">
        <v>0.15978862143994199</v>
      </c>
      <c r="K541" s="17">
        <v>0.22920862793912999</v>
      </c>
      <c r="L541" s="17">
        <v>0.10772037662747599</v>
      </c>
      <c r="M541" s="17"/>
      <c r="N541" s="17">
        <v>0.13879992904624799</v>
      </c>
      <c r="O541" s="17">
        <v>0.14946841572972999</v>
      </c>
      <c r="P541" s="17">
        <v>0.14102358414525201</v>
      </c>
      <c r="Q541" s="17">
        <v>0.185125206721512</v>
      </c>
      <c r="R541" s="17"/>
      <c r="S541" s="17">
        <v>0.113760231539715</v>
      </c>
      <c r="T541" s="17">
        <v>0.185768697814542</v>
      </c>
      <c r="U541" s="17">
        <v>0.20485018532643801</v>
      </c>
      <c r="V541" s="17">
        <v>0.106980135544978</v>
      </c>
      <c r="W541" s="17">
        <v>0.17386921578708101</v>
      </c>
      <c r="X541" s="17">
        <v>0.14149508181138301</v>
      </c>
      <c r="Y541" s="17">
        <v>0.129298478764065</v>
      </c>
      <c r="Z541" s="17">
        <v>0.142990068814249</v>
      </c>
      <c r="AA541" s="17">
        <v>0.15055314699796701</v>
      </c>
      <c r="AB541" s="17">
        <v>0.16117431388178699</v>
      </c>
      <c r="AC541" s="17">
        <v>0.19235025004546799</v>
      </c>
      <c r="AD541" s="17">
        <v>0.25268029313545998</v>
      </c>
      <c r="AE541" s="17"/>
      <c r="AF541" s="17">
        <v>0.152601387342054</v>
      </c>
      <c r="AG541" s="17">
        <v>0.15712992606039</v>
      </c>
      <c r="AH541" s="17">
        <v>0.11822427125649</v>
      </c>
      <c r="AI541" s="17">
        <v>0.24812420157419701</v>
      </c>
      <c r="AJ541" s="17">
        <v>0.177080525696137</v>
      </c>
      <c r="AK541" s="17"/>
      <c r="AL541" s="17">
        <v>0.14790981377030701</v>
      </c>
      <c r="AM541" s="17">
        <v>0.14990388530269</v>
      </c>
      <c r="AN541" s="17">
        <v>0.13168156422250499</v>
      </c>
      <c r="AO541" s="17"/>
      <c r="AP541" s="17">
        <v>0.17024601037070999</v>
      </c>
      <c r="AQ541" s="17">
        <v>0.124123507024862</v>
      </c>
      <c r="AR541" s="17">
        <v>0.14938813288348601</v>
      </c>
      <c r="AS541" s="17">
        <v>0.14135196979599399</v>
      </c>
      <c r="AT541" s="17">
        <v>0.14625078931355801</v>
      </c>
      <c r="AU541" s="17"/>
      <c r="AV541" s="17">
        <v>0.259577751910685</v>
      </c>
      <c r="AW541" s="17">
        <v>0.23484333281706099</v>
      </c>
      <c r="AX541" s="17">
        <v>0.14127387665611599</v>
      </c>
      <c r="AY541" s="17">
        <v>0.164578265701389</v>
      </c>
      <c r="AZ541" s="17">
        <v>0.16398813648412999</v>
      </c>
      <c r="BA541" s="17">
        <v>0.14398800741450199</v>
      </c>
      <c r="BB541" s="17">
        <v>0.16744433591411301</v>
      </c>
      <c r="BC541" s="17">
        <v>0.14961463947952899</v>
      </c>
      <c r="BD541" s="17">
        <v>0.146152615187569</v>
      </c>
      <c r="BE541" s="17">
        <v>0.12769618581966999</v>
      </c>
      <c r="BF541" s="17">
        <v>0.13031579655473699</v>
      </c>
      <c r="BG541" s="17">
        <v>0.14728673983389501</v>
      </c>
      <c r="BH541" s="17">
        <v>0.15952239729572401</v>
      </c>
      <c r="BI541" s="17">
        <v>9.8144434748990095E-2</v>
      </c>
      <c r="BJ541" s="17">
        <v>0.21592182292206699</v>
      </c>
      <c r="BK541" s="17">
        <v>0.134577253096862</v>
      </c>
      <c r="BL541" s="17"/>
      <c r="BM541" s="17">
        <v>0.121047649218437</v>
      </c>
      <c r="BN541" s="17">
        <v>0.161755804479041</v>
      </c>
      <c r="BO541" s="17">
        <v>0.153957651037193</v>
      </c>
      <c r="BP541" s="17">
        <v>0.17677595170469801</v>
      </c>
      <c r="BQ541" s="17">
        <v>0.15272456828601899</v>
      </c>
      <c r="BR541" s="17">
        <v>0.11301235522613801</v>
      </c>
      <c r="BS541" s="17"/>
      <c r="BT541" s="17">
        <v>0.14027155178824499</v>
      </c>
      <c r="BU541" s="17">
        <v>0.17869350103686199</v>
      </c>
      <c r="BV541" s="17"/>
      <c r="BW541" s="17">
        <v>0.13971555607913499</v>
      </c>
      <c r="BX541" s="17">
        <v>0.178600288680691</v>
      </c>
      <c r="BY541" s="17"/>
      <c r="BZ541" s="17">
        <v>0.153065200006654</v>
      </c>
      <c r="CA541" s="17" t="s">
        <v>131</v>
      </c>
      <c r="CB541" s="17" t="s">
        <v>131</v>
      </c>
      <c r="CC541" s="17"/>
      <c r="CD541" s="17">
        <v>0.144018862119415</v>
      </c>
      <c r="CE541" s="17">
        <v>0.189918008256315</v>
      </c>
      <c r="CF541" s="17">
        <v>0.20654449335757499</v>
      </c>
      <c r="CG541" s="17"/>
      <c r="CH541" s="17">
        <v>0.14753315162828901</v>
      </c>
      <c r="CI541" s="17">
        <v>0.172787965816557</v>
      </c>
      <c r="CJ541" s="17">
        <v>0.202839779790423</v>
      </c>
      <c r="CK541" s="17"/>
      <c r="CL541" s="17">
        <v>0.14902504075835901</v>
      </c>
      <c r="CM541" s="17">
        <v>0.152344199379151</v>
      </c>
      <c r="CN541" s="17"/>
      <c r="CO541" s="17">
        <v>9.3265276732373198E-2</v>
      </c>
      <c r="CP541" s="17">
        <v>0.11565122366904</v>
      </c>
      <c r="CQ541" s="17">
        <v>0.15854054592743</v>
      </c>
      <c r="CR541" s="17">
        <v>0.239617125137423</v>
      </c>
    </row>
    <row r="542" spans="2:96" x14ac:dyDescent="0.25">
      <c r="B542" t="s">
        <v>380</v>
      </c>
      <c r="C542" s="17">
        <v>0.102949098371581</v>
      </c>
      <c r="D542" s="17">
        <v>0.113067902814879</v>
      </c>
      <c r="E542" s="17">
        <v>9.3916498138402096E-2</v>
      </c>
      <c r="F542" s="17"/>
      <c r="G542" s="17">
        <v>3.9232386854135499E-2</v>
      </c>
      <c r="H542" s="17">
        <v>8.8117537546091307E-2</v>
      </c>
      <c r="I542" s="17">
        <v>0.12837619948965201</v>
      </c>
      <c r="J542" s="17">
        <v>0.16291385422283899</v>
      </c>
      <c r="K542" s="17">
        <v>0.120980974974731</v>
      </c>
      <c r="L542" s="17">
        <v>7.1494653478487796E-2</v>
      </c>
      <c r="M542" s="17"/>
      <c r="N542" s="17">
        <v>8.4402746657619598E-2</v>
      </c>
      <c r="O542" s="17">
        <v>0.114631247343291</v>
      </c>
      <c r="P542" s="17">
        <v>9.14135161341081E-2</v>
      </c>
      <c r="Q542" s="17">
        <v>0.122331897465442</v>
      </c>
      <c r="R542" s="17"/>
      <c r="S542" s="17">
        <v>6.9279291486557801E-2</v>
      </c>
      <c r="T542" s="17">
        <v>0.11774058442980501</v>
      </c>
      <c r="U542" s="17">
        <v>0.118657526940602</v>
      </c>
      <c r="V542" s="17">
        <v>7.0056964041272804E-2</v>
      </c>
      <c r="W542" s="17">
        <v>9.4413439529245899E-2</v>
      </c>
      <c r="X542" s="17">
        <v>9.0270939181635299E-2</v>
      </c>
      <c r="Y542" s="17">
        <v>0.100541265555323</v>
      </c>
      <c r="Z542" s="17">
        <v>0.16370572830010899</v>
      </c>
      <c r="AA542" s="17">
        <v>8.3470631267679896E-2</v>
      </c>
      <c r="AB542" s="17">
        <v>0.13584831161311101</v>
      </c>
      <c r="AC542" s="17">
        <v>0.17080404551645501</v>
      </c>
      <c r="AD542" s="17">
        <v>0</v>
      </c>
      <c r="AE542" s="17"/>
      <c r="AF542" s="17">
        <v>9.9001599422475398E-2</v>
      </c>
      <c r="AG542" s="17">
        <v>0.11730618038846199</v>
      </c>
      <c r="AH542" s="17">
        <v>0.11052872534901501</v>
      </c>
      <c r="AI542" s="17">
        <v>5.5491293834424901E-2</v>
      </c>
      <c r="AJ542" s="17">
        <v>9.8687064953369694E-2</v>
      </c>
      <c r="AK542" s="17"/>
      <c r="AL542" s="17">
        <v>6.1562678393307299E-2</v>
      </c>
      <c r="AM542" s="17">
        <v>0.124066587313829</v>
      </c>
      <c r="AN542" s="17">
        <v>0.12479282459487399</v>
      </c>
      <c r="AO542" s="17"/>
      <c r="AP542" s="17">
        <v>0.11067338204666501</v>
      </c>
      <c r="AQ542" s="17">
        <v>0.125900096870281</v>
      </c>
      <c r="AR542" s="17">
        <v>0.11008704359058</v>
      </c>
      <c r="AS542" s="17">
        <v>6.4646322137451098E-2</v>
      </c>
      <c r="AT542" s="17">
        <v>4.0650491457173102E-2</v>
      </c>
      <c r="AU542" s="17"/>
      <c r="AV542" s="17">
        <v>0</v>
      </c>
      <c r="AW542" s="17">
        <v>0.13526254790446399</v>
      </c>
      <c r="AX542" s="17">
        <v>9.2113650311835604E-2</v>
      </c>
      <c r="AY542" s="17">
        <v>0.131476171732366</v>
      </c>
      <c r="AZ542" s="17">
        <v>0.12974029576544699</v>
      </c>
      <c r="BA542" s="17">
        <v>0.105722311186309</v>
      </c>
      <c r="BB542" s="17">
        <v>0.10664467039643399</v>
      </c>
      <c r="BC542" s="17">
        <v>7.3641371251956106E-2</v>
      </c>
      <c r="BD542" s="17">
        <v>8.3977280757267E-2</v>
      </c>
      <c r="BE542" s="17">
        <v>0.114908232006007</v>
      </c>
      <c r="BF542" s="17">
        <v>9.8657484990217897E-2</v>
      </c>
      <c r="BG542" s="17">
        <v>0.12514968212291999</v>
      </c>
      <c r="BH542" s="17">
        <v>8.2205590114831195E-2</v>
      </c>
      <c r="BI542" s="17">
        <v>0.119468356127678</v>
      </c>
      <c r="BJ542" s="17">
        <v>9.2590890303811998E-2</v>
      </c>
      <c r="BK542" s="17">
        <v>6.1966166252959698E-2</v>
      </c>
      <c r="BL542" s="17"/>
      <c r="BM542" s="17">
        <v>9.6673429176430306E-2</v>
      </c>
      <c r="BN542" s="17">
        <v>0.115334867688099</v>
      </c>
      <c r="BO542" s="17">
        <v>9.8581245309270302E-2</v>
      </c>
      <c r="BP542" s="17">
        <v>0.108669358284678</v>
      </c>
      <c r="BQ542" s="17">
        <v>7.34164878906364E-2</v>
      </c>
      <c r="BR542" s="17">
        <v>9.6706429299715999E-2</v>
      </c>
      <c r="BS542" s="17"/>
      <c r="BT542" s="17">
        <v>8.9684593726306897E-2</v>
      </c>
      <c r="BU542" s="17">
        <v>0.122539770461647</v>
      </c>
      <c r="BV542" s="17"/>
      <c r="BW542" s="17">
        <v>7.7357766146364207E-2</v>
      </c>
      <c r="BX542" s="17">
        <v>0.127635142004174</v>
      </c>
      <c r="BY542" s="17"/>
      <c r="BZ542" s="17">
        <v>0.102949098371581</v>
      </c>
      <c r="CA542" s="17" t="s">
        <v>131</v>
      </c>
      <c r="CB542" s="17" t="s">
        <v>131</v>
      </c>
      <c r="CC542" s="17"/>
      <c r="CD542" s="17">
        <v>0.105914521991405</v>
      </c>
      <c r="CE542" s="17">
        <v>5.1687069143469301E-2</v>
      </c>
      <c r="CF542" s="17">
        <v>0.12517167891425399</v>
      </c>
      <c r="CG542" s="17"/>
      <c r="CH542" s="17">
        <v>0.105061766700156</v>
      </c>
      <c r="CI542" s="17">
        <v>5.70289820399121E-2</v>
      </c>
      <c r="CJ542" s="17">
        <v>0.111430158012732</v>
      </c>
      <c r="CK542" s="17"/>
      <c r="CL542" s="17">
        <v>0.115387813165716</v>
      </c>
      <c r="CM542" s="17">
        <v>8.1072044775928206E-2</v>
      </c>
      <c r="CN542" s="17"/>
      <c r="CO542" s="17">
        <v>3.3207296209687501E-2</v>
      </c>
      <c r="CP542" s="17">
        <v>6.2849189894146604E-2</v>
      </c>
      <c r="CQ542" s="17">
        <v>0.106644970966377</v>
      </c>
      <c r="CR542" s="17">
        <v>0.20195762547645399</v>
      </c>
    </row>
    <row r="543" spans="2:96" x14ac:dyDescent="0.25">
      <c r="B543" t="s">
        <v>175</v>
      </c>
      <c r="C543" s="17">
        <v>5.4337965303494096E-3</v>
      </c>
      <c r="D543" s="17">
        <v>4.5878607958951398E-3</v>
      </c>
      <c r="E543" s="17">
        <v>6.2282233353318801E-3</v>
      </c>
      <c r="F543" s="17"/>
      <c r="G543" s="17">
        <v>0</v>
      </c>
      <c r="H543" s="17">
        <v>1.1378696394893599E-2</v>
      </c>
      <c r="I543" s="17">
        <v>1.40331817684663E-2</v>
      </c>
      <c r="J543" s="17">
        <v>3.6481360358231198E-3</v>
      </c>
      <c r="K543" s="17">
        <v>0</v>
      </c>
      <c r="L543" s="17">
        <v>2.7518481492169598E-3</v>
      </c>
      <c r="M543" s="17"/>
      <c r="N543" s="17">
        <v>2.3566976002432102E-3</v>
      </c>
      <c r="O543" s="17">
        <v>5.1087276397284798E-3</v>
      </c>
      <c r="P543" s="17">
        <v>7.4587311574006504E-3</v>
      </c>
      <c r="Q543" s="17">
        <v>7.4240968026456199E-3</v>
      </c>
      <c r="R543" s="17"/>
      <c r="S543" s="17">
        <v>6.6331036393899303E-3</v>
      </c>
      <c r="T543" s="17">
        <v>0</v>
      </c>
      <c r="U543" s="17">
        <v>0</v>
      </c>
      <c r="V543" s="17">
        <v>0</v>
      </c>
      <c r="W543" s="17">
        <v>8.2504360597966397E-3</v>
      </c>
      <c r="X543" s="17">
        <v>2.7574865580182299E-2</v>
      </c>
      <c r="Y543" s="17">
        <v>6.9909849180804697E-3</v>
      </c>
      <c r="Z543" s="17">
        <v>0</v>
      </c>
      <c r="AA543" s="17">
        <v>0</v>
      </c>
      <c r="AB543" s="17">
        <v>7.6755498448106002E-3</v>
      </c>
      <c r="AC543" s="17">
        <v>0</v>
      </c>
      <c r="AD543" s="17">
        <v>0</v>
      </c>
      <c r="AE543" s="17"/>
      <c r="AF543" s="17">
        <v>4.3361827403037602E-3</v>
      </c>
      <c r="AG543" s="17">
        <v>4.7426454618469801E-3</v>
      </c>
      <c r="AH543" s="17">
        <v>1.05450807919652E-2</v>
      </c>
      <c r="AI543" s="17">
        <v>0</v>
      </c>
      <c r="AJ543" s="17">
        <v>1.5669938685373499E-2</v>
      </c>
      <c r="AK543" s="17"/>
      <c r="AL543" s="17">
        <v>7.8200266444805704E-3</v>
      </c>
      <c r="AM543" s="17">
        <v>6.00340782619642E-3</v>
      </c>
      <c r="AN543" s="17">
        <v>8.4632762775086294E-3</v>
      </c>
      <c r="AO543" s="17"/>
      <c r="AP543" s="17">
        <v>3.3860329913656399E-3</v>
      </c>
      <c r="AQ543" s="17">
        <v>1.0205913922135899E-2</v>
      </c>
      <c r="AR543" s="17">
        <v>3.64410125714947E-3</v>
      </c>
      <c r="AS543" s="17">
        <v>0</v>
      </c>
      <c r="AT543" s="17">
        <v>4.0537959875668897E-2</v>
      </c>
      <c r="AU543" s="17"/>
      <c r="AV543" s="17">
        <v>0</v>
      </c>
      <c r="AW543" s="17">
        <v>2.5771739846866301E-2</v>
      </c>
      <c r="AX543" s="17">
        <v>0</v>
      </c>
      <c r="AY543" s="17">
        <v>0</v>
      </c>
      <c r="AZ543" s="17">
        <v>0</v>
      </c>
      <c r="BA543" s="17">
        <v>1.3653554531057901E-2</v>
      </c>
      <c r="BB543" s="17">
        <v>7.2256477103228899E-3</v>
      </c>
      <c r="BC543" s="17">
        <v>0</v>
      </c>
      <c r="BD543" s="17">
        <v>0</v>
      </c>
      <c r="BE543" s="17">
        <v>0</v>
      </c>
      <c r="BF543" s="17">
        <v>2.6119867407914599E-2</v>
      </c>
      <c r="BG543" s="17">
        <v>0</v>
      </c>
      <c r="BH543" s="17">
        <v>0</v>
      </c>
      <c r="BI543" s="17">
        <v>0</v>
      </c>
      <c r="BJ543" s="17">
        <v>0</v>
      </c>
      <c r="BK543" s="17">
        <v>0</v>
      </c>
      <c r="BL543" s="17"/>
      <c r="BM543" s="17">
        <v>3.6328139318318798E-3</v>
      </c>
      <c r="BN543" s="17">
        <v>1.11952342295186E-2</v>
      </c>
      <c r="BO543" s="17">
        <v>4.4142261060100803E-3</v>
      </c>
      <c r="BP543" s="17">
        <v>0</v>
      </c>
      <c r="BQ543" s="17">
        <v>6.3999397653623502E-3</v>
      </c>
      <c r="BR543" s="17">
        <v>0</v>
      </c>
      <c r="BS543" s="17"/>
      <c r="BT543" s="17">
        <v>3.9524413548361302E-3</v>
      </c>
      <c r="BU543" s="17">
        <v>8.0506884763034293E-3</v>
      </c>
      <c r="BV543" s="17"/>
      <c r="BW543" s="17">
        <v>3.9663454936846396E-3</v>
      </c>
      <c r="BX543" s="17">
        <v>2.6510847204321798E-3</v>
      </c>
      <c r="BY543" s="17"/>
      <c r="BZ543" s="17">
        <v>5.4337965303494096E-3</v>
      </c>
      <c r="CA543" s="17" t="s">
        <v>131</v>
      </c>
      <c r="CB543" s="17" t="s">
        <v>131</v>
      </c>
      <c r="CC543" s="17"/>
      <c r="CD543" s="17">
        <v>4.6204685626080703E-3</v>
      </c>
      <c r="CE543" s="17">
        <v>1.5715849813655602E-2</v>
      </c>
      <c r="CF543" s="17">
        <v>0</v>
      </c>
      <c r="CG543" s="17"/>
      <c r="CH543" s="17">
        <v>4.6524396138985097E-3</v>
      </c>
      <c r="CI543" s="17">
        <v>1.5495243206578999E-2</v>
      </c>
      <c r="CJ543" s="17">
        <v>0</v>
      </c>
      <c r="CK543" s="17"/>
      <c r="CL543" s="17">
        <v>5.4948712967858799E-3</v>
      </c>
      <c r="CM543" s="17">
        <v>4.1393129925350897E-3</v>
      </c>
      <c r="CN543" s="17"/>
      <c r="CO543" s="17">
        <v>0</v>
      </c>
      <c r="CP543" s="17">
        <v>7.69515678069921E-3</v>
      </c>
      <c r="CQ543" s="17">
        <v>0</v>
      </c>
      <c r="CR543" s="17">
        <v>1.3467657308630801E-2</v>
      </c>
    </row>
    <row r="544" spans="2:96" x14ac:dyDescent="0.25">
      <c r="B544" t="s">
        <v>381</v>
      </c>
      <c r="C544" s="17">
        <v>0.48916488621854398</v>
      </c>
      <c r="D544" s="17">
        <v>0.47477941242303101</v>
      </c>
      <c r="E544" s="17">
        <v>0.50240700422379703</v>
      </c>
      <c r="F544" s="17"/>
      <c r="G544" s="17">
        <v>0.63317714552017801</v>
      </c>
      <c r="H544" s="17">
        <v>0.51529912391674904</v>
      </c>
      <c r="I544" s="17">
        <v>0.46859614509498898</v>
      </c>
      <c r="J544" s="17">
        <v>0.42409533945336803</v>
      </c>
      <c r="K544" s="17">
        <v>0.39299241641862498</v>
      </c>
      <c r="L544" s="17">
        <v>0.52044421429549304</v>
      </c>
      <c r="M544" s="17"/>
      <c r="N544" s="17">
        <v>0.52881135804533697</v>
      </c>
      <c r="O544" s="17">
        <v>0.48552509262504301</v>
      </c>
      <c r="P544" s="17">
        <v>0.49605805441843598</v>
      </c>
      <c r="Q544" s="17">
        <v>0.44675773241084699</v>
      </c>
      <c r="R544" s="17"/>
      <c r="S544" s="17">
        <v>0.51833360677403895</v>
      </c>
      <c r="T544" s="17">
        <v>0.48965107584988399</v>
      </c>
      <c r="U544" s="17">
        <v>0.43471484254737702</v>
      </c>
      <c r="V544" s="17">
        <v>0.48838281860238603</v>
      </c>
      <c r="W544" s="17">
        <v>0.50846025116940397</v>
      </c>
      <c r="X544" s="17">
        <v>0.53856578692989499</v>
      </c>
      <c r="Y544" s="17">
        <v>0.54853345110840901</v>
      </c>
      <c r="Z544" s="17">
        <v>0.485210778865036</v>
      </c>
      <c r="AA544" s="17">
        <v>0.47516850027948299</v>
      </c>
      <c r="AB544" s="17">
        <v>0.45182142418094301</v>
      </c>
      <c r="AC544" s="17">
        <v>0.40670410655048</v>
      </c>
      <c r="AD544" s="17">
        <v>0.19712882574879201</v>
      </c>
      <c r="AE544" s="17"/>
      <c r="AF544" s="17">
        <v>0.49854955470274798</v>
      </c>
      <c r="AG544" s="17">
        <v>0.49374620258417001</v>
      </c>
      <c r="AH544" s="17">
        <v>0.57205437585432195</v>
      </c>
      <c r="AI544" s="17">
        <v>0.427456120081942</v>
      </c>
      <c r="AJ544" s="17">
        <v>0.42741873048277002</v>
      </c>
      <c r="AK544" s="17"/>
      <c r="AL544" s="17">
        <v>0.54258456714035996</v>
      </c>
      <c r="AM544" s="17">
        <v>0.49592182806044099</v>
      </c>
      <c r="AN544" s="17">
        <v>0.49852955580029901</v>
      </c>
      <c r="AO544" s="17"/>
      <c r="AP544" s="17">
        <v>0.48108820825453502</v>
      </c>
      <c r="AQ544" s="17">
        <v>0.47136290562921401</v>
      </c>
      <c r="AR544" s="17">
        <v>0.48471493541226501</v>
      </c>
      <c r="AS544" s="17">
        <v>0.58150309447081405</v>
      </c>
      <c r="AT544" s="17">
        <v>0.657035735608963</v>
      </c>
      <c r="AU544" s="17"/>
      <c r="AV544" s="17">
        <v>0</v>
      </c>
      <c r="AW544" s="17">
        <v>0.34458739920416098</v>
      </c>
      <c r="AX544" s="17">
        <v>0.53430942471230103</v>
      </c>
      <c r="AY544" s="17">
        <v>0.452829009214266</v>
      </c>
      <c r="AZ544" s="17">
        <v>0.53654656941571499</v>
      </c>
      <c r="BA544" s="17">
        <v>0.49139718090025702</v>
      </c>
      <c r="BB544" s="17">
        <v>0.48057749768529801</v>
      </c>
      <c r="BC544" s="17">
        <v>0.51710548501838505</v>
      </c>
      <c r="BD544" s="17">
        <v>0.38599816732381398</v>
      </c>
      <c r="BE544" s="17">
        <v>0.452027013500091</v>
      </c>
      <c r="BF544" s="17">
        <v>0.53430170525644105</v>
      </c>
      <c r="BG544" s="17">
        <v>0.51749569629528402</v>
      </c>
      <c r="BH544" s="17">
        <v>0.53901867154933503</v>
      </c>
      <c r="BI544" s="17">
        <v>0.489202865260491</v>
      </c>
      <c r="BJ544" s="17">
        <v>0.53634843184654002</v>
      </c>
      <c r="BK544" s="17">
        <v>0.58119903139835405</v>
      </c>
      <c r="BL544" s="17"/>
      <c r="BM544" s="17">
        <v>0.52613503487785096</v>
      </c>
      <c r="BN544" s="17">
        <v>0.469303648141284</v>
      </c>
      <c r="BO544" s="17">
        <v>0.49836010751854198</v>
      </c>
      <c r="BP544" s="17">
        <v>0.45593161931905701</v>
      </c>
      <c r="BQ544" s="17">
        <v>0.48668005845659801</v>
      </c>
      <c r="BR544" s="17">
        <v>0.61855572908275402</v>
      </c>
      <c r="BS544" s="17"/>
      <c r="BT544" s="17">
        <v>0.52884525143390404</v>
      </c>
      <c r="BU544" s="17">
        <v>0.42521897244357298</v>
      </c>
      <c r="BV544" s="17"/>
      <c r="BW544" s="17">
        <v>0.537216317509561</v>
      </c>
      <c r="BX544" s="17">
        <v>0.446812943426809</v>
      </c>
      <c r="BY544" s="17"/>
      <c r="BZ544" s="17">
        <v>0.48916488621854398</v>
      </c>
      <c r="CA544" s="17" t="s">
        <v>131</v>
      </c>
      <c r="CB544" s="17" t="s">
        <v>131</v>
      </c>
      <c r="CC544" s="17"/>
      <c r="CD544" s="17">
        <v>0.49488297705327899</v>
      </c>
      <c r="CE544" s="17">
        <v>0.49022607432623</v>
      </c>
      <c r="CF544" s="17">
        <v>0.42515482121167902</v>
      </c>
      <c r="CG544" s="17"/>
      <c r="CH544" s="17">
        <v>0.49524774962008999</v>
      </c>
      <c r="CI544" s="17">
        <v>0.51313730325873597</v>
      </c>
      <c r="CJ544" s="17">
        <v>0.39129200090236999</v>
      </c>
      <c r="CK544" s="17"/>
      <c r="CL544" s="17">
        <v>0.49362368517553701</v>
      </c>
      <c r="CM544" s="17">
        <v>0.497460736386313</v>
      </c>
      <c r="CN544" s="17"/>
      <c r="CO544" s="17">
        <v>0.66977909306128502</v>
      </c>
      <c r="CP544" s="17">
        <v>0.57161110928552195</v>
      </c>
      <c r="CQ544" s="17">
        <v>0.44788116110968101</v>
      </c>
      <c r="CR544" s="17">
        <v>0.34103627641902601</v>
      </c>
    </row>
    <row r="545" spans="2:96" x14ac:dyDescent="0.25">
      <c r="B545" t="s">
        <v>382</v>
      </c>
      <c r="C545" s="17">
        <v>0.25601429837823497</v>
      </c>
      <c r="D545" s="17">
        <v>0.290556497552378</v>
      </c>
      <c r="E545" s="17">
        <v>0.224912962751627</v>
      </c>
      <c r="F545" s="17"/>
      <c r="G545" s="17">
        <v>0.126902117664485</v>
      </c>
      <c r="H545" s="17">
        <v>0.26711568481023901</v>
      </c>
      <c r="I545" s="17">
        <v>0.29142573218316098</v>
      </c>
      <c r="J545" s="17">
        <v>0.32270247566278099</v>
      </c>
      <c r="K545" s="17">
        <v>0.35018960291386098</v>
      </c>
      <c r="L545" s="17">
        <v>0.17921503010596401</v>
      </c>
      <c r="M545" s="17"/>
      <c r="N545" s="17">
        <v>0.22320267570386801</v>
      </c>
      <c r="O545" s="17">
        <v>0.26409966307302102</v>
      </c>
      <c r="P545" s="17">
        <v>0.23243710027936099</v>
      </c>
      <c r="Q545" s="17">
        <v>0.30745710418695399</v>
      </c>
      <c r="R545" s="17"/>
      <c r="S545" s="17">
        <v>0.18303952302627299</v>
      </c>
      <c r="T545" s="17">
        <v>0.30350928224434798</v>
      </c>
      <c r="U545" s="17">
        <v>0.323507712267039</v>
      </c>
      <c r="V545" s="17">
        <v>0.177037099586251</v>
      </c>
      <c r="W545" s="17">
        <v>0.268282655316327</v>
      </c>
      <c r="X545" s="17">
        <v>0.23176602099301799</v>
      </c>
      <c r="Y545" s="17">
        <v>0.229839744319388</v>
      </c>
      <c r="Z545" s="17">
        <v>0.30669579711435802</v>
      </c>
      <c r="AA545" s="17">
        <v>0.23402377826564699</v>
      </c>
      <c r="AB545" s="17">
        <v>0.297022625494898</v>
      </c>
      <c r="AC545" s="17">
        <v>0.36315429556192302</v>
      </c>
      <c r="AD545" s="17">
        <v>0.25268029313545998</v>
      </c>
      <c r="AE545" s="17"/>
      <c r="AF545" s="17">
        <v>0.25160298676453002</v>
      </c>
      <c r="AG545" s="17">
        <v>0.27443610644885302</v>
      </c>
      <c r="AH545" s="17">
        <v>0.22875299660550499</v>
      </c>
      <c r="AI545" s="17">
        <v>0.30361549540862198</v>
      </c>
      <c r="AJ545" s="17">
        <v>0.27576759064950701</v>
      </c>
      <c r="AK545" s="17"/>
      <c r="AL545" s="17">
        <v>0.20947249216361499</v>
      </c>
      <c r="AM545" s="17">
        <v>0.27397047261651802</v>
      </c>
      <c r="AN545" s="17">
        <v>0.256474388817379</v>
      </c>
      <c r="AO545" s="17"/>
      <c r="AP545" s="17">
        <v>0.28091939241737501</v>
      </c>
      <c r="AQ545" s="17">
        <v>0.250023603895143</v>
      </c>
      <c r="AR545" s="17">
        <v>0.25947517647406598</v>
      </c>
      <c r="AS545" s="17">
        <v>0.20599829193344499</v>
      </c>
      <c r="AT545" s="17">
        <v>0.18690128077073101</v>
      </c>
      <c r="AU545" s="17"/>
      <c r="AV545" s="17">
        <v>0.259577751910685</v>
      </c>
      <c r="AW545" s="17">
        <v>0.370105880721525</v>
      </c>
      <c r="AX545" s="17">
        <v>0.23338752696795201</v>
      </c>
      <c r="AY545" s="17">
        <v>0.29605443743375498</v>
      </c>
      <c r="AZ545" s="17">
        <v>0.29372843224957801</v>
      </c>
      <c r="BA545" s="17">
        <v>0.249710318600812</v>
      </c>
      <c r="BB545" s="17">
        <v>0.274089006310547</v>
      </c>
      <c r="BC545" s="17">
        <v>0.22325601073148499</v>
      </c>
      <c r="BD545" s="17">
        <v>0.23012989594483599</v>
      </c>
      <c r="BE545" s="17">
        <v>0.24260441782567699</v>
      </c>
      <c r="BF545" s="17">
        <v>0.228973281544955</v>
      </c>
      <c r="BG545" s="17">
        <v>0.272436421956816</v>
      </c>
      <c r="BH545" s="17">
        <v>0.24172798741055501</v>
      </c>
      <c r="BI545" s="17">
        <v>0.21761279087666799</v>
      </c>
      <c r="BJ545" s="17">
        <v>0.30851271322587898</v>
      </c>
      <c r="BK545" s="17">
        <v>0.196543419349821</v>
      </c>
      <c r="BL545" s="17"/>
      <c r="BM545" s="17">
        <v>0.21772107839486701</v>
      </c>
      <c r="BN545" s="17">
        <v>0.27709067216714001</v>
      </c>
      <c r="BO545" s="17">
        <v>0.25253889634646298</v>
      </c>
      <c r="BP545" s="17">
        <v>0.28544530998937601</v>
      </c>
      <c r="BQ545" s="17">
        <v>0.226141056176655</v>
      </c>
      <c r="BR545" s="17">
        <v>0.20971878452585399</v>
      </c>
      <c r="BS545" s="17"/>
      <c r="BT545" s="17">
        <v>0.22995614551455201</v>
      </c>
      <c r="BU545" s="17">
        <v>0.30123327149850898</v>
      </c>
      <c r="BV545" s="17"/>
      <c r="BW545" s="17">
        <v>0.21707332222549899</v>
      </c>
      <c r="BX545" s="17">
        <v>0.30623543068486397</v>
      </c>
      <c r="BY545" s="17"/>
      <c r="BZ545" s="17">
        <v>0.25601429837823497</v>
      </c>
      <c r="CA545" s="17" t="s">
        <v>131</v>
      </c>
      <c r="CB545" s="17" t="s">
        <v>131</v>
      </c>
      <c r="CC545" s="17"/>
      <c r="CD545" s="17">
        <v>0.24993338411082</v>
      </c>
      <c r="CE545" s="17">
        <v>0.24160507739978401</v>
      </c>
      <c r="CF545" s="17">
        <v>0.33171617227182898</v>
      </c>
      <c r="CG545" s="17"/>
      <c r="CH545" s="17">
        <v>0.252594918328445</v>
      </c>
      <c r="CI545" s="17">
        <v>0.229816947856469</v>
      </c>
      <c r="CJ545" s="17">
        <v>0.31426993780315499</v>
      </c>
      <c r="CK545" s="17"/>
      <c r="CL545" s="17">
        <v>0.26441285392407499</v>
      </c>
      <c r="CM545" s="17">
        <v>0.23341624415508</v>
      </c>
      <c r="CN545" s="17"/>
      <c r="CO545" s="17">
        <v>0.12647257294206099</v>
      </c>
      <c r="CP545" s="17">
        <v>0.17850041356318699</v>
      </c>
      <c r="CQ545" s="17">
        <v>0.26518551689380698</v>
      </c>
      <c r="CR545" s="17">
        <v>0.44157475061387702</v>
      </c>
    </row>
    <row r="546" spans="2:96" x14ac:dyDescent="0.25">
      <c r="B546" t="s">
        <v>275</v>
      </c>
      <c r="C546" s="17">
        <v>0.23315058784030901</v>
      </c>
      <c r="D546" s="17">
        <v>0.18422291487065301</v>
      </c>
      <c r="E546" s="17">
        <v>0.27749404147216999</v>
      </c>
      <c r="F546" s="17"/>
      <c r="G546" s="17">
        <v>0.50627502785569301</v>
      </c>
      <c r="H546" s="17">
        <v>0.24818343910651</v>
      </c>
      <c r="I546" s="17">
        <v>0.177170412911828</v>
      </c>
      <c r="J546" s="17">
        <v>0.101392863790587</v>
      </c>
      <c r="K546" s="17">
        <v>4.28028135047634E-2</v>
      </c>
      <c r="L546" s="17">
        <v>0.34122918418952902</v>
      </c>
      <c r="M546" s="17"/>
      <c r="N546" s="17">
        <v>0.30560868234146898</v>
      </c>
      <c r="O546" s="17">
        <v>0.22142542955202199</v>
      </c>
      <c r="P546" s="17">
        <v>0.26362095413907499</v>
      </c>
      <c r="Q546" s="17">
        <v>0.139300628223893</v>
      </c>
      <c r="R546" s="17"/>
      <c r="S546" s="17">
        <v>0.33529408374776598</v>
      </c>
      <c r="T546" s="17">
        <v>0.18614179360553601</v>
      </c>
      <c r="U546" s="17">
        <v>0.111207130280338</v>
      </c>
      <c r="V546" s="17">
        <v>0.311345719016136</v>
      </c>
      <c r="W546" s="17">
        <v>0.24017759585307599</v>
      </c>
      <c r="X546" s="17">
        <v>0.30679976593687602</v>
      </c>
      <c r="Y546" s="17">
        <v>0.31869370678902098</v>
      </c>
      <c r="Z546" s="17">
        <v>0.17851498175067901</v>
      </c>
      <c r="AA546" s="17">
        <v>0.24114472201383699</v>
      </c>
      <c r="AB546" s="17">
        <v>0.15479879868604501</v>
      </c>
      <c r="AC546" s="17">
        <v>4.3549810988557501E-2</v>
      </c>
      <c r="AD546" s="17">
        <v>-5.5551467386668198E-2</v>
      </c>
      <c r="AE546" s="17"/>
      <c r="AF546" s="17">
        <v>0.24694656793821801</v>
      </c>
      <c r="AG546" s="17">
        <v>0.21931009613531699</v>
      </c>
      <c r="AH546" s="17">
        <v>0.34330137924881698</v>
      </c>
      <c r="AI546" s="17">
        <v>0.12384062467331999</v>
      </c>
      <c r="AJ546" s="17">
        <v>0.151651139833263</v>
      </c>
      <c r="AK546" s="17"/>
      <c r="AL546" s="17">
        <v>0.333112074976745</v>
      </c>
      <c r="AM546" s="17">
        <v>0.221951355443923</v>
      </c>
      <c r="AN546" s="17">
        <v>0.24205516698292001</v>
      </c>
      <c r="AO546" s="17"/>
      <c r="AP546" s="17">
        <v>0.20016881583716001</v>
      </c>
      <c r="AQ546" s="17">
        <v>0.22133930173407099</v>
      </c>
      <c r="AR546" s="17">
        <v>0.225239758938199</v>
      </c>
      <c r="AS546" s="17">
        <v>0.37550480253736801</v>
      </c>
      <c r="AT546" s="17">
        <v>0.47013445483823202</v>
      </c>
      <c r="AU546" s="17"/>
      <c r="AV546" s="17">
        <v>-0.259577751910685</v>
      </c>
      <c r="AW546" s="17">
        <v>-2.5518481517362999E-2</v>
      </c>
      <c r="AX546" s="17">
        <v>0.30092189774434902</v>
      </c>
      <c r="AY546" s="17">
        <v>0.15677457178051199</v>
      </c>
      <c r="AZ546" s="17">
        <v>0.24281813716613801</v>
      </c>
      <c r="BA546" s="17">
        <v>0.241686862299445</v>
      </c>
      <c r="BB546" s="17">
        <v>0.206488491374751</v>
      </c>
      <c r="BC546" s="17">
        <v>0.2938494742869</v>
      </c>
      <c r="BD546" s="17">
        <v>0.15586827137897799</v>
      </c>
      <c r="BE546" s="17">
        <v>0.20942259567441401</v>
      </c>
      <c r="BF546" s="17">
        <v>0.305328423711486</v>
      </c>
      <c r="BG546" s="17">
        <v>0.245059274338469</v>
      </c>
      <c r="BH546" s="17">
        <v>0.29729068413878001</v>
      </c>
      <c r="BI546" s="17">
        <v>0.27159007438382299</v>
      </c>
      <c r="BJ546" s="17">
        <v>0.22783571862066099</v>
      </c>
      <c r="BK546" s="17">
        <v>0.38465561204853199</v>
      </c>
      <c r="BL546" s="17"/>
      <c r="BM546" s="17">
        <v>0.30841395648298398</v>
      </c>
      <c r="BN546" s="17">
        <v>0.192212975974143</v>
      </c>
      <c r="BO546" s="17">
        <v>0.245821211172079</v>
      </c>
      <c r="BP546" s="17">
        <v>0.17048630932968201</v>
      </c>
      <c r="BQ546" s="17">
        <v>0.26053900227994298</v>
      </c>
      <c r="BR546" s="17">
        <v>0.40883694455690001</v>
      </c>
      <c r="BS546" s="17"/>
      <c r="BT546" s="17">
        <v>0.29888910591935203</v>
      </c>
      <c r="BU546" s="17">
        <v>0.123985700945064</v>
      </c>
      <c r="BV546" s="17"/>
      <c r="BW546" s="17">
        <v>0.32014299528406198</v>
      </c>
      <c r="BX546" s="17">
        <v>0.14057751274194499</v>
      </c>
      <c r="BY546" s="17"/>
      <c r="BZ546" s="17">
        <v>0.23315058784030901</v>
      </c>
      <c r="CA546" s="17" t="s">
        <v>131</v>
      </c>
      <c r="CB546" s="17" t="s">
        <v>131</v>
      </c>
      <c r="CC546" s="17"/>
      <c r="CD546" s="17">
        <v>0.24494959294245899</v>
      </c>
      <c r="CE546" s="17">
        <v>0.24862099692644599</v>
      </c>
      <c r="CF546" s="17">
        <v>9.3438648939850003E-2</v>
      </c>
      <c r="CG546" s="17"/>
      <c r="CH546" s="17">
        <v>0.242652831291646</v>
      </c>
      <c r="CI546" s="17">
        <v>0.28332035540226702</v>
      </c>
      <c r="CJ546" s="17">
        <v>7.7022063099215402E-2</v>
      </c>
      <c r="CK546" s="17"/>
      <c r="CL546" s="17">
        <v>0.22921083125146199</v>
      </c>
      <c r="CM546" s="17">
        <v>0.264044492231233</v>
      </c>
      <c r="CN546" s="17"/>
      <c r="CO546" s="17">
        <v>0.54330652011922398</v>
      </c>
      <c r="CP546" s="17">
        <v>0.39311069572233498</v>
      </c>
      <c r="CQ546" s="17">
        <v>0.182695644215874</v>
      </c>
      <c r="CR546" s="17">
        <v>-0.100538474194851</v>
      </c>
    </row>
    <row r="547" spans="2:96" x14ac:dyDescent="0.25">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c r="AN547" s="17"/>
      <c r="AO547" s="17"/>
      <c r="AP547" s="17"/>
      <c r="AQ547" s="17"/>
      <c r="AR547" s="17"/>
      <c r="AS547" s="17"/>
      <c r="AT547" s="17"/>
      <c r="AU547" s="17"/>
      <c r="AV547" s="17"/>
      <c r="AW547" s="17"/>
      <c r="AX547" s="17"/>
      <c r="AY547" s="17"/>
      <c r="AZ547" s="17"/>
      <c r="BA547" s="17"/>
      <c r="BB547" s="17"/>
      <c r="BC547" s="17"/>
      <c r="BD547" s="17"/>
      <c r="BE547" s="17"/>
      <c r="BF547" s="17"/>
      <c r="BG547" s="17"/>
      <c r="BH547" s="17"/>
      <c r="BI547" s="17"/>
      <c r="BJ547" s="17"/>
      <c r="BK547" s="17"/>
      <c r="BL547" s="17"/>
      <c r="BM547" s="17"/>
      <c r="BN547" s="17"/>
      <c r="BO547" s="17"/>
      <c r="BP547" s="17"/>
      <c r="BQ547" s="17"/>
      <c r="BR547" s="17"/>
      <c r="BS547" s="17"/>
      <c r="BT547" s="17"/>
      <c r="BU547" s="17"/>
      <c r="BV547" s="17"/>
      <c r="BW547" s="17"/>
      <c r="BX547" s="17"/>
      <c r="BY547" s="17"/>
      <c r="BZ547" s="17"/>
      <c r="CA547" s="17"/>
      <c r="CB547" s="17"/>
      <c r="CC547" s="17"/>
      <c r="CD547" s="17"/>
      <c r="CE547" s="17"/>
      <c r="CF547" s="17"/>
      <c r="CG547" s="17"/>
      <c r="CH547" s="17"/>
      <c r="CI547" s="17"/>
      <c r="CJ547" s="17"/>
      <c r="CK547" s="17"/>
      <c r="CL547" s="17"/>
      <c r="CM547" s="17"/>
      <c r="CN547" s="17"/>
      <c r="CO547" s="17"/>
      <c r="CP547" s="17"/>
      <c r="CQ547" s="17"/>
      <c r="CR547" s="17"/>
    </row>
    <row r="548" spans="2:96" x14ac:dyDescent="0.25">
      <c r="B548" s="6" t="s">
        <v>387</v>
      </c>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c r="AV548" s="17"/>
      <c r="AW548" s="17"/>
      <c r="AX548" s="17"/>
      <c r="AY548" s="17"/>
      <c r="AZ548" s="17"/>
      <c r="BA548" s="17"/>
      <c r="BB548" s="17"/>
      <c r="BC548" s="17"/>
      <c r="BD548" s="17"/>
      <c r="BE548" s="17"/>
      <c r="BF548" s="17"/>
      <c r="BG548" s="17"/>
      <c r="BH548" s="17"/>
      <c r="BI548" s="17"/>
      <c r="BJ548" s="17"/>
      <c r="BK548" s="17"/>
      <c r="BL548" s="17"/>
      <c r="BM548" s="17"/>
      <c r="BN548" s="17"/>
      <c r="BO548" s="17"/>
      <c r="BP548" s="17"/>
      <c r="BQ548" s="17"/>
      <c r="BR548" s="17"/>
      <c r="BS548" s="17"/>
      <c r="BT548" s="17"/>
      <c r="BU548" s="17"/>
      <c r="BV548" s="17"/>
      <c r="BW548" s="17"/>
      <c r="BX548" s="17"/>
      <c r="BY548" s="17"/>
      <c r="BZ548" s="17"/>
      <c r="CA548" s="17"/>
      <c r="CB548" s="17"/>
      <c r="CC548" s="17"/>
      <c r="CD548" s="17"/>
      <c r="CE548" s="17"/>
      <c r="CF548" s="17"/>
      <c r="CG548" s="17"/>
      <c r="CH548" s="17"/>
      <c r="CI548" s="17"/>
      <c r="CJ548" s="17"/>
      <c r="CK548" s="17"/>
      <c r="CL548" s="17"/>
      <c r="CM548" s="17"/>
      <c r="CN548" s="17"/>
      <c r="CO548" s="17"/>
      <c r="CP548" s="17"/>
      <c r="CQ548" s="17"/>
      <c r="CR548" s="17"/>
    </row>
    <row r="549" spans="2:96" x14ac:dyDescent="0.25">
      <c r="B549" s="24" t="s">
        <v>384</v>
      </c>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c r="AU549" s="17"/>
      <c r="AV549" s="17"/>
      <c r="AW549" s="17"/>
      <c r="AX549" s="17"/>
      <c r="AY549" s="17"/>
      <c r="AZ549" s="17"/>
      <c r="BA549" s="17"/>
      <c r="BB549" s="17"/>
      <c r="BC549" s="17"/>
      <c r="BD549" s="17"/>
      <c r="BE549" s="17"/>
      <c r="BF549" s="17"/>
      <c r="BG549" s="17"/>
      <c r="BH549" s="17"/>
      <c r="BI549" s="17"/>
      <c r="BJ549" s="17"/>
      <c r="BK549" s="17"/>
      <c r="BL549" s="17"/>
      <c r="BM549" s="17"/>
      <c r="BN549" s="17"/>
      <c r="BO549" s="17"/>
      <c r="BP549" s="17"/>
      <c r="BQ549" s="17"/>
      <c r="BR549" s="17"/>
      <c r="BS549" s="17"/>
      <c r="BT549" s="17"/>
      <c r="BU549" s="17"/>
      <c r="BV549" s="17"/>
      <c r="BW549" s="17"/>
      <c r="BX549" s="17"/>
      <c r="BY549" s="17"/>
      <c r="BZ549" s="17"/>
      <c r="CA549" s="17"/>
      <c r="CB549" s="17"/>
      <c r="CC549" s="17"/>
      <c r="CD549" s="17"/>
      <c r="CE549" s="17"/>
      <c r="CF549" s="17"/>
      <c r="CG549" s="17"/>
      <c r="CH549" s="17"/>
      <c r="CI549" s="17"/>
      <c r="CJ549" s="17"/>
      <c r="CK549" s="17"/>
      <c r="CL549" s="17"/>
      <c r="CM549" s="17"/>
      <c r="CN549" s="17"/>
      <c r="CO549" s="17"/>
      <c r="CP549" s="17"/>
      <c r="CQ549" s="17"/>
      <c r="CR549" s="17"/>
    </row>
    <row r="550" spans="2:96" x14ac:dyDescent="0.25">
      <c r="B550" t="s">
        <v>376</v>
      </c>
      <c r="C550" s="17">
        <v>0.29833244094709499</v>
      </c>
      <c r="D550" s="17">
        <v>0.28704583131120098</v>
      </c>
      <c r="E550" s="17">
        <v>0.30814290292727398</v>
      </c>
      <c r="F550" s="17"/>
      <c r="G550" s="17">
        <v>0.27571003064883598</v>
      </c>
      <c r="H550" s="17">
        <v>0.26267186936868098</v>
      </c>
      <c r="I550" s="17">
        <v>0.21542736982533001</v>
      </c>
      <c r="J550" s="17">
        <v>0.23445385812590899</v>
      </c>
      <c r="K550" s="17">
        <v>0.30036126075361902</v>
      </c>
      <c r="L550" s="17">
        <v>0.44435802808096703</v>
      </c>
      <c r="M550" s="17"/>
      <c r="N550" s="17">
        <v>0.331549431132446</v>
      </c>
      <c r="O550" s="17">
        <v>0.25310385891835102</v>
      </c>
      <c r="P550" s="17">
        <v>0.29853274163911497</v>
      </c>
      <c r="Q550" s="17">
        <v>0.31266629202032797</v>
      </c>
      <c r="R550" s="17"/>
      <c r="S550" s="17">
        <v>0.27812074341870502</v>
      </c>
      <c r="T550" s="17">
        <v>0.26237967714263699</v>
      </c>
      <c r="U550" s="17">
        <v>0.283492882993853</v>
      </c>
      <c r="V550" s="17">
        <v>0.35409100870945398</v>
      </c>
      <c r="W550" s="17">
        <v>0.32599023636806601</v>
      </c>
      <c r="X550" s="17">
        <v>0.245618708567345</v>
      </c>
      <c r="Y550" s="17">
        <v>0.32811207952478</v>
      </c>
      <c r="Z550" s="17">
        <v>0.33844527677991398</v>
      </c>
      <c r="AA550" s="17">
        <v>0.29668572984247499</v>
      </c>
      <c r="AB550" s="17">
        <v>0.34046971354845701</v>
      </c>
      <c r="AC550" s="17">
        <v>0.27231079124534402</v>
      </c>
      <c r="AD550" s="17">
        <v>0.19712882574879201</v>
      </c>
      <c r="AE550" s="17"/>
      <c r="AF550" s="17">
        <v>0.330848215023272</v>
      </c>
      <c r="AG550" s="17">
        <v>0.30552017375089602</v>
      </c>
      <c r="AH550" s="17">
        <v>0.30298775737919997</v>
      </c>
      <c r="AI550" s="17">
        <v>0.225673382265034</v>
      </c>
      <c r="AJ550" s="17">
        <v>0.208601774687831</v>
      </c>
      <c r="AK550" s="17"/>
      <c r="AL550" s="17">
        <v>0.32675975949097302</v>
      </c>
      <c r="AM550" s="17">
        <v>0.30146206279871801</v>
      </c>
      <c r="AN550" s="17">
        <v>0.27134384541779799</v>
      </c>
      <c r="AO550" s="17"/>
      <c r="AP550" s="17">
        <v>0.28754897482161001</v>
      </c>
      <c r="AQ550" s="17">
        <v>0.28410831565640199</v>
      </c>
      <c r="AR550" s="17">
        <v>0.28501310704947402</v>
      </c>
      <c r="AS550" s="17">
        <v>0.309191431325467</v>
      </c>
      <c r="AT550" s="17">
        <v>0.24982285427530301</v>
      </c>
      <c r="AU550" s="17"/>
      <c r="AV550" s="17">
        <v>0</v>
      </c>
      <c r="AW550" s="17">
        <v>0.34445745064911398</v>
      </c>
      <c r="AX550" s="17">
        <v>0.33313416536899798</v>
      </c>
      <c r="AY550" s="17">
        <v>0.31082041590610499</v>
      </c>
      <c r="AZ550" s="17">
        <v>0.321636663423016</v>
      </c>
      <c r="BA550" s="17">
        <v>0.26588938889258701</v>
      </c>
      <c r="BB550" s="17">
        <v>0.241907800053665</v>
      </c>
      <c r="BC550" s="17">
        <v>0.29486870998103998</v>
      </c>
      <c r="BD550" s="17">
        <v>0.29857124054212902</v>
      </c>
      <c r="BE550" s="17">
        <v>0.31747725961664602</v>
      </c>
      <c r="BF550" s="17">
        <v>0.31512649004301302</v>
      </c>
      <c r="BG550" s="17">
        <v>0.30224360523882499</v>
      </c>
      <c r="BH550" s="17">
        <v>0.276634721840053</v>
      </c>
      <c r="BI550" s="17">
        <v>0.27633041202821601</v>
      </c>
      <c r="BJ550" s="17">
        <v>0.41319966725444901</v>
      </c>
      <c r="BK550" s="17">
        <v>0.37341740665474099</v>
      </c>
      <c r="BL550" s="17"/>
      <c r="BM550" s="17">
        <v>0.31224158003318597</v>
      </c>
      <c r="BN550" s="17">
        <v>0.27282212424369401</v>
      </c>
      <c r="BO550" s="17">
        <v>0.27737509033658703</v>
      </c>
      <c r="BP550" s="17">
        <v>0.29294344193835198</v>
      </c>
      <c r="BQ550" s="17">
        <v>0.3445765128696</v>
      </c>
      <c r="BR550" s="17">
        <v>0.420977770438764</v>
      </c>
      <c r="BS550" s="17"/>
      <c r="BT550" s="17">
        <v>0.31323866364060698</v>
      </c>
      <c r="BU550" s="17">
        <v>0.282069779327564</v>
      </c>
      <c r="BV550" s="17"/>
      <c r="BW550" s="17">
        <v>0.31072794862345499</v>
      </c>
      <c r="BX550" s="17">
        <v>0.29255451198412102</v>
      </c>
      <c r="BY550" s="17"/>
      <c r="BZ550" s="17">
        <v>0.29833244094709499</v>
      </c>
      <c r="CA550" s="17" t="s">
        <v>131</v>
      </c>
      <c r="CB550" s="17" t="s">
        <v>131</v>
      </c>
      <c r="CC550" s="17"/>
      <c r="CD550" s="17">
        <v>0.31345005939112203</v>
      </c>
      <c r="CE550" s="17">
        <v>0.22043193320914101</v>
      </c>
      <c r="CF550" s="17">
        <v>0.23348877786612099</v>
      </c>
      <c r="CG550" s="17"/>
      <c r="CH550" s="17">
        <v>0.31559319581576001</v>
      </c>
      <c r="CI550" s="17">
        <v>0.21711009948755899</v>
      </c>
      <c r="CJ550" s="17">
        <v>0.226616920020169</v>
      </c>
      <c r="CK550" s="17"/>
      <c r="CL550" s="17">
        <v>0.30739645419886502</v>
      </c>
      <c r="CM550" s="17">
        <v>0.29913871812069398</v>
      </c>
      <c r="CN550" s="17"/>
      <c r="CO550" s="17">
        <v>0.57733042632879195</v>
      </c>
      <c r="CP550" s="17">
        <v>0.32491574508125898</v>
      </c>
      <c r="CQ550" s="17">
        <v>0.27050202724005001</v>
      </c>
      <c r="CR550" s="17">
        <v>0.20661940073676099</v>
      </c>
    </row>
    <row r="551" spans="2:96" x14ac:dyDescent="0.25">
      <c r="B551" t="s">
        <v>377</v>
      </c>
      <c r="C551" s="17">
        <v>0.435053973796173</v>
      </c>
      <c r="D551" s="17">
        <v>0.414590125845891</v>
      </c>
      <c r="E551" s="17">
        <v>0.45374361992505802</v>
      </c>
      <c r="F551" s="17"/>
      <c r="G551" s="17">
        <v>0.46609190601719602</v>
      </c>
      <c r="H551" s="17">
        <v>0.46361292043836899</v>
      </c>
      <c r="I551" s="17">
        <v>0.45521019000013102</v>
      </c>
      <c r="J551" s="17">
        <v>0.46869991440910302</v>
      </c>
      <c r="K551" s="17">
        <v>0.448466549353504</v>
      </c>
      <c r="L551" s="17">
        <v>0.34848370767527198</v>
      </c>
      <c r="M551" s="17"/>
      <c r="N551" s="17">
        <v>0.44849621647008597</v>
      </c>
      <c r="O551" s="17">
        <v>0.465407916687264</v>
      </c>
      <c r="P551" s="17">
        <v>0.42416062489311301</v>
      </c>
      <c r="Q551" s="17">
        <v>0.39518650687763002</v>
      </c>
      <c r="R551" s="17"/>
      <c r="S551" s="17">
        <v>0.43938032234847002</v>
      </c>
      <c r="T551" s="17">
        <v>0.48151194048824097</v>
      </c>
      <c r="U551" s="17">
        <v>0.43740384547935002</v>
      </c>
      <c r="V551" s="17">
        <v>0.380846389105154</v>
      </c>
      <c r="W551" s="17">
        <v>0.38022738984849302</v>
      </c>
      <c r="X551" s="17">
        <v>0.52658123424697001</v>
      </c>
      <c r="Y551" s="17">
        <v>0.48098371960629999</v>
      </c>
      <c r="Z551" s="17">
        <v>0.36749520971039501</v>
      </c>
      <c r="AA551" s="17">
        <v>0.43569010873923503</v>
      </c>
      <c r="AB551" s="17">
        <v>0.40058078538933301</v>
      </c>
      <c r="AC551" s="17">
        <v>0.35985287095763901</v>
      </c>
      <c r="AD551" s="17">
        <v>0.298061429004567</v>
      </c>
      <c r="AE551" s="17"/>
      <c r="AF551" s="17">
        <v>0.424865543901434</v>
      </c>
      <c r="AG551" s="17">
        <v>0.44414245095973298</v>
      </c>
      <c r="AH551" s="17">
        <v>0.49260796472762503</v>
      </c>
      <c r="AI551" s="17">
        <v>0.46694481101206298</v>
      </c>
      <c r="AJ551" s="17">
        <v>0.45180263121223702</v>
      </c>
      <c r="AK551" s="17"/>
      <c r="AL551" s="17">
        <v>0.46315796761019401</v>
      </c>
      <c r="AM551" s="17">
        <v>0.44326483531427102</v>
      </c>
      <c r="AN551" s="17">
        <v>0.45586590206924898</v>
      </c>
      <c r="AO551" s="17"/>
      <c r="AP551" s="17">
        <v>0.44266099574334999</v>
      </c>
      <c r="AQ551" s="17">
        <v>0.43980317848310502</v>
      </c>
      <c r="AR551" s="17">
        <v>0.45798871472164698</v>
      </c>
      <c r="AS551" s="17">
        <v>0.481102533579017</v>
      </c>
      <c r="AT551" s="17">
        <v>0.66696669863233304</v>
      </c>
      <c r="AU551" s="17"/>
      <c r="AV551" s="17">
        <v>0.51120849400536905</v>
      </c>
      <c r="AW551" s="17">
        <v>0.28363534307377902</v>
      </c>
      <c r="AX551" s="17">
        <v>0.41003428614395099</v>
      </c>
      <c r="AY551" s="17">
        <v>0.35148910195194899</v>
      </c>
      <c r="AZ551" s="17">
        <v>0.35348310327322602</v>
      </c>
      <c r="BA551" s="17">
        <v>0.45164740204188603</v>
      </c>
      <c r="BB551" s="17">
        <v>0.48599374242278498</v>
      </c>
      <c r="BC551" s="17">
        <v>0.48407853913121202</v>
      </c>
      <c r="BD551" s="17">
        <v>0.41409373961323598</v>
      </c>
      <c r="BE551" s="17">
        <v>0.52429994357333098</v>
      </c>
      <c r="BF551" s="17">
        <v>0.413537202533036</v>
      </c>
      <c r="BG551" s="17">
        <v>0.44175709529367002</v>
      </c>
      <c r="BH551" s="17">
        <v>0.55751584406080501</v>
      </c>
      <c r="BI551" s="17">
        <v>0.46192203392902398</v>
      </c>
      <c r="BJ551" s="17">
        <v>0.52611564455315896</v>
      </c>
      <c r="BK551" s="17">
        <v>0.43926394112075601</v>
      </c>
      <c r="BL551" s="17"/>
      <c r="BM551" s="17">
        <v>0.39766418055597302</v>
      </c>
      <c r="BN551" s="17">
        <v>0.456888549246107</v>
      </c>
      <c r="BO551" s="17">
        <v>0.44704474431645103</v>
      </c>
      <c r="BP551" s="17">
        <v>0.42412949953967499</v>
      </c>
      <c r="BQ551" s="17">
        <v>0.46835631660798099</v>
      </c>
      <c r="BR551" s="17">
        <v>0.382252330969298</v>
      </c>
      <c r="BS551" s="17"/>
      <c r="BT551" s="17">
        <v>0.44256250522478802</v>
      </c>
      <c r="BU551" s="17">
        <v>0.42446295058058903</v>
      </c>
      <c r="BV551" s="17"/>
      <c r="BW551" s="17">
        <v>0.43331943857108302</v>
      </c>
      <c r="BX551" s="17">
        <v>0.43976732755418402</v>
      </c>
      <c r="BY551" s="17"/>
      <c r="BZ551" s="17">
        <v>0.435053973796173</v>
      </c>
      <c r="CA551" s="17" t="s">
        <v>131</v>
      </c>
      <c r="CB551" s="17" t="s">
        <v>131</v>
      </c>
      <c r="CC551" s="17"/>
      <c r="CD551" s="17">
        <v>0.43616687431041501</v>
      </c>
      <c r="CE551" s="17">
        <v>0.380874086284758</v>
      </c>
      <c r="CF551" s="17">
        <v>0.51129932751043194</v>
      </c>
      <c r="CG551" s="17"/>
      <c r="CH551" s="17">
        <v>0.43676846797577701</v>
      </c>
      <c r="CI551" s="17">
        <v>0.41114212833450497</v>
      </c>
      <c r="CJ551" s="17">
        <v>0.46809593875676903</v>
      </c>
      <c r="CK551" s="17"/>
      <c r="CL551" s="17">
        <v>0.44463903944466299</v>
      </c>
      <c r="CM551" s="17">
        <v>0.431128768402193</v>
      </c>
      <c r="CN551" s="17"/>
      <c r="CO551" s="17">
        <v>0.32683257897127099</v>
      </c>
      <c r="CP551" s="17">
        <v>0.45693975065276199</v>
      </c>
      <c r="CQ551" s="17">
        <v>0.43236312114198999</v>
      </c>
      <c r="CR551" s="17">
        <v>0.43085298996278198</v>
      </c>
    </row>
    <row r="552" spans="2:96" x14ac:dyDescent="0.25">
      <c r="B552" t="s">
        <v>378</v>
      </c>
      <c r="C552" s="17">
        <v>0.16744852412543301</v>
      </c>
      <c r="D552" s="17">
        <v>0.191753621047972</v>
      </c>
      <c r="E552" s="17">
        <v>0.14552901457606801</v>
      </c>
      <c r="F552" s="17"/>
      <c r="G552" s="17">
        <v>0.167587873379548</v>
      </c>
      <c r="H552" s="17">
        <v>0.129968824642994</v>
      </c>
      <c r="I552" s="17">
        <v>0.22754754081217099</v>
      </c>
      <c r="J552" s="17">
        <v>0.19249336925990199</v>
      </c>
      <c r="K552" s="17">
        <v>0.16203057146040201</v>
      </c>
      <c r="L552" s="17">
        <v>0.13481327221029099</v>
      </c>
      <c r="M552" s="17"/>
      <c r="N552" s="17">
        <v>0.139676769150435</v>
      </c>
      <c r="O552" s="17">
        <v>0.16728208015326801</v>
      </c>
      <c r="P552" s="17">
        <v>0.188499821826909</v>
      </c>
      <c r="Q552" s="17">
        <v>0.17796374542368101</v>
      </c>
      <c r="R552" s="17"/>
      <c r="S552" s="17">
        <v>0.18882097537939499</v>
      </c>
      <c r="T552" s="17">
        <v>0.172993612256746</v>
      </c>
      <c r="U552" s="17">
        <v>0.22187979624951201</v>
      </c>
      <c r="V552" s="17">
        <v>0.17042393671697101</v>
      </c>
      <c r="W552" s="17">
        <v>0.199328524496906</v>
      </c>
      <c r="X552" s="17">
        <v>0.14545075877091401</v>
      </c>
      <c r="Y552" s="17">
        <v>9.0257047750540595E-2</v>
      </c>
      <c r="Z552" s="17">
        <v>0.117105746454447</v>
      </c>
      <c r="AA552" s="17">
        <v>0.161962137477346</v>
      </c>
      <c r="AB552" s="17">
        <v>0.127783781933687</v>
      </c>
      <c r="AC552" s="17">
        <v>0.23799029585131001</v>
      </c>
      <c r="AD552" s="17">
        <v>0.50480974524664102</v>
      </c>
      <c r="AE552" s="17"/>
      <c r="AF552" s="17">
        <v>0.160035043656614</v>
      </c>
      <c r="AG552" s="17">
        <v>0.14624191052204899</v>
      </c>
      <c r="AH552" s="17">
        <v>0.12892325546875799</v>
      </c>
      <c r="AI552" s="17">
        <v>0.163693644783723</v>
      </c>
      <c r="AJ552" s="17">
        <v>0.19237256732705299</v>
      </c>
      <c r="AK552" s="17"/>
      <c r="AL552" s="17">
        <v>0.144073487974168</v>
      </c>
      <c r="AM552" s="17">
        <v>0.14069077135143501</v>
      </c>
      <c r="AN552" s="17">
        <v>0.17870947590970801</v>
      </c>
      <c r="AO552" s="17"/>
      <c r="AP552" s="17">
        <v>0.17235071716196901</v>
      </c>
      <c r="AQ552" s="17">
        <v>0.16057634076492999</v>
      </c>
      <c r="AR552" s="17">
        <v>0.16654454105049499</v>
      </c>
      <c r="AS552" s="17">
        <v>0.13896639497595401</v>
      </c>
      <c r="AT552" s="17">
        <v>4.2672487216694803E-2</v>
      </c>
      <c r="AU552" s="17"/>
      <c r="AV552" s="17">
        <v>0</v>
      </c>
      <c r="AW552" s="17">
        <v>0.18639085351574899</v>
      </c>
      <c r="AX552" s="17">
        <v>0.14562205084367599</v>
      </c>
      <c r="AY552" s="17">
        <v>0.20083802356945399</v>
      </c>
      <c r="AZ552" s="17">
        <v>0.21847819509052099</v>
      </c>
      <c r="BA552" s="17">
        <v>0.17742883188719999</v>
      </c>
      <c r="BB552" s="17">
        <v>0.16326525169862799</v>
      </c>
      <c r="BC552" s="17">
        <v>0.184186635521118</v>
      </c>
      <c r="BD552" s="17">
        <v>0.210251577072155</v>
      </c>
      <c r="BE552" s="17">
        <v>9.92037114442893E-2</v>
      </c>
      <c r="BF552" s="17">
        <v>0.147180579376086</v>
      </c>
      <c r="BG552" s="17">
        <v>0.136503307154897</v>
      </c>
      <c r="BH552" s="17">
        <v>9.6153789461796396E-2</v>
      </c>
      <c r="BI552" s="17">
        <v>0.15153947349298699</v>
      </c>
      <c r="BJ552" s="17">
        <v>6.0684688192392103E-2</v>
      </c>
      <c r="BK552" s="17">
        <v>0.16835754140304701</v>
      </c>
      <c r="BL552" s="17"/>
      <c r="BM552" s="17">
        <v>0.19005816944739001</v>
      </c>
      <c r="BN552" s="17">
        <v>0.156355952015717</v>
      </c>
      <c r="BO552" s="17">
        <v>0.15333187322157399</v>
      </c>
      <c r="BP552" s="17">
        <v>0.19521034531834999</v>
      </c>
      <c r="BQ552" s="17">
        <v>0.141311051087113</v>
      </c>
      <c r="BR552" s="17">
        <v>0.103053775761568</v>
      </c>
      <c r="BS552" s="17"/>
      <c r="BT552" s="17">
        <v>0.15673725004802799</v>
      </c>
      <c r="BU552" s="17">
        <v>0.18282185080690999</v>
      </c>
      <c r="BV552" s="17"/>
      <c r="BW552" s="17">
        <v>0.15344729310987601</v>
      </c>
      <c r="BX552" s="17">
        <v>0.17416077965725499</v>
      </c>
      <c r="BY552" s="17"/>
      <c r="BZ552" s="17">
        <v>0.16744852412543301</v>
      </c>
      <c r="CA552" s="17" t="s">
        <v>131</v>
      </c>
      <c r="CB552" s="17" t="s">
        <v>131</v>
      </c>
      <c r="CC552" s="17"/>
      <c r="CD552" s="17">
        <v>0.15568592575315801</v>
      </c>
      <c r="CE552" s="17">
        <v>0.268338797299149</v>
      </c>
      <c r="CF552" s="17">
        <v>0.162592019342681</v>
      </c>
      <c r="CG552" s="17"/>
      <c r="CH552" s="17">
        <v>0.15599791634751101</v>
      </c>
      <c r="CI552" s="17">
        <v>0.25076381994282698</v>
      </c>
      <c r="CJ552" s="17">
        <v>0.17705794723395199</v>
      </c>
      <c r="CK552" s="17"/>
      <c r="CL552" s="17">
        <v>0.155873441125922</v>
      </c>
      <c r="CM552" s="17">
        <v>0.17416202506486</v>
      </c>
      <c r="CN552" s="17"/>
      <c r="CO552" s="17">
        <v>6.6523438007383098E-2</v>
      </c>
      <c r="CP552" s="17">
        <v>0.15057505917104499</v>
      </c>
      <c r="CQ552" s="17">
        <v>0.19079797998523901</v>
      </c>
      <c r="CR552" s="17">
        <v>0.18898361784713</v>
      </c>
    </row>
    <row r="553" spans="2:96" x14ac:dyDescent="0.25">
      <c r="B553" t="s">
        <v>379</v>
      </c>
      <c r="C553" s="17">
        <v>5.4951466790042501E-2</v>
      </c>
      <c r="D553" s="17">
        <v>5.8287648162839503E-2</v>
      </c>
      <c r="E553" s="17">
        <v>5.2032211144635403E-2</v>
      </c>
      <c r="F553" s="17"/>
      <c r="G553" s="17">
        <v>5.7927640681143998E-2</v>
      </c>
      <c r="H553" s="17">
        <v>6.1746810266529097E-2</v>
      </c>
      <c r="I553" s="17">
        <v>7.0099430959039102E-2</v>
      </c>
      <c r="J553" s="17">
        <v>5.2427975283225098E-2</v>
      </c>
      <c r="K553" s="17">
        <v>6.2780928290572205E-2</v>
      </c>
      <c r="L553" s="17">
        <v>3.4306310887333401E-2</v>
      </c>
      <c r="M553" s="17"/>
      <c r="N553" s="17">
        <v>5.1934206732240397E-2</v>
      </c>
      <c r="O553" s="17">
        <v>6.3260054206880495E-2</v>
      </c>
      <c r="P553" s="17">
        <v>4.50069889642086E-2</v>
      </c>
      <c r="Q553" s="17">
        <v>5.8814816915863002E-2</v>
      </c>
      <c r="R553" s="17"/>
      <c r="S553" s="17">
        <v>5.7409369498897002E-2</v>
      </c>
      <c r="T553" s="17">
        <v>4.4081447168958399E-2</v>
      </c>
      <c r="U553" s="17">
        <v>3.8274113659668103E-2</v>
      </c>
      <c r="V553" s="17">
        <v>3.8117337287659703E-2</v>
      </c>
      <c r="W553" s="17">
        <v>7.0133111684251001E-2</v>
      </c>
      <c r="X553" s="17">
        <v>3.1754265030765803E-2</v>
      </c>
      <c r="Y553" s="17">
        <v>6.7472097503692097E-2</v>
      </c>
      <c r="Z553" s="17">
        <v>0.125229920207863</v>
      </c>
      <c r="AA553" s="17">
        <v>6.8176397302822198E-2</v>
      </c>
      <c r="AB553" s="17">
        <v>4.4695900896664302E-2</v>
      </c>
      <c r="AC553" s="17">
        <v>6.2734654712420804E-2</v>
      </c>
      <c r="AD553" s="17">
        <v>0</v>
      </c>
      <c r="AE553" s="17"/>
      <c r="AF553" s="17">
        <v>4.0721472667770403E-2</v>
      </c>
      <c r="AG553" s="17">
        <v>7.2705439222113893E-2</v>
      </c>
      <c r="AH553" s="17">
        <v>4.7421002640832502E-2</v>
      </c>
      <c r="AI553" s="17">
        <v>8.8196868104755605E-2</v>
      </c>
      <c r="AJ553" s="17">
        <v>5.6197813930399597E-2</v>
      </c>
      <c r="AK553" s="17"/>
      <c r="AL553" s="17">
        <v>2.08800027750525E-2</v>
      </c>
      <c r="AM553" s="17">
        <v>7.2250839799221395E-2</v>
      </c>
      <c r="AN553" s="17">
        <v>4.6542699792835499E-2</v>
      </c>
      <c r="AO553" s="17"/>
      <c r="AP553" s="17">
        <v>6.7248900528170202E-2</v>
      </c>
      <c r="AQ553" s="17">
        <v>6.1581428586171202E-2</v>
      </c>
      <c r="AR553" s="17">
        <v>3.5252291774211401E-2</v>
      </c>
      <c r="AS553" s="17">
        <v>5.97649241776766E-2</v>
      </c>
      <c r="AT553" s="17">
        <v>0</v>
      </c>
      <c r="AU553" s="17"/>
      <c r="AV553" s="17">
        <v>0</v>
      </c>
      <c r="AW553" s="17">
        <v>7.4930423986842895E-2</v>
      </c>
      <c r="AX553" s="17">
        <v>8.0562784197148601E-2</v>
      </c>
      <c r="AY553" s="17">
        <v>6.5884661407141096E-2</v>
      </c>
      <c r="AZ553" s="17">
        <v>5.2587081175220998E-2</v>
      </c>
      <c r="BA553" s="17">
        <v>5.5359446426587001E-2</v>
      </c>
      <c r="BB553" s="17">
        <v>6.2408497123546298E-2</v>
      </c>
      <c r="BC553" s="17">
        <v>2.5148027824273899E-2</v>
      </c>
      <c r="BD553" s="17">
        <v>3.12530625390261E-2</v>
      </c>
      <c r="BE553" s="17">
        <v>2.8112554194197701E-2</v>
      </c>
      <c r="BF553" s="17">
        <v>7.4778530853971695E-2</v>
      </c>
      <c r="BG553" s="17">
        <v>0.100001866723731</v>
      </c>
      <c r="BH553" s="17">
        <v>5.0659836213019199E-2</v>
      </c>
      <c r="BI553" s="17">
        <v>2.2657090784148699E-2</v>
      </c>
      <c r="BJ553" s="17">
        <v>0</v>
      </c>
      <c r="BK553" s="17">
        <v>1.89611108214559E-2</v>
      </c>
      <c r="BL553" s="17"/>
      <c r="BM553" s="17">
        <v>6.91714409915411E-2</v>
      </c>
      <c r="BN553" s="17">
        <v>6.7234144530800594E-2</v>
      </c>
      <c r="BO553" s="17">
        <v>5.4006180399506998E-2</v>
      </c>
      <c r="BP553" s="17">
        <v>4.0754901565620401E-2</v>
      </c>
      <c r="BQ553" s="17">
        <v>3.2913513246647597E-2</v>
      </c>
      <c r="BR553" s="17">
        <v>2.2281651703984901E-2</v>
      </c>
      <c r="BS553" s="17"/>
      <c r="BT553" s="17">
        <v>5.0091984837796401E-2</v>
      </c>
      <c r="BU553" s="17">
        <v>6.4595061098541406E-2</v>
      </c>
      <c r="BV553" s="17"/>
      <c r="BW553" s="17">
        <v>6.1322721280598402E-2</v>
      </c>
      <c r="BX553" s="17">
        <v>5.3289722218991802E-2</v>
      </c>
      <c r="BY553" s="17"/>
      <c r="BZ553" s="17">
        <v>5.4951466790042501E-2</v>
      </c>
      <c r="CA553" s="17" t="s">
        <v>131</v>
      </c>
      <c r="CB553" s="17" t="s">
        <v>131</v>
      </c>
      <c r="CC553" s="17"/>
      <c r="CD553" s="17">
        <v>5.3507880397571497E-2</v>
      </c>
      <c r="CE553" s="17">
        <v>6.5376014746499803E-2</v>
      </c>
      <c r="CF553" s="17">
        <v>3.5340884507320897E-2</v>
      </c>
      <c r="CG553" s="17"/>
      <c r="CH553" s="17">
        <v>5.3119282252007002E-2</v>
      </c>
      <c r="CI553" s="17">
        <v>6.4458318219209207E-2</v>
      </c>
      <c r="CJ553" s="17">
        <v>4.3586077700380699E-2</v>
      </c>
      <c r="CK553" s="17"/>
      <c r="CL553" s="17">
        <v>5.3169317292361802E-2</v>
      </c>
      <c r="CM553" s="17">
        <v>5.5622317048780401E-2</v>
      </c>
      <c r="CN553" s="17"/>
      <c r="CO553" s="17">
        <v>0</v>
      </c>
      <c r="CP553" s="17">
        <v>3.7780867729699602E-2</v>
      </c>
      <c r="CQ553" s="17">
        <v>5.8466093360513602E-2</v>
      </c>
      <c r="CR553" s="17">
        <v>0.10177386546301299</v>
      </c>
    </row>
    <row r="554" spans="2:96" x14ac:dyDescent="0.25">
      <c r="B554" t="s">
        <v>380</v>
      </c>
      <c r="C554" s="17">
        <v>2.8379662664260601E-2</v>
      </c>
      <c r="D554" s="17">
        <v>3.3017146446791101E-2</v>
      </c>
      <c r="E554" s="17">
        <v>2.4187363724713501E-2</v>
      </c>
      <c r="F554" s="17"/>
      <c r="G554" s="17">
        <v>3.2682549273275602E-2</v>
      </c>
      <c r="H554" s="17">
        <v>4.0379104277320499E-2</v>
      </c>
      <c r="I554" s="17">
        <v>1.30920388404744E-2</v>
      </c>
      <c r="J554" s="17">
        <v>4.39384214599607E-2</v>
      </c>
      <c r="K554" s="17">
        <v>8.5927645733221598E-3</v>
      </c>
      <c r="L554" s="17">
        <v>2.9426862889878599E-2</v>
      </c>
      <c r="M554" s="17"/>
      <c r="N554" s="17">
        <v>2.29890227846377E-2</v>
      </c>
      <c r="O554" s="17">
        <v>2.8042630476614101E-2</v>
      </c>
      <c r="P554" s="17">
        <v>2.8919660833313598E-2</v>
      </c>
      <c r="Q554" s="17">
        <v>3.4508462314774203E-2</v>
      </c>
      <c r="R554" s="17"/>
      <c r="S554" s="17">
        <v>2.58345349825762E-2</v>
      </c>
      <c r="T554" s="17">
        <v>3.2607378895500597E-2</v>
      </c>
      <c r="U554" s="17">
        <v>1.0315335093285499E-2</v>
      </c>
      <c r="V554" s="17">
        <v>3.4858352700073397E-2</v>
      </c>
      <c r="W554" s="17">
        <v>7.7647847206425398E-3</v>
      </c>
      <c r="X554" s="17">
        <v>2.3020167803821798E-2</v>
      </c>
      <c r="Y554" s="17">
        <v>3.3175055614686901E-2</v>
      </c>
      <c r="Z554" s="17">
        <v>5.17238468473811E-2</v>
      </c>
      <c r="AA554" s="17">
        <v>1.6757915810567701E-2</v>
      </c>
      <c r="AB554" s="17">
        <v>5.4967281533273897E-2</v>
      </c>
      <c r="AC554" s="17">
        <v>3.4700284613473402E-2</v>
      </c>
      <c r="AD554" s="17">
        <v>0</v>
      </c>
      <c r="AE554" s="17"/>
      <c r="AF554" s="17">
        <v>2.8264870401323298E-2</v>
      </c>
      <c r="AG554" s="17">
        <v>1.9180615681506499E-2</v>
      </c>
      <c r="AH554" s="17">
        <v>2.80600197835843E-2</v>
      </c>
      <c r="AI554" s="17">
        <v>5.5491293834424901E-2</v>
      </c>
      <c r="AJ554" s="17">
        <v>5.4072458444584699E-2</v>
      </c>
      <c r="AK554" s="17"/>
      <c r="AL554" s="17">
        <v>2.61709153048796E-2</v>
      </c>
      <c r="AM554" s="17">
        <v>2.78455922953691E-2</v>
      </c>
      <c r="AN554" s="17">
        <v>4.7538076810409502E-2</v>
      </c>
      <c r="AO554" s="17"/>
      <c r="AP554" s="17">
        <v>1.6225325422983401E-2</v>
      </c>
      <c r="AQ554" s="17">
        <v>3.1330835399139702E-2</v>
      </c>
      <c r="AR554" s="17">
        <v>3.5346394927583E-2</v>
      </c>
      <c r="AS554" s="17">
        <v>1.09747159418853E-2</v>
      </c>
      <c r="AT554" s="17">
        <v>0</v>
      </c>
      <c r="AU554" s="17"/>
      <c r="AV554" s="17">
        <v>0</v>
      </c>
      <c r="AW554" s="17">
        <v>6.6366986094075098E-2</v>
      </c>
      <c r="AX554" s="17">
        <v>1.9581869288420501E-2</v>
      </c>
      <c r="AY554" s="17">
        <v>3.9242131238388697E-2</v>
      </c>
      <c r="AZ554" s="17">
        <v>4.0060071130134697E-2</v>
      </c>
      <c r="BA554" s="17">
        <v>3.6021376220682397E-2</v>
      </c>
      <c r="BB554" s="17">
        <v>1.9295107578069601E-2</v>
      </c>
      <c r="BC554" s="17">
        <v>1.1718087542355499E-2</v>
      </c>
      <c r="BD554" s="17">
        <v>3.39629701946743E-2</v>
      </c>
      <c r="BE554" s="17">
        <v>3.09065311715358E-2</v>
      </c>
      <c r="BF554" s="17">
        <v>4.0750914454064001E-2</v>
      </c>
      <c r="BG554" s="17">
        <v>0</v>
      </c>
      <c r="BH554" s="17">
        <v>1.9035808424326402E-2</v>
      </c>
      <c r="BI554" s="17">
        <v>8.7550989765625004E-2</v>
      </c>
      <c r="BJ554" s="17">
        <v>0</v>
      </c>
      <c r="BK554" s="17">
        <v>0</v>
      </c>
      <c r="BL554" s="17"/>
      <c r="BM554" s="17">
        <v>1.8474928849754602E-2</v>
      </c>
      <c r="BN554" s="17">
        <v>2.9310298776841399E-2</v>
      </c>
      <c r="BO554" s="17">
        <v>4.42448972793206E-2</v>
      </c>
      <c r="BP554" s="17">
        <v>3.72864805915002E-2</v>
      </c>
      <c r="BQ554" s="17">
        <v>0</v>
      </c>
      <c r="BR554" s="17">
        <v>3.7795536342455499E-2</v>
      </c>
      <c r="BS554" s="17"/>
      <c r="BT554" s="17">
        <v>2.8019427496645499E-2</v>
      </c>
      <c r="BU554" s="17">
        <v>2.07186042512566E-2</v>
      </c>
      <c r="BV554" s="17"/>
      <c r="BW554" s="17">
        <v>3.2624378350984702E-2</v>
      </c>
      <c r="BX554" s="17">
        <v>2.56104192350038E-2</v>
      </c>
      <c r="BY554" s="17"/>
      <c r="BZ554" s="17">
        <v>2.8379662664260601E-2</v>
      </c>
      <c r="CA554" s="17" t="s">
        <v>131</v>
      </c>
      <c r="CB554" s="17" t="s">
        <v>131</v>
      </c>
      <c r="CC554" s="17"/>
      <c r="CD554" s="17">
        <v>2.8669485463973399E-2</v>
      </c>
      <c r="CE554" s="17">
        <v>1.9868618968761201E-2</v>
      </c>
      <c r="CF554" s="17">
        <v>4.3994987387623197E-2</v>
      </c>
      <c r="CG554" s="17"/>
      <c r="CH554" s="17">
        <v>2.5914733105472799E-2</v>
      </c>
      <c r="CI554" s="17">
        <v>1.9589719089342299E-2</v>
      </c>
      <c r="CJ554" s="17">
        <v>5.9604595907845399E-2</v>
      </c>
      <c r="CK554" s="17"/>
      <c r="CL554" s="17">
        <v>3.0853567266263801E-2</v>
      </c>
      <c r="CM554" s="17">
        <v>2.2497064537662599E-2</v>
      </c>
      <c r="CN554" s="17"/>
      <c r="CO554" s="17">
        <v>2.9313556692553901E-2</v>
      </c>
      <c r="CP554" s="17">
        <v>1.8720714934664699E-2</v>
      </c>
      <c r="CQ554" s="17">
        <v>3.5315078275560401E-2</v>
      </c>
      <c r="CR554" s="17">
        <v>3.4188818069300103E-2</v>
      </c>
    </row>
    <row r="555" spans="2:96" x14ac:dyDescent="0.25">
      <c r="B555" t="s">
        <v>175</v>
      </c>
      <c r="C555" s="17">
        <v>1.58339316769949E-2</v>
      </c>
      <c r="D555" s="17">
        <v>1.53056271853059E-2</v>
      </c>
      <c r="E555" s="17">
        <v>1.63648877022513E-2</v>
      </c>
      <c r="F555" s="17"/>
      <c r="G555" s="17">
        <v>0</v>
      </c>
      <c r="H555" s="17">
        <v>4.1620471006106698E-2</v>
      </c>
      <c r="I555" s="17">
        <v>1.8623429562854302E-2</v>
      </c>
      <c r="J555" s="17">
        <v>7.9864614619009899E-3</v>
      </c>
      <c r="K555" s="17">
        <v>1.77679255685801E-2</v>
      </c>
      <c r="L555" s="17">
        <v>8.6118182562575901E-3</v>
      </c>
      <c r="M555" s="17"/>
      <c r="N555" s="17">
        <v>5.3543537301550198E-3</v>
      </c>
      <c r="O555" s="17">
        <v>2.29034595576228E-2</v>
      </c>
      <c r="P555" s="17">
        <v>1.4880161843341099E-2</v>
      </c>
      <c r="Q555" s="17">
        <v>2.0860176447724699E-2</v>
      </c>
      <c r="R555" s="17"/>
      <c r="S555" s="17">
        <v>1.0434054371956601E-2</v>
      </c>
      <c r="T555" s="17">
        <v>6.4259440479161999E-3</v>
      </c>
      <c r="U555" s="17">
        <v>8.6340265243318101E-3</v>
      </c>
      <c r="V555" s="17">
        <v>2.1662975480688001E-2</v>
      </c>
      <c r="W555" s="17">
        <v>1.65559528816412E-2</v>
      </c>
      <c r="X555" s="17">
        <v>2.7574865580182299E-2</v>
      </c>
      <c r="Y555" s="17">
        <v>0</v>
      </c>
      <c r="Z555" s="17">
        <v>0</v>
      </c>
      <c r="AA555" s="17">
        <v>2.07277108275538E-2</v>
      </c>
      <c r="AB555" s="17">
        <v>3.1502536698585798E-2</v>
      </c>
      <c r="AC555" s="17">
        <v>3.24111026198136E-2</v>
      </c>
      <c r="AD555" s="17">
        <v>0</v>
      </c>
      <c r="AE555" s="17"/>
      <c r="AF555" s="17">
        <v>1.52648543495856E-2</v>
      </c>
      <c r="AG555" s="17">
        <v>1.2209409863701601E-2</v>
      </c>
      <c r="AH555" s="17">
        <v>0</v>
      </c>
      <c r="AI555" s="17">
        <v>0</v>
      </c>
      <c r="AJ555" s="17">
        <v>3.6952754397894701E-2</v>
      </c>
      <c r="AK555" s="17"/>
      <c r="AL555" s="17">
        <v>1.8957866844733402E-2</v>
      </c>
      <c r="AM555" s="17">
        <v>1.44858984409854E-2</v>
      </c>
      <c r="AN555" s="17">
        <v>0</v>
      </c>
      <c r="AO555" s="17"/>
      <c r="AP555" s="17">
        <v>1.3965086321917199E-2</v>
      </c>
      <c r="AQ555" s="17">
        <v>2.2599901110251799E-2</v>
      </c>
      <c r="AR555" s="17">
        <v>1.9854950476589899E-2</v>
      </c>
      <c r="AS555" s="17">
        <v>0</v>
      </c>
      <c r="AT555" s="17">
        <v>4.0537959875668897E-2</v>
      </c>
      <c r="AU555" s="17"/>
      <c r="AV555" s="17">
        <v>0.488791505994631</v>
      </c>
      <c r="AW555" s="17">
        <v>4.421894268044E-2</v>
      </c>
      <c r="AX555" s="17">
        <v>1.1064844157805899E-2</v>
      </c>
      <c r="AY555" s="17">
        <v>3.1725665926963298E-2</v>
      </c>
      <c r="AZ555" s="17">
        <v>1.37548859078809E-2</v>
      </c>
      <c r="BA555" s="17">
        <v>1.3653554531057901E-2</v>
      </c>
      <c r="BB555" s="17">
        <v>2.7129601123305699E-2</v>
      </c>
      <c r="BC555" s="17">
        <v>0</v>
      </c>
      <c r="BD555" s="17">
        <v>1.18674100387808E-2</v>
      </c>
      <c r="BE555" s="17">
        <v>0</v>
      </c>
      <c r="BF555" s="17">
        <v>8.6262827398292698E-3</v>
      </c>
      <c r="BG555" s="17">
        <v>1.9494125588876799E-2</v>
      </c>
      <c r="BH555" s="17">
        <v>0</v>
      </c>
      <c r="BI555" s="17">
        <v>0</v>
      </c>
      <c r="BJ555" s="17">
        <v>0</v>
      </c>
      <c r="BK555" s="17">
        <v>0</v>
      </c>
      <c r="BL555" s="17"/>
      <c r="BM555" s="17">
        <v>1.2389700122155E-2</v>
      </c>
      <c r="BN555" s="17">
        <v>1.73889311868398E-2</v>
      </c>
      <c r="BO555" s="17">
        <v>2.39972144465599E-2</v>
      </c>
      <c r="BP555" s="17">
        <v>9.6753310465027102E-3</v>
      </c>
      <c r="BQ555" s="17">
        <v>1.28426061886591E-2</v>
      </c>
      <c r="BR555" s="17">
        <v>3.3638934783928903E-2</v>
      </c>
      <c r="BS555" s="17"/>
      <c r="BT555" s="17">
        <v>9.3501687521352905E-3</v>
      </c>
      <c r="BU555" s="17">
        <v>2.5331753935139801E-2</v>
      </c>
      <c r="BV555" s="17"/>
      <c r="BW555" s="17">
        <v>8.5582200640034103E-3</v>
      </c>
      <c r="BX555" s="17">
        <v>1.46172393504452E-2</v>
      </c>
      <c r="BY555" s="17"/>
      <c r="BZ555" s="17">
        <v>1.58339316769949E-2</v>
      </c>
      <c r="CA555" s="17" t="s">
        <v>131</v>
      </c>
      <c r="CB555" s="17" t="s">
        <v>131</v>
      </c>
      <c r="CC555" s="17"/>
      <c r="CD555" s="17">
        <v>1.25197746837605E-2</v>
      </c>
      <c r="CE555" s="17">
        <v>4.5110549491690702E-2</v>
      </c>
      <c r="CF555" s="17">
        <v>1.3284003385823201E-2</v>
      </c>
      <c r="CG555" s="17"/>
      <c r="CH555" s="17">
        <v>1.26064045034715E-2</v>
      </c>
      <c r="CI555" s="17">
        <v>3.6935914926557498E-2</v>
      </c>
      <c r="CJ555" s="17">
        <v>2.5038520380884201E-2</v>
      </c>
      <c r="CK555" s="17"/>
      <c r="CL555" s="17">
        <v>8.0681806719246092E-3</v>
      </c>
      <c r="CM555" s="17">
        <v>1.7451106825810501E-2</v>
      </c>
      <c r="CN555" s="17"/>
      <c r="CO555" s="17">
        <v>0</v>
      </c>
      <c r="CP555" s="17">
        <v>1.1067862430570599E-2</v>
      </c>
      <c r="CQ555" s="17">
        <v>1.25556999966468E-2</v>
      </c>
      <c r="CR555" s="17">
        <v>3.75813079210148E-2</v>
      </c>
    </row>
    <row r="556" spans="2:96" x14ac:dyDescent="0.25">
      <c r="B556" t="s">
        <v>381</v>
      </c>
      <c r="C556" s="17">
        <v>0.73338641474326904</v>
      </c>
      <c r="D556" s="17">
        <v>0.70163595715709204</v>
      </c>
      <c r="E556" s="17">
        <v>0.76188652285233205</v>
      </c>
      <c r="F556" s="17"/>
      <c r="G556" s="17">
        <v>0.741801936666032</v>
      </c>
      <c r="H556" s="17">
        <v>0.72628478980705002</v>
      </c>
      <c r="I556" s="17">
        <v>0.67063755982546103</v>
      </c>
      <c r="J556" s="17">
        <v>0.70315377253501099</v>
      </c>
      <c r="K556" s="17">
        <v>0.74882781010712296</v>
      </c>
      <c r="L556" s="17">
        <v>0.79284173575623895</v>
      </c>
      <c r="M556" s="17"/>
      <c r="N556" s="17">
        <v>0.78004564760253203</v>
      </c>
      <c r="O556" s="17">
        <v>0.71851177560561397</v>
      </c>
      <c r="P556" s="17">
        <v>0.72269336653222804</v>
      </c>
      <c r="Q556" s="17">
        <v>0.70785279889795705</v>
      </c>
      <c r="R556" s="17"/>
      <c r="S556" s="17">
        <v>0.71750106576717598</v>
      </c>
      <c r="T556" s="17">
        <v>0.74389161763087797</v>
      </c>
      <c r="U556" s="17">
        <v>0.72089672847320296</v>
      </c>
      <c r="V556" s="17">
        <v>0.73493739781460798</v>
      </c>
      <c r="W556" s="17">
        <v>0.70621762621655904</v>
      </c>
      <c r="X556" s="17">
        <v>0.77219994281431603</v>
      </c>
      <c r="Y556" s="17">
        <v>0.80909579913107998</v>
      </c>
      <c r="Z556" s="17">
        <v>0.70594048649030905</v>
      </c>
      <c r="AA556" s="17">
        <v>0.73237583858170996</v>
      </c>
      <c r="AB556" s="17">
        <v>0.74105049893778996</v>
      </c>
      <c r="AC556" s="17">
        <v>0.63216366220298303</v>
      </c>
      <c r="AD556" s="17">
        <v>0.49519025475335898</v>
      </c>
      <c r="AE556" s="17"/>
      <c r="AF556" s="17">
        <v>0.75571375892470605</v>
      </c>
      <c r="AG556" s="17">
        <v>0.74966262471062906</v>
      </c>
      <c r="AH556" s="17">
        <v>0.79559572210682505</v>
      </c>
      <c r="AI556" s="17">
        <v>0.69261819327709695</v>
      </c>
      <c r="AJ556" s="17">
        <v>0.66040440590006799</v>
      </c>
      <c r="AK556" s="17"/>
      <c r="AL556" s="17">
        <v>0.78991772710116703</v>
      </c>
      <c r="AM556" s="17">
        <v>0.74472689811298898</v>
      </c>
      <c r="AN556" s="17">
        <v>0.72720974748704703</v>
      </c>
      <c r="AO556" s="17"/>
      <c r="AP556" s="17">
        <v>0.73020997056495995</v>
      </c>
      <c r="AQ556" s="17">
        <v>0.72391149413950695</v>
      </c>
      <c r="AR556" s="17">
        <v>0.74300182177112095</v>
      </c>
      <c r="AS556" s="17">
        <v>0.790293964904484</v>
      </c>
      <c r="AT556" s="17">
        <v>0.91678955290763597</v>
      </c>
      <c r="AU556" s="17"/>
      <c r="AV556" s="17">
        <v>0.51120849400536905</v>
      </c>
      <c r="AW556" s="17">
        <v>0.62809279372289295</v>
      </c>
      <c r="AX556" s="17">
        <v>0.74316845151294897</v>
      </c>
      <c r="AY556" s="17">
        <v>0.66230951785805303</v>
      </c>
      <c r="AZ556" s="17">
        <v>0.67511976669624196</v>
      </c>
      <c r="BA556" s="17">
        <v>0.71753679093447298</v>
      </c>
      <c r="BB556" s="17">
        <v>0.727901542476451</v>
      </c>
      <c r="BC556" s="17">
        <v>0.77894724911225199</v>
      </c>
      <c r="BD556" s="17">
        <v>0.71266498015536395</v>
      </c>
      <c r="BE556" s="17">
        <v>0.84177720318997695</v>
      </c>
      <c r="BF556" s="17">
        <v>0.72866369257604902</v>
      </c>
      <c r="BG556" s="17">
        <v>0.74400070053249601</v>
      </c>
      <c r="BH556" s="17">
        <v>0.83415056590085801</v>
      </c>
      <c r="BI556" s="17">
        <v>0.73825244595723905</v>
      </c>
      <c r="BJ556" s="17">
        <v>0.93931531180760797</v>
      </c>
      <c r="BK556" s="17">
        <v>0.81268134777549705</v>
      </c>
      <c r="BL556" s="17"/>
      <c r="BM556" s="17">
        <v>0.709905760589159</v>
      </c>
      <c r="BN556" s="17">
        <v>0.72971067348980101</v>
      </c>
      <c r="BO556" s="17">
        <v>0.72441983465303805</v>
      </c>
      <c r="BP556" s="17">
        <v>0.71707294147802603</v>
      </c>
      <c r="BQ556" s="17">
        <v>0.81293282947758005</v>
      </c>
      <c r="BR556" s="17">
        <v>0.80323010140806195</v>
      </c>
      <c r="BS556" s="17"/>
      <c r="BT556" s="17">
        <v>0.75580116886539495</v>
      </c>
      <c r="BU556" s="17">
        <v>0.70653272990815197</v>
      </c>
      <c r="BV556" s="17"/>
      <c r="BW556" s="17">
        <v>0.744047387194538</v>
      </c>
      <c r="BX556" s="17">
        <v>0.73232183953830499</v>
      </c>
      <c r="BY556" s="17"/>
      <c r="BZ556" s="17">
        <v>0.73338641474326904</v>
      </c>
      <c r="CA556" s="17" t="s">
        <v>131</v>
      </c>
      <c r="CB556" s="17" t="s">
        <v>131</v>
      </c>
      <c r="CC556" s="17"/>
      <c r="CD556" s="17">
        <v>0.74961693370153604</v>
      </c>
      <c r="CE556" s="17">
        <v>0.60130601949389895</v>
      </c>
      <c r="CF556" s="17">
        <v>0.74478810537655205</v>
      </c>
      <c r="CG556" s="17"/>
      <c r="CH556" s="17">
        <v>0.75236166379153702</v>
      </c>
      <c r="CI556" s="17">
        <v>0.62825222782206402</v>
      </c>
      <c r="CJ556" s="17">
        <v>0.694712858776937</v>
      </c>
      <c r="CK556" s="17"/>
      <c r="CL556" s="17">
        <v>0.75203549364352795</v>
      </c>
      <c r="CM556" s="17">
        <v>0.73026748652288598</v>
      </c>
      <c r="CN556" s="17"/>
      <c r="CO556" s="17">
        <v>0.90416300530006299</v>
      </c>
      <c r="CP556" s="17">
        <v>0.78185549573402002</v>
      </c>
      <c r="CQ556" s="17">
        <v>0.70286514838204095</v>
      </c>
      <c r="CR556" s="17">
        <v>0.63747239069954198</v>
      </c>
    </row>
    <row r="557" spans="2:96" x14ac:dyDescent="0.25">
      <c r="B557" t="s">
        <v>382</v>
      </c>
      <c r="C557" s="17">
        <v>8.3331129454303099E-2</v>
      </c>
      <c r="D557" s="17">
        <v>9.1304794609630605E-2</v>
      </c>
      <c r="E557" s="17">
        <v>7.6219574869348994E-2</v>
      </c>
      <c r="F557" s="17"/>
      <c r="G557" s="17">
        <v>9.0610189954419607E-2</v>
      </c>
      <c r="H557" s="17">
        <v>0.10212591454385</v>
      </c>
      <c r="I557" s="17">
        <v>8.3191469799513598E-2</v>
      </c>
      <c r="J557" s="17">
        <v>9.6366396743185798E-2</v>
      </c>
      <c r="K557" s="17">
        <v>7.1373692863894403E-2</v>
      </c>
      <c r="L557" s="17">
        <v>6.3733173777211993E-2</v>
      </c>
      <c r="M557" s="17"/>
      <c r="N557" s="17">
        <v>7.4923229516878201E-2</v>
      </c>
      <c r="O557" s="17">
        <v>9.1302684683494603E-2</v>
      </c>
      <c r="P557" s="17">
        <v>7.3926649797522198E-2</v>
      </c>
      <c r="Q557" s="17">
        <v>9.3323279230637199E-2</v>
      </c>
      <c r="R557" s="17"/>
      <c r="S557" s="17">
        <v>8.3243904481473202E-2</v>
      </c>
      <c r="T557" s="17">
        <v>7.6688826064458995E-2</v>
      </c>
      <c r="U557" s="17">
        <v>4.85894487529537E-2</v>
      </c>
      <c r="V557" s="17">
        <v>7.2975689987733003E-2</v>
      </c>
      <c r="W557" s="17">
        <v>7.7897896404893502E-2</v>
      </c>
      <c r="X557" s="17">
        <v>5.4774432834587598E-2</v>
      </c>
      <c r="Y557" s="17">
        <v>0.100647153118379</v>
      </c>
      <c r="Z557" s="17">
        <v>0.17695376705524399</v>
      </c>
      <c r="AA557" s="17">
        <v>8.4934313113389906E-2</v>
      </c>
      <c r="AB557" s="17">
        <v>9.9663182429938199E-2</v>
      </c>
      <c r="AC557" s="17">
        <v>9.7434939325894199E-2</v>
      </c>
      <c r="AD557" s="17">
        <v>0</v>
      </c>
      <c r="AE557" s="17"/>
      <c r="AF557" s="17">
        <v>6.8986343069093695E-2</v>
      </c>
      <c r="AG557" s="17">
        <v>9.1886054903620396E-2</v>
      </c>
      <c r="AH557" s="17">
        <v>7.5481022424416802E-2</v>
      </c>
      <c r="AI557" s="17">
        <v>0.14368816193918099</v>
      </c>
      <c r="AJ557" s="17">
        <v>0.110270272374984</v>
      </c>
      <c r="AK557" s="17"/>
      <c r="AL557" s="17">
        <v>4.70509180799321E-2</v>
      </c>
      <c r="AM557" s="17">
        <v>0.100096432094591</v>
      </c>
      <c r="AN557" s="17">
        <v>9.4080776603245E-2</v>
      </c>
      <c r="AO557" s="17"/>
      <c r="AP557" s="17">
        <v>8.3474225951153599E-2</v>
      </c>
      <c r="AQ557" s="17">
        <v>9.2912263985310897E-2</v>
      </c>
      <c r="AR557" s="17">
        <v>7.0598686701794394E-2</v>
      </c>
      <c r="AS557" s="17">
        <v>7.0739640119561895E-2</v>
      </c>
      <c r="AT557" s="17">
        <v>0</v>
      </c>
      <c r="AU557" s="17"/>
      <c r="AV557" s="17">
        <v>0</v>
      </c>
      <c r="AW557" s="17">
        <v>0.14129741008091801</v>
      </c>
      <c r="AX557" s="17">
        <v>0.100144653485569</v>
      </c>
      <c r="AY557" s="17">
        <v>0.10512679264553</v>
      </c>
      <c r="AZ557" s="17">
        <v>9.2647152305355696E-2</v>
      </c>
      <c r="BA557" s="17">
        <v>9.1380822647269502E-2</v>
      </c>
      <c r="BB557" s="17">
        <v>8.1703604701616001E-2</v>
      </c>
      <c r="BC557" s="17">
        <v>3.6866115366629398E-2</v>
      </c>
      <c r="BD557" s="17">
        <v>6.5216032733700302E-2</v>
      </c>
      <c r="BE557" s="17">
        <v>5.9019085365733602E-2</v>
      </c>
      <c r="BF557" s="17">
        <v>0.11552944530803599</v>
      </c>
      <c r="BG557" s="17">
        <v>0.100001866723731</v>
      </c>
      <c r="BH557" s="17">
        <v>6.9695644637345594E-2</v>
      </c>
      <c r="BI557" s="17">
        <v>0.110208080549774</v>
      </c>
      <c r="BJ557" s="17">
        <v>0</v>
      </c>
      <c r="BK557" s="17">
        <v>1.89611108214559E-2</v>
      </c>
      <c r="BL557" s="17"/>
      <c r="BM557" s="17">
        <v>8.7646369841295702E-2</v>
      </c>
      <c r="BN557" s="17">
        <v>9.65444433076421E-2</v>
      </c>
      <c r="BO557" s="17">
        <v>9.8251077678827597E-2</v>
      </c>
      <c r="BP557" s="17">
        <v>7.8041382157120601E-2</v>
      </c>
      <c r="BQ557" s="17">
        <v>3.2913513246647597E-2</v>
      </c>
      <c r="BR557" s="17">
        <v>6.0077188046440397E-2</v>
      </c>
      <c r="BS557" s="17"/>
      <c r="BT557" s="17">
        <v>7.8111412334441896E-2</v>
      </c>
      <c r="BU557" s="17">
        <v>8.5313665349798007E-2</v>
      </c>
      <c r="BV557" s="17"/>
      <c r="BW557" s="17">
        <v>9.3947099631583195E-2</v>
      </c>
      <c r="BX557" s="17">
        <v>7.8900141453995598E-2</v>
      </c>
      <c r="BY557" s="17"/>
      <c r="BZ557" s="17">
        <v>8.3331129454303099E-2</v>
      </c>
      <c r="CA557" s="17" t="s">
        <v>131</v>
      </c>
      <c r="CB557" s="17" t="s">
        <v>131</v>
      </c>
      <c r="CC557" s="17"/>
      <c r="CD557" s="17">
        <v>8.2177365861545004E-2</v>
      </c>
      <c r="CE557" s="17">
        <v>8.5244633715261101E-2</v>
      </c>
      <c r="CF557" s="17">
        <v>7.9335871894943996E-2</v>
      </c>
      <c r="CG557" s="17"/>
      <c r="CH557" s="17">
        <v>7.9034015357479795E-2</v>
      </c>
      <c r="CI557" s="17">
        <v>8.4048037308551496E-2</v>
      </c>
      <c r="CJ557" s="17">
        <v>0.10319067360822599</v>
      </c>
      <c r="CK557" s="17"/>
      <c r="CL557" s="17">
        <v>8.4022884558625596E-2</v>
      </c>
      <c r="CM557" s="17">
        <v>7.8119381586443104E-2</v>
      </c>
      <c r="CN557" s="17"/>
      <c r="CO557" s="17">
        <v>2.9313556692553901E-2</v>
      </c>
      <c r="CP557" s="17">
        <v>5.6501582664364301E-2</v>
      </c>
      <c r="CQ557" s="17">
        <v>9.3781171636073996E-2</v>
      </c>
      <c r="CR557" s="17">
        <v>0.135962683532313</v>
      </c>
    </row>
    <row r="558" spans="2:96" x14ac:dyDescent="0.25">
      <c r="B558" t="s">
        <v>275</v>
      </c>
      <c r="C558" s="17">
        <v>0.65005528528896594</v>
      </c>
      <c r="D558" s="17">
        <v>0.610331162547461</v>
      </c>
      <c r="E558" s="17">
        <v>0.685666947982983</v>
      </c>
      <c r="F558" s="17"/>
      <c r="G558" s="17">
        <v>0.65119174671161295</v>
      </c>
      <c r="H558" s="17">
        <v>0.62415887526320002</v>
      </c>
      <c r="I558" s="17">
        <v>0.58744609002594805</v>
      </c>
      <c r="J558" s="17">
        <v>0.60678737579182596</v>
      </c>
      <c r="K558" s="17">
        <v>0.67745411724322901</v>
      </c>
      <c r="L558" s="17">
        <v>0.72910856197902696</v>
      </c>
      <c r="M558" s="17"/>
      <c r="N558" s="17">
        <v>0.70512241808565401</v>
      </c>
      <c r="O558" s="17">
        <v>0.62720909092211996</v>
      </c>
      <c r="P558" s="17">
        <v>0.64876671673470598</v>
      </c>
      <c r="Q558" s="17">
        <v>0.61452951966731995</v>
      </c>
      <c r="R558" s="17"/>
      <c r="S558" s="17">
        <v>0.63425716128570198</v>
      </c>
      <c r="T558" s="17">
        <v>0.66720279156641904</v>
      </c>
      <c r="U558" s="17">
        <v>0.67230727972024895</v>
      </c>
      <c r="V558" s="17">
        <v>0.66196170782687502</v>
      </c>
      <c r="W558" s="17">
        <v>0.62831972981166595</v>
      </c>
      <c r="X558" s="17">
        <v>0.71742550997972798</v>
      </c>
      <c r="Y558" s="17">
        <v>0.70844864601270097</v>
      </c>
      <c r="Z558" s="17">
        <v>0.52898671943506503</v>
      </c>
      <c r="AA558" s="17">
        <v>0.64744152546832001</v>
      </c>
      <c r="AB558" s="17">
        <v>0.64138731650785097</v>
      </c>
      <c r="AC558" s="17">
        <v>0.53472872287708895</v>
      </c>
      <c r="AD558" s="17">
        <v>0.49519025475335898</v>
      </c>
      <c r="AE558" s="17"/>
      <c r="AF558" s="17">
        <v>0.68672741585561303</v>
      </c>
      <c r="AG558" s="17">
        <v>0.65777656980700905</v>
      </c>
      <c r="AH558" s="17">
        <v>0.72011469968240804</v>
      </c>
      <c r="AI558" s="17">
        <v>0.54893003133791596</v>
      </c>
      <c r="AJ558" s="17">
        <v>0.550134133525084</v>
      </c>
      <c r="AK558" s="17"/>
      <c r="AL558" s="17">
        <v>0.74286680902123503</v>
      </c>
      <c r="AM558" s="17">
        <v>0.64463046601839802</v>
      </c>
      <c r="AN558" s="17">
        <v>0.63312897088380204</v>
      </c>
      <c r="AO558" s="17"/>
      <c r="AP558" s="17">
        <v>0.64673574461380601</v>
      </c>
      <c r="AQ558" s="17">
        <v>0.63099923015419601</v>
      </c>
      <c r="AR558" s="17">
        <v>0.67240313506932603</v>
      </c>
      <c r="AS558" s="17">
        <v>0.71955432478492198</v>
      </c>
      <c r="AT558" s="17">
        <v>0.91678955290763597</v>
      </c>
      <c r="AU558" s="17"/>
      <c r="AV558" s="17">
        <v>0.51120849400536905</v>
      </c>
      <c r="AW558" s="17">
        <v>0.486795383641975</v>
      </c>
      <c r="AX558" s="17">
        <v>0.64302379802737997</v>
      </c>
      <c r="AY558" s="17">
        <v>0.55718272521252399</v>
      </c>
      <c r="AZ558" s="17">
        <v>0.58247261439088605</v>
      </c>
      <c r="BA558" s="17">
        <v>0.62615596828720299</v>
      </c>
      <c r="BB558" s="17">
        <v>0.64619793777483503</v>
      </c>
      <c r="BC558" s="17">
        <v>0.74208113374562301</v>
      </c>
      <c r="BD558" s="17">
        <v>0.64744894742166403</v>
      </c>
      <c r="BE558" s="17">
        <v>0.78275811782424398</v>
      </c>
      <c r="BF558" s="17">
        <v>0.61313424726801302</v>
      </c>
      <c r="BG558" s="17">
        <v>0.64399883380876499</v>
      </c>
      <c r="BH558" s="17">
        <v>0.764454921263513</v>
      </c>
      <c r="BI558" s="17">
        <v>0.628044365407466</v>
      </c>
      <c r="BJ558" s="17">
        <v>0.93931531180760797</v>
      </c>
      <c r="BK558" s="17">
        <v>0.79372023695404104</v>
      </c>
      <c r="BL558" s="17"/>
      <c r="BM558" s="17">
        <v>0.62225939074786296</v>
      </c>
      <c r="BN558" s="17">
        <v>0.63316623018215901</v>
      </c>
      <c r="BO558" s="17">
        <v>0.62616875697421104</v>
      </c>
      <c r="BP558" s="17">
        <v>0.63903155932090605</v>
      </c>
      <c r="BQ558" s="17">
        <v>0.78001931623093301</v>
      </c>
      <c r="BR558" s="17">
        <v>0.74315291336162204</v>
      </c>
      <c r="BS558" s="17"/>
      <c r="BT558" s="17">
        <v>0.67768975653095298</v>
      </c>
      <c r="BU558" s="17">
        <v>0.62121906455835396</v>
      </c>
      <c r="BV558" s="17"/>
      <c r="BW558" s="17">
        <v>0.65010028756295501</v>
      </c>
      <c r="BX558" s="17">
        <v>0.65342169808430905</v>
      </c>
      <c r="BY558" s="17"/>
      <c r="BZ558" s="17">
        <v>0.65005528528896594</v>
      </c>
      <c r="CA558" s="17" t="s">
        <v>131</v>
      </c>
      <c r="CB558" s="17" t="s">
        <v>131</v>
      </c>
      <c r="CC558" s="17"/>
      <c r="CD558" s="17">
        <v>0.66743956783999103</v>
      </c>
      <c r="CE558" s="17">
        <v>0.51606138577863803</v>
      </c>
      <c r="CF558" s="17">
        <v>0.66545223348160798</v>
      </c>
      <c r="CG558" s="17"/>
      <c r="CH558" s="17">
        <v>0.67332764843405801</v>
      </c>
      <c r="CI558" s="17">
        <v>0.54420419051351199</v>
      </c>
      <c r="CJ558" s="17">
        <v>0.59152218516871102</v>
      </c>
      <c r="CK558" s="17"/>
      <c r="CL558" s="17">
        <v>0.66801260908490201</v>
      </c>
      <c r="CM558" s="17">
        <v>0.65214810493644304</v>
      </c>
      <c r="CN558" s="17"/>
      <c r="CO558" s="17">
        <v>0.87484944860750902</v>
      </c>
      <c r="CP558" s="17">
        <v>0.72535391306965602</v>
      </c>
      <c r="CQ558" s="17">
        <v>0.60908397674596604</v>
      </c>
      <c r="CR558" s="17">
        <v>0.50150970716722898</v>
      </c>
    </row>
    <row r="559" spans="2:96" x14ac:dyDescent="0.25">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c r="AY559" s="17"/>
      <c r="AZ559" s="17"/>
      <c r="BA559" s="17"/>
      <c r="BB559" s="17"/>
      <c r="BC559" s="17"/>
      <c r="BD559" s="17"/>
      <c r="BE559" s="17"/>
      <c r="BF559" s="17"/>
      <c r="BG559" s="17"/>
      <c r="BH559" s="17"/>
      <c r="BI559" s="17"/>
      <c r="BJ559" s="17"/>
      <c r="BK559" s="17"/>
      <c r="BL559" s="17"/>
      <c r="BM559" s="17"/>
      <c r="BN559" s="17"/>
      <c r="BO559" s="17"/>
      <c r="BP559" s="17"/>
      <c r="BQ559" s="17"/>
      <c r="BR559" s="17"/>
      <c r="BS559" s="17"/>
      <c r="BT559" s="17"/>
      <c r="BU559" s="17"/>
      <c r="BV559" s="17"/>
      <c r="BW559" s="17"/>
      <c r="BX559" s="17"/>
      <c r="BY559" s="17"/>
      <c r="BZ559" s="17"/>
      <c r="CA559" s="17"/>
      <c r="CB559" s="17"/>
      <c r="CC559" s="17"/>
      <c r="CD559" s="17"/>
      <c r="CE559" s="17"/>
      <c r="CF559" s="17"/>
      <c r="CG559" s="17"/>
      <c r="CH559" s="17"/>
      <c r="CI559" s="17"/>
      <c r="CJ559" s="17"/>
      <c r="CK559" s="17"/>
      <c r="CL559" s="17"/>
      <c r="CM559" s="17"/>
      <c r="CN559" s="17"/>
      <c r="CO559" s="17"/>
      <c r="CP559" s="17"/>
      <c r="CQ559" s="17"/>
      <c r="CR559" s="17"/>
    </row>
    <row r="560" spans="2:96" x14ac:dyDescent="0.25">
      <c r="B560" s="6" t="s">
        <v>388</v>
      </c>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c r="BL560" s="17"/>
      <c r="BM560" s="17"/>
      <c r="BN560" s="17"/>
      <c r="BO560" s="17"/>
      <c r="BP560" s="17"/>
      <c r="BQ560" s="17"/>
      <c r="BR560" s="17"/>
      <c r="BS560" s="17"/>
      <c r="BT560" s="17"/>
      <c r="BU560" s="17"/>
      <c r="BV560" s="17"/>
      <c r="BW560" s="17"/>
      <c r="BX560" s="17"/>
      <c r="BY560" s="17"/>
      <c r="BZ560" s="17"/>
      <c r="CA560" s="17"/>
      <c r="CB560" s="17"/>
      <c r="CC560" s="17"/>
      <c r="CD560" s="17"/>
      <c r="CE560" s="17"/>
      <c r="CF560" s="17"/>
      <c r="CG560" s="17"/>
      <c r="CH560" s="17"/>
      <c r="CI560" s="17"/>
      <c r="CJ560" s="17"/>
      <c r="CK560" s="17"/>
      <c r="CL560" s="17"/>
      <c r="CM560" s="17"/>
      <c r="CN560" s="17"/>
      <c r="CO560" s="17"/>
      <c r="CP560" s="17"/>
      <c r="CQ560" s="17"/>
      <c r="CR560" s="17"/>
    </row>
    <row r="561" spans="2:96" x14ac:dyDescent="0.25">
      <c r="B561" s="24" t="s">
        <v>384</v>
      </c>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c r="BE561" s="17"/>
      <c r="BF561" s="17"/>
      <c r="BG561" s="17"/>
      <c r="BH561" s="17"/>
      <c r="BI561" s="17"/>
      <c r="BJ561" s="17"/>
      <c r="BK561" s="17"/>
      <c r="BL561" s="17"/>
      <c r="BM561" s="17"/>
      <c r="BN561" s="17"/>
      <c r="BO561" s="17"/>
      <c r="BP561" s="17"/>
      <c r="BQ561" s="17"/>
      <c r="BR561" s="17"/>
      <c r="BS561" s="17"/>
      <c r="BT561" s="17"/>
      <c r="BU561" s="17"/>
      <c r="BV561" s="17"/>
      <c r="BW561" s="17"/>
      <c r="BX561" s="17"/>
      <c r="BY561" s="17"/>
      <c r="BZ561" s="17"/>
      <c r="CA561" s="17"/>
      <c r="CB561" s="17"/>
      <c r="CC561" s="17"/>
      <c r="CD561" s="17"/>
      <c r="CE561" s="17"/>
      <c r="CF561" s="17"/>
      <c r="CG561" s="17"/>
      <c r="CH561" s="17"/>
      <c r="CI561" s="17"/>
      <c r="CJ561" s="17"/>
      <c r="CK561" s="17"/>
      <c r="CL561" s="17"/>
      <c r="CM561" s="17"/>
      <c r="CN561" s="17"/>
      <c r="CO561" s="17"/>
      <c r="CP561" s="17"/>
      <c r="CQ561" s="17"/>
      <c r="CR561" s="17"/>
    </row>
    <row r="562" spans="2:96" x14ac:dyDescent="0.25">
      <c r="B562" t="s">
        <v>376</v>
      </c>
      <c r="C562" s="17">
        <v>0.33216073549549102</v>
      </c>
      <c r="D562" s="17">
        <v>0.31612522900996398</v>
      </c>
      <c r="E562" s="17">
        <v>0.34786124073546598</v>
      </c>
      <c r="F562" s="17"/>
      <c r="G562" s="17">
        <v>0.26207701497200703</v>
      </c>
      <c r="H562" s="17">
        <v>0.25416194350620902</v>
      </c>
      <c r="I562" s="17">
        <v>0.24733277835111001</v>
      </c>
      <c r="J562" s="17">
        <v>0.28973699196015601</v>
      </c>
      <c r="K562" s="17">
        <v>0.40710656297745001</v>
      </c>
      <c r="L562" s="17">
        <v>0.471610422533777</v>
      </c>
      <c r="M562" s="17"/>
      <c r="N562" s="17">
        <v>0.34995102850867299</v>
      </c>
      <c r="O562" s="17">
        <v>0.295681114563146</v>
      </c>
      <c r="P562" s="17">
        <v>0.327639792279942</v>
      </c>
      <c r="Q562" s="17">
        <v>0.35879661039107202</v>
      </c>
      <c r="R562" s="17"/>
      <c r="S562" s="17">
        <v>0.24130812354897699</v>
      </c>
      <c r="T562" s="17">
        <v>0.33114836969520201</v>
      </c>
      <c r="U562" s="17">
        <v>0.37600059382790102</v>
      </c>
      <c r="V562" s="17">
        <v>0.378706115864271</v>
      </c>
      <c r="W562" s="17">
        <v>0.32825073456433401</v>
      </c>
      <c r="X562" s="17">
        <v>0.27778933626888003</v>
      </c>
      <c r="Y562" s="17">
        <v>0.38423729196948098</v>
      </c>
      <c r="Z562" s="17">
        <v>0.420136855281591</v>
      </c>
      <c r="AA562" s="17">
        <v>0.330905342736594</v>
      </c>
      <c r="AB562" s="17">
        <v>0.32786457534935298</v>
      </c>
      <c r="AC562" s="17">
        <v>0.38174656407768898</v>
      </c>
      <c r="AD562" s="17">
        <v>0.19712882574879201</v>
      </c>
      <c r="AE562" s="17"/>
      <c r="AF562" s="17">
        <v>0.38523992529985701</v>
      </c>
      <c r="AG562" s="17">
        <v>0.33369614660381203</v>
      </c>
      <c r="AH562" s="17">
        <v>0.32697386662181599</v>
      </c>
      <c r="AI562" s="17">
        <v>0.27119290438326199</v>
      </c>
      <c r="AJ562" s="17">
        <v>0.23404827248541199</v>
      </c>
      <c r="AK562" s="17"/>
      <c r="AL562" s="17">
        <v>0.37249539138208099</v>
      </c>
      <c r="AM562" s="17">
        <v>0.32342830721242699</v>
      </c>
      <c r="AN562" s="17">
        <v>0.33097976185990002</v>
      </c>
      <c r="AO562" s="17"/>
      <c r="AP562" s="17">
        <v>0.33051079773370401</v>
      </c>
      <c r="AQ562" s="17">
        <v>0.34613894438346599</v>
      </c>
      <c r="AR562" s="17">
        <v>0.30243884337524002</v>
      </c>
      <c r="AS562" s="17">
        <v>0.33064173559208698</v>
      </c>
      <c r="AT562" s="17">
        <v>0.244619851941005</v>
      </c>
      <c r="AU562" s="17"/>
      <c r="AV562" s="17">
        <v>0.259577751910685</v>
      </c>
      <c r="AW562" s="17">
        <v>0.41418115728634802</v>
      </c>
      <c r="AX562" s="17">
        <v>0.38137528454032898</v>
      </c>
      <c r="AY562" s="17">
        <v>0.32770152859558999</v>
      </c>
      <c r="AZ562" s="17">
        <v>0.38266328474454098</v>
      </c>
      <c r="BA562" s="17">
        <v>0.31134204110588798</v>
      </c>
      <c r="BB562" s="17">
        <v>0.27065074407529</v>
      </c>
      <c r="BC562" s="17">
        <v>0.32663298882311698</v>
      </c>
      <c r="BD562" s="17">
        <v>0.32157313167881602</v>
      </c>
      <c r="BE562" s="17">
        <v>0.38128290155982503</v>
      </c>
      <c r="BF562" s="17">
        <v>0.33003367683450002</v>
      </c>
      <c r="BG562" s="17">
        <v>0.27834575333491701</v>
      </c>
      <c r="BH562" s="17">
        <v>0.33246765633181902</v>
      </c>
      <c r="BI562" s="17">
        <v>0.29366322430110198</v>
      </c>
      <c r="BJ562" s="17">
        <v>0.38886497015671601</v>
      </c>
      <c r="BK562" s="17">
        <v>0.35569342243833801</v>
      </c>
      <c r="BL562" s="17"/>
      <c r="BM562" s="17">
        <v>0.29774046114177799</v>
      </c>
      <c r="BN562" s="17">
        <v>0.30972123483319097</v>
      </c>
      <c r="BO562" s="17">
        <v>0.34908241944334101</v>
      </c>
      <c r="BP562" s="17">
        <v>0.33886957871283502</v>
      </c>
      <c r="BQ562" s="17">
        <v>0.40970647699731</v>
      </c>
      <c r="BR562" s="17">
        <v>0.39001371835445903</v>
      </c>
      <c r="BS562" s="17"/>
      <c r="BT562" s="17">
        <v>0.34633367267559101</v>
      </c>
      <c r="BU562" s="17">
        <v>0.31506693742869102</v>
      </c>
      <c r="BV562" s="17"/>
      <c r="BW562" s="17">
        <v>0.33296752783386702</v>
      </c>
      <c r="BX562" s="17">
        <v>0.33878355776018798</v>
      </c>
      <c r="BY562" s="17"/>
      <c r="BZ562" s="17">
        <v>0.33216073549549102</v>
      </c>
      <c r="CA562" s="17" t="s">
        <v>131</v>
      </c>
      <c r="CB562" s="17" t="s">
        <v>131</v>
      </c>
      <c r="CC562" s="17"/>
      <c r="CD562" s="17">
        <v>0.33920173133753201</v>
      </c>
      <c r="CE562" s="17">
        <v>0.26120597202532903</v>
      </c>
      <c r="CF562" s="17">
        <v>0.35514092883648501</v>
      </c>
      <c r="CG562" s="17"/>
      <c r="CH562" s="17">
        <v>0.34099336036585398</v>
      </c>
      <c r="CI562" s="17">
        <v>0.25371240158439201</v>
      </c>
      <c r="CJ562" s="17">
        <v>0.367432821813647</v>
      </c>
      <c r="CK562" s="17"/>
      <c r="CL562" s="17">
        <v>0.35547549406099899</v>
      </c>
      <c r="CM562" s="17">
        <v>0.31390641019624799</v>
      </c>
      <c r="CN562" s="17"/>
      <c r="CO562" s="17">
        <v>0.57933037974064105</v>
      </c>
      <c r="CP562" s="17">
        <v>0.35491580388156502</v>
      </c>
      <c r="CQ562" s="17">
        <v>0.32345896092126297</v>
      </c>
      <c r="CR562" s="17">
        <v>0.220466157607767</v>
      </c>
    </row>
    <row r="563" spans="2:96" x14ac:dyDescent="0.25">
      <c r="B563" t="s">
        <v>377</v>
      </c>
      <c r="C563" s="17">
        <v>0.42015483673777598</v>
      </c>
      <c r="D563" s="17">
        <v>0.42250087346781801</v>
      </c>
      <c r="E563" s="17">
        <v>0.41774881360219002</v>
      </c>
      <c r="F563" s="17"/>
      <c r="G563" s="17">
        <v>0.44476542639987898</v>
      </c>
      <c r="H563" s="17">
        <v>0.51120404672513498</v>
      </c>
      <c r="I563" s="17">
        <v>0.45869469721238898</v>
      </c>
      <c r="J563" s="17">
        <v>0.39448819748179598</v>
      </c>
      <c r="K563" s="17">
        <v>0.37666487616399802</v>
      </c>
      <c r="L563" s="17">
        <v>0.36154452597327102</v>
      </c>
      <c r="M563" s="17"/>
      <c r="N563" s="17">
        <v>0.44535305037769102</v>
      </c>
      <c r="O563" s="17">
        <v>0.44809208667049599</v>
      </c>
      <c r="P563" s="17">
        <v>0.41119272578495403</v>
      </c>
      <c r="Q563" s="17">
        <v>0.37060280252670902</v>
      </c>
      <c r="R563" s="17"/>
      <c r="S563" s="17">
        <v>0.51135444006547304</v>
      </c>
      <c r="T563" s="17">
        <v>0.40879341431861099</v>
      </c>
      <c r="U563" s="17">
        <v>0.36967785766974998</v>
      </c>
      <c r="V563" s="17">
        <v>0.42521690305016502</v>
      </c>
      <c r="W563" s="17">
        <v>0.40904657506328801</v>
      </c>
      <c r="X563" s="17">
        <v>0.53112321106583704</v>
      </c>
      <c r="Y563" s="17">
        <v>0.38517459329245102</v>
      </c>
      <c r="Z563" s="17">
        <v>0.29467221025950202</v>
      </c>
      <c r="AA563" s="17">
        <v>0.39891936875079798</v>
      </c>
      <c r="AB563" s="17">
        <v>0.41061232345619603</v>
      </c>
      <c r="AC563" s="17">
        <v>0.31065559935776199</v>
      </c>
      <c r="AD563" s="17">
        <v>0.65136882565937404</v>
      </c>
      <c r="AE563" s="17"/>
      <c r="AF563" s="17">
        <v>0.409540162086587</v>
      </c>
      <c r="AG563" s="17">
        <v>0.40251275773426098</v>
      </c>
      <c r="AH563" s="17">
        <v>0.44413968520285402</v>
      </c>
      <c r="AI563" s="17">
        <v>0.28406651926972698</v>
      </c>
      <c r="AJ563" s="17">
        <v>0.45784724607640997</v>
      </c>
      <c r="AK563" s="17"/>
      <c r="AL563" s="17">
        <v>0.44079845866616302</v>
      </c>
      <c r="AM563" s="17">
        <v>0.43424975190709397</v>
      </c>
      <c r="AN563" s="17">
        <v>0.34552985769967298</v>
      </c>
      <c r="AO563" s="17"/>
      <c r="AP563" s="17">
        <v>0.41519429621397402</v>
      </c>
      <c r="AQ563" s="17">
        <v>0.410385002891545</v>
      </c>
      <c r="AR563" s="17">
        <v>0.45211803222033897</v>
      </c>
      <c r="AS563" s="17">
        <v>0.446099536878585</v>
      </c>
      <c r="AT563" s="17">
        <v>0.57165880953805903</v>
      </c>
      <c r="AU563" s="17"/>
      <c r="AV563" s="17">
        <v>0.251630742094684</v>
      </c>
      <c r="AW563" s="17">
        <v>0.29042657072681599</v>
      </c>
      <c r="AX563" s="17">
        <v>0.30678161044818703</v>
      </c>
      <c r="AY563" s="17">
        <v>0.42936694181296903</v>
      </c>
      <c r="AZ563" s="17">
        <v>0.36924492903191197</v>
      </c>
      <c r="BA563" s="17">
        <v>0.45716935971789502</v>
      </c>
      <c r="BB563" s="17">
        <v>0.45193564275390302</v>
      </c>
      <c r="BC563" s="17">
        <v>0.416457181105996</v>
      </c>
      <c r="BD563" s="17">
        <v>0.46861873612764299</v>
      </c>
      <c r="BE563" s="17">
        <v>0.40109088593095998</v>
      </c>
      <c r="BF563" s="17">
        <v>0.43695308469587801</v>
      </c>
      <c r="BG563" s="17">
        <v>0.50912257258223703</v>
      </c>
      <c r="BH563" s="17">
        <v>0.43644226530935898</v>
      </c>
      <c r="BI563" s="17">
        <v>0.46203235711347801</v>
      </c>
      <c r="BJ563" s="17">
        <v>0.50091335613271204</v>
      </c>
      <c r="BK563" s="17">
        <v>0.44742958810208</v>
      </c>
      <c r="BL563" s="17"/>
      <c r="BM563" s="17">
        <v>0.43634666867245098</v>
      </c>
      <c r="BN563" s="17">
        <v>0.42538501828898401</v>
      </c>
      <c r="BO563" s="17">
        <v>0.41268962043416602</v>
      </c>
      <c r="BP563" s="17">
        <v>0.42960284649145902</v>
      </c>
      <c r="BQ563" s="17">
        <v>0.38767812994463502</v>
      </c>
      <c r="BR563" s="17">
        <v>0.35215705864851499</v>
      </c>
      <c r="BS563" s="17"/>
      <c r="BT563" s="17">
        <v>0.42570309502362702</v>
      </c>
      <c r="BU563" s="17">
        <v>0.411199537668411</v>
      </c>
      <c r="BV563" s="17"/>
      <c r="BW563" s="17">
        <v>0.407016561357395</v>
      </c>
      <c r="BX563" s="17">
        <v>0.42498660010358602</v>
      </c>
      <c r="BY563" s="17"/>
      <c r="BZ563" s="17">
        <v>0.42015483673777598</v>
      </c>
      <c r="CA563" s="17" t="s">
        <v>131</v>
      </c>
      <c r="CB563" s="17" t="s">
        <v>131</v>
      </c>
      <c r="CC563" s="17"/>
      <c r="CD563" s="17">
        <v>0.426029921809015</v>
      </c>
      <c r="CE563" s="17">
        <v>0.40801075794687103</v>
      </c>
      <c r="CF563" s="17">
        <v>0.37502366477941201</v>
      </c>
      <c r="CG563" s="17"/>
      <c r="CH563" s="17">
        <v>0.429455852825122</v>
      </c>
      <c r="CI563" s="17">
        <v>0.41349493429960399</v>
      </c>
      <c r="CJ563" s="17">
        <v>0.33987752751363798</v>
      </c>
      <c r="CK563" s="17"/>
      <c r="CL563" s="17">
        <v>0.39521948028058002</v>
      </c>
      <c r="CM563" s="17">
        <v>0.45557398299072599</v>
      </c>
      <c r="CN563" s="17"/>
      <c r="CO563" s="17">
        <v>0.33358518115897801</v>
      </c>
      <c r="CP563" s="17">
        <v>0.44314412214950699</v>
      </c>
      <c r="CQ563" s="17">
        <v>0.40146432110660102</v>
      </c>
      <c r="CR563" s="17">
        <v>0.43867501377095902</v>
      </c>
    </row>
    <row r="564" spans="2:96" x14ac:dyDescent="0.25">
      <c r="B564" t="s">
        <v>378</v>
      </c>
      <c r="C564" s="17">
        <v>0.16530166477387501</v>
      </c>
      <c r="D564" s="17">
        <v>0.18252303302335601</v>
      </c>
      <c r="E564" s="17">
        <v>0.14852325595958299</v>
      </c>
      <c r="F564" s="17"/>
      <c r="G564" s="17">
        <v>0.22693269444567901</v>
      </c>
      <c r="H564" s="17">
        <v>0.123729732164632</v>
      </c>
      <c r="I564" s="17">
        <v>0.202382515481659</v>
      </c>
      <c r="J564" s="17">
        <v>0.21253718345657699</v>
      </c>
      <c r="K564" s="17">
        <v>0.14086792534574</v>
      </c>
      <c r="L564" s="17">
        <v>0.114448672648675</v>
      </c>
      <c r="M564" s="17"/>
      <c r="N564" s="17">
        <v>0.128069880847137</v>
      </c>
      <c r="O564" s="17">
        <v>0.15612990093996301</v>
      </c>
      <c r="P564" s="17">
        <v>0.18155825518066099</v>
      </c>
      <c r="Q564" s="17">
        <v>0.19778534415545301</v>
      </c>
      <c r="R564" s="17"/>
      <c r="S564" s="17">
        <v>0.213298641314839</v>
      </c>
      <c r="T564" s="17">
        <v>0.154938096389413</v>
      </c>
      <c r="U564" s="17">
        <v>0.18910003809759299</v>
      </c>
      <c r="V564" s="17">
        <v>0.13380363147524399</v>
      </c>
      <c r="W564" s="17">
        <v>0.21801248872873699</v>
      </c>
      <c r="X564" s="17">
        <v>0.10530921014323601</v>
      </c>
      <c r="Y564" s="17">
        <v>0.111011714710354</v>
      </c>
      <c r="Z564" s="17">
        <v>0.136500523782313</v>
      </c>
      <c r="AA564" s="17">
        <v>0.17085515663624101</v>
      </c>
      <c r="AB564" s="17">
        <v>0.15144379826608101</v>
      </c>
      <c r="AC564" s="17">
        <v>0.25739448833289402</v>
      </c>
      <c r="AD564" s="17">
        <v>0.15150234859183401</v>
      </c>
      <c r="AE564" s="17"/>
      <c r="AF564" s="17">
        <v>0.13571055525910899</v>
      </c>
      <c r="AG564" s="17">
        <v>0.189720925291472</v>
      </c>
      <c r="AH564" s="17">
        <v>0.146920197491549</v>
      </c>
      <c r="AI564" s="17">
        <v>0.233209508968655</v>
      </c>
      <c r="AJ564" s="17">
        <v>0.200805645035778</v>
      </c>
      <c r="AK564" s="17"/>
      <c r="AL564" s="17">
        <v>0.122454582651104</v>
      </c>
      <c r="AM564" s="17">
        <v>0.17318271424668299</v>
      </c>
      <c r="AN564" s="17">
        <v>0.20195869772762001</v>
      </c>
      <c r="AO564" s="17"/>
      <c r="AP564" s="17">
        <v>0.18697952857154401</v>
      </c>
      <c r="AQ564" s="17">
        <v>0.14097977709203699</v>
      </c>
      <c r="AR564" s="17">
        <v>0.17990879466582399</v>
      </c>
      <c r="AS564" s="17">
        <v>0.13811760224483799</v>
      </c>
      <c r="AT564" s="17">
        <v>0.12590769112411901</v>
      </c>
      <c r="AU564" s="17"/>
      <c r="AV564" s="17">
        <v>0.488791505994631</v>
      </c>
      <c r="AW564" s="17">
        <v>0.21158187557281899</v>
      </c>
      <c r="AX564" s="17">
        <v>0.25814890897779202</v>
      </c>
      <c r="AY564" s="17">
        <v>0.11449101327067999</v>
      </c>
      <c r="AZ564" s="17">
        <v>0.16618348909820399</v>
      </c>
      <c r="BA564" s="17">
        <v>0.12665697742538801</v>
      </c>
      <c r="BB564" s="17">
        <v>0.18700206455566701</v>
      </c>
      <c r="BC564" s="17">
        <v>0.17843577656609899</v>
      </c>
      <c r="BD564" s="17">
        <v>0.17584516199886699</v>
      </c>
      <c r="BE564" s="17">
        <v>0.14190661939483501</v>
      </c>
      <c r="BF564" s="17">
        <v>0.15222743702031999</v>
      </c>
      <c r="BG564" s="17">
        <v>0.12737334887819601</v>
      </c>
      <c r="BH564" s="17">
        <v>0.12354256902590301</v>
      </c>
      <c r="BI564" s="17">
        <v>0.12836275367408001</v>
      </c>
      <c r="BJ564" s="17">
        <v>6.9748347538807196E-2</v>
      </c>
      <c r="BK564" s="17">
        <v>0.14217835999501899</v>
      </c>
      <c r="BL564" s="17"/>
      <c r="BM564" s="17">
        <v>0.17506486366409399</v>
      </c>
      <c r="BN564" s="17">
        <v>0.16066996594594701</v>
      </c>
      <c r="BO564" s="17">
        <v>0.16391550789942599</v>
      </c>
      <c r="BP564" s="17">
        <v>0.15611753296432901</v>
      </c>
      <c r="BQ564" s="17">
        <v>0.16818913171019501</v>
      </c>
      <c r="BR564" s="17">
        <v>0.20172450164759401</v>
      </c>
      <c r="BS564" s="17"/>
      <c r="BT564" s="17">
        <v>0.15691731367350101</v>
      </c>
      <c r="BU564" s="17">
        <v>0.17392927132609001</v>
      </c>
      <c r="BV564" s="17"/>
      <c r="BW564" s="17">
        <v>0.16180773346192101</v>
      </c>
      <c r="BX564" s="17">
        <v>0.16259722913652599</v>
      </c>
      <c r="BY564" s="17"/>
      <c r="BZ564" s="17">
        <v>0.16530166477387501</v>
      </c>
      <c r="CA564" s="17" t="s">
        <v>131</v>
      </c>
      <c r="CB564" s="17" t="s">
        <v>131</v>
      </c>
      <c r="CC564" s="17"/>
      <c r="CD564" s="17">
        <v>0.155866779010124</v>
      </c>
      <c r="CE564" s="17">
        <v>0.23703850170749599</v>
      </c>
      <c r="CF564" s="17">
        <v>0.16523798369287801</v>
      </c>
      <c r="CG564" s="17"/>
      <c r="CH564" s="17">
        <v>0.15352638143772199</v>
      </c>
      <c r="CI564" s="17">
        <v>0.23266297653561399</v>
      </c>
      <c r="CJ564" s="17">
        <v>0.16156579062530699</v>
      </c>
      <c r="CK564" s="17"/>
      <c r="CL564" s="17">
        <v>0.16164771749828599</v>
      </c>
      <c r="CM564" s="17">
        <v>0.15383510249167601</v>
      </c>
      <c r="CN564" s="17"/>
      <c r="CO564" s="17">
        <v>6.8555554277943298E-2</v>
      </c>
      <c r="CP564" s="17">
        <v>0.13000647359529</v>
      </c>
      <c r="CQ564" s="17">
        <v>0.19730362497747</v>
      </c>
      <c r="CR564" s="17">
        <v>0.20632563359532899</v>
      </c>
    </row>
    <row r="565" spans="2:96" x14ac:dyDescent="0.25">
      <c r="B565" t="s">
        <v>379</v>
      </c>
      <c r="C565" s="17">
        <v>5.50026256227941E-2</v>
      </c>
      <c r="D565" s="17">
        <v>5.2558278987796102E-2</v>
      </c>
      <c r="E565" s="17">
        <v>5.74081389041914E-2</v>
      </c>
      <c r="F565" s="17"/>
      <c r="G565" s="17">
        <v>5.8996195082840798E-2</v>
      </c>
      <c r="H565" s="17">
        <v>6.9905820819066405E-2</v>
      </c>
      <c r="I565" s="17">
        <v>6.0303923113235999E-2</v>
      </c>
      <c r="J565" s="17">
        <v>6.4133434967687503E-2</v>
      </c>
      <c r="K565" s="17">
        <v>6.6752992078250598E-2</v>
      </c>
      <c r="L565" s="17">
        <v>2.36063059817616E-2</v>
      </c>
      <c r="M565" s="17"/>
      <c r="N565" s="17">
        <v>4.9975215137814701E-2</v>
      </c>
      <c r="O565" s="17">
        <v>6.7263443669843798E-2</v>
      </c>
      <c r="P565" s="17">
        <v>6.2371504408601001E-2</v>
      </c>
      <c r="Q565" s="17">
        <v>4.10815241810676E-2</v>
      </c>
      <c r="R565" s="17"/>
      <c r="S565" s="17">
        <v>2.7813071833246199E-2</v>
      </c>
      <c r="T565" s="17">
        <v>7.4639213401207993E-2</v>
      </c>
      <c r="U565" s="17">
        <v>4.6272148787138298E-2</v>
      </c>
      <c r="V565" s="17">
        <v>3.8094977104474702E-2</v>
      </c>
      <c r="W565" s="17">
        <v>3.6402790782244399E-2</v>
      </c>
      <c r="X565" s="17">
        <v>5.1127412192329601E-2</v>
      </c>
      <c r="Y565" s="17">
        <v>7.9269541920262504E-2</v>
      </c>
      <c r="Z565" s="17">
        <v>9.8942057926185198E-2</v>
      </c>
      <c r="AA565" s="17">
        <v>7.0617286172617297E-2</v>
      </c>
      <c r="AB565" s="17">
        <v>5.79149821164575E-2</v>
      </c>
      <c r="AC565" s="17">
        <v>3.23872405060186E-2</v>
      </c>
      <c r="AD565" s="17">
        <v>0</v>
      </c>
      <c r="AE565" s="17"/>
      <c r="AF565" s="17">
        <v>4.31885999387129E-2</v>
      </c>
      <c r="AG565" s="17">
        <v>5.1396907179319898E-2</v>
      </c>
      <c r="AH565" s="17">
        <v>6.7794471316660707E-2</v>
      </c>
      <c r="AI565" s="17">
        <v>0.154396630420154</v>
      </c>
      <c r="AJ565" s="17">
        <v>5.8303632424302497E-2</v>
      </c>
      <c r="AK565" s="17"/>
      <c r="AL565" s="17">
        <v>4.5360241771583799E-2</v>
      </c>
      <c r="AM565" s="17">
        <v>3.8245136247775098E-2</v>
      </c>
      <c r="AN565" s="17">
        <v>0.110157688857849</v>
      </c>
      <c r="AO565" s="17"/>
      <c r="AP565" s="17">
        <v>5.3229345306888103E-2</v>
      </c>
      <c r="AQ565" s="17">
        <v>4.6639098219406497E-2</v>
      </c>
      <c r="AR565" s="17">
        <v>4.12095471049687E-2</v>
      </c>
      <c r="AS565" s="17">
        <v>8.5141125284490402E-2</v>
      </c>
      <c r="AT565" s="17">
        <v>5.7813647396816902E-2</v>
      </c>
      <c r="AU565" s="17"/>
      <c r="AV565" s="17">
        <v>0</v>
      </c>
      <c r="AW565" s="17">
        <v>4.0829135781346101E-2</v>
      </c>
      <c r="AX565" s="17">
        <v>3.2811435109044003E-2</v>
      </c>
      <c r="AY565" s="17">
        <v>9.8221662835365403E-2</v>
      </c>
      <c r="AZ565" s="17">
        <v>5.3871098751770097E-2</v>
      </c>
      <c r="BA565" s="17">
        <v>6.0832047773014701E-2</v>
      </c>
      <c r="BB565" s="17">
        <v>5.5750280686170703E-2</v>
      </c>
      <c r="BC565" s="17">
        <v>5.8272657274517498E-2</v>
      </c>
      <c r="BD565" s="17">
        <v>0</v>
      </c>
      <c r="BE565" s="17">
        <v>6.2910899880890506E-2</v>
      </c>
      <c r="BF565" s="17">
        <v>4.7638414384142902E-2</v>
      </c>
      <c r="BG565" s="17">
        <v>7.3960221661142897E-2</v>
      </c>
      <c r="BH565" s="17">
        <v>9.1051175942656895E-2</v>
      </c>
      <c r="BI565" s="17">
        <v>6.6139388464200796E-2</v>
      </c>
      <c r="BJ565" s="17">
        <v>4.0473326171764502E-2</v>
      </c>
      <c r="BK565" s="17">
        <v>5.4698629464561999E-2</v>
      </c>
      <c r="BL565" s="17"/>
      <c r="BM565" s="17">
        <v>8.2757909344401803E-2</v>
      </c>
      <c r="BN565" s="17">
        <v>6.03974821415732E-2</v>
      </c>
      <c r="BO565" s="17">
        <v>4.4387456026500099E-2</v>
      </c>
      <c r="BP565" s="17">
        <v>4.4582868857849497E-2</v>
      </c>
      <c r="BQ565" s="17">
        <v>3.4426261347859997E-2</v>
      </c>
      <c r="BR565" s="17">
        <v>1.8309185006976599E-2</v>
      </c>
      <c r="BS565" s="17"/>
      <c r="BT565" s="17">
        <v>4.3840235947208997E-2</v>
      </c>
      <c r="BU565" s="17">
        <v>7.1353141935914396E-2</v>
      </c>
      <c r="BV565" s="17"/>
      <c r="BW565" s="17">
        <v>7.6479866110865602E-2</v>
      </c>
      <c r="BX565" s="17">
        <v>4.3949791372045403E-2</v>
      </c>
      <c r="BY565" s="17"/>
      <c r="BZ565" s="17">
        <v>5.50026256227941E-2</v>
      </c>
      <c r="CA565" s="17" t="s">
        <v>131</v>
      </c>
      <c r="CB565" s="17" t="s">
        <v>131</v>
      </c>
      <c r="CC565" s="17"/>
      <c r="CD565" s="17">
        <v>5.5506581303510098E-2</v>
      </c>
      <c r="CE565" s="17">
        <v>4.27405426376525E-2</v>
      </c>
      <c r="CF565" s="17">
        <v>6.9660945951872805E-2</v>
      </c>
      <c r="CG565" s="17"/>
      <c r="CH565" s="17">
        <v>5.2467538644556597E-2</v>
      </c>
      <c r="CI565" s="17">
        <v>5.7382827204328399E-2</v>
      </c>
      <c r="CJ565" s="17">
        <v>8.5133783789699699E-2</v>
      </c>
      <c r="CK565" s="17"/>
      <c r="CL565" s="17">
        <v>5.8136322829207998E-2</v>
      </c>
      <c r="CM565" s="17">
        <v>5.32705267017606E-2</v>
      </c>
      <c r="CN565" s="17"/>
      <c r="CO565" s="17">
        <v>1.8528884822437499E-2</v>
      </c>
      <c r="CP565" s="17">
        <v>5.2425995472521997E-2</v>
      </c>
      <c r="CQ565" s="17">
        <v>4.6262202426350402E-2</v>
      </c>
      <c r="CR565" s="17">
        <v>9.0029893545223894E-2</v>
      </c>
    </row>
    <row r="566" spans="2:96" x14ac:dyDescent="0.25">
      <c r="B566" t="s">
        <v>380</v>
      </c>
      <c r="C566" s="17">
        <v>1.78340626189516E-2</v>
      </c>
      <c r="D566" s="17">
        <v>2.03829817648217E-2</v>
      </c>
      <c r="E566" s="17">
        <v>1.55360896316434E-2</v>
      </c>
      <c r="F566" s="17"/>
      <c r="G566" s="17">
        <v>7.2286690995938896E-3</v>
      </c>
      <c r="H566" s="17">
        <v>2.4638256329239001E-2</v>
      </c>
      <c r="I566" s="17">
        <v>1.74691183369668E-2</v>
      </c>
      <c r="J566" s="17">
        <v>3.5462250603369397E-2</v>
      </c>
      <c r="K566" s="17">
        <v>4.0447556790649004E-3</v>
      </c>
      <c r="L566" s="17">
        <v>1.43037444459267E-2</v>
      </c>
      <c r="M566" s="17"/>
      <c r="N566" s="17">
        <v>1.8937233363523601E-2</v>
      </c>
      <c r="O566" s="17">
        <v>2.5286088167827799E-2</v>
      </c>
      <c r="P566" s="17">
        <v>9.7789911884415392E-3</v>
      </c>
      <c r="Q566" s="17">
        <v>1.5997158422540101E-2</v>
      </c>
      <c r="R566" s="17"/>
      <c r="S566" s="17">
        <v>6.2257232374649399E-3</v>
      </c>
      <c r="T566" s="17">
        <v>2.0771219206431601E-2</v>
      </c>
      <c r="U566" s="17">
        <v>1.0315335093285499E-2</v>
      </c>
      <c r="V566" s="17">
        <v>1.6677618542024899E-2</v>
      </c>
      <c r="W566" s="17">
        <v>8.2874108613972507E-3</v>
      </c>
      <c r="X566" s="17">
        <v>7.0759647495353501E-3</v>
      </c>
      <c r="Y566" s="17">
        <v>3.3315873189371702E-2</v>
      </c>
      <c r="Z566" s="17">
        <v>4.9748352750408897E-2</v>
      </c>
      <c r="AA566" s="17">
        <v>1.1216633734499E-2</v>
      </c>
      <c r="AB566" s="17">
        <v>3.5840701938519397E-2</v>
      </c>
      <c r="AC566" s="17">
        <v>1.7816107725636399E-2</v>
      </c>
      <c r="AD566" s="17">
        <v>0</v>
      </c>
      <c r="AE566" s="17"/>
      <c r="AF566" s="17">
        <v>1.34983856195286E-2</v>
      </c>
      <c r="AG566" s="17">
        <v>1.5689665213812799E-2</v>
      </c>
      <c r="AH566" s="17">
        <v>1.4171779367120199E-2</v>
      </c>
      <c r="AI566" s="17">
        <v>5.7134436958201897E-2</v>
      </c>
      <c r="AJ566" s="17">
        <v>3.3649055728118001E-2</v>
      </c>
      <c r="AK566" s="17"/>
      <c r="AL566" s="17">
        <v>6.2358358669100796E-3</v>
      </c>
      <c r="AM566" s="17">
        <v>2.47911964275048E-2</v>
      </c>
      <c r="AN566" s="17">
        <v>1.13739938549568E-2</v>
      </c>
      <c r="AO566" s="17"/>
      <c r="AP566" s="17">
        <v>8.6538144757705195E-3</v>
      </c>
      <c r="AQ566" s="17">
        <v>3.4044613431287701E-2</v>
      </c>
      <c r="AR566" s="17">
        <v>1.4729594449869999E-2</v>
      </c>
      <c r="AS566" s="17">
        <v>0</v>
      </c>
      <c r="AT566" s="17">
        <v>0</v>
      </c>
      <c r="AU566" s="17"/>
      <c r="AV566" s="17">
        <v>0</v>
      </c>
      <c r="AW566" s="17">
        <v>1.7209520785805101E-2</v>
      </c>
      <c r="AX566" s="17">
        <v>0</v>
      </c>
      <c r="AY566" s="17">
        <v>1.1153835997421299E-2</v>
      </c>
      <c r="AZ566" s="17">
        <v>2.80371983735721E-2</v>
      </c>
      <c r="BA566" s="17">
        <v>3.6051821364743497E-2</v>
      </c>
      <c r="BB566" s="17">
        <v>1.3563411467026699E-2</v>
      </c>
      <c r="BC566" s="17">
        <v>1.1718087542355499E-2</v>
      </c>
      <c r="BD566" s="17">
        <v>3.39629701946743E-2</v>
      </c>
      <c r="BE566" s="17">
        <v>1.2808693233488599E-2</v>
      </c>
      <c r="BF566" s="17">
        <v>2.45211043253299E-2</v>
      </c>
      <c r="BG566" s="17">
        <v>1.11981035435069E-2</v>
      </c>
      <c r="BH566" s="17">
        <v>1.64963333902617E-2</v>
      </c>
      <c r="BI566" s="17">
        <v>2.72032153350334E-2</v>
      </c>
      <c r="BJ566" s="17">
        <v>0</v>
      </c>
      <c r="BK566" s="17">
        <v>0</v>
      </c>
      <c r="BL566" s="17"/>
      <c r="BM566" s="17">
        <v>4.4572832454436596E-3</v>
      </c>
      <c r="BN566" s="17">
        <v>3.3175091918093903E-2</v>
      </c>
      <c r="BO566" s="17">
        <v>1.50100826233253E-2</v>
      </c>
      <c r="BP566" s="17">
        <v>1.4830051724549599E-2</v>
      </c>
      <c r="BQ566" s="17">
        <v>0</v>
      </c>
      <c r="BR566" s="17">
        <v>3.7795536342455499E-2</v>
      </c>
      <c r="BS566" s="17"/>
      <c r="BT566" s="17">
        <v>2.0044501555590101E-2</v>
      </c>
      <c r="BU566" s="17">
        <v>1.4669233347363E-2</v>
      </c>
      <c r="BV566" s="17"/>
      <c r="BW566" s="17">
        <v>1.36032282206494E-2</v>
      </c>
      <c r="BX566" s="17">
        <v>2.2200208270085599E-2</v>
      </c>
      <c r="BY566" s="17"/>
      <c r="BZ566" s="17">
        <v>1.78340626189516E-2</v>
      </c>
      <c r="CA566" s="17" t="s">
        <v>131</v>
      </c>
      <c r="CB566" s="17" t="s">
        <v>131</v>
      </c>
      <c r="CC566" s="17"/>
      <c r="CD566" s="17">
        <v>1.6547795019467699E-2</v>
      </c>
      <c r="CE566" s="17">
        <v>1.3461914759542001E-2</v>
      </c>
      <c r="CF566" s="17">
        <v>3.4936476739352497E-2</v>
      </c>
      <c r="CG566" s="17"/>
      <c r="CH566" s="17">
        <v>1.6662296480984499E-2</v>
      </c>
      <c r="CI566" s="17">
        <v>1.32729471010909E-2</v>
      </c>
      <c r="CJ566" s="17">
        <v>3.3805539560893098E-2</v>
      </c>
      <c r="CK566" s="17"/>
      <c r="CL566" s="17">
        <v>2.0517151649750699E-2</v>
      </c>
      <c r="CM566" s="17">
        <v>1.59832228704649E-2</v>
      </c>
      <c r="CN566" s="17"/>
      <c r="CO566" s="17">
        <v>0</v>
      </c>
      <c r="CP566" s="17">
        <v>8.4694353848273098E-3</v>
      </c>
      <c r="CQ566" s="17">
        <v>2.7779326672650199E-2</v>
      </c>
      <c r="CR566" s="17">
        <v>2.3195944813071599E-2</v>
      </c>
    </row>
    <row r="567" spans="2:96" x14ac:dyDescent="0.25">
      <c r="B567" t="s">
        <v>175</v>
      </c>
      <c r="C567" s="17">
        <v>9.5460747511114906E-3</v>
      </c>
      <c r="D567" s="17">
        <v>5.9096037462443799E-3</v>
      </c>
      <c r="E567" s="17">
        <v>1.2922461166926901E-2</v>
      </c>
      <c r="F567" s="17"/>
      <c r="G567" s="17">
        <v>0</v>
      </c>
      <c r="H567" s="17">
        <v>1.6360200455718201E-2</v>
      </c>
      <c r="I567" s="17">
        <v>1.38169675046392E-2</v>
      </c>
      <c r="J567" s="17">
        <v>3.6419415304142998E-3</v>
      </c>
      <c r="K567" s="17">
        <v>4.5628877554966902E-3</v>
      </c>
      <c r="L567" s="17">
        <v>1.44863284165889E-2</v>
      </c>
      <c r="M567" s="17"/>
      <c r="N567" s="17">
        <v>7.71359176516021E-3</v>
      </c>
      <c r="O567" s="17">
        <v>7.54736598872405E-3</v>
      </c>
      <c r="P567" s="17">
        <v>7.4587311574006504E-3</v>
      </c>
      <c r="Q567" s="17">
        <v>1.5736560323157602E-2</v>
      </c>
      <c r="R567" s="17"/>
      <c r="S567" s="17">
        <v>0</v>
      </c>
      <c r="T567" s="17">
        <v>9.7096869891346495E-3</v>
      </c>
      <c r="U567" s="17">
        <v>8.6340265243318101E-3</v>
      </c>
      <c r="V567" s="17">
        <v>7.50075396382057E-3</v>
      </c>
      <c r="W567" s="17">
        <v>0</v>
      </c>
      <c r="X567" s="17">
        <v>2.7574865580182299E-2</v>
      </c>
      <c r="Y567" s="17">
        <v>6.9909849180804697E-3</v>
      </c>
      <c r="Z567" s="17">
        <v>0</v>
      </c>
      <c r="AA567" s="17">
        <v>1.74862119692503E-2</v>
      </c>
      <c r="AB567" s="17">
        <v>1.63236188733938E-2</v>
      </c>
      <c r="AC567" s="17">
        <v>0</v>
      </c>
      <c r="AD567" s="17">
        <v>0</v>
      </c>
      <c r="AE567" s="17"/>
      <c r="AF567" s="17">
        <v>1.2822371796205099E-2</v>
      </c>
      <c r="AG567" s="17">
        <v>6.9835979773217698E-3</v>
      </c>
      <c r="AH567" s="17">
        <v>0</v>
      </c>
      <c r="AI567" s="17">
        <v>0</v>
      </c>
      <c r="AJ567" s="17">
        <v>1.53461482499794E-2</v>
      </c>
      <c r="AK567" s="17"/>
      <c r="AL567" s="17">
        <v>1.2655489662157701E-2</v>
      </c>
      <c r="AM567" s="17">
        <v>6.1028939585164397E-3</v>
      </c>
      <c r="AN567" s="17">
        <v>0</v>
      </c>
      <c r="AO567" s="17"/>
      <c r="AP567" s="17">
        <v>5.4322176981201299E-3</v>
      </c>
      <c r="AQ567" s="17">
        <v>2.1812563982257598E-2</v>
      </c>
      <c r="AR567" s="17">
        <v>9.5951881837579699E-3</v>
      </c>
      <c r="AS567" s="17">
        <v>0</v>
      </c>
      <c r="AT567" s="17">
        <v>0</v>
      </c>
      <c r="AU567" s="17"/>
      <c r="AV567" s="17">
        <v>0</v>
      </c>
      <c r="AW567" s="17">
        <v>2.5771739846866301E-2</v>
      </c>
      <c r="AX567" s="17">
        <v>2.0882760924647699E-2</v>
      </c>
      <c r="AY567" s="17">
        <v>1.9065017487975101E-2</v>
      </c>
      <c r="AZ567" s="17">
        <v>0</v>
      </c>
      <c r="BA567" s="17">
        <v>7.9477526130707007E-3</v>
      </c>
      <c r="BB567" s="17">
        <v>2.1097856461942101E-2</v>
      </c>
      <c r="BC567" s="17">
        <v>8.4833086879152302E-3</v>
      </c>
      <c r="BD567" s="17">
        <v>0</v>
      </c>
      <c r="BE567" s="17">
        <v>0</v>
      </c>
      <c r="BF567" s="17">
        <v>8.6262827398292698E-3</v>
      </c>
      <c r="BG567" s="17">
        <v>0</v>
      </c>
      <c r="BH567" s="17">
        <v>0</v>
      </c>
      <c r="BI567" s="17">
        <v>2.2599061112105499E-2</v>
      </c>
      <c r="BJ567" s="17">
        <v>0</v>
      </c>
      <c r="BK567" s="17">
        <v>0</v>
      </c>
      <c r="BL567" s="17"/>
      <c r="BM567" s="17">
        <v>3.6328139318318798E-3</v>
      </c>
      <c r="BN567" s="17">
        <v>1.0651206872209801E-2</v>
      </c>
      <c r="BO567" s="17">
        <v>1.49149135732421E-2</v>
      </c>
      <c r="BP567" s="17">
        <v>1.5997121248977699E-2</v>
      </c>
      <c r="BQ567" s="17">
        <v>0</v>
      </c>
      <c r="BR567" s="17">
        <v>0</v>
      </c>
      <c r="BS567" s="17"/>
      <c r="BT567" s="17">
        <v>7.1611811244818302E-3</v>
      </c>
      <c r="BU567" s="17">
        <v>1.3781878293530401E-2</v>
      </c>
      <c r="BV567" s="17"/>
      <c r="BW567" s="17">
        <v>8.1250830153022403E-3</v>
      </c>
      <c r="BX567" s="17">
        <v>7.4826133575691999E-3</v>
      </c>
      <c r="BY567" s="17"/>
      <c r="BZ567" s="17">
        <v>9.5460747511114906E-3</v>
      </c>
      <c r="CA567" s="17" t="s">
        <v>131</v>
      </c>
      <c r="CB567" s="17" t="s">
        <v>131</v>
      </c>
      <c r="CC567" s="17"/>
      <c r="CD567" s="17">
        <v>6.8471915203517598E-3</v>
      </c>
      <c r="CE567" s="17">
        <v>3.7542310923109203E-2</v>
      </c>
      <c r="CF567" s="17">
        <v>0</v>
      </c>
      <c r="CG567" s="17"/>
      <c r="CH567" s="17">
        <v>6.8945702457616099E-3</v>
      </c>
      <c r="CI567" s="17">
        <v>2.9473913274971199E-2</v>
      </c>
      <c r="CJ567" s="17">
        <v>1.21845366968155E-2</v>
      </c>
      <c r="CK567" s="17"/>
      <c r="CL567" s="17">
        <v>9.0038336811761998E-3</v>
      </c>
      <c r="CM567" s="17">
        <v>7.4307547491243896E-3</v>
      </c>
      <c r="CN567" s="17"/>
      <c r="CO567" s="17">
        <v>0</v>
      </c>
      <c r="CP567" s="17">
        <v>1.1038169516287799E-2</v>
      </c>
      <c r="CQ567" s="17">
        <v>3.7315638956657501E-3</v>
      </c>
      <c r="CR567" s="17">
        <v>2.13073566676493E-2</v>
      </c>
    </row>
    <row r="568" spans="2:96" x14ac:dyDescent="0.25">
      <c r="B568" t="s">
        <v>381</v>
      </c>
      <c r="C568" s="17">
        <v>0.75231557223326795</v>
      </c>
      <c r="D568" s="17">
        <v>0.73862610247778104</v>
      </c>
      <c r="E568" s="17">
        <v>0.76561005433765505</v>
      </c>
      <c r="F568" s="17"/>
      <c r="G568" s="17">
        <v>0.70684244137188601</v>
      </c>
      <c r="H568" s="17">
        <v>0.765365990231344</v>
      </c>
      <c r="I568" s="17">
        <v>0.70602747556349899</v>
      </c>
      <c r="J568" s="17">
        <v>0.68422518944195199</v>
      </c>
      <c r="K568" s="17">
        <v>0.78377143914144798</v>
      </c>
      <c r="L568" s="17">
        <v>0.83315494850704797</v>
      </c>
      <c r="M568" s="17"/>
      <c r="N568" s="17">
        <v>0.79530407888636501</v>
      </c>
      <c r="O568" s="17">
        <v>0.74377320123364099</v>
      </c>
      <c r="P568" s="17">
        <v>0.73883251806489603</v>
      </c>
      <c r="Q568" s="17">
        <v>0.72939941291778099</v>
      </c>
      <c r="R568" s="17"/>
      <c r="S568" s="17">
        <v>0.75266256361445005</v>
      </c>
      <c r="T568" s="17">
        <v>0.73994178401381305</v>
      </c>
      <c r="U568" s="17">
        <v>0.745678451497652</v>
      </c>
      <c r="V568" s="17">
        <v>0.80392301891443596</v>
      </c>
      <c r="W568" s="17">
        <v>0.73729730962762097</v>
      </c>
      <c r="X568" s="17">
        <v>0.80891254733471696</v>
      </c>
      <c r="Y568" s="17">
        <v>0.76941188526193205</v>
      </c>
      <c r="Z568" s="17">
        <v>0.71480906554109302</v>
      </c>
      <c r="AA568" s="17">
        <v>0.72982471148739203</v>
      </c>
      <c r="AB568" s="17">
        <v>0.73847689880554801</v>
      </c>
      <c r="AC568" s="17">
        <v>0.69240216343545102</v>
      </c>
      <c r="AD568" s="17">
        <v>0.84849765140816602</v>
      </c>
      <c r="AE568" s="17"/>
      <c r="AF568" s="17">
        <v>0.79478008738644401</v>
      </c>
      <c r="AG568" s="17">
        <v>0.73620890433807396</v>
      </c>
      <c r="AH568" s="17">
        <v>0.77111355182467001</v>
      </c>
      <c r="AI568" s="17">
        <v>0.55525942365298897</v>
      </c>
      <c r="AJ568" s="17">
        <v>0.69189551856182196</v>
      </c>
      <c r="AK568" s="17"/>
      <c r="AL568" s="17">
        <v>0.81329385004824495</v>
      </c>
      <c r="AM568" s="17">
        <v>0.75767805911952002</v>
      </c>
      <c r="AN568" s="17">
        <v>0.676509619559574</v>
      </c>
      <c r="AO568" s="17"/>
      <c r="AP568" s="17">
        <v>0.74570509394767803</v>
      </c>
      <c r="AQ568" s="17">
        <v>0.75652394727501104</v>
      </c>
      <c r="AR568" s="17">
        <v>0.75455687559557905</v>
      </c>
      <c r="AS568" s="17">
        <v>0.77674127247067204</v>
      </c>
      <c r="AT568" s="17">
        <v>0.81627866147906403</v>
      </c>
      <c r="AU568" s="17"/>
      <c r="AV568" s="17">
        <v>0.51120849400536905</v>
      </c>
      <c r="AW568" s="17">
        <v>0.70460772801316396</v>
      </c>
      <c r="AX568" s="17">
        <v>0.68815689498851595</v>
      </c>
      <c r="AY568" s="17">
        <v>0.75706847040855796</v>
      </c>
      <c r="AZ568" s="17">
        <v>0.751908213776454</v>
      </c>
      <c r="BA568" s="17">
        <v>0.768511400823783</v>
      </c>
      <c r="BB568" s="17">
        <v>0.72258638682919296</v>
      </c>
      <c r="BC568" s="17">
        <v>0.74309016992911303</v>
      </c>
      <c r="BD568" s="17">
        <v>0.790191867806459</v>
      </c>
      <c r="BE568" s="17">
        <v>0.78237378749078501</v>
      </c>
      <c r="BF568" s="17">
        <v>0.76698676153037804</v>
      </c>
      <c r="BG568" s="17">
        <v>0.78746832591715399</v>
      </c>
      <c r="BH568" s="17">
        <v>0.768909921641178</v>
      </c>
      <c r="BI568" s="17">
        <v>0.75569558141458004</v>
      </c>
      <c r="BJ568" s="17">
        <v>0.88977832628942799</v>
      </c>
      <c r="BK568" s="17">
        <v>0.80312301054041901</v>
      </c>
      <c r="BL568" s="17"/>
      <c r="BM568" s="17">
        <v>0.73408712981422897</v>
      </c>
      <c r="BN568" s="17">
        <v>0.73510625312217603</v>
      </c>
      <c r="BO568" s="17">
        <v>0.76177203987750697</v>
      </c>
      <c r="BP568" s="17">
        <v>0.76847242520429404</v>
      </c>
      <c r="BQ568" s="17">
        <v>0.79738460694194502</v>
      </c>
      <c r="BR568" s="17">
        <v>0.74217077700297396</v>
      </c>
      <c r="BS568" s="17"/>
      <c r="BT568" s="17">
        <v>0.77203676769921803</v>
      </c>
      <c r="BU568" s="17">
        <v>0.72626647509710296</v>
      </c>
      <c r="BV568" s="17"/>
      <c r="BW568" s="17">
        <v>0.73998408919126202</v>
      </c>
      <c r="BX568" s="17">
        <v>0.763770157863774</v>
      </c>
      <c r="BY568" s="17"/>
      <c r="BZ568" s="17">
        <v>0.75231557223326795</v>
      </c>
      <c r="CA568" s="17" t="s">
        <v>131</v>
      </c>
      <c r="CB568" s="17" t="s">
        <v>131</v>
      </c>
      <c r="CC568" s="17"/>
      <c r="CD568" s="17">
        <v>0.76523165314654695</v>
      </c>
      <c r="CE568" s="17">
        <v>0.66921672997220005</v>
      </c>
      <c r="CF568" s="17">
        <v>0.73016459361589703</v>
      </c>
      <c r="CG568" s="17"/>
      <c r="CH568" s="17">
        <v>0.77044921319097603</v>
      </c>
      <c r="CI568" s="17">
        <v>0.66720733588399594</v>
      </c>
      <c r="CJ568" s="17">
        <v>0.70731034932728498</v>
      </c>
      <c r="CK568" s="17"/>
      <c r="CL568" s="17">
        <v>0.75069497434157895</v>
      </c>
      <c r="CM568" s="17">
        <v>0.76948039318697403</v>
      </c>
      <c r="CN568" s="17"/>
      <c r="CO568" s="17">
        <v>0.91291556089961901</v>
      </c>
      <c r="CP568" s="17">
        <v>0.79805992603107301</v>
      </c>
      <c r="CQ568" s="17">
        <v>0.72492328202786405</v>
      </c>
      <c r="CR568" s="17">
        <v>0.65914117137872597</v>
      </c>
    </row>
    <row r="569" spans="2:96" x14ac:dyDescent="0.25">
      <c r="B569" t="s">
        <v>382</v>
      </c>
      <c r="C569" s="17">
        <v>7.2836688241745703E-2</v>
      </c>
      <c r="D569" s="17">
        <v>7.2941260752617795E-2</v>
      </c>
      <c r="E569" s="17">
        <v>7.2944228535834807E-2</v>
      </c>
      <c r="F569" s="17"/>
      <c r="G569" s="17">
        <v>6.6224864182434701E-2</v>
      </c>
      <c r="H569" s="17">
        <v>9.45440771483054E-2</v>
      </c>
      <c r="I569" s="17">
        <v>7.7773041450202807E-2</v>
      </c>
      <c r="J569" s="17">
        <v>9.9595685571056899E-2</v>
      </c>
      <c r="K569" s="17">
        <v>7.0797747757315496E-2</v>
      </c>
      <c r="L569" s="17">
        <v>3.7910050427688302E-2</v>
      </c>
      <c r="M569" s="17"/>
      <c r="N569" s="17">
        <v>6.8912448501338194E-2</v>
      </c>
      <c r="O569" s="17">
        <v>9.2549531837671506E-2</v>
      </c>
      <c r="P569" s="17">
        <v>7.2150495597042494E-2</v>
      </c>
      <c r="Q569" s="17">
        <v>5.7078682603607801E-2</v>
      </c>
      <c r="R569" s="17"/>
      <c r="S569" s="17">
        <v>3.4038795070711197E-2</v>
      </c>
      <c r="T569" s="17">
        <v>9.5410432607639595E-2</v>
      </c>
      <c r="U569" s="17">
        <v>5.6587483880423901E-2</v>
      </c>
      <c r="V569" s="17">
        <v>5.4772595646499597E-2</v>
      </c>
      <c r="W569" s="17">
        <v>4.4690201643641701E-2</v>
      </c>
      <c r="X569" s="17">
        <v>5.82033769418649E-2</v>
      </c>
      <c r="Y569" s="17">
        <v>0.112585415109634</v>
      </c>
      <c r="Z569" s="17">
        <v>0.148690410676594</v>
      </c>
      <c r="AA569" s="17">
        <v>8.1833919907116304E-2</v>
      </c>
      <c r="AB569" s="17">
        <v>9.3755684054976807E-2</v>
      </c>
      <c r="AC569" s="17">
        <v>5.0203348231655003E-2</v>
      </c>
      <c r="AD569" s="17">
        <v>0</v>
      </c>
      <c r="AE569" s="17"/>
      <c r="AF569" s="17">
        <v>5.6686985558241497E-2</v>
      </c>
      <c r="AG569" s="17">
        <v>6.7086572393132801E-2</v>
      </c>
      <c r="AH569" s="17">
        <v>8.1966250683780897E-2</v>
      </c>
      <c r="AI569" s="17">
        <v>0.211531067378356</v>
      </c>
      <c r="AJ569" s="17">
        <v>9.1952688152420498E-2</v>
      </c>
      <c r="AK569" s="17"/>
      <c r="AL569" s="17">
        <v>5.1596077638493901E-2</v>
      </c>
      <c r="AM569" s="17">
        <v>6.3036332675279902E-2</v>
      </c>
      <c r="AN569" s="17">
        <v>0.121531682712806</v>
      </c>
      <c r="AO569" s="17"/>
      <c r="AP569" s="17">
        <v>6.1883159782658598E-2</v>
      </c>
      <c r="AQ569" s="17">
        <v>8.0683711650694198E-2</v>
      </c>
      <c r="AR569" s="17">
        <v>5.5939141554838701E-2</v>
      </c>
      <c r="AS569" s="17">
        <v>8.5141125284490402E-2</v>
      </c>
      <c r="AT569" s="17">
        <v>5.7813647396816902E-2</v>
      </c>
      <c r="AU569" s="17"/>
      <c r="AV569" s="17">
        <v>0</v>
      </c>
      <c r="AW569" s="17">
        <v>5.8038656567151202E-2</v>
      </c>
      <c r="AX569" s="17">
        <v>3.2811435109044003E-2</v>
      </c>
      <c r="AY569" s="17">
        <v>0.10937549883278699</v>
      </c>
      <c r="AZ569" s="17">
        <v>8.19082971253422E-2</v>
      </c>
      <c r="BA569" s="17">
        <v>9.6883869137758094E-2</v>
      </c>
      <c r="BB569" s="17">
        <v>6.9313692153197395E-2</v>
      </c>
      <c r="BC569" s="17">
        <v>6.9990744816872993E-2</v>
      </c>
      <c r="BD569" s="17">
        <v>3.39629701946743E-2</v>
      </c>
      <c r="BE569" s="17">
        <v>7.5719593114379202E-2</v>
      </c>
      <c r="BF569" s="17">
        <v>7.2159518709472903E-2</v>
      </c>
      <c r="BG569" s="17">
        <v>8.5158325204649804E-2</v>
      </c>
      <c r="BH569" s="17">
        <v>0.107547509332919</v>
      </c>
      <c r="BI569" s="17">
        <v>9.3342603799234203E-2</v>
      </c>
      <c r="BJ569" s="17">
        <v>4.0473326171764502E-2</v>
      </c>
      <c r="BK569" s="17">
        <v>5.4698629464561999E-2</v>
      </c>
      <c r="BL569" s="17"/>
      <c r="BM569" s="17">
        <v>8.7215192589845503E-2</v>
      </c>
      <c r="BN569" s="17">
        <v>9.3572574059667096E-2</v>
      </c>
      <c r="BO569" s="17">
        <v>5.9397538649825402E-2</v>
      </c>
      <c r="BP569" s="17">
        <v>5.9412920582399102E-2</v>
      </c>
      <c r="BQ569" s="17">
        <v>3.4426261347859997E-2</v>
      </c>
      <c r="BR569" s="17">
        <v>5.6104721349432098E-2</v>
      </c>
      <c r="BS569" s="17"/>
      <c r="BT569" s="17">
        <v>6.3884737502799105E-2</v>
      </c>
      <c r="BU569" s="17">
        <v>8.60223752832774E-2</v>
      </c>
      <c r="BV569" s="17"/>
      <c r="BW569" s="17">
        <v>9.0083094331514998E-2</v>
      </c>
      <c r="BX569" s="17">
        <v>6.6149999642131002E-2</v>
      </c>
      <c r="BY569" s="17"/>
      <c r="BZ569" s="17">
        <v>7.2836688241745703E-2</v>
      </c>
      <c r="CA569" s="17" t="s">
        <v>131</v>
      </c>
      <c r="CB569" s="17" t="s">
        <v>131</v>
      </c>
      <c r="CC569" s="17"/>
      <c r="CD569" s="17">
        <v>7.2054376322977703E-2</v>
      </c>
      <c r="CE569" s="17">
        <v>5.6202457397194497E-2</v>
      </c>
      <c r="CF569" s="17">
        <v>0.104597422691225</v>
      </c>
      <c r="CG569" s="17"/>
      <c r="CH569" s="17">
        <v>6.9129835125541106E-2</v>
      </c>
      <c r="CI569" s="17">
        <v>7.0655774305419305E-2</v>
      </c>
      <c r="CJ569" s="17">
        <v>0.118939323350593</v>
      </c>
      <c r="CK569" s="17"/>
      <c r="CL569" s="17">
        <v>7.8653474478958693E-2</v>
      </c>
      <c r="CM569" s="17">
        <v>6.9253749572225506E-2</v>
      </c>
      <c r="CN569" s="17"/>
      <c r="CO569" s="17">
        <v>1.8528884822437499E-2</v>
      </c>
      <c r="CP569" s="17">
        <v>6.0895430857349303E-2</v>
      </c>
      <c r="CQ569" s="17">
        <v>7.4041529099000594E-2</v>
      </c>
      <c r="CR569" s="17">
        <v>0.113225838358295</v>
      </c>
    </row>
    <row r="570" spans="2:96" x14ac:dyDescent="0.25">
      <c r="B570" t="s">
        <v>275</v>
      </c>
      <c r="C570" s="17">
        <v>0.67947888399152201</v>
      </c>
      <c r="D570" s="17">
        <v>0.66568484172516396</v>
      </c>
      <c r="E570" s="17">
        <v>0.69266582580182101</v>
      </c>
      <c r="F570" s="17"/>
      <c r="G570" s="17">
        <v>0.640617577189451</v>
      </c>
      <c r="H570" s="17">
        <v>0.67082191308303896</v>
      </c>
      <c r="I570" s="17">
        <v>0.62825443411329596</v>
      </c>
      <c r="J570" s="17">
        <v>0.58462950387089496</v>
      </c>
      <c r="K570" s="17">
        <v>0.71297369138413302</v>
      </c>
      <c r="L570" s="17">
        <v>0.79524489807936005</v>
      </c>
      <c r="M570" s="17"/>
      <c r="N570" s="17">
        <v>0.72639163038502597</v>
      </c>
      <c r="O570" s="17">
        <v>0.65122366939596998</v>
      </c>
      <c r="P570" s="17">
        <v>0.66668202246785302</v>
      </c>
      <c r="Q570" s="17">
        <v>0.67232073031417305</v>
      </c>
      <c r="R570" s="17"/>
      <c r="S570" s="17">
        <v>0.71862376854373899</v>
      </c>
      <c r="T570" s="17">
        <v>0.64453135140617301</v>
      </c>
      <c r="U570" s="17">
        <v>0.68909096761722799</v>
      </c>
      <c r="V570" s="17">
        <v>0.74915042326793602</v>
      </c>
      <c r="W570" s="17">
        <v>0.69260710798397995</v>
      </c>
      <c r="X570" s="17">
        <v>0.75070917039285201</v>
      </c>
      <c r="Y570" s="17">
        <v>0.656826470152298</v>
      </c>
      <c r="Z570" s="17">
        <v>0.56611865486449897</v>
      </c>
      <c r="AA570" s="17">
        <v>0.64799079158027595</v>
      </c>
      <c r="AB570" s="17">
        <v>0.64472121475057198</v>
      </c>
      <c r="AC570" s="17">
        <v>0.64219881520379596</v>
      </c>
      <c r="AD570" s="17">
        <v>0.84849765140816602</v>
      </c>
      <c r="AE570" s="17"/>
      <c r="AF570" s="17">
        <v>0.73809310182820298</v>
      </c>
      <c r="AG570" s="17">
        <v>0.66912233194494097</v>
      </c>
      <c r="AH570" s="17">
        <v>0.68914730114088896</v>
      </c>
      <c r="AI570" s="17">
        <v>0.343728356274633</v>
      </c>
      <c r="AJ570" s="17">
        <v>0.59994283040940199</v>
      </c>
      <c r="AK570" s="17"/>
      <c r="AL570" s="17">
        <v>0.76169777240975101</v>
      </c>
      <c r="AM570" s="17">
        <v>0.69464172644424105</v>
      </c>
      <c r="AN570" s="17">
        <v>0.55497793684676799</v>
      </c>
      <c r="AO570" s="17"/>
      <c r="AP570" s="17">
        <v>0.68382193416501902</v>
      </c>
      <c r="AQ570" s="17">
        <v>0.67584023562431705</v>
      </c>
      <c r="AR570" s="17">
        <v>0.69861773404074001</v>
      </c>
      <c r="AS570" s="17">
        <v>0.69160014718618101</v>
      </c>
      <c r="AT570" s="17">
        <v>0.75846501408224698</v>
      </c>
      <c r="AU570" s="17"/>
      <c r="AV570" s="17">
        <v>0.51120849400536905</v>
      </c>
      <c r="AW570" s="17">
        <v>0.64656907144601194</v>
      </c>
      <c r="AX570" s="17">
        <v>0.65534545987947201</v>
      </c>
      <c r="AY570" s="17">
        <v>0.64769297157577199</v>
      </c>
      <c r="AZ570" s="17">
        <v>0.66999991665111103</v>
      </c>
      <c r="BA570" s="17">
        <v>0.67162753168602496</v>
      </c>
      <c r="BB570" s="17">
        <v>0.65327269467599602</v>
      </c>
      <c r="BC570" s="17">
        <v>0.67309942511223997</v>
      </c>
      <c r="BD570" s="17">
        <v>0.75622889761178402</v>
      </c>
      <c r="BE570" s="17">
        <v>0.70665419437640598</v>
      </c>
      <c r="BF570" s="17">
        <v>0.69482724282090502</v>
      </c>
      <c r="BG570" s="17">
        <v>0.70231000071250405</v>
      </c>
      <c r="BH570" s="17">
        <v>0.66136241230825998</v>
      </c>
      <c r="BI570" s="17">
        <v>0.66235297761534595</v>
      </c>
      <c r="BJ570" s="17">
        <v>0.84930500011766397</v>
      </c>
      <c r="BK570" s="17">
        <v>0.74842438107585696</v>
      </c>
      <c r="BL570" s="17"/>
      <c r="BM570" s="17">
        <v>0.64687193722438296</v>
      </c>
      <c r="BN570" s="17">
        <v>0.64153367906250902</v>
      </c>
      <c r="BO570" s="17">
        <v>0.70237450122768097</v>
      </c>
      <c r="BP570" s="17">
        <v>0.70905950462189504</v>
      </c>
      <c r="BQ570" s="17">
        <v>0.76295834559408504</v>
      </c>
      <c r="BR570" s="17">
        <v>0.68606605565354195</v>
      </c>
      <c r="BS570" s="17"/>
      <c r="BT570" s="17">
        <v>0.70815203019641904</v>
      </c>
      <c r="BU570" s="17">
        <v>0.64024409981382502</v>
      </c>
      <c r="BV570" s="17"/>
      <c r="BW570" s="17">
        <v>0.64990099485974695</v>
      </c>
      <c r="BX570" s="17">
        <v>0.69762015822164303</v>
      </c>
      <c r="BY570" s="17"/>
      <c r="BZ570" s="17">
        <v>0.67947888399152201</v>
      </c>
      <c r="CA570" s="17" t="s">
        <v>131</v>
      </c>
      <c r="CB570" s="17" t="s">
        <v>131</v>
      </c>
      <c r="CC570" s="17"/>
      <c r="CD570" s="17">
        <v>0.693177276823569</v>
      </c>
      <c r="CE570" s="17">
        <v>0.61301427257500596</v>
      </c>
      <c r="CF570" s="17">
        <v>0.62556717092467196</v>
      </c>
      <c r="CG570" s="17"/>
      <c r="CH570" s="17">
        <v>0.70131937806543498</v>
      </c>
      <c r="CI570" s="17">
        <v>0.59655156157857603</v>
      </c>
      <c r="CJ570" s="17">
        <v>0.588371025976692</v>
      </c>
      <c r="CK570" s="17"/>
      <c r="CL570" s="17">
        <v>0.67204149986261996</v>
      </c>
      <c r="CM570" s="17">
        <v>0.70022664361474796</v>
      </c>
      <c r="CN570" s="17"/>
      <c r="CO570" s="17">
        <v>0.89438667607718203</v>
      </c>
      <c r="CP570" s="17">
        <v>0.73716449517372395</v>
      </c>
      <c r="CQ570" s="17">
        <v>0.65088175292886297</v>
      </c>
      <c r="CR570" s="17">
        <v>0.54591533302043105</v>
      </c>
    </row>
    <row r="571" spans="2:96" x14ac:dyDescent="0.25">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c r="AN571" s="17"/>
      <c r="AO571" s="17"/>
      <c r="AP571" s="17"/>
      <c r="AQ571" s="17"/>
      <c r="AR571" s="17"/>
      <c r="AS571" s="17"/>
      <c r="AT571" s="17"/>
      <c r="AU571" s="17"/>
      <c r="AV571" s="17"/>
      <c r="AW571" s="17"/>
      <c r="AX571" s="17"/>
      <c r="AY571" s="17"/>
      <c r="AZ571" s="17"/>
      <c r="BA571" s="17"/>
      <c r="BB571" s="17"/>
      <c r="BC571" s="17"/>
      <c r="BD571" s="17"/>
      <c r="BE571" s="17"/>
      <c r="BF571" s="17"/>
      <c r="BG571" s="17"/>
      <c r="BH571" s="17"/>
      <c r="BI571" s="17"/>
      <c r="BJ571" s="17"/>
      <c r="BK571" s="17"/>
      <c r="BL571" s="17"/>
      <c r="BM571" s="17"/>
      <c r="BN571" s="17"/>
      <c r="BO571" s="17"/>
      <c r="BP571" s="17"/>
      <c r="BQ571" s="17"/>
      <c r="BR571" s="17"/>
      <c r="BS571" s="17"/>
      <c r="BT571" s="17"/>
      <c r="BU571" s="17"/>
      <c r="BV571" s="17"/>
      <c r="BW571" s="17"/>
      <c r="BX571" s="17"/>
      <c r="BY571" s="17"/>
      <c r="BZ571" s="17"/>
      <c r="CA571" s="17"/>
      <c r="CB571" s="17"/>
      <c r="CC571" s="17"/>
      <c r="CD571" s="17"/>
      <c r="CE571" s="17"/>
      <c r="CF571" s="17"/>
      <c r="CG571" s="17"/>
      <c r="CH571" s="17"/>
      <c r="CI571" s="17"/>
      <c r="CJ571" s="17"/>
      <c r="CK571" s="17"/>
      <c r="CL571" s="17"/>
      <c r="CM571" s="17"/>
      <c r="CN571" s="17"/>
      <c r="CO571" s="17"/>
      <c r="CP571" s="17"/>
      <c r="CQ571" s="17"/>
      <c r="CR571" s="17"/>
    </row>
    <row r="572" spans="2:96" x14ac:dyDescent="0.25">
      <c r="B572" s="6" t="s">
        <v>389</v>
      </c>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c r="AV572" s="17"/>
      <c r="AW572" s="17"/>
      <c r="AX572" s="17"/>
      <c r="AY572" s="17"/>
      <c r="AZ572" s="17"/>
      <c r="BA572" s="17"/>
      <c r="BB572" s="17"/>
      <c r="BC572" s="17"/>
      <c r="BD572" s="17"/>
      <c r="BE572" s="17"/>
      <c r="BF572" s="17"/>
      <c r="BG572" s="17"/>
      <c r="BH572" s="17"/>
      <c r="BI572" s="17"/>
      <c r="BJ572" s="17"/>
      <c r="BK572" s="17"/>
      <c r="BL572" s="17"/>
      <c r="BM572" s="17"/>
      <c r="BN572" s="17"/>
      <c r="BO572" s="17"/>
      <c r="BP572" s="17"/>
      <c r="BQ572" s="17"/>
      <c r="BR572" s="17"/>
      <c r="BS572" s="17"/>
      <c r="BT572" s="17"/>
      <c r="BU572" s="17"/>
      <c r="BV572" s="17"/>
      <c r="BW572" s="17"/>
      <c r="BX572" s="17"/>
      <c r="BY572" s="17"/>
      <c r="BZ572" s="17"/>
      <c r="CA572" s="17"/>
      <c r="CB572" s="17"/>
      <c r="CC572" s="17"/>
      <c r="CD572" s="17"/>
      <c r="CE572" s="17"/>
      <c r="CF572" s="17"/>
      <c r="CG572" s="17"/>
      <c r="CH572" s="17"/>
      <c r="CI572" s="17"/>
      <c r="CJ572" s="17"/>
      <c r="CK572" s="17"/>
      <c r="CL572" s="17"/>
      <c r="CM572" s="17"/>
      <c r="CN572" s="17"/>
      <c r="CO572" s="17"/>
      <c r="CP572" s="17"/>
      <c r="CQ572" s="17"/>
      <c r="CR572" s="17"/>
    </row>
    <row r="573" spans="2:96" x14ac:dyDescent="0.25">
      <c r="B573" s="24" t="s">
        <v>384</v>
      </c>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c r="AV573" s="17"/>
      <c r="AW573" s="17"/>
      <c r="AX573" s="17"/>
      <c r="AY573" s="17"/>
      <c r="AZ573" s="17"/>
      <c r="BA573" s="17"/>
      <c r="BB573" s="17"/>
      <c r="BC573" s="17"/>
      <c r="BD573" s="17"/>
      <c r="BE573" s="17"/>
      <c r="BF573" s="17"/>
      <c r="BG573" s="17"/>
      <c r="BH573" s="17"/>
      <c r="BI573" s="17"/>
      <c r="BJ573" s="17"/>
      <c r="BK573" s="17"/>
      <c r="BL573" s="17"/>
      <c r="BM573" s="17"/>
      <c r="BN573" s="17"/>
      <c r="BO573" s="17"/>
      <c r="BP573" s="17"/>
      <c r="BQ573" s="17"/>
      <c r="BR573" s="17"/>
      <c r="BS573" s="17"/>
      <c r="BT573" s="17"/>
      <c r="BU573" s="17"/>
      <c r="BV573" s="17"/>
      <c r="BW573" s="17"/>
      <c r="BX573" s="17"/>
      <c r="BY573" s="17"/>
      <c r="BZ573" s="17"/>
      <c r="CA573" s="17"/>
      <c r="CB573" s="17"/>
      <c r="CC573" s="17"/>
      <c r="CD573" s="17"/>
      <c r="CE573" s="17"/>
      <c r="CF573" s="17"/>
      <c r="CG573" s="17"/>
      <c r="CH573" s="17"/>
      <c r="CI573" s="17"/>
      <c r="CJ573" s="17"/>
      <c r="CK573" s="17"/>
      <c r="CL573" s="17"/>
      <c r="CM573" s="17"/>
      <c r="CN573" s="17"/>
      <c r="CO573" s="17"/>
      <c r="CP573" s="17"/>
      <c r="CQ573" s="17"/>
      <c r="CR573" s="17"/>
    </row>
    <row r="574" spans="2:96" x14ac:dyDescent="0.25">
      <c r="B574" t="s">
        <v>376</v>
      </c>
      <c r="C574" s="17">
        <v>0.30176936347943201</v>
      </c>
      <c r="D574" s="17">
        <v>0.302187388979413</v>
      </c>
      <c r="E574" s="17">
        <v>0.30222894056725702</v>
      </c>
      <c r="F574" s="17"/>
      <c r="G574" s="17">
        <v>0.26281606837270299</v>
      </c>
      <c r="H574" s="17">
        <v>0.25042777312083803</v>
      </c>
      <c r="I574" s="17">
        <v>0.23472554513604299</v>
      </c>
      <c r="J574" s="17">
        <v>0.29638354672898298</v>
      </c>
      <c r="K574" s="17">
        <v>0.316933963961128</v>
      </c>
      <c r="L574" s="17">
        <v>0.40268076902539102</v>
      </c>
      <c r="M574" s="17"/>
      <c r="N574" s="17">
        <v>0.30785059790424302</v>
      </c>
      <c r="O574" s="17">
        <v>0.27475305196345101</v>
      </c>
      <c r="P574" s="17">
        <v>0.30173387342398</v>
      </c>
      <c r="Q574" s="17">
        <v>0.32401782424210002</v>
      </c>
      <c r="R574" s="17"/>
      <c r="S574" s="17">
        <v>0.22842489741046501</v>
      </c>
      <c r="T574" s="17">
        <v>0.27967738875095</v>
      </c>
      <c r="U574" s="17">
        <v>0.251247621405642</v>
      </c>
      <c r="V574" s="17">
        <v>0.37790124839489703</v>
      </c>
      <c r="W574" s="17">
        <v>0.34401964263470602</v>
      </c>
      <c r="X574" s="17">
        <v>0.24100264155995299</v>
      </c>
      <c r="Y574" s="17">
        <v>0.36627842763051999</v>
      </c>
      <c r="Z574" s="17">
        <v>0.38596686112281697</v>
      </c>
      <c r="AA574" s="17">
        <v>0.33612372921223999</v>
      </c>
      <c r="AB574" s="17">
        <v>0.284531638725734</v>
      </c>
      <c r="AC574" s="17">
        <v>0.30489121429069699</v>
      </c>
      <c r="AD574" s="17">
        <v>0.19712882574879201</v>
      </c>
      <c r="AE574" s="17"/>
      <c r="AF574" s="17">
        <v>0.336855350523248</v>
      </c>
      <c r="AG574" s="17">
        <v>0.30156012936869597</v>
      </c>
      <c r="AH574" s="17">
        <v>0.28301670186073602</v>
      </c>
      <c r="AI574" s="17">
        <v>0.165695675082251</v>
      </c>
      <c r="AJ574" s="17">
        <v>0.23004091762170401</v>
      </c>
      <c r="AK574" s="17"/>
      <c r="AL574" s="17">
        <v>0.31881735287844198</v>
      </c>
      <c r="AM574" s="17">
        <v>0.31556799220311099</v>
      </c>
      <c r="AN574" s="17">
        <v>0.25358864625958899</v>
      </c>
      <c r="AO574" s="17"/>
      <c r="AP574" s="17">
        <v>0.28549235650673899</v>
      </c>
      <c r="AQ574" s="17">
        <v>0.314013702994207</v>
      </c>
      <c r="AR574" s="17">
        <v>0.31285421227215399</v>
      </c>
      <c r="AS574" s="17">
        <v>0.27473293806385102</v>
      </c>
      <c r="AT574" s="17">
        <v>0.24772620551536101</v>
      </c>
      <c r="AU574" s="17"/>
      <c r="AV574" s="17">
        <v>0</v>
      </c>
      <c r="AW574" s="17">
        <v>0.30815950570782302</v>
      </c>
      <c r="AX574" s="17">
        <v>0.35854559549320297</v>
      </c>
      <c r="AY574" s="17">
        <v>0.32670423162905599</v>
      </c>
      <c r="AZ574" s="17">
        <v>0.27002743592328099</v>
      </c>
      <c r="BA574" s="17">
        <v>0.274905556016243</v>
      </c>
      <c r="BB574" s="17">
        <v>0.253828072540498</v>
      </c>
      <c r="BC574" s="17">
        <v>0.35201312428745402</v>
      </c>
      <c r="BD574" s="17">
        <v>0.30042846727719202</v>
      </c>
      <c r="BE574" s="17">
        <v>0.29522101562103398</v>
      </c>
      <c r="BF574" s="17">
        <v>0.32021888488528599</v>
      </c>
      <c r="BG574" s="17">
        <v>0.32327057976505102</v>
      </c>
      <c r="BH574" s="17">
        <v>0.332310927889228</v>
      </c>
      <c r="BI574" s="17">
        <v>0.32136474988394598</v>
      </c>
      <c r="BJ574" s="17">
        <v>0.39185242484844102</v>
      </c>
      <c r="BK574" s="17">
        <v>0.30741530831219699</v>
      </c>
      <c r="BL574" s="17"/>
      <c r="BM574" s="17">
        <v>0.30201076207566402</v>
      </c>
      <c r="BN574" s="17">
        <v>0.28537823801862999</v>
      </c>
      <c r="BO574" s="17">
        <v>0.25243087213653298</v>
      </c>
      <c r="BP574" s="17">
        <v>0.30732647182936101</v>
      </c>
      <c r="BQ574" s="17">
        <v>0.38169531044347399</v>
      </c>
      <c r="BR574" s="17">
        <v>0.37674091831328799</v>
      </c>
      <c r="BS574" s="17"/>
      <c r="BT574" s="17">
        <v>0.31102862269394199</v>
      </c>
      <c r="BU574" s="17">
        <v>0.29498952127443501</v>
      </c>
      <c r="BV574" s="17"/>
      <c r="BW574" s="17">
        <v>0.32301358471260899</v>
      </c>
      <c r="BX574" s="17">
        <v>0.297487907084869</v>
      </c>
      <c r="BY574" s="17"/>
      <c r="BZ574" s="17">
        <v>0.30176936347943201</v>
      </c>
      <c r="CA574" s="17" t="s">
        <v>131</v>
      </c>
      <c r="CB574" s="17" t="s">
        <v>131</v>
      </c>
      <c r="CC574" s="17"/>
      <c r="CD574" s="17">
        <v>0.320469599775633</v>
      </c>
      <c r="CE574" s="17">
        <v>0.20729725646902</v>
      </c>
      <c r="CF574" s="17">
        <v>0.22028767389648801</v>
      </c>
      <c r="CG574" s="17"/>
      <c r="CH574" s="17">
        <v>0.32022577465785201</v>
      </c>
      <c r="CI574" s="17">
        <v>0.217765248261934</v>
      </c>
      <c r="CJ574" s="17">
        <v>0.23272844124125999</v>
      </c>
      <c r="CK574" s="17"/>
      <c r="CL574" s="17">
        <v>0.32744896629373998</v>
      </c>
      <c r="CM574" s="17">
        <v>0.27847907606737698</v>
      </c>
      <c r="CN574" s="17"/>
      <c r="CO574" s="17">
        <v>0.44684395028715201</v>
      </c>
      <c r="CP574" s="17">
        <v>0.32107714599067699</v>
      </c>
      <c r="CQ574" s="17">
        <v>0.29140420251284399</v>
      </c>
      <c r="CR574" s="17">
        <v>0.23442059287991299</v>
      </c>
    </row>
    <row r="575" spans="2:96" x14ac:dyDescent="0.25">
      <c r="B575" t="s">
        <v>377</v>
      </c>
      <c r="C575" s="17">
        <v>0.42087317048391298</v>
      </c>
      <c r="D575" s="17">
        <v>0.40637931521596199</v>
      </c>
      <c r="E575" s="17">
        <v>0.43260297575830797</v>
      </c>
      <c r="F575" s="17"/>
      <c r="G575" s="17">
        <v>0.441272330185841</v>
      </c>
      <c r="H575" s="17">
        <v>0.46432301886037303</v>
      </c>
      <c r="I575" s="17">
        <v>0.51104619852602395</v>
      </c>
      <c r="J575" s="17">
        <v>0.42024016324237901</v>
      </c>
      <c r="K575" s="17">
        <v>0.37134450055887303</v>
      </c>
      <c r="L575" s="17">
        <v>0.34580956312929001</v>
      </c>
      <c r="M575" s="17"/>
      <c r="N575" s="17">
        <v>0.45178824344636498</v>
      </c>
      <c r="O575" s="17">
        <v>0.47144009647714902</v>
      </c>
      <c r="P575" s="17">
        <v>0.40342685051337701</v>
      </c>
      <c r="Q575" s="17">
        <v>0.34828389989550901</v>
      </c>
      <c r="R575" s="17"/>
      <c r="S575" s="17">
        <v>0.459936355722108</v>
      </c>
      <c r="T575" s="17">
        <v>0.47680114941517199</v>
      </c>
      <c r="U575" s="17">
        <v>0.47022400832732503</v>
      </c>
      <c r="V575" s="17">
        <v>0.35359183112540599</v>
      </c>
      <c r="W575" s="17">
        <v>0.37451123499207201</v>
      </c>
      <c r="X575" s="17">
        <v>0.53692579219814895</v>
      </c>
      <c r="Y575" s="17">
        <v>0.36212528464637</v>
      </c>
      <c r="Z575" s="17">
        <v>0.34510263549382098</v>
      </c>
      <c r="AA575" s="17">
        <v>0.36228366124462802</v>
      </c>
      <c r="AB575" s="17">
        <v>0.37937088945939301</v>
      </c>
      <c r="AC575" s="17">
        <v>0.428036594624987</v>
      </c>
      <c r="AD575" s="17">
        <v>0.80287117425120802</v>
      </c>
      <c r="AE575" s="17"/>
      <c r="AF575" s="17">
        <v>0.38642305351003398</v>
      </c>
      <c r="AG575" s="17">
        <v>0.45538583074758698</v>
      </c>
      <c r="AH575" s="17">
        <v>0.46448275542462197</v>
      </c>
      <c r="AI575" s="17">
        <v>0.31125845882126302</v>
      </c>
      <c r="AJ575" s="17">
        <v>0.44158724027660701</v>
      </c>
      <c r="AK575" s="17"/>
      <c r="AL575" s="17">
        <v>0.436460160340161</v>
      </c>
      <c r="AM575" s="17">
        <v>0.42972991224977097</v>
      </c>
      <c r="AN575" s="17">
        <v>0.46101142055942002</v>
      </c>
      <c r="AO575" s="17"/>
      <c r="AP575" s="17">
        <v>0.421960972373918</v>
      </c>
      <c r="AQ575" s="17">
        <v>0.38914447124041501</v>
      </c>
      <c r="AR575" s="17">
        <v>0.43069692016884098</v>
      </c>
      <c r="AS575" s="17">
        <v>0.45872349427690001</v>
      </c>
      <c r="AT575" s="17">
        <v>0.58839445256899703</v>
      </c>
      <c r="AU575" s="17"/>
      <c r="AV575" s="17">
        <v>0.51120849400536905</v>
      </c>
      <c r="AW575" s="17">
        <v>0.31785549712182798</v>
      </c>
      <c r="AX575" s="17">
        <v>0.34743163122589998</v>
      </c>
      <c r="AY575" s="17">
        <v>0.31170802048523399</v>
      </c>
      <c r="AZ575" s="17">
        <v>0.40440235181905798</v>
      </c>
      <c r="BA575" s="17">
        <v>0.45042321158792298</v>
      </c>
      <c r="BB575" s="17">
        <v>0.43236122835357299</v>
      </c>
      <c r="BC575" s="17">
        <v>0.39492266017990801</v>
      </c>
      <c r="BD575" s="17">
        <v>0.45820985732664699</v>
      </c>
      <c r="BE575" s="17">
        <v>0.45490376627255902</v>
      </c>
      <c r="BF575" s="17">
        <v>0.426265047571461</v>
      </c>
      <c r="BG575" s="17">
        <v>0.476961066416767</v>
      </c>
      <c r="BH575" s="17">
        <v>0.47611809047077702</v>
      </c>
      <c r="BI575" s="17">
        <v>0.448264601087701</v>
      </c>
      <c r="BJ575" s="17">
        <v>0.50605154241286998</v>
      </c>
      <c r="BK575" s="17">
        <v>0.49726936844606301</v>
      </c>
      <c r="BL575" s="17"/>
      <c r="BM575" s="17">
        <v>0.42722970190694098</v>
      </c>
      <c r="BN575" s="17">
        <v>0.44980821283411798</v>
      </c>
      <c r="BO575" s="17">
        <v>0.46533155226234602</v>
      </c>
      <c r="BP575" s="17">
        <v>0.36934088872625598</v>
      </c>
      <c r="BQ575" s="17">
        <v>0.39845625480437602</v>
      </c>
      <c r="BR575" s="17">
        <v>0.33642183776328699</v>
      </c>
      <c r="BS575" s="17"/>
      <c r="BT575" s="17">
        <v>0.41930253447841898</v>
      </c>
      <c r="BU575" s="17">
        <v>0.41881429998112601</v>
      </c>
      <c r="BV575" s="17"/>
      <c r="BW575" s="17">
        <v>0.42233788160389402</v>
      </c>
      <c r="BX575" s="17">
        <v>0.42001723703126898</v>
      </c>
      <c r="BY575" s="17"/>
      <c r="BZ575" s="17">
        <v>0.42087317048391298</v>
      </c>
      <c r="CA575" s="17" t="s">
        <v>131</v>
      </c>
      <c r="CB575" s="17" t="s">
        <v>131</v>
      </c>
      <c r="CC575" s="17"/>
      <c r="CD575" s="17">
        <v>0.41252342179374102</v>
      </c>
      <c r="CE575" s="17">
        <v>0.413275158013171</v>
      </c>
      <c r="CF575" s="17">
        <v>0.54248966244599095</v>
      </c>
      <c r="CG575" s="17"/>
      <c r="CH575" s="17">
        <v>0.411239878472343</v>
      </c>
      <c r="CI575" s="17">
        <v>0.424252805014459</v>
      </c>
      <c r="CJ575" s="17">
        <v>0.53803946482385101</v>
      </c>
      <c r="CK575" s="17"/>
      <c r="CL575" s="17">
        <v>0.42305168371598101</v>
      </c>
      <c r="CM575" s="17">
        <v>0.42262624154101702</v>
      </c>
      <c r="CN575" s="17"/>
      <c r="CO575" s="17">
        <v>0.408182407495085</v>
      </c>
      <c r="CP575" s="17">
        <v>0.43784369695813302</v>
      </c>
      <c r="CQ575" s="17">
        <v>0.41906639454386102</v>
      </c>
      <c r="CR575" s="17">
        <v>0.39344788625766203</v>
      </c>
    </row>
    <row r="576" spans="2:96" x14ac:dyDescent="0.25">
      <c r="B576" t="s">
        <v>378</v>
      </c>
      <c r="C576" s="17">
        <v>0.190283381619646</v>
      </c>
      <c r="D576" s="17">
        <v>0.205318274483692</v>
      </c>
      <c r="E576" s="17">
        <v>0.17696686125212699</v>
      </c>
      <c r="F576" s="17"/>
      <c r="G576" s="17">
        <v>0.20946369065930501</v>
      </c>
      <c r="H576" s="17">
        <v>0.19854583057151201</v>
      </c>
      <c r="I576" s="17">
        <v>0.15457009930877599</v>
      </c>
      <c r="J576" s="17">
        <v>0.20255578928124399</v>
      </c>
      <c r="K576" s="17">
        <v>0.23682264981675699</v>
      </c>
      <c r="L576" s="17">
        <v>0.160239278197952</v>
      </c>
      <c r="M576" s="17"/>
      <c r="N576" s="17">
        <v>0.16560207292901599</v>
      </c>
      <c r="O576" s="17">
        <v>0.158951638944695</v>
      </c>
      <c r="P576" s="17">
        <v>0.186094155361232</v>
      </c>
      <c r="Q576" s="17">
        <v>0.25428939687403102</v>
      </c>
      <c r="R576" s="17"/>
      <c r="S576" s="17">
        <v>0.24872452532219999</v>
      </c>
      <c r="T576" s="17">
        <v>0.18743999098631001</v>
      </c>
      <c r="U576" s="17">
        <v>0.19199808628452</v>
      </c>
      <c r="V576" s="17">
        <v>0.16783569748778901</v>
      </c>
      <c r="W576" s="17">
        <v>0.23121279854600099</v>
      </c>
      <c r="X576" s="17">
        <v>0.109368603779646</v>
      </c>
      <c r="Y576" s="17">
        <v>0.18410313440317999</v>
      </c>
      <c r="Z576" s="17">
        <v>0.181761299276476</v>
      </c>
      <c r="AA576" s="17">
        <v>0.18989123164202701</v>
      </c>
      <c r="AB576" s="17">
        <v>0.22323550080868099</v>
      </c>
      <c r="AC576" s="17">
        <v>0.15499340436648501</v>
      </c>
      <c r="AD576" s="17">
        <v>0</v>
      </c>
      <c r="AE576" s="17"/>
      <c r="AF576" s="17">
        <v>0.19436152546625701</v>
      </c>
      <c r="AG576" s="17">
        <v>0.151782810411802</v>
      </c>
      <c r="AH576" s="17">
        <v>0.15076229509032599</v>
      </c>
      <c r="AI576" s="17">
        <v>0.32326637338702702</v>
      </c>
      <c r="AJ576" s="17">
        <v>0.230874833190542</v>
      </c>
      <c r="AK576" s="17"/>
      <c r="AL576" s="17">
        <v>0.175321899495088</v>
      </c>
      <c r="AM576" s="17">
        <v>0.16019432284884599</v>
      </c>
      <c r="AN576" s="17">
        <v>0.18351867554052501</v>
      </c>
      <c r="AO576" s="17"/>
      <c r="AP576" s="17">
        <v>0.21383419395327899</v>
      </c>
      <c r="AQ576" s="17">
        <v>0.18734132534936301</v>
      </c>
      <c r="AR576" s="17">
        <v>0.18596179850011199</v>
      </c>
      <c r="AS576" s="17">
        <v>0.20197938622921699</v>
      </c>
      <c r="AT576" s="17">
        <v>0.123228850458469</v>
      </c>
      <c r="AU576" s="17"/>
      <c r="AV576" s="17">
        <v>0.488791505994631</v>
      </c>
      <c r="AW576" s="17">
        <v>0.23673722780932999</v>
      </c>
      <c r="AX576" s="17">
        <v>0.26326030415343499</v>
      </c>
      <c r="AY576" s="17">
        <v>0.224708084395876</v>
      </c>
      <c r="AZ576" s="17">
        <v>0.21627509086986499</v>
      </c>
      <c r="BA576" s="17">
        <v>0.14767876674453501</v>
      </c>
      <c r="BB576" s="17">
        <v>0.192677770436886</v>
      </c>
      <c r="BC576" s="17">
        <v>0.14836760797075699</v>
      </c>
      <c r="BD576" s="17">
        <v>0.186695613965525</v>
      </c>
      <c r="BE576" s="17">
        <v>0.162944595659894</v>
      </c>
      <c r="BF576" s="17">
        <v>0.20403170025131401</v>
      </c>
      <c r="BG576" s="17">
        <v>0.122154858229664</v>
      </c>
      <c r="BH576" s="17">
        <v>0.172535173215669</v>
      </c>
      <c r="BI576" s="17">
        <v>0.145633451666177</v>
      </c>
      <c r="BJ576" s="17">
        <v>7.2926097713626195E-2</v>
      </c>
      <c r="BK576" s="17">
        <v>0.17512426637112199</v>
      </c>
      <c r="BL576" s="17"/>
      <c r="BM576" s="17">
        <v>0.18226719503882499</v>
      </c>
      <c r="BN576" s="17">
        <v>0.164454216967237</v>
      </c>
      <c r="BO576" s="17">
        <v>0.21297666429409901</v>
      </c>
      <c r="BP576" s="17">
        <v>0.240400306805653</v>
      </c>
      <c r="BQ576" s="17">
        <v>0.15880594717420499</v>
      </c>
      <c r="BR576" s="17">
        <v>0.15636908712579001</v>
      </c>
      <c r="BS576" s="17"/>
      <c r="BT576" s="17">
        <v>0.18345361471709801</v>
      </c>
      <c r="BU576" s="17">
        <v>0.19694019804457299</v>
      </c>
      <c r="BV576" s="17"/>
      <c r="BW576" s="17">
        <v>0.16761327751494201</v>
      </c>
      <c r="BX576" s="17">
        <v>0.19693652734689401</v>
      </c>
      <c r="BY576" s="17"/>
      <c r="BZ576" s="17">
        <v>0.190283381619646</v>
      </c>
      <c r="CA576" s="17" t="s">
        <v>131</v>
      </c>
      <c r="CB576" s="17" t="s">
        <v>131</v>
      </c>
      <c r="CC576" s="17"/>
      <c r="CD576" s="17">
        <v>0.188624704805812</v>
      </c>
      <c r="CE576" s="17">
        <v>0.22832905290446701</v>
      </c>
      <c r="CF576" s="17">
        <v>0.15191487538163001</v>
      </c>
      <c r="CG576" s="17"/>
      <c r="CH576" s="17">
        <v>0.189288544887983</v>
      </c>
      <c r="CI576" s="17">
        <v>0.20900441520211399</v>
      </c>
      <c r="CJ576" s="17">
        <v>0.150659649749595</v>
      </c>
      <c r="CK576" s="17"/>
      <c r="CL576" s="17">
        <v>0.17647365725200601</v>
      </c>
      <c r="CM576" s="17">
        <v>0.19601305140407399</v>
      </c>
      <c r="CN576" s="17"/>
      <c r="CO576" s="17">
        <v>0.12183438183628099</v>
      </c>
      <c r="CP576" s="17">
        <v>0.16545568220378501</v>
      </c>
      <c r="CQ576" s="17">
        <v>0.20775667998910599</v>
      </c>
      <c r="CR576" s="17">
        <v>0.22940745917420599</v>
      </c>
    </row>
    <row r="577" spans="2:96" x14ac:dyDescent="0.25">
      <c r="B577" t="s">
        <v>379</v>
      </c>
      <c r="C577" s="17">
        <v>4.3991076342889603E-2</v>
      </c>
      <c r="D577" s="17">
        <v>4.7001888022796597E-2</v>
      </c>
      <c r="E577" s="17">
        <v>4.1340851487050398E-2</v>
      </c>
      <c r="F577" s="17"/>
      <c r="G577" s="17">
        <v>7.2460939048403797E-2</v>
      </c>
      <c r="H577" s="17">
        <v>4.0920876868389897E-2</v>
      </c>
      <c r="I577" s="17">
        <v>5.8769152912692399E-2</v>
      </c>
      <c r="J577" s="17">
        <v>3.2195678929119301E-2</v>
      </c>
      <c r="K577" s="17">
        <v>3.9156831656005697E-2</v>
      </c>
      <c r="L577" s="17">
        <v>3.2345459661194301E-2</v>
      </c>
      <c r="M577" s="17"/>
      <c r="N577" s="17">
        <v>4.1116926878192302E-2</v>
      </c>
      <c r="O577" s="17">
        <v>5.4240945307878201E-2</v>
      </c>
      <c r="P577" s="17">
        <v>5.8902804619501301E-2</v>
      </c>
      <c r="Q577" s="17">
        <v>2.2897088879352701E-2</v>
      </c>
      <c r="R577" s="17"/>
      <c r="S577" s="17">
        <v>3.5820396385222698E-2</v>
      </c>
      <c r="T577" s="17">
        <v>2.2779889197895101E-2</v>
      </c>
      <c r="U577" s="17">
        <v>3.9138727756133598E-2</v>
      </c>
      <c r="V577" s="17">
        <v>4.1391481383209701E-2</v>
      </c>
      <c r="W577" s="17">
        <v>7.7285082457619796E-3</v>
      </c>
      <c r="X577" s="17">
        <v>3.81491730253204E-2</v>
      </c>
      <c r="Y577" s="17">
        <v>6.6868153805744304E-2</v>
      </c>
      <c r="Z577" s="17">
        <v>5.2680307290218803E-2</v>
      </c>
      <c r="AA577" s="17">
        <v>6.2534023914652404E-2</v>
      </c>
      <c r="AB577" s="17">
        <v>5.87023455025628E-2</v>
      </c>
      <c r="AC577" s="17">
        <v>8.1056296110404394E-2</v>
      </c>
      <c r="AD577" s="17">
        <v>0</v>
      </c>
      <c r="AE577" s="17"/>
      <c r="AF577" s="17">
        <v>2.6170817408631902E-2</v>
      </c>
      <c r="AG577" s="17">
        <v>5.98560714066644E-2</v>
      </c>
      <c r="AH577" s="17">
        <v>5.0824056568719203E-2</v>
      </c>
      <c r="AI577" s="17">
        <v>0.14264505575125699</v>
      </c>
      <c r="AJ577" s="17">
        <v>5.6931721718813402E-2</v>
      </c>
      <c r="AK577" s="17"/>
      <c r="AL577" s="17">
        <v>2.32657523992983E-2</v>
      </c>
      <c r="AM577" s="17">
        <v>5.5442653296356101E-2</v>
      </c>
      <c r="AN577" s="17">
        <v>4.8910483626734898E-2</v>
      </c>
      <c r="AO577" s="17"/>
      <c r="AP577" s="17">
        <v>5.6047929972596E-2</v>
      </c>
      <c r="AQ577" s="17">
        <v>5.2605762647107597E-2</v>
      </c>
      <c r="AR577" s="17">
        <v>2.42476524374894E-2</v>
      </c>
      <c r="AS577" s="17">
        <v>3.2644180850537698E-2</v>
      </c>
      <c r="AT577" s="17">
        <v>0</v>
      </c>
      <c r="AU577" s="17"/>
      <c r="AV577" s="17">
        <v>0</v>
      </c>
      <c r="AW577" s="17">
        <v>7.4010041344396496E-2</v>
      </c>
      <c r="AX577" s="17">
        <v>2.1198240839308199E-2</v>
      </c>
      <c r="AY577" s="17">
        <v>5.4362914747513903E-2</v>
      </c>
      <c r="AZ577" s="17">
        <v>4.6772846207478902E-2</v>
      </c>
      <c r="BA577" s="17">
        <v>6.6917966679159696E-2</v>
      </c>
      <c r="BB577" s="17">
        <v>5.9359852444418201E-2</v>
      </c>
      <c r="BC577" s="17">
        <v>8.5305310378386998E-2</v>
      </c>
      <c r="BD577" s="17">
        <v>2.6688334523035699E-2</v>
      </c>
      <c r="BE577" s="17">
        <v>1.3369648069565299E-2</v>
      </c>
      <c r="BF577" s="17">
        <v>2.4186225010635401E-2</v>
      </c>
      <c r="BG577" s="17">
        <v>2.3874121123832599E-2</v>
      </c>
      <c r="BH577" s="17">
        <v>1.9035808424326402E-2</v>
      </c>
      <c r="BI577" s="17">
        <v>5.7533982027142501E-2</v>
      </c>
      <c r="BJ577" s="17">
        <v>2.9169935025062502E-2</v>
      </c>
      <c r="BK577" s="17">
        <v>0</v>
      </c>
      <c r="BL577" s="17"/>
      <c r="BM577" s="17">
        <v>6.0332927397354699E-2</v>
      </c>
      <c r="BN577" s="17">
        <v>4.5973546771641199E-2</v>
      </c>
      <c r="BO577" s="17">
        <v>2.86047590360133E-2</v>
      </c>
      <c r="BP577" s="17">
        <v>4.4448594949666902E-2</v>
      </c>
      <c r="BQ577" s="17">
        <v>2.9905755812497999E-2</v>
      </c>
      <c r="BR577" s="17">
        <v>3.4162104262052802E-2</v>
      </c>
      <c r="BS577" s="17"/>
      <c r="BT577" s="17">
        <v>4.9038823086379003E-2</v>
      </c>
      <c r="BU577" s="17">
        <v>3.6857034860647203E-2</v>
      </c>
      <c r="BV577" s="17"/>
      <c r="BW577" s="17">
        <v>5.3047324148946903E-2</v>
      </c>
      <c r="BX577" s="17">
        <v>4.0489911711561903E-2</v>
      </c>
      <c r="BY577" s="17"/>
      <c r="BZ577" s="17">
        <v>4.3991076342889603E-2</v>
      </c>
      <c r="CA577" s="17" t="s">
        <v>131</v>
      </c>
      <c r="CB577" s="17" t="s">
        <v>131</v>
      </c>
      <c r="CC577" s="17"/>
      <c r="CD577" s="17">
        <v>4.2097139688462397E-2</v>
      </c>
      <c r="CE577" s="17">
        <v>6.7318940471506203E-2</v>
      </c>
      <c r="CF577" s="17">
        <v>2.5574543948325999E-2</v>
      </c>
      <c r="CG577" s="17"/>
      <c r="CH577" s="17">
        <v>4.27095952673665E-2</v>
      </c>
      <c r="CI577" s="17">
        <v>6.6373970697329296E-2</v>
      </c>
      <c r="CJ577" s="17">
        <v>2.07728392256618E-2</v>
      </c>
      <c r="CK577" s="17"/>
      <c r="CL577" s="17">
        <v>3.6031231390962398E-2</v>
      </c>
      <c r="CM577" s="17">
        <v>5.4641258502583598E-2</v>
      </c>
      <c r="CN577" s="17"/>
      <c r="CO577" s="17">
        <v>0</v>
      </c>
      <c r="CP577" s="17">
        <v>3.1831384062486798E-2</v>
      </c>
      <c r="CQ577" s="17">
        <v>4.4140284026856699E-2</v>
      </c>
      <c r="CR577" s="17">
        <v>8.3538918655877495E-2</v>
      </c>
    </row>
    <row r="578" spans="2:96" x14ac:dyDescent="0.25">
      <c r="B578" t="s">
        <v>380</v>
      </c>
      <c r="C578" s="17">
        <v>1.89645516610699E-2</v>
      </c>
      <c r="D578" s="17">
        <v>2.28087932521941E-2</v>
      </c>
      <c r="E578" s="17">
        <v>1.5476580691047801E-2</v>
      </c>
      <c r="F578" s="17"/>
      <c r="G578" s="17">
        <v>7.23819774813882E-3</v>
      </c>
      <c r="H578" s="17">
        <v>2.2312083987508901E-2</v>
      </c>
      <c r="I578" s="17">
        <v>1.3071681868351099E-2</v>
      </c>
      <c r="J578" s="17">
        <v>3.2077214471677801E-2</v>
      </c>
      <c r="K578" s="17">
        <v>1.3714467090989E-2</v>
      </c>
      <c r="L578" s="17">
        <v>2.04685190584636E-2</v>
      </c>
      <c r="M578" s="17"/>
      <c r="N578" s="17">
        <v>9.3991232228231806E-3</v>
      </c>
      <c r="O578" s="17">
        <v>2.6129072742695301E-2</v>
      </c>
      <c r="P578" s="17">
        <v>1.6098489494229401E-2</v>
      </c>
      <c r="Q578" s="17">
        <v>2.4633149885922599E-2</v>
      </c>
      <c r="R578" s="17"/>
      <c r="S578" s="17">
        <v>2.1894199763532102E-2</v>
      </c>
      <c r="T578" s="17">
        <v>2.1661428731813301E-2</v>
      </c>
      <c r="U578" s="17">
        <v>2.9071986091174899E-2</v>
      </c>
      <c r="V578" s="17">
        <v>9.4027993042603893E-3</v>
      </c>
      <c r="W578" s="17">
        <v>1.55295694412851E-2</v>
      </c>
      <c r="X578" s="17">
        <v>3.0306470495327399E-2</v>
      </c>
      <c r="Y578" s="17">
        <v>1.36492548874836E-2</v>
      </c>
      <c r="Z578" s="17">
        <v>1.8230937889081599E-2</v>
      </c>
      <c r="AA578" s="17">
        <v>2.2816806357444701E-2</v>
      </c>
      <c r="AB578" s="17">
        <v>1.5286860267016301E-2</v>
      </c>
      <c r="AC578" s="17">
        <v>0</v>
      </c>
      <c r="AD578" s="17">
        <v>0</v>
      </c>
      <c r="AE578" s="17"/>
      <c r="AF578" s="17">
        <v>2.3816438083386699E-2</v>
      </c>
      <c r="AG578" s="17">
        <v>1.26243978978895E-2</v>
      </c>
      <c r="AH578" s="17">
        <v>2.80600197835843E-2</v>
      </c>
      <c r="AI578" s="17">
        <v>5.7134436958201897E-2</v>
      </c>
      <c r="AJ578" s="17">
        <v>2.5622472664239601E-2</v>
      </c>
      <c r="AK578" s="17"/>
      <c r="AL578" s="17">
        <v>1.5089065723406099E-2</v>
      </c>
      <c r="AM578" s="17">
        <v>2.1534863619476E-2</v>
      </c>
      <c r="AN578" s="17">
        <v>4.4195435039154102E-2</v>
      </c>
      <c r="AO578" s="17"/>
      <c r="AP578" s="17">
        <v>4.7866932592088903E-3</v>
      </c>
      <c r="AQ578" s="17">
        <v>2.35394127829179E-2</v>
      </c>
      <c r="AR578" s="17">
        <v>2.9330880685895198E-2</v>
      </c>
      <c r="AS578" s="17">
        <v>1.75679376489273E-2</v>
      </c>
      <c r="AT578" s="17">
        <v>4.0650491457173102E-2</v>
      </c>
      <c r="AU578" s="17"/>
      <c r="AV578" s="17">
        <v>0</v>
      </c>
      <c r="AW578" s="17">
        <v>3.7465988169756798E-2</v>
      </c>
      <c r="AX578" s="17">
        <v>9.5642282881539305E-3</v>
      </c>
      <c r="AY578" s="17">
        <v>4.0675826014014899E-2</v>
      </c>
      <c r="AZ578" s="17">
        <v>2.7295464264891201E-2</v>
      </c>
      <c r="BA578" s="17">
        <v>2.40576466359523E-2</v>
      </c>
      <c r="BB578" s="17">
        <v>3.4793398494628501E-2</v>
      </c>
      <c r="BC578" s="17">
        <v>0</v>
      </c>
      <c r="BD578" s="17">
        <v>8.9368919779914992E-3</v>
      </c>
      <c r="BE578" s="17">
        <v>3.6686118771143902E-2</v>
      </c>
      <c r="BF578" s="17">
        <v>9.0658778599976893E-3</v>
      </c>
      <c r="BG578" s="17">
        <v>1.3226867042641199E-2</v>
      </c>
      <c r="BH578" s="17">
        <v>0</v>
      </c>
      <c r="BI578" s="17">
        <v>2.72032153350334E-2</v>
      </c>
      <c r="BJ578" s="17">
        <v>0</v>
      </c>
      <c r="BK578" s="17">
        <v>0</v>
      </c>
      <c r="BL578" s="17"/>
      <c r="BM578" s="17">
        <v>1.4430376197520399E-2</v>
      </c>
      <c r="BN578" s="17">
        <v>2.3473421121509599E-2</v>
      </c>
      <c r="BO578" s="17">
        <v>2.4730860826496899E-2</v>
      </c>
      <c r="BP578" s="17">
        <v>1.5071871912161E-2</v>
      </c>
      <c r="BQ578" s="17">
        <v>0</v>
      </c>
      <c r="BR578" s="17">
        <v>5.6793065644420097E-2</v>
      </c>
      <c r="BS578" s="17"/>
      <c r="BT578" s="17">
        <v>2.03178361835047E-2</v>
      </c>
      <c r="BU578" s="17">
        <v>1.7256489162112101E-2</v>
      </c>
      <c r="BV578" s="17"/>
      <c r="BW578" s="17">
        <v>2.0212052860905001E-2</v>
      </c>
      <c r="BX578" s="17">
        <v>2.13374431295099E-2</v>
      </c>
      <c r="BY578" s="17"/>
      <c r="BZ578" s="17">
        <v>1.89645516610699E-2</v>
      </c>
      <c r="CA578" s="17" t="s">
        <v>131</v>
      </c>
      <c r="CB578" s="17" t="s">
        <v>131</v>
      </c>
      <c r="CC578" s="17"/>
      <c r="CD578" s="17">
        <v>1.4255250490382201E-2</v>
      </c>
      <c r="CE578" s="17">
        <v>3.3197160136188703E-2</v>
      </c>
      <c r="CF578" s="17">
        <v>5.9733244327565202E-2</v>
      </c>
      <c r="CG578" s="17"/>
      <c r="CH578" s="17">
        <v>1.4353888829418701E-2</v>
      </c>
      <c r="CI578" s="17">
        <v>3.2731164790785298E-2</v>
      </c>
      <c r="CJ578" s="17">
        <v>5.7799604959633398E-2</v>
      </c>
      <c r="CK578" s="17"/>
      <c r="CL578" s="17">
        <v>2.16334535162046E-2</v>
      </c>
      <c r="CM578" s="17">
        <v>1.55606902316063E-2</v>
      </c>
      <c r="CN578" s="17"/>
      <c r="CO578" s="17">
        <v>1.0982926720245499E-2</v>
      </c>
      <c r="CP578" s="17">
        <v>1.2209311991001901E-2</v>
      </c>
      <c r="CQ578" s="17">
        <v>1.9532297132050201E-2</v>
      </c>
      <c r="CR578" s="17">
        <v>3.4505470694472198E-2</v>
      </c>
    </row>
    <row r="579" spans="2:96" x14ac:dyDescent="0.25">
      <c r="B579" t="s">
        <v>175</v>
      </c>
      <c r="C579" s="17">
        <v>2.411845641305E-2</v>
      </c>
      <c r="D579" s="17">
        <v>1.6304340045942899E-2</v>
      </c>
      <c r="E579" s="17">
        <v>3.1383790244209897E-2</v>
      </c>
      <c r="F579" s="17"/>
      <c r="G579" s="17">
        <v>6.7487739856082196E-3</v>
      </c>
      <c r="H579" s="17">
        <v>2.3470416591378301E-2</v>
      </c>
      <c r="I579" s="17">
        <v>2.7817322248113299E-2</v>
      </c>
      <c r="J579" s="17">
        <v>1.6547607346596101E-2</v>
      </c>
      <c r="K579" s="17">
        <v>2.2027586916247E-2</v>
      </c>
      <c r="L579" s="17">
        <v>3.8456410927709399E-2</v>
      </c>
      <c r="M579" s="17"/>
      <c r="N579" s="17">
        <v>2.4243035619360299E-2</v>
      </c>
      <c r="O579" s="17">
        <v>1.44851945641309E-2</v>
      </c>
      <c r="P579" s="17">
        <v>3.3743826587680499E-2</v>
      </c>
      <c r="Q579" s="17">
        <v>2.5878640223085801E-2</v>
      </c>
      <c r="R579" s="17"/>
      <c r="S579" s="17">
        <v>5.1996253964724203E-3</v>
      </c>
      <c r="T579" s="17">
        <v>1.16401529178594E-2</v>
      </c>
      <c r="U579" s="17">
        <v>1.8319570135204698E-2</v>
      </c>
      <c r="V579" s="17">
        <v>4.9876942304437399E-2</v>
      </c>
      <c r="W579" s="17">
        <v>2.6998246140174102E-2</v>
      </c>
      <c r="X579" s="17">
        <v>4.42473189416051E-2</v>
      </c>
      <c r="Y579" s="17">
        <v>6.9757446267019402E-3</v>
      </c>
      <c r="Z579" s="17">
        <v>1.6257958927585001E-2</v>
      </c>
      <c r="AA579" s="17">
        <v>2.6350547629008202E-2</v>
      </c>
      <c r="AB579" s="17">
        <v>3.8872765236612802E-2</v>
      </c>
      <c r="AC579" s="17">
        <v>3.1022490607426199E-2</v>
      </c>
      <c r="AD579" s="17">
        <v>0</v>
      </c>
      <c r="AE579" s="17"/>
      <c r="AF579" s="17">
        <v>3.2372815008441101E-2</v>
      </c>
      <c r="AG579" s="17">
        <v>1.8790760167361101E-2</v>
      </c>
      <c r="AH579" s="17">
        <v>2.2854171272011999E-2</v>
      </c>
      <c r="AI579" s="17">
        <v>0</v>
      </c>
      <c r="AJ579" s="17">
        <v>1.4942814528093601E-2</v>
      </c>
      <c r="AK579" s="17"/>
      <c r="AL579" s="17">
        <v>3.1045769163604599E-2</v>
      </c>
      <c r="AM579" s="17">
        <v>1.75302557824406E-2</v>
      </c>
      <c r="AN579" s="17">
        <v>8.7753389745764097E-3</v>
      </c>
      <c r="AO579" s="17"/>
      <c r="AP579" s="17">
        <v>1.78778539342592E-2</v>
      </c>
      <c r="AQ579" s="17">
        <v>3.3355324985989601E-2</v>
      </c>
      <c r="AR579" s="17">
        <v>1.6908535935508201E-2</v>
      </c>
      <c r="AS579" s="17">
        <v>1.4352062930566701E-2</v>
      </c>
      <c r="AT579" s="17">
        <v>0</v>
      </c>
      <c r="AU579" s="17"/>
      <c r="AV579" s="17">
        <v>0</v>
      </c>
      <c r="AW579" s="17">
        <v>2.5771739846866301E-2</v>
      </c>
      <c r="AX579" s="17">
        <v>0</v>
      </c>
      <c r="AY579" s="17">
        <v>4.1840922728305703E-2</v>
      </c>
      <c r="AZ579" s="17">
        <v>3.5226810915425497E-2</v>
      </c>
      <c r="BA579" s="17">
        <v>3.60168523361864E-2</v>
      </c>
      <c r="BB579" s="17">
        <v>2.6979677729997101E-2</v>
      </c>
      <c r="BC579" s="17">
        <v>1.9391297183494499E-2</v>
      </c>
      <c r="BD579" s="17">
        <v>1.9040834929609701E-2</v>
      </c>
      <c r="BE579" s="17">
        <v>3.68748556058036E-2</v>
      </c>
      <c r="BF579" s="17">
        <v>1.6232264421305698E-2</v>
      </c>
      <c r="BG579" s="17">
        <v>4.0512507422044201E-2</v>
      </c>
      <c r="BH579" s="17">
        <v>0</v>
      </c>
      <c r="BI579" s="17">
        <v>0</v>
      </c>
      <c r="BJ579" s="17">
        <v>0</v>
      </c>
      <c r="BK579" s="17">
        <v>2.01910568706179E-2</v>
      </c>
      <c r="BL579" s="17"/>
      <c r="BM579" s="17">
        <v>1.3729037383694799E-2</v>
      </c>
      <c r="BN579" s="17">
        <v>3.0912364286863499E-2</v>
      </c>
      <c r="BO579" s="17">
        <v>1.5925291444511099E-2</v>
      </c>
      <c r="BP579" s="17">
        <v>2.34118657769029E-2</v>
      </c>
      <c r="BQ579" s="17">
        <v>3.1136731765447401E-2</v>
      </c>
      <c r="BR579" s="17">
        <v>3.9512986891160798E-2</v>
      </c>
      <c r="BS579" s="17"/>
      <c r="BT579" s="17">
        <v>1.68585688406581E-2</v>
      </c>
      <c r="BU579" s="17">
        <v>3.5142456677106401E-2</v>
      </c>
      <c r="BV579" s="17"/>
      <c r="BW579" s="17">
        <v>1.37758791587027E-2</v>
      </c>
      <c r="BX579" s="17">
        <v>2.37309736958967E-2</v>
      </c>
      <c r="BY579" s="17"/>
      <c r="BZ579" s="17">
        <v>2.411845641305E-2</v>
      </c>
      <c r="CA579" s="17" t="s">
        <v>131</v>
      </c>
      <c r="CB579" s="17" t="s">
        <v>131</v>
      </c>
      <c r="CC579" s="17"/>
      <c r="CD579" s="17">
        <v>2.20298834459693E-2</v>
      </c>
      <c r="CE579" s="17">
        <v>5.0582432005646799E-2</v>
      </c>
      <c r="CF579" s="17">
        <v>0</v>
      </c>
      <c r="CG579" s="17"/>
      <c r="CH579" s="17">
        <v>2.2182317885037502E-2</v>
      </c>
      <c r="CI579" s="17">
        <v>4.98723960333795E-2</v>
      </c>
      <c r="CJ579" s="17">
        <v>0</v>
      </c>
      <c r="CK579" s="17"/>
      <c r="CL579" s="17">
        <v>1.5361007831105901E-2</v>
      </c>
      <c r="CM579" s="17">
        <v>3.26796822533418E-2</v>
      </c>
      <c r="CN579" s="17"/>
      <c r="CO579" s="17">
        <v>1.21563336612362E-2</v>
      </c>
      <c r="CP579" s="17">
        <v>3.1582778793917202E-2</v>
      </c>
      <c r="CQ579" s="17">
        <v>1.81001417952825E-2</v>
      </c>
      <c r="CR579" s="17">
        <v>2.46796723378691E-2</v>
      </c>
    </row>
    <row r="580" spans="2:96" x14ac:dyDescent="0.25">
      <c r="B580" t="s">
        <v>381</v>
      </c>
      <c r="C580" s="17">
        <v>0.72264253396334399</v>
      </c>
      <c r="D580" s="17">
        <v>0.70856670419537504</v>
      </c>
      <c r="E580" s="17">
        <v>0.73483191632556499</v>
      </c>
      <c r="F580" s="17"/>
      <c r="G580" s="17">
        <v>0.70408839855854399</v>
      </c>
      <c r="H580" s="17">
        <v>0.71475079198121105</v>
      </c>
      <c r="I580" s="17">
        <v>0.745771743662067</v>
      </c>
      <c r="J580" s="17">
        <v>0.71662370997136204</v>
      </c>
      <c r="K580" s="17">
        <v>0.68827846452000097</v>
      </c>
      <c r="L580" s="17">
        <v>0.74849033215468097</v>
      </c>
      <c r="M580" s="17"/>
      <c r="N580" s="17">
        <v>0.759638841350608</v>
      </c>
      <c r="O580" s="17">
        <v>0.74619314844060103</v>
      </c>
      <c r="P580" s="17">
        <v>0.70516072393735596</v>
      </c>
      <c r="Q580" s="17">
        <v>0.67230172413760803</v>
      </c>
      <c r="R580" s="17"/>
      <c r="S580" s="17">
        <v>0.68836125313257301</v>
      </c>
      <c r="T580" s="17">
        <v>0.75647853816612198</v>
      </c>
      <c r="U580" s="17">
        <v>0.72147162973296697</v>
      </c>
      <c r="V580" s="17">
        <v>0.73149307952030296</v>
      </c>
      <c r="W580" s="17">
        <v>0.71853087762677803</v>
      </c>
      <c r="X580" s="17">
        <v>0.77792843375810194</v>
      </c>
      <c r="Y580" s="17">
        <v>0.72840371227689005</v>
      </c>
      <c r="Z580" s="17">
        <v>0.731069496616638</v>
      </c>
      <c r="AA580" s="17">
        <v>0.69840739045686795</v>
      </c>
      <c r="AB580" s="17">
        <v>0.66390252818512696</v>
      </c>
      <c r="AC580" s="17">
        <v>0.73292780891568499</v>
      </c>
      <c r="AD580" s="17">
        <v>1</v>
      </c>
      <c r="AE580" s="17"/>
      <c r="AF580" s="17">
        <v>0.72327840403328303</v>
      </c>
      <c r="AG580" s="17">
        <v>0.75694596011628301</v>
      </c>
      <c r="AH580" s="17">
        <v>0.74749945728535805</v>
      </c>
      <c r="AI580" s="17">
        <v>0.47695413390351399</v>
      </c>
      <c r="AJ580" s="17">
        <v>0.67162815789831098</v>
      </c>
      <c r="AK580" s="17"/>
      <c r="AL580" s="17">
        <v>0.75527751321860304</v>
      </c>
      <c r="AM580" s="17">
        <v>0.74529790445288102</v>
      </c>
      <c r="AN580" s="17">
        <v>0.71460006681900901</v>
      </c>
      <c r="AO580" s="17"/>
      <c r="AP580" s="17">
        <v>0.70745332888065704</v>
      </c>
      <c r="AQ580" s="17">
        <v>0.70315817423462201</v>
      </c>
      <c r="AR580" s="17">
        <v>0.74355113244099502</v>
      </c>
      <c r="AS580" s="17">
        <v>0.73345643234075097</v>
      </c>
      <c r="AT580" s="17">
        <v>0.83612065808435798</v>
      </c>
      <c r="AU580" s="17"/>
      <c r="AV580" s="17">
        <v>0.51120849400536905</v>
      </c>
      <c r="AW580" s="17">
        <v>0.62601500282964995</v>
      </c>
      <c r="AX580" s="17">
        <v>0.70597722671910301</v>
      </c>
      <c r="AY580" s="17">
        <v>0.63841225211428998</v>
      </c>
      <c r="AZ580" s="17">
        <v>0.67442978774233897</v>
      </c>
      <c r="BA580" s="17">
        <v>0.72532876760416598</v>
      </c>
      <c r="BB580" s="17">
        <v>0.68618930089407004</v>
      </c>
      <c r="BC580" s="17">
        <v>0.74693578446736197</v>
      </c>
      <c r="BD580" s="17">
        <v>0.75863832460383895</v>
      </c>
      <c r="BE580" s="17">
        <v>0.750124781893593</v>
      </c>
      <c r="BF580" s="17">
        <v>0.74648393245674705</v>
      </c>
      <c r="BG580" s="17">
        <v>0.80023164618181897</v>
      </c>
      <c r="BH580" s="17">
        <v>0.80842901836000403</v>
      </c>
      <c r="BI580" s="17">
        <v>0.76962935097164697</v>
      </c>
      <c r="BJ580" s="17">
        <v>0.89790396726131105</v>
      </c>
      <c r="BK580" s="17">
        <v>0.80468467675826005</v>
      </c>
      <c r="BL580" s="17"/>
      <c r="BM580" s="17">
        <v>0.729240463982605</v>
      </c>
      <c r="BN580" s="17">
        <v>0.73518645085274803</v>
      </c>
      <c r="BO580" s="17">
        <v>0.71776242439887905</v>
      </c>
      <c r="BP580" s="17">
        <v>0.67666736055561605</v>
      </c>
      <c r="BQ580" s="17">
        <v>0.78015156524785001</v>
      </c>
      <c r="BR580" s="17">
        <v>0.71316275607657598</v>
      </c>
      <c r="BS580" s="17"/>
      <c r="BT580" s="17">
        <v>0.73033115717235997</v>
      </c>
      <c r="BU580" s="17">
        <v>0.71380382125556097</v>
      </c>
      <c r="BV580" s="17"/>
      <c r="BW580" s="17">
        <v>0.74535146631650295</v>
      </c>
      <c r="BX580" s="17">
        <v>0.71750514411613697</v>
      </c>
      <c r="BY580" s="17"/>
      <c r="BZ580" s="17">
        <v>0.72264253396334399</v>
      </c>
      <c r="CA580" s="17" t="s">
        <v>131</v>
      </c>
      <c r="CB580" s="17" t="s">
        <v>131</v>
      </c>
      <c r="CC580" s="17"/>
      <c r="CD580" s="17">
        <v>0.73299302156937396</v>
      </c>
      <c r="CE580" s="17">
        <v>0.62057241448219203</v>
      </c>
      <c r="CF580" s="17">
        <v>0.76277733634247902</v>
      </c>
      <c r="CG580" s="17"/>
      <c r="CH580" s="17">
        <v>0.73146565313019396</v>
      </c>
      <c r="CI580" s="17">
        <v>0.64201805327639205</v>
      </c>
      <c r="CJ580" s="17">
        <v>0.77076790606511003</v>
      </c>
      <c r="CK580" s="17"/>
      <c r="CL580" s="17">
        <v>0.75050065000972099</v>
      </c>
      <c r="CM580" s="17">
        <v>0.70110531760839401</v>
      </c>
      <c r="CN580" s="17"/>
      <c r="CO580" s="17">
        <v>0.85502635778223801</v>
      </c>
      <c r="CP580" s="17">
        <v>0.75892084294880902</v>
      </c>
      <c r="CQ580" s="17">
        <v>0.71047059705670501</v>
      </c>
      <c r="CR580" s="17">
        <v>0.62786847913757504</v>
      </c>
    </row>
    <row r="581" spans="2:96" x14ac:dyDescent="0.25">
      <c r="B581" t="s">
        <v>382</v>
      </c>
      <c r="C581" s="17">
        <v>6.2955628003959499E-2</v>
      </c>
      <c r="D581" s="17">
        <v>6.9810681274990696E-2</v>
      </c>
      <c r="E581" s="17">
        <v>5.6817432178098301E-2</v>
      </c>
      <c r="F581" s="17"/>
      <c r="G581" s="17">
        <v>7.9699136796542697E-2</v>
      </c>
      <c r="H581" s="17">
        <v>6.3232960855898801E-2</v>
      </c>
      <c r="I581" s="17">
        <v>7.18408347810435E-2</v>
      </c>
      <c r="J581" s="17">
        <v>6.4272893400797101E-2</v>
      </c>
      <c r="K581" s="17">
        <v>5.2871298746994699E-2</v>
      </c>
      <c r="L581" s="17">
        <v>5.28139787196579E-2</v>
      </c>
      <c r="M581" s="17"/>
      <c r="N581" s="17">
        <v>5.0516050101015501E-2</v>
      </c>
      <c r="O581" s="17">
        <v>8.0370018050573505E-2</v>
      </c>
      <c r="P581" s="17">
        <v>7.5001294113730702E-2</v>
      </c>
      <c r="Q581" s="17">
        <v>4.7530238765275297E-2</v>
      </c>
      <c r="R581" s="17"/>
      <c r="S581" s="17">
        <v>5.77145961487548E-2</v>
      </c>
      <c r="T581" s="17">
        <v>4.4441317929708297E-2</v>
      </c>
      <c r="U581" s="17">
        <v>6.8210713847308493E-2</v>
      </c>
      <c r="V581" s="17">
        <v>5.0794280687470099E-2</v>
      </c>
      <c r="W581" s="17">
        <v>2.3258077687047098E-2</v>
      </c>
      <c r="X581" s="17">
        <v>6.8455643520647799E-2</v>
      </c>
      <c r="Y581" s="17">
        <v>8.0517408693227904E-2</v>
      </c>
      <c r="Z581" s="17">
        <v>7.0911245179300406E-2</v>
      </c>
      <c r="AA581" s="17">
        <v>8.5350830272097097E-2</v>
      </c>
      <c r="AB581" s="17">
        <v>7.3989205769579097E-2</v>
      </c>
      <c r="AC581" s="17">
        <v>8.1056296110404394E-2</v>
      </c>
      <c r="AD581" s="17">
        <v>0</v>
      </c>
      <c r="AE581" s="17"/>
      <c r="AF581" s="17">
        <v>4.9987255492018601E-2</v>
      </c>
      <c r="AG581" s="17">
        <v>7.2480469304553999E-2</v>
      </c>
      <c r="AH581" s="17">
        <v>7.8884076352303503E-2</v>
      </c>
      <c r="AI581" s="17">
        <v>0.19977949270945899</v>
      </c>
      <c r="AJ581" s="17">
        <v>8.2554194383053003E-2</v>
      </c>
      <c r="AK581" s="17"/>
      <c r="AL581" s="17">
        <v>3.8354818122704401E-2</v>
      </c>
      <c r="AM581" s="17">
        <v>7.69775169158321E-2</v>
      </c>
      <c r="AN581" s="17">
        <v>9.3105918665889006E-2</v>
      </c>
      <c r="AO581" s="17"/>
      <c r="AP581" s="17">
        <v>6.0834623231804899E-2</v>
      </c>
      <c r="AQ581" s="17">
        <v>7.6145175430025497E-2</v>
      </c>
      <c r="AR581" s="17">
        <v>5.3578533123384703E-2</v>
      </c>
      <c r="AS581" s="17">
        <v>5.0212118499464997E-2</v>
      </c>
      <c r="AT581" s="17">
        <v>4.0650491457173102E-2</v>
      </c>
      <c r="AU581" s="17"/>
      <c r="AV581" s="17">
        <v>0</v>
      </c>
      <c r="AW581" s="17">
        <v>0.111476029514153</v>
      </c>
      <c r="AX581" s="17">
        <v>3.0762469127462201E-2</v>
      </c>
      <c r="AY581" s="17">
        <v>9.5038740761528795E-2</v>
      </c>
      <c r="AZ581" s="17">
        <v>7.40683104723701E-2</v>
      </c>
      <c r="BA581" s="17">
        <v>9.09756133151121E-2</v>
      </c>
      <c r="BB581" s="17">
        <v>9.4153250939046695E-2</v>
      </c>
      <c r="BC581" s="17">
        <v>8.5305310378386998E-2</v>
      </c>
      <c r="BD581" s="17">
        <v>3.5625226501027202E-2</v>
      </c>
      <c r="BE581" s="17">
        <v>5.0055766840709198E-2</v>
      </c>
      <c r="BF581" s="17">
        <v>3.3252102870633099E-2</v>
      </c>
      <c r="BG581" s="17">
        <v>3.7100988166473801E-2</v>
      </c>
      <c r="BH581" s="17">
        <v>1.9035808424326402E-2</v>
      </c>
      <c r="BI581" s="17">
        <v>8.4737197362175901E-2</v>
      </c>
      <c r="BJ581" s="17">
        <v>2.9169935025062502E-2</v>
      </c>
      <c r="BK581" s="17">
        <v>0</v>
      </c>
      <c r="BL581" s="17"/>
      <c r="BM581" s="17">
        <v>7.4763303594875E-2</v>
      </c>
      <c r="BN581" s="17">
        <v>6.9446967893150705E-2</v>
      </c>
      <c r="BO581" s="17">
        <v>5.3335619862510203E-2</v>
      </c>
      <c r="BP581" s="17">
        <v>5.9520466861827902E-2</v>
      </c>
      <c r="BQ581" s="17">
        <v>2.9905755812497999E-2</v>
      </c>
      <c r="BR581" s="17">
        <v>9.0955169906472899E-2</v>
      </c>
      <c r="BS581" s="17"/>
      <c r="BT581" s="17">
        <v>6.9356659269883797E-2</v>
      </c>
      <c r="BU581" s="17">
        <v>5.4113524022759298E-2</v>
      </c>
      <c r="BV581" s="17"/>
      <c r="BW581" s="17">
        <v>7.3259377009851995E-2</v>
      </c>
      <c r="BX581" s="17">
        <v>6.1827354841071797E-2</v>
      </c>
      <c r="BY581" s="17"/>
      <c r="BZ581" s="17">
        <v>6.2955628003959499E-2</v>
      </c>
      <c r="CA581" s="17" t="s">
        <v>131</v>
      </c>
      <c r="CB581" s="17" t="s">
        <v>131</v>
      </c>
      <c r="CC581" s="17"/>
      <c r="CD581" s="17">
        <v>5.6352390178844497E-2</v>
      </c>
      <c r="CE581" s="17">
        <v>0.100516100607695</v>
      </c>
      <c r="CF581" s="17">
        <v>8.5307788275891194E-2</v>
      </c>
      <c r="CG581" s="17"/>
      <c r="CH581" s="17">
        <v>5.7063484096785203E-2</v>
      </c>
      <c r="CI581" s="17">
        <v>9.9105135488114601E-2</v>
      </c>
      <c r="CJ581" s="17">
        <v>7.8572444185295201E-2</v>
      </c>
      <c r="CK581" s="17"/>
      <c r="CL581" s="17">
        <v>5.7664684907167002E-2</v>
      </c>
      <c r="CM581" s="17">
        <v>7.0201948734190001E-2</v>
      </c>
      <c r="CN581" s="17"/>
      <c r="CO581" s="17">
        <v>1.0982926720245499E-2</v>
      </c>
      <c r="CP581" s="17">
        <v>4.40406960534886E-2</v>
      </c>
      <c r="CQ581" s="17">
        <v>6.3672581158906894E-2</v>
      </c>
      <c r="CR581" s="17">
        <v>0.11804438935035</v>
      </c>
    </row>
    <row r="582" spans="2:96" x14ac:dyDescent="0.25">
      <c r="B582" t="s">
        <v>275</v>
      </c>
      <c r="C582" s="17">
        <v>0.65968690595938495</v>
      </c>
      <c r="D582" s="17">
        <v>0.63875602292038403</v>
      </c>
      <c r="E582" s="17">
        <v>0.67801448414746601</v>
      </c>
      <c r="F582" s="17"/>
      <c r="G582" s="17">
        <v>0.62438926176200105</v>
      </c>
      <c r="H582" s="17">
        <v>0.65151783112531203</v>
      </c>
      <c r="I582" s="17">
        <v>0.67393090888102303</v>
      </c>
      <c r="J582" s="17">
        <v>0.65235081657056504</v>
      </c>
      <c r="K582" s="17">
        <v>0.63540716577300604</v>
      </c>
      <c r="L582" s="17">
        <v>0.69567635343502299</v>
      </c>
      <c r="M582" s="17"/>
      <c r="N582" s="17">
        <v>0.70912279124959299</v>
      </c>
      <c r="O582" s="17">
        <v>0.66582313039002705</v>
      </c>
      <c r="P582" s="17">
        <v>0.63015942982362605</v>
      </c>
      <c r="Q582" s="17">
        <v>0.62477148537233296</v>
      </c>
      <c r="R582" s="17"/>
      <c r="S582" s="17">
        <v>0.63064665698381805</v>
      </c>
      <c r="T582" s="17">
        <v>0.71203722023641403</v>
      </c>
      <c r="U582" s="17">
        <v>0.65326091588565904</v>
      </c>
      <c r="V582" s="17">
        <v>0.68069879883283302</v>
      </c>
      <c r="W582" s="17">
        <v>0.69527279993973101</v>
      </c>
      <c r="X582" s="17">
        <v>0.70947279023745402</v>
      </c>
      <c r="Y582" s="17">
        <v>0.64788630358366195</v>
      </c>
      <c r="Z582" s="17">
        <v>0.66015825143733797</v>
      </c>
      <c r="AA582" s="17">
        <v>0.61305656018477095</v>
      </c>
      <c r="AB582" s="17">
        <v>0.58991332241554795</v>
      </c>
      <c r="AC582" s="17">
        <v>0.65187151280528099</v>
      </c>
      <c r="AD582" s="17">
        <v>1</v>
      </c>
      <c r="AE582" s="17"/>
      <c r="AF582" s="17">
        <v>0.67329114854126404</v>
      </c>
      <c r="AG582" s="17">
        <v>0.68446549081172903</v>
      </c>
      <c r="AH582" s="17">
        <v>0.66861538093305495</v>
      </c>
      <c r="AI582" s="17">
        <v>0.27717464119405499</v>
      </c>
      <c r="AJ582" s="17">
        <v>0.58907396351525798</v>
      </c>
      <c r="AK582" s="17"/>
      <c r="AL582" s="17">
        <v>0.71692269509589901</v>
      </c>
      <c r="AM582" s="17">
        <v>0.66832038753704903</v>
      </c>
      <c r="AN582" s="17">
        <v>0.62149414815311999</v>
      </c>
      <c r="AO582" s="17"/>
      <c r="AP582" s="17">
        <v>0.64661870564885204</v>
      </c>
      <c r="AQ582" s="17">
        <v>0.62701299880459604</v>
      </c>
      <c r="AR582" s="17">
        <v>0.68997259931761001</v>
      </c>
      <c r="AS582" s="17">
        <v>0.68324431384128603</v>
      </c>
      <c r="AT582" s="17">
        <v>0.79547016662718495</v>
      </c>
      <c r="AU582" s="17"/>
      <c r="AV582" s="17">
        <v>0.51120849400536905</v>
      </c>
      <c r="AW582" s="17">
        <v>0.51453897331549703</v>
      </c>
      <c r="AX582" s="17">
        <v>0.67521475759164096</v>
      </c>
      <c r="AY582" s="17">
        <v>0.54337351135276102</v>
      </c>
      <c r="AZ582" s="17">
        <v>0.60036147726996902</v>
      </c>
      <c r="BA582" s="17">
        <v>0.63435315428905403</v>
      </c>
      <c r="BB582" s="17">
        <v>0.59203604995502401</v>
      </c>
      <c r="BC582" s="17">
        <v>0.66163047408897502</v>
      </c>
      <c r="BD582" s="17">
        <v>0.723013098102811</v>
      </c>
      <c r="BE582" s="17">
        <v>0.70006901505288399</v>
      </c>
      <c r="BF582" s="17">
        <v>0.71323182958611397</v>
      </c>
      <c r="BG582" s="17">
        <v>0.76313065801534496</v>
      </c>
      <c r="BH582" s="17">
        <v>0.78939320993567796</v>
      </c>
      <c r="BI582" s="17">
        <v>0.68489215360947098</v>
      </c>
      <c r="BJ582" s="17">
        <v>0.86873403223624901</v>
      </c>
      <c r="BK582" s="17">
        <v>0.80468467675826005</v>
      </c>
      <c r="BL582" s="17"/>
      <c r="BM582" s="17">
        <v>0.65447716038772996</v>
      </c>
      <c r="BN582" s="17">
        <v>0.66573948295959795</v>
      </c>
      <c r="BO582" s="17">
        <v>0.66442680453636904</v>
      </c>
      <c r="BP582" s="17">
        <v>0.61714689369378894</v>
      </c>
      <c r="BQ582" s="17">
        <v>0.75024580943535202</v>
      </c>
      <c r="BR582" s="17">
        <v>0.62220758617010297</v>
      </c>
      <c r="BS582" s="17"/>
      <c r="BT582" s="17">
        <v>0.66097449790247698</v>
      </c>
      <c r="BU582" s="17">
        <v>0.65969029723280204</v>
      </c>
      <c r="BV582" s="17"/>
      <c r="BW582" s="17">
        <v>0.67209208930665099</v>
      </c>
      <c r="BX582" s="17">
        <v>0.65567778927506504</v>
      </c>
      <c r="BY582" s="17"/>
      <c r="BZ582" s="17">
        <v>0.65968690595938495</v>
      </c>
      <c r="CA582" s="17" t="s">
        <v>131</v>
      </c>
      <c r="CB582" s="17" t="s">
        <v>131</v>
      </c>
      <c r="CC582" s="17"/>
      <c r="CD582" s="17">
        <v>0.67664063139052999</v>
      </c>
      <c r="CE582" s="17">
        <v>0.52005631387449702</v>
      </c>
      <c r="CF582" s="17">
        <v>0.67746954806658799</v>
      </c>
      <c r="CG582" s="17"/>
      <c r="CH582" s="17">
        <v>0.67440216903340899</v>
      </c>
      <c r="CI582" s="17">
        <v>0.54291291778827799</v>
      </c>
      <c r="CJ582" s="17">
        <v>0.69219546187981495</v>
      </c>
      <c r="CK582" s="17"/>
      <c r="CL582" s="17">
        <v>0.69283596510255396</v>
      </c>
      <c r="CM582" s="17">
        <v>0.63090336887420395</v>
      </c>
      <c r="CN582" s="17"/>
      <c r="CO582" s="17">
        <v>0.84404343106199198</v>
      </c>
      <c r="CP582" s="17">
        <v>0.71488014689532098</v>
      </c>
      <c r="CQ582" s="17">
        <v>0.64679801589779795</v>
      </c>
      <c r="CR582" s="17">
        <v>0.50982408978722504</v>
      </c>
    </row>
    <row r="583" spans="2:96" x14ac:dyDescent="0.25">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c r="BL583" s="17"/>
      <c r="BM583" s="17"/>
      <c r="BN583" s="17"/>
      <c r="BO583" s="17"/>
      <c r="BP583" s="17"/>
      <c r="BQ583" s="17"/>
      <c r="BR583" s="17"/>
      <c r="BS583" s="17"/>
      <c r="BT583" s="17"/>
      <c r="BU583" s="17"/>
      <c r="BV583" s="17"/>
      <c r="BW583" s="17"/>
      <c r="BX583" s="17"/>
      <c r="BY583" s="17"/>
      <c r="BZ583" s="17"/>
      <c r="CA583" s="17"/>
      <c r="CB583" s="17"/>
      <c r="CC583" s="17"/>
      <c r="CD583" s="17"/>
      <c r="CE583" s="17"/>
      <c r="CF583" s="17"/>
      <c r="CG583" s="17"/>
      <c r="CH583" s="17"/>
      <c r="CI583" s="17"/>
      <c r="CJ583" s="17"/>
      <c r="CK583" s="17"/>
      <c r="CL583" s="17"/>
      <c r="CM583" s="17"/>
      <c r="CN583" s="17"/>
      <c r="CO583" s="17"/>
      <c r="CP583" s="17"/>
      <c r="CQ583" s="17"/>
      <c r="CR583" s="17"/>
    </row>
    <row r="584" spans="2:96" x14ac:dyDescent="0.25">
      <c r="B584" s="6" t="s">
        <v>390</v>
      </c>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17"/>
      <c r="BB584" s="17"/>
      <c r="BC584" s="17"/>
      <c r="BD584" s="17"/>
      <c r="BE584" s="17"/>
      <c r="BF584" s="17"/>
      <c r="BG584" s="17"/>
      <c r="BH584" s="17"/>
      <c r="BI584" s="17"/>
      <c r="BJ584" s="17"/>
      <c r="BK584" s="17"/>
      <c r="BL584" s="17"/>
      <c r="BM584" s="17"/>
      <c r="BN584" s="17"/>
      <c r="BO584" s="17"/>
      <c r="BP584" s="17"/>
      <c r="BQ584" s="17"/>
      <c r="BR584" s="17"/>
      <c r="BS584" s="17"/>
      <c r="BT584" s="17"/>
      <c r="BU584" s="17"/>
      <c r="BV584" s="17"/>
      <c r="BW584" s="17"/>
      <c r="BX584" s="17"/>
      <c r="BY584" s="17"/>
      <c r="BZ584" s="17"/>
      <c r="CA584" s="17"/>
      <c r="CB584" s="17"/>
      <c r="CC584" s="17"/>
      <c r="CD584" s="17"/>
      <c r="CE584" s="17"/>
      <c r="CF584" s="17"/>
      <c r="CG584" s="17"/>
      <c r="CH584" s="17"/>
      <c r="CI584" s="17"/>
      <c r="CJ584" s="17"/>
      <c r="CK584" s="17"/>
      <c r="CL584" s="17"/>
      <c r="CM584" s="17"/>
      <c r="CN584" s="17"/>
      <c r="CO584" s="17"/>
      <c r="CP584" s="17"/>
      <c r="CQ584" s="17"/>
      <c r="CR584" s="17"/>
    </row>
    <row r="585" spans="2:96" x14ac:dyDescent="0.25">
      <c r="B585" s="24" t="s">
        <v>384</v>
      </c>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c r="AU585" s="17"/>
      <c r="AV585" s="17"/>
      <c r="AW585" s="17"/>
      <c r="AX585" s="17"/>
      <c r="AY585" s="17"/>
      <c r="AZ585" s="17"/>
      <c r="BA585" s="17"/>
      <c r="BB585" s="17"/>
      <c r="BC585" s="17"/>
      <c r="BD585" s="17"/>
      <c r="BE585" s="17"/>
      <c r="BF585" s="17"/>
      <c r="BG585" s="17"/>
      <c r="BH585" s="17"/>
      <c r="BI585" s="17"/>
      <c r="BJ585" s="17"/>
      <c r="BK585" s="17"/>
      <c r="BL585" s="17"/>
      <c r="BM585" s="17"/>
      <c r="BN585" s="17"/>
      <c r="BO585" s="17"/>
      <c r="BP585" s="17"/>
      <c r="BQ585" s="17"/>
      <c r="BR585" s="17"/>
      <c r="BS585" s="17"/>
      <c r="BT585" s="17"/>
      <c r="BU585" s="17"/>
      <c r="BV585" s="17"/>
      <c r="BW585" s="17"/>
      <c r="BX585" s="17"/>
      <c r="BY585" s="17"/>
      <c r="BZ585" s="17"/>
      <c r="CA585" s="17"/>
      <c r="CB585" s="17"/>
      <c r="CC585" s="17"/>
      <c r="CD585" s="17"/>
      <c r="CE585" s="17"/>
      <c r="CF585" s="17"/>
      <c r="CG585" s="17"/>
      <c r="CH585" s="17"/>
      <c r="CI585" s="17"/>
      <c r="CJ585" s="17"/>
      <c r="CK585" s="17"/>
      <c r="CL585" s="17"/>
      <c r="CM585" s="17"/>
      <c r="CN585" s="17"/>
      <c r="CO585" s="17"/>
      <c r="CP585" s="17"/>
      <c r="CQ585" s="17"/>
      <c r="CR585" s="17"/>
    </row>
    <row r="586" spans="2:96" x14ac:dyDescent="0.25">
      <c r="B586" t="s">
        <v>376</v>
      </c>
      <c r="C586" s="17">
        <v>0.27758948593515897</v>
      </c>
      <c r="D586" s="17">
        <v>0.26518813674838898</v>
      </c>
      <c r="E586" s="17">
        <v>0.28978971335051801</v>
      </c>
      <c r="F586" s="17"/>
      <c r="G586" s="17">
        <v>0.23606805046426499</v>
      </c>
      <c r="H586" s="17">
        <v>0.22779775446796099</v>
      </c>
      <c r="I586" s="17">
        <v>0.156175055561417</v>
      </c>
      <c r="J586" s="17">
        <v>0.25296634255221101</v>
      </c>
      <c r="K586" s="17">
        <v>0.32711939812748397</v>
      </c>
      <c r="L586" s="17">
        <v>0.41078377931920501</v>
      </c>
      <c r="M586" s="17"/>
      <c r="N586" s="17">
        <v>0.31411713062872698</v>
      </c>
      <c r="O586" s="17">
        <v>0.23493266184654399</v>
      </c>
      <c r="P586" s="17">
        <v>0.273462095346031</v>
      </c>
      <c r="Q586" s="17">
        <v>0.28920016966398099</v>
      </c>
      <c r="R586" s="17"/>
      <c r="S586" s="17">
        <v>0.243864022057903</v>
      </c>
      <c r="T586" s="17">
        <v>0.236155853947324</v>
      </c>
      <c r="U586" s="17">
        <v>0.29203285097461601</v>
      </c>
      <c r="V586" s="17">
        <v>0.31483496176241099</v>
      </c>
      <c r="W586" s="17">
        <v>0.32133740880802097</v>
      </c>
      <c r="X586" s="17">
        <v>0.18249988426644601</v>
      </c>
      <c r="Y586" s="17">
        <v>0.31996249549984801</v>
      </c>
      <c r="Z586" s="17">
        <v>0.32865278192537001</v>
      </c>
      <c r="AA586" s="17">
        <v>0.323550606650302</v>
      </c>
      <c r="AB586" s="17">
        <v>0.26338676249013399</v>
      </c>
      <c r="AC586" s="17">
        <v>0.29707551154821199</v>
      </c>
      <c r="AD586" s="17">
        <v>0.19712882574879201</v>
      </c>
      <c r="AE586" s="17"/>
      <c r="AF586" s="17">
        <v>0.33045983691098602</v>
      </c>
      <c r="AG586" s="17">
        <v>0.27024565351596003</v>
      </c>
      <c r="AH586" s="17">
        <v>0.22421301190134499</v>
      </c>
      <c r="AI586" s="17">
        <v>0.12256877732307001</v>
      </c>
      <c r="AJ586" s="17">
        <v>0.21145120285861799</v>
      </c>
      <c r="AK586" s="17"/>
      <c r="AL586" s="17">
        <v>0.33357894131023802</v>
      </c>
      <c r="AM586" s="17">
        <v>0.27507106081685001</v>
      </c>
      <c r="AN586" s="17">
        <v>0.243654810855533</v>
      </c>
      <c r="AO586" s="17"/>
      <c r="AP586" s="17">
        <v>0.30164183211673801</v>
      </c>
      <c r="AQ586" s="17">
        <v>0.26266697254899801</v>
      </c>
      <c r="AR586" s="17">
        <v>0.24315387871352101</v>
      </c>
      <c r="AS586" s="17">
        <v>0.23810954072542601</v>
      </c>
      <c r="AT586" s="17">
        <v>0.30898735953371198</v>
      </c>
      <c r="AU586" s="17"/>
      <c r="AV586" s="17">
        <v>0</v>
      </c>
      <c r="AW586" s="17">
        <v>0.30629024146279199</v>
      </c>
      <c r="AX586" s="17">
        <v>0.31394979527307998</v>
      </c>
      <c r="AY586" s="17">
        <v>0.31675775133327599</v>
      </c>
      <c r="AZ586" s="17">
        <v>0.30802010746755498</v>
      </c>
      <c r="BA586" s="17">
        <v>0.27695898892124798</v>
      </c>
      <c r="BB586" s="17">
        <v>0.23285014496279799</v>
      </c>
      <c r="BC586" s="17">
        <v>0.27789607651456999</v>
      </c>
      <c r="BD586" s="17">
        <v>0.28022971279861503</v>
      </c>
      <c r="BE586" s="17">
        <v>0.310674244408992</v>
      </c>
      <c r="BF586" s="17">
        <v>0.246894740647499</v>
      </c>
      <c r="BG586" s="17">
        <v>0.25087987764235498</v>
      </c>
      <c r="BH586" s="17">
        <v>0.25172978233094501</v>
      </c>
      <c r="BI586" s="17">
        <v>0.19231686372378301</v>
      </c>
      <c r="BJ586" s="17">
        <v>0.38683953784678199</v>
      </c>
      <c r="BK586" s="17">
        <v>0.32173577351348098</v>
      </c>
      <c r="BL586" s="17"/>
      <c r="BM586" s="17">
        <v>0.27556649420380103</v>
      </c>
      <c r="BN586" s="17">
        <v>0.25285263159544102</v>
      </c>
      <c r="BO586" s="17">
        <v>0.25363696961728699</v>
      </c>
      <c r="BP586" s="17">
        <v>0.27067785908986403</v>
      </c>
      <c r="BQ586" s="17">
        <v>0.38542698834421102</v>
      </c>
      <c r="BR586" s="17">
        <v>0.334471479659049</v>
      </c>
      <c r="BS586" s="17"/>
      <c r="BT586" s="17">
        <v>0.28166369072150199</v>
      </c>
      <c r="BU586" s="17">
        <v>0.27873701289396702</v>
      </c>
      <c r="BV586" s="17"/>
      <c r="BW586" s="17">
        <v>0.29253574270004001</v>
      </c>
      <c r="BX586" s="17">
        <v>0.27173001007315001</v>
      </c>
      <c r="BY586" s="17"/>
      <c r="BZ586" s="17">
        <v>0.27758948593515897</v>
      </c>
      <c r="CA586" s="17" t="s">
        <v>131</v>
      </c>
      <c r="CB586" s="17" t="s">
        <v>131</v>
      </c>
      <c r="CC586" s="17"/>
      <c r="CD586" s="17">
        <v>0.28282966226676398</v>
      </c>
      <c r="CE586" s="17">
        <v>0.25284105451377897</v>
      </c>
      <c r="CF586" s="17">
        <v>0.25008107832666399</v>
      </c>
      <c r="CG586" s="17"/>
      <c r="CH586" s="17">
        <v>0.28755280920403398</v>
      </c>
      <c r="CI586" s="17">
        <v>0.24776340524378701</v>
      </c>
      <c r="CJ586" s="17">
        <v>0.22096204697781699</v>
      </c>
      <c r="CK586" s="17"/>
      <c r="CL586" s="17">
        <v>0.29235161948466798</v>
      </c>
      <c r="CM586" s="17">
        <v>0.27022697885687003</v>
      </c>
      <c r="CN586" s="17"/>
      <c r="CO586" s="17">
        <v>0.480904824210589</v>
      </c>
      <c r="CP586" s="17">
        <v>0.30605145979538401</v>
      </c>
      <c r="CQ586" s="17">
        <v>0.25798461824045998</v>
      </c>
      <c r="CR586" s="17">
        <v>0.190505382437649</v>
      </c>
    </row>
    <row r="587" spans="2:96" x14ac:dyDescent="0.25">
      <c r="B587" t="s">
        <v>377</v>
      </c>
      <c r="C587" s="17">
        <v>0.42279432550681501</v>
      </c>
      <c r="D587" s="17">
        <v>0.38221986772718303</v>
      </c>
      <c r="E587" s="17">
        <v>0.45855316933593898</v>
      </c>
      <c r="F587" s="17"/>
      <c r="G587" s="17">
        <v>0.45984737553704302</v>
      </c>
      <c r="H587" s="17">
        <v>0.46315052286889902</v>
      </c>
      <c r="I587" s="17">
        <v>0.51469853581339897</v>
      </c>
      <c r="J587" s="17">
        <v>0.41946426194797398</v>
      </c>
      <c r="K587" s="17">
        <v>0.35606078016060799</v>
      </c>
      <c r="L587" s="17">
        <v>0.35298703362126399</v>
      </c>
      <c r="M587" s="17"/>
      <c r="N587" s="17">
        <v>0.44113949058422403</v>
      </c>
      <c r="O587" s="17">
        <v>0.45616163226856599</v>
      </c>
      <c r="P587" s="17">
        <v>0.41058086727465598</v>
      </c>
      <c r="Q587" s="17">
        <v>0.37528575854040902</v>
      </c>
      <c r="R587" s="17"/>
      <c r="S587" s="17">
        <v>0.46345232863589197</v>
      </c>
      <c r="T587" s="17">
        <v>0.460714216551046</v>
      </c>
      <c r="U587" s="17">
        <v>0.44228491475926901</v>
      </c>
      <c r="V587" s="17">
        <v>0.39346511025083603</v>
      </c>
      <c r="W587" s="17">
        <v>0.39416897234688503</v>
      </c>
      <c r="X587" s="17">
        <v>0.56903390198482295</v>
      </c>
      <c r="Y587" s="17">
        <v>0.393206464418415</v>
      </c>
      <c r="Z587" s="17">
        <v>0.343151666483828</v>
      </c>
      <c r="AA587" s="17">
        <v>0.36946375005836601</v>
      </c>
      <c r="AB587" s="17">
        <v>0.32834626422063801</v>
      </c>
      <c r="AC587" s="17">
        <v>0.44365545847663901</v>
      </c>
      <c r="AD587" s="17">
        <v>0.39868853252391401</v>
      </c>
      <c r="AE587" s="17"/>
      <c r="AF587" s="17">
        <v>0.393107274657853</v>
      </c>
      <c r="AG587" s="17">
        <v>0.41942523654268499</v>
      </c>
      <c r="AH587" s="17">
        <v>0.51089204579085301</v>
      </c>
      <c r="AI587" s="17">
        <v>0.579147507707925</v>
      </c>
      <c r="AJ587" s="17">
        <v>0.43958634314898898</v>
      </c>
      <c r="AK587" s="17"/>
      <c r="AL587" s="17">
        <v>0.42751473245376498</v>
      </c>
      <c r="AM587" s="17">
        <v>0.407011037778995</v>
      </c>
      <c r="AN587" s="17">
        <v>0.49937198224522</v>
      </c>
      <c r="AO587" s="17"/>
      <c r="AP587" s="17">
        <v>0.386477348681879</v>
      </c>
      <c r="AQ587" s="17">
        <v>0.41895086445656499</v>
      </c>
      <c r="AR587" s="17">
        <v>0.44964914529487099</v>
      </c>
      <c r="AS587" s="17">
        <v>0.50943473073571599</v>
      </c>
      <c r="AT587" s="17">
        <v>0.52929258270673196</v>
      </c>
      <c r="AU587" s="17"/>
      <c r="AV587" s="17">
        <v>0.251630742094684</v>
      </c>
      <c r="AW587" s="17">
        <v>0.341992146862102</v>
      </c>
      <c r="AX587" s="17">
        <v>0.35322413142083398</v>
      </c>
      <c r="AY587" s="17">
        <v>0.28973979131196698</v>
      </c>
      <c r="AZ587" s="17">
        <v>0.374946982791317</v>
      </c>
      <c r="BA587" s="17">
        <v>0.40536090703119798</v>
      </c>
      <c r="BB587" s="17">
        <v>0.37645359419119701</v>
      </c>
      <c r="BC587" s="17">
        <v>0.498832288540214</v>
      </c>
      <c r="BD587" s="17">
        <v>0.48863595491307399</v>
      </c>
      <c r="BE587" s="17">
        <v>0.45545572830152697</v>
      </c>
      <c r="BF587" s="17">
        <v>0.44358301823759599</v>
      </c>
      <c r="BG587" s="17">
        <v>0.52136350961323297</v>
      </c>
      <c r="BH587" s="17">
        <v>0.50652022625348003</v>
      </c>
      <c r="BI587" s="17">
        <v>0.54558948538420604</v>
      </c>
      <c r="BJ587" s="17">
        <v>0.484065966077455</v>
      </c>
      <c r="BK587" s="17">
        <v>0.45768030815356398</v>
      </c>
      <c r="BL587" s="17"/>
      <c r="BM587" s="17">
        <v>0.41767516127253101</v>
      </c>
      <c r="BN587" s="17">
        <v>0.42690665901195302</v>
      </c>
      <c r="BO587" s="17">
        <v>0.47163006406604702</v>
      </c>
      <c r="BP587" s="17">
        <v>0.42378495800873001</v>
      </c>
      <c r="BQ587" s="17">
        <v>0.36243703149846501</v>
      </c>
      <c r="BR587" s="17">
        <v>0.38681581746714699</v>
      </c>
      <c r="BS587" s="17"/>
      <c r="BT587" s="17">
        <v>0.43514013786155498</v>
      </c>
      <c r="BU587" s="17">
        <v>0.39563522248293698</v>
      </c>
      <c r="BV587" s="17"/>
      <c r="BW587" s="17">
        <v>0.408731437300967</v>
      </c>
      <c r="BX587" s="17">
        <v>0.44014634463760599</v>
      </c>
      <c r="BY587" s="17"/>
      <c r="BZ587" s="17">
        <v>0.42279432550681501</v>
      </c>
      <c r="CA587" s="17" t="s">
        <v>131</v>
      </c>
      <c r="CB587" s="17" t="s">
        <v>131</v>
      </c>
      <c r="CC587" s="17"/>
      <c r="CD587" s="17">
        <v>0.43148830609185201</v>
      </c>
      <c r="CE587" s="17">
        <v>0.36979418097761801</v>
      </c>
      <c r="CF587" s="17">
        <v>0.43385841525264601</v>
      </c>
      <c r="CG587" s="17"/>
      <c r="CH587" s="17">
        <v>0.42705678800930003</v>
      </c>
      <c r="CI587" s="17">
        <v>0.37331189890356598</v>
      </c>
      <c r="CJ587" s="17">
        <v>0.48551462709205101</v>
      </c>
      <c r="CK587" s="17"/>
      <c r="CL587" s="17">
        <v>0.42854552436726701</v>
      </c>
      <c r="CM587" s="17">
        <v>0.42336193455897703</v>
      </c>
      <c r="CN587" s="17"/>
      <c r="CO587" s="17">
        <v>0.33994472479711502</v>
      </c>
      <c r="CP587" s="17">
        <v>0.43998686476381399</v>
      </c>
      <c r="CQ587" s="17">
        <v>0.451547441743541</v>
      </c>
      <c r="CR587" s="17">
        <v>0.35667517346607203</v>
      </c>
    </row>
    <row r="588" spans="2:96" x14ac:dyDescent="0.25">
      <c r="B588" t="s">
        <v>378</v>
      </c>
      <c r="C588" s="17">
        <v>0.20207700625247599</v>
      </c>
      <c r="D588" s="17">
        <v>0.23467027791068401</v>
      </c>
      <c r="E588" s="17">
        <v>0.172619921823957</v>
      </c>
      <c r="F588" s="17"/>
      <c r="G588" s="17">
        <v>0.22344797282370399</v>
      </c>
      <c r="H588" s="17">
        <v>0.20132984791311001</v>
      </c>
      <c r="I588" s="17">
        <v>0.22684313532850101</v>
      </c>
      <c r="J588" s="17">
        <v>0.21037748714874399</v>
      </c>
      <c r="K588" s="17">
        <v>0.217786743944095</v>
      </c>
      <c r="L588" s="17">
        <v>0.156468755615702</v>
      </c>
      <c r="M588" s="17"/>
      <c r="N588" s="17">
        <v>0.15724177603218001</v>
      </c>
      <c r="O588" s="17">
        <v>0.20499745234814901</v>
      </c>
      <c r="P588" s="17">
        <v>0.222950589089629</v>
      </c>
      <c r="Q588" s="17">
        <v>0.22873600992246201</v>
      </c>
      <c r="R588" s="17"/>
      <c r="S588" s="17">
        <v>0.203329316320187</v>
      </c>
      <c r="T588" s="17">
        <v>0.20470281591780001</v>
      </c>
      <c r="U588" s="17">
        <v>0.21939945450828799</v>
      </c>
      <c r="V588" s="17">
        <v>0.23433667743819001</v>
      </c>
      <c r="W588" s="17">
        <v>0.21670576681606801</v>
      </c>
      <c r="X588" s="17">
        <v>0.15247102332811399</v>
      </c>
      <c r="Y588" s="17">
        <v>0.18578039367504701</v>
      </c>
      <c r="Z588" s="17">
        <v>0.148199639882127</v>
      </c>
      <c r="AA588" s="17">
        <v>0.21309540857645801</v>
      </c>
      <c r="AB588" s="17">
        <v>0.25390533428380502</v>
      </c>
      <c r="AC588" s="17">
        <v>0.13596403589516201</v>
      </c>
      <c r="AD588" s="17">
        <v>0.15150234859183401</v>
      </c>
      <c r="AE588" s="17"/>
      <c r="AF588" s="17">
        <v>0.19881181758824601</v>
      </c>
      <c r="AG588" s="17">
        <v>0.19932408833950299</v>
      </c>
      <c r="AH588" s="17">
        <v>0.168314066043911</v>
      </c>
      <c r="AI588" s="17">
        <v>0.18834423348807899</v>
      </c>
      <c r="AJ588" s="17">
        <v>0.22630789592850101</v>
      </c>
      <c r="AK588" s="17"/>
      <c r="AL588" s="17">
        <v>0.18343153043695501</v>
      </c>
      <c r="AM588" s="17">
        <v>0.197343165155449</v>
      </c>
      <c r="AN588" s="17">
        <v>0.17065741144452201</v>
      </c>
      <c r="AO588" s="17"/>
      <c r="AP588" s="17">
        <v>0.218610502876942</v>
      </c>
      <c r="AQ588" s="17">
        <v>0.19197846257916501</v>
      </c>
      <c r="AR588" s="17">
        <v>0.216170380393539</v>
      </c>
      <c r="AS588" s="17">
        <v>0.18078882872907301</v>
      </c>
      <c r="AT588" s="17">
        <v>3.78591192100192E-2</v>
      </c>
      <c r="AU588" s="17"/>
      <c r="AV588" s="17">
        <v>0.74836925790531605</v>
      </c>
      <c r="AW588" s="17">
        <v>0.21000917354162399</v>
      </c>
      <c r="AX588" s="17">
        <v>0.21741560469767399</v>
      </c>
      <c r="AY588" s="17">
        <v>0.256626209013194</v>
      </c>
      <c r="AZ588" s="17">
        <v>0.23070209612576001</v>
      </c>
      <c r="BA588" s="17">
        <v>0.201076764547375</v>
      </c>
      <c r="BB588" s="17">
        <v>0.27204481456456098</v>
      </c>
      <c r="BC588" s="17">
        <v>0.11427644812419301</v>
      </c>
      <c r="BD588" s="17">
        <v>0.172530219447145</v>
      </c>
      <c r="BE588" s="17">
        <v>0.158784010502764</v>
      </c>
      <c r="BF588" s="17">
        <v>0.22030825340168</v>
      </c>
      <c r="BG588" s="17">
        <v>0.13713244106528599</v>
      </c>
      <c r="BH588" s="17">
        <v>0.172128274389861</v>
      </c>
      <c r="BI588" s="17">
        <v>0.190450094341058</v>
      </c>
      <c r="BJ588" s="17">
        <v>8.9819142537882202E-2</v>
      </c>
      <c r="BK588" s="17">
        <v>0.18208472691615299</v>
      </c>
      <c r="BL588" s="17"/>
      <c r="BM588" s="17">
        <v>0.203985578142408</v>
      </c>
      <c r="BN588" s="17">
        <v>0.21381651796788201</v>
      </c>
      <c r="BO588" s="17">
        <v>0.18213705450298601</v>
      </c>
      <c r="BP588" s="17">
        <v>0.21455816884700399</v>
      </c>
      <c r="BQ588" s="17">
        <v>0.18505593305847101</v>
      </c>
      <c r="BR588" s="17">
        <v>0.14473393172992499</v>
      </c>
      <c r="BS588" s="17"/>
      <c r="BT588" s="17">
        <v>0.194976670872965</v>
      </c>
      <c r="BU588" s="17">
        <v>0.20981765513057901</v>
      </c>
      <c r="BV588" s="17"/>
      <c r="BW588" s="17">
        <v>0.19379041750977299</v>
      </c>
      <c r="BX588" s="17">
        <v>0.195156806489408</v>
      </c>
      <c r="BY588" s="17"/>
      <c r="BZ588" s="17">
        <v>0.20207700625247599</v>
      </c>
      <c r="CA588" s="17" t="s">
        <v>131</v>
      </c>
      <c r="CB588" s="17" t="s">
        <v>131</v>
      </c>
      <c r="CC588" s="17"/>
      <c r="CD588" s="17">
        <v>0.20001998527953299</v>
      </c>
      <c r="CE588" s="17">
        <v>0.22284241008803399</v>
      </c>
      <c r="CF588" s="17">
        <v>0.17572505475442901</v>
      </c>
      <c r="CG588" s="17"/>
      <c r="CH588" s="17">
        <v>0.19729956049455599</v>
      </c>
      <c r="CI588" s="17">
        <v>0.234112811942812</v>
      </c>
      <c r="CJ588" s="17">
        <v>0.16826392128634801</v>
      </c>
      <c r="CK588" s="17"/>
      <c r="CL588" s="17">
        <v>0.18532185634165199</v>
      </c>
      <c r="CM588" s="17">
        <v>0.21060770250203001</v>
      </c>
      <c r="CN588" s="17"/>
      <c r="CO588" s="17">
        <v>0.12326940922219</v>
      </c>
      <c r="CP588" s="17">
        <v>0.17151522238944999</v>
      </c>
      <c r="CQ588" s="17">
        <v>0.19502389407611301</v>
      </c>
      <c r="CR588" s="17">
        <v>0.30589504345382001</v>
      </c>
    </row>
    <row r="589" spans="2:96" x14ac:dyDescent="0.25">
      <c r="B589" t="s">
        <v>379</v>
      </c>
      <c r="C589" s="17">
        <v>5.6720598047750703E-2</v>
      </c>
      <c r="D589" s="17">
        <v>7.3748162833347494E-2</v>
      </c>
      <c r="E589" s="17">
        <v>4.1194731203134299E-2</v>
      </c>
      <c r="F589" s="17"/>
      <c r="G589" s="17">
        <v>7.3833935651618096E-2</v>
      </c>
      <c r="H589" s="17">
        <v>5.1944138673648999E-2</v>
      </c>
      <c r="I589" s="17">
        <v>6.7866140329558206E-2</v>
      </c>
      <c r="J589" s="17">
        <v>5.8810187488587497E-2</v>
      </c>
      <c r="K589" s="17">
        <v>6.72360260206184E-2</v>
      </c>
      <c r="L589" s="17">
        <v>3.4372430084618898E-2</v>
      </c>
      <c r="M589" s="17"/>
      <c r="N589" s="17">
        <v>6.3851396288008899E-2</v>
      </c>
      <c r="O589" s="17">
        <v>6.1660297940495497E-2</v>
      </c>
      <c r="P589" s="17">
        <v>4.5323222340887002E-2</v>
      </c>
      <c r="Q589" s="17">
        <v>5.42518293171005E-2</v>
      </c>
      <c r="R589" s="17"/>
      <c r="S589" s="17">
        <v>5.8001214551198603E-2</v>
      </c>
      <c r="T589" s="17">
        <v>7.1554291743048198E-2</v>
      </c>
      <c r="U589" s="17">
        <v>9.1579524416988203E-3</v>
      </c>
      <c r="V589" s="17">
        <v>2.5489122662249401E-2</v>
      </c>
      <c r="W589" s="17">
        <v>4.1978529093125001E-2</v>
      </c>
      <c r="X589" s="17">
        <v>4.5916376664130801E-2</v>
      </c>
      <c r="Y589" s="17">
        <v>4.0055738362752898E-2</v>
      </c>
      <c r="Z589" s="17">
        <v>0.110480638087967</v>
      </c>
      <c r="AA589" s="17">
        <v>5.7200701450703502E-2</v>
      </c>
      <c r="AB589" s="17">
        <v>9.5353750438584295E-2</v>
      </c>
      <c r="AC589" s="17">
        <v>7.4808345362930295E-2</v>
      </c>
      <c r="AD589" s="17">
        <v>0.25268029313545998</v>
      </c>
      <c r="AE589" s="17"/>
      <c r="AF589" s="17">
        <v>3.4794291738101203E-2</v>
      </c>
      <c r="AG589" s="17">
        <v>7.3223828146841502E-2</v>
      </c>
      <c r="AH589" s="17">
        <v>5.6688208787815698E-2</v>
      </c>
      <c r="AI589" s="17">
        <v>0.109939481480926</v>
      </c>
      <c r="AJ589" s="17">
        <v>5.7436573791652901E-2</v>
      </c>
      <c r="AK589" s="17"/>
      <c r="AL589" s="17">
        <v>2.7097565446147401E-2</v>
      </c>
      <c r="AM589" s="17">
        <v>7.0301654073268396E-2</v>
      </c>
      <c r="AN589" s="17">
        <v>4.6125019430085901E-2</v>
      </c>
      <c r="AO589" s="17"/>
      <c r="AP589" s="17">
        <v>5.66162387514937E-2</v>
      </c>
      <c r="AQ589" s="17">
        <v>6.6676395966401195E-2</v>
      </c>
      <c r="AR589" s="17">
        <v>5.8423398147758099E-2</v>
      </c>
      <c r="AS589" s="17">
        <v>4.8752084589054598E-2</v>
      </c>
      <c r="AT589" s="17">
        <v>0</v>
      </c>
      <c r="AU589" s="17"/>
      <c r="AV589" s="17">
        <v>0</v>
      </c>
      <c r="AW589" s="17">
        <v>6.0023507283284802E-2</v>
      </c>
      <c r="AX589" s="17">
        <v>7.0387612257334795E-2</v>
      </c>
      <c r="AY589" s="17">
        <v>5.6639024585044599E-2</v>
      </c>
      <c r="AZ589" s="17">
        <v>3.06014586094796E-2</v>
      </c>
      <c r="BA589" s="17">
        <v>6.1255067361976903E-2</v>
      </c>
      <c r="BB589" s="17">
        <v>6.6778638158384293E-2</v>
      </c>
      <c r="BC589" s="17">
        <v>9.9930805187671001E-2</v>
      </c>
      <c r="BD589" s="17">
        <v>2.2189751696017501E-2</v>
      </c>
      <c r="BE589" s="17">
        <v>2.6115489288105601E-2</v>
      </c>
      <c r="BF589" s="17">
        <v>5.4903417801117099E-2</v>
      </c>
      <c r="BG589" s="17">
        <v>7.9863428120545907E-2</v>
      </c>
      <c r="BH589" s="17">
        <v>3.4089575211126003E-2</v>
      </c>
      <c r="BI589" s="17">
        <v>4.4440341215918902E-2</v>
      </c>
      <c r="BJ589" s="17">
        <v>3.9275353537880697E-2</v>
      </c>
      <c r="BK589" s="17">
        <v>3.8499191416801998E-2</v>
      </c>
      <c r="BL589" s="17"/>
      <c r="BM589" s="17">
        <v>6.5227619721322502E-2</v>
      </c>
      <c r="BN589" s="17">
        <v>5.6538531674298197E-2</v>
      </c>
      <c r="BO589" s="17">
        <v>4.4611926502483301E-2</v>
      </c>
      <c r="BP589" s="17">
        <v>6.4882895705851804E-2</v>
      </c>
      <c r="BQ589" s="17">
        <v>4.0664995906014502E-2</v>
      </c>
      <c r="BR589" s="17">
        <v>5.4904053795474902E-2</v>
      </c>
      <c r="BS589" s="17"/>
      <c r="BT589" s="17">
        <v>5.3307120434171497E-2</v>
      </c>
      <c r="BU589" s="17">
        <v>6.40115211023327E-2</v>
      </c>
      <c r="BV589" s="17"/>
      <c r="BW589" s="17">
        <v>6.3330191286853896E-2</v>
      </c>
      <c r="BX589" s="17">
        <v>5.6155546723411803E-2</v>
      </c>
      <c r="BY589" s="17"/>
      <c r="BZ589" s="17">
        <v>5.6720598047750703E-2</v>
      </c>
      <c r="CA589" s="17" t="s">
        <v>131</v>
      </c>
      <c r="CB589" s="17" t="s">
        <v>131</v>
      </c>
      <c r="CC589" s="17"/>
      <c r="CD589" s="17">
        <v>5.1527842741483199E-2</v>
      </c>
      <c r="CE589" s="17">
        <v>8.3897775100840996E-2</v>
      </c>
      <c r="CF589" s="17">
        <v>6.4857519643231706E-2</v>
      </c>
      <c r="CG589" s="17"/>
      <c r="CH589" s="17">
        <v>5.2211178926838499E-2</v>
      </c>
      <c r="CI589" s="17">
        <v>7.5178676294766003E-2</v>
      </c>
      <c r="CJ589" s="17">
        <v>7.0899108965114394E-2</v>
      </c>
      <c r="CK589" s="17"/>
      <c r="CL589" s="17">
        <v>4.8640789972407499E-2</v>
      </c>
      <c r="CM589" s="17">
        <v>6.0708199328129299E-2</v>
      </c>
      <c r="CN589" s="17"/>
      <c r="CO589" s="17">
        <v>4.4898115049860098E-2</v>
      </c>
      <c r="CP589" s="17">
        <v>5.6454323675191001E-2</v>
      </c>
      <c r="CQ589" s="17">
        <v>4.3175115485072899E-2</v>
      </c>
      <c r="CR589" s="17">
        <v>8.8444416909128701E-2</v>
      </c>
    </row>
    <row r="590" spans="2:96" x14ac:dyDescent="0.25">
      <c r="B590" t="s">
        <v>380</v>
      </c>
      <c r="C590" s="17">
        <v>3.1969335543124401E-2</v>
      </c>
      <c r="D590" s="17">
        <v>3.7108575486770899E-2</v>
      </c>
      <c r="E590" s="17">
        <v>2.7324900527763801E-2</v>
      </c>
      <c r="F590" s="17"/>
      <c r="G590" s="17">
        <v>6.8026655233689804E-3</v>
      </c>
      <c r="H590" s="17">
        <v>4.4399039681487298E-2</v>
      </c>
      <c r="I590" s="17">
        <v>2.13092018602467E-2</v>
      </c>
      <c r="J590" s="17">
        <v>5.8381720862483402E-2</v>
      </c>
      <c r="K590" s="17">
        <v>2.2551484791071E-2</v>
      </c>
      <c r="L590" s="17">
        <v>3.01152813481179E-2</v>
      </c>
      <c r="M590" s="17"/>
      <c r="N590" s="17">
        <v>2.1375404318343699E-2</v>
      </c>
      <c r="O590" s="17">
        <v>3.4472823287280602E-2</v>
      </c>
      <c r="P590" s="17">
        <v>3.7050536059050697E-2</v>
      </c>
      <c r="Q590" s="17">
        <v>3.6724199879280703E-2</v>
      </c>
      <c r="R590" s="17"/>
      <c r="S590" s="17">
        <v>2.0993519036112501E-2</v>
      </c>
      <c r="T590" s="17">
        <v>2.6872821840781502E-2</v>
      </c>
      <c r="U590" s="17">
        <v>2.8490800791796798E-2</v>
      </c>
      <c r="V590" s="17">
        <v>1.6522559384083799E-2</v>
      </c>
      <c r="W590" s="17">
        <v>2.5809322935901002E-2</v>
      </c>
      <c r="X590" s="17">
        <v>2.2503948176302802E-2</v>
      </c>
      <c r="Y590" s="17">
        <v>6.0994908043936799E-2</v>
      </c>
      <c r="Z590" s="17">
        <v>5.3257314693123899E-2</v>
      </c>
      <c r="AA590" s="17">
        <v>3.1302286870001E-2</v>
      </c>
      <c r="AB590" s="17">
        <v>5.1332338722027498E-2</v>
      </c>
      <c r="AC590" s="17">
        <v>3.2060088405485902E-2</v>
      </c>
      <c r="AD590" s="17">
        <v>0</v>
      </c>
      <c r="AE590" s="17"/>
      <c r="AF590" s="17">
        <v>2.9603150104690099E-2</v>
      </c>
      <c r="AG590" s="17">
        <v>3.2919374362394803E-2</v>
      </c>
      <c r="AH590" s="17">
        <v>2.80600197835843E-2</v>
      </c>
      <c r="AI590" s="17">
        <v>0</v>
      </c>
      <c r="AJ590" s="17">
        <v>5.7146322146949799E-2</v>
      </c>
      <c r="AK590" s="17"/>
      <c r="AL590" s="17">
        <v>1.5500574473340099E-2</v>
      </c>
      <c r="AM590" s="17">
        <v>4.4170188216921098E-2</v>
      </c>
      <c r="AN590" s="17">
        <v>4.01907760246396E-2</v>
      </c>
      <c r="AO590" s="17"/>
      <c r="AP590" s="17">
        <v>2.7835115087587601E-2</v>
      </c>
      <c r="AQ590" s="17">
        <v>4.1054698849279203E-2</v>
      </c>
      <c r="AR590" s="17">
        <v>2.89590961931613E-2</v>
      </c>
      <c r="AS590" s="17">
        <v>1.6325392997736599E-2</v>
      </c>
      <c r="AT590" s="17">
        <v>0.123860938549537</v>
      </c>
      <c r="AU590" s="17"/>
      <c r="AV590" s="17">
        <v>0</v>
      </c>
      <c r="AW590" s="17">
        <v>3.7465988169756798E-2</v>
      </c>
      <c r="AX590" s="17">
        <v>4.5022856351078298E-2</v>
      </c>
      <c r="AY590" s="17">
        <v>6.1172206268543403E-2</v>
      </c>
      <c r="AZ590" s="17">
        <v>5.5729355005888798E-2</v>
      </c>
      <c r="BA590" s="17">
        <v>4.7400519525131003E-2</v>
      </c>
      <c r="BB590" s="17">
        <v>2.3849506401212299E-2</v>
      </c>
      <c r="BC590" s="17">
        <v>9.0643816333521605E-3</v>
      </c>
      <c r="BD590" s="17">
        <v>3.6414361145149003E-2</v>
      </c>
      <c r="BE590" s="17">
        <v>3.6161834265123698E-2</v>
      </c>
      <c r="BF590" s="17">
        <v>2.5684287172278601E-2</v>
      </c>
      <c r="BG590" s="17">
        <v>0</v>
      </c>
      <c r="BH590" s="17">
        <v>3.5532141814587997E-2</v>
      </c>
      <c r="BI590" s="17">
        <v>2.72032153350334E-2</v>
      </c>
      <c r="BJ590" s="17">
        <v>0</v>
      </c>
      <c r="BK590" s="17">
        <v>0</v>
      </c>
      <c r="BL590" s="17"/>
      <c r="BM590" s="17">
        <v>3.3912332728106703E-2</v>
      </c>
      <c r="BN590" s="17">
        <v>3.2769794514102703E-2</v>
      </c>
      <c r="BO590" s="17">
        <v>3.82701345629139E-2</v>
      </c>
      <c r="BP590" s="17">
        <v>2.3103214801399201E-2</v>
      </c>
      <c r="BQ590" s="17">
        <v>2.6415051192839299E-2</v>
      </c>
      <c r="BR590" s="17">
        <v>5.6793065644420097E-2</v>
      </c>
      <c r="BS590" s="17"/>
      <c r="BT590" s="17">
        <v>2.9024492271050101E-2</v>
      </c>
      <c r="BU590" s="17">
        <v>3.7775373749091297E-2</v>
      </c>
      <c r="BV590" s="17"/>
      <c r="BW590" s="17">
        <v>3.3529958016027699E-2</v>
      </c>
      <c r="BX590" s="17">
        <v>3.07521262460437E-2</v>
      </c>
      <c r="BY590" s="17"/>
      <c r="BZ590" s="17">
        <v>3.1969335543124401E-2</v>
      </c>
      <c r="CA590" s="17" t="s">
        <v>131</v>
      </c>
      <c r="CB590" s="17" t="s">
        <v>131</v>
      </c>
      <c r="CC590" s="17"/>
      <c r="CD590" s="17">
        <v>2.6168296308482799E-2</v>
      </c>
      <c r="CE590" s="17">
        <v>4.8481065693398898E-2</v>
      </c>
      <c r="CF590" s="17">
        <v>7.5477932023028896E-2</v>
      </c>
      <c r="CG590" s="17"/>
      <c r="CH590" s="17">
        <v>2.7858636442074598E-2</v>
      </c>
      <c r="CI590" s="17">
        <v>4.7800527031036301E-2</v>
      </c>
      <c r="CJ590" s="17">
        <v>5.4360295678668402E-2</v>
      </c>
      <c r="CK590" s="17"/>
      <c r="CL590" s="17">
        <v>3.82037984292714E-2</v>
      </c>
      <c r="CM590" s="17">
        <v>2.5007894616938298E-2</v>
      </c>
      <c r="CN590" s="17"/>
      <c r="CO590" s="17">
        <v>1.0982926720245499E-2</v>
      </c>
      <c r="CP590" s="17">
        <v>1.6124148671267199E-2</v>
      </c>
      <c r="CQ590" s="17">
        <v>4.4858013066534197E-2</v>
      </c>
      <c r="CR590" s="17">
        <v>4.5921205844073498E-2</v>
      </c>
    </row>
    <row r="591" spans="2:96" x14ac:dyDescent="0.25">
      <c r="B591" t="s">
        <v>175</v>
      </c>
      <c r="C591" s="17">
        <v>8.8492487146753004E-3</v>
      </c>
      <c r="D591" s="17">
        <v>7.0649792936253097E-3</v>
      </c>
      <c r="E591" s="17">
        <v>1.05175637586883E-2</v>
      </c>
      <c r="F591" s="17"/>
      <c r="G591" s="17">
        <v>0</v>
      </c>
      <c r="H591" s="17">
        <v>1.1378696394893599E-2</v>
      </c>
      <c r="I591" s="17">
        <v>1.3107931106877999E-2</v>
      </c>
      <c r="J591" s="17">
        <v>0</v>
      </c>
      <c r="K591" s="17">
        <v>9.2455669561226101E-3</v>
      </c>
      <c r="L591" s="17">
        <v>1.5272720011091701E-2</v>
      </c>
      <c r="M591" s="17"/>
      <c r="N591" s="17">
        <v>2.2748021485164099E-3</v>
      </c>
      <c r="O591" s="17">
        <v>7.7751323089650997E-3</v>
      </c>
      <c r="P591" s="17">
        <v>1.06326898897461E-2</v>
      </c>
      <c r="Q591" s="17">
        <v>1.58020326767674E-2</v>
      </c>
      <c r="R591" s="17"/>
      <c r="S591" s="17">
        <v>1.0359599398707099E-2</v>
      </c>
      <c r="T591" s="17">
        <v>0</v>
      </c>
      <c r="U591" s="17">
        <v>8.6340265243318101E-3</v>
      </c>
      <c r="V591" s="17">
        <v>1.53515685022297E-2</v>
      </c>
      <c r="W591" s="17">
        <v>0</v>
      </c>
      <c r="X591" s="17">
        <v>2.7574865580182299E-2</v>
      </c>
      <c r="Y591" s="17">
        <v>0</v>
      </c>
      <c r="Z591" s="17">
        <v>1.6257958927585001E-2</v>
      </c>
      <c r="AA591" s="17">
        <v>5.3872463941706597E-3</v>
      </c>
      <c r="AB591" s="17">
        <v>7.6755498448106002E-3</v>
      </c>
      <c r="AC591" s="17">
        <v>1.64365603115709E-2</v>
      </c>
      <c r="AD591" s="17">
        <v>0</v>
      </c>
      <c r="AE591" s="17"/>
      <c r="AF591" s="17">
        <v>1.32236290001231E-2</v>
      </c>
      <c r="AG591" s="17">
        <v>4.8618190926161004E-3</v>
      </c>
      <c r="AH591" s="17">
        <v>1.18326476924912E-2</v>
      </c>
      <c r="AI591" s="17">
        <v>0</v>
      </c>
      <c r="AJ591" s="17">
        <v>8.0716621252897303E-3</v>
      </c>
      <c r="AK591" s="17"/>
      <c r="AL591" s="17">
        <v>1.28766558795546E-2</v>
      </c>
      <c r="AM591" s="17">
        <v>6.1028939585164397E-3</v>
      </c>
      <c r="AN591" s="17">
        <v>0</v>
      </c>
      <c r="AO591" s="17"/>
      <c r="AP591" s="17">
        <v>8.8189624853598197E-3</v>
      </c>
      <c r="AQ591" s="17">
        <v>1.8672605599591E-2</v>
      </c>
      <c r="AR591" s="17">
        <v>3.64410125714947E-3</v>
      </c>
      <c r="AS591" s="17">
        <v>6.5894222229933696E-3</v>
      </c>
      <c r="AT591" s="17">
        <v>0</v>
      </c>
      <c r="AU591" s="17"/>
      <c r="AV591" s="17">
        <v>0</v>
      </c>
      <c r="AW591" s="17">
        <v>4.421894268044E-2</v>
      </c>
      <c r="AX591" s="17">
        <v>0</v>
      </c>
      <c r="AY591" s="17">
        <v>1.9065017487975101E-2</v>
      </c>
      <c r="AZ591" s="17">
        <v>0</v>
      </c>
      <c r="BA591" s="17">
        <v>7.9477526130707007E-3</v>
      </c>
      <c r="BB591" s="17">
        <v>2.8023301721847499E-2</v>
      </c>
      <c r="BC591" s="17">
        <v>0</v>
      </c>
      <c r="BD591" s="17">
        <v>0</v>
      </c>
      <c r="BE591" s="17">
        <v>1.2808693233488599E-2</v>
      </c>
      <c r="BF591" s="17">
        <v>8.6262827398292698E-3</v>
      </c>
      <c r="BG591" s="17">
        <v>1.07607435585798E-2</v>
      </c>
      <c r="BH591" s="17">
        <v>0</v>
      </c>
      <c r="BI591" s="17">
        <v>0</v>
      </c>
      <c r="BJ591" s="17">
        <v>0</v>
      </c>
      <c r="BK591" s="17">
        <v>0</v>
      </c>
      <c r="BL591" s="17"/>
      <c r="BM591" s="17">
        <v>3.6328139318318798E-3</v>
      </c>
      <c r="BN591" s="17">
        <v>1.7115865236322698E-2</v>
      </c>
      <c r="BO591" s="17">
        <v>9.7138507482826108E-3</v>
      </c>
      <c r="BP591" s="17">
        <v>2.9929035471504199E-3</v>
      </c>
      <c r="BQ591" s="17">
        <v>0</v>
      </c>
      <c r="BR591" s="17">
        <v>2.2281651703984901E-2</v>
      </c>
      <c r="BS591" s="17"/>
      <c r="BT591" s="17">
        <v>5.8878878387566497E-3</v>
      </c>
      <c r="BU591" s="17">
        <v>1.4023214641093301E-2</v>
      </c>
      <c r="BV591" s="17"/>
      <c r="BW591" s="17">
        <v>8.0822531863379392E-3</v>
      </c>
      <c r="BX591" s="17">
        <v>6.0591658303799896E-3</v>
      </c>
      <c r="BY591" s="17"/>
      <c r="BZ591" s="17">
        <v>8.8492487146753004E-3</v>
      </c>
      <c r="CA591" s="17" t="s">
        <v>131</v>
      </c>
      <c r="CB591" s="17" t="s">
        <v>131</v>
      </c>
      <c r="CC591" s="17"/>
      <c r="CD591" s="17">
        <v>7.9659073118854198E-3</v>
      </c>
      <c r="CE591" s="17">
        <v>2.2143513626329301E-2</v>
      </c>
      <c r="CF591" s="17">
        <v>0</v>
      </c>
      <c r="CG591" s="17"/>
      <c r="CH591" s="17">
        <v>8.0210269231958901E-3</v>
      </c>
      <c r="CI591" s="17">
        <v>2.18326805840325E-2</v>
      </c>
      <c r="CJ591" s="17">
        <v>0</v>
      </c>
      <c r="CK591" s="17"/>
      <c r="CL591" s="17">
        <v>6.9364114047336901E-3</v>
      </c>
      <c r="CM591" s="17">
        <v>1.00872901370551E-2</v>
      </c>
      <c r="CN591" s="17"/>
      <c r="CO591" s="17">
        <v>0</v>
      </c>
      <c r="CP591" s="17">
        <v>9.8679807048932099E-3</v>
      </c>
      <c r="CQ591" s="17">
        <v>7.4109173882787099E-3</v>
      </c>
      <c r="CR591" s="17">
        <v>1.25587778892576E-2</v>
      </c>
    </row>
    <row r="592" spans="2:96" x14ac:dyDescent="0.25">
      <c r="B592" t="s">
        <v>381</v>
      </c>
      <c r="C592" s="17">
        <v>0.70038381144197304</v>
      </c>
      <c r="D592" s="17">
        <v>0.64740800447557201</v>
      </c>
      <c r="E592" s="17">
        <v>0.74834288268645699</v>
      </c>
      <c r="F592" s="17"/>
      <c r="G592" s="17">
        <v>0.69591542600130896</v>
      </c>
      <c r="H592" s="17">
        <v>0.69094827733686004</v>
      </c>
      <c r="I592" s="17">
        <v>0.67087359137481595</v>
      </c>
      <c r="J592" s="17">
        <v>0.67243060450018499</v>
      </c>
      <c r="K592" s="17">
        <v>0.68318017828809297</v>
      </c>
      <c r="L592" s="17">
        <v>0.763770812940469</v>
      </c>
      <c r="M592" s="17"/>
      <c r="N592" s="17">
        <v>0.75525662121295101</v>
      </c>
      <c r="O592" s="17">
        <v>0.69109429411511003</v>
      </c>
      <c r="P592" s="17">
        <v>0.68404296262068698</v>
      </c>
      <c r="Q592" s="17">
        <v>0.66448592820438901</v>
      </c>
      <c r="R592" s="17"/>
      <c r="S592" s="17">
        <v>0.70731635069379495</v>
      </c>
      <c r="T592" s="17">
        <v>0.69687007049837102</v>
      </c>
      <c r="U592" s="17">
        <v>0.73431776573388496</v>
      </c>
      <c r="V592" s="17">
        <v>0.70830007201324696</v>
      </c>
      <c r="W592" s="17">
        <v>0.71550638115490595</v>
      </c>
      <c r="X592" s="17">
        <v>0.75153378625126999</v>
      </c>
      <c r="Y592" s="17">
        <v>0.71316895991826301</v>
      </c>
      <c r="Z592" s="17">
        <v>0.67180444840919795</v>
      </c>
      <c r="AA592" s="17">
        <v>0.69301435670866696</v>
      </c>
      <c r="AB592" s="17">
        <v>0.59173302671077199</v>
      </c>
      <c r="AC592" s="17">
        <v>0.740730970024851</v>
      </c>
      <c r="AD592" s="17">
        <v>0.59581735827270599</v>
      </c>
      <c r="AE592" s="17"/>
      <c r="AF592" s="17">
        <v>0.72356711156884002</v>
      </c>
      <c r="AG592" s="17">
        <v>0.68967089005864501</v>
      </c>
      <c r="AH592" s="17">
        <v>0.73510505769219803</v>
      </c>
      <c r="AI592" s="17">
        <v>0.70171628503099504</v>
      </c>
      <c r="AJ592" s="17">
        <v>0.65103754600760699</v>
      </c>
      <c r="AK592" s="17"/>
      <c r="AL592" s="17">
        <v>0.76109367376400305</v>
      </c>
      <c r="AM592" s="17">
        <v>0.68208209859584501</v>
      </c>
      <c r="AN592" s="17">
        <v>0.74302679310075304</v>
      </c>
      <c r="AO592" s="17"/>
      <c r="AP592" s="17">
        <v>0.688119180798617</v>
      </c>
      <c r="AQ592" s="17">
        <v>0.681617837005563</v>
      </c>
      <c r="AR592" s="17">
        <v>0.692803024008392</v>
      </c>
      <c r="AS592" s="17">
        <v>0.747544271461143</v>
      </c>
      <c r="AT592" s="17">
        <v>0.838279942240444</v>
      </c>
      <c r="AU592" s="17"/>
      <c r="AV592" s="17">
        <v>0.251630742094684</v>
      </c>
      <c r="AW592" s="17">
        <v>0.64828238832489404</v>
      </c>
      <c r="AX592" s="17">
        <v>0.66717392669391296</v>
      </c>
      <c r="AY592" s="17">
        <v>0.60649754264524303</v>
      </c>
      <c r="AZ592" s="17">
        <v>0.68296709025887203</v>
      </c>
      <c r="BA592" s="17">
        <v>0.68231989595244602</v>
      </c>
      <c r="BB592" s="17">
        <v>0.60930373915399505</v>
      </c>
      <c r="BC592" s="17">
        <v>0.77672836505478404</v>
      </c>
      <c r="BD592" s="17">
        <v>0.76886566771168896</v>
      </c>
      <c r="BE592" s="17">
        <v>0.76612997271051897</v>
      </c>
      <c r="BF592" s="17">
        <v>0.69047775888509499</v>
      </c>
      <c r="BG592" s="17">
        <v>0.77224338725558805</v>
      </c>
      <c r="BH592" s="17">
        <v>0.75825000858442504</v>
      </c>
      <c r="BI592" s="17">
        <v>0.73790634910799002</v>
      </c>
      <c r="BJ592" s="17">
        <v>0.87090550392423705</v>
      </c>
      <c r="BK592" s="17">
        <v>0.77941608166704501</v>
      </c>
      <c r="BL592" s="17"/>
      <c r="BM592" s="17">
        <v>0.69324165547633099</v>
      </c>
      <c r="BN592" s="17">
        <v>0.67975929060739404</v>
      </c>
      <c r="BO592" s="17">
        <v>0.72526703368333401</v>
      </c>
      <c r="BP592" s="17">
        <v>0.69446281709859503</v>
      </c>
      <c r="BQ592" s="17">
        <v>0.74786401984267503</v>
      </c>
      <c r="BR592" s="17">
        <v>0.72128729712619499</v>
      </c>
      <c r="BS592" s="17"/>
      <c r="BT592" s="17">
        <v>0.71680382858305702</v>
      </c>
      <c r="BU592" s="17">
        <v>0.67437223537690405</v>
      </c>
      <c r="BV592" s="17"/>
      <c r="BW592" s="17">
        <v>0.70126718000100696</v>
      </c>
      <c r="BX592" s="17">
        <v>0.71187635471075605</v>
      </c>
      <c r="BY592" s="17"/>
      <c r="BZ592" s="17">
        <v>0.70038381144197304</v>
      </c>
      <c r="CA592" s="17" t="s">
        <v>131</v>
      </c>
      <c r="CB592" s="17" t="s">
        <v>131</v>
      </c>
      <c r="CC592" s="17"/>
      <c r="CD592" s="17">
        <v>0.71431796835861605</v>
      </c>
      <c r="CE592" s="17">
        <v>0.62263523549139699</v>
      </c>
      <c r="CF592" s="17">
        <v>0.68393949357931005</v>
      </c>
      <c r="CG592" s="17"/>
      <c r="CH592" s="17">
        <v>0.71460959721333495</v>
      </c>
      <c r="CI592" s="17">
        <v>0.62107530414735301</v>
      </c>
      <c r="CJ592" s="17">
        <v>0.70647667406986903</v>
      </c>
      <c r="CK592" s="17"/>
      <c r="CL592" s="17">
        <v>0.72089714385193504</v>
      </c>
      <c r="CM592" s="17">
        <v>0.69358891341584705</v>
      </c>
      <c r="CN592" s="17"/>
      <c r="CO592" s="17">
        <v>0.82084954900770402</v>
      </c>
      <c r="CP592" s="17">
        <v>0.74603832455919805</v>
      </c>
      <c r="CQ592" s="17">
        <v>0.70953205998400104</v>
      </c>
      <c r="CR592" s="17">
        <v>0.54718055590371995</v>
      </c>
    </row>
    <row r="593" spans="2:96" x14ac:dyDescent="0.25">
      <c r="B593" t="s">
        <v>382</v>
      </c>
      <c r="C593" s="17">
        <v>8.8689933590875E-2</v>
      </c>
      <c r="D593" s="17">
        <v>0.110856738320118</v>
      </c>
      <c r="E593" s="17">
        <v>6.8519631730898201E-2</v>
      </c>
      <c r="F593" s="17"/>
      <c r="G593" s="17">
        <v>8.0636601174986999E-2</v>
      </c>
      <c r="H593" s="17">
        <v>9.6343178355136297E-2</v>
      </c>
      <c r="I593" s="17">
        <v>8.9175342189804996E-2</v>
      </c>
      <c r="J593" s="17">
        <v>0.117191908351071</v>
      </c>
      <c r="K593" s="17">
        <v>8.9787510811689397E-2</v>
      </c>
      <c r="L593" s="17">
        <v>6.4487711432736794E-2</v>
      </c>
      <c r="M593" s="17"/>
      <c r="N593" s="17">
        <v>8.5226800606352598E-2</v>
      </c>
      <c r="O593" s="17">
        <v>9.6133121227776105E-2</v>
      </c>
      <c r="P593" s="17">
        <v>8.2373758399937699E-2</v>
      </c>
      <c r="Q593" s="17">
        <v>9.09760291963813E-2</v>
      </c>
      <c r="R593" s="17"/>
      <c r="S593" s="17">
        <v>7.89947335873111E-2</v>
      </c>
      <c r="T593" s="17">
        <v>9.8427113583829606E-2</v>
      </c>
      <c r="U593" s="17">
        <v>3.7648753233495598E-2</v>
      </c>
      <c r="V593" s="17">
        <v>4.20116820463333E-2</v>
      </c>
      <c r="W593" s="17">
        <v>6.7787852029026097E-2</v>
      </c>
      <c r="X593" s="17">
        <v>6.8420324840433602E-2</v>
      </c>
      <c r="Y593" s="17">
        <v>0.10105064640669</v>
      </c>
      <c r="Z593" s="17">
        <v>0.16373795278108999</v>
      </c>
      <c r="AA593" s="17">
        <v>8.8502988320704495E-2</v>
      </c>
      <c r="AB593" s="17">
        <v>0.14668608916061199</v>
      </c>
      <c r="AC593" s="17">
        <v>0.106868433768416</v>
      </c>
      <c r="AD593" s="17">
        <v>0.25268029313545998</v>
      </c>
      <c r="AE593" s="17"/>
      <c r="AF593" s="17">
        <v>6.4397441842791295E-2</v>
      </c>
      <c r="AG593" s="17">
        <v>0.10614320250923601</v>
      </c>
      <c r="AH593" s="17">
        <v>8.4748228571400006E-2</v>
      </c>
      <c r="AI593" s="17">
        <v>0.109939481480926</v>
      </c>
      <c r="AJ593" s="17">
        <v>0.114582895938603</v>
      </c>
      <c r="AK593" s="17"/>
      <c r="AL593" s="17">
        <v>4.25981399194875E-2</v>
      </c>
      <c r="AM593" s="17">
        <v>0.114471842290189</v>
      </c>
      <c r="AN593" s="17">
        <v>8.6315795454725605E-2</v>
      </c>
      <c r="AO593" s="17"/>
      <c r="AP593" s="17">
        <v>8.4451353839081297E-2</v>
      </c>
      <c r="AQ593" s="17">
        <v>0.10773109481568</v>
      </c>
      <c r="AR593" s="17">
        <v>8.7382494340919395E-2</v>
      </c>
      <c r="AS593" s="17">
        <v>6.5077477586791194E-2</v>
      </c>
      <c r="AT593" s="17">
        <v>0.123860938549537</v>
      </c>
      <c r="AU593" s="17"/>
      <c r="AV593" s="17">
        <v>0</v>
      </c>
      <c r="AW593" s="17">
        <v>9.74894954530416E-2</v>
      </c>
      <c r="AX593" s="17">
        <v>0.115410468608413</v>
      </c>
      <c r="AY593" s="17">
        <v>0.11781123085358799</v>
      </c>
      <c r="AZ593" s="17">
        <v>8.6330813615368499E-2</v>
      </c>
      <c r="BA593" s="17">
        <v>0.108655586887108</v>
      </c>
      <c r="BB593" s="17">
        <v>9.0628144559596599E-2</v>
      </c>
      <c r="BC593" s="17">
        <v>0.10899518682102299</v>
      </c>
      <c r="BD593" s="17">
        <v>5.8604112841166497E-2</v>
      </c>
      <c r="BE593" s="17">
        <v>6.2277323553229201E-2</v>
      </c>
      <c r="BF593" s="17">
        <v>8.0587704973395693E-2</v>
      </c>
      <c r="BG593" s="17">
        <v>7.9863428120545907E-2</v>
      </c>
      <c r="BH593" s="17">
        <v>6.9621717025714E-2</v>
      </c>
      <c r="BI593" s="17">
        <v>7.1643556550952295E-2</v>
      </c>
      <c r="BJ593" s="17">
        <v>3.9275353537880697E-2</v>
      </c>
      <c r="BK593" s="17">
        <v>3.8499191416801998E-2</v>
      </c>
      <c r="BL593" s="17"/>
      <c r="BM593" s="17">
        <v>9.9139952449429206E-2</v>
      </c>
      <c r="BN593" s="17">
        <v>8.9308326188400802E-2</v>
      </c>
      <c r="BO593" s="17">
        <v>8.2882061065397195E-2</v>
      </c>
      <c r="BP593" s="17">
        <v>8.7986110507250997E-2</v>
      </c>
      <c r="BQ593" s="17">
        <v>6.7080047098853901E-2</v>
      </c>
      <c r="BR593" s="17">
        <v>0.11169711943989501</v>
      </c>
      <c r="BS593" s="17"/>
      <c r="BT593" s="17">
        <v>8.2331612705221505E-2</v>
      </c>
      <c r="BU593" s="17">
        <v>0.101786894851424</v>
      </c>
      <c r="BV593" s="17"/>
      <c r="BW593" s="17">
        <v>9.6860149302881601E-2</v>
      </c>
      <c r="BX593" s="17">
        <v>8.6907672969455493E-2</v>
      </c>
      <c r="BY593" s="17"/>
      <c r="BZ593" s="17">
        <v>8.8689933590875E-2</v>
      </c>
      <c r="CA593" s="17" t="s">
        <v>131</v>
      </c>
      <c r="CB593" s="17" t="s">
        <v>131</v>
      </c>
      <c r="CC593" s="17"/>
      <c r="CD593" s="17">
        <v>7.7696139049966001E-2</v>
      </c>
      <c r="CE593" s="17">
        <v>0.13237884079424</v>
      </c>
      <c r="CF593" s="17">
        <v>0.14033545166626099</v>
      </c>
      <c r="CG593" s="17"/>
      <c r="CH593" s="17">
        <v>8.0069815368913097E-2</v>
      </c>
      <c r="CI593" s="17">
        <v>0.12297920332580201</v>
      </c>
      <c r="CJ593" s="17">
        <v>0.12525940464378299</v>
      </c>
      <c r="CK593" s="17"/>
      <c r="CL593" s="17">
        <v>8.6844588401678899E-2</v>
      </c>
      <c r="CM593" s="17">
        <v>8.5716093945067504E-2</v>
      </c>
      <c r="CN593" s="17"/>
      <c r="CO593" s="17">
        <v>5.5881041770105597E-2</v>
      </c>
      <c r="CP593" s="17">
        <v>7.25784723464582E-2</v>
      </c>
      <c r="CQ593" s="17">
        <v>8.8033128551607095E-2</v>
      </c>
      <c r="CR593" s="17">
        <v>0.13436562275320199</v>
      </c>
    </row>
    <row r="594" spans="2:96" x14ac:dyDescent="0.25">
      <c r="B594" t="s">
        <v>275</v>
      </c>
      <c r="C594" s="17">
        <v>0.61169387785109797</v>
      </c>
      <c r="D594" s="17">
        <v>0.53655126615545401</v>
      </c>
      <c r="E594" s="17">
        <v>0.67982325095555896</v>
      </c>
      <c r="F594" s="17"/>
      <c r="G594" s="17">
        <v>0.61527882482632201</v>
      </c>
      <c r="H594" s="17">
        <v>0.59460509898172398</v>
      </c>
      <c r="I594" s="17">
        <v>0.58169824918501101</v>
      </c>
      <c r="J594" s="17">
        <v>0.55523869614911403</v>
      </c>
      <c r="K594" s="17">
        <v>0.59339266747640296</v>
      </c>
      <c r="L594" s="17">
        <v>0.69928310150773199</v>
      </c>
      <c r="M594" s="17"/>
      <c r="N594" s="17">
        <v>0.67002982060659899</v>
      </c>
      <c r="O594" s="17">
        <v>0.59496117288733397</v>
      </c>
      <c r="P594" s="17">
        <v>0.60166920422074899</v>
      </c>
      <c r="Q594" s="17">
        <v>0.57350989900800797</v>
      </c>
      <c r="R594" s="17"/>
      <c r="S594" s="17">
        <v>0.62832161710648404</v>
      </c>
      <c r="T594" s="17">
        <v>0.59844295691454097</v>
      </c>
      <c r="U594" s="17">
        <v>0.69666901250038904</v>
      </c>
      <c r="V594" s="17">
        <v>0.66628838996691397</v>
      </c>
      <c r="W594" s="17">
        <v>0.64771852912588002</v>
      </c>
      <c r="X594" s="17">
        <v>0.68311346141083595</v>
      </c>
      <c r="Y594" s="17">
        <v>0.61211831351157298</v>
      </c>
      <c r="Z594" s="17">
        <v>0.50806649562810802</v>
      </c>
      <c r="AA594" s="17">
        <v>0.60451136838796304</v>
      </c>
      <c r="AB594" s="17">
        <v>0.445046937550161</v>
      </c>
      <c r="AC594" s="17">
        <v>0.63386253625643496</v>
      </c>
      <c r="AD594" s="17">
        <v>0.34313706513724601</v>
      </c>
      <c r="AE594" s="17"/>
      <c r="AF594" s="17">
        <v>0.65916966972604796</v>
      </c>
      <c r="AG594" s="17">
        <v>0.58352768754940798</v>
      </c>
      <c r="AH594" s="17">
        <v>0.65035682912079795</v>
      </c>
      <c r="AI594" s="17">
        <v>0.59177680355006901</v>
      </c>
      <c r="AJ594" s="17">
        <v>0.53645465006900395</v>
      </c>
      <c r="AK594" s="17"/>
      <c r="AL594" s="17">
        <v>0.71849553384451603</v>
      </c>
      <c r="AM594" s="17">
        <v>0.56761025630565498</v>
      </c>
      <c r="AN594" s="17">
        <v>0.65671099764602703</v>
      </c>
      <c r="AO594" s="17"/>
      <c r="AP594" s="17">
        <v>0.60366782695953602</v>
      </c>
      <c r="AQ594" s="17">
        <v>0.573886742189883</v>
      </c>
      <c r="AR594" s="17">
        <v>0.60542052966747195</v>
      </c>
      <c r="AS594" s="17">
        <v>0.68246679387435105</v>
      </c>
      <c r="AT594" s="17">
        <v>0.71441900369090705</v>
      </c>
      <c r="AU594" s="17"/>
      <c r="AV594" s="17">
        <v>0.251630742094684</v>
      </c>
      <c r="AW594" s="17">
        <v>0.55079289287185296</v>
      </c>
      <c r="AX594" s="17">
        <v>0.55176345808549998</v>
      </c>
      <c r="AY594" s="17">
        <v>0.488686311791655</v>
      </c>
      <c r="AZ594" s="17">
        <v>0.59663627664350305</v>
      </c>
      <c r="BA594" s="17">
        <v>0.57366430906533805</v>
      </c>
      <c r="BB594" s="17">
        <v>0.51867559459439805</v>
      </c>
      <c r="BC594" s="17">
        <v>0.66773317823376099</v>
      </c>
      <c r="BD594" s="17">
        <v>0.710261554870522</v>
      </c>
      <c r="BE594" s="17">
        <v>0.70385264915728896</v>
      </c>
      <c r="BF594" s="17">
        <v>0.60989005391169904</v>
      </c>
      <c r="BG594" s="17">
        <v>0.69237995913504202</v>
      </c>
      <c r="BH594" s="17">
        <v>0.68862829155871097</v>
      </c>
      <c r="BI594" s="17">
        <v>0.66626279255703702</v>
      </c>
      <c r="BJ594" s="17">
        <v>0.83163015038635602</v>
      </c>
      <c r="BK594" s="17">
        <v>0.74091689025024299</v>
      </c>
      <c r="BL594" s="17"/>
      <c r="BM594" s="17">
        <v>0.59410170302690202</v>
      </c>
      <c r="BN594" s="17">
        <v>0.59045096441899303</v>
      </c>
      <c r="BO594" s="17">
        <v>0.64238497261793703</v>
      </c>
      <c r="BP594" s="17">
        <v>0.60647670659134401</v>
      </c>
      <c r="BQ594" s="17">
        <v>0.68078397274382196</v>
      </c>
      <c r="BR594" s="17">
        <v>0.60959017768629997</v>
      </c>
      <c r="BS594" s="17"/>
      <c r="BT594" s="17">
        <v>0.63447221587783498</v>
      </c>
      <c r="BU594" s="17">
        <v>0.57258534052548005</v>
      </c>
      <c r="BV594" s="17"/>
      <c r="BW594" s="17">
        <v>0.60440703069812596</v>
      </c>
      <c r="BX594" s="17">
        <v>0.62496868174130105</v>
      </c>
      <c r="BY594" s="17"/>
      <c r="BZ594" s="17">
        <v>0.61169387785109797</v>
      </c>
      <c r="CA594" s="17" t="s">
        <v>131</v>
      </c>
      <c r="CB594" s="17" t="s">
        <v>131</v>
      </c>
      <c r="CC594" s="17"/>
      <c r="CD594" s="17">
        <v>0.63662182930864997</v>
      </c>
      <c r="CE594" s="17">
        <v>0.49025639469715698</v>
      </c>
      <c r="CF594" s="17">
        <v>0.54360404191305001</v>
      </c>
      <c r="CG594" s="17"/>
      <c r="CH594" s="17">
        <v>0.63453978184442195</v>
      </c>
      <c r="CI594" s="17">
        <v>0.49809610082155098</v>
      </c>
      <c r="CJ594" s="17">
        <v>0.58121726942608598</v>
      </c>
      <c r="CK594" s="17"/>
      <c r="CL594" s="17">
        <v>0.63405255545025596</v>
      </c>
      <c r="CM594" s="17">
        <v>0.60787281947077998</v>
      </c>
      <c r="CN594" s="17"/>
      <c r="CO594" s="17">
        <v>0.76496850723759902</v>
      </c>
      <c r="CP594" s="17">
        <v>0.67345985221273996</v>
      </c>
      <c r="CQ594" s="17">
        <v>0.62149893143239399</v>
      </c>
      <c r="CR594" s="17">
        <v>0.41281493315051798</v>
      </c>
    </row>
    <row r="595" spans="2:96" x14ac:dyDescent="0.25">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c r="BE595" s="17"/>
      <c r="BF595" s="17"/>
      <c r="BG595" s="17"/>
      <c r="BH595" s="17"/>
      <c r="BI595" s="17"/>
      <c r="BJ595" s="17"/>
      <c r="BK595" s="17"/>
      <c r="BL595" s="17"/>
      <c r="BM595" s="17"/>
      <c r="BN595" s="17"/>
      <c r="BO595" s="17"/>
      <c r="BP595" s="17"/>
      <c r="BQ595" s="17"/>
      <c r="BR595" s="17"/>
      <c r="BS595" s="17"/>
      <c r="BT595" s="17"/>
      <c r="BU595" s="17"/>
      <c r="BV595" s="17"/>
      <c r="BW595" s="17"/>
      <c r="BX595" s="17"/>
      <c r="BY595" s="17"/>
      <c r="BZ595" s="17"/>
      <c r="CA595" s="17"/>
      <c r="CB595" s="17"/>
      <c r="CC595" s="17"/>
      <c r="CD595" s="17"/>
      <c r="CE595" s="17"/>
      <c r="CF595" s="17"/>
      <c r="CG595" s="17"/>
      <c r="CH595" s="17"/>
      <c r="CI595" s="17"/>
      <c r="CJ595" s="17"/>
      <c r="CK595" s="17"/>
      <c r="CL595" s="17"/>
      <c r="CM595" s="17"/>
      <c r="CN595" s="17"/>
      <c r="CO595" s="17"/>
      <c r="CP595" s="17"/>
      <c r="CQ595" s="17"/>
      <c r="CR595" s="17"/>
    </row>
    <row r="596" spans="2:96" x14ac:dyDescent="0.25">
      <c r="B596" s="6" t="s">
        <v>391</v>
      </c>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c r="BE596" s="17"/>
      <c r="BF596" s="17"/>
      <c r="BG596" s="17"/>
      <c r="BH596" s="17"/>
      <c r="BI596" s="17"/>
      <c r="BJ596" s="17"/>
      <c r="BK596" s="17"/>
      <c r="BL596" s="17"/>
      <c r="BM596" s="17"/>
      <c r="BN596" s="17"/>
      <c r="BO596" s="17"/>
      <c r="BP596" s="17"/>
      <c r="BQ596" s="17"/>
      <c r="BR596" s="17"/>
      <c r="BS596" s="17"/>
      <c r="BT596" s="17"/>
      <c r="BU596" s="17"/>
      <c r="BV596" s="17"/>
      <c r="BW596" s="17"/>
      <c r="BX596" s="17"/>
      <c r="BY596" s="17"/>
      <c r="BZ596" s="17"/>
      <c r="CA596" s="17"/>
      <c r="CB596" s="17"/>
      <c r="CC596" s="17"/>
      <c r="CD596" s="17"/>
      <c r="CE596" s="17"/>
      <c r="CF596" s="17"/>
      <c r="CG596" s="17"/>
      <c r="CH596" s="17"/>
      <c r="CI596" s="17"/>
      <c r="CJ596" s="17"/>
      <c r="CK596" s="17"/>
      <c r="CL596" s="17"/>
      <c r="CM596" s="17"/>
      <c r="CN596" s="17"/>
      <c r="CO596" s="17"/>
      <c r="CP596" s="17"/>
      <c r="CQ596" s="17"/>
      <c r="CR596" s="17"/>
    </row>
    <row r="597" spans="2:96" x14ac:dyDescent="0.25">
      <c r="B597" s="24" t="s">
        <v>384</v>
      </c>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c r="BF597" s="17"/>
      <c r="BG597" s="17"/>
      <c r="BH597" s="17"/>
      <c r="BI597" s="17"/>
      <c r="BJ597" s="17"/>
      <c r="BK597" s="17"/>
      <c r="BL597" s="17"/>
      <c r="BM597" s="17"/>
      <c r="BN597" s="17"/>
      <c r="BO597" s="17"/>
      <c r="BP597" s="17"/>
      <c r="BQ597" s="17"/>
      <c r="BR597" s="17"/>
      <c r="BS597" s="17"/>
      <c r="BT597" s="17"/>
      <c r="BU597" s="17"/>
      <c r="BV597" s="17"/>
      <c r="BW597" s="17"/>
      <c r="BX597" s="17"/>
      <c r="BY597" s="17"/>
      <c r="BZ597" s="17"/>
      <c r="CA597" s="17"/>
      <c r="CB597" s="17"/>
      <c r="CC597" s="17"/>
      <c r="CD597" s="17"/>
      <c r="CE597" s="17"/>
      <c r="CF597" s="17"/>
      <c r="CG597" s="17"/>
      <c r="CH597" s="17"/>
      <c r="CI597" s="17"/>
      <c r="CJ597" s="17"/>
      <c r="CK597" s="17"/>
      <c r="CL597" s="17"/>
      <c r="CM597" s="17"/>
      <c r="CN597" s="17"/>
      <c r="CO597" s="17"/>
      <c r="CP597" s="17"/>
      <c r="CQ597" s="17"/>
      <c r="CR597" s="17"/>
    </row>
    <row r="598" spans="2:96" x14ac:dyDescent="0.25">
      <c r="B598" t="s">
        <v>376</v>
      </c>
      <c r="C598" s="17">
        <v>0.49173521265995701</v>
      </c>
      <c r="D598" s="17">
        <v>0.49030329555788099</v>
      </c>
      <c r="E598" s="17">
        <v>0.494430532407721</v>
      </c>
      <c r="F598" s="17"/>
      <c r="G598" s="17">
        <v>0.365628911729657</v>
      </c>
      <c r="H598" s="17">
        <v>0.40752929473779897</v>
      </c>
      <c r="I598" s="17">
        <v>0.38104228410903301</v>
      </c>
      <c r="J598" s="17">
        <v>0.49772101507126298</v>
      </c>
      <c r="K598" s="17">
        <v>0.57475663618577999</v>
      </c>
      <c r="L598" s="17">
        <v>0.64206493590463698</v>
      </c>
      <c r="M598" s="17"/>
      <c r="N598" s="17">
        <v>0.50187812220022199</v>
      </c>
      <c r="O598" s="17">
        <v>0.48204686080562897</v>
      </c>
      <c r="P598" s="17">
        <v>0.46903733531575398</v>
      </c>
      <c r="Q598" s="17">
        <v>0.51287592266175897</v>
      </c>
      <c r="R598" s="17"/>
      <c r="S598" s="17">
        <v>0.40791552929880898</v>
      </c>
      <c r="T598" s="17">
        <v>0.53967204538572</v>
      </c>
      <c r="U598" s="17">
        <v>0.54126862247795804</v>
      </c>
      <c r="V598" s="17">
        <v>0.46768971995187503</v>
      </c>
      <c r="W598" s="17">
        <v>0.52840669513124205</v>
      </c>
      <c r="X598" s="17">
        <v>0.45722346297865601</v>
      </c>
      <c r="Y598" s="17">
        <v>0.51611425568491598</v>
      </c>
      <c r="Z598" s="17">
        <v>0.54939552683979798</v>
      </c>
      <c r="AA598" s="17">
        <v>0.50061249285137699</v>
      </c>
      <c r="AB598" s="17">
        <v>0.46767602367290001</v>
      </c>
      <c r="AC598" s="17">
        <v>0.51531280629901299</v>
      </c>
      <c r="AD598" s="17">
        <v>0.19712882574879201</v>
      </c>
      <c r="AE598" s="17"/>
      <c r="AF598" s="17">
        <v>0.55081328906485405</v>
      </c>
      <c r="AG598" s="17">
        <v>0.46826934168121498</v>
      </c>
      <c r="AH598" s="17">
        <v>0.55014003097869901</v>
      </c>
      <c r="AI598" s="17">
        <v>0.52435878289904703</v>
      </c>
      <c r="AJ598" s="17">
        <v>0.387310241466022</v>
      </c>
      <c r="AK598" s="17"/>
      <c r="AL598" s="17">
        <v>0.54965852609982402</v>
      </c>
      <c r="AM598" s="17">
        <v>0.46101124471563998</v>
      </c>
      <c r="AN598" s="17">
        <v>0.51052255725679496</v>
      </c>
      <c r="AO598" s="17"/>
      <c r="AP598" s="17">
        <v>0.47960403301556898</v>
      </c>
      <c r="AQ598" s="17">
        <v>0.50773670685352201</v>
      </c>
      <c r="AR598" s="17">
        <v>0.474862137041895</v>
      </c>
      <c r="AS598" s="17">
        <v>0.476065276211463</v>
      </c>
      <c r="AT598" s="17">
        <v>0.58069763949669295</v>
      </c>
      <c r="AU598" s="17"/>
      <c r="AV598" s="17">
        <v>0</v>
      </c>
      <c r="AW598" s="17">
        <v>0.48502131296263101</v>
      </c>
      <c r="AX598" s="17">
        <v>0.54092089128143295</v>
      </c>
      <c r="AY598" s="17">
        <v>0.56095338406332795</v>
      </c>
      <c r="AZ598" s="17">
        <v>0.52639949605505398</v>
      </c>
      <c r="BA598" s="17">
        <v>0.47619207221696702</v>
      </c>
      <c r="BB598" s="17">
        <v>0.47171731114461801</v>
      </c>
      <c r="BC598" s="17">
        <v>0.45291302475378098</v>
      </c>
      <c r="BD598" s="17">
        <v>0.40619956443587002</v>
      </c>
      <c r="BE598" s="17">
        <v>0.53074557557510005</v>
      </c>
      <c r="BF598" s="17">
        <v>0.48015742495789099</v>
      </c>
      <c r="BG598" s="17">
        <v>0.60351070566609599</v>
      </c>
      <c r="BH598" s="17">
        <v>0.380237393371266</v>
      </c>
      <c r="BI598" s="17">
        <v>0.49323839199890102</v>
      </c>
      <c r="BJ598" s="17">
        <v>0.59458163950975595</v>
      </c>
      <c r="BK598" s="17">
        <v>0.49740325711262601</v>
      </c>
      <c r="BL598" s="17"/>
      <c r="BM598" s="17">
        <v>0.44148230248166997</v>
      </c>
      <c r="BN598" s="17">
        <v>0.50847249319813903</v>
      </c>
      <c r="BO598" s="17">
        <v>0.53694590961122801</v>
      </c>
      <c r="BP598" s="17">
        <v>0.48039059415059998</v>
      </c>
      <c r="BQ598" s="17">
        <v>0.51506588830773703</v>
      </c>
      <c r="BR598" s="17">
        <v>0.45244510047795999</v>
      </c>
      <c r="BS598" s="17"/>
      <c r="BT598" s="17">
        <v>0.49554096399860498</v>
      </c>
      <c r="BU598" s="17">
        <v>0.49326755172388698</v>
      </c>
      <c r="BV598" s="17"/>
      <c r="BW598" s="17">
        <v>0.48020855883388203</v>
      </c>
      <c r="BX598" s="17">
        <v>0.51047298575697597</v>
      </c>
      <c r="BY598" s="17"/>
      <c r="BZ598" s="17">
        <v>0.49173521265995701</v>
      </c>
      <c r="CA598" s="17" t="s">
        <v>131</v>
      </c>
      <c r="CB598" s="17" t="s">
        <v>131</v>
      </c>
      <c r="CC598" s="17"/>
      <c r="CD598" s="17">
        <v>0.50838443417766899</v>
      </c>
      <c r="CE598" s="17">
        <v>0.34991602437726599</v>
      </c>
      <c r="CF598" s="17">
        <v>0.53062020419412803</v>
      </c>
      <c r="CG598" s="17"/>
      <c r="CH598" s="17">
        <v>0.51274365556297397</v>
      </c>
      <c r="CI598" s="17">
        <v>0.37361014127125902</v>
      </c>
      <c r="CJ598" s="17">
        <v>0.46754574819848199</v>
      </c>
      <c r="CK598" s="17"/>
      <c r="CL598" s="17">
        <v>0.54197201700067299</v>
      </c>
      <c r="CM598" s="17">
        <v>0.44142668571350202</v>
      </c>
      <c r="CN598" s="17"/>
      <c r="CO598" s="17">
        <v>0.64334472755271099</v>
      </c>
      <c r="CP598" s="17">
        <v>0.51499747647621996</v>
      </c>
      <c r="CQ598" s="17">
        <v>0.46840500562048598</v>
      </c>
      <c r="CR598" s="17">
        <v>0.440087521429043</v>
      </c>
    </row>
    <row r="599" spans="2:96" x14ac:dyDescent="0.25">
      <c r="B599" t="s">
        <v>377</v>
      </c>
      <c r="C599" s="17">
        <v>0.37303987390632798</v>
      </c>
      <c r="D599" s="17">
        <v>0.35660087412273</v>
      </c>
      <c r="E599" s="17">
        <v>0.38642753043866401</v>
      </c>
      <c r="F599" s="17"/>
      <c r="G599" s="17">
        <v>0.45932601949506802</v>
      </c>
      <c r="H599" s="17">
        <v>0.40983182038452298</v>
      </c>
      <c r="I599" s="17">
        <v>0.44558660203780198</v>
      </c>
      <c r="J599" s="17">
        <v>0.35347260419059101</v>
      </c>
      <c r="K599" s="17">
        <v>0.30893952600957902</v>
      </c>
      <c r="L599" s="17">
        <v>0.30413486408739498</v>
      </c>
      <c r="M599" s="17"/>
      <c r="N599" s="17">
        <v>0.40066627290676399</v>
      </c>
      <c r="O599" s="17">
        <v>0.375547650369431</v>
      </c>
      <c r="P599" s="17">
        <v>0.36969068350585599</v>
      </c>
      <c r="Q599" s="17">
        <v>0.343012871526443</v>
      </c>
      <c r="R599" s="17"/>
      <c r="S599" s="17">
        <v>0.419718318388345</v>
      </c>
      <c r="T599" s="17">
        <v>0.30146321749932797</v>
      </c>
      <c r="U599" s="17">
        <v>0.33210469820100702</v>
      </c>
      <c r="V599" s="17">
        <v>0.42066150018633203</v>
      </c>
      <c r="W599" s="17">
        <v>0.32066003960148898</v>
      </c>
      <c r="X599" s="17">
        <v>0.477458454861035</v>
      </c>
      <c r="Y599" s="17">
        <v>0.37701564663892101</v>
      </c>
      <c r="Z599" s="17">
        <v>0.26701948548767601</v>
      </c>
      <c r="AA599" s="17">
        <v>0.347486851222085</v>
      </c>
      <c r="AB599" s="17">
        <v>0.39064658886145298</v>
      </c>
      <c r="AC599" s="17">
        <v>0.39726580913946502</v>
      </c>
      <c r="AD599" s="17">
        <v>0.55019088111574799</v>
      </c>
      <c r="AE599" s="17"/>
      <c r="AF599" s="17">
        <v>0.35805146923813802</v>
      </c>
      <c r="AG599" s="17">
        <v>0.36177572323351198</v>
      </c>
      <c r="AH599" s="17">
        <v>0.318555278524286</v>
      </c>
      <c r="AI599" s="17">
        <v>0.265753292846375</v>
      </c>
      <c r="AJ599" s="17">
        <v>0.42943129031455002</v>
      </c>
      <c r="AK599" s="17"/>
      <c r="AL599" s="17">
        <v>0.36286361705542097</v>
      </c>
      <c r="AM599" s="17">
        <v>0.37936053499504802</v>
      </c>
      <c r="AN599" s="17">
        <v>0.36039550429286998</v>
      </c>
      <c r="AO599" s="17"/>
      <c r="AP599" s="17">
        <v>0.38170415192054102</v>
      </c>
      <c r="AQ599" s="17">
        <v>0.345918081119721</v>
      </c>
      <c r="AR599" s="17">
        <v>0.39314676368885099</v>
      </c>
      <c r="AS599" s="17">
        <v>0.37737158989728498</v>
      </c>
      <c r="AT599" s="17">
        <v>0.33877075407659402</v>
      </c>
      <c r="AU599" s="17"/>
      <c r="AV599" s="17">
        <v>1</v>
      </c>
      <c r="AW599" s="17">
        <v>0.30347257914423698</v>
      </c>
      <c r="AX599" s="17">
        <v>0.30744177690435598</v>
      </c>
      <c r="AY599" s="17">
        <v>0.34144266193143702</v>
      </c>
      <c r="AZ599" s="17">
        <v>0.296996237557557</v>
      </c>
      <c r="BA599" s="17">
        <v>0.37864318626916399</v>
      </c>
      <c r="BB599" s="17">
        <v>0.39264460327365902</v>
      </c>
      <c r="BC599" s="17">
        <v>0.38096199034072997</v>
      </c>
      <c r="BD599" s="17">
        <v>0.49024911247974301</v>
      </c>
      <c r="BE599" s="17">
        <v>0.40518036518065298</v>
      </c>
      <c r="BF599" s="17">
        <v>0.34700507891090598</v>
      </c>
      <c r="BG599" s="17">
        <v>0.307654122007537</v>
      </c>
      <c r="BH599" s="17">
        <v>0.51709356285065899</v>
      </c>
      <c r="BI599" s="17">
        <v>0.41569607246347201</v>
      </c>
      <c r="BJ599" s="17">
        <v>0.34313740697887402</v>
      </c>
      <c r="BK599" s="17">
        <v>0.40746649510487998</v>
      </c>
      <c r="BL599" s="17"/>
      <c r="BM599" s="17">
        <v>0.37454151421857101</v>
      </c>
      <c r="BN599" s="17">
        <v>0.36010069578292903</v>
      </c>
      <c r="BO599" s="17">
        <v>0.34150271496157503</v>
      </c>
      <c r="BP599" s="17">
        <v>0.39566926612233599</v>
      </c>
      <c r="BQ599" s="17">
        <v>0.35469389329661499</v>
      </c>
      <c r="BR599" s="17">
        <v>0.50943329393942205</v>
      </c>
      <c r="BS599" s="17"/>
      <c r="BT599" s="17">
        <v>0.36744479907215799</v>
      </c>
      <c r="BU599" s="17">
        <v>0.37902913882189199</v>
      </c>
      <c r="BV599" s="17"/>
      <c r="BW599" s="17">
        <v>0.37123070082829401</v>
      </c>
      <c r="BX599" s="17">
        <v>0.36695103972102799</v>
      </c>
      <c r="BY599" s="17"/>
      <c r="BZ599" s="17">
        <v>0.37303987390632798</v>
      </c>
      <c r="CA599" s="17" t="s">
        <v>131</v>
      </c>
      <c r="CB599" s="17" t="s">
        <v>131</v>
      </c>
      <c r="CC599" s="17"/>
      <c r="CD599" s="17">
        <v>0.36542442177574602</v>
      </c>
      <c r="CE599" s="17">
        <v>0.44699287699319501</v>
      </c>
      <c r="CF599" s="17">
        <v>0.32668873467161003</v>
      </c>
      <c r="CG599" s="17"/>
      <c r="CH599" s="17">
        <v>0.36426107620611198</v>
      </c>
      <c r="CI599" s="17">
        <v>0.42027857611382102</v>
      </c>
      <c r="CJ599" s="17">
        <v>0.38383828190256503</v>
      </c>
      <c r="CK599" s="17"/>
      <c r="CL599" s="17">
        <v>0.33583692683546201</v>
      </c>
      <c r="CM599" s="17">
        <v>0.41947967035009498</v>
      </c>
      <c r="CN599" s="17"/>
      <c r="CO599" s="17">
        <v>0.254602753162672</v>
      </c>
      <c r="CP599" s="17">
        <v>0.37077122065442703</v>
      </c>
      <c r="CQ599" s="17">
        <v>0.40815687231998499</v>
      </c>
      <c r="CR599" s="17">
        <v>0.34635327918046899</v>
      </c>
    </row>
    <row r="600" spans="2:96" x14ac:dyDescent="0.25">
      <c r="B600" t="s">
        <v>378</v>
      </c>
      <c r="C600" s="17">
        <v>0.100650017462729</v>
      </c>
      <c r="D600" s="17">
        <v>0.116569340354126</v>
      </c>
      <c r="E600" s="17">
        <v>8.6267942688206298E-2</v>
      </c>
      <c r="F600" s="17"/>
      <c r="G600" s="17">
        <v>0.122594449366034</v>
      </c>
      <c r="H600" s="17">
        <v>0.12705110540203399</v>
      </c>
      <c r="I600" s="17">
        <v>0.119543549793999</v>
      </c>
      <c r="J600" s="17">
        <v>0.12890858720176701</v>
      </c>
      <c r="K600" s="17">
        <v>8.4457373322610996E-2</v>
      </c>
      <c r="L600" s="17">
        <v>4.4860190689028398E-2</v>
      </c>
      <c r="M600" s="17"/>
      <c r="N600" s="17">
        <v>7.8249720146727306E-2</v>
      </c>
      <c r="O600" s="17">
        <v>0.11665246191787799</v>
      </c>
      <c r="P600" s="17">
        <v>0.110239478318768</v>
      </c>
      <c r="Q600" s="17">
        <v>9.7494483193535694E-2</v>
      </c>
      <c r="R600" s="17"/>
      <c r="S600" s="17">
        <v>0.136952903143713</v>
      </c>
      <c r="T600" s="17">
        <v>0.115214392606032</v>
      </c>
      <c r="U600" s="17">
        <v>0.11053809164335</v>
      </c>
      <c r="V600" s="17">
        <v>6.9584264422280301E-2</v>
      </c>
      <c r="W600" s="17">
        <v>0.13366951933368099</v>
      </c>
      <c r="X600" s="17">
        <v>7.2929964033938404E-3</v>
      </c>
      <c r="Y600" s="17">
        <v>8.61605031557965E-2</v>
      </c>
      <c r="Z600" s="17">
        <v>0.18358498767252601</v>
      </c>
      <c r="AA600" s="17">
        <v>0.11541122714111</v>
      </c>
      <c r="AB600" s="17">
        <v>7.6052237782177498E-2</v>
      </c>
      <c r="AC600" s="17">
        <v>8.7421384561522E-2</v>
      </c>
      <c r="AD600" s="17">
        <v>0.25268029313545998</v>
      </c>
      <c r="AE600" s="17"/>
      <c r="AF600" s="17">
        <v>6.3163370518326503E-2</v>
      </c>
      <c r="AG600" s="17">
        <v>0.134913533389174</v>
      </c>
      <c r="AH600" s="17">
        <v>8.0671185405947698E-2</v>
      </c>
      <c r="AI600" s="17">
        <v>0.12169105614982299</v>
      </c>
      <c r="AJ600" s="17">
        <v>0.12844220591580199</v>
      </c>
      <c r="AK600" s="17"/>
      <c r="AL600" s="17">
        <v>6.1687509688207597E-2</v>
      </c>
      <c r="AM600" s="17">
        <v>0.11893046314154899</v>
      </c>
      <c r="AN600" s="17">
        <v>7.3260329846906502E-2</v>
      </c>
      <c r="AO600" s="17"/>
      <c r="AP600" s="17">
        <v>0.105542894869795</v>
      </c>
      <c r="AQ600" s="17">
        <v>0.10255050484882799</v>
      </c>
      <c r="AR600" s="17">
        <v>9.4249045304119303E-2</v>
      </c>
      <c r="AS600" s="17">
        <v>0.13257210511831399</v>
      </c>
      <c r="AT600" s="17">
        <v>8.0531606426714003E-2</v>
      </c>
      <c r="AU600" s="17"/>
      <c r="AV600" s="17">
        <v>0</v>
      </c>
      <c r="AW600" s="17">
        <v>0.115002096898533</v>
      </c>
      <c r="AX600" s="17">
        <v>0.13107316712522599</v>
      </c>
      <c r="AY600" s="17">
        <v>5.6339348537411002E-2</v>
      </c>
      <c r="AZ600" s="17">
        <v>0.114043496814002</v>
      </c>
      <c r="BA600" s="17">
        <v>9.3964782346139197E-2</v>
      </c>
      <c r="BB600" s="17">
        <v>8.8323028375416002E-2</v>
      </c>
      <c r="BC600" s="17">
        <v>0.13718726224245001</v>
      </c>
      <c r="BD600" s="17">
        <v>9.1683913045605803E-2</v>
      </c>
      <c r="BE600" s="17">
        <v>5.2114023536445599E-2</v>
      </c>
      <c r="BF600" s="17">
        <v>0.146769093692009</v>
      </c>
      <c r="BG600" s="17">
        <v>7.3991630807286296E-2</v>
      </c>
      <c r="BH600" s="17">
        <v>8.4486975757820201E-2</v>
      </c>
      <c r="BI600" s="17">
        <v>6.9924244849408901E-2</v>
      </c>
      <c r="BJ600" s="17">
        <v>6.2280953511369697E-2</v>
      </c>
      <c r="BK600" s="17">
        <v>7.3599370896181598E-2</v>
      </c>
      <c r="BL600" s="17"/>
      <c r="BM600" s="17">
        <v>0.13308268227557099</v>
      </c>
      <c r="BN600" s="17">
        <v>9.6891351445381302E-2</v>
      </c>
      <c r="BO600" s="17">
        <v>8.4491318031739093E-2</v>
      </c>
      <c r="BP600" s="17">
        <v>9.9191979364516805E-2</v>
      </c>
      <c r="BQ600" s="17">
        <v>0.10391006994525499</v>
      </c>
      <c r="BR600" s="17">
        <v>2.0741949533422101E-2</v>
      </c>
      <c r="BS600" s="17"/>
      <c r="BT600" s="17">
        <v>0.10503809732187901</v>
      </c>
      <c r="BU600" s="17">
        <v>9.42902470554699E-2</v>
      </c>
      <c r="BV600" s="17"/>
      <c r="BW600" s="17">
        <v>0.113038629661361</v>
      </c>
      <c r="BX600" s="17">
        <v>9.3567422237528494E-2</v>
      </c>
      <c r="BY600" s="17"/>
      <c r="BZ600" s="17">
        <v>0.100650017462729</v>
      </c>
      <c r="CA600" s="17" t="s">
        <v>131</v>
      </c>
      <c r="CB600" s="17" t="s">
        <v>131</v>
      </c>
      <c r="CC600" s="17"/>
      <c r="CD600" s="17">
        <v>9.1273832596074703E-2</v>
      </c>
      <c r="CE600" s="17">
        <v>0.15431340989961101</v>
      </c>
      <c r="CF600" s="17">
        <v>0.12940705774844</v>
      </c>
      <c r="CG600" s="17"/>
      <c r="CH600" s="17">
        <v>9.1661217401660805E-2</v>
      </c>
      <c r="CI600" s="17">
        <v>0.15134242243448701</v>
      </c>
      <c r="CJ600" s="17">
        <v>0.118728205266695</v>
      </c>
      <c r="CK600" s="17"/>
      <c r="CL600" s="17">
        <v>9.19685725903676E-2</v>
      </c>
      <c r="CM600" s="17">
        <v>0.101491098692938</v>
      </c>
      <c r="CN600" s="17"/>
      <c r="CO600" s="17">
        <v>7.2273455730633596E-2</v>
      </c>
      <c r="CP600" s="17">
        <v>9.67289687697519E-2</v>
      </c>
      <c r="CQ600" s="17">
        <v>8.9096370293887103E-2</v>
      </c>
      <c r="CR600" s="17">
        <v>0.14144757771580499</v>
      </c>
    </row>
    <row r="601" spans="2:96" x14ac:dyDescent="0.25">
      <c r="B601" t="s">
        <v>379</v>
      </c>
      <c r="C601" s="17">
        <v>2.0710397767680699E-2</v>
      </c>
      <c r="D601" s="17">
        <v>2.28092152223681E-2</v>
      </c>
      <c r="E601" s="17">
        <v>1.8835078253369698E-2</v>
      </c>
      <c r="F601" s="17"/>
      <c r="G601" s="17">
        <v>3.7141368378667099E-2</v>
      </c>
      <c r="H601" s="17">
        <v>2.6003689737420298E-2</v>
      </c>
      <c r="I601" s="17">
        <v>3.11182792907851E-2</v>
      </c>
      <c r="J601" s="17">
        <v>1.21666747016875E-2</v>
      </c>
      <c r="K601" s="17">
        <v>2.7516519479912301E-2</v>
      </c>
      <c r="L601" s="17">
        <v>2.6454028895124501E-3</v>
      </c>
      <c r="M601" s="17"/>
      <c r="N601" s="17">
        <v>1.35306739817224E-2</v>
      </c>
      <c r="O601" s="17">
        <v>1.5450724911817801E-2</v>
      </c>
      <c r="P601" s="17">
        <v>2.6539715603355701E-2</v>
      </c>
      <c r="Q601" s="17">
        <v>2.9299196898282E-2</v>
      </c>
      <c r="R601" s="17"/>
      <c r="S601" s="17">
        <v>2.52471907126244E-2</v>
      </c>
      <c r="T601" s="17">
        <v>1.80265225004465E-2</v>
      </c>
      <c r="U601" s="17">
        <v>1.6088587677684701E-2</v>
      </c>
      <c r="V601" s="17">
        <v>2.5160962171431399E-2</v>
      </c>
      <c r="W601" s="17">
        <v>1.72637459335882E-2</v>
      </c>
      <c r="X601" s="17">
        <v>1.50222367499657E-2</v>
      </c>
      <c r="Y601" s="17">
        <v>2.0709594520367199E-2</v>
      </c>
      <c r="Z601" s="17">
        <v>0</v>
      </c>
      <c r="AA601" s="17">
        <v>3.6489428785428699E-2</v>
      </c>
      <c r="AB601" s="17">
        <v>2.7013371411439599E-2</v>
      </c>
      <c r="AC601" s="17">
        <v>0</v>
      </c>
      <c r="AD601" s="17">
        <v>0</v>
      </c>
      <c r="AE601" s="17"/>
      <c r="AF601" s="17">
        <v>1.4309727217282501E-2</v>
      </c>
      <c r="AG601" s="17">
        <v>2.6937770334068498E-2</v>
      </c>
      <c r="AH601" s="17">
        <v>2.2573485307482499E-2</v>
      </c>
      <c r="AI601" s="17">
        <v>8.8196868104755605E-2</v>
      </c>
      <c r="AJ601" s="17">
        <v>2.1144820222314599E-2</v>
      </c>
      <c r="AK601" s="17"/>
      <c r="AL601" s="17">
        <v>1.5405148401646499E-2</v>
      </c>
      <c r="AM601" s="17">
        <v>2.39495860641308E-2</v>
      </c>
      <c r="AN601" s="17">
        <v>3.3301183727994399E-2</v>
      </c>
      <c r="AO601" s="17"/>
      <c r="AP601" s="17">
        <v>2.30226112503738E-2</v>
      </c>
      <c r="AQ601" s="17">
        <v>2.8192231006908101E-2</v>
      </c>
      <c r="AR601" s="17">
        <v>1.6486779986537501E-2</v>
      </c>
      <c r="AS601" s="17">
        <v>1.3991028772938599E-2</v>
      </c>
      <c r="AT601" s="17">
        <v>0</v>
      </c>
      <c r="AU601" s="17"/>
      <c r="AV601" s="17">
        <v>0</v>
      </c>
      <c r="AW601" s="17">
        <v>5.0475803763781198E-2</v>
      </c>
      <c r="AX601" s="17">
        <v>2.05641646889855E-2</v>
      </c>
      <c r="AY601" s="17">
        <v>3.1760507516139902E-2</v>
      </c>
      <c r="AZ601" s="17">
        <v>3.1517192761529998E-2</v>
      </c>
      <c r="BA601" s="17">
        <v>2.59487789146517E-2</v>
      </c>
      <c r="BB601" s="17">
        <v>3.2083285072934703E-2</v>
      </c>
      <c r="BC601" s="17">
        <v>1.7219635120683498E-2</v>
      </c>
      <c r="BD601" s="17">
        <v>0</v>
      </c>
      <c r="BE601" s="17">
        <v>0</v>
      </c>
      <c r="BF601" s="17">
        <v>1.7442119699364499E-2</v>
      </c>
      <c r="BG601" s="17">
        <v>1.4843541519080799E-2</v>
      </c>
      <c r="BH601" s="17">
        <v>1.8182068020254301E-2</v>
      </c>
      <c r="BI601" s="17">
        <v>2.1141290688218201E-2</v>
      </c>
      <c r="BJ601" s="17">
        <v>0</v>
      </c>
      <c r="BK601" s="17">
        <v>2.15308768863125E-2</v>
      </c>
      <c r="BL601" s="17"/>
      <c r="BM601" s="17">
        <v>3.4396205511819503E-2</v>
      </c>
      <c r="BN601" s="17">
        <v>1.8697174672857201E-2</v>
      </c>
      <c r="BO601" s="17">
        <v>1.7868180465183299E-2</v>
      </c>
      <c r="BP601" s="17">
        <v>1.38349876690746E-2</v>
      </c>
      <c r="BQ601" s="17">
        <v>2.6330148450392801E-2</v>
      </c>
      <c r="BR601" s="17">
        <v>0</v>
      </c>
      <c r="BS601" s="17"/>
      <c r="BT601" s="17">
        <v>1.7845262120502001E-2</v>
      </c>
      <c r="BU601" s="17">
        <v>2.3048015873589199E-2</v>
      </c>
      <c r="BV601" s="17"/>
      <c r="BW601" s="17">
        <v>2.59978654490183E-2</v>
      </c>
      <c r="BX601" s="17">
        <v>1.8098230943942899E-2</v>
      </c>
      <c r="BY601" s="17"/>
      <c r="BZ601" s="17">
        <v>2.0710397767680699E-2</v>
      </c>
      <c r="CA601" s="17" t="s">
        <v>131</v>
      </c>
      <c r="CB601" s="17" t="s">
        <v>131</v>
      </c>
      <c r="CC601" s="17"/>
      <c r="CD601" s="17">
        <v>2.3586567188366801E-2</v>
      </c>
      <c r="CE601" s="17">
        <v>1.31611842665519E-2</v>
      </c>
      <c r="CF601" s="17">
        <v>0</v>
      </c>
      <c r="CG601" s="17"/>
      <c r="CH601" s="17">
        <v>2.15013526204282E-2</v>
      </c>
      <c r="CI601" s="17">
        <v>1.96523118949768E-2</v>
      </c>
      <c r="CJ601" s="17">
        <v>1.70337809481899E-2</v>
      </c>
      <c r="CK601" s="17"/>
      <c r="CL601" s="17">
        <v>1.54392300177979E-2</v>
      </c>
      <c r="CM601" s="17">
        <v>2.8293957209643499E-2</v>
      </c>
      <c r="CN601" s="17"/>
      <c r="CO601" s="17">
        <v>2.9779063553983801E-2</v>
      </c>
      <c r="CP601" s="17">
        <v>7.1755480873843596E-3</v>
      </c>
      <c r="CQ601" s="17">
        <v>2.0145578674099999E-2</v>
      </c>
      <c r="CR601" s="17">
        <v>4.6967901178999502E-2</v>
      </c>
    </row>
    <row r="602" spans="2:96" x14ac:dyDescent="0.25">
      <c r="B602" t="s">
        <v>380</v>
      </c>
      <c r="C602" s="17">
        <v>6.7609480891350198E-3</v>
      </c>
      <c r="D602" s="17">
        <v>9.1566506349477408E-3</v>
      </c>
      <c r="E602" s="17">
        <v>4.5731147679298999E-3</v>
      </c>
      <c r="F602" s="17"/>
      <c r="G602" s="17">
        <v>1.53092510305739E-2</v>
      </c>
      <c r="H602" s="17">
        <v>1.3018847086819199E-2</v>
      </c>
      <c r="I602" s="17">
        <v>3.9584075308434098E-3</v>
      </c>
      <c r="J602" s="17">
        <v>7.73111883469164E-3</v>
      </c>
      <c r="K602" s="17">
        <v>0</v>
      </c>
      <c r="L602" s="17">
        <v>3.34443882422286E-3</v>
      </c>
      <c r="M602" s="17"/>
      <c r="N602" s="17">
        <v>5.6752107645640197E-3</v>
      </c>
      <c r="O602" s="17">
        <v>5.1380331042050302E-3</v>
      </c>
      <c r="P602" s="17">
        <v>9.6126254129253307E-3</v>
      </c>
      <c r="Q602" s="17">
        <v>7.1966002660751897E-3</v>
      </c>
      <c r="R602" s="17"/>
      <c r="S602" s="17">
        <v>1.0166058456508999E-2</v>
      </c>
      <c r="T602" s="17">
        <v>1.9197877960557198E-2</v>
      </c>
      <c r="U602" s="17">
        <v>0</v>
      </c>
      <c r="V602" s="17">
        <v>9.4027993042603893E-3</v>
      </c>
      <c r="W602" s="17">
        <v>0</v>
      </c>
      <c r="X602" s="17">
        <v>0</v>
      </c>
      <c r="Y602" s="17">
        <v>0</v>
      </c>
      <c r="Z602" s="17">
        <v>0</v>
      </c>
      <c r="AA602" s="17">
        <v>0</v>
      </c>
      <c r="AB602" s="17">
        <v>2.2491006565196699E-2</v>
      </c>
      <c r="AC602" s="17">
        <v>0</v>
      </c>
      <c r="AD602" s="17">
        <v>0</v>
      </c>
      <c r="AE602" s="17"/>
      <c r="AF602" s="17">
        <v>5.4304427403287199E-3</v>
      </c>
      <c r="AG602" s="17">
        <v>3.3586331636598502E-3</v>
      </c>
      <c r="AH602" s="17">
        <v>1.4171779367120199E-2</v>
      </c>
      <c r="AI602" s="17">
        <v>0</v>
      </c>
      <c r="AJ602" s="17">
        <v>2.55997799560219E-2</v>
      </c>
      <c r="AK602" s="17"/>
      <c r="AL602" s="17">
        <v>3.2923068837833001E-3</v>
      </c>
      <c r="AM602" s="17">
        <v>8.4935625835142105E-3</v>
      </c>
      <c r="AN602" s="17">
        <v>1.13739938549568E-2</v>
      </c>
      <c r="AO602" s="17"/>
      <c r="AP602" s="17">
        <v>3.9984446267998198E-3</v>
      </c>
      <c r="AQ602" s="17">
        <v>2.7274627092781201E-3</v>
      </c>
      <c r="AR602" s="17">
        <v>1.42408047049855E-2</v>
      </c>
      <c r="AS602" s="17">
        <v>0</v>
      </c>
      <c r="AT602" s="17">
        <v>0</v>
      </c>
      <c r="AU602" s="17"/>
      <c r="AV602" s="17">
        <v>0</v>
      </c>
      <c r="AW602" s="17">
        <v>2.0256467383951701E-2</v>
      </c>
      <c r="AX602" s="17">
        <v>0</v>
      </c>
      <c r="AY602" s="17">
        <v>0</v>
      </c>
      <c r="AZ602" s="17">
        <v>2.2973721355995399E-2</v>
      </c>
      <c r="BA602" s="17">
        <v>1.7303427640007502E-2</v>
      </c>
      <c r="BB602" s="17">
        <v>8.0061244230488094E-3</v>
      </c>
      <c r="BC602" s="17">
        <v>1.1718087542355499E-2</v>
      </c>
      <c r="BD602" s="17">
        <v>0</v>
      </c>
      <c r="BE602" s="17">
        <v>0</v>
      </c>
      <c r="BF602" s="17">
        <v>0</v>
      </c>
      <c r="BG602" s="17">
        <v>0</v>
      </c>
      <c r="BH602" s="17">
        <v>0</v>
      </c>
      <c r="BI602" s="17">
        <v>0</v>
      </c>
      <c r="BJ602" s="17">
        <v>0</v>
      </c>
      <c r="BK602" s="17">
        <v>0</v>
      </c>
      <c r="BL602" s="17"/>
      <c r="BM602" s="17">
        <v>4.4572832454436596E-3</v>
      </c>
      <c r="BN602" s="17">
        <v>5.1870780284833298E-3</v>
      </c>
      <c r="BO602" s="17">
        <v>9.0688651175665005E-3</v>
      </c>
      <c r="BP602" s="17">
        <v>1.09131726934732E-2</v>
      </c>
      <c r="BQ602" s="17">
        <v>0</v>
      </c>
      <c r="BR602" s="17">
        <v>1.7379656049195301E-2</v>
      </c>
      <c r="BS602" s="17"/>
      <c r="BT602" s="17">
        <v>8.8678903412407594E-3</v>
      </c>
      <c r="BU602" s="17">
        <v>0</v>
      </c>
      <c r="BV602" s="17"/>
      <c r="BW602" s="17">
        <v>5.9430136285244699E-3</v>
      </c>
      <c r="BX602" s="17">
        <v>6.0673559774325897E-3</v>
      </c>
      <c r="BY602" s="17"/>
      <c r="BZ602" s="17">
        <v>6.7609480891350198E-3</v>
      </c>
      <c r="CA602" s="17" t="s">
        <v>131</v>
      </c>
      <c r="CB602" s="17" t="s">
        <v>131</v>
      </c>
      <c r="CC602" s="17"/>
      <c r="CD602" s="17">
        <v>7.4522850724249102E-3</v>
      </c>
      <c r="CE602" s="17">
        <v>6.2328948366269501E-3</v>
      </c>
      <c r="CF602" s="17">
        <v>0</v>
      </c>
      <c r="CG602" s="17"/>
      <c r="CH602" s="17">
        <v>5.9274022565557099E-3</v>
      </c>
      <c r="CI602" s="17">
        <v>6.1454024134696304E-3</v>
      </c>
      <c r="CJ602" s="17">
        <v>0</v>
      </c>
      <c r="CK602" s="17"/>
      <c r="CL602" s="17">
        <v>8.8318317851368896E-3</v>
      </c>
      <c r="CM602" s="17">
        <v>1.9733934069983599E-3</v>
      </c>
      <c r="CN602" s="17"/>
      <c r="CO602" s="17">
        <v>0</v>
      </c>
      <c r="CP602" s="17">
        <v>5.9267929386393999E-3</v>
      </c>
      <c r="CQ602" s="17">
        <v>1.0336609551977001E-2</v>
      </c>
      <c r="CR602" s="17">
        <v>3.5411188578385899E-3</v>
      </c>
    </row>
    <row r="603" spans="2:96" x14ac:dyDescent="0.25">
      <c r="B603" t="s">
        <v>175</v>
      </c>
      <c r="C603" s="17">
        <v>7.1035501141704501E-3</v>
      </c>
      <c r="D603" s="17">
        <v>4.5606241079473699E-3</v>
      </c>
      <c r="E603" s="17">
        <v>9.4658014441096807E-3</v>
      </c>
      <c r="F603" s="17"/>
      <c r="G603" s="17">
        <v>0</v>
      </c>
      <c r="H603" s="17">
        <v>1.6565242651404501E-2</v>
      </c>
      <c r="I603" s="17">
        <v>1.8750877237537201E-2</v>
      </c>
      <c r="J603" s="17">
        <v>0</v>
      </c>
      <c r="K603" s="17">
        <v>4.3299450021174E-3</v>
      </c>
      <c r="L603" s="17">
        <v>2.9501676052039699E-3</v>
      </c>
      <c r="M603" s="17"/>
      <c r="N603" s="17">
        <v>0</v>
      </c>
      <c r="O603" s="17">
        <v>5.1642688910390503E-3</v>
      </c>
      <c r="P603" s="17">
        <v>1.4880161843341099E-2</v>
      </c>
      <c r="Q603" s="17">
        <v>1.0120925453905701E-2</v>
      </c>
      <c r="R603" s="17"/>
      <c r="S603" s="17">
        <v>0</v>
      </c>
      <c r="T603" s="17">
        <v>6.4259440479161999E-3</v>
      </c>
      <c r="U603" s="17">
        <v>0</v>
      </c>
      <c r="V603" s="17">
        <v>7.50075396382057E-3</v>
      </c>
      <c r="W603" s="17">
        <v>0</v>
      </c>
      <c r="X603" s="17">
        <v>4.3002849006949798E-2</v>
      </c>
      <c r="Y603" s="17">
        <v>0</v>
      </c>
      <c r="Z603" s="17">
        <v>0</v>
      </c>
      <c r="AA603" s="17">
        <v>0</v>
      </c>
      <c r="AB603" s="17">
        <v>1.6120771706833601E-2</v>
      </c>
      <c r="AC603" s="17">
        <v>0</v>
      </c>
      <c r="AD603" s="17">
        <v>0</v>
      </c>
      <c r="AE603" s="17"/>
      <c r="AF603" s="17">
        <v>8.2317012210707408E-3</v>
      </c>
      <c r="AG603" s="17">
        <v>4.7449981983707602E-3</v>
      </c>
      <c r="AH603" s="17">
        <v>1.3888240416464101E-2</v>
      </c>
      <c r="AI603" s="17">
        <v>0</v>
      </c>
      <c r="AJ603" s="17">
        <v>8.0716621252897303E-3</v>
      </c>
      <c r="AK603" s="17"/>
      <c r="AL603" s="17">
        <v>7.0928918711173298E-3</v>
      </c>
      <c r="AM603" s="17">
        <v>8.2546085001186705E-3</v>
      </c>
      <c r="AN603" s="17">
        <v>1.1146431020477E-2</v>
      </c>
      <c r="AO603" s="17"/>
      <c r="AP603" s="17">
        <v>6.1278643169215804E-3</v>
      </c>
      <c r="AQ603" s="17">
        <v>1.2875013461742401E-2</v>
      </c>
      <c r="AR603" s="17">
        <v>7.0144692736119202E-3</v>
      </c>
      <c r="AS603" s="17">
        <v>0</v>
      </c>
      <c r="AT603" s="17">
        <v>0</v>
      </c>
      <c r="AU603" s="17"/>
      <c r="AV603" s="17">
        <v>0</v>
      </c>
      <c r="AW603" s="17">
        <v>2.5771739846866301E-2</v>
      </c>
      <c r="AX603" s="17">
        <v>0</v>
      </c>
      <c r="AY603" s="17">
        <v>9.5040979516843802E-3</v>
      </c>
      <c r="AZ603" s="17">
        <v>8.0698554558620607E-3</v>
      </c>
      <c r="BA603" s="17">
        <v>7.9477526130707007E-3</v>
      </c>
      <c r="BB603" s="17">
        <v>7.2256477103228899E-3</v>
      </c>
      <c r="BC603" s="17">
        <v>0</v>
      </c>
      <c r="BD603" s="17">
        <v>1.18674100387808E-2</v>
      </c>
      <c r="BE603" s="17">
        <v>1.19600357078012E-2</v>
      </c>
      <c r="BF603" s="17">
        <v>8.6262827398292698E-3</v>
      </c>
      <c r="BG603" s="17">
        <v>0</v>
      </c>
      <c r="BH603" s="17">
        <v>0</v>
      </c>
      <c r="BI603" s="17">
        <v>0</v>
      </c>
      <c r="BJ603" s="17">
        <v>0</v>
      </c>
      <c r="BK603" s="17">
        <v>0</v>
      </c>
      <c r="BL603" s="17"/>
      <c r="BM603" s="17">
        <v>1.20400122669246E-2</v>
      </c>
      <c r="BN603" s="17">
        <v>1.0651206872209801E-2</v>
      </c>
      <c r="BO603" s="17">
        <v>1.01230118127086E-2</v>
      </c>
      <c r="BP603" s="17">
        <v>0</v>
      </c>
      <c r="BQ603" s="17">
        <v>0</v>
      </c>
      <c r="BR603" s="17">
        <v>0</v>
      </c>
      <c r="BS603" s="17"/>
      <c r="BT603" s="17">
        <v>5.2629871456141303E-3</v>
      </c>
      <c r="BU603" s="17">
        <v>1.0365046525161899E-2</v>
      </c>
      <c r="BV603" s="17"/>
      <c r="BW603" s="17">
        <v>3.58123159891975E-3</v>
      </c>
      <c r="BX603" s="17">
        <v>4.8429653630919899E-3</v>
      </c>
      <c r="BY603" s="17"/>
      <c r="BZ603" s="17">
        <v>7.1035501141704501E-3</v>
      </c>
      <c r="CA603" s="17" t="s">
        <v>131</v>
      </c>
      <c r="CB603" s="17" t="s">
        <v>131</v>
      </c>
      <c r="CC603" s="17"/>
      <c r="CD603" s="17">
        <v>3.8784591897193898E-3</v>
      </c>
      <c r="CE603" s="17">
        <v>2.93836096267493E-2</v>
      </c>
      <c r="CF603" s="17">
        <v>1.3284003385823201E-2</v>
      </c>
      <c r="CG603" s="17"/>
      <c r="CH603" s="17">
        <v>3.9052959522689499E-3</v>
      </c>
      <c r="CI603" s="17">
        <v>2.8971145871987101E-2</v>
      </c>
      <c r="CJ603" s="17">
        <v>1.28539836840687E-2</v>
      </c>
      <c r="CK603" s="17"/>
      <c r="CL603" s="17">
        <v>5.9514217705621698E-3</v>
      </c>
      <c r="CM603" s="17">
        <v>7.3351946268237801E-3</v>
      </c>
      <c r="CN603" s="17"/>
      <c r="CO603" s="17">
        <v>0</v>
      </c>
      <c r="CP603" s="17">
        <v>4.3999930735780903E-3</v>
      </c>
      <c r="CQ603" s="17">
        <v>3.8595635395655401E-3</v>
      </c>
      <c r="CR603" s="17">
        <v>2.1602601637845699E-2</v>
      </c>
    </row>
    <row r="604" spans="2:96" x14ac:dyDescent="0.25">
      <c r="B604" t="s">
        <v>381</v>
      </c>
      <c r="C604" s="17">
        <v>0.86477508656628499</v>
      </c>
      <c r="D604" s="17">
        <v>0.846904169680611</v>
      </c>
      <c r="E604" s="17">
        <v>0.88085806284638402</v>
      </c>
      <c r="F604" s="17"/>
      <c r="G604" s="17">
        <v>0.82495493122472496</v>
      </c>
      <c r="H604" s="17">
        <v>0.81736111512232201</v>
      </c>
      <c r="I604" s="17">
        <v>0.82662888614683505</v>
      </c>
      <c r="J604" s="17">
        <v>0.851193619261854</v>
      </c>
      <c r="K604" s="17">
        <v>0.88369616219535896</v>
      </c>
      <c r="L604" s="17">
        <v>0.94619979999203196</v>
      </c>
      <c r="M604" s="17"/>
      <c r="N604" s="17">
        <v>0.90254439510698603</v>
      </c>
      <c r="O604" s="17">
        <v>0.85759451117506003</v>
      </c>
      <c r="P604" s="17">
        <v>0.83872801882160997</v>
      </c>
      <c r="Q604" s="17">
        <v>0.85588879418820096</v>
      </c>
      <c r="R604" s="17"/>
      <c r="S604" s="17">
        <v>0.82763384768715398</v>
      </c>
      <c r="T604" s="17">
        <v>0.84113526288504803</v>
      </c>
      <c r="U604" s="17">
        <v>0.873373320678965</v>
      </c>
      <c r="V604" s="17">
        <v>0.888351220138207</v>
      </c>
      <c r="W604" s="17">
        <v>0.84906673473273098</v>
      </c>
      <c r="X604" s="17">
        <v>0.93468191783969101</v>
      </c>
      <c r="Y604" s="17">
        <v>0.89312990232383604</v>
      </c>
      <c r="Z604" s="17">
        <v>0.81641501232747404</v>
      </c>
      <c r="AA604" s="17">
        <v>0.84809934407346199</v>
      </c>
      <c r="AB604" s="17">
        <v>0.85832261253435305</v>
      </c>
      <c r="AC604" s="17">
        <v>0.91257861543847796</v>
      </c>
      <c r="AD604" s="17">
        <v>0.74731970686453997</v>
      </c>
      <c r="AE604" s="17"/>
      <c r="AF604" s="17">
        <v>0.90886475830299196</v>
      </c>
      <c r="AG604" s="17">
        <v>0.83004506491472596</v>
      </c>
      <c r="AH604" s="17">
        <v>0.86869530950298501</v>
      </c>
      <c r="AI604" s="17">
        <v>0.79011207574542097</v>
      </c>
      <c r="AJ604" s="17">
        <v>0.81674153178057196</v>
      </c>
      <c r="AK604" s="17"/>
      <c r="AL604" s="17">
        <v>0.91252214315524505</v>
      </c>
      <c r="AM604" s="17">
        <v>0.84037177971068799</v>
      </c>
      <c r="AN604" s="17">
        <v>0.870918061549665</v>
      </c>
      <c r="AO604" s="17"/>
      <c r="AP604" s="17">
        <v>0.86130818493611006</v>
      </c>
      <c r="AQ604" s="17">
        <v>0.85365478797324301</v>
      </c>
      <c r="AR604" s="17">
        <v>0.86800890073074599</v>
      </c>
      <c r="AS604" s="17">
        <v>0.85343686610874803</v>
      </c>
      <c r="AT604" s="17">
        <v>0.91946839357328602</v>
      </c>
      <c r="AU604" s="17"/>
      <c r="AV604" s="17">
        <v>1</v>
      </c>
      <c r="AW604" s="17">
        <v>0.78849389210686804</v>
      </c>
      <c r="AX604" s="17">
        <v>0.84836266818578898</v>
      </c>
      <c r="AY604" s="17">
        <v>0.90239604599476497</v>
      </c>
      <c r="AZ604" s="17">
        <v>0.82339573361261098</v>
      </c>
      <c r="BA604" s="17">
        <v>0.85483525848613096</v>
      </c>
      <c r="BB604" s="17">
        <v>0.86436191441827803</v>
      </c>
      <c r="BC604" s="17">
        <v>0.83387501509451101</v>
      </c>
      <c r="BD604" s="17">
        <v>0.89644867691561303</v>
      </c>
      <c r="BE604" s="17">
        <v>0.93592594075575297</v>
      </c>
      <c r="BF604" s="17">
        <v>0.82716250386879697</v>
      </c>
      <c r="BG604" s="17">
        <v>0.91116482767363305</v>
      </c>
      <c r="BH604" s="17">
        <v>0.89733095622192505</v>
      </c>
      <c r="BI604" s="17">
        <v>0.90893446446237303</v>
      </c>
      <c r="BJ604" s="17">
        <v>0.93771904648863003</v>
      </c>
      <c r="BK604" s="17">
        <v>0.90486975221750598</v>
      </c>
      <c r="BL604" s="17"/>
      <c r="BM604" s="17">
        <v>0.81602381670024104</v>
      </c>
      <c r="BN604" s="17">
        <v>0.86857318898106795</v>
      </c>
      <c r="BO604" s="17">
        <v>0.87844862457280204</v>
      </c>
      <c r="BP604" s="17">
        <v>0.87605986027293503</v>
      </c>
      <c r="BQ604" s="17">
        <v>0.86975978160435297</v>
      </c>
      <c r="BR604" s="17">
        <v>0.96187839441738299</v>
      </c>
      <c r="BS604" s="17"/>
      <c r="BT604" s="17">
        <v>0.86298576307076402</v>
      </c>
      <c r="BU604" s="17">
        <v>0.87229669054577896</v>
      </c>
      <c r="BV604" s="17"/>
      <c r="BW604" s="17">
        <v>0.85143925966217604</v>
      </c>
      <c r="BX604" s="17">
        <v>0.87742402547800402</v>
      </c>
      <c r="BY604" s="17"/>
      <c r="BZ604" s="17">
        <v>0.86477508656628499</v>
      </c>
      <c r="CA604" s="17" t="s">
        <v>131</v>
      </c>
      <c r="CB604" s="17" t="s">
        <v>131</v>
      </c>
      <c r="CC604" s="17"/>
      <c r="CD604" s="17">
        <v>0.87380885595341395</v>
      </c>
      <c r="CE604" s="17">
        <v>0.79690890137046</v>
      </c>
      <c r="CF604" s="17">
        <v>0.857308938865737</v>
      </c>
      <c r="CG604" s="17"/>
      <c r="CH604" s="17">
        <v>0.877004731769086</v>
      </c>
      <c r="CI604" s="17">
        <v>0.79388871738507905</v>
      </c>
      <c r="CJ604" s="17">
        <v>0.85138403010104702</v>
      </c>
      <c r="CK604" s="17"/>
      <c r="CL604" s="17">
        <v>0.87780894383613495</v>
      </c>
      <c r="CM604" s="17">
        <v>0.860906356063597</v>
      </c>
      <c r="CN604" s="17"/>
      <c r="CO604" s="17">
        <v>0.897947480715383</v>
      </c>
      <c r="CP604" s="17">
        <v>0.88576869713064599</v>
      </c>
      <c r="CQ604" s="17">
        <v>0.87656187794047002</v>
      </c>
      <c r="CR604" s="17">
        <v>0.78644080060951105</v>
      </c>
    </row>
    <row r="605" spans="2:96" x14ac:dyDescent="0.25">
      <c r="B605" t="s">
        <v>382</v>
      </c>
      <c r="C605" s="17">
        <v>2.74713458568158E-2</v>
      </c>
      <c r="D605" s="17">
        <v>3.1965865857315902E-2</v>
      </c>
      <c r="E605" s="17">
        <v>2.3408193021299602E-2</v>
      </c>
      <c r="F605" s="17"/>
      <c r="G605" s="17">
        <v>5.2450619409240999E-2</v>
      </c>
      <c r="H605" s="17">
        <v>3.90225368242395E-2</v>
      </c>
      <c r="I605" s="17">
        <v>3.5076686821628497E-2</v>
      </c>
      <c r="J605" s="17">
        <v>1.9897793536379101E-2</v>
      </c>
      <c r="K605" s="17">
        <v>2.7516519479912301E-2</v>
      </c>
      <c r="L605" s="17">
        <v>5.9898417137353201E-3</v>
      </c>
      <c r="M605" s="17"/>
      <c r="N605" s="17">
        <v>1.92058847462864E-2</v>
      </c>
      <c r="O605" s="17">
        <v>2.05887580160229E-2</v>
      </c>
      <c r="P605" s="17">
        <v>3.6152341016281002E-2</v>
      </c>
      <c r="Q605" s="17">
        <v>3.6495797164357101E-2</v>
      </c>
      <c r="R605" s="17"/>
      <c r="S605" s="17">
        <v>3.5413249169133403E-2</v>
      </c>
      <c r="T605" s="17">
        <v>3.7224400461003698E-2</v>
      </c>
      <c r="U605" s="17">
        <v>1.6088587677684701E-2</v>
      </c>
      <c r="V605" s="17">
        <v>3.4563761475691797E-2</v>
      </c>
      <c r="W605" s="17">
        <v>1.72637459335882E-2</v>
      </c>
      <c r="X605" s="17">
        <v>1.50222367499657E-2</v>
      </c>
      <c r="Y605" s="17">
        <v>2.0709594520367199E-2</v>
      </c>
      <c r="Z605" s="17">
        <v>0</v>
      </c>
      <c r="AA605" s="17">
        <v>3.6489428785428699E-2</v>
      </c>
      <c r="AB605" s="17">
        <v>4.9504377976636302E-2</v>
      </c>
      <c r="AC605" s="17">
        <v>0</v>
      </c>
      <c r="AD605" s="17">
        <v>0</v>
      </c>
      <c r="AE605" s="17"/>
      <c r="AF605" s="17">
        <v>1.9740169957611201E-2</v>
      </c>
      <c r="AG605" s="17">
        <v>3.02964034977284E-2</v>
      </c>
      <c r="AH605" s="17">
        <v>3.6745264674602797E-2</v>
      </c>
      <c r="AI605" s="17">
        <v>8.8196868104755605E-2</v>
      </c>
      <c r="AJ605" s="17">
        <v>4.67446001783366E-2</v>
      </c>
      <c r="AK605" s="17"/>
      <c r="AL605" s="17">
        <v>1.86974552854298E-2</v>
      </c>
      <c r="AM605" s="17">
        <v>3.2443148647645102E-2</v>
      </c>
      <c r="AN605" s="17">
        <v>4.4675177582951101E-2</v>
      </c>
      <c r="AO605" s="17"/>
      <c r="AP605" s="17">
        <v>2.70210558771736E-2</v>
      </c>
      <c r="AQ605" s="17">
        <v>3.0919693716186199E-2</v>
      </c>
      <c r="AR605" s="17">
        <v>3.0727584691523001E-2</v>
      </c>
      <c r="AS605" s="17">
        <v>1.3991028772938599E-2</v>
      </c>
      <c r="AT605" s="17">
        <v>0</v>
      </c>
      <c r="AU605" s="17"/>
      <c r="AV605" s="17">
        <v>0</v>
      </c>
      <c r="AW605" s="17">
        <v>7.0732271147732895E-2</v>
      </c>
      <c r="AX605" s="17">
        <v>2.05641646889855E-2</v>
      </c>
      <c r="AY605" s="17">
        <v>3.1760507516139902E-2</v>
      </c>
      <c r="AZ605" s="17">
        <v>5.4490914117525401E-2</v>
      </c>
      <c r="BA605" s="17">
        <v>4.3252206554659202E-2</v>
      </c>
      <c r="BB605" s="17">
        <v>4.0089409495983497E-2</v>
      </c>
      <c r="BC605" s="17">
        <v>2.8937722663039001E-2</v>
      </c>
      <c r="BD605" s="17">
        <v>0</v>
      </c>
      <c r="BE605" s="17">
        <v>0</v>
      </c>
      <c r="BF605" s="17">
        <v>1.7442119699364499E-2</v>
      </c>
      <c r="BG605" s="17">
        <v>1.4843541519080799E-2</v>
      </c>
      <c r="BH605" s="17">
        <v>1.8182068020254301E-2</v>
      </c>
      <c r="BI605" s="17">
        <v>2.1141290688218201E-2</v>
      </c>
      <c r="BJ605" s="17">
        <v>0</v>
      </c>
      <c r="BK605" s="17">
        <v>2.15308768863125E-2</v>
      </c>
      <c r="BL605" s="17"/>
      <c r="BM605" s="17">
        <v>3.8853488757263202E-2</v>
      </c>
      <c r="BN605" s="17">
        <v>2.3884252701340501E-2</v>
      </c>
      <c r="BO605" s="17">
        <v>2.69370455827498E-2</v>
      </c>
      <c r="BP605" s="17">
        <v>2.4748160362547799E-2</v>
      </c>
      <c r="BQ605" s="17">
        <v>2.6330148450392801E-2</v>
      </c>
      <c r="BR605" s="17">
        <v>1.7379656049195301E-2</v>
      </c>
      <c r="BS605" s="17"/>
      <c r="BT605" s="17">
        <v>2.6713152461742801E-2</v>
      </c>
      <c r="BU605" s="17">
        <v>2.3048015873589199E-2</v>
      </c>
      <c r="BV605" s="17"/>
      <c r="BW605" s="17">
        <v>3.1940879077542797E-2</v>
      </c>
      <c r="BX605" s="17">
        <v>2.41655869213755E-2</v>
      </c>
      <c r="BY605" s="17"/>
      <c r="BZ605" s="17">
        <v>2.74713458568158E-2</v>
      </c>
      <c r="CA605" s="17" t="s">
        <v>131</v>
      </c>
      <c r="CB605" s="17" t="s">
        <v>131</v>
      </c>
      <c r="CC605" s="17"/>
      <c r="CD605" s="17">
        <v>3.10388522607918E-2</v>
      </c>
      <c r="CE605" s="17">
        <v>1.9394079103178901E-2</v>
      </c>
      <c r="CF605" s="17">
        <v>0</v>
      </c>
      <c r="CG605" s="17"/>
      <c r="CH605" s="17">
        <v>2.7428754876983898E-2</v>
      </c>
      <c r="CI605" s="17">
        <v>2.57977143084464E-2</v>
      </c>
      <c r="CJ605" s="17">
        <v>1.70337809481899E-2</v>
      </c>
      <c r="CK605" s="17"/>
      <c r="CL605" s="17">
        <v>2.4271061802934799E-2</v>
      </c>
      <c r="CM605" s="17">
        <v>3.0267350616641899E-2</v>
      </c>
      <c r="CN605" s="17"/>
      <c r="CO605" s="17">
        <v>2.9779063553983801E-2</v>
      </c>
      <c r="CP605" s="17">
        <v>1.3102341026023799E-2</v>
      </c>
      <c r="CQ605" s="17">
        <v>3.0482188226077001E-2</v>
      </c>
      <c r="CR605" s="17">
        <v>5.0509020036838097E-2</v>
      </c>
    </row>
    <row r="606" spans="2:96" x14ac:dyDescent="0.25">
      <c r="B606" t="s">
        <v>275</v>
      </c>
      <c r="C606" s="17">
        <v>0.837303740709469</v>
      </c>
      <c r="D606" s="17">
        <v>0.81493830382329502</v>
      </c>
      <c r="E606" s="17">
        <v>0.85744986982508498</v>
      </c>
      <c r="F606" s="17"/>
      <c r="G606" s="17">
        <v>0.77250431181548396</v>
      </c>
      <c r="H606" s="17">
        <v>0.77833857829808295</v>
      </c>
      <c r="I606" s="17">
        <v>0.79155219932520704</v>
      </c>
      <c r="J606" s="17">
        <v>0.831295825725475</v>
      </c>
      <c r="K606" s="17">
        <v>0.856179642715447</v>
      </c>
      <c r="L606" s="17">
        <v>0.94020995827829701</v>
      </c>
      <c r="M606" s="17"/>
      <c r="N606" s="17">
        <v>0.88333851036069999</v>
      </c>
      <c r="O606" s="17">
        <v>0.83700575315903702</v>
      </c>
      <c r="P606" s="17">
        <v>0.80257567780532901</v>
      </c>
      <c r="Q606" s="17">
        <v>0.81939299702384405</v>
      </c>
      <c r="R606" s="17"/>
      <c r="S606" s="17">
        <v>0.79222059851801996</v>
      </c>
      <c r="T606" s="17">
        <v>0.80391086242404397</v>
      </c>
      <c r="U606" s="17">
        <v>0.85728473300128005</v>
      </c>
      <c r="V606" s="17">
        <v>0.85378745866251504</v>
      </c>
      <c r="W606" s="17">
        <v>0.83180298879914305</v>
      </c>
      <c r="X606" s="17">
        <v>0.91965968108972496</v>
      </c>
      <c r="Y606" s="17">
        <v>0.87242030780346902</v>
      </c>
      <c r="Z606" s="17">
        <v>0.81641501232747404</v>
      </c>
      <c r="AA606" s="17">
        <v>0.81160991528803295</v>
      </c>
      <c r="AB606" s="17">
        <v>0.80881823455771595</v>
      </c>
      <c r="AC606" s="17">
        <v>0.91257861543847796</v>
      </c>
      <c r="AD606" s="17">
        <v>0.74731970686453997</v>
      </c>
      <c r="AE606" s="17"/>
      <c r="AF606" s="17">
        <v>0.88912458834538</v>
      </c>
      <c r="AG606" s="17">
        <v>0.79974866141699796</v>
      </c>
      <c r="AH606" s="17">
        <v>0.83195004482838297</v>
      </c>
      <c r="AI606" s="17">
        <v>0.70191520764066595</v>
      </c>
      <c r="AJ606" s="17">
        <v>0.76999693160223504</v>
      </c>
      <c r="AK606" s="17"/>
      <c r="AL606" s="17">
        <v>0.89382468786981495</v>
      </c>
      <c r="AM606" s="17">
        <v>0.80792863106304302</v>
      </c>
      <c r="AN606" s="17">
        <v>0.82624288396671397</v>
      </c>
      <c r="AO606" s="17"/>
      <c r="AP606" s="17">
        <v>0.83428712905893598</v>
      </c>
      <c r="AQ606" s="17">
        <v>0.82273509425705704</v>
      </c>
      <c r="AR606" s="17">
        <v>0.83728131603922296</v>
      </c>
      <c r="AS606" s="17">
        <v>0.83944583733580902</v>
      </c>
      <c r="AT606" s="17">
        <v>0.91946839357328602</v>
      </c>
      <c r="AU606" s="17"/>
      <c r="AV606" s="17">
        <v>1</v>
      </c>
      <c r="AW606" s="17">
        <v>0.71776162095913498</v>
      </c>
      <c r="AX606" s="17">
        <v>0.82779850349680295</v>
      </c>
      <c r="AY606" s="17">
        <v>0.87063553847862496</v>
      </c>
      <c r="AZ606" s="17">
        <v>0.76890481949508505</v>
      </c>
      <c r="BA606" s="17">
        <v>0.81158305193147195</v>
      </c>
      <c r="BB606" s="17">
        <v>0.82427250492229398</v>
      </c>
      <c r="BC606" s="17">
        <v>0.80493729243147205</v>
      </c>
      <c r="BD606" s="17">
        <v>0.89644867691561303</v>
      </c>
      <c r="BE606" s="17">
        <v>0.93592594075575297</v>
      </c>
      <c r="BF606" s="17">
        <v>0.80972038416943304</v>
      </c>
      <c r="BG606" s="17">
        <v>0.89632128615455198</v>
      </c>
      <c r="BH606" s="17">
        <v>0.87914888820167103</v>
      </c>
      <c r="BI606" s="17">
        <v>0.88779317377415501</v>
      </c>
      <c r="BJ606" s="17">
        <v>0.93771904648863003</v>
      </c>
      <c r="BK606" s="17">
        <v>0.88333887533119304</v>
      </c>
      <c r="BL606" s="17"/>
      <c r="BM606" s="17">
        <v>0.77717032794297802</v>
      </c>
      <c r="BN606" s="17">
        <v>0.84468893627972796</v>
      </c>
      <c r="BO606" s="17">
        <v>0.85151157899005303</v>
      </c>
      <c r="BP606" s="17">
        <v>0.85131169991038802</v>
      </c>
      <c r="BQ606" s="17">
        <v>0.84342963315396002</v>
      </c>
      <c r="BR606" s="17">
        <v>0.94449873836818699</v>
      </c>
      <c r="BS606" s="17"/>
      <c r="BT606" s="17">
        <v>0.83627261060902103</v>
      </c>
      <c r="BU606" s="17">
        <v>0.84924867467219001</v>
      </c>
      <c r="BV606" s="17"/>
      <c r="BW606" s="17">
        <v>0.81949838058463398</v>
      </c>
      <c r="BX606" s="17">
        <v>0.85325843855662897</v>
      </c>
      <c r="BY606" s="17"/>
      <c r="BZ606" s="17">
        <v>0.837303740709469</v>
      </c>
      <c r="CA606" s="17" t="s">
        <v>131</v>
      </c>
      <c r="CB606" s="17" t="s">
        <v>131</v>
      </c>
      <c r="CC606" s="17"/>
      <c r="CD606" s="17">
        <v>0.84277000369262201</v>
      </c>
      <c r="CE606" s="17">
        <v>0.77751482226728097</v>
      </c>
      <c r="CF606" s="17">
        <v>0.857308938865737</v>
      </c>
      <c r="CG606" s="17"/>
      <c r="CH606" s="17">
        <v>0.84957597689210196</v>
      </c>
      <c r="CI606" s="17">
        <v>0.76809100307663303</v>
      </c>
      <c r="CJ606" s="17">
        <v>0.83435024915285705</v>
      </c>
      <c r="CK606" s="17"/>
      <c r="CL606" s="17">
        <v>0.85353788203320102</v>
      </c>
      <c r="CM606" s="17">
        <v>0.83063900544695501</v>
      </c>
      <c r="CN606" s="17"/>
      <c r="CO606" s="17">
        <v>0.86816841716139903</v>
      </c>
      <c r="CP606" s="17">
        <v>0.87266635610462195</v>
      </c>
      <c r="CQ606" s="17">
        <v>0.84607968971439296</v>
      </c>
      <c r="CR606" s="17">
        <v>0.73593178057267306</v>
      </c>
    </row>
    <row r="607" spans="2:96" x14ac:dyDescent="0.25">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c r="BB607" s="17"/>
      <c r="BC607" s="17"/>
      <c r="BD607" s="17"/>
      <c r="BE607" s="17"/>
      <c r="BF607" s="17"/>
      <c r="BG607" s="17"/>
      <c r="BH607" s="17"/>
      <c r="BI607" s="17"/>
      <c r="BJ607" s="17"/>
      <c r="BK607" s="17"/>
      <c r="BL607" s="17"/>
      <c r="BM607" s="17"/>
      <c r="BN607" s="17"/>
      <c r="BO607" s="17"/>
      <c r="BP607" s="17"/>
      <c r="BQ607" s="17"/>
      <c r="BR607" s="17"/>
      <c r="BS607" s="17"/>
      <c r="BT607" s="17"/>
      <c r="BU607" s="17"/>
      <c r="BV607" s="17"/>
      <c r="BW607" s="17"/>
      <c r="BX607" s="17"/>
      <c r="BY607" s="17"/>
      <c r="BZ607" s="17"/>
      <c r="CA607" s="17"/>
      <c r="CB607" s="17"/>
      <c r="CC607" s="17"/>
      <c r="CD607" s="17"/>
      <c r="CE607" s="17"/>
      <c r="CF607" s="17"/>
      <c r="CG607" s="17"/>
      <c r="CH607" s="17"/>
      <c r="CI607" s="17"/>
      <c r="CJ607" s="17"/>
      <c r="CK607" s="17"/>
      <c r="CL607" s="17"/>
      <c r="CM607" s="17"/>
      <c r="CN607" s="17"/>
      <c r="CO607" s="17"/>
      <c r="CP607" s="17"/>
      <c r="CQ607" s="17"/>
      <c r="CR607" s="17"/>
    </row>
    <row r="608" spans="2:96" x14ac:dyDescent="0.25">
      <c r="B608" s="6" t="s">
        <v>394</v>
      </c>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c r="AV608" s="17"/>
      <c r="AW608" s="17"/>
      <c r="AX608" s="17"/>
      <c r="AY608" s="17"/>
      <c r="AZ608" s="17"/>
      <c r="BA608" s="17"/>
      <c r="BB608" s="17"/>
      <c r="BC608" s="17"/>
      <c r="BD608" s="17"/>
      <c r="BE608" s="17"/>
      <c r="BF608" s="17"/>
      <c r="BG608" s="17"/>
      <c r="BH608" s="17"/>
      <c r="BI608" s="17"/>
      <c r="BJ608" s="17"/>
      <c r="BK608" s="17"/>
      <c r="BL608" s="17"/>
      <c r="BM608" s="17"/>
      <c r="BN608" s="17"/>
      <c r="BO608" s="17"/>
      <c r="BP608" s="17"/>
      <c r="BQ608" s="17"/>
      <c r="BR608" s="17"/>
      <c r="BS608" s="17"/>
      <c r="BT608" s="17"/>
      <c r="BU608" s="17"/>
      <c r="BV608" s="17"/>
      <c r="BW608" s="17"/>
      <c r="BX608" s="17"/>
      <c r="BY608" s="17"/>
      <c r="BZ608" s="17"/>
      <c r="CA608" s="17"/>
      <c r="CB608" s="17"/>
      <c r="CC608" s="17"/>
      <c r="CD608" s="17"/>
      <c r="CE608" s="17"/>
      <c r="CF608" s="17"/>
      <c r="CG608" s="17"/>
      <c r="CH608" s="17"/>
      <c r="CI608" s="17"/>
      <c r="CJ608" s="17"/>
      <c r="CK608" s="17"/>
      <c r="CL608" s="17"/>
      <c r="CM608" s="17"/>
      <c r="CN608" s="17"/>
      <c r="CO608" s="17"/>
      <c r="CP608" s="17"/>
      <c r="CQ608" s="17"/>
      <c r="CR608" s="17"/>
    </row>
    <row r="609" spans="2:96" x14ac:dyDescent="0.25">
      <c r="B609" s="24" t="s">
        <v>393</v>
      </c>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BG609" s="17"/>
      <c r="BH609" s="17"/>
      <c r="BI609" s="17"/>
      <c r="BJ609" s="17"/>
      <c r="BK609" s="17"/>
      <c r="BL609" s="17"/>
      <c r="BM609" s="17"/>
      <c r="BN609" s="17"/>
      <c r="BO609" s="17"/>
      <c r="BP609" s="17"/>
      <c r="BQ609" s="17"/>
      <c r="BR609" s="17"/>
      <c r="BS609" s="17"/>
      <c r="BT609" s="17"/>
      <c r="BU609" s="17"/>
      <c r="BV609" s="17"/>
      <c r="BW609" s="17"/>
      <c r="BX609" s="17"/>
      <c r="BY609" s="17"/>
      <c r="BZ609" s="17"/>
      <c r="CA609" s="17"/>
      <c r="CB609" s="17"/>
      <c r="CC609" s="17"/>
      <c r="CD609" s="17"/>
      <c r="CE609" s="17"/>
      <c r="CF609" s="17"/>
      <c r="CG609" s="17"/>
      <c r="CH609" s="17"/>
      <c r="CI609" s="17"/>
      <c r="CJ609" s="17"/>
      <c r="CK609" s="17"/>
      <c r="CL609" s="17"/>
      <c r="CM609" s="17"/>
      <c r="CN609" s="17"/>
      <c r="CO609" s="17"/>
      <c r="CP609" s="17"/>
      <c r="CQ609" s="17"/>
      <c r="CR609" s="17"/>
    </row>
    <row r="610" spans="2:96" x14ac:dyDescent="0.25">
      <c r="B610" t="s">
        <v>376</v>
      </c>
      <c r="C610" s="17">
        <v>0.224562228269377</v>
      </c>
      <c r="D610" s="17">
        <v>0.25726996398861102</v>
      </c>
      <c r="E610" s="17">
        <v>0.181982127438197</v>
      </c>
      <c r="F610" s="17"/>
      <c r="G610" s="17">
        <v>0.36156267485115701</v>
      </c>
      <c r="H610" s="17">
        <v>0.16367727494318601</v>
      </c>
      <c r="I610" s="17">
        <v>0.15627455154303199</v>
      </c>
      <c r="J610" s="17">
        <v>0.21575734252370199</v>
      </c>
      <c r="K610" s="17">
        <v>0.201213537218845</v>
      </c>
      <c r="L610" s="17">
        <v>0.22468476075814101</v>
      </c>
      <c r="M610" s="17"/>
      <c r="N610" s="17">
        <v>0.32429139200787799</v>
      </c>
      <c r="O610" s="17">
        <v>0.29062039713971199</v>
      </c>
      <c r="P610" s="17">
        <v>0.15399245728663899</v>
      </c>
      <c r="Q610" s="17">
        <v>0.123069287196254</v>
      </c>
      <c r="R610" s="17"/>
      <c r="S610" s="17">
        <v>0.26849099016337102</v>
      </c>
      <c r="T610" s="17">
        <v>0.225975140226648</v>
      </c>
      <c r="U610" s="17">
        <v>0.27357202371344103</v>
      </c>
      <c r="V610" s="17">
        <v>0.20493610812427801</v>
      </c>
      <c r="W610" s="17">
        <v>0.31963238934578098</v>
      </c>
      <c r="X610" s="17">
        <v>0.31517269126893899</v>
      </c>
      <c r="Y610" s="17">
        <v>6.8039295498433502E-2</v>
      </c>
      <c r="Z610" s="17">
        <v>0</v>
      </c>
      <c r="AA610" s="17">
        <v>0.32147373039579102</v>
      </c>
      <c r="AB610" s="17">
        <v>6.3342810701332297E-2</v>
      </c>
      <c r="AC610" s="17">
        <v>0.283514499416543</v>
      </c>
      <c r="AD610" s="17">
        <v>0.16105907226075999</v>
      </c>
      <c r="AE610" s="17"/>
      <c r="AF610" s="17">
        <v>0.35742878541287798</v>
      </c>
      <c r="AG610" s="17">
        <v>0.26218898000706398</v>
      </c>
      <c r="AH610" s="17">
        <v>0.170622388679183</v>
      </c>
      <c r="AI610" s="17">
        <v>1</v>
      </c>
      <c r="AJ610" s="17">
        <v>2.9813113972252999E-2</v>
      </c>
      <c r="AK610" s="17"/>
      <c r="AL610" s="17">
        <v>0.43856076907588198</v>
      </c>
      <c r="AM610" s="17">
        <v>0.25705132281555299</v>
      </c>
      <c r="AN610" s="17">
        <v>8.4437808619449897E-2</v>
      </c>
      <c r="AO610" s="17"/>
      <c r="AP610" s="17">
        <v>0.23121516680089799</v>
      </c>
      <c r="AQ610" s="17">
        <v>0.17686986863884199</v>
      </c>
      <c r="AR610" s="17">
        <v>0.189993760150411</v>
      </c>
      <c r="AS610" s="17">
        <v>0.36001241601165601</v>
      </c>
      <c r="AT610" s="17">
        <v>0</v>
      </c>
      <c r="AU610" s="17"/>
      <c r="AV610" s="17">
        <v>0</v>
      </c>
      <c r="AW610" s="17">
        <v>0.41585004624689997</v>
      </c>
      <c r="AX610" s="17">
        <v>0.11161046887402699</v>
      </c>
      <c r="AY610" s="17">
        <v>0.100538054043493</v>
      </c>
      <c r="AZ610" s="17">
        <v>0.19812834150134101</v>
      </c>
      <c r="BA610" s="17">
        <v>0.144591107117851</v>
      </c>
      <c r="BB610" s="17">
        <v>0.17871257963366499</v>
      </c>
      <c r="BC610" s="17">
        <v>0.322463116082982</v>
      </c>
      <c r="BD610" s="17">
        <v>0.23956545249089101</v>
      </c>
      <c r="BE610" s="17">
        <v>0.42792111906017899</v>
      </c>
      <c r="BF610" s="17">
        <v>0.212123319476829</v>
      </c>
      <c r="BG610" s="17">
        <v>0.13013094348967399</v>
      </c>
      <c r="BH610" s="17">
        <v>0.321505660387439</v>
      </c>
      <c r="BI610" s="17">
        <v>0</v>
      </c>
      <c r="BJ610" s="17">
        <v>0.39376720995787801</v>
      </c>
      <c r="BK610" s="17">
        <v>0.37496997537714599</v>
      </c>
      <c r="BL610" s="17"/>
      <c r="BM610" s="17">
        <v>0.226925187900931</v>
      </c>
      <c r="BN610" s="17">
        <v>0.30798394632485199</v>
      </c>
      <c r="BO610" s="17">
        <v>0.154485267757938</v>
      </c>
      <c r="BP610" s="17">
        <v>0.217981438110845</v>
      </c>
      <c r="BQ610" s="17">
        <v>5.7441465653275098E-2</v>
      </c>
      <c r="BR610" s="17">
        <v>0</v>
      </c>
      <c r="BS610" s="17"/>
      <c r="BT610" s="17">
        <v>0.22443078250457801</v>
      </c>
      <c r="BU610" s="17">
        <v>0.218092425298194</v>
      </c>
      <c r="BV610" s="17"/>
      <c r="BW610" s="17">
        <v>0.27152396050281702</v>
      </c>
      <c r="BX610" s="17">
        <v>0.18645800270458099</v>
      </c>
      <c r="BY610" s="17"/>
      <c r="BZ610" s="17">
        <v>0.22051857408991901</v>
      </c>
      <c r="CA610" s="17" t="s">
        <v>131</v>
      </c>
      <c r="CB610" s="17">
        <v>0.231048501206924</v>
      </c>
      <c r="CC610" s="17"/>
      <c r="CD610" s="17">
        <v>0.25859141668447999</v>
      </c>
      <c r="CE610" s="17">
        <v>0.121623428347409</v>
      </c>
      <c r="CF610" s="17">
        <v>0.25160143804319801</v>
      </c>
      <c r="CG610" s="17"/>
      <c r="CH610" s="17">
        <v>0.18482469354434</v>
      </c>
      <c r="CI610" s="17">
        <v>0.26785988336010302</v>
      </c>
      <c r="CJ610" s="17">
        <v>0.29513630653147999</v>
      </c>
      <c r="CK610" s="17"/>
      <c r="CL610" s="17">
        <v>0.23581397659584999</v>
      </c>
      <c r="CM610" s="17">
        <v>0.21763985086755799</v>
      </c>
      <c r="CN610" s="17"/>
      <c r="CO610" s="17">
        <v>0.50350673689556202</v>
      </c>
      <c r="CP610" s="17">
        <v>0.26569713228373398</v>
      </c>
      <c r="CQ610" s="17">
        <v>0.15822666908847299</v>
      </c>
      <c r="CR610" s="17">
        <v>0.10321800488631599</v>
      </c>
    </row>
    <row r="611" spans="2:96" x14ac:dyDescent="0.25">
      <c r="B611" t="s">
        <v>377</v>
      </c>
      <c r="C611" s="17">
        <v>0.35796828517575702</v>
      </c>
      <c r="D611" s="17">
        <v>0.37850640016197101</v>
      </c>
      <c r="E611" s="17">
        <v>0.33123103211420901</v>
      </c>
      <c r="F611" s="17"/>
      <c r="G611" s="17">
        <v>0.24711925921471101</v>
      </c>
      <c r="H611" s="17">
        <v>0.43019790659003099</v>
      </c>
      <c r="I611" s="17">
        <v>0.37422717598521199</v>
      </c>
      <c r="J611" s="17">
        <v>0.28608375584300999</v>
      </c>
      <c r="K611" s="17">
        <v>0.38582471193399398</v>
      </c>
      <c r="L611" s="17">
        <v>0.49530883463472303</v>
      </c>
      <c r="M611" s="17"/>
      <c r="N611" s="17">
        <v>0.38200185706212098</v>
      </c>
      <c r="O611" s="17">
        <v>0.31058670357975399</v>
      </c>
      <c r="P611" s="17">
        <v>0.39123865709418798</v>
      </c>
      <c r="Q611" s="17">
        <v>0.351692351204277</v>
      </c>
      <c r="R611" s="17"/>
      <c r="S611" s="17">
        <v>0.37830847752215402</v>
      </c>
      <c r="T611" s="17">
        <v>0.33016189825402797</v>
      </c>
      <c r="U611" s="17">
        <v>0.38910002699139501</v>
      </c>
      <c r="V611" s="17">
        <v>0.29590169060813998</v>
      </c>
      <c r="W611" s="17">
        <v>0.30401806380826002</v>
      </c>
      <c r="X611" s="17">
        <v>0.31247390223239302</v>
      </c>
      <c r="Y611" s="17">
        <v>0.54537287738956197</v>
      </c>
      <c r="Z611" s="17">
        <v>0.24708428346132699</v>
      </c>
      <c r="AA611" s="17">
        <v>0.22145468317024899</v>
      </c>
      <c r="AB611" s="17">
        <v>0.36268317151958601</v>
      </c>
      <c r="AC611" s="17">
        <v>0.214067062505611</v>
      </c>
      <c r="AD611" s="17">
        <v>0.50339596220171101</v>
      </c>
      <c r="AE611" s="17"/>
      <c r="AF611" s="17">
        <v>0.26776264690873203</v>
      </c>
      <c r="AG611" s="17">
        <v>0.39169186111209398</v>
      </c>
      <c r="AH611" s="17">
        <v>0.576991311395741</v>
      </c>
      <c r="AI611" s="17">
        <v>0</v>
      </c>
      <c r="AJ611" s="17">
        <v>0.40602976814559</v>
      </c>
      <c r="AK611" s="17"/>
      <c r="AL611" s="17">
        <v>0.27491264270621701</v>
      </c>
      <c r="AM611" s="17">
        <v>0.33950418409162503</v>
      </c>
      <c r="AN611" s="17">
        <v>0.44453518381060902</v>
      </c>
      <c r="AO611" s="17"/>
      <c r="AP611" s="17">
        <v>0.41467873689512402</v>
      </c>
      <c r="AQ611" s="17">
        <v>0.30397685163135002</v>
      </c>
      <c r="AR611" s="17">
        <v>0.41048343628414702</v>
      </c>
      <c r="AS611" s="17">
        <v>0.33889814647035899</v>
      </c>
      <c r="AT611" s="17">
        <v>0.47209537979092298</v>
      </c>
      <c r="AU611" s="17"/>
      <c r="AV611" s="17">
        <v>1</v>
      </c>
      <c r="AW611" s="17">
        <v>0.20334653441617201</v>
      </c>
      <c r="AX611" s="17">
        <v>0.41898623274695301</v>
      </c>
      <c r="AY611" s="17">
        <v>0.31266703853167099</v>
      </c>
      <c r="AZ611" s="17">
        <v>0.33979679521494099</v>
      </c>
      <c r="BA611" s="17">
        <v>0.181594504222547</v>
      </c>
      <c r="BB611" s="17">
        <v>0.59571363534579203</v>
      </c>
      <c r="BC611" s="17">
        <v>0.20439017468030801</v>
      </c>
      <c r="BD611" s="17">
        <v>0.42827838118762701</v>
      </c>
      <c r="BE611" s="17">
        <v>0.29750418372871901</v>
      </c>
      <c r="BF611" s="17">
        <v>0.425477178268379</v>
      </c>
      <c r="BG611" s="17">
        <v>0.44999490253081398</v>
      </c>
      <c r="BH611" s="17">
        <v>0.678494339612561</v>
      </c>
      <c r="BI611" s="17">
        <v>1</v>
      </c>
      <c r="BJ611" s="17">
        <v>0.38446769906862799</v>
      </c>
      <c r="BK611" s="17">
        <v>8.2918529224126694E-2</v>
      </c>
      <c r="BL611" s="17"/>
      <c r="BM611" s="17">
        <v>0.37323611616687602</v>
      </c>
      <c r="BN611" s="17">
        <v>0.33859108312108199</v>
      </c>
      <c r="BO611" s="17">
        <v>0.44388217345162601</v>
      </c>
      <c r="BP611" s="17">
        <v>0.37357895844891498</v>
      </c>
      <c r="BQ611" s="17">
        <v>0.20864782105107499</v>
      </c>
      <c r="BR611" s="17">
        <v>0</v>
      </c>
      <c r="BS611" s="17"/>
      <c r="BT611" s="17">
        <v>0.38225587392592503</v>
      </c>
      <c r="BU611" s="17">
        <v>0.32535699376356098</v>
      </c>
      <c r="BV611" s="17"/>
      <c r="BW611" s="17">
        <v>0.35910751105611699</v>
      </c>
      <c r="BX611" s="17">
        <v>0.41977986113316101</v>
      </c>
      <c r="BY611" s="17"/>
      <c r="BZ611" s="17">
        <v>0.341917951671871</v>
      </c>
      <c r="CA611" s="17" t="s">
        <v>131</v>
      </c>
      <c r="CB611" s="17">
        <v>0.38371401891671503</v>
      </c>
      <c r="CC611" s="17"/>
      <c r="CD611" s="17">
        <v>0.39074346789763198</v>
      </c>
      <c r="CE611" s="17">
        <v>0.26829593935899099</v>
      </c>
      <c r="CF611" s="17">
        <v>0.414023602956827</v>
      </c>
      <c r="CG611" s="17"/>
      <c r="CH611" s="17">
        <v>0.32307668421875602</v>
      </c>
      <c r="CI611" s="17">
        <v>0.34851098514099299</v>
      </c>
      <c r="CJ611" s="17">
        <v>0.41579479050124402</v>
      </c>
      <c r="CK611" s="17"/>
      <c r="CL611" s="17">
        <v>0.392524556122124</v>
      </c>
      <c r="CM611" s="17">
        <v>0.34756637925413097</v>
      </c>
      <c r="CN611" s="17"/>
      <c r="CO611" s="17">
        <v>0.39478024970070502</v>
      </c>
      <c r="CP611" s="17">
        <v>0.38862651631024098</v>
      </c>
      <c r="CQ611" s="17">
        <v>0.34705667194341799</v>
      </c>
      <c r="CR611" s="17">
        <v>0.31060936711234199</v>
      </c>
    </row>
    <row r="612" spans="2:96" x14ac:dyDescent="0.25">
      <c r="B612" t="s">
        <v>378</v>
      </c>
      <c r="C612" s="17">
        <v>0.238737792978087</v>
      </c>
      <c r="D612" s="17">
        <v>0.21692321753541899</v>
      </c>
      <c r="E612" s="17">
        <v>0.267136787940981</v>
      </c>
      <c r="F612" s="17"/>
      <c r="G612" s="17">
        <v>0.27559828895142002</v>
      </c>
      <c r="H612" s="17">
        <v>0.247283388502129</v>
      </c>
      <c r="I612" s="17">
        <v>0.213412296321809</v>
      </c>
      <c r="J612" s="17">
        <v>0.30025955651207498</v>
      </c>
      <c r="K612" s="17">
        <v>0.21681039888119599</v>
      </c>
      <c r="L612" s="17">
        <v>0.13968161928145401</v>
      </c>
      <c r="M612" s="17"/>
      <c r="N612" s="17">
        <v>9.4624778216215705E-2</v>
      </c>
      <c r="O612" s="17">
        <v>0.281126551913498</v>
      </c>
      <c r="P612" s="17">
        <v>0.26049408012564101</v>
      </c>
      <c r="Q612" s="17">
        <v>0.32560971019380303</v>
      </c>
      <c r="R612" s="17"/>
      <c r="S612" s="17">
        <v>0.14179655715909301</v>
      </c>
      <c r="T612" s="17">
        <v>0.30648965220469598</v>
      </c>
      <c r="U612" s="17">
        <v>9.9874359401460402E-2</v>
      </c>
      <c r="V612" s="17">
        <v>0.269986575220656</v>
      </c>
      <c r="W612" s="17">
        <v>0.17675314656381899</v>
      </c>
      <c r="X612" s="17">
        <v>0.30670837650647098</v>
      </c>
      <c r="Y612" s="17">
        <v>0.30249538197275799</v>
      </c>
      <c r="Z612" s="17">
        <v>0.28670343868957898</v>
      </c>
      <c r="AA612" s="17">
        <v>0.113892155860776</v>
      </c>
      <c r="AB612" s="17">
        <v>0.42816770956063399</v>
      </c>
      <c r="AC612" s="17">
        <v>0.29802890912325503</v>
      </c>
      <c r="AD612" s="17">
        <v>0.25577122436667399</v>
      </c>
      <c r="AE612" s="17"/>
      <c r="AF612" s="17">
        <v>0.17047898607742301</v>
      </c>
      <c r="AG612" s="17">
        <v>0.20246224465406301</v>
      </c>
      <c r="AH612" s="17">
        <v>9.3706424352349396E-2</v>
      </c>
      <c r="AI612" s="17">
        <v>0</v>
      </c>
      <c r="AJ612" s="17">
        <v>0.35965602303629801</v>
      </c>
      <c r="AK612" s="17"/>
      <c r="AL612" s="17">
        <v>0.15575882211827399</v>
      </c>
      <c r="AM612" s="17">
        <v>0.23822505418018</v>
      </c>
      <c r="AN612" s="17">
        <v>0.39574072753969097</v>
      </c>
      <c r="AO612" s="17"/>
      <c r="AP612" s="17">
        <v>0.20950293453777499</v>
      </c>
      <c r="AQ612" s="17">
        <v>0.24942125233915199</v>
      </c>
      <c r="AR612" s="17">
        <v>0.26150038207203602</v>
      </c>
      <c r="AS612" s="17">
        <v>0.171180630335864</v>
      </c>
      <c r="AT612" s="17">
        <v>0</v>
      </c>
      <c r="AU612" s="17"/>
      <c r="AV612" s="17">
        <v>0</v>
      </c>
      <c r="AW612" s="17">
        <v>8.3172984616696394E-2</v>
      </c>
      <c r="AX612" s="17">
        <v>0.237082399266415</v>
      </c>
      <c r="AY612" s="17">
        <v>0.472132629263109</v>
      </c>
      <c r="AZ612" s="17">
        <v>0.37377959593334897</v>
      </c>
      <c r="BA612" s="17">
        <v>0.39857889391257001</v>
      </c>
      <c r="BB612" s="17">
        <v>8.4299999231038703E-2</v>
      </c>
      <c r="BC612" s="17">
        <v>0.288104275470834</v>
      </c>
      <c r="BD612" s="17">
        <v>0.26908123841944798</v>
      </c>
      <c r="BE612" s="17">
        <v>0</v>
      </c>
      <c r="BF612" s="17">
        <v>0.25377046876099002</v>
      </c>
      <c r="BG612" s="17">
        <v>0.16018425998304101</v>
      </c>
      <c r="BH612" s="17">
        <v>0</v>
      </c>
      <c r="BI612" s="17">
        <v>0</v>
      </c>
      <c r="BJ612" s="17">
        <v>0.22176509097349401</v>
      </c>
      <c r="BK612" s="17">
        <v>9.5027922221834399E-2</v>
      </c>
      <c r="BL612" s="17"/>
      <c r="BM612" s="17">
        <v>0.18724292936543799</v>
      </c>
      <c r="BN612" s="17">
        <v>0.25926492632841502</v>
      </c>
      <c r="BO612" s="17">
        <v>0.26785917052668901</v>
      </c>
      <c r="BP612" s="17">
        <v>0.27676071424554799</v>
      </c>
      <c r="BQ612" s="17">
        <v>0.28565726217942</v>
      </c>
      <c r="BR612" s="17">
        <v>0</v>
      </c>
      <c r="BS612" s="17"/>
      <c r="BT612" s="17">
        <v>0.23120845006128901</v>
      </c>
      <c r="BU612" s="17">
        <v>0.253723618395578</v>
      </c>
      <c r="BV612" s="17"/>
      <c r="BW612" s="17">
        <v>0.214078606739211</v>
      </c>
      <c r="BX612" s="17">
        <v>0.232736295459398</v>
      </c>
      <c r="BY612" s="17"/>
      <c r="BZ612" s="17">
        <v>0.265789540598588</v>
      </c>
      <c r="CA612" s="17" t="s">
        <v>131</v>
      </c>
      <c r="CB612" s="17">
        <v>0.195345106383982</v>
      </c>
      <c r="CC612" s="17"/>
      <c r="CD612" s="17">
        <v>0.18951801106760899</v>
      </c>
      <c r="CE612" s="17">
        <v>0.44364456860410201</v>
      </c>
      <c r="CF612" s="17">
        <v>0</v>
      </c>
      <c r="CG612" s="17"/>
      <c r="CH612" s="17">
        <v>0.32601535759483502</v>
      </c>
      <c r="CI612" s="17">
        <v>0.276131106631606</v>
      </c>
      <c r="CJ612" s="17">
        <v>4.6262109666214801E-2</v>
      </c>
      <c r="CK612" s="17"/>
      <c r="CL612" s="17">
        <v>0.16902561810177699</v>
      </c>
      <c r="CM612" s="17">
        <v>0.28348191084070901</v>
      </c>
      <c r="CN612" s="17"/>
      <c r="CO612" s="17">
        <v>6.6875667473447906E-2</v>
      </c>
      <c r="CP612" s="17">
        <v>0.188993302127451</v>
      </c>
      <c r="CQ612" s="17">
        <v>0.32174803963447801</v>
      </c>
      <c r="CR612" s="17">
        <v>0.29287613901720999</v>
      </c>
    </row>
    <row r="613" spans="2:96" x14ac:dyDescent="0.25">
      <c r="B613" t="s">
        <v>379</v>
      </c>
      <c r="C613" s="17">
        <v>9.8184902885842806E-2</v>
      </c>
      <c r="D613" s="17">
        <v>6.55323291702955E-2</v>
      </c>
      <c r="E613" s="17">
        <v>0.140693191846609</v>
      </c>
      <c r="F613" s="17"/>
      <c r="G613" s="17">
        <v>8.7911207497788496E-2</v>
      </c>
      <c r="H613" s="17">
        <v>6.1164310215685198E-2</v>
      </c>
      <c r="I613" s="17">
        <v>0.13652296813325901</v>
      </c>
      <c r="J613" s="17">
        <v>0.108981489299089</v>
      </c>
      <c r="K613" s="17">
        <v>3.6866350251327999E-2</v>
      </c>
      <c r="L613" s="17">
        <v>0.14032478532568299</v>
      </c>
      <c r="M613" s="17"/>
      <c r="N613" s="17">
        <v>0.153733096034806</v>
      </c>
      <c r="O613" s="17">
        <v>4.1020606280387902E-2</v>
      </c>
      <c r="P613" s="17">
        <v>0.14278475429524601</v>
      </c>
      <c r="Q613" s="17">
        <v>6.2239041440081702E-2</v>
      </c>
      <c r="R613" s="17"/>
      <c r="S613" s="17">
        <v>0.162917997015642</v>
      </c>
      <c r="T613" s="17">
        <v>9.6623597968183803E-2</v>
      </c>
      <c r="U613" s="17">
        <v>7.8400109665817994E-2</v>
      </c>
      <c r="V613" s="17">
        <v>0.112294078525727</v>
      </c>
      <c r="W613" s="17">
        <v>8.4696463676449701E-2</v>
      </c>
      <c r="X613" s="17">
        <v>6.5645029992196804E-2</v>
      </c>
      <c r="Y613" s="17">
        <v>8.4092445139247296E-2</v>
      </c>
      <c r="Z613" s="17">
        <v>0.23317373859349799</v>
      </c>
      <c r="AA613" s="17">
        <v>0.18963692592947601</v>
      </c>
      <c r="AB613" s="17">
        <v>6.7768262441059393E-2</v>
      </c>
      <c r="AC613" s="17">
        <v>0</v>
      </c>
      <c r="AD613" s="17">
        <v>0</v>
      </c>
      <c r="AE613" s="17"/>
      <c r="AF613" s="17">
        <v>0.17002593180491399</v>
      </c>
      <c r="AG613" s="17">
        <v>5.5720144455145101E-2</v>
      </c>
      <c r="AH613" s="17">
        <v>7.7454868034414606E-2</v>
      </c>
      <c r="AI613" s="17">
        <v>0</v>
      </c>
      <c r="AJ613" s="17">
        <v>9.4198111137189594E-2</v>
      </c>
      <c r="AK613" s="17"/>
      <c r="AL613" s="17">
        <v>0.107579114367957</v>
      </c>
      <c r="AM613" s="17">
        <v>0.108906303456968</v>
      </c>
      <c r="AN613" s="17">
        <v>0</v>
      </c>
      <c r="AO613" s="17"/>
      <c r="AP613" s="17">
        <v>7.9659274927510806E-2</v>
      </c>
      <c r="AQ613" s="17">
        <v>0.142214130632622</v>
      </c>
      <c r="AR613" s="17">
        <v>7.3180295750498503E-2</v>
      </c>
      <c r="AS613" s="17">
        <v>7.6381202662361203E-2</v>
      </c>
      <c r="AT613" s="17">
        <v>0.52790462020907702</v>
      </c>
      <c r="AU613" s="17"/>
      <c r="AV613" s="17">
        <v>0</v>
      </c>
      <c r="AW613" s="17">
        <v>0</v>
      </c>
      <c r="AX613" s="17">
        <v>5.23599947950198E-2</v>
      </c>
      <c r="AY613" s="17">
        <v>0.114662278161727</v>
      </c>
      <c r="AZ613" s="17">
        <v>8.8295267350368606E-2</v>
      </c>
      <c r="BA613" s="17">
        <v>0.14249886326820799</v>
      </c>
      <c r="BB613" s="17">
        <v>0.103337800665197</v>
      </c>
      <c r="BC613" s="17">
        <v>5.4829972992422898E-2</v>
      </c>
      <c r="BD613" s="17">
        <v>6.3074927902033506E-2</v>
      </c>
      <c r="BE613" s="17">
        <v>0.274574697211102</v>
      </c>
      <c r="BF613" s="17">
        <v>0.108629033493802</v>
      </c>
      <c r="BG613" s="17">
        <v>0.16439499066266899</v>
      </c>
      <c r="BH613" s="17">
        <v>0</v>
      </c>
      <c r="BI613" s="17">
        <v>0</v>
      </c>
      <c r="BJ613" s="17">
        <v>0</v>
      </c>
      <c r="BK613" s="17">
        <v>0.30006142042573403</v>
      </c>
      <c r="BL613" s="17"/>
      <c r="BM613" s="17">
        <v>0.115750551093928</v>
      </c>
      <c r="BN613" s="17">
        <v>4.7205405424643701E-2</v>
      </c>
      <c r="BO613" s="17">
        <v>6.7330701909861193E-2</v>
      </c>
      <c r="BP613" s="17">
        <v>9.4752770106022594E-2</v>
      </c>
      <c r="BQ613" s="17">
        <v>0.236527333085159</v>
      </c>
      <c r="BR613" s="17">
        <v>0.54825520506090397</v>
      </c>
      <c r="BS613" s="17"/>
      <c r="BT613" s="17">
        <v>7.6167576278364693E-2</v>
      </c>
      <c r="BU613" s="17">
        <v>0.12651611649946601</v>
      </c>
      <c r="BV613" s="17"/>
      <c r="BW613" s="17">
        <v>7.5219287248223493E-2</v>
      </c>
      <c r="BX613" s="17">
        <v>0.109091895746776</v>
      </c>
      <c r="BY613" s="17"/>
      <c r="BZ613" s="17">
        <v>9.1958000346374302E-2</v>
      </c>
      <c r="CA613" s="17" t="s">
        <v>131</v>
      </c>
      <c r="CB613" s="17">
        <v>0.108173242054822</v>
      </c>
      <c r="CC613" s="17"/>
      <c r="CD613" s="17">
        <v>9.5538998465324002E-2</v>
      </c>
      <c r="CE613" s="17">
        <v>8.9022478319870299E-2</v>
      </c>
      <c r="CF613" s="17">
        <v>0.16760768229064599</v>
      </c>
      <c r="CG613" s="17"/>
      <c r="CH613" s="17">
        <v>7.2201108445628298E-2</v>
      </c>
      <c r="CI613" s="17">
        <v>0.10749802486729899</v>
      </c>
      <c r="CJ613" s="17">
        <v>0.14628745229863299</v>
      </c>
      <c r="CK613" s="17"/>
      <c r="CL613" s="17">
        <v>0.124704502070343</v>
      </c>
      <c r="CM613" s="17">
        <v>7.3657178195631307E-2</v>
      </c>
      <c r="CN613" s="17"/>
      <c r="CO613" s="17">
        <v>3.4837345930285001E-2</v>
      </c>
      <c r="CP613" s="17">
        <v>0.106085106111325</v>
      </c>
      <c r="CQ613" s="17">
        <v>9.9610627216265402E-2</v>
      </c>
      <c r="CR613" s="17">
        <v>0.119791296782738</v>
      </c>
    </row>
    <row r="614" spans="2:96" x14ac:dyDescent="0.25">
      <c r="B614" t="s">
        <v>380</v>
      </c>
      <c r="C614" s="17">
        <v>5.6592934774182799E-2</v>
      </c>
      <c r="D614" s="17">
        <v>6.4889339279167194E-2</v>
      </c>
      <c r="E614" s="17">
        <v>4.5792378496275599E-2</v>
      </c>
      <c r="F614" s="17"/>
      <c r="G614" s="17">
        <v>2.7808569484923201E-2</v>
      </c>
      <c r="H614" s="17">
        <v>4.2626836910515498E-2</v>
      </c>
      <c r="I614" s="17">
        <v>7.0465885546353996E-2</v>
      </c>
      <c r="J614" s="17">
        <v>8.8917855822123595E-2</v>
      </c>
      <c r="K614" s="17">
        <v>0.121648763007141</v>
      </c>
      <c r="L614" s="17">
        <v>0</v>
      </c>
      <c r="M614" s="17"/>
      <c r="N614" s="17">
        <v>2.6986011605045799E-2</v>
      </c>
      <c r="O614" s="17">
        <v>5.98429865633021E-2</v>
      </c>
      <c r="P614" s="17">
        <v>5.1490051198286903E-2</v>
      </c>
      <c r="Q614" s="17">
        <v>8.5605570248572405E-2</v>
      </c>
      <c r="R614" s="17"/>
      <c r="S614" s="17">
        <v>2.2396842912154099E-2</v>
      </c>
      <c r="T614" s="17">
        <v>4.0749711346444402E-2</v>
      </c>
      <c r="U614" s="17">
        <v>7.9526740113942396E-2</v>
      </c>
      <c r="V614" s="17">
        <v>0.116881547521199</v>
      </c>
      <c r="W614" s="17">
        <v>0.11489993660569001</v>
      </c>
      <c r="X614" s="17">
        <v>0</v>
      </c>
      <c r="Y614" s="17">
        <v>0</v>
      </c>
      <c r="Z614" s="17">
        <v>0.23303853925559601</v>
      </c>
      <c r="AA614" s="17">
        <v>0.153542504643707</v>
      </c>
      <c r="AB614" s="17">
        <v>7.8038045777388196E-2</v>
      </c>
      <c r="AC614" s="17">
        <v>0.105940014497581</v>
      </c>
      <c r="AD614" s="17">
        <v>0</v>
      </c>
      <c r="AE614" s="17"/>
      <c r="AF614" s="17">
        <v>3.4303649796054103E-2</v>
      </c>
      <c r="AG614" s="17">
        <v>7.4135406183296504E-2</v>
      </c>
      <c r="AH614" s="17">
        <v>8.1225007538311994E-2</v>
      </c>
      <c r="AI614" s="17">
        <v>0</v>
      </c>
      <c r="AJ614" s="17">
        <v>2.3521954317162998E-2</v>
      </c>
      <c r="AK614" s="17"/>
      <c r="AL614" s="17">
        <v>2.3188651731669702E-2</v>
      </c>
      <c r="AM614" s="17">
        <v>4.56394550938043E-2</v>
      </c>
      <c r="AN614" s="17">
        <v>7.5286280030250299E-2</v>
      </c>
      <c r="AO614" s="17"/>
      <c r="AP614" s="17">
        <v>4.6234543343592699E-2</v>
      </c>
      <c r="AQ614" s="17">
        <v>4.3567682864215397E-2</v>
      </c>
      <c r="AR614" s="17">
        <v>6.4842125742907694E-2</v>
      </c>
      <c r="AS614" s="17">
        <v>5.35276045197602E-2</v>
      </c>
      <c r="AT614" s="17">
        <v>0</v>
      </c>
      <c r="AU614" s="17"/>
      <c r="AV614" s="17">
        <v>0</v>
      </c>
      <c r="AW614" s="17">
        <v>0.29763043472023099</v>
      </c>
      <c r="AX614" s="17">
        <v>6.4982177812549502E-2</v>
      </c>
      <c r="AY614" s="17">
        <v>0</v>
      </c>
      <c r="AZ614" s="17">
        <v>0</v>
      </c>
      <c r="BA614" s="17">
        <v>6.1314252036983E-2</v>
      </c>
      <c r="BB614" s="17">
        <v>3.7935985124306702E-2</v>
      </c>
      <c r="BC614" s="17">
        <v>7.4594566471909499E-2</v>
      </c>
      <c r="BD614" s="17">
        <v>0</v>
      </c>
      <c r="BE614" s="17">
        <v>0</v>
      </c>
      <c r="BF614" s="17">
        <v>0</v>
      </c>
      <c r="BG614" s="17">
        <v>9.5294903333803499E-2</v>
      </c>
      <c r="BH614" s="17">
        <v>0</v>
      </c>
      <c r="BI614" s="17">
        <v>0</v>
      </c>
      <c r="BJ614" s="17">
        <v>0</v>
      </c>
      <c r="BK614" s="17">
        <v>0.14702215275115901</v>
      </c>
      <c r="BL614" s="17"/>
      <c r="BM614" s="17">
        <v>3.9931492762339503E-2</v>
      </c>
      <c r="BN614" s="17">
        <v>4.6954638801007198E-2</v>
      </c>
      <c r="BO614" s="17">
        <v>6.6442686353884797E-2</v>
      </c>
      <c r="BP614" s="17">
        <v>3.69261190886696E-2</v>
      </c>
      <c r="BQ614" s="17">
        <v>0.142865898873273</v>
      </c>
      <c r="BR614" s="17">
        <v>0.45174479493909597</v>
      </c>
      <c r="BS614" s="17"/>
      <c r="BT614" s="17">
        <v>6.8348234624137097E-2</v>
      </c>
      <c r="BU614" s="17">
        <v>4.4281366461174101E-2</v>
      </c>
      <c r="BV614" s="17"/>
      <c r="BW614" s="17">
        <v>4.9531691835103801E-2</v>
      </c>
      <c r="BX614" s="17">
        <v>5.1933944956084499E-2</v>
      </c>
      <c r="BY614" s="17"/>
      <c r="BZ614" s="17">
        <v>4.7480190091538602E-2</v>
      </c>
      <c r="CA614" s="17" t="s">
        <v>131</v>
      </c>
      <c r="CB614" s="17">
        <v>7.1210344324699401E-2</v>
      </c>
      <c r="CC614" s="17"/>
      <c r="CD614" s="17">
        <v>3.4455036770781503E-2</v>
      </c>
      <c r="CE614" s="17">
        <v>6.1130726125521999E-2</v>
      </c>
      <c r="CF614" s="17">
        <v>0.166767276709329</v>
      </c>
      <c r="CG614" s="17"/>
      <c r="CH614" s="17">
        <v>4.0136173624524998E-2</v>
      </c>
      <c r="CI614" s="17">
        <v>0</v>
      </c>
      <c r="CJ614" s="17">
        <v>9.6519341002427594E-2</v>
      </c>
      <c r="CK614" s="17"/>
      <c r="CL614" s="17">
        <v>5.2717721685921301E-2</v>
      </c>
      <c r="CM614" s="17">
        <v>5.3630938620150802E-2</v>
      </c>
      <c r="CN614" s="17"/>
      <c r="CO614" s="17">
        <v>0</v>
      </c>
      <c r="CP614" s="17">
        <v>5.05979431672487E-2</v>
      </c>
      <c r="CQ614" s="17">
        <v>2.89205404880798E-2</v>
      </c>
      <c r="CR614" s="17">
        <v>0.13034472104829101</v>
      </c>
    </row>
    <row r="615" spans="2:96" x14ac:dyDescent="0.25">
      <c r="B615" t="s">
        <v>175</v>
      </c>
      <c r="C615" s="17">
        <v>2.3953855916753201E-2</v>
      </c>
      <c r="D615" s="17">
        <v>1.6878749864535501E-2</v>
      </c>
      <c r="E615" s="17">
        <v>3.3164482163728998E-2</v>
      </c>
      <c r="F615" s="17"/>
      <c r="G615" s="17">
        <v>0</v>
      </c>
      <c r="H615" s="17">
        <v>5.50502828384535E-2</v>
      </c>
      <c r="I615" s="17">
        <v>4.9097122470334299E-2</v>
      </c>
      <c r="J615" s="17">
        <v>0</v>
      </c>
      <c r="K615" s="17">
        <v>3.7636238707495398E-2</v>
      </c>
      <c r="L615" s="17">
        <v>0</v>
      </c>
      <c r="M615" s="17"/>
      <c r="N615" s="17">
        <v>1.8362865073933199E-2</v>
      </c>
      <c r="O615" s="17">
        <v>1.68027545233469E-2</v>
      </c>
      <c r="P615" s="17">
        <v>0</v>
      </c>
      <c r="Q615" s="17">
        <v>5.1784039717011399E-2</v>
      </c>
      <c r="R615" s="17"/>
      <c r="S615" s="17">
        <v>2.6089135227586598E-2</v>
      </c>
      <c r="T615" s="17">
        <v>0</v>
      </c>
      <c r="U615" s="17">
        <v>7.9526740113942396E-2</v>
      </c>
      <c r="V615" s="17">
        <v>0</v>
      </c>
      <c r="W615" s="17">
        <v>0</v>
      </c>
      <c r="X615" s="17">
        <v>0</v>
      </c>
      <c r="Y615" s="17">
        <v>0</v>
      </c>
      <c r="Z615" s="17">
        <v>0</v>
      </c>
      <c r="AA615" s="17">
        <v>0</v>
      </c>
      <c r="AB615" s="17">
        <v>0</v>
      </c>
      <c r="AC615" s="17">
        <v>9.8449514457010404E-2</v>
      </c>
      <c r="AD615" s="17">
        <v>7.9773741170855797E-2</v>
      </c>
      <c r="AE615" s="17"/>
      <c r="AF615" s="17">
        <v>0</v>
      </c>
      <c r="AG615" s="17">
        <v>1.38013635883373E-2</v>
      </c>
      <c r="AH615" s="17">
        <v>0</v>
      </c>
      <c r="AI615" s="17">
        <v>0</v>
      </c>
      <c r="AJ615" s="17">
        <v>8.6781029391506795E-2</v>
      </c>
      <c r="AK615" s="17"/>
      <c r="AL615" s="17">
        <v>0</v>
      </c>
      <c r="AM615" s="17">
        <v>1.0673680361870301E-2</v>
      </c>
      <c r="AN615" s="17">
        <v>0</v>
      </c>
      <c r="AO615" s="17"/>
      <c r="AP615" s="17">
        <v>1.8709343495099999E-2</v>
      </c>
      <c r="AQ615" s="17">
        <v>8.3950213893819195E-2</v>
      </c>
      <c r="AR615" s="17">
        <v>0</v>
      </c>
      <c r="AS615" s="17">
        <v>0</v>
      </c>
      <c r="AT615" s="17">
        <v>0</v>
      </c>
      <c r="AU615" s="17"/>
      <c r="AV615" s="17">
        <v>0</v>
      </c>
      <c r="AW615" s="17">
        <v>0</v>
      </c>
      <c r="AX615" s="17">
        <v>0.114978726505036</v>
      </c>
      <c r="AY615" s="17">
        <v>0</v>
      </c>
      <c r="AZ615" s="17">
        <v>0</v>
      </c>
      <c r="BA615" s="17">
        <v>7.14223794418411E-2</v>
      </c>
      <c r="BB615" s="17">
        <v>0</v>
      </c>
      <c r="BC615" s="17">
        <v>5.5617894301543701E-2</v>
      </c>
      <c r="BD615" s="17">
        <v>0</v>
      </c>
      <c r="BE615" s="17">
        <v>0</v>
      </c>
      <c r="BF615" s="17">
        <v>0</v>
      </c>
      <c r="BG615" s="17">
        <v>0</v>
      </c>
      <c r="BH615" s="17">
        <v>0</v>
      </c>
      <c r="BI615" s="17">
        <v>0</v>
      </c>
      <c r="BJ615" s="17">
        <v>0</v>
      </c>
      <c r="BK615" s="17">
        <v>0</v>
      </c>
      <c r="BL615" s="17"/>
      <c r="BM615" s="17">
        <v>5.6913722710487002E-2</v>
      </c>
      <c r="BN615" s="17">
        <v>0</v>
      </c>
      <c r="BO615" s="17">
        <v>0</v>
      </c>
      <c r="BP615" s="17">
        <v>0</v>
      </c>
      <c r="BQ615" s="17">
        <v>6.8860219157797803E-2</v>
      </c>
      <c r="BR615" s="17">
        <v>0</v>
      </c>
      <c r="BS615" s="17"/>
      <c r="BT615" s="17">
        <v>1.7589082605705901E-2</v>
      </c>
      <c r="BU615" s="17">
        <v>3.2029479582026003E-2</v>
      </c>
      <c r="BV615" s="17"/>
      <c r="BW615" s="17">
        <v>3.05389426185282E-2</v>
      </c>
      <c r="BX615" s="17">
        <v>0</v>
      </c>
      <c r="BY615" s="17"/>
      <c r="BZ615" s="17">
        <v>3.2335743201709899E-2</v>
      </c>
      <c r="CA615" s="17" t="s">
        <v>131</v>
      </c>
      <c r="CB615" s="17">
        <v>1.0508787112857999E-2</v>
      </c>
      <c r="CC615" s="17"/>
      <c r="CD615" s="17">
        <v>3.1153069114173801E-2</v>
      </c>
      <c r="CE615" s="17">
        <v>1.6282859244105399E-2</v>
      </c>
      <c r="CF615" s="17">
        <v>0</v>
      </c>
      <c r="CG615" s="17"/>
      <c r="CH615" s="17">
        <v>5.3745982571916401E-2</v>
      </c>
      <c r="CI615" s="17">
        <v>0</v>
      </c>
      <c r="CJ615" s="17">
        <v>0</v>
      </c>
      <c r="CK615" s="17"/>
      <c r="CL615" s="17">
        <v>2.5213625423985399E-2</v>
      </c>
      <c r="CM615" s="17">
        <v>2.4023742221820601E-2</v>
      </c>
      <c r="CN615" s="17"/>
      <c r="CO615" s="17">
        <v>0</v>
      </c>
      <c r="CP615" s="17">
        <v>0</v>
      </c>
      <c r="CQ615" s="17">
        <v>4.4437451629284801E-2</v>
      </c>
      <c r="CR615" s="17">
        <v>4.31604711531028E-2</v>
      </c>
    </row>
    <row r="616" spans="2:96" x14ac:dyDescent="0.25">
      <c r="B616" t="s">
        <v>381</v>
      </c>
      <c r="C616" s="17">
        <v>0.58253051344513396</v>
      </c>
      <c r="D616" s="17">
        <v>0.63577636415058203</v>
      </c>
      <c r="E616" s="17">
        <v>0.51321315955240498</v>
      </c>
      <c r="F616" s="17"/>
      <c r="G616" s="17">
        <v>0.60868193406586901</v>
      </c>
      <c r="H616" s="17">
        <v>0.59387518153321694</v>
      </c>
      <c r="I616" s="17">
        <v>0.53050172752824398</v>
      </c>
      <c r="J616" s="17">
        <v>0.50184109836671298</v>
      </c>
      <c r="K616" s="17">
        <v>0.58703824915283898</v>
      </c>
      <c r="L616" s="17">
        <v>0.71999359539286401</v>
      </c>
      <c r="M616" s="17"/>
      <c r="N616" s="17">
        <v>0.70629324907000002</v>
      </c>
      <c r="O616" s="17">
        <v>0.60120710071946504</v>
      </c>
      <c r="P616" s="17">
        <v>0.54523111438082705</v>
      </c>
      <c r="Q616" s="17">
        <v>0.47476163840053098</v>
      </c>
      <c r="R616" s="17"/>
      <c r="S616" s="17">
        <v>0.64679946768552499</v>
      </c>
      <c r="T616" s="17">
        <v>0.55613703848067597</v>
      </c>
      <c r="U616" s="17">
        <v>0.66267205070483703</v>
      </c>
      <c r="V616" s="17">
        <v>0.50083779873241796</v>
      </c>
      <c r="W616" s="17">
        <v>0.623650453154041</v>
      </c>
      <c r="X616" s="17">
        <v>0.62764659350133301</v>
      </c>
      <c r="Y616" s="17">
        <v>0.61341217288799499</v>
      </c>
      <c r="Z616" s="17">
        <v>0.24708428346132699</v>
      </c>
      <c r="AA616" s="17">
        <v>0.54292841356604005</v>
      </c>
      <c r="AB616" s="17">
        <v>0.42602598222091898</v>
      </c>
      <c r="AC616" s="17">
        <v>0.49758156192215403</v>
      </c>
      <c r="AD616" s="17">
        <v>0.66445503446247001</v>
      </c>
      <c r="AE616" s="17"/>
      <c r="AF616" s="17">
        <v>0.62519143232161001</v>
      </c>
      <c r="AG616" s="17">
        <v>0.65388084111915801</v>
      </c>
      <c r="AH616" s="17">
        <v>0.747613700074924</v>
      </c>
      <c r="AI616" s="17">
        <v>1</v>
      </c>
      <c r="AJ616" s="17">
        <v>0.435842882117843</v>
      </c>
      <c r="AK616" s="17"/>
      <c r="AL616" s="17">
        <v>0.713473411782099</v>
      </c>
      <c r="AM616" s="17">
        <v>0.59655550690717796</v>
      </c>
      <c r="AN616" s="17">
        <v>0.52897299243005802</v>
      </c>
      <c r="AO616" s="17"/>
      <c r="AP616" s="17">
        <v>0.64589390369602195</v>
      </c>
      <c r="AQ616" s="17">
        <v>0.48084672027019199</v>
      </c>
      <c r="AR616" s="17">
        <v>0.60047719643455799</v>
      </c>
      <c r="AS616" s="17">
        <v>0.698910562482015</v>
      </c>
      <c r="AT616" s="17">
        <v>0.47209537979092298</v>
      </c>
      <c r="AU616" s="17"/>
      <c r="AV616" s="17">
        <v>1</v>
      </c>
      <c r="AW616" s="17">
        <v>0.61919658066307304</v>
      </c>
      <c r="AX616" s="17">
        <v>0.53059670162097905</v>
      </c>
      <c r="AY616" s="17">
        <v>0.41320509257516402</v>
      </c>
      <c r="AZ616" s="17">
        <v>0.53792513671628195</v>
      </c>
      <c r="BA616" s="17">
        <v>0.32618561134039797</v>
      </c>
      <c r="BB616" s="17">
        <v>0.77442621497945696</v>
      </c>
      <c r="BC616" s="17">
        <v>0.52685329076329002</v>
      </c>
      <c r="BD616" s="17">
        <v>0.66784383367851896</v>
      </c>
      <c r="BE616" s="17">
        <v>0.72542530278889805</v>
      </c>
      <c r="BF616" s="17">
        <v>0.63760049774520899</v>
      </c>
      <c r="BG616" s="17">
        <v>0.580125846020487</v>
      </c>
      <c r="BH616" s="17">
        <v>1</v>
      </c>
      <c r="BI616" s="17">
        <v>1</v>
      </c>
      <c r="BJ616" s="17">
        <v>0.77823490902650605</v>
      </c>
      <c r="BK616" s="17">
        <v>0.45788850460127301</v>
      </c>
      <c r="BL616" s="17"/>
      <c r="BM616" s="17">
        <v>0.60016130406780699</v>
      </c>
      <c r="BN616" s="17">
        <v>0.64657502944593404</v>
      </c>
      <c r="BO616" s="17">
        <v>0.59836744120956498</v>
      </c>
      <c r="BP616" s="17">
        <v>0.59156039655976</v>
      </c>
      <c r="BQ616" s="17">
        <v>0.26608928670435</v>
      </c>
      <c r="BR616" s="17">
        <v>0</v>
      </c>
      <c r="BS616" s="17"/>
      <c r="BT616" s="17">
        <v>0.60668665643050301</v>
      </c>
      <c r="BU616" s="17">
        <v>0.54344941906175503</v>
      </c>
      <c r="BV616" s="17"/>
      <c r="BW616" s="17">
        <v>0.63063147155893395</v>
      </c>
      <c r="BX616" s="17">
        <v>0.60623786383774103</v>
      </c>
      <c r="BY616" s="17"/>
      <c r="BZ616" s="17">
        <v>0.56243652576178904</v>
      </c>
      <c r="CA616" s="17" t="s">
        <v>131</v>
      </c>
      <c r="CB616" s="17">
        <v>0.61476252012363897</v>
      </c>
      <c r="CC616" s="17"/>
      <c r="CD616" s="17">
        <v>0.64933488458211197</v>
      </c>
      <c r="CE616" s="17">
        <v>0.38991936770640001</v>
      </c>
      <c r="CF616" s="17">
        <v>0.66562504100002395</v>
      </c>
      <c r="CG616" s="17"/>
      <c r="CH616" s="17">
        <v>0.50790137776309596</v>
      </c>
      <c r="CI616" s="17">
        <v>0.61637086850109502</v>
      </c>
      <c r="CJ616" s="17">
        <v>0.71093109703272495</v>
      </c>
      <c r="CK616" s="17"/>
      <c r="CL616" s="17">
        <v>0.62833853271797302</v>
      </c>
      <c r="CM616" s="17">
        <v>0.56520623012168802</v>
      </c>
      <c r="CN616" s="17"/>
      <c r="CO616" s="17">
        <v>0.89828698659626705</v>
      </c>
      <c r="CP616" s="17">
        <v>0.65432364859397496</v>
      </c>
      <c r="CQ616" s="17">
        <v>0.50528334103189199</v>
      </c>
      <c r="CR616" s="17">
        <v>0.41382737199865799</v>
      </c>
    </row>
    <row r="617" spans="2:96" x14ac:dyDescent="0.25">
      <c r="B617" t="s">
        <v>382</v>
      </c>
      <c r="C617" s="17">
        <v>0.15477783766002601</v>
      </c>
      <c r="D617" s="17">
        <v>0.13042166844946301</v>
      </c>
      <c r="E617" s="17">
        <v>0.18648557034288499</v>
      </c>
      <c r="F617" s="17"/>
      <c r="G617" s="17">
        <v>0.11571977698271201</v>
      </c>
      <c r="H617" s="17">
        <v>0.10379114712620099</v>
      </c>
      <c r="I617" s="17">
        <v>0.20698885367961301</v>
      </c>
      <c r="J617" s="17">
        <v>0.19789934512121299</v>
      </c>
      <c r="K617" s="17">
        <v>0.15851511325846901</v>
      </c>
      <c r="L617" s="17">
        <v>0.14032478532568299</v>
      </c>
      <c r="M617" s="17"/>
      <c r="N617" s="17">
        <v>0.180719107639851</v>
      </c>
      <c r="O617" s="17">
        <v>0.10086359284368999</v>
      </c>
      <c r="P617" s="17">
        <v>0.19427480549353299</v>
      </c>
      <c r="Q617" s="17">
        <v>0.14784461168865401</v>
      </c>
      <c r="R617" s="17"/>
      <c r="S617" s="17">
        <v>0.18531483992779599</v>
      </c>
      <c r="T617" s="17">
        <v>0.13737330931462799</v>
      </c>
      <c r="U617" s="17">
        <v>0.15792684977975999</v>
      </c>
      <c r="V617" s="17">
        <v>0.22917562604692701</v>
      </c>
      <c r="W617" s="17">
        <v>0.19959640028214001</v>
      </c>
      <c r="X617" s="17">
        <v>6.5645029992196804E-2</v>
      </c>
      <c r="Y617" s="17">
        <v>8.4092445139247296E-2</v>
      </c>
      <c r="Z617" s="17">
        <v>0.46621227784909403</v>
      </c>
      <c r="AA617" s="17">
        <v>0.34317943057318301</v>
      </c>
      <c r="AB617" s="17">
        <v>0.14580630821844801</v>
      </c>
      <c r="AC617" s="17">
        <v>0.105940014497581</v>
      </c>
      <c r="AD617" s="17">
        <v>0</v>
      </c>
      <c r="AE617" s="17"/>
      <c r="AF617" s="17">
        <v>0.20432958160096801</v>
      </c>
      <c r="AG617" s="17">
        <v>0.12985555063844201</v>
      </c>
      <c r="AH617" s="17">
        <v>0.158679875572727</v>
      </c>
      <c r="AI617" s="17">
        <v>0</v>
      </c>
      <c r="AJ617" s="17">
        <v>0.117720065454353</v>
      </c>
      <c r="AK617" s="17"/>
      <c r="AL617" s="17">
        <v>0.13076776609962701</v>
      </c>
      <c r="AM617" s="17">
        <v>0.15454575855077199</v>
      </c>
      <c r="AN617" s="17">
        <v>7.5286280030250299E-2</v>
      </c>
      <c r="AO617" s="17"/>
      <c r="AP617" s="17">
        <v>0.12589381827110299</v>
      </c>
      <c r="AQ617" s="17">
        <v>0.18578181349683801</v>
      </c>
      <c r="AR617" s="17">
        <v>0.13802242149340599</v>
      </c>
      <c r="AS617" s="17">
        <v>0.129908807182121</v>
      </c>
      <c r="AT617" s="17">
        <v>0.52790462020907702</v>
      </c>
      <c r="AU617" s="17"/>
      <c r="AV617" s="17">
        <v>0</v>
      </c>
      <c r="AW617" s="17">
        <v>0.29763043472023099</v>
      </c>
      <c r="AX617" s="17">
        <v>0.117342172607569</v>
      </c>
      <c r="AY617" s="17">
        <v>0.114662278161727</v>
      </c>
      <c r="AZ617" s="17">
        <v>8.8295267350368606E-2</v>
      </c>
      <c r="BA617" s="17">
        <v>0.203813115305191</v>
      </c>
      <c r="BB617" s="17">
        <v>0.141273785789504</v>
      </c>
      <c r="BC617" s="17">
        <v>0.12942453946433199</v>
      </c>
      <c r="BD617" s="17">
        <v>6.3074927902033506E-2</v>
      </c>
      <c r="BE617" s="17">
        <v>0.274574697211102</v>
      </c>
      <c r="BF617" s="17">
        <v>0.108629033493802</v>
      </c>
      <c r="BG617" s="17">
        <v>0.25968989399647202</v>
      </c>
      <c r="BH617" s="17">
        <v>0</v>
      </c>
      <c r="BI617" s="17">
        <v>0</v>
      </c>
      <c r="BJ617" s="17">
        <v>0</v>
      </c>
      <c r="BK617" s="17">
        <v>0.44708357317689301</v>
      </c>
      <c r="BL617" s="17"/>
      <c r="BM617" s="17">
        <v>0.15568204385626799</v>
      </c>
      <c r="BN617" s="17">
        <v>9.4160044225650899E-2</v>
      </c>
      <c r="BO617" s="17">
        <v>0.13377338826374599</v>
      </c>
      <c r="BP617" s="17">
        <v>0.13167888919469201</v>
      </c>
      <c r="BQ617" s="17">
        <v>0.379393231958432</v>
      </c>
      <c r="BR617" s="17">
        <v>1</v>
      </c>
      <c r="BS617" s="17"/>
      <c r="BT617" s="17">
        <v>0.14451581090250201</v>
      </c>
      <c r="BU617" s="17">
        <v>0.17079748296064001</v>
      </c>
      <c r="BV617" s="17"/>
      <c r="BW617" s="17">
        <v>0.124750979083327</v>
      </c>
      <c r="BX617" s="17">
        <v>0.161025840702861</v>
      </c>
      <c r="BY617" s="17"/>
      <c r="BZ617" s="17">
        <v>0.139438190437913</v>
      </c>
      <c r="CA617" s="17" t="s">
        <v>131</v>
      </c>
      <c r="CB617" s="17">
        <v>0.17938358637952101</v>
      </c>
      <c r="CC617" s="17"/>
      <c r="CD617" s="17">
        <v>0.129994035236106</v>
      </c>
      <c r="CE617" s="17">
        <v>0.15015320444539201</v>
      </c>
      <c r="CF617" s="17">
        <v>0.33437495899997499</v>
      </c>
      <c r="CG617" s="17"/>
      <c r="CH617" s="17">
        <v>0.11233728207015301</v>
      </c>
      <c r="CI617" s="17">
        <v>0.10749802486729899</v>
      </c>
      <c r="CJ617" s="17">
        <v>0.24280679330106</v>
      </c>
      <c r="CK617" s="17"/>
      <c r="CL617" s="17">
        <v>0.17742222375626501</v>
      </c>
      <c r="CM617" s="17">
        <v>0.127288116815782</v>
      </c>
      <c r="CN617" s="17"/>
      <c r="CO617" s="17">
        <v>3.4837345930285001E-2</v>
      </c>
      <c r="CP617" s="17">
        <v>0.15668304927857399</v>
      </c>
      <c r="CQ617" s="17">
        <v>0.128531167704345</v>
      </c>
      <c r="CR617" s="17">
        <v>0.25013601783102901</v>
      </c>
    </row>
    <row r="618" spans="2:96" x14ac:dyDescent="0.25">
      <c r="B618" t="s">
        <v>275</v>
      </c>
      <c r="C618" s="17">
        <v>0.427752675785109</v>
      </c>
      <c r="D618" s="17">
        <v>0.50535469570112002</v>
      </c>
      <c r="E618" s="17">
        <v>0.326727589209521</v>
      </c>
      <c r="F618" s="17"/>
      <c r="G618" s="17">
        <v>0.49296215708315699</v>
      </c>
      <c r="H618" s="17">
        <v>0.49008403440701598</v>
      </c>
      <c r="I618" s="17">
        <v>0.32351287384862998</v>
      </c>
      <c r="J618" s="17">
        <v>0.30394175324549999</v>
      </c>
      <c r="K618" s="17">
        <v>0.42852313589437002</v>
      </c>
      <c r="L618" s="17">
        <v>0.57966881006718096</v>
      </c>
      <c r="M618" s="17"/>
      <c r="N618" s="17">
        <v>0.52557414143014802</v>
      </c>
      <c r="O618" s="17">
        <v>0.50034350787577497</v>
      </c>
      <c r="P618" s="17">
        <v>0.35095630888729401</v>
      </c>
      <c r="Q618" s="17">
        <v>0.326917026711877</v>
      </c>
      <c r="R618" s="17"/>
      <c r="S618" s="17">
        <v>0.46148462775772903</v>
      </c>
      <c r="T618" s="17">
        <v>0.41876372916604798</v>
      </c>
      <c r="U618" s="17">
        <v>0.50474520092507602</v>
      </c>
      <c r="V618" s="17">
        <v>0.27166217268549098</v>
      </c>
      <c r="W618" s="17">
        <v>0.42405405287190101</v>
      </c>
      <c r="X618" s="17">
        <v>0.56200156350913599</v>
      </c>
      <c r="Y618" s="17">
        <v>0.52931972774874803</v>
      </c>
      <c r="Z618" s="17">
        <v>-0.21912799438776701</v>
      </c>
      <c r="AA618" s="17">
        <v>0.19974898299285701</v>
      </c>
      <c r="AB618" s="17">
        <v>0.280219674002471</v>
      </c>
      <c r="AC618" s="17">
        <v>0.39164154742457302</v>
      </c>
      <c r="AD618" s="17">
        <v>0.66445503446247001</v>
      </c>
      <c r="AE618" s="17"/>
      <c r="AF618" s="17">
        <v>0.42086185072064197</v>
      </c>
      <c r="AG618" s="17">
        <v>0.524025290480717</v>
      </c>
      <c r="AH618" s="17">
        <v>0.588933824502197</v>
      </c>
      <c r="AI618" s="17">
        <v>1</v>
      </c>
      <c r="AJ618" s="17">
        <v>0.31812281666349101</v>
      </c>
      <c r="AK618" s="17"/>
      <c r="AL618" s="17">
        <v>0.58270564568247196</v>
      </c>
      <c r="AM618" s="17">
        <v>0.442009748356406</v>
      </c>
      <c r="AN618" s="17">
        <v>0.45368671239980801</v>
      </c>
      <c r="AO618" s="17"/>
      <c r="AP618" s="17">
        <v>0.52000008542491805</v>
      </c>
      <c r="AQ618" s="17">
        <v>0.29506490677335401</v>
      </c>
      <c r="AR618" s="17">
        <v>0.462454774941151</v>
      </c>
      <c r="AS618" s="17">
        <v>0.56900175529989305</v>
      </c>
      <c r="AT618" s="17">
        <v>-5.5809240418154403E-2</v>
      </c>
      <c r="AU618" s="17"/>
      <c r="AV618" s="17">
        <v>1</v>
      </c>
      <c r="AW618" s="17">
        <v>0.321566145942842</v>
      </c>
      <c r="AX618" s="17">
        <v>0.41325452901340998</v>
      </c>
      <c r="AY618" s="17">
        <v>0.298542814413438</v>
      </c>
      <c r="AZ618" s="17">
        <v>0.44962986936591398</v>
      </c>
      <c r="BA618" s="17">
        <v>0.122372496035206</v>
      </c>
      <c r="BB618" s="17">
        <v>0.63315242918995296</v>
      </c>
      <c r="BC618" s="17">
        <v>0.39742875129895799</v>
      </c>
      <c r="BD618" s="17">
        <v>0.60476890577648501</v>
      </c>
      <c r="BE618" s="17">
        <v>0.45085060557779599</v>
      </c>
      <c r="BF618" s="17">
        <v>0.52897146425140695</v>
      </c>
      <c r="BG618" s="17">
        <v>0.32043595202401498</v>
      </c>
      <c r="BH618" s="17">
        <v>1</v>
      </c>
      <c r="BI618" s="17">
        <v>1</v>
      </c>
      <c r="BJ618" s="17">
        <v>0.77823490902650605</v>
      </c>
      <c r="BK618" s="17">
        <v>1.08049314243799E-2</v>
      </c>
      <c r="BL618" s="17"/>
      <c r="BM618" s="17">
        <v>0.44447926021153999</v>
      </c>
      <c r="BN618" s="17">
        <v>0.55241498522028298</v>
      </c>
      <c r="BO618" s="17">
        <v>0.46459405294581901</v>
      </c>
      <c r="BP618" s="17">
        <v>0.459881507365068</v>
      </c>
      <c r="BQ618" s="17">
        <v>-0.11330394525408199</v>
      </c>
      <c r="BR618" s="17">
        <v>-1</v>
      </c>
      <c r="BS618" s="17"/>
      <c r="BT618" s="17">
        <v>0.46217084552800197</v>
      </c>
      <c r="BU618" s="17">
        <v>0.37265193610111502</v>
      </c>
      <c r="BV618" s="17"/>
      <c r="BW618" s="17">
        <v>0.50588049247560696</v>
      </c>
      <c r="BX618" s="17">
        <v>0.44521202313488101</v>
      </c>
      <c r="BY618" s="17"/>
      <c r="BZ618" s="17">
        <v>0.42299833532387598</v>
      </c>
      <c r="CA618" s="17" t="s">
        <v>131</v>
      </c>
      <c r="CB618" s="17">
        <v>0.43537893374411701</v>
      </c>
      <c r="CC618" s="17"/>
      <c r="CD618" s="17">
        <v>0.51934084934600599</v>
      </c>
      <c r="CE618" s="17">
        <v>0.239766163261008</v>
      </c>
      <c r="CF618" s="17">
        <v>0.33125008200004902</v>
      </c>
      <c r="CG618" s="17"/>
      <c r="CH618" s="17">
        <v>0.39556409569294199</v>
      </c>
      <c r="CI618" s="17">
        <v>0.50887284363379603</v>
      </c>
      <c r="CJ618" s="17">
        <v>0.46812430373166403</v>
      </c>
      <c r="CK618" s="17"/>
      <c r="CL618" s="17">
        <v>0.45091630896170898</v>
      </c>
      <c r="CM618" s="17">
        <v>0.43791811330590602</v>
      </c>
      <c r="CN618" s="17"/>
      <c r="CO618" s="17">
        <v>0.86344964066598195</v>
      </c>
      <c r="CP618" s="17">
        <v>0.497640599315401</v>
      </c>
      <c r="CQ618" s="17">
        <v>0.37675217332754601</v>
      </c>
      <c r="CR618" s="17">
        <v>0.16369135416762901</v>
      </c>
    </row>
    <row r="619" spans="2:96" x14ac:dyDescent="0.25">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c r="AJ619" s="17"/>
      <c r="AK619" s="17"/>
      <c r="AL619" s="17"/>
      <c r="AM619" s="17"/>
      <c r="AN619" s="17"/>
      <c r="AO619" s="17"/>
      <c r="AP619" s="17"/>
      <c r="AQ619" s="17"/>
      <c r="AR619" s="17"/>
      <c r="AS619" s="17"/>
      <c r="AT619" s="17"/>
      <c r="AU619" s="17"/>
      <c r="AV619" s="17"/>
      <c r="AW619" s="17"/>
      <c r="AX619" s="17"/>
      <c r="AY619" s="17"/>
      <c r="AZ619" s="17"/>
      <c r="BA619" s="17"/>
      <c r="BB619" s="17"/>
      <c r="BC619" s="17"/>
      <c r="BD619" s="17"/>
      <c r="BE619" s="17"/>
      <c r="BF619" s="17"/>
      <c r="BG619" s="17"/>
      <c r="BH619" s="17"/>
      <c r="BI619" s="17"/>
      <c r="BJ619" s="17"/>
      <c r="BK619" s="17"/>
      <c r="BL619" s="17"/>
      <c r="BM619" s="17"/>
      <c r="BN619" s="17"/>
      <c r="BO619" s="17"/>
      <c r="BP619" s="17"/>
      <c r="BQ619" s="17"/>
      <c r="BR619" s="17"/>
      <c r="BS619" s="17"/>
      <c r="BT619" s="17"/>
      <c r="BU619" s="17"/>
      <c r="BV619" s="17"/>
      <c r="BW619" s="17"/>
      <c r="BX619" s="17"/>
      <c r="BY619" s="17"/>
      <c r="BZ619" s="17"/>
      <c r="CA619" s="17"/>
      <c r="CB619" s="17"/>
      <c r="CC619" s="17"/>
      <c r="CD619" s="17"/>
      <c r="CE619" s="17"/>
      <c r="CF619" s="17"/>
      <c r="CG619" s="17"/>
      <c r="CH619" s="17"/>
      <c r="CI619" s="17"/>
      <c r="CJ619" s="17"/>
      <c r="CK619" s="17"/>
      <c r="CL619" s="17"/>
      <c r="CM619" s="17"/>
      <c r="CN619" s="17"/>
      <c r="CO619" s="17"/>
      <c r="CP619" s="17"/>
      <c r="CQ619" s="17"/>
      <c r="CR619" s="17"/>
    </row>
    <row r="620" spans="2:96" x14ac:dyDescent="0.25">
      <c r="B620" s="6" t="s">
        <v>395</v>
      </c>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c r="AK620" s="17"/>
      <c r="AL620" s="17"/>
      <c r="AM620" s="17"/>
      <c r="AN620" s="17"/>
      <c r="AO620" s="17"/>
      <c r="AP620" s="17"/>
      <c r="AQ620" s="17"/>
      <c r="AR620" s="17"/>
      <c r="AS620" s="17"/>
      <c r="AT620" s="17"/>
      <c r="AU620" s="17"/>
      <c r="AV620" s="17"/>
      <c r="AW620" s="17"/>
      <c r="AX620" s="17"/>
      <c r="AY620" s="17"/>
      <c r="AZ620" s="17"/>
      <c r="BA620" s="17"/>
      <c r="BB620" s="17"/>
      <c r="BC620" s="17"/>
      <c r="BD620" s="17"/>
      <c r="BE620" s="17"/>
      <c r="BF620" s="17"/>
      <c r="BG620" s="17"/>
      <c r="BH620" s="17"/>
      <c r="BI620" s="17"/>
      <c r="BJ620" s="17"/>
      <c r="BK620" s="17"/>
      <c r="BL620" s="17"/>
      <c r="BM620" s="17"/>
      <c r="BN620" s="17"/>
      <c r="BO620" s="17"/>
      <c r="BP620" s="17"/>
      <c r="BQ620" s="17"/>
      <c r="BR620" s="17"/>
      <c r="BS620" s="17"/>
      <c r="BT620" s="17"/>
      <c r="BU620" s="17"/>
      <c r="BV620" s="17"/>
      <c r="BW620" s="17"/>
      <c r="BX620" s="17"/>
      <c r="BY620" s="17"/>
      <c r="BZ620" s="17"/>
      <c r="CA620" s="17"/>
      <c r="CB620" s="17"/>
      <c r="CC620" s="17"/>
      <c r="CD620" s="17"/>
      <c r="CE620" s="17"/>
      <c r="CF620" s="17"/>
      <c r="CG620" s="17"/>
      <c r="CH620" s="17"/>
      <c r="CI620" s="17"/>
      <c r="CJ620" s="17"/>
      <c r="CK620" s="17"/>
      <c r="CL620" s="17"/>
      <c r="CM620" s="17"/>
      <c r="CN620" s="17"/>
      <c r="CO620" s="17"/>
      <c r="CP620" s="17"/>
      <c r="CQ620" s="17"/>
      <c r="CR620" s="17"/>
    </row>
    <row r="621" spans="2:96" x14ac:dyDescent="0.25">
      <c r="B621" s="24" t="s">
        <v>393</v>
      </c>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c r="AN621" s="17"/>
      <c r="AO621" s="17"/>
      <c r="AP621" s="17"/>
      <c r="AQ621" s="17"/>
      <c r="AR621" s="17"/>
      <c r="AS621" s="17"/>
      <c r="AT621" s="17"/>
      <c r="AU621" s="17"/>
      <c r="AV621" s="17"/>
      <c r="AW621" s="17"/>
      <c r="AX621" s="17"/>
      <c r="AY621" s="17"/>
      <c r="AZ621" s="17"/>
      <c r="BA621" s="17"/>
      <c r="BB621" s="17"/>
      <c r="BC621" s="17"/>
      <c r="BD621" s="17"/>
      <c r="BE621" s="17"/>
      <c r="BF621" s="17"/>
      <c r="BG621" s="17"/>
      <c r="BH621" s="17"/>
      <c r="BI621" s="17"/>
      <c r="BJ621" s="17"/>
      <c r="BK621" s="17"/>
      <c r="BL621" s="17"/>
      <c r="BM621" s="17"/>
      <c r="BN621" s="17"/>
      <c r="BO621" s="17"/>
      <c r="BP621" s="17"/>
      <c r="BQ621" s="17"/>
      <c r="BR621" s="17"/>
      <c r="BS621" s="17"/>
      <c r="BT621" s="17"/>
      <c r="BU621" s="17"/>
      <c r="BV621" s="17"/>
      <c r="BW621" s="17"/>
      <c r="BX621" s="17"/>
      <c r="BY621" s="17"/>
      <c r="BZ621" s="17"/>
      <c r="CA621" s="17"/>
      <c r="CB621" s="17"/>
      <c r="CC621" s="17"/>
      <c r="CD621" s="17"/>
      <c r="CE621" s="17"/>
      <c r="CF621" s="17"/>
      <c r="CG621" s="17"/>
      <c r="CH621" s="17"/>
      <c r="CI621" s="17"/>
      <c r="CJ621" s="17"/>
      <c r="CK621" s="17"/>
      <c r="CL621" s="17"/>
      <c r="CM621" s="17"/>
      <c r="CN621" s="17"/>
      <c r="CO621" s="17"/>
      <c r="CP621" s="17"/>
      <c r="CQ621" s="17"/>
      <c r="CR621" s="17"/>
    </row>
    <row r="622" spans="2:96" x14ac:dyDescent="0.25">
      <c r="B622" t="s">
        <v>376</v>
      </c>
      <c r="C622" s="17">
        <v>0.19104599454909499</v>
      </c>
      <c r="D622" s="17">
        <v>0.215472590620856</v>
      </c>
      <c r="E622" s="17">
        <v>0.15924657765804701</v>
      </c>
      <c r="F622" s="17"/>
      <c r="G622" s="17">
        <v>0.30211584063907698</v>
      </c>
      <c r="H622" s="17">
        <v>7.7116335035040201E-2</v>
      </c>
      <c r="I622" s="17">
        <v>0.18006590687152399</v>
      </c>
      <c r="J622" s="17">
        <v>0.210488801094598</v>
      </c>
      <c r="K622" s="17">
        <v>0.238079887470174</v>
      </c>
      <c r="L622" s="17">
        <v>0.11132978568995899</v>
      </c>
      <c r="M622" s="17"/>
      <c r="N622" s="17">
        <v>0.271583363709197</v>
      </c>
      <c r="O622" s="17">
        <v>0.26487301038782302</v>
      </c>
      <c r="P622" s="17">
        <v>0.14797644482070499</v>
      </c>
      <c r="Q622" s="17">
        <v>8.2369801215570498E-2</v>
      </c>
      <c r="R622" s="17"/>
      <c r="S622" s="17">
        <v>0.21051300509314599</v>
      </c>
      <c r="T622" s="17">
        <v>0.19919405520335001</v>
      </c>
      <c r="U622" s="17">
        <v>8.7501348803012996E-2</v>
      </c>
      <c r="V622" s="17">
        <v>0.124504240859279</v>
      </c>
      <c r="W622" s="17">
        <v>0.17299475616041499</v>
      </c>
      <c r="X622" s="17">
        <v>0.37669348240792599</v>
      </c>
      <c r="Y622" s="17">
        <v>6.8039295498433502E-2</v>
      </c>
      <c r="Z622" s="17">
        <v>0</v>
      </c>
      <c r="AA622" s="17">
        <v>0.37694632231686498</v>
      </c>
      <c r="AB622" s="17">
        <v>0.150937652570799</v>
      </c>
      <c r="AC622" s="17">
        <v>0.187008872478683</v>
      </c>
      <c r="AD622" s="17">
        <v>0.120866876984442</v>
      </c>
      <c r="AE622" s="17"/>
      <c r="AF622" s="17">
        <v>0.29949336739371801</v>
      </c>
      <c r="AG622" s="17">
        <v>0.19752168024688099</v>
      </c>
      <c r="AH622" s="17">
        <v>0.14322712397564899</v>
      </c>
      <c r="AI622" s="17">
        <v>1</v>
      </c>
      <c r="AJ622" s="17">
        <v>9.2768639203725606E-2</v>
      </c>
      <c r="AK622" s="17"/>
      <c r="AL622" s="17">
        <v>0.34613796571376299</v>
      </c>
      <c r="AM622" s="17">
        <v>0.20509091127684101</v>
      </c>
      <c r="AN622" s="17">
        <v>0</v>
      </c>
      <c r="AO622" s="17"/>
      <c r="AP622" s="17">
        <v>0.159018364905778</v>
      </c>
      <c r="AQ622" s="17">
        <v>0.15620465165491801</v>
      </c>
      <c r="AR622" s="17">
        <v>0.15530636125304001</v>
      </c>
      <c r="AS622" s="17">
        <v>0.32953131427688798</v>
      </c>
      <c r="AT622" s="17">
        <v>0</v>
      </c>
      <c r="AU622" s="17"/>
      <c r="AV622" s="17">
        <v>0</v>
      </c>
      <c r="AW622" s="17">
        <v>0.32139291082430399</v>
      </c>
      <c r="AX622" s="17">
        <v>0.11161046887402699</v>
      </c>
      <c r="AY622" s="17">
        <v>0</v>
      </c>
      <c r="AZ622" s="17">
        <v>4.35858547364225E-2</v>
      </c>
      <c r="BA622" s="17">
        <v>0.22179163090058099</v>
      </c>
      <c r="BB622" s="17">
        <v>0.11480572173829499</v>
      </c>
      <c r="BC622" s="17">
        <v>0.30541029631417799</v>
      </c>
      <c r="BD622" s="17">
        <v>0.23956545249089101</v>
      </c>
      <c r="BE622" s="17">
        <v>0.42792111906017899</v>
      </c>
      <c r="BF622" s="17">
        <v>0.31010769070298699</v>
      </c>
      <c r="BG622" s="17">
        <v>0.24523600376322299</v>
      </c>
      <c r="BH622" s="17">
        <v>0.11946779106521099</v>
      </c>
      <c r="BI622" s="17">
        <v>0</v>
      </c>
      <c r="BJ622" s="17">
        <v>0.39376720995787801</v>
      </c>
      <c r="BK622" s="17">
        <v>0.26253222871015203</v>
      </c>
      <c r="BL622" s="17"/>
      <c r="BM622" s="17">
        <v>0.168915640874959</v>
      </c>
      <c r="BN622" s="17">
        <v>0.246083419798616</v>
      </c>
      <c r="BO622" s="17">
        <v>0.22185813545569399</v>
      </c>
      <c r="BP622" s="17">
        <v>0.17858348476760999</v>
      </c>
      <c r="BQ622" s="17">
        <v>5.7441465653275098E-2</v>
      </c>
      <c r="BR622" s="17">
        <v>0</v>
      </c>
      <c r="BS622" s="17"/>
      <c r="BT622" s="17">
        <v>0.20462572399325299</v>
      </c>
      <c r="BU622" s="17">
        <v>0.16764643391047801</v>
      </c>
      <c r="BV622" s="17"/>
      <c r="BW622" s="17">
        <v>0.26119089681685898</v>
      </c>
      <c r="BX622" s="17">
        <v>0.13206062213172001</v>
      </c>
      <c r="BY622" s="17"/>
      <c r="BZ622" s="17">
        <v>0.16758864351531799</v>
      </c>
      <c r="CA622" s="17" t="s">
        <v>131</v>
      </c>
      <c r="CB622" s="17">
        <v>0.228673045341377</v>
      </c>
      <c r="CC622" s="17"/>
      <c r="CD622" s="17">
        <v>0.192769393666781</v>
      </c>
      <c r="CE622" s="17">
        <v>0.16218787799823201</v>
      </c>
      <c r="CF622" s="17">
        <v>0.30762542319789399</v>
      </c>
      <c r="CG622" s="17"/>
      <c r="CH622" s="17">
        <v>0.12580543063363001</v>
      </c>
      <c r="CI622" s="17">
        <v>0.29883316935533499</v>
      </c>
      <c r="CJ622" s="17">
        <v>0.14910925285374399</v>
      </c>
      <c r="CK622" s="17"/>
      <c r="CL622" s="17">
        <v>0.15887859018112299</v>
      </c>
      <c r="CM622" s="17">
        <v>0.214337777799571</v>
      </c>
      <c r="CN622" s="17"/>
      <c r="CO622" s="17">
        <v>0.30124764942300603</v>
      </c>
      <c r="CP622" s="17">
        <v>0.248876679752213</v>
      </c>
      <c r="CQ622" s="17">
        <v>0.13558408229236299</v>
      </c>
      <c r="CR622" s="17">
        <v>0.124132593230451</v>
      </c>
    </row>
    <row r="623" spans="2:96" x14ac:dyDescent="0.25">
      <c r="B623" t="s">
        <v>377</v>
      </c>
      <c r="C623" s="17">
        <v>0.35512725053486099</v>
      </c>
      <c r="D623" s="17">
        <v>0.4050384060028</v>
      </c>
      <c r="E623" s="17">
        <v>0.29015112223699702</v>
      </c>
      <c r="F623" s="17"/>
      <c r="G623" s="17">
        <v>0.36342618836145402</v>
      </c>
      <c r="H623" s="17">
        <v>0.435642286928281</v>
      </c>
      <c r="I623" s="17">
        <v>0.35712883402964601</v>
      </c>
      <c r="J623" s="17">
        <v>0.245537688280943</v>
      </c>
      <c r="K623" s="17">
        <v>0.17406902465513799</v>
      </c>
      <c r="L623" s="17">
        <v>0.53526287282198604</v>
      </c>
      <c r="M623" s="17"/>
      <c r="N623" s="17">
        <v>0.30192228331124599</v>
      </c>
      <c r="O623" s="17">
        <v>0.43782361010411303</v>
      </c>
      <c r="P623" s="17">
        <v>0.30904831457483001</v>
      </c>
      <c r="Q623" s="17">
        <v>0.36853344802441201</v>
      </c>
      <c r="R623" s="17"/>
      <c r="S623" s="17">
        <v>0.43928262249317102</v>
      </c>
      <c r="T623" s="17">
        <v>0.29634185412289799</v>
      </c>
      <c r="U623" s="17">
        <v>0.27440096152261501</v>
      </c>
      <c r="V623" s="17">
        <v>0.320741037665281</v>
      </c>
      <c r="W623" s="17">
        <v>0.52838677170602399</v>
      </c>
      <c r="X623" s="17">
        <v>0.38167351019604701</v>
      </c>
      <c r="Y623" s="17">
        <v>0.24159151959193501</v>
      </c>
      <c r="Z623" s="17">
        <v>0.53378772215090597</v>
      </c>
      <c r="AA623" s="17">
        <v>0.17820888847840799</v>
      </c>
      <c r="AB623" s="17">
        <v>0.33821749887992902</v>
      </c>
      <c r="AC623" s="17">
        <v>0.35839228428103398</v>
      </c>
      <c r="AD623" s="17">
        <v>0.39279985745407298</v>
      </c>
      <c r="AE623" s="17"/>
      <c r="AF623" s="17">
        <v>0.28044812294947502</v>
      </c>
      <c r="AG623" s="17">
        <v>0.38946615348742902</v>
      </c>
      <c r="AH623" s="17">
        <v>0.56605981396133698</v>
      </c>
      <c r="AI623" s="17">
        <v>0</v>
      </c>
      <c r="AJ623" s="17">
        <v>0.46042654820973999</v>
      </c>
      <c r="AK623" s="17"/>
      <c r="AL623" s="17">
        <v>0.32171119284046301</v>
      </c>
      <c r="AM623" s="17">
        <v>0.41206169868569897</v>
      </c>
      <c r="AN623" s="17">
        <v>0.51280130841895299</v>
      </c>
      <c r="AO623" s="17"/>
      <c r="AP623" s="17">
        <v>0.432044079032462</v>
      </c>
      <c r="AQ623" s="17">
        <v>0.36081938563007299</v>
      </c>
      <c r="AR623" s="17">
        <v>0.37135715218390403</v>
      </c>
      <c r="AS623" s="17">
        <v>0.231920599207245</v>
      </c>
      <c r="AT623" s="17">
        <v>0.47209537979092298</v>
      </c>
      <c r="AU623" s="17"/>
      <c r="AV623" s="17">
        <v>0</v>
      </c>
      <c r="AW623" s="17">
        <v>0.16323004905688099</v>
      </c>
      <c r="AX623" s="17">
        <v>0.41091355850823003</v>
      </c>
      <c r="AY623" s="17">
        <v>0.32097947918770497</v>
      </c>
      <c r="AZ623" s="17">
        <v>0.78671742400953804</v>
      </c>
      <c r="BA623" s="17">
        <v>0.181594504222547</v>
      </c>
      <c r="BB623" s="17">
        <v>0.47346037313796102</v>
      </c>
      <c r="BC623" s="17">
        <v>0.28833223101510402</v>
      </c>
      <c r="BD623" s="17">
        <v>0.33707920963035298</v>
      </c>
      <c r="BE623" s="17">
        <v>0.10964438371240499</v>
      </c>
      <c r="BF623" s="17">
        <v>0.21371069186919001</v>
      </c>
      <c r="BG623" s="17">
        <v>0.41388151724273597</v>
      </c>
      <c r="BH623" s="17">
        <v>0.54576430329658498</v>
      </c>
      <c r="BI623" s="17">
        <v>1</v>
      </c>
      <c r="BJ623" s="17">
        <v>0</v>
      </c>
      <c r="BK623" s="17">
        <v>0.30634612274656098</v>
      </c>
      <c r="BL623" s="17"/>
      <c r="BM623" s="17">
        <v>0.38352450454808801</v>
      </c>
      <c r="BN623" s="17">
        <v>0.33841154155345399</v>
      </c>
      <c r="BO623" s="17">
        <v>0.52455594902236102</v>
      </c>
      <c r="BP623" s="17">
        <v>0.25963161450128502</v>
      </c>
      <c r="BQ623" s="17">
        <v>0.19237956729277</v>
      </c>
      <c r="BR623" s="17">
        <v>0</v>
      </c>
      <c r="BS623" s="17"/>
      <c r="BT623" s="17">
        <v>0.31239819004906</v>
      </c>
      <c r="BU623" s="17">
        <v>0.41435915965888598</v>
      </c>
      <c r="BV623" s="17"/>
      <c r="BW623" s="17">
        <v>0.31289002169095698</v>
      </c>
      <c r="BX623" s="17">
        <v>0.41188832317795399</v>
      </c>
      <c r="BY623" s="17"/>
      <c r="BZ623" s="17">
        <v>0.32571741228495399</v>
      </c>
      <c r="CA623" s="17" t="s">
        <v>131</v>
      </c>
      <c r="CB623" s="17">
        <v>0.40230246124081998</v>
      </c>
      <c r="CC623" s="17"/>
      <c r="CD623" s="17">
        <v>0.40465439886365301</v>
      </c>
      <c r="CE623" s="17">
        <v>0.23739600997655799</v>
      </c>
      <c r="CF623" s="17">
        <v>0.26130644534512198</v>
      </c>
      <c r="CG623" s="17"/>
      <c r="CH623" s="17">
        <v>0.39735059485662499</v>
      </c>
      <c r="CI623" s="17">
        <v>0.13059064090766201</v>
      </c>
      <c r="CJ623" s="17">
        <v>0.34379074625572398</v>
      </c>
      <c r="CK623" s="17"/>
      <c r="CL623" s="17">
        <v>0.37228256951081901</v>
      </c>
      <c r="CM623" s="17">
        <v>0.34799614087629199</v>
      </c>
      <c r="CN623" s="17"/>
      <c r="CO623" s="17">
        <v>0.36563460023065297</v>
      </c>
      <c r="CP623" s="17">
        <v>0.35932799235107599</v>
      </c>
      <c r="CQ623" s="17">
        <v>0.44494833186337901</v>
      </c>
      <c r="CR623" s="17">
        <v>0.22956389783134201</v>
      </c>
    </row>
    <row r="624" spans="2:96" x14ac:dyDescent="0.25">
      <c r="B624" t="s">
        <v>378</v>
      </c>
      <c r="C624" s="17">
        <v>0.31087968733201099</v>
      </c>
      <c r="D624" s="17">
        <v>0.25258159956506199</v>
      </c>
      <c r="E624" s="17">
        <v>0.38677422422965202</v>
      </c>
      <c r="F624" s="17"/>
      <c r="G624" s="17">
        <v>0.26806486349736802</v>
      </c>
      <c r="H624" s="17">
        <v>0.444614541126163</v>
      </c>
      <c r="I624" s="17">
        <v>0.22777150117112099</v>
      </c>
      <c r="J624" s="17">
        <v>0.404037953360464</v>
      </c>
      <c r="K624" s="17">
        <v>0.30388320428207899</v>
      </c>
      <c r="L624" s="17">
        <v>0.21414994620024699</v>
      </c>
      <c r="M624" s="17"/>
      <c r="N624" s="17">
        <v>0.32177098568377999</v>
      </c>
      <c r="O624" s="17">
        <v>0.17363803581207399</v>
      </c>
      <c r="P624" s="17">
        <v>0.38334765698220602</v>
      </c>
      <c r="Q624" s="17">
        <v>0.36513854424369802</v>
      </c>
      <c r="R624" s="17"/>
      <c r="S624" s="17">
        <v>0.17110176855659101</v>
      </c>
      <c r="T624" s="17">
        <v>0.430981612296579</v>
      </c>
      <c r="U624" s="17">
        <v>0.40064409978066901</v>
      </c>
      <c r="V624" s="17">
        <v>0.38843216206259901</v>
      </c>
      <c r="W624" s="17">
        <v>0.21392200845711101</v>
      </c>
      <c r="X624" s="17">
        <v>0.241633007396027</v>
      </c>
      <c r="Y624" s="17">
        <v>0.61078954369724903</v>
      </c>
      <c r="Z624" s="17">
        <v>0.23317373859349799</v>
      </c>
      <c r="AA624" s="17">
        <v>0.16794015782823099</v>
      </c>
      <c r="AB624" s="17">
        <v>0.15998971237729501</v>
      </c>
      <c r="AC624" s="17">
        <v>0.34865882874270299</v>
      </c>
      <c r="AD624" s="17">
        <v>0.42930353736512</v>
      </c>
      <c r="AE624" s="17"/>
      <c r="AF624" s="17">
        <v>0.26478605927441201</v>
      </c>
      <c r="AG624" s="17">
        <v>0.272083401639381</v>
      </c>
      <c r="AH624" s="17">
        <v>0.20948805452470201</v>
      </c>
      <c r="AI624" s="17">
        <v>0</v>
      </c>
      <c r="AJ624" s="17">
        <v>0.26043251409076801</v>
      </c>
      <c r="AK624" s="17"/>
      <c r="AL624" s="17">
        <v>0.29031472262309099</v>
      </c>
      <c r="AM624" s="17">
        <v>0.26033676877824502</v>
      </c>
      <c r="AN624" s="17">
        <v>0.34511803680053799</v>
      </c>
      <c r="AO624" s="17"/>
      <c r="AP624" s="17">
        <v>0.25743855515194802</v>
      </c>
      <c r="AQ624" s="17">
        <v>0.32140503982866198</v>
      </c>
      <c r="AR624" s="17">
        <v>0.338414863481515</v>
      </c>
      <c r="AS624" s="17">
        <v>0.35413725185614697</v>
      </c>
      <c r="AT624" s="17">
        <v>0</v>
      </c>
      <c r="AU624" s="17"/>
      <c r="AV624" s="17">
        <v>1</v>
      </c>
      <c r="AW624" s="17">
        <v>0.30312827756966798</v>
      </c>
      <c r="AX624" s="17">
        <v>0.35104292739391202</v>
      </c>
      <c r="AY624" s="17">
        <v>0.52821974443703601</v>
      </c>
      <c r="AZ624" s="17">
        <v>8.1965592245508298E-2</v>
      </c>
      <c r="BA624" s="17">
        <v>0.40214781283780598</v>
      </c>
      <c r="BB624" s="17">
        <v>0.18875210606274601</v>
      </c>
      <c r="BC624" s="17">
        <v>0.22121503890484301</v>
      </c>
      <c r="BD624" s="17">
        <v>0.33379672610386302</v>
      </c>
      <c r="BE624" s="17">
        <v>0.33964607125271301</v>
      </c>
      <c r="BF624" s="17">
        <v>0.476181617427823</v>
      </c>
      <c r="BG624" s="17">
        <v>0.15961384754051</v>
      </c>
      <c r="BH624" s="17">
        <v>0.33476790563820402</v>
      </c>
      <c r="BI624" s="17">
        <v>0</v>
      </c>
      <c r="BJ624" s="17">
        <v>0.50233708632871998</v>
      </c>
      <c r="BK624" s="17">
        <v>0.28409949579212801</v>
      </c>
      <c r="BL624" s="17"/>
      <c r="BM624" s="17">
        <v>0.31272549909434499</v>
      </c>
      <c r="BN624" s="17">
        <v>0.320285213008702</v>
      </c>
      <c r="BO624" s="17">
        <v>0.151812120026033</v>
      </c>
      <c r="BP624" s="17">
        <v>0.40438606681534101</v>
      </c>
      <c r="BQ624" s="17">
        <v>0.430300566557764</v>
      </c>
      <c r="BR624" s="17">
        <v>0</v>
      </c>
      <c r="BS624" s="17"/>
      <c r="BT624" s="17">
        <v>0.27725301567350202</v>
      </c>
      <c r="BU624" s="17">
        <v>0.34490638190022799</v>
      </c>
      <c r="BV624" s="17"/>
      <c r="BW624" s="17">
        <v>0.30437766247731501</v>
      </c>
      <c r="BX624" s="17">
        <v>0.28276514538914599</v>
      </c>
      <c r="BY624" s="17"/>
      <c r="BZ624" s="17">
        <v>0.37511570576314501</v>
      </c>
      <c r="CA624" s="17" t="s">
        <v>131</v>
      </c>
      <c r="CB624" s="17">
        <v>0.207841116407189</v>
      </c>
      <c r="CC624" s="17"/>
      <c r="CD624" s="17">
        <v>0.30368006298453298</v>
      </c>
      <c r="CE624" s="17">
        <v>0.38665605416204302</v>
      </c>
      <c r="CF624" s="17">
        <v>0.182654649245374</v>
      </c>
      <c r="CG624" s="17"/>
      <c r="CH624" s="17">
        <v>0.37583482771144899</v>
      </c>
      <c r="CI624" s="17">
        <v>0.461310077167432</v>
      </c>
      <c r="CJ624" s="17">
        <v>0.27292864566955499</v>
      </c>
      <c r="CK624" s="17"/>
      <c r="CL624" s="17">
        <v>0.33551021573937101</v>
      </c>
      <c r="CM624" s="17">
        <v>0.28994523917915499</v>
      </c>
      <c r="CN624" s="17"/>
      <c r="CO624" s="17">
        <v>0.300526411847932</v>
      </c>
      <c r="CP624" s="17">
        <v>0.28276413250434501</v>
      </c>
      <c r="CQ624" s="17">
        <v>0.28062005492652398</v>
      </c>
      <c r="CR624" s="17">
        <v>0.39292357494587499</v>
      </c>
    </row>
    <row r="625" spans="2:96" x14ac:dyDescent="0.25">
      <c r="B625" t="s">
        <v>379</v>
      </c>
      <c r="C625" s="17">
        <v>4.7120026816706802E-2</v>
      </c>
      <c r="D625" s="17">
        <v>2.6418515424499502E-2</v>
      </c>
      <c r="E625" s="17">
        <v>7.4069995166844593E-2</v>
      </c>
      <c r="F625" s="17"/>
      <c r="G625" s="17">
        <v>0</v>
      </c>
      <c r="H625" s="17">
        <v>0</v>
      </c>
      <c r="I625" s="17">
        <v>0.11506404482497699</v>
      </c>
      <c r="J625" s="17">
        <v>5.1017701441871302E-2</v>
      </c>
      <c r="K625" s="17">
        <v>8.7355109877335996E-2</v>
      </c>
      <c r="L625" s="17">
        <v>3.7408907879946399E-2</v>
      </c>
      <c r="M625" s="17"/>
      <c r="N625" s="17">
        <v>4.7230720216972902E-2</v>
      </c>
      <c r="O625" s="17">
        <v>3.7309189207433299E-2</v>
      </c>
      <c r="P625" s="17">
        <v>4.7957857514965403E-2</v>
      </c>
      <c r="Q625" s="17">
        <v>5.4631799013548497E-2</v>
      </c>
      <c r="R625" s="17"/>
      <c r="S625" s="17">
        <v>4.8962710900695199E-2</v>
      </c>
      <c r="T625" s="17">
        <v>3.27327670307287E-2</v>
      </c>
      <c r="U625" s="17">
        <v>0</v>
      </c>
      <c r="V625" s="17">
        <v>0</v>
      </c>
      <c r="W625" s="17">
        <v>8.4696463676449701E-2</v>
      </c>
      <c r="X625" s="17">
        <v>0</v>
      </c>
      <c r="Y625" s="17">
        <v>7.9579641212382105E-2</v>
      </c>
      <c r="Z625" s="17">
        <v>0</v>
      </c>
      <c r="AA625" s="17">
        <v>0.123362126732789</v>
      </c>
      <c r="AB625" s="17">
        <v>0.209176957906412</v>
      </c>
      <c r="AC625" s="17">
        <v>0</v>
      </c>
      <c r="AD625" s="17">
        <v>0</v>
      </c>
      <c r="AE625" s="17"/>
      <c r="AF625" s="17">
        <v>7.8684032056726902E-2</v>
      </c>
      <c r="AG625" s="17">
        <v>1.4585165749597E-2</v>
      </c>
      <c r="AH625" s="17">
        <v>0</v>
      </c>
      <c r="AI625" s="17">
        <v>0</v>
      </c>
      <c r="AJ625" s="17">
        <v>6.2115090759977003E-2</v>
      </c>
      <c r="AK625" s="17"/>
      <c r="AL625" s="17">
        <v>1.8647467091013399E-2</v>
      </c>
      <c r="AM625" s="17">
        <v>2.5971993314454E-2</v>
      </c>
      <c r="AN625" s="17">
        <v>6.6794374750258706E-2</v>
      </c>
      <c r="AO625" s="17"/>
      <c r="AP625" s="17">
        <v>2.14073618187368E-2</v>
      </c>
      <c r="AQ625" s="17">
        <v>0.10252575499838</v>
      </c>
      <c r="AR625" s="17">
        <v>2.8183977812790102E-2</v>
      </c>
      <c r="AS625" s="17">
        <v>3.088323013996E-2</v>
      </c>
      <c r="AT625" s="17">
        <v>0</v>
      </c>
      <c r="AU625" s="17"/>
      <c r="AV625" s="17">
        <v>0</v>
      </c>
      <c r="AW625" s="17">
        <v>0</v>
      </c>
      <c r="AX625" s="17">
        <v>6.14508674112818E-2</v>
      </c>
      <c r="AY625" s="17">
        <v>6.0821404414065E-2</v>
      </c>
      <c r="AZ625" s="17">
        <v>8.7731129008531597E-2</v>
      </c>
      <c r="BA625" s="17">
        <v>6.17294205602422E-2</v>
      </c>
      <c r="BB625" s="17">
        <v>7.9850146235206601E-2</v>
      </c>
      <c r="BC625" s="17">
        <v>0</v>
      </c>
      <c r="BD625" s="17">
        <v>0</v>
      </c>
      <c r="BE625" s="17">
        <v>0.12278842597470301</v>
      </c>
      <c r="BF625" s="17">
        <v>0</v>
      </c>
      <c r="BG625" s="17">
        <v>8.5973728119728796E-2</v>
      </c>
      <c r="BH625" s="17">
        <v>0</v>
      </c>
      <c r="BI625" s="17">
        <v>0</v>
      </c>
      <c r="BJ625" s="17">
        <v>0.103895703713402</v>
      </c>
      <c r="BK625" s="17">
        <v>0</v>
      </c>
      <c r="BL625" s="17"/>
      <c r="BM625" s="17">
        <v>4.2138197715702701E-2</v>
      </c>
      <c r="BN625" s="17">
        <v>3.3382733772806199E-2</v>
      </c>
      <c r="BO625" s="17">
        <v>0</v>
      </c>
      <c r="BP625" s="17">
        <v>6.4406878364118306E-2</v>
      </c>
      <c r="BQ625" s="17">
        <v>0.12254647578788599</v>
      </c>
      <c r="BR625" s="17">
        <v>0.54825520506090397</v>
      </c>
      <c r="BS625" s="17"/>
      <c r="BT625" s="17">
        <v>5.2750257117407398E-2</v>
      </c>
      <c r="BU625" s="17">
        <v>4.1740153699011198E-2</v>
      </c>
      <c r="BV625" s="17"/>
      <c r="BW625" s="17">
        <v>1.9895721121957401E-2</v>
      </c>
      <c r="BX625" s="17">
        <v>7.4483724015444397E-2</v>
      </c>
      <c r="BY625" s="17"/>
      <c r="BZ625" s="17">
        <v>4.6994616496381501E-2</v>
      </c>
      <c r="CA625" s="17" t="s">
        <v>131</v>
      </c>
      <c r="CB625" s="17">
        <v>4.7321192774702703E-2</v>
      </c>
      <c r="CC625" s="17"/>
      <c r="CD625" s="17">
        <v>4.3602812454312197E-2</v>
      </c>
      <c r="CE625" s="17">
        <v>5.9006864040348703E-2</v>
      </c>
      <c r="CF625" s="17">
        <v>5.14684926861829E-2</v>
      </c>
      <c r="CG625" s="17"/>
      <c r="CH625" s="17">
        <v>2.49222727864504E-2</v>
      </c>
      <c r="CI625" s="17">
        <v>0.109266112569571</v>
      </c>
      <c r="CJ625" s="17">
        <v>4.4921536804358599E-2</v>
      </c>
      <c r="CK625" s="17"/>
      <c r="CL625" s="17">
        <v>2.2823608628487799E-2</v>
      </c>
      <c r="CM625" s="17">
        <v>6.6740378473449297E-2</v>
      </c>
      <c r="CN625" s="17"/>
      <c r="CO625" s="17">
        <v>0</v>
      </c>
      <c r="CP625" s="17">
        <v>4.6181061734931798E-2</v>
      </c>
      <c r="CQ625" s="17">
        <v>4.3241050169181797E-2</v>
      </c>
      <c r="CR625" s="17">
        <v>7.8682093929809099E-2</v>
      </c>
    </row>
    <row r="626" spans="2:96" x14ac:dyDescent="0.25">
      <c r="B626" t="s">
        <v>380</v>
      </c>
      <c r="C626" s="17">
        <v>7.6838474692591599E-2</v>
      </c>
      <c r="D626" s="17">
        <v>8.3496142274545104E-2</v>
      </c>
      <c r="E626" s="17">
        <v>6.8171284784567396E-2</v>
      </c>
      <c r="F626" s="17"/>
      <c r="G626" s="17">
        <v>6.6393107502101506E-2</v>
      </c>
      <c r="H626" s="17">
        <v>4.2626836910515498E-2</v>
      </c>
      <c r="I626" s="17">
        <v>6.9143304106180206E-2</v>
      </c>
      <c r="J626" s="17">
        <v>8.8917855822123595E-2</v>
      </c>
      <c r="K626" s="17">
        <v>0.158976535007779</v>
      </c>
      <c r="L626" s="17">
        <v>6.7697167925448498E-2</v>
      </c>
      <c r="M626" s="17"/>
      <c r="N626" s="17">
        <v>5.7492647078803499E-2</v>
      </c>
      <c r="O626" s="17">
        <v>5.2001766456319799E-2</v>
      </c>
      <c r="P626" s="17">
        <v>0.111669726107293</v>
      </c>
      <c r="Q626" s="17">
        <v>9.1979733996538998E-2</v>
      </c>
      <c r="R626" s="17"/>
      <c r="S626" s="17">
        <v>0.10405075772881101</v>
      </c>
      <c r="T626" s="17">
        <v>0</v>
      </c>
      <c r="U626" s="17">
        <v>0.15792684977975999</v>
      </c>
      <c r="V626" s="17">
        <v>0.16632255941283999</v>
      </c>
      <c r="W626" s="17">
        <v>0</v>
      </c>
      <c r="X626" s="17">
        <v>0</v>
      </c>
      <c r="Y626" s="17">
        <v>0</v>
      </c>
      <c r="Z626" s="17">
        <v>0.23303853925559601</v>
      </c>
      <c r="AA626" s="17">
        <v>0.153542504643707</v>
      </c>
      <c r="AB626" s="17">
        <v>7.8038045777388196E-2</v>
      </c>
      <c r="AC626" s="17">
        <v>0.105940014497581</v>
      </c>
      <c r="AD626" s="17">
        <v>5.70297281963646E-2</v>
      </c>
      <c r="AE626" s="17"/>
      <c r="AF626" s="17">
        <v>4.4263011185534898E-2</v>
      </c>
      <c r="AG626" s="17">
        <v>0.112542235288374</v>
      </c>
      <c r="AH626" s="17">
        <v>8.1225007538311994E-2</v>
      </c>
      <c r="AI626" s="17">
        <v>0</v>
      </c>
      <c r="AJ626" s="17">
        <v>9.3117099528058703E-2</v>
      </c>
      <c r="AK626" s="17"/>
      <c r="AL626" s="17">
        <v>0</v>
      </c>
      <c r="AM626" s="17">
        <v>8.5864947582891205E-2</v>
      </c>
      <c r="AN626" s="17">
        <v>7.5286280030250299E-2</v>
      </c>
      <c r="AO626" s="17"/>
      <c r="AP626" s="17">
        <v>0.111382295595975</v>
      </c>
      <c r="AQ626" s="17">
        <v>1.8761103556043001E-2</v>
      </c>
      <c r="AR626" s="17">
        <v>8.9478832178807699E-2</v>
      </c>
      <c r="AS626" s="17">
        <v>5.35276045197602E-2</v>
      </c>
      <c r="AT626" s="17">
        <v>0.52790462020907702</v>
      </c>
      <c r="AU626" s="17"/>
      <c r="AV626" s="17">
        <v>0</v>
      </c>
      <c r="AW626" s="17">
        <v>0.21224876254914801</v>
      </c>
      <c r="AX626" s="17">
        <v>0</v>
      </c>
      <c r="AY626" s="17">
        <v>4.3823950075543898E-2</v>
      </c>
      <c r="AZ626" s="17">
        <v>0</v>
      </c>
      <c r="BA626" s="17">
        <v>6.1314252036983E-2</v>
      </c>
      <c r="BB626" s="17">
        <v>0.14313165282579099</v>
      </c>
      <c r="BC626" s="17">
        <v>0.12942453946433199</v>
      </c>
      <c r="BD626" s="17">
        <v>8.9558611774893604E-2</v>
      </c>
      <c r="BE626" s="17">
        <v>0</v>
      </c>
      <c r="BF626" s="17">
        <v>0</v>
      </c>
      <c r="BG626" s="17">
        <v>9.5294903333803499E-2</v>
      </c>
      <c r="BH626" s="17">
        <v>0</v>
      </c>
      <c r="BI626" s="17">
        <v>0</v>
      </c>
      <c r="BJ626" s="17">
        <v>0</v>
      </c>
      <c r="BK626" s="17">
        <v>0.14702215275115901</v>
      </c>
      <c r="BL626" s="17"/>
      <c r="BM626" s="17">
        <v>6.4491830334188094E-2</v>
      </c>
      <c r="BN626" s="17">
        <v>6.1837091866422E-2</v>
      </c>
      <c r="BO626" s="17">
        <v>0.10177379549591101</v>
      </c>
      <c r="BP626" s="17">
        <v>6.4232671296621399E-2</v>
      </c>
      <c r="BQ626" s="17">
        <v>0.12347012667521701</v>
      </c>
      <c r="BR626" s="17">
        <v>0.45174479493909597</v>
      </c>
      <c r="BS626" s="17"/>
      <c r="BT626" s="17">
        <v>0.11735875116519801</v>
      </c>
      <c r="BU626" s="17">
        <v>3.1347870831397201E-2</v>
      </c>
      <c r="BV626" s="17"/>
      <c r="BW626" s="17">
        <v>7.0332398195753307E-2</v>
      </c>
      <c r="BX626" s="17">
        <v>8.9180274617283395E-2</v>
      </c>
      <c r="BY626" s="17"/>
      <c r="BZ626" s="17">
        <v>6.9067102101361896E-2</v>
      </c>
      <c r="CA626" s="17" t="s">
        <v>131</v>
      </c>
      <c r="CB626" s="17">
        <v>8.9304239935857593E-2</v>
      </c>
      <c r="CC626" s="17"/>
      <c r="CD626" s="17">
        <v>4.69373771144437E-2</v>
      </c>
      <c r="CE626" s="17">
        <v>0.11670184250435001</v>
      </c>
      <c r="CF626" s="17">
        <v>0.14995840166124799</v>
      </c>
      <c r="CG626" s="17"/>
      <c r="CH626" s="17">
        <v>6.1670990759507299E-2</v>
      </c>
      <c r="CI626" s="17">
        <v>0</v>
      </c>
      <c r="CJ626" s="17">
        <v>0.14824007389346899</v>
      </c>
      <c r="CK626" s="17"/>
      <c r="CL626" s="17">
        <v>9.7518040888222801E-2</v>
      </c>
      <c r="CM626" s="17">
        <v>5.6842679748102899E-2</v>
      </c>
      <c r="CN626" s="17"/>
      <c r="CO626" s="17">
        <v>0</v>
      </c>
      <c r="CP626" s="17">
        <v>6.2850133657434998E-2</v>
      </c>
      <c r="CQ626" s="17">
        <v>8.2402618450967996E-2</v>
      </c>
      <c r="CR626" s="17">
        <v>0.13001718162603301</v>
      </c>
    </row>
    <row r="627" spans="2:96" x14ac:dyDescent="0.25">
      <c r="B627" t="s">
        <v>175</v>
      </c>
      <c r="C627" s="17">
        <v>1.89885660747348E-2</v>
      </c>
      <c r="D627" s="17">
        <v>1.6992746112237299E-2</v>
      </c>
      <c r="E627" s="17">
        <v>2.1586795923891101E-2</v>
      </c>
      <c r="F627" s="17"/>
      <c r="G627" s="17">
        <v>0</v>
      </c>
      <c r="H627" s="17">
        <v>0</v>
      </c>
      <c r="I627" s="17">
        <v>5.08264089965531E-2</v>
      </c>
      <c r="J627" s="17">
        <v>0</v>
      </c>
      <c r="K627" s="17">
        <v>3.7636238707495398E-2</v>
      </c>
      <c r="L627" s="17">
        <v>3.4151319482413199E-2</v>
      </c>
      <c r="M627" s="17"/>
      <c r="N627" s="17">
        <v>0</v>
      </c>
      <c r="O627" s="17">
        <v>3.43543880322369E-2</v>
      </c>
      <c r="P627" s="17">
        <v>0</v>
      </c>
      <c r="Q627" s="17">
        <v>3.7346673506231901E-2</v>
      </c>
      <c r="R627" s="17"/>
      <c r="S627" s="17">
        <v>2.6089135227586598E-2</v>
      </c>
      <c r="T627" s="17">
        <v>4.0749711346444402E-2</v>
      </c>
      <c r="U627" s="17">
        <v>7.9526740113942396E-2</v>
      </c>
      <c r="V627" s="17">
        <v>0</v>
      </c>
      <c r="W627" s="17">
        <v>0</v>
      </c>
      <c r="X627" s="17">
        <v>0</v>
      </c>
      <c r="Y627" s="17">
        <v>0</v>
      </c>
      <c r="Z627" s="17">
        <v>0</v>
      </c>
      <c r="AA627" s="17">
        <v>0</v>
      </c>
      <c r="AB627" s="17">
        <v>6.3640132488176598E-2</v>
      </c>
      <c r="AC627" s="17">
        <v>0</v>
      </c>
      <c r="AD627" s="17">
        <v>0</v>
      </c>
      <c r="AE627" s="17"/>
      <c r="AF627" s="17">
        <v>3.2325407140133697E-2</v>
      </c>
      <c r="AG627" s="17">
        <v>1.38013635883373E-2</v>
      </c>
      <c r="AH627" s="17">
        <v>0</v>
      </c>
      <c r="AI627" s="17">
        <v>0</v>
      </c>
      <c r="AJ627" s="17">
        <v>3.1140108207731099E-2</v>
      </c>
      <c r="AK627" s="17"/>
      <c r="AL627" s="17">
        <v>2.3188651731669702E-2</v>
      </c>
      <c r="AM627" s="17">
        <v>1.0673680361870301E-2</v>
      </c>
      <c r="AN627" s="17">
        <v>0</v>
      </c>
      <c r="AO627" s="17"/>
      <c r="AP627" s="17">
        <v>1.8709343495099999E-2</v>
      </c>
      <c r="AQ627" s="17">
        <v>4.0284064331924503E-2</v>
      </c>
      <c r="AR627" s="17">
        <v>1.7258813089943901E-2</v>
      </c>
      <c r="AS627" s="17">
        <v>0</v>
      </c>
      <c r="AT627" s="17">
        <v>0</v>
      </c>
      <c r="AU627" s="17"/>
      <c r="AV627" s="17">
        <v>0</v>
      </c>
      <c r="AW627" s="17">
        <v>0</v>
      </c>
      <c r="AX627" s="17">
        <v>6.4982177812549502E-2</v>
      </c>
      <c r="AY627" s="17">
        <v>4.6155421885650201E-2</v>
      </c>
      <c r="AZ627" s="17">
        <v>0</v>
      </c>
      <c r="BA627" s="17">
        <v>7.14223794418411E-2</v>
      </c>
      <c r="BB627" s="17">
        <v>0</v>
      </c>
      <c r="BC627" s="17">
        <v>5.5617894301543701E-2</v>
      </c>
      <c r="BD627" s="17">
        <v>0</v>
      </c>
      <c r="BE627" s="17">
        <v>0</v>
      </c>
      <c r="BF627" s="17">
        <v>0</v>
      </c>
      <c r="BG627" s="17">
        <v>0</v>
      </c>
      <c r="BH627" s="17">
        <v>0</v>
      </c>
      <c r="BI627" s="17">
        <v>0</v>
      </c>
      <c r="BJ627" s="17">
        <v>0</v>
      </c>
      <c r="BK627" s="17">
        <v>0</v>
      </c>
      <c r="BL627" s="17"/>
      <c r="BM627" s="17">
        <v>2.8204327432718401E-2</v>
      </c>
      <c r="BN627" s="17">
        <v>0</v>
      </c>
      <c r="BO627" s="17">
        <v>0</v>
      </c>
      <c r="BP627" s="17">
        <v>2.8759284255024001E-2</v>
      </c>
      <c r="BQ627" s="17">
        <v>7.3861798033087706E-2</v>
      </c>
      <c r="BR627" s="17">
        <v>0</v>
      </c>
      <c r="BS627" s="17"/>
      <c r="BT627" s="17">
        <v>3.5614062001579599E-2</v>
      </c>
      <c r="BU627" s="17">
        <v>0</v>
      </c>
      <c r="BV627" s="17"/>
      <c r="BW627" s="17">
        <v>3.1313299697159201E-2</v>
      </c>
      <c r="BX627" s="17">
        <v>9.6219106684530906E-3</v>
      </c>
      <c r="BY627" s="17"/>
      <c r="BZ627" s="17">
        <v>1.55165198388396E-2</v>
      </c>
      <c r="CA627" s="17" t="s">
        <v>131</v>
      </c>
      <c r="CB627" s="17">
        <v>2.4557944300053799E-2</v>
      </c>
      <c r="CC627" s="17"/>
      <c r="CD627" s="17">
        <v>8.3559549162768795E-3</v>
      </c>
      <c r="CE627" s="17">
        <v>3.8051351318468797E-2</v>
      </c>
      <c r="CF627" s="17">
        <v>4.6986587864179002E-2</v>
      </c>
      <c r="CG627" s="17"/>
      <c r="CH627" s="17">
        <v>1.44158832523377E-2</v>
      </c>
      <c r="CI627" s="17">
        <v>0</v>
      </c>
      <c r="CJ627" s="17">
        <v>4.1009744523149497E-2</v>
      </c>
      <c r="CK627" s="17"/>
      <c r="CL627" s="17">
        <v>1.29869750519761E-2</v>
      </c>
      <c r="CM627" s="17">
        <v>2.4137783923429901E-2</v>
      </c>
      <c r="CN627" s="17"/>
      <c r="CO627" s="17">
        <v>3.2591338498408298E-2</v>
      </c>
      <c r="CP627" s="17">
        <v>0</v>
      </c>
      <c r="CQ627" s="17">
        <v>1.32038622975839E-2</v>
      </c>
      <c r="CR627" s="17">
        <v>4.4680658436490203E-2</v>
      </c>
    </row>
    <row r="628" spans="2:96" x14ac:dyDescent="0.25">
      <c r="B628" t="s">
        <v>381</v>
      </c>
      <c r="C628" s="17">
        <v>0.54617324508395604</v>
      </c>
      <c r="D628" s="17">
        <v>0.62051099662365605</v>
      </c>
      <c r="E628" s="17">
        <v>0.44939769989504502</v>
      </c>
      <c r="F628" s="17"/>
      <c r="G628" s="17">
        <v>0.66554202900053105</v>
      </c>
      <c r="H628" s="17">
        <v>0.512758621963321</v>
      </c>
      <c r="I628" s="17">
        <v>0.53719474090116903</v>
      </c>
      <c r="J628" s="17">
        <v>0.45602648937554102</v>
      </c>
      <c r="K628" s="17">
        <v>0.41214891212531102</v>
      </c>
      <c r="L628" s="17">
        <v>0.64659265851194503</v>
      </c>
      <c r="M628" s="17"/>
      <c r="N628" s="17">
        <v>0.57350564702044304</v>
      </c>
      <c r="O628" s="17">
        <v>0.70269662049193704</v>
      </c>
      <c r="P628" s="17">
        <v>0.457024759395536</v>
      </c>
      <c r="Q628" s="17">
        <v>0.45090324923998298</v>
      </c>
      <c r="R628" s="17"/>
      <c r="S628" s="17">
        <v>0.64979562758631604</v>
      </c>
      <c r="T628" s="17">
        <v>0.49553590932624803</v>
      </c>
      <c r="U628" s="17">
        <v>0.36190231032562797</v>
      </c>
      <c r="V628" s="17">
        <v>0.44524527852456097</v>
      </c>
      <c r="W628" s="17">
        <v>0.70138152786644004</v>
      </c>
      <c r="X628" s="17">
        <v>0.758366992603973</v>
      </c>
      <c r="Y628" s="17">
        <v>0.30963081509036799</v>
      </c>
      <c r="Z628" s="17">
        <v>0.53378772215090597</v>
      </c>
      <c r="AA628" s="17">
        <v>0.55515521079527297</v>
      </c>
      <c r="AB628" s="17">
        <v>0.48915515145072802</v>
      </c>
      <c r="AC628" s="17">
        <v>0.54540115675971601</v>
      </c>
      <c r="AD628" s="17">
        <v>0.51366673443851496</v>
      </c>
      <c r="AE628" s="17"/>
      <c r="AF628" s="17">
        <v>0.57994149034319298</v>
      </c>
      <c r="AG628" s="17">
        <v>0.58698783373431096</v>
      </c>
      <c r="AH628" s="17">
        <v>0.70928693793698605</v>
      </c>
      <c r="AI628" s="17">
        <v>1</v>
      </c>
      <c r="AJ628" s="17">
        <v>0.55319518741346596</v>
      </c>
      <c r="AK628" s="17"/>
      <c r="AL628" s="17">
        <v>0.667849158554226</v>
      </c>
      <c r="AM628" s="17">
        <v>0.61715260996253996</v>
      </c>
      <c r="AN628" s="17">
        <v>0.51280130841895299</v>
      </c>
      <c r="AO628" s="17"/>
      <c r="AP628" s="17">
        <v>0.59106244393824003</v>
      </c>
      <c r="AQ628" s="17">
        <v>0.51702403728499002</v>
      </c>
      <c r="AR628" s="17">
        <v>0.52666351343694395</v>
      </c>
      <c r="AS628" s="17">
        <v>0.56145191348413304</v>
      </c>
      <c r="AT628" s="17">
        <v>0.47209537979092298</v>
      </c>
      <c r="AU628" s="17"/>
      <c r="AV628" s="17">
        <v>0</v>
      </c>
      <c r="AW628" s="17">
        <v>0.48462295988118398</v>
      </c>
      <c r="AX628" s="17">
        <v>0.52252402738225601</v>
      </c>
      <c r="AY628" s="17">
        <v>0.32097947918770497</v>
      </c>
      <c r="AZ628" s="17">
        <v>0.83030327874595999</v>
      </c>
      <c r="BA628" s="17">
        <v>0.40338613512312799</v>
      </c>
      <c r="BB628" s="17">
        <v>0.58826609487625703</v>
      </c>
      <c r="BC628" s="17">
        <v>0.59374252732928101</v>
      </c>
      <c r="BD628" s="17">
        <v>0.57664466212124399</v>
      </c>
      <c r="BE628" s="17">
        <v>0.53756550277258397</v>
      </c>
      <c r="BF628" s="17">
        <v>0.52381838257217705</v>
      </c>
      <c r="BG628" s="17">
        <v>0.659117521005958</v>
      </c>
      <c r="BH628" s="17">
        <v>0.66523209436179598</v>
      </c>
      <c r="BI628" s="17">
        <v>1</v>
      </c>
      <c r="BJ628" s="17">
        <v>0.39376720995787801</v>
      </c>
      <c r="BK628" s="17">
        <v>0.56887835145671295</v>
      </c>
      <c r="BL628" s="17"/>
      <c r="BM628" s="17">
        <v>0.55244014542304598</v>
      </c>
      <c r="BN628" s="17">
        <v>0.58449496135206902</v>
      </c>
      <c r="BO628" s="17">
        <v>0.74641408447805602</v>
      </c>
      <c r="BP628" s="17">
        <v>0.43821509926889501</v>
      </c>
      <c r="BQ628" s="17">
        <v>0.24982103294604499</v>
      </c>
      <c r="BR628" s="17">
        <v>0</v>
      </c>
      <c r="BS628" s="17"/>
      <c r="BT628" s="17">
        <v>0.51702391404231396</v>
      </c>
      <c r="BU628" s="17">
        <v>0.58200559356936399</v>
      </c>
      <c r="BV628" s="17"/>
      <c r="BW628" s="17">
        <v>0.57408091850781595</v>
      </c>
      <c r="BX628" s="17">
        <v>0.54394894530967297</v>
      </c>
      <c r="BY628" s="17"/>
      <c r="BZ628" s="17">
        <v>0.49330605580027198</v>
      </c>
      <c r="CA628" s="17" t="s">
        <v>131</v>
      </c>
      <c r="CB628" s="17">
        <v>0.63097550658219703</v>
      </c>
      <c r="CC628" s="17"/>
      <c r="CD628" s="17">
        <v>0.59742379253043398</v>
      </c>
      <c r="CE628" s="17">
        <v>0.39958388797479</v>
      </c>
      <c r="CF628" s="17">
        <v>0.56893186854301603</v>
      </c>
      <c r="CG628" s="17"/>
      <c r="CH628" s="17">
        <v>0.52315602549025497</v>
      </c>
      <c r="CI628" s="17">
        <v>0.42942381026299697</v>
      </c>
      <c r="CJ628" s="17">
        <v>0.49289999910946802</v>
      </c>
      <c r="CK628" s="17"/>
      <c r="CL628" s="17">
        <v>0.531161159691943</v>
      </c>
      <c r="CM628" s="17">
        <v>0.56233391867586302</v>
      </c>
      <c r="CN628" s="17"/>
      <c r="CO628" s="17">
        <v>0.66688224965365905</v>
      </c>
      <c r="CP628" s="17">
        <v>0.60820467210328899</v>
      </c>
      <c r="CQ628" s="17">
        <v>0.58053241415574197</v>
      </c>
      <c r="CR628" s="17">
        <v>0.35369649106179302</v>
      </c>
    </row>
    <row r="629" spans="2:96" x14ac:dyDescent="0.25">
      <c r="B629" t="s">
        <v>382</v>
      </c>
      <c r="C629" s="17">
        <v>0.12395850150929801</v>
      </c>
      <c r="D629" s="17">
        <v>0.109914657699045</v>
      </c>
      <c r="E629" s="17">
        <v>0.142241279951412</v>
      </c>
      <c r="F629" s="17"/>
      <c r="G629" s="17">
        <v>6.6393107502101506E-2</v>
      </c>
      <c r="H629" s="17">
        <v>4.2626836910515498E-2</v>
      </c>
      <c r="I629" s="17">
        <v>0.18420734893115701</v>
      </c>
      <c r="J629" s="17">
        <v>0.13993555726399501</v>
      </c>
      <c r="K629" s="17">
        <v>0.246331644885115</v>
      </c>
      <c r="L629" s="17">
        <v>0.10510607580539499</v>
      </c>
      <c r="M629" s="17"/>
      <c r="N629" s="17">
        <v>0.104723367295776</v>
      </c>
      <c r="O629" s="17">
        <v>8.9310955663753105E-2</v>
      </c>
      <c r="P629" s="17">
        <v>0.15962758362225801</v>
      </c>
      <c r="Q629" s="17">
        <v>0.146611533010088</v>
      </c>
      <c r="R629" s="17"/>
      <c r="S629" s="17">
        <v>0.15301346862950599</v>
      </c>
      <c r="T629" s="17">
        <v>3.27327670307287E-2</v>
      </c>
      <c r="U629" s="17">
        <v>0.15792684977975999</v>
      </c>
      <c r="V629" s="17">
        <v>0.16632255941283999</v>
      </c>
      <c r="W629" s="17">
        <v>8.4696463676449701E-2</v>
      </c>
      <c r="X629" s="17">
        <v>0</v>
      </c>
      <c r="Y629" s="17">
        <v>7.9579641212382105E-2</v>
      </c>
      <c r="Z629" s="17">
        <v>0.23303853925559601</v>
      </c>
      <c r="AA629" s="17">
        <v>0.27690463137649601</v>
      </c>
      <c r="AB629" s="17">
        <v>0.28721500368379999</v>
      </c>
      <c r="AC629" s="17">
        <v>0.105940014497581</v>
      </c>
      <c r="AD629" s="17">
        <v>5.70297281963646E-2</v>
      </c>
      <c r="AE629" s="17"/>
      <c r="AF629" s="17">
        <v>0.12294704324226199</v>
      </c>
      <c r="AG629" s="17">
        <v>0.12712740103797099</v>
      </c>
      <c r="AH629" s="17">
        <v>8.1225007538311994E-2</v>
      </c>
      <c r="AI629" s="17">
        <v>0</v>
      </c>
      <c r="AJ629" s="17">
        <v>0.155232190288036</v>
      </c>
      <c r="AK629" s="17"/>
      <c r="AL629" s="17">
        <v>1.8647467091013399E-2</v>
      </c>
      <c r="AM629" s="17">
        <v>0.111836940897345</v>
      </c>
      <c r="AN629" s="17">
        <v>0.14208065478050899</v>
      </c>
      <c r="AO629" s="17"/>
      <c r="AP629" s="17">
        <v>0.13278965741471199</v>
      </c>
      <c r="AQ629" s="17">
        <v>0.121286858554423</v>
      </c>
      <c r="AR629" s="17">
        <v>0.11766280999159801</v>
      </c>
      <c r="AS629" s="17">
        <v>8.4410834659720102E-2</v>
      </c>
      <c r="AT629" s="17">
        <v>0.52790462020907702</v>
      </c>
      <c r="AU629" s="17"/>
      <c r="AV629" s="17">
        <v>0</v>
      </c>
      <c r="AW629" s="17">
        <v>0.21224876254914801</v>
      </c>
      <c r="AX629" s="17">
        <v>6.14508674112818E-2</v>
      </c>
      <c r="AY629" s="17">
        <v>0.104645354489609</v>
      </c>
      <c r="AZ629" s="17">
        <v>8.7731129008531597E-2</v>
      </c>
      <c r="BA629" s="17">
        <v>0.123043672597225</v>
      </c>
      <c r="BB629" s="17">
        <v>0.22298179906099699</v>
      </c>
      <c r="BC629" s="17">
        <v>0.12942453946433199</v>
      </c>
      <c r="BD629" s="17">
        <v>8.9558611774893604E-2</v>
      </c>
      <c r="BE629" s="17">
        <v>0.12278842597470301</v>
      </c>
      <c r="BF629" s="17">
        <v>0</v>
      </c>
      <c r="BG629" s="17">
        <v>0.181268631453532</v>
      </c>
      <c r="BH629" s="17">
        <v>0</v>
      </c>
      <c r="BI629" s="17">
        <v>0</v>
      </c>
      <c r="BJ629" s="17">
        <v>0.103895703713402</v>
      </c>
      <c r="BK629" s="17">
        <v>0.14702215275115901</v>
      </c>
      <c r="BL629" s="17"/>
      <c r="BM629" s="17">
        <v>0.106630028049891</v>
      </c>
      <c r="BN629" s="17">
        <v>9.5219825639228206E-2</v>
      </c>
      <c r="BO629" s="17">
        <v>0.10177379549591101</v>
      </c>
      <c r="BP629" s="17">
        <v>0.12863954966074001</v>
      </c>
      <c r="BQ629" s="17">
        <v>0.246016602463103</v>
      </c>
      <c r="BR629" s="17">
        <v>1</v>
      </c>
      <c r="BS629" s="17"/>
      <c r="BT629" s="17">
        <v>0.170109008282605</v>
      </c>
      <c r="BU629" s="17">
        <v>7.3088024530408399E-2</v>
      </c>
      <c r="BV629" s="17"/>
      <c r="BW629" s="17">
        <v>9.0228119317710603E-2</v>
      </c>
      <c r="BX629" s="17">
        <v>0.16366399863272801</v>
      </c>
      <c r="BY629" s="17"/>
      <c r="BZ629" s="17">
        <v>0.116061718597743</v>
      </c>
      <c r="CA629" s="17" t="s">
        <v>131</v>
      </c>
      <c r="CB629" s="17">
        <v>0.13662543271055999</v>
      </c>
      <c r="CC629" s="17"/>
      <c r="CD629" s="17">
        <v>9.0540189568755897E-2</v>
      </c>
      <c r="CE629" s="17">
        <v>0.175708706544699</v>
      </c>
      <c r="CF629" s="17">
        <v>0.201426894347431</v>
      </c>
      <c r="CG629" s="17"/>
      <c r="CH629" s="17">
        <v>8.6593263545957699E-2</v>
      </c>
      <c r="CI629" s="17">
        <v>0.109266112569571</v>
      </c>
      <c r="CJ629" s="17">
        <v>0.193161610697828</v>
      </c>
      <c r="CK629" s="17"/>
      <c r="CL629" s="17">
        <v>0.120341649516711</v>
      </c>
      <c r="CM629" s="17">
        <v>0.12358305822155199</v>
      </c>
      <c r="CN629" s="17"/>
      <c r="CO629" s="17">
        <v>0</v>
      </c>
      <c r="CP629" s="17">
        <v>0.109031195392367</v>
      </c>
      <c r="CQ629" s="17">
        <v>0.12564366862015</v>
      </c>
      <c r="CR629" s="17">
        <v>0.208699275555842</v>
      </c>
    </row>
    <row r="630" spans="2:96" x14ac:dyDescent="0.25">
      <c r="B630" t="s">
        <v>275</v>
      </c>
      <c r="C630" s="17">
        <v>0.42221474357465799</v>
      </c>
      <c r="D630" s="17">
        <v>0.51059633892461198</v>
      </c>
      <c r="E630" s="17">
        <v>0.30715641994363302</v>
      </c>
      <c r="F630" s="17"/>
      <c r="G630" s="17">
        <v>0.59914892149842902</v>
      </c>
      <c r="H630" s="17">
        <v>0.47013178505280501</v>
      </c>
      <c r="I630" s="17">
        <v>0.352987391970012</v>
      </c>
      <c r="J630" s="17">
        <v>0.31609093211154599</v>
      </c>
      <c r="K630" s="17">
        <v>0.16581726724019599</v>
      </c>
      <c r="L630" s="17">
        <v>0.54148658270655003</v>
      </c>
      <c r="M630" s="17"/>
      <c r="N630" s="17">
        <v>0.46878227972466702</v>
      </c>
      <c r="O630" s="17">
        <v>0.61338566482818302</v>
      </c>
      <c r="P630" s="17">
        <v>0.29739717577327701</v>
      </c>
      <c r="Q630" s="17">
        <v>0.30429171622989498</v>
      </c>
      <c r="R630" s="17"/>
      <c r="S630" s="17">
        <v>0.49678215895680999</v>
      </c>
      <c r="T630" s="17">
        <v>0.462803142295519</v>
      </c>
      <c r="U630" s="17">
        <v>0.20397546054586699</v>
      </c>
      <c r="V630" s="17">
        <v>0.27892271911172101</v>
      </c>
      <c r="W630" s="17">
        <v>0.61668506418999003</v>
      </c>
      <c r="X630" s="17">
        <v>0.758366992603973</v>
      </c>
      <c r="Y630" s="17">
        <v>0.23005117387798599</v>
      </c>
      <c r="Z630" s="17">
        <v>0.30074918289531</v>
      </c>
      <c r="AA630" s="17">
        <v>0.27825057941877701</v>
      </c>
      <c r="AB630" s="17">
        <v>0.20194014776692801</v>
      </c>
      <c r="AC630" s="17">
        <v>0.43946114226213601</v>
      </c>
      <c r="AD630" s="17">
        <v>0.45663700624214998</v>
      </c>
      <c r="AE630" s="17"/>
      <c r="AF630" s="17">
        <v>0.45699444710093101</v>
      </c>
      <c r="AG630" s="17">
        <v>0.45986043269633903</v>
      </c>
      <c r="AH630" s="17">
        <v>0.62806193039867397</v>
      </c>
      <c r="AI630" s="17">
        <v>1</v>
      </c>
      <c r="AJ630" s="17">
        <v>0.39796299712542998</v>
      </c>
      <c r="AK630" s="17"/>
      <c r="AL630" s="17">
        <v>0.64920169146321305</v>
      </c>
      <c r="AM630" s="17">
        <v>0.50531566906519498</v>
      </c>
      <c r="AN630" s="17">
        <v>0.37072065363844398</v>
      </c>
      <c r="AO630" s="17"/>
      <c r="AP630" s="17">
        <v>0.45827278652352899</v>
      </c>
      <c r="AQ630" s="17">
        <v>0.39573717873056702</v>
      </c>
      <c r="AR630" s="17">
        <v>0.409000703445346</v>
      </c>
      <c r="AS630" s="17">
        <v>0.47704107882441299</v>
      </c>
      <c r="AT630" s="17">
        <v>-5.5809240418154403E-2</v>
      </c>
      <c r="AU630" s="17"/>
      <c r="AV630" s="17">
        <v>0</v>
      </c>
      <c r="AW630" s="17">
        <v>0.27237419733203599</v>
      </c>
      <c r="AX630" s="17">
        <v>0.46107315997097498</v>
      </c>
      <c r="AY630" s="17">
        <v>0.21633412469809599</v>
      </c>
      <c r="AZ630" s="17">
        <v>0.74257214973742902</v>
      </c>
      <c r="BA630" s="17">
        <v>0.280342462525903</v>
      </c>
      <c r="BB630" s="17">
        <v>0.36528429581525901</v>
      </c>
      <c r="BC630" s="17">
        <v>0.46431798786494899</v>
      </c>
      <c r="BD630" s="17">
        <v>0.48708605034635</v>
      </c>
      <c r="BE630" s="17">
        <v>0.41477707679788101</v>
      </c>
      <c r="BF630" s="17">
        <v>0.52381838257217705</v>
      </c>
      <c r="BG630" s="17">
        <v>0.47784888955242599</v>
      </c>
      <c r="BH630" s="17">
        <v>0.66523209436179598</v>
      </c>
      <c r="BI630" s="17">
        <v>1</v>
      </c>
      <c r="BJ630" s="17">
        <v>0.289871506244476</v>
      </c>
      <c r="BK630" s="17">
        <v>0.42185619870555402</v>
      </c>
      <c r="BL630" s="17"/>
      <c r="BM630" s="17">
        <v>0.44581011737315501</v>
      </c>
      <c r="BN630" s="17">
        <v>0.48927513571284098</v>
      </c>
      <c r="BO630" s="17">
        <v>0.64464028898214498</v>
      </c>
      <c r="BP630" s="17">
        <v>0.30957554960815498</v>
      </c>
      <c r="BQ630" s="17">
        <v>3.8044304829423798E-3</v>
      </c>
      <c r="BR630" s="17">
        <v>-1</v>
      </c>
      <c r="BS630" s="17"/>
      <c r="BT630" s="17">
        <v>0.34691490575970801</v>
      </c>
      <c r="BU630" s="17">
        <v>0.50891756903895502</v>
      </c>
      <c r="BV630" s="17"/>
      <c r="BW630" s="17">
        <v>0.48385279919010499</v>
      </c>
      <c r="BX630" s="17">
        <v>0.38028494667694601</v>
      </c>
      <c r="BY630" s="17"/>
      <c r="BZ630" s="17">
        <v>0.37724433720252898</v>
      </c>
      <c r="CA630" s="17" t="s">
        <v>131</v>
      </c>
      <c r="CB630" s="17">
        <v>0.49435007387163699</v>
      </c>
      <c r="CC630" s="17"/>
      <c r="CD630" s="17">
        <v>0.506883602961679</v>
      </c>
      <c r="CE630" s="17">
        <v>0.223875181430091</v>
      </c>
      <c r="CF630" s="17">
        <v>0.36750497419558598</v>
      </c>
      <c r="CG630" s="17"/>
      <c r="CH630" s="17">
        <v>0.43656276194429799</v>
      </c>
      <c r="CI630" s="17">
        <v>0.320157697693426</v>
      </c>
      <c r="CJ630" s="17">
        <v>0.29973838841164102</v>
      </c>
      <c r="CK630" s="17"/>
      <c r="CL630" s="17">
        <v>0.41081951017523199</v>
      </c>
      <c r="CM630" s="17">
        <v>0.438750860454311</v>
      </c>
      <c r="CN630" s="17"/>
      <c r="CO630" s="17">
        <v>0.66688224965365905</v>
      </c>
      <c r="CP630" s="17">
        <v>0.49917347671092199</v>
      </c>
      <c r="CQ630" s="17">
        <v>0.454888745535592</v>
      </c>
      <c r="CR630" s="17">
        <v>0.14499721550595099</v>
      </c>
    </row>
    <row r="631" spans="2:96" x14ac:dyDescent="0.25">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c r="BI631" s="17"/>
      <c r="BJ631" s="17"/>
      <c r="BK631" s="17"/>
      <c r="BL631" s="17"/>
      <c r="BM631" s="17"/>
      <c r="BN631" s="17"/>
      <c r="BO631" s="17"/>
      <c r="BP631" s="17"/>
      <c r="BQ631" s="17"/>
      <c r="BR631" s="17"/>
      <c r="BS631" s="17"/>
      <c r="BT631" s="17"/>
      <c r="BU631" s="17"/>
      <c r="BV631" s="17"/>
      <c r="BW631" s="17"/>
      <c r="BX631" s="17"/>
      <c r="BY631" s="17"/>
      <c r="BZ631" s="17"/>
      <c r="CA631" s="17"/>
      <c r="CB631" s="17"/>
      <c r="CC631" s="17"/>
      <c r="CD631" s="17"/>
      <c r="CE631" s="17"/>
      <c r="CF631" s="17"/>
      <c r="CG631" s="17"/>
      <c r="CH631" s="17"/>
      <c r="CI631" s="17"/>
      <c r="CJ631" s="17"/>
      <c r="CK631" s="17"/>
      <c r="CL631" s="17"/>
      <c r="CM631" s="17"/>
      <c r="CN631" s="17"/>
      <c r="CO631" s="17"/>
      <c r="CP631" s="17"/>
      <c r="CQ631" s="17"/>
      <c r="CR631" s="17"/>
    </row>
    <row r="632" spans="2:96" x14ac:dyDescent="0.25">
      <c r="B632" s="6" t="s">
        <v>396</v>
      </c>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c r="BG632" s="17"/>
      <c r="BH632" s="17"/>
      <c r="BI632" s="17"/>
      <c r="BJ632" s="17"/>
      <c r="BK632" s="17"/>
      <c r="BL632" s="17"/>
      <c r="BM632" s="17"/>
      <c r="BN632" s="17"/>
      <c r="BO632" s="17"/>
      <c r="BP632" s="17"/>
      <c r="BQ632" s="17"/>
      <c r="BR632" s="17"/>
      <c r="BS632" s="17"/>
      <c r="BT632" s="17"/>
      <c r="BU632" s="17"/>
      <c r="BV632" s="17"/>
      <c r="BW632" s="17"/>
      <c r="BX632" s="17"/>
      <c r="BY632" s="17"/>
      <c r="BZ632" s="17"/>
      <c r="CA632" s="17"/>
      <c r="CB632" s="17"/>
      <c r="CC632" s="17"/>
      <c r="CD632" s="17"/>
      <c r="CE632" s="17"/>
      <c r="CF632" s="17"/>
      <c r="CG632" s="17"/>
      <c r="CH632" s="17"/>
      <c r="CI632" s="17"/>
      <c r="CJ632" s="17"/>
      <c r="CK632" s="17"/>
      <c r="CL632" s="17"/>
      <c r="CM632" s="17"/>
      <c r="CN632" s="17"/>
      <c r="CO632" s="17"/>
      <c r="CP632" s="17"/>
      <c r="CQ632" s="17"/>
      <c r="CR632" s="17"/>
    </row>
    <row r="633" spans="2:96" x14ac:dyDescent="0.25">
      <c r="B633" s="24" t="s">
        <v>393</v>
      </c>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c r="AK633" s="17"/>
      <c r="AL633" s="17"/>
      <c r="AM633" s="17"/>
      <c r="AN633" s="17"/>
      <c r="AO633" s="17"/>
      <c r="AP633" s="17"/>
      <c r="AQ633" s="17"/>
      <c r="AR633" s="17"/>
      <c r="AS633" s="17"/>
      <c r="AT633" s="17"/>
      <c r="AU633" s="17"/>
      <c r="AV633" s="17"/>
      <c r="AW633" s="17"/>
      <c r="AX633" s="17"/>
      <c r="AY633" s="17"/>
      <c r="AZ633" s="17"/>
      <c r="BA633" s="17"/>
      <c r="BB633" s="17"/>
      <c r="BC633" s="17"/>
      <c r="BD633" s="17"/>
      <c r="BE633" s="17"/>
      <c r="BF633" s="17"/>
      <c r="BG633" s="17"/>
      <c r="BH633" s="17"/>
      <c r="BI633" s="17"/>
      <c r="BJ633" s="17"/>
      <c r="BK633" s="17"/>
      <c r="BL633" s="17"/>
      <c r="BM633" s="17"/>
      <c r="BN633" s="17"/>
      <c r="BO633" s="17"/>
      <c r="BP633" s="17"/>
      <c r="BQ633" s="17"/>
      <c r="BR633" s="17"/>
      <c r="BS633" s="17"/>
      <c r="BT633" s="17"/>
      <c r="BU633" s="17"/>
      <c r="BV633" s="17"/>
      <c r="BW633" s="17"/>
      <c r="BX633" s="17"/>
      <c r="BY633" s="17"/>
      <c r="BZ633" s="17"/>
      <c r="CA633" s="17"/>
      <c r="CB633" s="17"/>
      <c r="CC633" s="17"/>
      <c r="CD633" s="17"/>
      <c r="CE633" s="17"/>
      <c r="CF633" s="17"/>
      <c r="CG633" s="17"/>
      <c r="CH633" s="17"/>
      <c r="CI633" s="17"/>
      <c r="CJ633" s="17"/>
      <c r="CK633" s="17"/>
      <c r="CL633" s="17"/>
      <c r="CM633" s="17"/>
      <c r="CN633" s="17"/>
      <c r="CO633" s="17"/>
      <c r="CP633" s="17"/>
      <c r="CQ633" s="17"/>
      <c r="CR633" s="17"/>
    </row>
    <row r="634" spans="2:96" x14ac:dyDescent="0.25">
      <c r="B634" t="s">
        <v>376</v>
      </c>
      <c r="C634" s="17">
        <v>0.36231214015361801</v>
      </c>
      <c r="D634" s="17">
        <v>0.35552524514661998</v>
      </c>
      <c r="E634" s="17">
        <v>0.371147562948071</v>
      </c>
      <c r="F634" s="17"/>
      <c r="G634" s="17">
        <v>0.31322054882365202</v>
      </c>
      <c r="H634" s="17">
        <v>0.15935860742608099</v>
      </c>
      <c r="I634" s="17">
        <v>0.385921301971483</v>
      </c>
      <c r="J634" s="17">
        <v>0.39807488354855602</v>
      </c>
      <c r="K634" s="17">
        <v>0.408346634964454</v>
      </c>
      <c r="L634" s="17">
        <v>0.60108071907925298</v>
      </c>
      <c r="M634" s="17"/>
      <c r="N634" s="17">
        <v>0.443623685057143</v>
      </c>
      <c r="O634" s="17">
        <v>0.38668552285492602</v>
      </c>
      <c r="P634" s="17">
        <v>0.420582403698464</v>
      </c>
      <c r="Q634" s="17">
        <v>0.22427636416740501</v>
      </c>
      <c r="R634" s="17"/>
      <c r="S634" s="17">
        <v>0.36474070018598798</v>
      </c>
      <c r="T634" s="17">
        <v>0.26950737700975802</v>
      </c>
      <c r="U634" s="17">
        <v>0.35190434151307398</v>
      </c>
      <c r="V634" s="17">
        <v>0.40455682230647499</v>
      </c>
      <c r="W634" s="17">
        <v>0.25072583087281403</v>
      </c>
      <c r="X634" s="17">
        <v>0.49677543154804898</v>
      </c>
      <c r="Y634" s="17">
        <v>0.43340593370712399</v>
      </c>
      <c r="Z634" s="17">
        <v>0.48025802205482399</v>
      </c>
      <c r="AA634" s="17">
        <v>0.595197559985014</v>
      </c>
      <c r="AB634" s="17">
        <v>0.29160167510360302</v>
      </c>
      <c r="AC634" s="17">
        <v>0.39638670219808902</v>
      </c>
      <c r="AD634" s="17">
        <v>0.20909170418850601</v>
      </c>
      <c r="AE634" s="17"/>
      <c r="AF634" s="17">
        <v>0.485745419652171</v>
      </c>
      <c r="AG634" s="17">
        <v>0.294509136214681</v>
      </c>
      <c r="AH634" s="17">
        <v>0.62826217081195201</v>
      </c>
      <c r="AI634" s="17">
        <v>1</v>
      </c>
      <c r="AJ634" s="17">
        <v>0.26804568494940201</v>
      </c>
      <c r="AK634" s="17"/>
      <c r="AL634" s="17">
        <v>0.55522272049448695</v>
      </c>
      <c r="AM634" s="17">
        <v>0.33158870614386199</v>
      </c>
      <c r="AN634" s="17">
        <v>0.46767601557546201</v>
      </c>
      <c r="AO634" s="17"/>
      <c r="AP634" s="17">
        <v>0.42519827338663202</v>
      </c>
      <c r="AQ634" s="17">
        <v>0.29218232331939498</v>
      </c>
      <c r="AR634" s="17">
        <v>0.321715124221291</v>
      </c>
      <c r="AS634" s="17">
        <v>0.373260141626515</v>
      </c>
      <c r="AT634" s="17">
        <v>0.47209537979092298</v>
      </c>
      <c r="AU634" s="17"/>
      <c r="AV634" s="17">
        <v>0</v>
      </c>
      <c r="AW634" s="17">
        <v>0.176443685138261</v>
      </c>
      <c r="AX634" s="17">
        <v>0.28603833688612101</v>
      </c>
      <c r="AY634" s="17">
        <v>0.28419375780959499</v>
      </c>
      <c r="AZ634" s="17">
        <v>0.22367855258031799</v>
      </c>
      <c r="BA634" s="17">
        <v>0.393885898169406</v>
      </c>
      <c r="BB634" s="17">
        <v>0.361537369180704</v>
      </c>
      <c r="BC634" s="17">
        <v>0.61023026458325302</v>
      </c>
      <c r="BD634" s="17">
        <v>0.43210506721831299</v>
      </c>
      <c r="BE634" s="17">
        <v>0.53756550277258397</v>
      </c>
      <c r="BF634" s="17">
        <v>0.53251883936982103</v>
      </c>
      <c r="BG634" s="17">
        <v>0.32422767874869302</v>
      </c>
      <c r="BH634" s="17">
        <v>0.33016687156805602</v>
      </c>
      <c r="BI634" s="17">
        <v>1</v>
      </c>
      <c r="BJ634" s="17">
        <v>0.59880060483910702</v>
      </c>
      <c r="BK634" s="17">
        <v>0.34545075793427799</v>
      </c>
      <c r="BL634" s="17"/>
      <c r="BM634" s="17">
        <v>0.30841510674386502</v>
      </c>
      <c r="BN634" s="17">
        <v>0.453532389332234</v>
      </c>
      <c r="BO634" s="17">
        <v>0.352882961346975</v>
      </c>
      <c r="BP634" s="17">
        <v>0.397528050222897</v>
      </c>
      <c r="BQ634" s="17">
        <v>0.23264358399434801</v>
      </c>
      <c r="BR634" s="17">
        <v>0</v>
      </c>
      <c r="BS634" s="17"/>
      <c r="BT634" s="17">
        <v>0.38278128337846101</v>
      </c>
      <c r="BU634" s="17">
        <v>0.33526289149509098</v>
      </c>
      <c r="BV634" s="17"/>
      <c r="BW634" s="17">
        <v>0.34695090452458599</v>
      </c>
      <c r="BX634" s="17">
        <v>0.40986019494398401</v>
      </c>
      <c r="BY634" s="17"/>
      <c r="BZ634" s="17">
        <v>0.36049408470413302</v>
      </c>
      <c r="CA634" s="17" t="s">
        <v>131</v>
      </c>
      <c r="CB634" s="17">
        <v>0.36522841423087798</v>
      </c>
      <c r="CC634" s="17"/>
      <c r="CD634" s="17">
        <v>0.36924509029082198</v>
      </c>
      <c r="CE634" s="17">
        <v>0.26075551967588501</v>
      </c>
      <c r="CF634" s="17">
        <v>0.56445462828839799</v>
      </c>
      <c r="CG634" s="17"/>
      <c r="CH634" s="17">
        <v>0.32130750976600198</v>
      </c>
      <c r="CI634" s="17">
        <v>0.44707586290685802</v>
      </c>
      <c r="CJ634" s="17">
        <v>0.35772485485646299</v>
      </c>
      <c r="CK634" s="17"/>
      <c r="CL634" s="17">
        <v>0.35037703548927202</v>
      </c>
      <c r="CM634" s="17">
        <v>0.37793545248444599</v>
      </c>
      <c r="CN634" s="17"/>
      <c r="CO634" s="17">
        <v>0.54128824439576795</v>
      </c>
      <c r="CP634" s="17">
        <v>0.42972203500279499</v>
      </c>
      <c r="CQ634" s="17">
        <v>0.39049070691142401</v>
      </c>
      <c r="CR634" s="17">
        <v>0.139069054433787</v>
      </c>
    </row>
    <row r="635" spans="2:96" x14ac:dyDescent="0.25">
      <c r="B635" t="s">
        <v>377</v>
      </c>
      <c r="C635" s="17">
        <v>0.39683469985792702</v>
      </c>
      <c r="D635" s="17">
        <v>0.41186467968069101</v>
      </c>
      <c r="E635" s="17">
        <v>0.37726813426507899</v>
      </c>
      <c r="F635" s="17"/>
      <c r="G635" s="17">
        <v>0.32620568949926598</v>
      </c>
      <c r="H635" s="17">
        <v>0.66768058328523605</v>
      </c>
      <c r="I635" s="17">
        <v>0.37734581779306098</v>
      </c>
      <c r="J635" s="17">
        <v>0.34327995448419402</v>
      </c>
      <c r="K635" s="17">
        <v>0.35196704744897001</v>
      </c>
      <c r="L635" s="17">
        <v>0.284846941650375</v>
      </c>
      <c r="M635" s="17"/>
      <c r="N635" s="17">
        <v>0.455064283530489</v>
      </c>
      <c r="O635" s="17">
        <v>0.38639949211249303</v>
      </c>
      <c r="P635" s="17">
        <v>0.25012406874627102</v>
      </c>
      <c r="Q635" s="17">
        <v>0.45131934582583</v>
      </c>
      <c r="R635" s="17"/>
      <c r="S635" s="17">
        <v>0.39694325114099199</v>
      </c>
      <c r="T635" s="17">
        <v>0.43812108597326699</v>
      </c>
      <c r="U635" s="17">
        <v>0.389167818857581</v>
      </c>
      <c r="V635" s="17">
        <v>0.41996634244062597</v>
      </c>
      <c r="W635" s="17">
        <v>0.43633008881865498</v>
      </c>
      <c r="X635" s="17">
        <v>0.30152690444695102</v>
      </c>
      <c r="Y635" s="17">
        <v>0.28766684258333503</v>
      </c>
      <c r="Z635" s="17">
        <v>0.23303853925559601</v>
      </c>
      <c r="AA635" s="17">
        <v>0.34130503526407702</v>
      </c>
      <c r="AB635" s="17">
        <v>0.31239711565489597</v>
      </c>
      <c r="AC635" s="17">
        <v>0.199644374181076</v>
      </c>
      <c r="AD635" s="17">
        <v>0.63957057502686998</v>
      </c>
      <c r="AE635" s="17"/>
      <c r="AF635" s="17">
        <v>0.32018439715008101</v>
      </c>
      <c r="AG635" s="17">
        <v>0.45781249322688</v>
      </c>
      <c r="AH635" s="17">
        <v>0.196806397297386</v>
      </c>
      <c r="AI635" s="17">
        <v>0</v>
      </c>
      <c r="AJ635" s="17">
        <v>0.50941503802588906</v>
      </c>
      <c r="AK635" s="17"/>
      <c r="AL635" s="17">
        <v>0.33961557189257502</v>
      </c>
      <c r="AM635" s="17">
        <v>0.408475480328584</v>
      </c>
      <c r="AN635" s="17">
        <v>0.28809672235161599</v>
      </c>
      <c r="AO635" s="17"/>
      <c r="AP635" s="17">
        <v>0.290922830051285</v>
      </c>
      <c r="AQ635" s="17">
        <v>0.38973855254518103</v>
      </c>
      <c r="AR635" s="17">
        <v>0.455072526179092</v>
      </c>
      <c r="AS635" s="17">
        <v>0.59411014420451502</v>
      </c>
      <c r="AT635" s="17">
        <v>0</v>
      </c>
      <c r="AU635" s="17"/>
      <c r="AV635" s="17">
        <v>1</v>
      </c>
      <c r="AW635" s="17">
        <v>0.44275289552481201</v>
      </c>
      <c r="AX635" s="17">
        <v>0.64963585624946896</v>
      </c>
      <c r="AY635" s="17">
        <v>0.40419281722485501</v>
      </c>
      <c r="AZ635" s="17">
        <v>0.44099271754243202</v>
      </c>
      <c r="BA635" s="17">
        <v>0.33215740206636402</v>
      </c>
      <c r="BB635" s="17">
        <v>0.45119405370236998</v>
      </c>
      <c r="BC635" s="17">
        <v>0.17941773349594101</v>
      </c>
      <c r="BD635" s="17">
        <v>0.33545181568693899</v>
      </c>
      <c r="BE635" s="17">
        <v>0.31064822599101699</v>
      </c>
      <c r="BF635" s="17">
        <v>9.3205545384525995E-2</v>
      </c>
      <c r="BG635" s="17">
        <v>0.51137733058863799</v>
      </c>
      <c r="BH635" s="17">
        <v>0.66983312843194498</v>
      </c>
      <c r="BI635" s="17">
        <v>0</v>
      </c>
      <c r="BJ635" s="17">
        <v>0.40119939516089298</v>
      </c>
      <c r="BK635" s="17">
        <v>0.35448782163998799</v>
      </c>
      <c r="BL635" s="17"/>
      <c r="BM635" s="17">
        <v>0.38389904295426402</v>
      </c>
      <c r="BN635" s="17">
        <v>0.42964860249012099</v>
      </c>
      <c r="BO635" s="17">
        <v>0.32723534770049401</v>
      </c>
      <c r="BP635" s="17">
        <v>0.41912217645084399</v>
      </c>
      <c r="BQ635" s="17">
        <v>0.46535069553923297</v>
      </c>
      <c r="BR635" s="17">
        <v>0</v>
      </c>
      <c r="BS635" s="17"/>
      <c r="BT635" s="17">
        <v>0.39755139089474301</v>
      </c>
      <c r="BU635" s="17">
        <v>0.39284321082453799</v>
      </c>
      <c r="BV635" s="17"/>
      <c r="BW635" s="17">
        <v>0.43775682376229003</v>
      </c>
      <c r="BX635" s="17">
        <v>0.386253828349161</v>
      </c>
      <c r="BY635" s="17"/>
      <c r="BZ635" s="17">
        <v>0.39588660096860001</v>
      </c>
      <c r="CA635" s="17" t="s">
        <v>131</v>
      </c>
      <c r="CB635" s="17">
        <v>0.39835550947591902</v>
      </c>
      <c r="CC635" s="17"/>
      <c r="CD635" s="17">
        <v>0.42774473249867001</v>
      </c>
      <c r="CE635" s="17">
        <v>0.39990250006712802</v>
      </c>
      <c r="CF635" s="17">
        <v>0.21998250644822101</v>
      </c>
      <c r="CG635" s="17"/>
      <c r="CH635" s="17">
        <v>0.41644102032932701</v>
      </c>
      <c r="CI635" s="17">
        <v>0.35749874695704598</v>
      </c>
      <c r="CJ635" s="17">
        <v>0.39051359430060201</v>
      </c>
      <c r="CK635" s="17"/>
      <c r="CL635" s="17">
        <v>0.38962949280704301</v>
      </c>
      <c r="CM635" s="17">
        <v>0.40260617497000101</v>
      </c>
      <c r="CN635" s="17"/>
      <c r="CO635" s="17">
        <v>0.33969513651900302</v>
      </c>
      <c r="CP635" s="17">
        <v>0.42010148035418399</v>
      </c>
      <c r="CQ635" s="17">
        <v>0.43334666608424999</v>
      </c>
      <c r="CR635" s="17">
        <v>0.34971555575596402</v>
      </c>
    </row>
    <row r="636" spans="2:96" x14ac:dyDescent="0.25">
      <c r="B636" t="s">
        <v>378</v>
      </c>
      <c r="C636" s="17">
        <v>0.164721075313364</v>
      </c>
      <c r="D636" s="17">
        <v>0.15109524435608901</v>
      </c>
      <c r="E636" s="17">
        <v>0.18245966966455399</v>
      </c>
      <c r="F636" s="17"/>
      <c r="G636" s="17">
        <v>0.30052153020407102</v>
      </c>
      <c r="H636" s="17">
        <v>0.111796499072998</v>
      </c>
      <c r="I636" s="17">
        <v>0.122570113569776</v>
      </c>
      <c r="J636" s="17">
        <v>0.16817364293634701</v>
      </c>
      <c r="K636" s="17">
        <v>0.118037554579435</v>
      </c>
      <c r="L636" s="17">
        <v>0.114072339270372</v>
      </c>
      <c r="M636" s="17"/>
      <c r="N636" s="17">
        <v>4.98984339862895E-2</v>
      </c>
      <c r="O636" s="17">
        <v>0.163275516331568</v>
      </c>
      <c r="P636" s="17">
        <v>0.24293306039408399</v>
      </c>
      <c r="Q636" s="17">
        <v>0.221346035822266</v>
      </c>
      <c r="R636" s="17"/>
      <c r="S636" s="17">
        <v>0.19031571804544101</v>
      </c>
      <c r="T636" s="17">
        <v>0.22560525678077201</v>
      </c>
      <c r="U636" s="17">
        <v>0.17940109951540301</v>
      </c>
      <c r="V636" s="17">
        <v>5.8595287731699398E-2</v>
      </c>
      <c r="W636" s="17">
        <v>9.9022071851420396E-2</v>
      </c>
      <c r="X636" s="17">
        <v>7.0683396409756294E-2</v>
      </c>
      <c r="Y636" s="17">
        <v>0.27892722370954098</v>
      </c>
      <c r="Z636" s="17">
        <v>0.28670343868957898</v>
      </c>
      <c r="AA636" s="17">
        <v>0</v>
      </c>
      <c r="AB636" s="17">
        <v>0.31796316346411302</v>
      </c>
      <c r="AC636" s="17">
        <v>0.29802890912325503</v>
      </c>
      <c r="AD636" s="17">
        <v>9.4307992588258893E-2</v>
      </c>
      <c r="AE636" s="17"/>
      <c r="AF636" s="17">
        <v>0.16244071931822399</v>
      </c>
      <c r="AG636" s="17">
        <v>0.16463245093929099</v>
      </c>
      <c r="AH636" s="17">
        <v>9.3706424352349396E-2</v>
      </c>
      <c r="AI636" s="17">
        <v>0</v>
      </c>
      <c r="AJ636" s="17">
        <v>0.12094139833094</v>
      </c>
      <c r="AK636" s="17"/>
      <c r="AL636" s="17">
        <v>8.5794913128987502E-2</v>
      </c>
      <c r="AM636" s="17">
        <v>0.17935252430725099</v>
      </c>
      <c r="AN636" s="17">
        <v>0.16894098204267199</v>
      </c>
      <c r="AO636" s="17"/>
      <c r="AP636" s="17">
        <v>0.209566054555547</v>
      </c>
      <c r="AQ636" s="17">
        <v>0.25436488189871298</v>
      </c>
      <c r="AR636" s="17">
        <v>0.10838903076167899</v>
      </c>
      <c r="AS636" s="17">
        <v>0</v>
      </c>
      <c r="AT636" s="17">
        <v>0.52790462020907702</v>
      </c>
      <c r="AU636" s="17"/>
      <c r="AV636" s="17">
        <v>0</v>
      </c>
      <c r="AW636" s="17">
        <v>8.3172984616696394E-2</v>
      </c>
      <c r="AX636" s="17">
        <v>0</v>
      </c>
      <c r="AY636" s="17">
        <v>0.31161342496555</v>
      </c>
      <c r="AZ636" s="17">
        <v>0.33532872987725099</v>
      </c>
      <c r="BA636" s="17">
        <v>0.212642447727247</v>
      </c>
      <c r="BB636" s="17">
        <v>0.102299838949602</v>
      </c>
      <c r="BC636" s="17">
        <v>8.01395411473525E-2</v>
      </c>
      <c r="BD636" s="17">
        <v>0.142884505319854</v>
      </c>
      <c r="BE636" s="17">
        <v>0</v>
      </c>
      <c r="BF636" s="17">
        <v>0.374275615245654</v>
      </c>
      <c r="BG636" s="17">
        <v>7.8421262542939796E-2</v>
      </c>
      <c r="BH636" s="17">
        <v>0</v>
      </c>
      <c r="BI636" s="17">
        <v>0</v>
      </c>
      <c r="BJ636" s="17">
        <v>0</v>
      </c>
      <c r="BK636" s="17">
        <v>0.106153044346167</v>
      </c>
      <c r="BL636" s="17"/>
      <c r="BM636" s="17">
        <v>0.209877669700027</v>
      </c>
      <c r="BN636" s="17">
        <v>8.6194534795585906E-2</v>
      </c>
      <c r="BO636" s="17">
        <v>0.216851067838047</v>
      </c>
      <c r="BP636" s="17">
        <v>0.14642365423758899</v>
      </c>
      <c r="BQ636" s="17">
        <v>0.17367111279311601</v>
      </c>
      <c r="BR636" s="17">
        <v>0.45174479493909597</v>
      </c>
      <c r="BS636" s="17"/>
      <c r="BT636" s="17">
        <v>0.13386655499057501</v>
      </c>
      <c r="BU636" s="17">
        <v>0.205124146868751</v>
      </c>
      <c r="BV636" s="17"/>
      <c r="BW636" s="17">
        <v>0.153057995885309</v>
      </c>
      <c r="BX636" s="17">
        <v>0.13299953530691</v>
      </c>
      <c r="BY636" s="17"/>
      <c r="BZ636" s="17">
        <v>0.18237530672285299</v>
      </c>
      <c r="CA636" s="17" t="s">
        <v>131</v>
      </c>
      <c r="CB636" s="17">
        <v>0.136402589522405</v>
      </c>
      <c r="CC636" s="17"/>
      <c r="CD636" s="17">
        <v>0.13326852517782201</v>
      </c>
      <c r="CE636" s="17">
        <v>0.25616138994124499</v>
      </c>
      <c r="CF636" s="17">
        <v>9.3777390468476496E-2</v>
      </c>
      <c r="CG636" s="17"/>
      <c r="CH636" s="17">
        <v>0.19475224704140101</v>
      </c>
      <c r="CI636" s="17">
        <v>0.195425390136096</v>
      </c>
      <c r="CJ636" s="17">
        <v>0.12811071796006701</v>
      </c>
      <c r="CK636" s="17"/>
      <c r="CL636" s="17">
        <v>0.20578492719640401</v>
      </c>
      <c r="CM636" s="17">
        <v>0.14162465399760499</v>
      </c>
      <c r="CN636" s="17"/>
      <c r="CO636" s="17">
        <v>8.4179273154944695E-2</v>
      </c>
      <c r="CP636" s="17">
        <v>0.104283090915836</v>
      </c>
      <c r="CQ636" s="17">
        <v>0.148779397600804</v>
      </c>
      <c r="CR636" s="17">
        <v>0.31000374919653401</v>
      </c>
    </row>
    <row r="637" spans="2:96" x14ac:dyDescent="0.25">
      <c r="B637" t="s">
        <v>379</v>
      </c>
      <c r="C637" s="17">
        <v>3.70310322937304E-2</v>
      </c>
      <c r="D637" s="17">
        <v>3.8136369931611201E-2</v>
      </c>
      <c r="E637" s="17">
        <v>3.5592064201366E-2</v>
      </c>
      <c r="F637" s="17"/>
      <c r="G637" s="17">
        <v>6.0052231473009803E-2</v>
      </c>
      <c r="H637" s="17">
        <v>3.023603265558E-2</v>
      </c>
      <c r="I637" s="17">
        <v>9.0304728071843698E-2</v>
      </c>
      <c r="J637" s="17">
        <v>0</v>
      </c>
      <c r="K637" s="17">
        <v>0</v>
      </c>
      <c r="L637" s="17">
        <v>0</v>
      </c>
      <c r="M637" s="17"/>
      <c r="N637" s="17">
        <v>5.1413597426079198E-2</v>
      </c>
      <c r="O637" s="17">
        <v>2.4506259212105998E-2</v>
      </c>
      <c r="P637" s="17">
        <v>5.9080933236934002E-2</v>
      </c>
      <c r="Q637" s="17">
        <v>1.8575186783741201E-2</v>
      </c>
      <c r="R637" s="17"/>
      <c r="S637" s="17">
        <v>2.56034877154242E-2</v>
      </c>
      <c r="T637" s="17">
        <v>6.6766280236203193E-2</v>
      </c>
      <c r="U637" s="17">
        <v>0</v>
      </c>
      <c r="V637" s="17">
        <v>0</v>
      </c>
      <c r="W637" s="17">
        <v>0.11489993660569001</v>
      </c>
      <c r="X637" s="17">
        <v>6.5369237603046096E-2</v>
      </c>
      <c r="Y637" s="17">
        <v>0</v>
      </c>
      <c r="Z637" s="17">
        <v>0</v>
      </c>
      <c r="AA637" s="17">
        <v>6.3497404750908995E-2</v>
      </c>
      <c r="AB637" s="17">
        <v>0</v>
      </c>
      <c r="AC637" s="17">
        <v>0</v>
      </c>
      <c r="AD637" s="17">
        <v>5.70297281963646E-2</v>
      </c>
      <c r="AE637" s="17"/>
      <c r="AF637" s="17">
        <v>3.1629463879523798E-2</v>
      </c>
      <c r="AG637" s="17">
        <v>1.8264620582523799E-2</v>
      </c>
      <c r="AH637" s="17">
        <v>0</v>
      </c>
      <c r="AI637" s="17">
        <v>0</v>
      </c>
      <c r="AJ637" s="17">
        <v>7.0337769474680706E-2</v>
      </c>
      <c r="AK637" s="17"/>
      <c r="AL637" s="17">
        <v>1.9366794483951399E-2</v>
      </c>
      <c r="AM637" s="17">
        <v>2.79930377438606E-2</v>
      </c>
      <c r="AN637" s="17">
        <v>0</v>
      </c>
      <c r="AO637" s="17"/>
      <c r="AP637" s="17">
        <v>3.1638858037228101E-2</v>
      </c>
      <c r="AQ637" s="17">
        <v>6.3714242236710905E-2</v>
      </c>
      <c r="AR637" s="17">
        <v>3.3857047642271702E-2</v>
      </c>
      <c r="AS637" s="17">
        <v>3.2629714168970203E-2</v>
      </c>
      <c r="AT637" s="17">
        <v>0</v>
      </c>
      <c r="AU637" s="17"/>
      <c r="AV637" s="17">
        <v>0</v>
      </c>
      <c r="AW637" s="17">
        <v>8.5381672171082904E-2</v>
      </c>
      <c r="AX637" s="17">
        <v>6.4325806864409904E-2</v>
      </c>
      <c r="AY637" s="17">
        <v>0</v>
      </c>
      <c r="AZ637" s="17">
        <v>0</v>
      </c>
      <c r="BA637" s="17">
        <v>0</v>
      </c>
      <c r="BB637" s="17">
        <v>4.1740046955173998E-2</v>
      </c>
      <c r="BC637" s="17">
        <v>0</v>
      </c>
      <c r="BD637" s="17">
        <v>8.9558611774893604E-2</v>
      </c>
      <c r="BE637" s="17">
        <v>0</v>
      </c>
      <c r="BF637" s="17">
        <v>0</v>
      </c>
      <c r="BG637" s="17">
        <v>8.5973728119728796E-2</v>
      </c>
      <c r="BH637" s="17">
        <v>0</v>
      </c>
      <c r="BI637" s="17">
        <v>0</v>
      </c>
      <c r="BJ637" s="17">
        <v>0</v>
      </c>
      <c r="BK637" s="17">
        <v>0.19390837607956701</v>
      </c>
      <c r="BL637" s="17"/>
      <c r="BM637" s="17">
        <v>5.4286946610719498E-2</v>
      </c>
      <c r="BN637" s="17">
        <v>0</v>
      </c>
      <c r="BO637" s="17">
        <v>6.7330701909861193E-2</v>
      </c>
      <c r="BP637" s="17">
        <v>0</v>
      </c>
      <c r="BQ637" s="17">
        <v>5.9330506833117698E-2</v>
      </c>
      <c r="BR637" s="17">
        <v>0.54825520506090397</v>
      </c>
      <c r="BS637" s="17"/>
      <c r="BT637" s="17">
        <v>4.0270104107345897E-2</v>
      </c>
      <c r="BU637" s="17">
        <v>3.41922015943779E-2</v>
      </c>
      <c r="BV637" s="17"/>
      <c r="BW637" s="17">
        <v>3.1251848162007698E-2</v>
      </c>
      <c r="BX637" s="17">
        <v>2.5469005784532501E-2</v>
      </c>
      <c r="BY637" s="17"/>
      <c r="BZ637" s="17">
        <v>3.7096472452641298E-2</v>
      </c>
      <c r="CA637" s="17" t="s">
        <v>131</v>
      </c>
      <c r="CB637" s="17">
        <v>3.6926062206543098E-2</v>
      </c>
      <c r="CC637" s="17"/>
      <c r="CD637" s="17">
        <v>3.8038967172807699E-2</v>
      </c>
      <c r="CE637" s="17">
        <v>2.7535497020477601E-2</v>
      </c>
      <c r="CF637" s="17">
        <v>6.5604463602133498E-2</v>
      </c>
      <c r="CG637" s="17"/>
      <c r="CH637" s="17">
        <v>2.7363049238745499E-2</v>
      </c>
      <c r="CI637" s="17">
        <v>0</v>
      </c>
      <c r="CJ637" s="17">
        <v>0.123650832882867</v>
      </c>
      <c r="CK637" s="17"/>
      <c r="CL637" s="17">
        <v>1.6589127398766099E-2</v>
      </c>
      <c r="CM637" s="17">
        <v>4.4156813725536398E-2</v>
      </c>
      <c r="CN637" s="17"/>
      <c r="CO637" s="17">
        <v>3.4837345930285001E-2</v>
      </c>
      <c r="CP637" s="17">
        <v>1.61471697613145E-2</v>
      </c>
      <c r="CQ637" s="17">
        <v>1.41793671059389E-2</v>
      </c>
      <c r="CR637" s="17">
        <v>9.5491044169940295E-2</v>
      </c>
    </row>
    <row r="638" spans="2:96" x14ac:dyDescent="0.25">
      <c r="B638" t="s">
        <v>380</v>
      </c>
      <c r="C638" s="17">
        <v>3.5065516289061599E-2</v>
      </c>
      <c r="D638" s="17">
        <v>4.3378460884989402E-2</v>
      </c>
      <c r="E638" s="17">
        <v>2.42434275288642E-2</v>
      </c>
      <c r="F638" s="17"/>
      <c r="G638" s="17">
        <v>0</v>
      </c>
      <c r="H638" s="17">
        <v>3.0928277560105299E-2</v>
      </c>
      <c r="I638" s="17">
        <v>2.3858038593835E-2</v>
      </c>
      <c r="J638" s="17">
        <v>9.0471519030902905E-2</v>
      </c>
      <c r="K638" s="17">
        <v>8.4012524299645397E-2</v>
      </c>
      <c r="L638" s="17">
        <v>0</v>
      </c>
      <c r="M638" s="17"/>
      <c r="N638" s="17">
        <v>0</v>
      </c>
      <c r="O638" s="17">
        <v>2.2330454965559399E-2</v>
      </c>
      <c r="P638" s="17">
        <v>2.7279533924246702E-2</v>
      </c>
      <c r="Q638" s="17">
        <v>8.4483067400757894E-2</v>
      </c>
      <c r="R638" s="17"/>
      <c r="S638" s="17">
        <v>2.2396842912154099E-2</v>
      </c>
      <c r="T638" s="17">
        <v>0</v>
      </c>
      <c r="U638" s="17">
        <v>0</v>
      </c>
      <c r="V638" s="17">
        <v>0.116881547521199</v>
      </c>
      <c r="W638" s="17">
        <v>9.9022071851420396E-2</v>
      </c>
      <c r="X638" s="17">
        <v>6.5645029992196804E-2</v>
      </c>
      <c r="Y638" s="17">
        <v>0</v>
      </c>
      <c r="Z638" s="17">
        <v>0</v>
      </c>
      <c r="AA638" s="17">
        <v>0</v>
      </c>
      <c r="AB638" s="17">
        <v>7.8038045777388196E-2</v>
      </c>
      <c r="AC638" s="17">
        <v>0.105940014497581</v>
      </c>
      <c r="AD638" s="17">
        <v>0</v>
      </c>
      <c r="AE638" s="17"/>
      <c r="AF638" s="17">
        <v>0</v>
      </c>
      <c r="AG638" s="17">
        <v>5.0979935448287397E-2</v>
      </c>
      <c r="AH638" s="17">
        <v>8.1225007538311994E-2</v>
      </c>
      <c r="AI638" s="17">
        <v>0</v>
      </c>
      <c r="AJ638" s="17">
        <v>3.12601092190882E-2</v>
      </c>
      <c r="AK638" s="17"/>
      <c r="AL638" s="17">
        <v>0</v>
      </c>
      <c r="AM638" s="17">
        <v>4.1916571114572497E-2</v>
      </c>
      <c r="AN638" s="17">
        <v>7.5286280030250299E-2</v>
      </c>
      <c r="AO638" s="17"/>
      <c r="AP638" s="17">
        <v>2.3964640474207301E-2</v>
      </c>
      <c r="AQ638" s="17">
        <v>0</v>
      </c>
      <c r="AR638" s="17">
        <v>8.0966271195666503E-2</v>
      </c>
      <c r="AS638" s="17">
        <v>0</v>
      </c>
      <c r="AT638" s="17">
        <v>0</v>
      </c>
      <c r="AU638" s="17"/>
      <c r="AV638" s="17">
        <v>0</v>
      </c>
      <c r="AW638" s="17">
        <v>0.21224876254914801</v>
      </c>
      <c r="AX638" s="17">
        <v>0</v>
      </c>
      <c r="AY638" s="17">
        <v>0</v>
      </c>
      <c r="AZ638" s="17">
        <v>0</v>
      </c>
      <c r="BA638" s="17">
        <v>6.1314252036983E-2</v>
      </c>
      <c r="BB638" s="17">
        <v>4.3228691212149603E-2</v>
      </c>
      <c r="BC638" s="17">
        <v>7.4594566471909499E-2</v>
      </c>
      <c r="BD638" s="17">
        <v>0</v>
      </c>
      <c r="BE638" s="17">
        <v>0.15178627123639901</v>
      </c>
      <c r="BF638" s="17">
        <v>0</v>
      </c>
      <c r="BG638" s="17">
        <v>0</v>
      </c>
      <c r="BH638" s="17">
        <v>0</v>
      </c>
      <c r="BI638" s="17">
        <v>0</v>
      </c>
      <c r="BJ638" s="17">
        <v>0</v>
      </c>
      <c r="BK638" s="17">
        <v>0</v>
      </c>
      <c r="BL638" s="17"/>
      <c r="BM638" s="17">
        <v>3.1384463610084498E-2</v>
      </c>
      <c r="BN638" s="17">
        <v>3.0624473382059401E-2</v>
      </c>
      <c r="BO638" s="17">
        <v>3.56999212046233E-2</v>
      </c>
      <c r="BP638" s="17">
        <v>3.69261190886696E-2</v>
      </c>
      <c r="BQ638" s="17">
        <v>6.9004100840185406E-2</v>
      </c>
      <c r="BR638" s="17">
        <v>0</v>
      </c>
      <c r="BS638" s="17"/>
      <c r="BT638" s="17">
        <v>3.7961804818294698E-2</v>
      </c>
      <c r="BU638" s="17">
        <v>3.2577549217241597E-2</v>
      </c>
      <c r="BV638" s="17"/>
      <c r="BW638" s="17">
        <v>2.2428681686985599E-2</v>
      </c>
      <c r="BX638" s="17">
        <v>4.5417435615411901E-2</v>
      </c>
      <c r="BY638" s="17"/>
      <c r="BZ638" s="17">
        <v>2.41475351517721E-2</v>
      </c>
      <c r="CA638" s="17" t="s">
        <v>131</v>
      </c>
      <c r="CB638" s="17">
        <v>5.2578637451397001E-2</v>
      </c>
      <c r="CC638" s="17"/>
      <c r="CD638" s="17">
        <v>3.1702684859877497E-2</v>
      </c>
      <c r="CE638" s="17">
        <v>3.9362234051158601E-2</v>
      </c>
      <c r="CF638" s="17">
        <v>5.6181011192771101E-2</v>
      </c>
      <c r="CG638" s="17"/>
      <c r="CH638" s="17">
        <v>4.0136173624524998E-2</v>
      </c>
      <c r="CI638" s="17">
        <v>0</v>
      </c>
      <c r="CJ638" s="17">
        <v>0</v>
      </c>
      <c r="CK638" s="17"/>
      <c r="CL638" s="17">
        <v>3.7619417108514699E-2</v>
      </c>
      <c r="CM638" s="17">
        <v>2.6538642556253399E-2</v>
      </c>
      <c r="CN638" s="17"/>
      <c r="CO638" s="17">
        <v>0</v>
      </c>
      <c r="CP638" s="17">
        <v>2.9746223965870101E-2</v>
      </c>
      <c r="CQ638" s="17">
        <v>0</v>
      </c>
      <c r="CR638" s="17">
        <v>0.105720596443774</v>
      </c>
    </row>
    <row r="639" spans="2:96" x14ac:dyDescent="0.25">
      <c r="B639" t="s">
        <v>175</v>
      </c>
      <c r="C639" s="17">
        <v>4.03553609229874E-3</v>
      </c>
      <c r="D639" s="17">
        <v>0</v>
      </c>
      <c r="E639" s="17">
        <v>9.2891413920658805E-3</v>
      </c>
      <c r="F639" s="17"/>
      <c r="G639" s="17">
        <v>0</v>
      </c>
      <c r="H639" s="17">
        <v>0</v>
      </c>
      <c r="I639" s="17">
        <v>0</v>
      </c>
      <c r="J639" s="17">
        <v>0</v>
      </c>
      <c r="K639" s="17">
        <v>3.7636238707495398E-2</v>
      </c>
      <c r="L639" s="17">
        <v>0</v>
      </c>
      <c r="M639" s="17"/>
      <c r="N639" s="17">
        <v>0</v>
      </c>
      <c r="O639" s="17">
        <v>1.68027545233469E-2</v>
      </c>
      <c r="P639" s="17">
        <v>0</v>
      </c>
      <c r="Q639" s="17">
        <v>0</v>
      </c>
      <c r="R639" s="17"/>
      <c r="S639" s="17">
        <v>0</v>
      </c>
      <c r="T639" s="17">
        <v>0</v>
      </c>
      <c r="U639" s="17">
        <v>7.9526740113942396E-2</v>
      </c>
      <c r="V639" s="17">
        <v>0</v>
      </c>
      <c r="W639" s="17">
        <v>0</v>
      </c>
      <c r="X639" s="17">
        <v>0</v>
      </c>
      <c r="Y639" s="17">
        <v>0</v>
      </c>
      <c r="Z639" s="17">
        <v>0</v>
      </c>
      <c r="AA639" s="17">
        <v>0</v>
      </c>
      <c r="AB639" s="17">
        <v>0</v>
      </c>
      <c r="AC639" s="17">
        <v>0</v>
      </c>
      <c r="AD639" s="17">
        <v>0</v>
      </c>
      <c r="AE639" s="17"/>
      <c r="AF639" s="17">
        <v>0</v>
      </c>
      <c r="AG639" s="17">
        <v>1.38013635883373E-2</v>
      </c>
      <c r="AH639" s="17">
        <v>0</v>
      </c>
      <c r="AI639" s="17">
        <v>0</v>
      </c>
      <c r="AJ639" s="17">
        <v>0</v>
      </c>
      <c r="AK639" s="17"/>
      <c r="AL639" s="17">
        <v>0</v>
      </c>
      <c r="AM639" s="17">
        <v>1.0673680361870301E-2</v>
      </c>
      <c r="AN639" s="17">
        <v>0</v>
      </c>
      <c r="AO639" s="17"/>
      <c r="AP639" s="17">
        <v>1.8709343495099999E-2</v>
      </c>
      <c r="AQ639" s="17">
        <v>0</v>
      </c>
      <c r="AR639" s="17">
        <v>0</v>
      </c>
      <c r="AS639" s="17">
        <v>0</v>
      </c>
      <c r="AT639" s="17">
        <v>0</v>
      </c>
      <c r="AU639" s="17"/>
      <c r="AV639" s="17">
        <v>0</v>
      </c>
      <c r="AW639" s="17">
        <v>0</v>
      </c>
      <c r="AX639" s="17">
        <v>0</v>
      </c>
      <c r="AY639" s="17">
        <v>0</v>
      </c>
      <c r="AZ639" s="17">
        <v>0</v>
      </c>
      <c r="BA639" s="17">
        <v>0</v>
      </c>
      <c r="BB639" s="17">
        <v>0</v>
      </c>
      <c r="BC639" s="17">
        <v>5.5617894301543701E-2</v>
      </c>
      <c r="BD639" s="17">
        <v>0</v>
      </c>
      <c r="BE639" s="17">
        <v>0</v>
      </c>
      <c r="BF639" s="17">
        <v>0</v>
      </c>
      <c r="BG639" s="17">
        <v>0</v>
      </c>
      <c r="BH639" s="17">
        <v>0</v>
      </c>
      <c r="BI639" s="17">
        <v>0</v>
      </c>
      <c r="BJ639" s="17">
        <v>0</v>
      </c>
      <c r="BK639" s="17">
        <v>0</v>
      </c>
      <c r="BL639" s="17"/>
      <c r="BM639" s="17">
        <v>1.21367703810403E-2</v>
      </c>
      <c r="BN639" s="17">
        <v>0</v>
      </c>
      <c r="BO639" s="17">
        <v>0</v>
      </c>
      <c r="BP639" s="17">
        <v>0</v>
      </c>
      <c r="BQ639" s="17">
        <v>0</v>
      </c>
      <c r="BR639" s="17">
        <v>0</v>
      </c>
      <c r="BS639" s="17"/>
      <c r="BT639" s="17">
        <v>7.5688618105802397E-3</v>
      </c>
      <c r="BU639" s="17">
        <v>0</v>
      </c>
      <c r="BV639" s="17"/>
      <c r="BW639" s="17">
        <v>8.5537459788214993E-3</v>
      </c>
      <c r="BX639" s="17">
        <v>0</v>
      </c>
      <c r="BY639" s="17"/>
      <c r="BZ639" s="17">
        <v>0</v>
      </c>
      <c r="CA639" s="17" t="s">
        <v>131</v>
      </c>
      <c r="CB639" s="17">
        <v>1.0508787112857999E-2</v>
      </c>
      <c r="CC639" s="17"/>
      <c r="CD639" s="17">
        <v>0</v>
      </c>
      <c r="CE639" s="17">
        <v>1.6282859244105399E-2</v>
      </c>
      <c r="CF639" s="17">
        <v>0</v>
      </c>
      <c r="CG639" s="17"/>
      <c r="CH639" s="17">
        <v>0</v>
      </c>
      <c r="CI639" s="17">
        <v>0</v>
      </c>
      <c r="CJ639" s="17">
        <v>0</v>
      </c>
      <c r="CK639" s="17"/>
      <c r="CL639" s="17">
        <v>0</v>
      </c>
      <c r="CM639" s="17">
        <v>7.1382622661586301E-3</v>
      </c>
      <c r="CN639" s="17"/>
      <c r="CO639" s="17">
        <v>0</v>
      </c>
      <c r="CP639" s="17">
        <v>0</v>
      </c>
      <c r="CQ639" s="17">
        <v>1.32038622975839E-2</v>
      </c>
      <c r="CR639" s="17">
        <v>0</v>
      </c>
    </row>
    <row r="640" spans="2:96" x14ac:dyDescent="0.25">
      <c r="B640" t="s">
        <v>381</v>
      </c>
      <c r="C640" s="17">
        <v>0.75914684001154498</v>
      </c>
      <c r="D640" s="17">
        <v>0.76738992482731005</v>
      </c>
      <c r="E640" s="17">
        <v>0.74841569721315004</v>
      </c>
      <c r="F640" s="17"/>
      <c r="G640" s="17">
        <v>0.639426238322919</v>
      </c>
      <c r="H640" s="17">
        <v>0.82703919071131704</v>
      </c>
      <c r="I640" s="17">
        <v>0.76326711976454498</v>
      </c>
      <c r="J640" s="17">
        <v>0.74135483803275004</v>
      </c>
      <c r="K640" s="17">
        <v>0.76031368241342401</v>
      </c>
      <c r="L640" s="17">
        <v>0.88592766072962803</v>
      </c>
      <c r="M640" s="17"/>
      <c r="N640" s="17">
        <v>0.898687968587631</v>
      </c>
      <c r="O640" s="17">
        <v>0.77308501496741999</v>
      </c>
      <c r="P640" s="17">
        <v>0.67070647244473502</v>
      </c>
      <c r="Q640" s="17">
        <v>0.67559570999323404</v>
      </c>
      <c r="R640" s="17"/>
      <c r="S640" s="17">
        <v>0.76168395132697997</v>
      </c>
      <c r="T640" s="17">
        <v>0.70762846298302495</v>
      </c>
      <c r="U640" s="17">
        <v>0.74107216037065504</v>
      </c>
      <c r="V640" s="17">
        <v>0.82452316474710097</v>
      </c>
      <c r="W640" s="17">
        <v>0.68705591969146895</v>
      </c>
      <c r="X640" s="17">
        <v>0.798302335995001</v>
      </c>
      <c r="Y640" s="17">
        <v>0.72107277629045896</v>
      </c>
      <c r="Z640" s="17">
        <v>0.71329656131042096</v>
      </c>
      <c r="AA640" s="17">
        <v>0.93650259524909096</v>
      </c>
      <c r="AB640" s="17">
        <v>0.60399879075849905</v>
      </c>
      <c r="AC640" s="17">
        <v>0.59603107637916497</v>
      </c>
      <c r="AD640" s="17">
        <v>0.84866227921537596</v>
      </c>
      <c r="AE640" s="17"/>
      <c r="AF640" s="17">
        <v>0.80592981680225195</v>
      </c>
      <c r="AG640" s="17">
        <v>0.752321629441561</v>
      </c>
      <c r="AH640" s="17">
        <v>0.82506856810933804</v>
      </c>
      <c r="AI640" s="17">
        <v>1</v>
      </c>
      <c r="AJ640" s="17">
        <v>0.77746072297529101</v>
      </c>
      <c r="AK640" s="17"/>
      <c r="AL640" s="17">
        <v>0.89483829238706103</v>
      </c>
      <c r="AM640" s="17">
        <v>0.74006418647244598</v>
      </c>
      <c r="AN640" s="17">
        <v>0.755772737927078</v>
      </c>
      <c r="AO640" s="17"/>
      <c r="AP640" s="17">
        <v>0.71612110343791802</v>
      </c>
      <c r="AQ640" s="17">
        <v>0.68192087586457595</v>
      </c>
      <c r="AR640" s="17">
        <v>0.776787650400383</v>
      </c>
      <c r="AS640" s="17">
        <v>0.96737028583103002</v>
      </c>
      <c r="AT640" s="17">
        <v>0.47209537979092298</v>
      </c>
      <c r="AU640" s="17"/>
      <c r="AV640" s="17">
        <v>1</v>
      </c>
      <c r="AW640" s="17">
        <v>0.61919658066307304</v>
      </c>
      <c r="AX640" s="17">
        <v>0.93567419313558997</v>
      </c>
      <c r="AY640" s="17">
        <v>0.688386575034451</v>
      </c>
      <c r="AZ640" s="17">
        <v>0.66467127012274896</v>
      </c>
      <c r="BA640" s="17">
        <v>0.72604330023577002</v>
      </c>
      <c r="BB640" s="17">
        <v>0.81273142288307498</v>
      </c>
      <c r="BC640" s="17">
        <v>0.78964799807919395</v>
      </c>
      <c r="BD640" s="17">
        <v>0.76755688290525304</v>
      </c>
      <c r="BE640" s="17">
        <v>0.84821372876360102</v>
      </c>
      <c r="BF640" s="17">
        <v>0.625724384754347</v>
      </c>
      <c r="BG640" s="17">
        <v>0.83560500933733195</v>
      </c>
      <c r="BH640" s="17">
        <v>1</v>
      </c>
      <c r="BI640" s="17">
        <v>1</v>
      </c>
      <c r="BJ640" s="17">
        <v>1</v>
      </c>
      <c r="BK640" s="17">
        <v>0.69993857957426597</v>
      </c>
      <c r="BL640" s="17"/>
      <c r="BM640" s="17">
        <v>0.69231414969812899</v>
      </c>
      <c r="BN640" s="17">
        <v>0.88318099182235499</v>
      </c>
      <c r="BO640" s="17">
        <v>0.68011830904746895</v>
      </c>
      <c r="BP640" s="17">
        <v>0.81665022667374199</v>
      </c>
      <c r="BQ640" s="17">
        <v>0.69799427953358095</v>
      </c>
      <c r="BR640" s="17">
        <v>0</v>
      </c>
      <c r="BS640" s="17"/>
      <c r="BT640" s="17">
        <v>0.78033267427320396</v>
      </c>
      <c r="BU640" s="17">
        <v>0.72810610231962902</v>
      </c>
      <c r="BV640" s="17"/>
      <c r="BW640" s="17">
        <v>0.78470772828687596</v>
      </c>
      <c r="BX640" s="17">
        <v>0.79611402329314596</v>
      </c>
      <c r="BY640" s="17"/>
      <c r="BZ640" s="17">
        <v>0.75638068567273298</v>
      </c>
      <c r="CA640" s="17" t="s">
        <v>131</v>
      </c>
      <c r="CB640" s="17">
        <v>0.76358392370679695</v>
      </c>
      <c r="CC640" s="17"/>
      <c r="CD640" s="17">
        <v>0.79698982278949304</v>
      </c>
      <c r="CE640" s="17">
        <v>0.66065801974301297</v>
      </c>
      <c r="CF640" s="17">
        <v>0.78443713473661902</v>
      </c>
      <c r="CG640" s="17"/>
      <c r="CH640" s="17">
        <v>0.73774853009532904</v>
      </c>
      <c r="CI640" s="17">
        <v>0.80457460986390394</v>
      </c>
      <c r="CJ640" s="17">
        <v>0.74823844915706506</v>
      </c>
      <c r="CK640" s="17"/>
      <c r="CL640" s="17">
        <v>0.74000652829631497</v>
      </c>
      <c r="CM640" s="17">
        <v>0.780541627454447</v>
      </c>
      <c r="CN640" s="17"/>
      <c r="CO640" s="17">
        <v>0.88098338091477002</v>
      </c>
      <c r="CP640" s="17">
        <v>0.84982351535697898</v>
      </c>
      <c r="CQ640" s="17">
        <v>0.82383737299567406</v>
      </c>
      <c r="CR640" s="17">
        <v>0.488784610189751</v>
      </c>
    </row>
    <row r="641" spans="2:96" x14ac:dyDescent="0.25">
      <c r="B641" t="s">
        <v>382</v>
      </c>
      <c r="C641" s="17">
        <v>7.2096548582792006E-2</v>
      </c>
      <c r="D641" s="17">
        <v>8.1514830816600603E-2</v>
      </c>
      <c r="E641" s="17">
        <v>5.9835491730230103E-2</v>
      </c>
      <c r="F641" s="17"/>
      <c r="G641" s="17">
        <v>6.0052231473009803E-2</v>
      </c>
      <c r="H641" s="17">
        <v>6.1164310215685198E-2</v>
      </c>
      <c r="I641" s="17">
        <v>0.114162766665679</v>
      </c>
      <c r="J641" s="17">
        <v>9.0471519030902905E-2</v>
      </c>
      <c r="K641" s="17">
        <v>8.4012524299645397E-2</v>
      </c>
      <c r="L641" s="17">
        <v>0</v>
      </c>
      <c r="M641" s="17"/>
      <c r="N641" s="17">
        <v>5.1413597426079198E-2</v>
      </c>
      <c r="O641" s="17">
        <v>4.6836714177665301E-2</v>
      </c>
      <c r="P641" s="17">
        <v>8.6360467161180704E-2</v>
      </c>
      <c r="Q641" s="17">
        <v>0.103058254184499</v>
      </c>
      <c r="R641" s="17"/>
      <c r="S641" s="17">
        <v>4.8000330627578303E-2</v>
      </c>
      <c r="T641" s="17">
        <v>6.6766280236203193E-2</v>
      </c>
      <c r="U641" s="17">
        <v>0</v>
      </c>
      <c r="V641" s="17">
        <v>0.116881547521199</v>
      </c>
      <c r="W641" s="17">
        <v>0.21392200845711101</v>
      </c>
      <c r="X641" s="17">
        <v>0.13101426759524301</v>
      </c>
      <c r="Y641" s="17">
        <v>0</v>
      </c>
      <c r="Z641" s="17">
        <v>0</v>
      </c>
      <c r="AA641" s="17">
        <v>6.3497404750908995E-2</v>
      </c>
      <c r="AB641" s="17">
        <v>7.8038045777388196E-2</v>
      </c>
      <c r="AC641" s="17">
        <v>0.105940014497581</v>
      </c>
      <c r="AD641" s="17">
        <v>5.70297281963646E-2</v>
      </c>
      <c r="AE641" s="17"/>
      <c r="AF641" s="17">
        <v>3.1629463879523798E-2</v>
      </c>
      <c r="AG641" s="17">
        <v>6.92445560308112E-2</v>
      </c>
      <c r="AH641" s="17">
        <v>8.1225007538311994E-2</v>
      </c>
      <c r="AI641" s="17">
        <v>0</v>
      </c>
      <c r="AJ641" s="17">
        <v>0.101597878693769</v>
      </c>
      <c r="AK641" s="17"/>
      <c r="AL641" s="17">
        <v>1.9366794483951399E-2</v>
      </c>
      <c r="AM641" s="17">
        <v>6.99096088584331E-2</v>
      </c>
      <c r="AN641" s="17">
        <v>7.5286280030250299E-2</v>
      </c>
      <c r="AO641" s="17"/>
      <c r="AP641" s="17">
        <v>5.5603498511435402E-2</v>
      </c>
      <c r="AQ641" s="17">
        <v>6.3714242236710905E-2</v>
      </c>
      <c r="AR641" s="17">
        <v>0.114823318837938</v>
      </c>
      <c r="AS641" s="17">
        <v>3.2629714168970203E-2</v>
      </c>
      <c r="AT641" s="17">
        <v>0</v>
      </c>
      <c r="AU641" s="17"/>
      <c r="AV641" s="17">
        <v>0</v>
      </c>
      <c r="AW641" s="17">
        <v>0.29763043472023099</v>
      </c>
      <c r="AX641" s="17">
        <v>6.4325806864409904E-2</v>
      </c>
      <c r="AY641" s="17">
        <v>0</v>
      </c>
      <c r="AZ641" s="17">
        <v>0</v>
      </c>
      <c r="BA641" s="17">
        <v>6.1314252036983E-2</v>
      </c>
      <c r="BB641" s="17">
        <v>8.4968738167323601E-2</v>
      </c>
      <c r="BC641" s="17">
        <v>7.4594566471909499E-2</v>
      </c>
      <c r="BD641" s="17">
        <v>8.9558611774893604E-2</v>
      </c>
      <c r="BE641" s="17">
        <v>0.15178627123639901</v>
      </c>
      <c r="BF641" s="17">
        <v>0</v>
      </c>
      <c r="BG641" s="17">
        <v>8.5973728119728796E-2</v>
      </c>
      <c r="BH641" s="17">
        <v>0</v>
      </c>
      <c r="BI641" s="17">
        <v>0</v>
      </c>
      <c r="BJ641" s="17">
        <v>0</v>
      </c>
      <c r="BK641" s="17">
        <v>0.19390837607956701</v>
      </c>
      <c r="BL641" s="17"/>
      <c r="BM641" s="17">
        <v>8.5671410220803906E-2</v>
      </c>
      <c r="BN641" s="17">
        <v>3.0624473382059401E-2</v>
      </c>
      <c r="BO641" s="17">
        <v>0.10303062311448501</v>
      </c>
      <c r="BP641" s="17">
        <v>3.69261190886696E-2</v>
      </c>
      <c r="BQ641" s="17">
        <v>0.12833460767330299</v>
      </c>
      <c r="BR641" s="17">
        <v>0.54825520506090397</v>
      </c>
      <c r="BS641" s="17"/>
      <c r="BT641" s="17">
        <v>7.8231908925640595E-2</v>
      </c>
      <c r="BU641" s="17">
        <v>6.6769750811619497E-2</v>
      </c>
      <c r="BV641" s="17"/>
      <c r="BW641" s="17">
        <v>5.3680529848993297E-2</v>
      </c>
      <c r="BX641" s="17">
        <v>7.0886441399944503E-2</v>
      </c>
      <c r="BY641" s="17"/>
      <c r="BZ641" s="17">
        <v>6.1244007604413501E-2</v>
      </c>
      <c r="CA641" s="17" t="s">
        <v>131</v>
      </c>
      <c r="CB641" s="17">
        <v>8.9504699657940098E-2</v>
      </c>
      <c r="CC641" s="17"/>
      <c r="CD641" s="17">
        <v>6.9741652032685203E-2</v>
      </c>
      <c r="CE641" s="17">
        <v>6.6897731071636199E-2</v>
      </c>
      <c r="CF641" s="17">
        <v>0.12178547479490499</v>
      </c>
      <c r="CG641" s="17"/>
      <c r="CH641" s="17">
        <v>6.7499222863270494E-2</v>
      </c>
      <c r="CI641" s="17">
        <v>0</v>
      </c>
      <c r="CJ641" s="17">
        <v>0.123650832882867</v>
      </c>
      <c r="CK641" s="17"/>
      <c r="CL641" s="17">
        <v>5.4208544507280798E-2</v>
      </c>
      <c r="CM641" s="17">
        <v>7.0695456281789804E-2</v>
      </c>
      <c r="CN641" s="17"/>
      <c r="CO641" s="17">
        <v>3.4837345930285001E-2</v>
      </c>
      <c r="CP641" s="17">
        <v>4.5893393727184699E-2</v>
      </c>
      <c r="CQ641" s="17">
        <v>1.41793671059389E-2</v>
      </c>
      <c r="CR641" s="17">
        <v>0.20121164061371399</v>
      </c>
    </row>
    <row r="642" spans="2:96" x14ac:dyDescent="0.25">
      <c r="B642" t="s">
        <v>275</v>
      </c>
      <c r="C642" s="17">
        <v>0.68705029142875296</v>
      </c>
      <c r="D642" s="17">
        <v>0.68587509401071001</v>
      </c>
      <c r="E642" s="17">
        <v>0.68858020548291998</v>
      </c>
      <c r="F642" s="17"/>
      <c r="G642" s="17">
        <v>0.57937400684990903</v>
      </c>
      <c r="H642" s="17">
        <v>0.76587488049563202</v>
      </c>
      <c r="I642" s="17">
        <v>0.64910435309886605</v>
      </c>
      <c r="J642" s="17">
        <v>0.65088331900184704</v>
      </c>
      <c r="K642" s="17">
        <v>0.676301158113779</v>
      </c>
      <c r="L642" s="17">
        <v>0.88592766072962803</v>
      </c>
      <c r="M642" s="17"/>
      <c r="N642" s="17">
        <v>0.84727437116155202</v>
      </c>
      <c r="O642" s="17">
        <v>0.726248300789754</v>
      </c>
      <c r="P642" s="17">
        <v>0.58434600528355396</v>
      </c>
      <c r="Q642" s="17">
        <v>0.57253745580873505</v>
      </c>
      <c r="R642" s="17"/>
      <c r="S642" s="17">
        <v>0.71368362069940205</v>
      </c>
      <c r="T642" s="17">
        <v>0.64086218274682205</v>
      </c>
      <c r="U642" s="17">
        <v>0.74107216037065504</v>
      </c>
      <c r="V642" s="17">
        <v>0.70764161722590202</v>
      </c>
      <c r="W642" s="17">
        <v>0.473133911234358</v>
      </c>
      <c r="X642" s="17">
        <v>0.66728806839975796</v>
      </c>
      <c r="Y642" s="17">
        <v>0.72107277629045896</v>
      </c>
      <c r="Z642" s="17">
        <v>0.71329656131042096</v>
      </c>
      <c r="AA642" s="17">
        <v>0.87300519049818204</v>
      </c>
      <c r="AB642" s="17">
        <v>0.52596074498111101</v>
      </c>
      <c r="AC642" s="17">
        <v>0.49009106188158402</v>
      </c>
      <c r="AD642" s="17">
        <v>0.79163255101901198</v>
      </c>
      <c r="AE642" s="17"/>
      <c r="AF642" s="17">
        <v>0.77430035292272803</v>
      </c>
      <c r="AG642" s="17">
        <v>0.68307707341074897</v>
      </c>
      <c r="AH642" s="17">
        <v>0.74384356057102696</v>
      </c>
      <c r="AI642" s="17">
        <v>1</v>
      </c>
      <c r="AJ642" s="17">
        <v>0.67586284428152199</v>
      </c>
      <c r="AK642" s="17"/>
      <c r="AL642" s="17">
        <v>0.87547149790310996</v>
      </c>
      <c r="AM642" s="17">
        <v>0.67015457761401298</v>
      </c>
      <c r="AN642" s="17">
        <v>0.68048645789682705</v>
      </c>
      <c r="AO642" s="17"/>
      <c r="AP642" s="17">
        <v>0.66051760492648304</v>
      </c>
      <c r="AQ642" s="17">
        <v>0.61820663362786499</v>
      </c>
      <c r="AR642" s="17">
        <v>0.66196433156244505</v>
      </c>
      <c r="AS642" s="17">
        <v>0.93474057166206004</v>
      </c>
      <c r="AT642" s="17">
        <v>0.47209537979092298</v>
      </c>
      <c r="AU642" s="17"/>
      <c r="AV642" s="17">
        <v>1</v>
      </c>
      <c r="AW642" s="17">
        <v>0.321566145942842</v>
      </c>
      <c r="AX642" s="17">
        <v>0.87134838627118005</v>
      </c>
      <c r="AY642" s="17">
        <v>0.688386575034451</v>
      </c>
      <c r="AZ642" s="17">
        <v>0.66467127012274896</v>
      </c>
      <c r="BA642" s="17">
        <v>0.66472904819878698</v>
      </c>
      <c r="BB642" s="17">
        <v>0.72776268471575101</v>
      </c>
      <c r="BC642" s="17">
        <v>0.71505343160728496</v>
      </c>
      <c r="BD642" s="17">
        <v>0.67799827113035904</v>
      </c>
      <c r="BE642" s="17">
        <v>0.69642745752720203</v>
      </c>
      <c r="BF642" s="17">
        <v>0.625724384754347</v>
      </c>
      <c r="BG642" s="17">
        <v>0.74963128121760303</v>
      </c>
      <c r="BH642" s="17">
        <v>1</v>
      </c>
      <c r="BI642" s="17">
        <v>1</v>
      </c>
      <c r="BJ642" s="17">
        <v>1</v>
      </c>
      <c r="BK642" s="17">
        <v>0.50603020349469996</v>
      </c>
      <c r="BL642" s="17"/>
      <c r="BM642" s="17">
        <v>0.60664273947732505</v>
      </c>
      <c r="BN642" s="17">
        <v>0.85255651844029501</v>
      </c>
      <c r="BO642" s="17">
        <v>0.57708768593298398</v>
      </c>
      <c r="BP642" s="17">
        <v>0.77972410758507205</v>
      </c>
      <c r="BQ642" s="17">
        <v>0.56965967186027799</v>
      </c>
      <c r="BR642" s="17">
        <v>-0.54825520506090397</v>
      </c>
      <c r="BS642" s="17"/>
      <c r="BT642" s="17">
        <v>0.70210076534756305</v>
      </c>
      <c r="BU642" s="17">
        <v>0.66133635150800996</v>
      </c>
      <c r="BV642" s="17"/>
      <c r="BW642" s="17">
        <v>0.731027198437883</v>
      </c>
      <c r="BX642" s="17">
        <v>0.72522758189320102</v>
      </c>
      <c r="BY642" s="17"/>
      <c r="BZ642" s="17">
        <v>0.69513667806832002</v>
      </c>
      <c r="CA642" s="17" t="s">
        <v>131</v>
      </c>
      <c r="CB642" s="17">
        <v>0.67407922404885701</v>
      </c>
      <c r="CC642" s="17"/>
      <c r="CD642" s="17">
        <v>0.72724817075680803</v>
      </c>
      <c r="CE642" s="17">
        <v>0.59376028867137698</v>
      </c>
      <c r="CF642" s="17">
        <v>0.66265165994171404</v>
      </c>
      <c r="CG642" s="17"/>
      <c r="CH642" s="17">
        <v>0.670249307232058</v>
      </c>
      <c r="CI642" s="17">
        <v>0.80457460986390394</v>
      </c>
      <c r="CJ642" s="17">
        <v>0.62458761627419801</v>
      </c>
      <c r="CK642" s="17"/>
      <c r="CL642" s="17">
        <v>0.685797983789034</v>
      </c>
      <c r="CM642" s="17">
        <v>0.70984617117265703</v>
      </c>
      <c r="CN642" s="17"/>
      <c r="CO642" s="17">
        <v>0.84614603498448504</v>
      </c>
      <c r="CP642" s="17">
        <v>0.80393012162979405</v>
      </c>
      <c r="CQ642" s="17">
        <v>0.80965800588973502</v>
      </c>
      <c r="CR642" s="17">
        <v>0.28757296957603701</v>
      </c>
    </row>
    <row r="643" spans="2:96" x14ac:dyDescent="0.25">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17"/>
      <c r="AK643" s="17"/>
      <c r="AL643" s="17"/>
      <c r="AM643" s="17"/>
      <c r="AN643" s="17"/>
      <c r="AO643" s="17"/>
      <c r="AP643" s="17"/>
      <c r="AQ643" s="17"/>
      <c r="AR643" s="17"/>
      <c r="AS643" s="17"/>
      <c r="AT643" s="17"/>
      <c r="AU643" s="17"/>
      <c r="AV643" s="17"/>
      <c r="AW643" s="17"/>
      <c r="AX643" s="17"/>
      <c r="AY643" s="17"/>
      <c r="AZ643" s="17"/>
      <c r="BA643" s="17"/>
      <c r="BB643" s="17"/>
      <c r="BC643" s="17"/>
      <c r="BD643" s="17"/>
      <c r="BE643" s="17"/>
      <c r="BF643" s="17"/>
      <c r="BG643" s="17"/>
      <c r="BH643" s="17"/>
      <c r="BI643" s="17"/>
      <c r="BJ643" s="17"/>
      <c r="BK643" s="17"/>
      <c r="BL643" s="17"/>
      <c r="BM643" s="17"/>
      <c r="BN643" s="17"/>
      <c r="BO643" s="17"/>
      <c r="BP643" s="17"/>
      <c r="BQ643" s="17"/>
      <c r="BR643" s="17"/>
      <c r="BS643" s="17"/>
      <c r="BT643" s="17"/>
      <c r="BU643" s="17"/>
      <c r="BV643" s="17"/>
      <c r="BW643" s="17"/>
      <c r="BX643" s="17"/>
      <c r="BY643" s="17"/>
      <c r="BZ643" s="17"/>
      <c r="CA643" s="17"/>
      <c r="CB643" s="17"/>
      <c r="CC643" s="17"/>
      <c r="CD643" s="17"/>
      <c r="CE643" s="17"/>
      <c r="CF643" s="17"/>
      <c r="CG643" s="17"/>
      <c r="CH643" s="17"/>
      <c r="CI643" s="17"/>
      <c r="CJ643" s="17"/>
      <c r="CK643" s="17"/>
      <c r="CL643" s="17"/>
      <c r="CM643" s="17"/>
      <c r="CN643" s="17"/>
      <c r="CO643" s="17"/>
      <c r="CP643" s="17"/>
      <c r="CQ643" s="17"/>
      <c r="CR643" s="17"/>
    </row>
    <row r="644" spans="2:96" x14ac:dyDescent="0.25">
      <c r="B644" s="6" t="s">
        <v>397</v>
      </c>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17"/>
      <c r="BB644" s="17"/>
      <c r="BC644" s="17"/>
      <c r="BD644" s="17"/>
      <c r="BE644" s="17"/>
      <c r="BF644" s="17"/>
      <c r="BG644" s="17"/>
      <c r="BH644" s="17"/>
      <c r="BI644" s="17"/>
      <c r="BJ644" s="17"/>
      <c r="BK644" s="17"/>
      <c r="BL644" s="17"/>
      <c r="BM644" s="17"/>
      <c r="BN644" s="17"/>
      <c r="BO644" s="17"/>
      <c r="BP644" s="17"/>
      <c r="BQ644" s="17"/>
      <c r="BR644" s="17"/>
      <c r="BS644" s="17"/>
      <c r="BT644" s="17"/>
      <c r="BU644" s="17"/>
      <c r="BV644" s="17"/>
      <c r="BW644" s="17"/>
      <c r="BX644" s="17"/>
      <c r="BY644" s="17"/>
      <c r="BZ644" s="17"/>
      <c r="CA644" s="17"/>
      <c r="CB644" s="17"/>
      <c r="CC644" s="17"/>
      <c r="CD644" s="17"/>
      <c r="CE644" s="17"/>
      <c r="CF644" s="17"/>
      <c r="CG644" s="17"/>
      <c r="CH644" s="17"/>
      <c r="CI644" s="17"/>
      <c r="CJ644" s="17"/>
      <c r="CK644" s="17"/>
      <c r="CL644" s="17"/>
      <c r="CM644" s="17"/>
      <c r="CN644" s="17"/>
      <c r="CO644" s="17"/>
      <c r="CP644" s="17"/>
      <c r="CQ644" s="17"/>
      <c r="CR644" s="17"/>
    </row>
    <row r="645" spans="2:96" x14ac:dyDescent="0.25">
      <c r="B645" s="24" t="s">
        <v>393</v>
      </c>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c r="BF645" s="17"/>
      <c r="BG645" s="17"/>
      <c r="BH645" s="17"/>
      <c r="BI645" s="17"/>
      <c r="BJ645" s="17"/>
      <c r="BK645" s="17"/>
      <c r="BL645" s="17"/>
      <c r="BM645" s="17"/>
      <c r="BN645" s="17"/>
      <c r="BO645" s="17"/>
      <c r="BP645" s="17"/>
      <c r="BQ645" s="17"/>
      <c r="BR645" s="17"/>
      <c r="BS645" s="17"/>
      <c r="BT645" s="17"/>
      <c r="BU645" s="17"/>
      <c r="BV645" s="17"/>
      <c r="BW645" s="17"/>
      <c r="BX645" s="17"/>
      <c r="BY645" s="17"/>
      <c r="BZ645" s="17"/>
      <c r="CA645" s="17"/>
      <c r="CB645" s="17"/>
      <c r="CC645" s="17"/>
      <c r="CD645" s="17"/>
      <c r="CE645" s="17"/>
      <c r="CF645" s="17"/>
      <c r="CG645" s="17"/>
      <c r="CH645" s="17"/>
      <c r="CI645" s="17"/>
      <c r="CJ645" s="17"/>
      <c r="CK645" s="17"/>
      <c r="CL645" s="17"/>
      <c r="CM645" s="17"/>
      <c r="CN645" s="17"/>
      <c r="CO645" s="17"/>
      <c r="CP645" s="17"/>
      <c r="CQ645" s="17"/>
      <c r="CR645" s="17"/>
    </row>
    <row r="646" spans="2:96" x14ac:dyDescent="0.25">
      <c r="B646" t="s">
        <v>376</v>
      </c>
      <c r="C646" s="17">
        <v>0.215161377079398</v>
      </c>
      <c r="D646" s="17">
        <v>0.22793162889885599</v>
      </c>
      <c r="E646" s="17">
        <v>0.19853660626738601</v>
      </c>
      <c r="F646" s="17"/>
      <c r="G646" s="17">
        <v>0.25749315222764502</v>
      </c>
      <c r="H646" s="17">
        <v>0.16939235615392201</v>
      </c>
      <c r="I646" s="17">
        <v>0.23088066524658099</v>
      </c>
      <c r="J646" s="17">
        <v>0.22040158184800099</v>
      </c>
      <c r="K646" s="17">
        <v>0.201213537218845</v>
      </c>
      <c r="L646" s="17">
        <v>0.184740380363833</v>
      </c>
      <c r="M646" s="17"/>
      <c r="N646" s="17">
        <v>0.22628700204489099</v>
      </c>
      <c r="O646" s="17">
        <v>0.25540670575785801</v>
      </c>
      <c r="P646" s="17">
        <v>0.25877141410719501</v>
      </c>
      <c r="Q646" s="17">
        <v>0.140849075405035</v>
      </c>
      <c r="R646" s="17"/>
      <c r="S646" s="17">
        <v>0.21910945303555501</v>
      </c>
      <c r="T646" s="17">
        <v>0.19730986844290799</v>
      </c>
      <c r="U646" s="17">
        <v>0.27357202371344103</v>
      </c>
      <c r="V646" s="17">
        <v>0.13761392526862201</v>
      </c>
      <c r="W646" s="17">
        <v>0.23475088466593499</v>
      </c>
      <c r="X646" s="17">
        <v>0.25025035548649999</v>
      </c>
      <c r="Y646" s="17">
        <v>0.167188312871735</v>
      </c>
      <c r="Z646" s="17">
        <v>0</v>
      </c>
      <c r="AA646" s="17">
        <v>0.37320797145581802</v>
      </c>
      <c r="AB646" s="17">
        <v>6.3342810701332297E-2</v>
      </c>
      <c r="AC646" s="17">
        <v>0.299881075260228</v>
      </c>
      <c r="AD646" s="17">
        <v>0.2320055677807</v>
      </c>
      <c r="AE646" s="17"/>
      <c r="AF646" s="17">
        <v>0.318192775994105</v>
      </c>
      <c r="AG646" s="17">
        <v>0.28414351177194702</v>
      </c>
      <c r="AH646" s="17">
        <v>7.9523962261014602E-2</v>
      </c>
      <c r="AI646" s="17">
        <v>0.50933659420940003</v>
      </c>
      <c r="AJ646" s="17">
        <v>8.8069539242469796E-2</v>
      </c>
      <c r="AK646" s="17"/>
      <c r="AL646" s="17">
        <v>0.39660009846021299</v>
      </c>
      <c r="AM646" s="17">
        <v>0.24672926822340499</v>
      </c>
      <c r="AN646" s="17">
        <v>0</v>
      </c>
      <c r="AO646" s="17"/>
      <c r="AP646" s="17">
        <v>0.28678597079639501</v>
      </c>
      <c r="AQ646" s="17">
        <v>0.10809292454316</v>
      </c>
      <c r="AR646" s="17">
        <v>0.22051963519371401</v>
      </c>
      <c r="AS646" s="17">
        <v>0.231241551462151</v>
      </c>
      <c r="AT646" s="17">
        <v>0</v>
      </c>
      <c r="AU646" s="17"/>
      <c r="AV646" s="17">
        <v>0</v>
      </c>
      <c r="AW646" s="17">
        <v>0.25844898741886102</v>
      </c>
      <c r="AX646" s="17">
        <v>0.11161046887402699</v>
      </c>
      <c r="AY646" s="17">
        <v>4.6553324990503998E-2</v>
      </c>
      <c r="AZ646" s="17">
        <v>0.13483059755642299</v>
      </c>
      <c r="BA646" s="17">
        <v>8.4974854439680794E-2</v>
      </c>
      <c r="BB646" s="17">
        <v>0.27700599604717102</v>
      </c>
      <c r="BC646" s="17">
        <v>0.4091872785856</v>
      </c>
      <c r="BD646" s="17">
        <v>0.26412952905068798</v>
      </c>
      <c r="BE646" s="17">
        <v>0.42792111906017899</v>
      </c>
      <c r="BF646" s="17">
        <v>0.42388980587601899</v>
      </c>
      <c r="BG646" s="17">
        <v>0.13013094348967399</v>
      </c>
      <c r="BH646" s="17">
        <v>0.321505660387439</v>
      </c>
      <c r="BI646" s="17">
        <v>0</v>
      </c>
      <c r="BJ646" s="17">
        <v>0.246600188131991</v>
      </c>
      <c r="BK646" s="17">
        <v>0.26253222871015203</v>
      </c>
      <c r="BL646" s="17"/>
      <c r="BM646" s="17">
        <v>0.17722733079507</v>
      </c>
      <c r="BN646" s="17">
        <v>0.29419414295545199</v>
      </c>
      <c r="BO646" s="17">
        <v>0.23726862209417501</v>
      </c>
      <c r="BP646" s="17">
        <v>0.21248118980969699</v>
      </c>
      <c r="BQ646" s="17">
        <v>5.7441465653275098E-2</v>
      </c>
      <c r="BR646" s="17">
        <v>0</v>
      </c>
      <c r="BS646" s="17"/>
      <c r="BT646" s="17">
        <v>0.22650175048044499</v>
      </c>
      <c r="BU646" s="17">
        <v>0.19500816680768501</v>
      </c>
      <c r="BV646" s="17"/>
      <c r="BW646" s="17">
        <v>0.25997196664106598</v>
      </c>
      <c r="BX646" s="17">
        <v>0.18988009994715599</v>
      </c>
      <c r="BY646" s="17"/>
      <c r="BZ646" s="17">
        <v>0.195735719446056</v>
      </c>
      <c r="CA646" s="17" t="s">
        <v>131</v>
      </c>
      <c r="CB646" s="17">
        <v>0.246321340767999</v>
      </c>
      <c r="CC646" s="17"/>
      <c r="CD646" s="17">
        <v>0.227819164044295</v>
      </c>
      <c r="CE646" s="17">
        <v>0.13752326437915799</v>
      </c>
      <c r="CF646" s="17">
        <v>0.32219596803630701</v>
      </c>
      <c r="CG646" s="17"/>
      <c r="CH646" s="17">
        <v>0.150092960553803</v>
      </c>
      <c r="CI646" s="17">
        <v>0.30481061060407399</v>
      </c>
      <c r="CJ646" s="17">
        <v>0.222184820553331</v>
      </c>
      <c r="CK646" s="17"/>
      <c r="CL646" s="17">
        <v>0.249835930112284</v>
      </c>
      <c r="CM646" s="17">
        <v>0.190807867045239</v>
      </c>
      <c r="CN646" s="17"/>
      <c r="CO646" s="17">
        <v>0.42356842566522701</v>
      </c>
      <c r="CP646" s="17">
        <v>0.26706773503122699</v>
      </c>
      <c r="CQ646" s="17">
        <v>0.17581854122761501</v>
      </c>
      <c r="CR646" s="17">
        <v>8.2898169852982206E-2</v>
      </c>
    </row>
    <row r="647" spans="2:96" x14ac:dyDescent="0.25">
      <c r="B647" t="s">
        <v>377</v>
      </c>
      <c r="C647" s="17">
        <v>0.33011148184294498</v>
      </c>
      <c r="D647" s="17">
        <v>0.37673363548718902</v>
      </c>
      <c r="E647" s="17">
        <v>0.26941709381866602</v>
      </c>
      <c r="F647" s="17"/>
      <c r="G647" s="17">
        <v>0.29803970900483601</v>
      </c>
      <c r="H647" s="17">
        <v>0.47376831350713799</v>
      </c>
      <c r="I647" s="17">
        <v>0.25567509102365799</v>
      </c>
      <c r="J647" s="17">
        <v>0.346659270675933</v>
      </c>
      <c r="K647" s="17">
        <v>0.21655193956441299</v>
      </c>
      <c r="L647" s="17">
        <v>0.38614062820776601</v>
      </c>
      <c r="M647" s="17"/>
      <c r="N647" s="17">
        <v>0.34858793049841003</v>
      </c>
      <c r="O647" s="17">
        <v>0.32062185186244102</v>
      </c>
      <c r="P647" s="17">
        <v>0.339085595781001</v>
      </c>
      <c r="Q647" s="17">
        <v>0.31424342096597102</v>
      </c>
      <c r="R647" s="17"/>
      <c r="S647" s="17">
        <v>0.33871613344628498</v>
      </c>
      <c r="T647" s="17">
        <v>0.31774590410543602</v>
      </c>
      <c r="U647" s="17">
        <v>0.38910002699139501</v>
      </c>
      <c r="V647" s="17">
        <v>0.36025677488758101</v>
      </c>
      <c r="W647" s="17">
        <v>0.46663064320050401</v>
      </c>
      <c r="X647" s="17">
        <v>0.54834584900110295</v>
      </c>
      <c r="Y647" s="17">
        <v>0.26013904056209902</v>
      </c>
      <c r="Z647" s="17">
        <v>0.24708428346132699</v>
      </c>
      <c r="AA647" s="17">
        <v>0.107951056274203</v>
      </c>
      <c r="AB647" s="17">
        <v>0.40166625811911399</v>
      </c>
      <c r="AC647" s="17">
        <v>0.19770048666192599</v>
      </c>
      <c r="AD647" s="17">
        <v>0.28775819532678998</v>
      </c>
      <c r="AE647" s="17"/>
      <c r="AF647" s="17">
        <v>0.27878777385785902</v>
      </c>
      <c r="AG647" s="17">
        <v>0.31375889584009298</v>
      </c>
      <c r="AH647" s="17">
        <v>0.46176299897240197</v>
      </c>
      <c r="AI647" s="17">
        <v>0</v>
      </c>
      <c r="AJ647" s="17">
        <v>0.49559387227719698</v>
      </c>
      <c r="AK647" s="17"/>
      <c r="AL647" s="17">
        <v>0.28100055270291602</v>
      </c>
      <c r="AM647" s="17">
        <v>0.33762362252717998</v>
      </c>
      <c r="AN647" s="17">
        <v>0.56644135839731502</v>
      </c>
      <c r="AO647" s="17"/>
      <c r="AP647" s="17">
        <v>0.29563423155817398</v>
      </c>
      <c r="AQ647" s="17">
        <v>0.38687192264902998</v>
      </c>
      <c r="AR647" s="17">
        <v>0.35307828457839702</v>
      </c>
      <c r="AS647" s="17">
        <v>0.27953505590289501</v>
      </c>
      <c r="AT647" s="17">
        <v>0.47209537979092298</v>
      </c>
      <c r="AU647" s="17"/>
      <c r="AV647" s="17">
        <v>1</v>
      </c>
      <c r="AW647" s="17">
        <v>0.13346411111419301</v>
      </c>
      <c r="AX647" s="17">
        <v>0.35407688779181201</v>
      </c>
      <c r="AY647" s="17">
        <v>0.31004703508048997</v>
      </c>
      <c r="AZ647" s="17">
        <v>0.40240916485070399</v>
      </c>
      <c r="BA647" s="17">
        <v>0.239622739727685</v>
      </c>
      <c r="BB647" s="17">
        <v>0.41696505954838903</v>
      </c>
      <c r="BC647" s="17">
        <v>0.26400087027650498</v>
      </c>
      <c r="BD647" s="17">
        <v>0.40371430462783098</v>
      </c>
      <c r="BE647" s="17">
        <v>0.26143065494880402</v>
      </c>
      <c r="BF647" s="17">
        <v>0.32233972536299199</v>
      </c>
      <c r="BG647" s="17">
        <v>0.52898657751628397</v>
      </c>
      <c r="BH647" s="17">
        <v>0.34451093903855501</v>
      </c>
      <c r="BI647" s="17">
        <v>0</v>
      </c>
      <c r="BJ647" s="17">
        <v>0.444470713273377</v>
      </c>
      <c r="BK647" s="17">
        <v>0.21859079101316201</v>
      </c>
      <c r="BL647" s="17"/>
      <c r="BM647" s="17">
        <v>0.352033848039495</v>
      </c>
      <c r="BN647" s="17">
        <v>0.341854933271525</v>
      </c>
      <c r="BO647" s="17">
        <v>0.33067096257797202</v>
      </c>
      <c r="BP647" s="17">
        <v>0.34193795262135002</v>
      </c>
      <c r="BQ647" s="17">
        <v>0.19855677824926299</v>
      </c>
      <c r="BR647" s="17">
        <v>0</v>
      </c>
      <c r="BS647" s="17"/>
      <c r="BT647" s="17">
        <v>0.33657491663094802</v>
      </c>
      <c r="BU647" s="17">
        <v>0.31766415520737601</v>
      </c>
      <c r="BV647" s="17"/>
      <c r="BW647" s="17">
        <v>0.342262678702412</v>
      </c>
      <c r="BX647" s="17">
        <v>0.38492434842624701</v>
      </c>
      <c r="BY647" s="17"/>
      <c r="BZ647" s="17">
        <v>0.270368455934209</v>
      </c>
      <c r="CA647" s="17" t="s">
        <v>131</v>
      </c>
      <c r="CB647" s="17">
        <v>0.42594301316614303</v>
      </c>
      <c r="CC647" s="17"/>
      <c r="CD647" s="17">
        <v>0.41334350457251201</v>
      </c>
      <c r="CE647" s="17">
        <v>0.196770941745356</v>
      </c>
      <c r="CF647" s="17">
        <v>0.19021003939415301</v>
      </c>
      <c r="CG647" s="17"/>
      <c r="CH647" s="17">
        <v>0.34329300694484799</v>
      </c>
      <c r="CI647" s="17">
        <v>5.7406835519168302E-2</v>
      </c>
      <c r="CJ647" s="17">
        <v>0.30535766930616698</v>
      </c>
      <c r="CK647" s="17"/>
      <c r="CL647" s="17">
        <v>0.35058357108458599</v>
      </c>
      <c r="CM647" s="17">
        <v>0.320730499635204</v>
      </c>
      <c r="CN647" s="17"/>
      <c r="CO647" s="17">
        <v>0.38343150544860499</v>
      </c>
      <c r="CP647" s="17">
        <v>0.38195498323723798</v>
      </c>
      <c r="CQ647" s="17">
        <v>0.34597138340550798</v>
      </c>
      <c r="CR647" s="17">
        <v>0.21119607466417201</v>
      </c>
    </row>
    <row r="648" spans="2:96" x14ac:dyDescent="0.25">
      <c r="B648" t="s">
        <v>378</v>
      </c>
      <c r="C648" s="17">
        <v>0.27629514792873</v>
      </c>
      <c r="D648" s="17">
        <v>0.26012217965093298</v>
      </c>
      <c r="E648" s="17">
        <v>0.297349696795073</v>
      </c>
      <c r="F648" s="17"/>
      <c r="G648" s="17">
        <v>0.36087560711313899</v>
      </c>
      <c r="H648" s="17">
        <v>0.20864722317878301</v>
      </c>
      <c r="I648" s="17">
        <v>0.24099352135593899</v>
      </c>
      <c r="J648" s="17">
        <v>0.23978243101101099</v>
      </c>
      <c r="K648" s="17">
        <v>0.30181938710328599</v>
      </c>
      <c r="L648" s="17">
        <v>0.31573105115518302</v>
      </c>
      <c r="M648" s="17"/>
      <c r="N648" s="17">
        <v>0.240707645939643</v>
      </c>
      <c r="O648" s="17">
        <v>0.23580173934811499</v>
      </c>
      <c r="P648" s="17">
        <v>0.20689544980220101</v>
      </c>
      <c r="Q648" s="17">
        <v>0.39191615805538599</v>
      </c>
      <c r="R648" s="17"/>
      <c r="S648" s="17">
        <v>0.27392056047649099</v>
      </c>
      <c r="T648" s="17">
        <v>0.23431400961624299</v>
      </c>
      <c r="U648" s="17">
        <v>0.25780120918122101</v>
      </c>
      <c r="V648" s="17">
        <v>0.169761570192934</v>
      </c>
      <c r="W648" s="17">
        <v>0.29861847213356002</v>
      </c>
      <c r="X648" s="17">
        <v>0.13072039910264099</v>
      </c>
      <c r="Y648" s="17">
        <v>0.38399992594575899</v>
      </c>
      <c r="Z648" s="17">
        <v>0.51974197794517596</v>
      </c>
      <c r="AA648" s="17">
        <v>0.180757898606867</v>
      </c>
      <c r="AB648" s="17">
        <v>0.30621880062843798</v>
      </c>
      <c r="AC648" s="17">
        <v>0.39647842358026503</v>
      </c>
      <c r="AD648" s="17">
        <v>0.39120182884591997</v>
      </c>
      <c r="AE648" s="17"/>
      <c r="AF648" s="17">
        <v>0.19815585520041601</v>
      </c>
      <c r="AG648" s="17">
        <v>0.27210014048950099</v>
      </c>
      <c r="AH648" s="17">
        <v>0.30003316319385698</v>
      </c>
      <c r="AI648" s="17">
        <v>0</v>
      </c>
      <c r="AJ648" s="17">
        <v>0.29199220824468503</v>
      </c>
      <c r="AK648" s="17"/>
      <c r="AL648" s="17">
        <v>0.13582010048739801</v>
      </c>
      <c r="AM648" s="17">
        <v>0.26877372595495602</v>
      </c>
      <c r="AN648" s="17">
        <v>0.208963486234472</v>
      </c>
      <c r="AO648" s="17"/>
      <c r="AP648" s="17">
        <v>0.29132126634903699</v>
      </c>
      <c r="AQ648" s="17">
        <v>0.29241493515338901</v>
      </c>
      <c r="AR648" s="17">
        <v>0.28691696241016901</v>
      </c>
      <c r="AS648" s="17">
        <v>0.219467941280033</v>
      </c>
      <c r="AT648" s="17">
        <v>0.52790462020907702</v>
      </c>
      <c r="AU648" s="17"/>
      <c r="AV648" s="17">
        <v>0</v>
      </c>
      <c r="AW648" s="17">
        <v>0.39583813891779801</v>
      </c>
      <c r="AX648" s="17">
        <v>0.30216519543182002</v>
      </c>
      <c r="AY648" s="17">
        <v>0.54573481610579999</v>
      </c>
      <c r="AZ648" s="17">
        <v>0.25908883461304699</v>
      </c>
      <c r="BA648" s="17">
        <v>0.27291390110383501</v>
      </c>
      <c r="BB648" s="17">
        <v>0.14035410713776</v>
      </c>
      <c r="BC648" s="17">
        <v>0.19659939036444199</v>
      </c>
      <c r="BD648" s="17">
        <v>0.20819794654769</v>
      </c>
      <c r="BE648" s="17">
        <v>0.31064822599101699</v>
      </c>
      <c r="BF648" s="17">
        <v>0.14514143526718801</v>
      </c>
      <c r="BG648" s="17">
        <v>0.17648748833137301</v>
      </c>
      <c r="BH648" s="17">
        <v>0.333983400574006</v>
      </c>
      <c r="BI648" s="17">
        <v>1</v>
      </c>
      <c r="BJ648" s="17">
        <v>0.206657005610865</v>
      </c>
      <c r="BK648" s="17">
        <v>0.177946451445961</v>
      </c>
      <c r="BL648" s="17"/>
      <c r="BM648" s="17">
        <v>0.30240530714905201</v>
      </c>
      <c r="BN648" s="17">
        <v>0.304047358756526</v>
      </c>
      <c r="BO648" s="17">
        <v>0.17981841680958299</v>
      </c>
      <c r="BP648" s="17">
        <v>0.20600618125990999</v>
      </c>
      <c r="BQ648" s="17">
        <v>0.35651218924818601</v>
      </c>
      <c r="BR648" s="17">
        <v>0.45174479493909597</v>
      </c>
      <c r="BS648" s="17"/>
      <c r="BT648" s="17">
        <v>0.21567436980517299</v>
      </c>
      <c r="BU648" s="17">
        <v>0.354453989174422</v>
      </c>
      <c r="BV648" s="17"/>
      <c r="BW648" s="17">
        <v>0.22174565007518601</v>
      </c>
      <c r="BX648" s="17">
        <v>0.26536510934770702</v>
      </c>
      <c r="BY648" s="17"/>
      <c r="BZ648" s="17">
        <v>0.33658811965892999</v>
      </c>
      <c r="CA648" s="17" t="s">
        <v>131</v>
      </c>
      <c r="CB648" s="17">
        <v>0.17958146928516899</v>
      </c>
      <c r="CC648" s="17"/>
      <c r="CD648" s="17">
        <v>0.23240543886203499</v>
      </c>
      <c r="CE648" s="17">
        <v>0.42684952408665</v>
      </c>
      <c r="CF648" s="17">
        <v>0.15938185407061001</v>
      </c>
      <c r="CG648" s="17"/>
      <c r="CH648" s="17">
        <v>0.34748269295312301</v>
      </c>
      <c r="CI648" s="17">
        <v>0.36149371561113802</v>
      </c>
      <c r="CJ648" s="17">
        <v>0.278413356003263</v>
      </c>
      <c r="CK648" s="17"/>
      <c r="CL648" s="17">
        <v>0.24930600970986699</v>
      </c>
      <c r="CM648" s="17">
        <v>0.29957839491938598</v>
      </c>
      <c r="CN648" s="17"/>
      <c r="CO648" s="17">
        <v>0.15816272295588299</v>
      </c>
      <c r="CP648" s="17">
        <v>0.198789797364539</v>
      </c>
      <c r="CQ648" s="17">
        <v>0.27986625534340198</v>
      </c>
      <c r="CR648" s="17">
        <v>0.44005381125350801</v>
      </c>
    </row>
    <row r="649" spans="2:96" x14ac:dyDescent="0.25">
      <c r="B649" t="s">
        <v>379</v>
      </c>
      <c r="C649" s="17">
        <v>8.54950002078049E-2</v>
      </c>
      <c r="D649" s="17">
        <v>6.2386302171501103E-2</v>
      </c>
      <c r="E649" s="17">
        <v>0.115578730274283</v>
      </c>
      <c r="F649" s="17"/>
      <c r="G649" s="17">
        <v>8.3591531654380505E-2</v>
      </c>
      <c r="H649" s="17">
        <v>7.2418899848953597E-2</v>
      </c>
      <c r="I649" s="17">
        <v>0.158202146944148</v>
      </c>
      <c r="J649" s="17">
        <v>5.4137400978551402E-2</v>
      </c>
      <c r="K649" s="17">
        <v>0.11616625914527701</v>
      </c>
      <c r="L649" s="17">
        <v>0</v>
      </c>
      <c r="M649" s="17"/>
      <c r="N649" s="17">
        <v>0.120166616533549</v>
      </c>
      <c r="O649" s="17">
        <v>9.5630397308763104E-2</v>
      </c>
      <c r="P649" s="17">
        <v>7.28177303362912E-2</v>
      </c>
      <c r="Q649" s="17">
        <v>5.2745626897909202E-2</v>
      </c>
      <c r="R649" s="17"/>
      <c r="S649" s="17">
        <v>7.7762014580769603E-2</v>
      </c>
      <c r="T649" s="17">
        <v>0.14100339832818101</v>
      </c>
      <c r="U649" s="17">
        <v>0</v>
      </c>
      <c r="V649" s="17">
        <v>0.215486182129663</v>
      </c>
      <c r="W649" s="17">
        <v>0</v>
      </c>
      <c r="X649" s="17">
        <v>7.0683396409756294E-2</v>
      </c>
      <c r="Y649" s="17">
        <v>0.115255137357912</v>
      </c>
      <c r="Z649" s="17">
        <v>0.23317373859349799</v>
      </c>
      <c r="AA649" s="17">
        <v>6.3497404750908995E-2</v>
      </c>
      <c r="AB649" s="17">
        <v>0.16100386811005701</v>
      </c>
      <c r="AC649" s="17">
        <v>0</v>
      </c>
      <c r="AD649" s="17">
        <v>0</v>
      </c>
      <c r="AE649" s="17"/>
      <c r="AF649" s="17">
        <v>9.2447198586475696E-2</v>
      </c>
      <c r="AG649" s="17">
        <v>2.7207289901501099E-2</v>
      </c>
      <c r="AH649" s="17">
        <v>7.7454868034414606E-2</v>
      </c>
      <c r="AI649" s="17">
        <v>0</v>
      </c>
      <c r="AJ649" s="17">
        <v>9.6839772976480096E-2</v>
      </c>
      <c r="AK649" s="17"/>
      <c r="AL649" s="17">
        <v>8.4036528265271498E-2</v>
      </c>
      <c r="AM649" s="17">
        <v>7.9072950957730606E-2</v>
      </c>
      <c r="AN649" s="17">
        <v>0.149308875337963</v>
      </c>
      <c r="AO649" s="17"/>
      <c r="AP649" s="17">
        <v>4.48294014951836E-2</v>
      </c>
      <c r="AQ649" s="17">
        <v>0.13432629506048999</v>
      </c>
      <c r="AR649" s="17">
        <v>7.4642992074811801E-2</v>
      </c>
      <c r="AS649" s="17">
        <v>0.10678181088410101</v>
      </c>
      <c r="AT649" s="17">
        <v>0</v>
      </c>
      <c r="AU649" s="17"/>
      <c r="AV649" s="17">
        <v>0</v>
      </c>
      <c r="AW649" s="17">
        <v>7.4986051412052904E-2</v>
      </c>
      <c r="AX649" s="17">
        <v>5.4206510531874898E-2</v>
      </c>
      <c r="AY649" s="17">
        <v>4.3823950075543898E-2</v>
      </c>
      <c r="AZ649" s="17">
        <v>0.120380292432699</v>
      </c>
      <c r="BA649" s="17">
        <v>0.15423652726011899</v>
      </c>
      <c r="BB649" s="17">
        <v>4.1740046955173998E-2</v>
      </c>
      <c r="BC649" s="17">
        <v>0</v>
      </c>
      <c r="BD649" s="17">
        <v>0.123958219773791</v>
      </c>
      <c r="BE649" s="17">
        <v>0</v>
      </c>
      <c r="BF649" s="17">
        <v>0.108629033493802</v>
      </c>
      <c r="BG649" s="17">
        <v>0.16439499066266899</v>
      </c>
      <c r="BH649" s="17">
        <v>0</v>
      </c>
      <c r="BI649" s="17">
        <v>0</v>
      </c>
      <c r="BJ649" s="17">
        <v>0.10227209298376699</v>
      </c>
      <c r="BK649" s="17">
        <v>0.19390837607956701</v>
      </c>
      <c r="BL649" s="17"/>
      <c r="BM649" s="17">
        <v>3.2122954587404502E-2</v>
      </c>
      <c r="BN649" s="17">
        <v>1.3438622055190899E-2</v>
      </c>
      <c r="BO649" s="17">
        <v>0.19150356521759199</v>
      </c>
      <c r="BP649" s="17">
        <v>0.202648557220373</v>
      </c>
      <c r="BQ649" s="17">
        <v>0.116804467263766</v>
      </c>
      <c r="BR649" s="17">
        <v>0.54825520506090397</v>
      </c>
      <c r="BS649" s="17"/>
      <c r="BT649" s="17">
        <v>0.116066182449032</v>
      </c>
      <c r="BU649" s="17">
        <v>5.1884521698465802E-2</v>
      </c>
      <c r="BV649" s="17"/>
      <c r="BW649" s="17">
        <v>7.9922586749872099E-2</v>
      </c>
      <c r="BX649" s="17">
        <v>7.2873892373744406E-2</v>
      </c>
      <c r="BY649" s="17"/>
      <c r="BZ649" s="17">
        <v>8.9170428740763294E-2</v>
      </c>
      <c r="CA649" s="17" t="s">
        <v>131</v>
      </c>
      <c r="CB649" s="17">
        <v>7.9599384121662203E-2</v>
      </c>
      <c r="CC649" s="17"/>
      <c r="CD649" s="17">
        <v>8.5181426453003306E-2</v>
      </c>
      <c r="CE649" s="17">
        <v>8.2676188605252401E-2</v>
      </c>
      <c r="CF649" s="17">
        <v>6.7343601050411497E-2</v>
      </c>
      <c r="CG649" s="17"/>
      <c r="CH649" s="17">
        <v>0.10642237239944501</v>
      </c>
      <c r="CI649" s="17">
        <v>6.8376272531815996E-2</v>
      </c>
      <c r="CJ649" s="17">
        <v>5.8777280919599099E-2</v>
      </c>
      <c r="CK649" s="17"/>
      <c r="CL649" s="17">
        <v>8.6436129429253397E-2</v>
      </c>
      <c r="CM649" s="17">
        <v>7.9057168094030003E-2</v>
      </c>
      <c r="CN649" s="17"/>
      <c r="CO649" s="17">
        <v>3.4837345930285001E-2</v>
      </c>
      <c r="CP649" s="17">
        <v>8.7239686853478299E-2</v>
      </c>
      <c r="CQ649" s="17">
        <v>8.9896541472589506E-2</v>
      </c>
      <c r="CR649" s="17">
        <v>0.104804053241923</v>
      </c>
    </row>
    <row r="650" spans="2:96" x14ac:dyDescent="0.25">
      <c r="B650" t="s">
        <v>380</v>
      </c>
      <c r="C650" s="17">
        <v>3.6210412405158703E-2</v>
      </c>
      <c r="D650" s="17">
        <v>5.5350027457838701E-2</v>
      </c>
      <c r="E650" s="17">
        <v>1.12937766034986E-2</v>
      </c>
      <c r="F650" s="17"/>
      <c r="G650" s="17">
        <v>0</v>
      </c>
      <c r="H650" s="17">
        <v>4.2626836910515498E-2</v>
      </c>
      <c r="I650" s="17">
        <v>6.8152768769536007E-2</v>
      </c>
      <c r="J650" s="17">
        <v>3.1281199872343103E-2</v>
      </c>
      <c r="K650" s="17">
        <v>8.4012524299645397E-2</v>
      </c>
      <c r="L650" s="17">
        <v>0</v>
      </c>
      <c r="M650" s="17"/>
      <c r="N650" s="17">
        <v>2.6986011605045799E-2</v>
      </c>
      <c r="O650" s="17">
        <v>3.8962831416673102E-2</v>
      </c>
      <c r="P650" s="17">
        <v>2.7279533924246702E-2</v>
      </c>
      <c r="Q650" s="17">
        <v>4.8862202335243E-2</v>
      </c>
      <c r="R650" s="17"/>
      <c r="S650" s="17">
        <v>2.2396842912154099E-2</v>
      </c>
      <c r="T650" s="17">
        <v>0</v>
      </c>
      <c r="U650" s="17">
        <v>0</v>
      </c>
      <c r="V650" s="17">
        <v>0.116881547521199</v>
      </c>
      <c r="W650" s="17">
        <v>0</v>
      </c>
      <c r="X650" s="17">
        <v>0</v>
      </c>
      <c r="Y650" s="17">
        <v>0</v>
      </c>
      <c r="Z650" s="17">
        <v>0</v>
      </c>
      <c r="AA650" s="17">
        <v>0.153542504643707</v>
      </c>
      <c r="AB650" s="17">
        <v>0</v>
      </c>
      <c r="AC650" s="17">
        <v>0.105940014497581</v>
      </c>
      <c r="AD650" s="17">
        <v>4.10017761188438E-2</v>
      </c>
      <c r="AE650" s="17"/>
      <c r="AF650" s="17">
        <v>0</v>
      </c>
      <c r="AG650" s="17">
        <v>7.4135406183296504E-2</v>
      </c>
      <c r="AH650" s="17">
        <v>8.1225007538311994E-2</v>
      </c>
      <c r="AI650" s="17">
        <v>0</v>
      </c>
      <c r="AJ650" s="17">
        <v>0</v>
      </c>
      <c r="AK650" s="17"/>
      <c r="AL650" s="17">
        <v>0</v>
      </c>
      <c r="AM650" s="17">
        <v>4.56394550938043E-2</v>
      </c>
      <c r="AN650" s="17">
        <v>7.5286280030250299E-2</v>
      </c>
      <c r="AO650" s="17"/>
      <c r="AP650" s="17">
        <v>0</v>
      </c>
      <c r="AQ650" s="17">
        <v>1.8761103556043001E-2</v>
      </c>
      <c r="AR650" s="17">
        <v>4.7583312652963901E-2</v>
      </c>
      <c r="AS650" s="17">
        <v>8.9057748353590899E-2</v>
      </c>
      <c r="AT650" s="17">
        <v>0</v>
      </c>
      <c r="AU650" s="17"/>
      <c r="AV650" s="17">
        <v>0</v>
      </c>
      <c r="AW650" s="17">
        <v>0.13726271113709501</v>
      </c>
      <c r="AX650" s="17">
        <v>0</v>
      </c>
      <c r="AY650" s="17">
        <v>0</v>
      </c>
      <c r="AZ650" s="17">
        <v>0</v>
      </c>
      <c r="BA650" s="17">
        <v>0.126906304230268</v>
      </c>
      <c r="BB650" s="17">
        <v>3.7935985124306702E-2</v>
      </c>
      <c r="BC650" s="17">
        <v>7.4594566471909499E-2</v>
      </c>
      <c r="BD650" s="17">
        <v>0</v>
      </c>
      <c r="BE650" s="17">
        <v>0</v>
      </c>
      <c r="BF650" s="17">
        <v>0</v>
      </c>
      <c r="BG650" s="17">
        <v>0</v>
      </c>
      <c r="BH650" s="17">
        <v>0</v>
      </c>
      <c r="BI650" s="17">
        <v>0</v>
      </c>
      <c r="BJ650" s="17">
        <v>0</v>
      </c>
      <c r="BK650" s="17">
        <v>0.14702215275115901</v>
      </c>
      <c r="BL650" s="17"/>
      <c r="BM650" s="17">
        <v>3.6986352127955702E-2</v>
      </c>
      <c r="BN650" s="17">
        <v>3.0624473382059401E-2</v>
      </c>
      <c r="BO650" s="17">
        <v>3.07427651492614E-2</v>
      </c>
      <c r="BP650" s="17">
        <v>3.69261190886696E-2</v>
      </c>
      <c r="BQ650" s="17">
        <v>6.9004100840185406E-2</v>
      </c>
      <c r="BR650" s="17">
        <v>0</v>
      </c>
      <c r="BS650" s="17"/>
      <c r="BT650" s="17">
        <v>5.0167952713567499E-2</v>
      </c>
      <c r="BU650" s="17">
        <v>2.0792362452983298E-2</v>
      </c>
      <c r="BV650" s="17"/>
      <c r="BW650" s="17">
        <v>2.7139800474912899E-2</v>
      </c>
      <c r="BX650" s="17">
        <v>4.29574180237937E-2</v>
      </c>
      <c r="BY650" s="17"/>
      <c r="BZ650" s="17">
        <v>3.9339061396203003E-2</v>
      </c>
      <c r="CA650" s="17" t="s">
        <v>131</v>
      </c>
      <c r="CB650" s="17">
        <v>3.11918647299444E-2</v>
      </c>
      <c r="CC650" s="17"/>
      <c r="CD650" s="17">
        <v>2.6942110146316599E-2</v>
      </c>
      <c r="CE650" s="17">
        <v>3.8302424566803099E-2</v>
      </c>
      <c r="CF650" s="17">
        <v>5.6181011192771101E-2</v>
      </c>
      <c r="CG650" s="17"/>
      <c r="CH650" s="17">
        <v>4.0136173624524998E-2</v>
      </c>
      <c r="CI650" s="17">
        <v>3.55172075151826E-2</v>
      </c>
      <c r="CJ650" s="17">
        <v>0</v>
      </c>
      <c r="CK650" s="17"/>
      <c r="CL650" s="17">
        <v>4.1040996330547301E-2</v>
      </c>
      <c r="CM650" s="17">
        <v>2.6074031400554101E-2</v>
      </c>
      <c r="CN650" s="17"/>
      <c r="CO650" s="17">
        <v>0</v>
      </c>
      <c r="CP650" s="17">
        <v>5.05979431672487E-2</v>
      </c>
      <c r="CQ650" s="17">
        <v>1.6053310505063399E-2</v>
      </c>
      <c r="CR650" s="17">
        <v>6.18947191706938E-2</v>
      </c>
    </row>
    <row r="651" spans="2:96" x14ac:dyDescent="0.25">
      <c r="B651" t="s">
        <v>175</v>
      </c>
      <c r="C651" s="17">
        <v>5.6726580535964397E-2</v>
      </c>
      <c r="D651" s="17">
        <v>1.7476226333681798E-2</v>
      </c>
      <c r="E651" s="17">
        <v>0.107824096241093</v>
      </c>
      <c r="F651" s="17"/>
      <c r="G651" s="17">
        <v>0</v>
      </c>
      <c r="H651" s="17">
        <v>3.31463704006877E-2</v>
      </c>
      <c r="I651" s="17">
        <v>4.60958066601376E-2</v>
      </c>
      <c r="J651" s="17">
        <v>0.10773811561416</v>
      </c>
      <c r="K651" s="17">
        <v>8.0236352668532906E-2</v>
      </c>
      <c r="L651" s="17">
        <v>0.113387940273217</v>
      </c>
      <c r="M651" s="17"/>
      <c r="N651" s="17">
        <v>3.7264793378461697E-2</v>
      </c>
      <c r="O651" s="17">
        <v>5.357647430615E-2</v>
      </c>
      <c r="P651" s="17">
        <v>9.5150276049064605E-2</v>
      </c>
      <c r="Q651" s="17">
        <v>5.1383516340455702E-2</v>
      </c>
      <c r="R651" s="17"/>
      <c r="S651" s="17">
        <v>6.8094995548745402E-2</v>
      </c>
      <c r="T651" s="17">
        <v>0.10962681950723201</v>
      </c>
      <c r="U651" s="17">
        <v>7.9526740113942396E-2</v>
      </c>
      <c r="V651" s="17">
        <v>0</v>
      </c>
      <c r="W651" s="17">
        <v>0</v>
      </c>
      <c r="X651" s="17">
        <v>0</v>
      </c>
      <c r="Y651" s="17">
        <v>7.3417583262495104E-2</v>
      </c>
      <c r="Z651" s="17">
        <v>0</v>
      </c>
      <c r="AA651" s="17">
        <v>0.121043164268497</v>
      </c>
      <c r="AB651" s="17">
        <v>6.7768262441059393E-2</v>
      </c>
      <c r="AC651" s="17">
        <v>0</v>
      </c>
      <c r="AD651" s="17">
        <v>4.80326319277464E-2</v>
      </c>
      <c r="AE651" s="17"/>
      <c r="AF651" s="17">
        <v>0.112416396361145</v>
      </c>
      <c r="AG651" s="17">
        <v>2.8654755813661299E-2</v>
      </c>
      <c r="AH651" s="17">
        <v>0</v>
      </c>
      <c r="AI651" s="17">
        <v>0.49066340579060003</v>
      </c>
      <c r="AJ651" s="17">
        <v>2.7504607259168899E-2</v>
      </c>
      <c r="AK651" s="17"/>
      <c r="AL651" s="17">
        <v>0.102542720084201</v>
      </c>
      <c r="AM651" s="17">
        <v>2.21609772429242E-2</v>
      </c>
      <c r="AN651" s="17">
        <v>0</v>
      </c>
      <c r="AO651" s="17"/>
      <c r="AP651" s="17">
        <v>8.1429129801209393E-2</v>
      </c>
      <c r="AQ651" s="17">
        <v>5.9532819037887798E-2</v>
      </c>
      <c r="AR651" s="17">
        <v>1.7258813089943901E-2</v>
      </c>
      <c r="AS651" s="17">
        <v>7.3915892117229806E-2</v>
      </c>
      <c r="AT651" s="17">
        <v>0</v>
      </c>
      <c r="AU651" s="17"/>
      <c r="AV651" s="17">
        <v>0</v>
      </c>
      <c r="AW651" s="17">
        <v>0</v>
      </c>
      <c r="AX651" s="17">
        <v>0.17794093737046601</v>
      </c>
      <c r="AY651" s="17">
        <v>5.3840873747661798E-2</v>
      </c>
      <c r="AZ651" s="17">
        <v>8.3291110547126401E-2</v>
      </c>
      <c r="BA651" s="17">
        <v>0.121345673238412</v>
      </c>
      <c r="BB651" s="17">
        <v>8.5998805187199406E-2</v>
      </c>
      <c r="BC651" s="17">
        <v>5.5617894301543701E-2</v>
      </c>
      <c r="BD651" s="17">
        <v>0</v>
      </c>
      <c r="BE651" s="17">
        <v>0</v>
      </c>
      <c r="BF651" s="17">
        <v>0</v>
      </c>
      <c r="BG651" s="17">
        <v>0</v>
      </c>
      <c r="BH651" s="17">
        <v>0</v>
      </c>
      <c r="BI651" s="17">
        <v>0</v>
      </c>
      <c r="BJ651" s="17">
        <v>0</v>
      </c>
      <c r="BK651" s="17">
        <v>0</v>
      </c>
      <c r="BL651" s="17"/>
      <c r="BM651" s="17">
        <v>9.9224207301022896E-2</v>
      </c>
      <c r="BN651" s="17">
        <v>1.58404695792464E-2</v>
      </c>
      <c r="BO651" s="17">
        <v>2.99956681514164E-2</v>
      </c>
      <c r="BP651" s="17">
        <v>0</v>
      </c>
      <c r="BQ651" s="17">
        <v>0.201680998745324</v>
      </c>
      <c r="BR651" s="17">
        <v>0</v>
      </c>
      <c r="BS651" s="17"/>
      <c r="BT651" s="17">
        <v>5.5014827920833398E-2</v>
      </c>
      <c r="BU651" s="17">
        <v>6.01968046590678E-2</v>
      </c>
      <c r="BV651" s="17"/>
      <c r="BW651" s="17">
        <v>6.8957317356551001E-2</v>
      </c>
      <c r="BX651" s="17">
        <v>4.3999131881351801E-2</v>
      </c>
      <c r="BY651" s="17"/>
      <c r="BZ651" s="17">
        <v>6.8798214823839396E-2</v>
      </c>
      <c r="CA651" s="17" t="s">
        <v>131</v>
      </c>
      <c r="CB651" s="17">
        <v>3.7362927929083002E-2</v>
      </c>
      <c r="CC651" s="17"/>
      <c r="CD651" s="17">
        <v>1.43083559218382E-2</v>
      </c>
      <c r="CE651" s="17">
        <v>0.117877656616782</v>
      </c>
      <c r="CF651" s="17">
        <v>0.20468752625574699</v>
      </c>
      <c r="CG651" s="17"/>
      <c r="CH651" s="17">
        <v>1.25727935242557E-2</v>
      </c>
      <c r="CI651" s="17">
        <v>0.17239535821862101</v>
      </c>
      <c r="CJ651" s="17">
        <v>0.135266873217639</v>
      </c>
      <c r="CK651" s="17"/>
      <c r="CL651" s="17">
        <v>2.27973633334611E-2</v>
      </c>
      <c r="CM651" s="17">
        <v>8.3752038905586801E-2</v>
      </c>
      <c r="CN651" s="17"/>
      <c r="CO651" s="17">
        <v>0</v>
      </c>
      <c r="CP651" s="17">
        <v>1.43498543462685E-2</v>
      </c>
      <c r="CQ651" s="17">
        <v>9.2393968045823005E-2</v>
      </c>
      <c r="CR651" s="17">
        <v>9.9153171816720995E-2</v>
      </c>
    </row>
    <row r="652" spans="2:96" x14ac:dyDescent="0.25">
      <c r="B652" t="s">
        <v>381</v>
      </c>
      <c r="C652" s="17">
        <v>0.54527285892234301</v>
      </c>
      <c r="D652" s="17">
        <v>0.60466526438604495</v>
      </c>
      <c r="E652" s="17">
        <v>0.46795370008605203</v>
      </c>
      <c r="F652" s="17"/>
      <c r="G652" s="17">
        <v>0.55553286123248102</v>
      </c>
      <c r="H652" s="17">
        <v>0.643160669661061</v>
      </c>
      <c r="I652" s="17">
        <v>0.486555756270239</v>
      </c>
      <c r="J652" s="17">
        <v>0.56706085252393401</v>
      </c>
      <c r="K652" s="17">
        <v>0.41776547678325798</v>
      </c>
      <c r="L652" s="17">
        <v>0.57088100857159896</v>
      </c>
      <c r="M652" s="17"/>
      <c r="N652" s="17">
        <v>0.57487493254330102</v>
      </c>
      <c r="O652" s="17">
        <v>0.57602855762029903</v>
      </c>
      <c r="P652" s="17">
        <v>0.59785700988819601</v>
      </c>
      <c r="Q652" s="17">
        <v>0.45509249637100602</v>
      </c>
      <c r="R652" s="17"/>
      <c r="S652" s="17">
        <v>0.55782558648184</v>
      </c>
      <c r="T652" s="17">
        <v>0.515055772548343</v>
      </c>
      <c r="U652" s="17">
        <v>0.66267205070483703</v>
      </c>
      <c r="V652" s="17">
        <v>0.49787070015620299</v>
      </c>
      <c r="W652" s="17">
        <v>0.70138152786644004</v>
      </c>
      <c r="X652" s="17">
        <v>0.79859620448760305</v>
      </c>
      <c r="Y652" s="17">
        <v>0.42732735343383399</v>
      </c>
      <c r="Z652" s="17">
        <v>0.24708428346132699</v>
      </c>
      <c r="AA652" s="17">
        <v>0.48115902773002101</v>
      </c>
      <c r="AB652" s="17">
        <v>0.46500906882044701</v>
      </c>
      <c r="AC652" s="17">
        <v>0.49758156192215403</v>
      </c>
      <c r="AD652" s="17">
        <v>0.51976376310748995</v>
      </c>
      <c r="AE652" s="17"/>
      <c r="AF652" s="17">
        <v>0.59698054985196303</v>
      </c>
      <c r="AG652" s="17">
        <v>0.59790240761204005</v>
      </c>
      <c r="AH652" s="17">
        <v>0.54128696123341602</v>
      </c>
      <c r="AI652" s="17">
        <v>0.50933659420940003</v>
      </c>
      <c r="AJ652" s="17">
        <v>0.58366341151966605</v>
      </c>
      <c r="AK652" s="17"/>
      <c r="AL652" s="17">
        <v>0.67760065116312895</v>
      </c>
      <c r="AM652" s="17">
        <v>0.58435289075058505</v>
      </c>
      <c r="AN652" s="17">
        <v>0.56644135839731502</v>
      </c>
      <c r="AO652" s="17"/>
      <c r="AP652" s="17">
        <v>0.58242020235457004</v>
      </c>
      <c r="AQ652" s="17">
        <v>0.49496484719219003</v>
      </c>
      <c r="AR652" s="17">
        <v>0.57359791977211105</v>
      </c>
      <c r="AS652" s="17">
        <v>0.51077660736504604</v>
      </c>
      <c r="AT652" s="17">
        <v>0.47209537979092298</v>
      </c>
      <c r="AU652" s="17"/>
      <c r="AV652" s="17">
        <v>1</v>
      </c>
      <c r="AW652" s="17">
        <v>0.391913098533055</v>
      </c>
      <c r="AX652" s="17">
        <v>0.46568735666583799</v>
      </c>
      <c r="AY652" s="17">
        <v>0.35660036007099399</v>
      </c>
      <c r="AZ652" s="17">
        <v>0.53723976240712701</v>
      </c>
      <c r="BA652" s="17">
        <v>0.324597594167366</v>
      </c>
      <c r="BB652" s="17">
        <v>0.69397105559556005</v>
      </c>
      <c r="BC652" s="17">
        <v>0.67318814886210498</v>
      </c>
      <c r="BD652" s="17">
        <v>0.66784383367851896</v>
      </c>
      <c r="BE652" s="17">
        <v>0.68935177400898295</v>
      </c>
      <c r="BF652" s="17">
        <v>0.74622953123901103</v>
      </c>
      <c r="BG652" s="17">
        <v>0.659117521005958</v>
      </c>
      <c r="BH652" s="17">
        <v>0.666016599425994</v>
      </c>
      <c r="BI652" s="17">
        <v>0</v>
      </c>
      <c r="BJ652" s="17">
        <v>0.69107090140536898</v>
      </c>
      <c r="BK652" s="17">
        <v>0.48112301972331301</v>
      </c>
      <c r="BL652" s="17"/>
      <c r="BM652" s="17">
        <v>0.52926117883456503</v>
      </c>
      <c r="BN652" s="17">
        <v>0.63604907622697704</v>
      </c>
      <c r="BO652" s="17">
        <v>0.567939584672147</v>
      </c>
      <c r="BP652" s="17">
        <v>0.55441914243104695</v>
      </c>
      <c r="BQ652" s="17">
        <v>0.255998243902538</v>
      </c>
      <c r="BR652" s="17">
        <v>0</v>
      </c>
      <c r="BS652" s="17"/>
      <c r="BT652" s="17">
        <v>0.56307666711139404</v>
      </c>
      <c r="BU652" s="17">
        <v>0.51267232201506097</v>
      </c>
      <c r="BV652" s="17"/>
      <c r="BW652" s="17">
        <v>0.60223464534347804</v>
      </c>
      <c r="BX652" s="17">
        <v>0.57480444837340305</v>
      </c>
      <c r="BY652" s="17"/>
      <c r="BZ652" s="17">
        <v>0.466104175380264</v>
      </c>
      <c r="CA652" s="17" t="s">
        <v>131</v>
      </c>
      <c r="CB652" s="17">
        <v>0.67226435393414097</v>
      </c>
      <c r="CC652" s="17"/>
      <c r="CD652" s="17">
        <v>0.64116266861680704</v>
      </c>
      <c r="CE652" s="17">
        <v>0.33429420612451299</v>
      </c>
      <c r="CF652" s="17">
        <v>0.51240600743046105</v>
      </c>
      <c r="CG652" s="17"/>
      <c r="CH652" s="17">
        <v>0.49338596749865099</v>
      </c>
      <c r="CI652" s="17">
        <v>0.36221744612324203</v>
      </c>
      <c r="CJ652" s="17">
        <v>0.52754248985949903</v>
      </c>
      <c r="CK652" s="17"/>
      <c r="CL652" s="17">
        <v>0.60041950119687104</v>
      </c>
      <c r="CM652" s="17">
        <v>0.51153836668044295</v>
      </c>
      <c r="CN652" s="17"/>
      <c r="CO652" s="17">
        <v>0.80699993111383295</v>
      </c>
      <c r="CP652" s="17">
        <v>0.64902271826846503</v>
      </c>
      <c r="CQ652" s="17">
        <v>0.52178992463312301</v>
      </c>
      <c r="CR652" s="17">
        <v>0.29409424451715499</v>
      </c>
    </row>
    <row r="653" spans="2:96" x14ac:dyDescent="0.25">
      <c r="B653" t="s">
        <v>382</v>
      </c>
      <c r="C653" s="17">
        <v>0.121705412612964</v>
      </c>
      <c r="D653" s="17">
        <v>0.11773632962934</v>
      </c>
      <c r="E653" s="17">
        <v>0.12687250687778101</v>
      </c>
      <c r="F653" s="17"/>
      <c r="G653" s="17">
        <v>8.3591531654380505E-2</v>
      </c>
      <c r="H653" s="17">
        <v>0.115045736759469</v>
      </c>
      <c r="I653" s="17">
        <v>0.22635491571368399</v>
      </c>
      <c r="J653" s="17">
        <v>8.5418600850894505E-2</v>
      </c>
      <c r="K653" s="17">
        <v>0.20017878344492199</v>
      </c>
      <c r="L653" s="17">
        <v>0</v>
      </c>
      <c r="M653" s="17"/>
      <c r="N653" s="17">
        <v>0.147152628138595</v>
      </c>
      <c r="O653" s="17">
        <v>0.134593228725436</v>
      </c>
      <c r="P653" s="17">
        <v>0.100097264260538</v>
      </c>
      <c r="Q653" s="17">
        <v>0.10160782923315199</v>
      </c>
      <c r="R653" s="17"/>
      <c r="S653" s="17">
        <v>0.100158857492924</v>
      </c>
      <c r="T653" s="17">
        <v>0.14100339832818101</v>
      </c>
      <c r="U653" s="17">
        <v>0</v>
      </c>
      <c r="V653" s="17">
        <v>0.33236772965086298</v>
      </c>
      <c r="W653" s="17">
        <v>0</v>
      </c>
      <c r="X653" s="17">
        <v>7.0683396409756294E-2</v>
      </c>
      <c r="Y653" s="17">
        <v>0.115255137357912</v>
      </c>
      <c r="Z653" s="17">
        <v>0.23317373859349799</v>
      </c>
      <c r="AA653" s="17">
        <v>0.21703990939461601</v>
      </c>
      <c r="AB653" s="17">
        <v>0.16100386811005701</v>
      </c>
      <c r="AC653" s="17">
        <v>0.105940014497581</v>
      </c>
      <c r="AD653" s="17">
        <v>4.10017761188438E-2</v>
      </c>
      <c r="AE653" s="17"/>
      <c r="AF653" s="17">
        <v>9.2447198586475696E-2</v>
      </c>
      <c r="AG653" s="17">
        <v>0.101342696084798</v>
      </c>
      <c r="AH653" s="17">
        <v>0.158679875572727</v>
      </c>
      <c r="AI653" s="17">
        <v>0</v>
      </c>
      <c r="AJ653" s="17">
        <v>9.6839772976480096E-2</v>
      </c>
      <c r="AK653" s="17"/>
      <c r="AL653" s="17">
        <v>8.4036528265271498E-2</v>
      </c>
      <c r="AM653" s="17">
        <v>0.124712406051535</v>
      </c>
      <c r="AN653" s="17">
        <v>0.22459515536821301</v>
      </c>
      <c r="AO653" s="17"/>
      <c r="AP653" s="17">
        <v>4.48294014951836E-2</v>
      </c>
      <c r="AQ653" s="17">
        <v>0.153087398616533</v>
      </c>
      <c r="AR653" s="17">
        <v>0.122226304727776</v>
      </c>
      <c r="AS653" s="17">
        <v>0.195839559237691</v>
      </c>
      <c r="AT653" s="17">
        <v>0</v>
      </c>
      <c r="AU653" s="17"/>
      <c r="AV653" s="17">
        <v>0</v>
      </c>
      <c r="AW653" s="17">
        <v>0.21224876254914801</v>
      </c>
      <c r="AX653" s="17">
        <v>5.4206510531874898E-2</v>
      </c>
      <c r="AY653" s="17">
        <v>4.3823950075543898E-2</v>
      </c>
      <c r="AZ653" s="17">
        <v>0.120380292432699</v>
      </c>
      <c r="BA653" s="17">
        <v>0.28114283149038699</v>
      </c>
      <c r="BB653" s="17">
        <v>7.9676032079480694E-2</v>
      </c>
      <c r="BC653" s="17">
        <v>7.4594566471909499E-2</v>
      </c>
      <c r="BD653" s="17">
        <v>0.123958219773791</v>
      </c>
      <c r="BE653" s="17">
        <v>0</v>
      </c>
      <c r="BF653" s="17">
        <v>0.108629033493802</v>
      </c>
      <c r="BG653" s="17">
        <v>0.16439499066266899</v>
      </c>
      <c r="BH653" s="17">
        <v>0</v>
      </c>
      <c r="BI653" s="17">
        <v>0</v>
      </c>
      <c r="BJ653" s="17">
        <v>0.10227209298376699</v>
      </c>
      <c r="BK653" s="17">
        <v>0.340930528830726</v>
      </c>
      <c r="BL653" s="17"/>
      <c r="BM653" s="17">
        <v>6.9109306715360197E-2</v>
      </c>
      <c r="BN653" s="17">
        <v>4.4063095437250302E-2</v>
      </c>
      <c r="BO653" s="17">
        <v>0.22224633036685301</v>
      </c>
      <c r="BP653" s="17">
        <v>0.239574676309043</v>
      </c>
      <c r="BQ653" s="17">
        <v>0.18580856810395099</v>
      </c>
      <c r="BR653" s="17">
        <v>0.54825520506090397</v>
      </c>
      <c r="BS653" s="17"/>
      <c r="BT653" s="17">
        <v>0.16623413516259899</v>
      </c>
      <c r="BU653" s="17">
        <v>7.2676884151449198E-2</v>
      </c>
      <c r="BV653" s="17"/>
      <c r="BW653" s="17">
        <v>0.10706238722478501</v>
      </c>
      <c r="BX653" s="17">
        <v>0.115831310397538</v>
      </c>
      <c r="BY653" s="17"/>
      <c r="BZ653" s="17">
        <v>0.128509490136966</v>
      </c>
      <c r="CA653" s="17" t="s">
        <v>131</v>
      </c>
      <c r="CB653" s="17">
        <v>0.110791248851607</v>
      </c>
      <c r="CC653" s="17"/>
      <c r="CD653" s="17">
        <v>0.11212353659932001</v>
      </c>
      <c r="CE653" s="17">
        <v>0.12097861317205599</v>
      </c>
      <c r="CF653" s="17">
        <v>0.12352461224318299</v>
      </c>
      <c r="CG653" s="17"/>
      <c r="CH653" s="17">
        <v>0.14655854602397</v>
      </c>
      <c r="CI653" s="17">
        <v>0.103893480046999</v>
      </c>
      <c r="CJ653" s="17">
        <v>5.8777280919599099E-2</v>
      </c>
      <c r="CK653" s="17"/>
      <c r="CL653" s="17">
        <v>0.127477125759801</v>
      </c>
      <c r="CM653" s="17">
        <v>0.10513119949458399</v>
      </c>
      <c r="CN653" s="17"/>
      <c r="CO653" s="17">
        <v>3.4837345930285001E-2</v>
      </c>
      <c r="CP653" s="17">
        <v>0.13783763002072699</v>
      </c>
      <c r="CQ653" s="17">
        <v>0.105949851977653</v>
      </c>
      <c r="CR653" s="17">
        <v>0.16669877241261599</v>
      </c>
    </row>
    <row r="654" spans="2:96" x14ac:dyDescent="0.25">
      <c r="B654" t="s">
        <v>275</v>
      </c>
      <c r="C654" s="17">
        <v>0.42356744630937898</v>
      </c>
      <c r="D654" s="17">
        <v>0.48692893475670601</v>
      </c>
      <c r="E654" s="17">
        <v>0.34108119320827102</v>
      </c>
      <c r="F654" s="17"/>
      <c r="G654" s="17">
        <v>0.47194132957809998</v>
      </c>
      <c r="H654" s="17">
        <v>0.52811493290159095</v>
      </c>
      <c r="I654" s="17">
        <v>0.26020084055655501</v>
      </c>
      <c r="J654" s="17">
        <v>0.48164225167303998</v>
      </c>
      <c r="K654" s="17">
        <v>0.217586693338336</v>
      </c>
      <c r="L654" s="17">
        <v>0.57088100857159896</v>
      </c>
      <c r="M654" s="17"/>
      <c r="N654" s="17">
        <v>0.42772230440470599</v>
      </c>
      <c r="O654" s="17">
        <v>0.44143532889486298</v>
      </c>
      <c r="P654" s="17">
        <v>0.49775974562765801</v>
      </c>
      <c r="Q654" s="17">
        <v>0.35348466713785398</v>
      </c>
      <c r="R654" s="17"/>
      <c r="S654" s="17">
        <v>0.45766672898891603</v>
      </c>
      <c r="T654" s="17">
        <v>0.37405237422016202</v>
      </c>
      <c r="U654" s="17">
        <v>0.66267205070483703</v>
      </c>
      <c r="V654" s="17">
        <v>0.16550297050534099</v>
      </c>
      <c r="W654" s="17">
        <v>0.70138152786644004</v>
      </c>
      <c r="X654" s="17">
        <v>0.72791280807784697</v>
      </c>
      <c r="Y654" s="17">
        <v>0.312072216075923</v>
      </c>
      <c r="Z654" s="17">
        <v>1.3910544867829E-2</v>
      </c>
      <c r="AA654" s="17">
        <v>0.26411911833540502</v>
      </c>
      <c r="AB654" s="17">
        <v>0.30400520071039</v>
      </c>
      <c r="AC654" s="17">
        <v>0.39164154742457402</v>
      </c>
      <c r="AD654" s="17">
        <v>0.47876198698864603</v>
      </c>
      <c r="AE654" s="17"/>
      <c r="AF654" s="17">
        <v>0.50453335126548804</v>
      </c>
      <c r="AG654" s="17">
        <v>0.49655971152724299</v>
      </c>
      <c r="AH654" s="17">
        <v>0.38260708566069002</v>
      </c>
      <c r="AI654" s="17">
        <v>0.50933659420940003</v>
      </c>
      <c r="AJ654" s="17">
        <v>0.486823638543186</v>
      </c>
      <c r="AK654" s="17"/>
      <c r="AL654" s="17">
        <v>0.59356412289785798</v>
      </c>
      <c r="AM654" s="17">
        <v>0.45964048469905</v>
      </c>
      <c r="AN654" s="17">
        <v>0.34184620302910201</v>
      </c>
      <c r="AO654" s="17"/>
      <c r="AP654" s="17">
        <v>0.53759080085938604</v>
      </c>
      <c r="AQ654" s="17">
        <v>0.34187744857565699</v>
      </c>
      <c r="AR654" s="17">
        <v>0.45137161504433498</v>
      </c>
      <c r="AS654" s="17">
        <v>0.31493704812735501</v>
      </c>
      <c r="AT654" s="17">
        <v>0.47209537979092298</v>
      </c>
      <c r="AU654" s="17"/>
      <c r="AV654" s="17">
        <v>1</v>
      </c>
      <c r="AW654" s="17">
        <v>0.17966433598390699</v>
      </c>
      <c r="AX654" s="17">
        <v>0.41148084613396402</v>
      </c>
      <c r="AY654" s="17">
        <v>0.31277640999544998</v>
      </c>
      <c r="AZ654" s="17">
        <v>0.41685946997442802</v>
      </c>
      <c r="BA654" s="17">
        <v>4.3454762676978703E-2</v>
      </c>
      <c r="BB654" s="17">
        <v>0.61429502351608001</v>
      </c>
      <c r="BC654" s="17">
        <v>0.598593582390195</v>
      </c>
      <c r="BD654" s="17">
        <v>0.54388561390472701</v>
      </c>
      <c r="BE654" s="17">
        <v>0.68935177400898295</v>
      </c>
      <c r="BF654" s="17">
        <v>0.63760049774520899</v>
      </c>
      <c r="BG654" s="17">
        <v>0.49472253034329</v>
      </c>
      <c r="BH654" s="17">
        <v>0.666016599425994</v>
      </c>
      <c r="BI654" s="17">
        <v>0</v>
      </c>
      <c r="BJ654" s="17">
        <v>0.58879880842160204</v>
      </c>
      <c r="BK654" s="17">
        <v>0.14019249089258801</v>
      </c>
      <c r="BL654" s="17"/>
      <c r="BM654" s="17">
        <v>0.460151872119205</v>
      </c>
      <c r="BN654" s="17">
        <v>0.59198598078972697</v>
      </c>
      <c r="BO654" s="17">
        <v>0.34569325430529402</v>
      </c>
      <c r="BP654" s="17">
        <v>0.31484446612200501</v>
      </c>
      <c r="BQ654" s="17">
        <v>7.0189675798586898E-2</v>
      </c>
      <c r="BR654" s="17">
        <v>-0.54825520506090397</v>
      </c>
      <c r="BS654" s="17"/>
      <c r="BT654" s="17">
        <v>0.39684253194879399</v>
      </c>
      <c r="BU654" s="17">
        <v>0.439995437863612</v>
      </c>
      <c r="BV654" s="17"/>
      <c r="BW654" s="17">
        <v>0.49517225811869298</v>
      </c>
      <c r="BX654" s="17">
        <v>0.45897313797586498</v>
      </c>
      <c r="BY654" s="17"/>
      <c r="BZ654" s="17">
        <v>0.337594685243298</v>
      </c>
      <c r="CA654" s="17" t="s">
        <v>131</v>
      </c>
      <c r="CB654" s="17">
        <v>0.56147310508253501</v>
      </c>
      <c r="CC654" s="17"/>
      <c r="CD654" s="17">
        <v>0.52903913201748698</v>
      </c>
      <c r="CE654" s="17">
        <v>0.213315592952458</v>
      </c>
      <c r="CF654" s="17">
        <v>0.38888139518727799</v>
      </c>
      <c r="CG654" s="17"/>
      <c r="CH654" s="17">
        <v>0.34682742147468199</v>
      </c>
      <c r="CI654" s="17">
        <v>0.25832396607624403</v>
      </c>
      <c r="CJ654" s="17">
        <v>0.46876520893989998</v>
      </c>
      <c r="CK654" s="17"/>
      <c r="CL654" s="17">
        <v>0.47294237543707002</v>
      </c>
      <c r="CM654" s="17">
        <v>0.40640716718585901</v>
      </c>
      <c r="CN654" s="17"/>
      <c r="CO654" s="17">
        <v>0.77216258518354797</v>
      </c>
      <c r="CP654" s="17">
        <v>0.51118508824773801</v>
      </c>
      <c r="CQ654" s="17">
        <v>0.41584007265547002</v>
      </c>
      <c r="CR654" s="17">
        <v>0.127395472104538</v>
      </c>
    </row>
    <row r="655" spans="2:96" x14ac:dyDescent="0.25">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c r="AK655" s="17"/>
      <c r="AL655" s="17"/>
      <c r="AM655" s="17"/>
      <c r="AN655" s="17"/>
      <c r="AO655" s="17"/>
      <c r="AP655" s="17"/>
      <c r="AQ655" s="17"/>
      <c r="AR655" s="17"/>
      <c r="AS655" s="17"/>
      <c r="AT655" s="17"/>
      <c r="AU655" s="17"/>
      <c r="AV655" s="17"/>
      <c r="AW655" s="17"/>
      <c r="AX655" s="17"/>
      <c r="AY655" s="17"/>
      <c r="AZ655" s="17"/>
      <c r="BA655" s="17"/>
      <c r="BB655" s="17"/>
      <c r="BC655" s="17"/>
      <c r="BD655" s="17"/>
      <c r="BE655" s="17"/>
      <c r="BF655" s="17"/>
      <c r="BG655" s="17"/>
      <c r="BH655" s="17"/>
      <c r="BI655" s="17"/>
      <c r="BJ655" s="17"/>
      <c r="BK655" s="17"/>
      <c r="BL655" s="17"/>
      <c r="BM655" s="17"/>
      <c r="BN655" s="17"/>
      <c r="BO655" s="17"/>
      <c r="BP655" s="17"/>
      <c r="BQ655" s="17"/>
      <c r="BR655" s="17"/>
      <c r="BS655" s="17"/>
      <c r="BT655" s="17"/>
      <c r="BU655" s="17"/>
      <c r="BV655" s="17"/>
      <c r="BW655" s="17"/>
      <c r="BX655" s="17"/>
      <c r="BY655" s="17"/>
      <c r="BZ655" s="17"/>
      <c r="CA655" s="17"/>
      <c r="CB655" s="17"/>
      <c r="CC655" s="17"/>
      <c r="CD655" s="17"/>
      <c r="CE655" s="17"/>
      <c r="CF655" s="17"/>
      <c r="CG655" s="17"/>
      <c r="CH655" s="17"/>
      <c r="CI655" s="17"/>
      <c r="CJ655" s="17"/>
      <c r="CK655" s="17"/>
      <c r="CL655" s="17"/>
      <c r="CM655" s="17"/>
      <c r="CN655" s="17"/>
      <c r="CO655" s="17"/>
      <c r="CP655" s="17"/>
      <c r="CQ655" s="17"/>
      <c r="CR655" s="17"/>
    </row>
    <row r="656" spans="2:96" x14ac:dyDescent="0.25">
      <c r="B656" s="6" t="s">
        <v>398</v>
      </c>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c r="AK656" s="17"/>
      <c r="AL656" s="17"/>
      <c r="AM656" s="17"/>
      <c r="AN656" s="17"/>
      <c r="AO656" s="17"/>
      <c r="AP656" s="17"/>
      <c r="AQ656" s="17"/>
      <c r="AR656" s="17"/>
      <c r="AS656" s="17"/>
      <c r="AT656" s="17"/>
      <c r="AU656" s="17"/>
      <c r="AV656" s="17"/>
      <c r="AW656" s="17"/>
      <c r="AX656" s="17"/>
      <c r="AY656" s="17"/>
      <c r="AZ656" s="17"/>
      <c r="BA656" s="17"/>
      <c r="BB656" s="17"/>
      <c r="BC656" s="17"/>
      <c r="BD656" s="17"/>
      <c r="BE656" s="17"/>
      <c r="BF656" s="17"/>
      <c r="BG656" s="17"/>
      <c r="BH656" s="17"/>
      <c r="BI656" s="17"/>
      <c r="BJ656" s="17"/>
      <c r="BK656" s="17"/>
      <c r="BL656" s="17"/>
      <c r="BM656" s="17"/>
      <c r="BN656" s="17"/>
      <c r="BO656" s="17"/>
      <c r="BP656" s="17"/>
      <c r="BQ656" s="17"/>
      <c r="BR656" s="17"/>
      <c r="BS656" s="17"/>
      <c r="BT656" s="17"/>
      <c r="BU656" s="17"/>
      <c r="BV656" s="17"/>
      <c r="BW656" s="17"/>
      <c r="BX656" s="17"/>
      <c r="BY656" s="17"/>
      <c r="BZ656" s="17"/>
      <c r="CA656" s="17"/>
      <c r="CB656" s="17"/>
      <c r="CC656" s="17"/>
      <c r="CD656" s="17"/>
      <c r="CE656" s="17"/>
      <c r="CF656" s="17"/>
      <c r="CG656" s="17"/>
      <c r="CH656" s="17"/>
      <c r="CI656" s="17"/>
      <c r="CJ656" s="17"/>
      <c r="CK656" s="17"/>
      <c r="CL656" s="17"/>
      <c r="CM656" s="17"/>
      <c r="CN656" s="17"/>
      <c r="CO656" s="17"/>
      <c r="CP656" s="17"/>
      <c r="CQ656" s="17"/>
      <c r="CR656" s="17"/>
    </row>
    <row r="657" spans="2:96" x14ac:dyDescent="0.25">
      <c r="B657" s="24" t="s">
        <v>393</v>
      </c>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7"/>
      <c r="AL657" s="17"/>
      <c r="AM657" s="17"/>
      <c r="AN657" s="17"/>
      <c r="AO657" s="17"/>
      <c r="AP657" s="17"/>
      <c r="AQ657" s="17"/>
      <c r="AR657" s="17"/>
      <c r="AS657" s="17"/>
      <c r="AT657" s="17"/>
      <c r="AU657" s="17"/>
      <c r="AV657" s="17"/>
      <c r="AW657" s="17"/>
      <c r="AX657" s="17"/>
      <c r="AY657" s="17"/>
      <c r="AZ657" s="17"/>
      <c r="BA657" s="17"/>
      <c r="BB657" s="17"/>
      <c r="BC657" s="17"/>
      <c r="BD657" s="17"/>
      <c r="BE657" s="17"/>
      <c r="BF657" s="17"/>
      <c r="BG657" s="17"/>
      <c r="BH657" s="17"/>
      <c r="BI657" s="17"/>
      <c r="BJ657" s="17"/>
      <c r="BK657" s="17"/>
      <c r="BL657" s="17"/>
      <c r="BM657" s="17"/>
      <c r="BN657" s="17"/>
      <c r="BO657" s="17"/>
      <c r="BP657" s="17"/>
      <c r="BQ657" s="17"/>
      <c r="BR657" s="17"/>
      <c r="BS657" s="17"/>
      <c r="BT657" s="17"/>
      <c r="BU657" s="17"/>
      <c r="BV657" s="17"/>
      <c r="BW657" s="17"/>
      <c r="BX657" s="17"/>
      <c r="BY657" s="17"/>
      <c r="BZ657" s="17"/>
      <c r="CA657" s="17"/>
      <c r="CB657" s="17"/>
      <c r="CC657" s="17"/>
      <c r="CD657" s="17"/>
      <c r="CE657" s="17"/>
      <c r="CF657" s="17"/>
      <c r="CG657" s="17"/>
      <c r="CH657" s="17"/>
      <c r="CI657" s="17"/>
      <c r="CJ657" s="17"/>
      <c r="CK657" s="17"/>
      <c r="CL657" s="17"/>
      <c r="CM657" s="17"/>
      <c r="CN657" s="17"/>
      <c r="CO657" s="17"/>
      <c r="CP657" s="17"/>
      <c r="CQ657" s="17"/>
      <c r="CR657" s="17"/>
    </row>
    <row r="658" spans="2:96" x14ac:dyDescent="0.25">
      <c r="B658" t="s">
        <v>376</v>
      </c>
      <c r="C658" s="17">
        <v>0.22529658163194799</v>
      </c>
      <c r="D658" s="17">
        <v>0.206439191580748</v>
      </c>
      <c r="E658" s="17">
        <v>0.249845806827039</v>
      </c>
      <c r="F658" s="17"/>
      <c r="G658" s="17">
        <v>0.14497915654941501</v>
      </c>
      <c r="H658" s="17">
        <v>0.20829872468833499</v>
      </c>
      <c r="I658" s="17">
        <v>0.178799544019277</v>
      </c>
      <c r="J658" s="17">
        <v>0.29488842104707302</v>
      </c>
      <c r="K658" s="17">
        <v>0.28130545048793199</v>
      </c>
      <c r="L658" s="17">
        <v>0.32027156650829802</v>
      </c>
      <c r="M658" s="17"/>
      <c r="N658" s="17">
        <v>0.29866977409815898</v>
      </c>
      <c r="O658" s="17">
        <v>0.29989723528767998</v>
      </c>
      <c r="P658" s="17">
        <v>0.14113889647745301</v>
      </c>
      <c r="Q658" s="17">
        <v>0.15115350787944501</v>
      </c>
      <c r="R658" s="17"/>
      <c r="S658" s="17">
        <v>0.242529778750248</v>
      </c>
      <c r="T658" s="17">
        <v>0.27837104208784902</v>
      </c>
      <c r="U658" s="17">
        <v>0.26811703683103499</v>
      </c>
      <c r="V658" s="17">
        <v>0.106623069895265</v>
      </c>
      <c r="W658" s="17">
        <v>0.41865446119720201</v>
      </c>
      <c r="X658" s="17">
        <v>0.17731752434354001</v>
      </c>
      <c r="Y658" s="17">
        <v>0.12908200884382301</v>
      </c>
      <c r="Z658" s="17">
        <v>0</v>
      </c>
      <c r="AA658" s="17">
        <v>0.41488422853333301</v>
      </c>
      <c r="AB658" s="17">
        <v>0.140366700745959</v>
      </c>
      <c r="AC658" s="17">
        <v>0.283514499416543</v>
      </c>
      <c r="AD658" s="17">
        <v>0.13898610124909599</v>
      </c>
      <c r="AE658" s="17"/>
      <c r="AF658" s="17">
        <v>0.33846305239903701</v>
      </c>
      <c r="AG658" s="17">
        <v>0.25344609945464103</v>
      </c>
      <c r="AH658" s="17">
        <v>0.207283867118388</v>
      </c>
      <c r="AI658" s="17">
        <v>1</v>
      </c>
      <c r="AJ658" s="17">
        <v>8.88467900583466E-2</v>
      </c>
      <c r="AK658" s="17"/>
      <c r="AL658" s="17">
        <v>0.39593516449188898</v>
      </c>
      <c r="AM658" s="17">
        <v>0.233067873922713</v>
      </c>
      <c r="AN658" s="17">
        <v>0.126167639810226</v>
      </c>
      <c r="AO658" s="17"/>
      <c r="AP658" s="17">
        <v>0.19684824804422499</v>
      </c>
      <c r="AQ658" s="17">
        <v>0.12132467680961199</v>
      </c>
      <c r="AR658" s="17">
        <v>0.26123178971646299</v>
      </c>
      <c r="AS658" s="17">
        <v>0.27331911514635598</v>
      </c>
      <c r="AT658" s="17">
        <v>0.47209537979092298</v>
      </c>
      <c r="AU658" s="17"/>
      <c r="AV658" s="17">
        <v>0</v>
      </c>
      <c r="AW658" s="17">
        <v>8.1986549715664603E-2</v>
      </c>
      <c r="AX658" s="17">
        <v>0.17306133628530901</v>
      </c>
      <c r="AY658" s="17">
        <v>0.197402061429058</v>
      </c>
      <c r="AZ658" s="17">
        <v>7.1160459595023096E-2</v>
      </c>
      <c r="BA658" s="17">
        <v>0.25495595382643399</v>
      </c>
      <c r="BB658" s="17">
        <v>0.260051370125847</v>
      </c>
      <c r="BC658" s="17">
        <v>0.37694328843755098</v>
      </c>
      <c r="BD658" s="17">
        <v>0.23956545249089101</v>
      </c>
      <c r="BE658" s="17">
        <v>0.56198918004454901</v>
      </c>
      <c r="BF658" s="17">
        <v>0.31010769070298699</v>
      </c>
      <c r="BG658" s="17">
        <v>0.13013094348967399</v>
      </c>
      <c r="BH658" s="17">
        <v>0.428420597053564</v>
      </c>
      <c r="BI658" s="17">
        <v>0</v>
      </c>
      <c r="BJ658" s="17">
        <v>0.13771525014450001</v>
      </c>
      <c r="BK658" s="17">
        <v>0.26253222871015203</v>
      </c>
      <c r="BL658" s="17"/>
      <c r="BM658" s="17">
        <v>0.22096671857056899</v>
      </c>
      <c r="BN658" s="17">
        <v>0.29505637374168697</v>
      </c>
      <c r="BO658" s="17">
        <v>0.14905472150547699</v>
      </c>
      <c r="BP658" s="17">
        <v>0.26781620262560002</v>
      </c>
      <c r="BQ658" s="17">
        <v>5.7441465653275098E-2</v>
      </c>
      <c r="BR658" s="17">
        <v>0</v>
      </c>
      <c r="BS658" s="17"/>
      <c r="BT658" s="17">
        <v>0.23600784133437</v>
      </c>
      <c r="BU658" s="17">
        <v>0.206142149913492</v>
      </c>
      <c r="BV658" s="17"/>
      <c r="BW658" s="17">
        <v>0.23048581981315899</v>
      </c>
      <c r="BX658" s="17">
        <v>0.24410010146408501</v>
      </c>
      <c r="BY658" s="17"/>
      <c r="BZ658" s="17">
        <v>0.20125319842856601</v>
      </c>
      <c r="CA658" s="17" t="s">
        <v>131</v>
      </c>
      <c r="CB658" s="17">
        <v>0.26386366449263698</v>
      </c>
      <c r="CC658" s="17"/>
      <c r="CD658" s="17">
        <v>0.24892457186543099</v>
      </c>
      <c r="CE658" s="17">
        <v>0.159007830811394</v>
      </c>
      <c r="CF658" s="17">
        <v>0.297981809958623</v>
      </c>
      <c r="CG658" s="17"/>
      <c r="CH658" s="17">
        <v>0.15596976395197801</v>
      </c>
      <c r="CI658" s="17">
        <v>0.26562789986417501</v>
      </c>
      <c r="CJ658" s="17">
        <v>0.28671939155213</v>
      </c>
      <c r="CK658" s="17"/>
      <c r="CL658" s="17">
        <v>0.25571937191553601</v>
      </c>
      <c r="CM658" s="17">
        <v>0.20445436234158901</v>
      </c>
      <c r="CN658" s="17"/>
      <c r="CO658" s="17">
        <v>0.44313658961317898</v>
      </c>
      <c r="CP658" s="17">
        <v>0.25785542380510701</v>
      </c>
      <c r="CQ658" s="17">
        <v>0.16593758526191801</v>
      </c>
      <c r="CR658" s="17">
        <v>0.139553918917177</v>
      </c>
    </row>
    <row r="659" spans="2:96" x14ac:dyDescent="0.25">
      <c r="B659" t="s">
        <v>377</v>
      </c>
      <c r="C659" s="17">
        <v>0.438674631801453</v>
      </c>
      <c r="D659" s="17">
        <v>0.49020656722834999</v>
      </c>
      <c r="E659" s="17">
        <v>0.37158851415214</v>
      </c>
      <c r="F659" s="17"/>
      <c r="G659" s="17">
        <v>0.60651421523140503</v>
      </c>
      <c r="H659" s="17">
        <v>0.53009984306669899</v>
      </c>
      <c r="I659" s="17">
        <v>0.36769859656987502</v>
      </c>
      <c r="J659" s="17">
        <v>0.26911315799222502</v>
      </c>
      <c r="K659" s="17">
        <v>0.349509122225308</v>
      </c>
      <c r="L659" s="17">
        <v>0.45906429515561598</v>
      </c>
      <c r="M659" s="17"/>
      <c r="N659" s="17">
        <v>0.42140145621971098</v>
      </c>
      <c r="O659" s="17">
        <v>0.46391906363476698</v>
      </c>
      <c r="P659" s="17">
        <v>0.48541706757947201</v>
      </c>
      <c r="Q659" s="17">
        <v>0.401786763197576</v>
      </c>
      <c r="R659" s="17"/>
      <c r="S659" s="17">
        <v>0.39140074419617699</v>
      </c>
      <c r="T659" s="17">
        <v>0.35625187342581799</v>
      </c>
      <c r="U659" s="17">
        <v>0.389167818857581</v>
      </c>
      <c r="V659" s="17">
        <v>0.610450212345513</v>
      </c>
      <c r="W659" s="17">
        <v>0.28272706666923803</v>
      </c>
      <c r="X659" s="17">
        <v>0.63163120536833295</v>
      </c>
      <c r="Y659" s="17">
        <v>0.56882596443864397</v>
      </c>
      <c r="Z659" s="17">
        <v>0.53378772215090597</v>
      </c>
      <c r="AA659" s="17">
        <v>0.30180106287536401</v>
      </c>
      <c r="AB659" s="17">
        <v>0.63086116870292497</v>
      </c>
      <c r="AC659" s="17">
        <v>0.101194859724065</v>
      </c>
      <c r="AD659" s="17">
        <v>0.49108652086850502</v>
      </c>
      <c r="AE659" s="17"/>
      <c r="AF659" s="17">
        <v>0.298834793866677</v>
      </c>
      <c r="AG659" s="17">
        <v>0.42979237735867198</v>
      </c>
      <c r="AH659" s="17">
        <v>0.55927267858942897</v>
      </c>
      <c r="AI659" s="17">
        <v>0</v>
      </c>
      <c r="AJ659" s="17">
        <v>0.551274562012255</v>
      </c>
      <c r="AK659" s="17"/>
      <c r="AL659" s="17">
        <v>0.32268936463108899</v>
      </c>
      <c r="AM659" s="17">
        <v>0.44988110583768298</v>
      </c>
      <c r="AN659" s="17">
        <v>0.58606644706579203</v>
      </c>
      <c r="AO659" s="17"/>
      <c r="AP659" s="17">
        <v>0.44506520844984299</v>
      </c>
      <c r="AQ659" s="17">
        <v>0.51073489507319303</v>
      </c>
      <c r="AR659" s="17">
        <v>0.43166275209890398</v>
      </c>
      <c r="AS659" s="17">
        <v>0.467081014988867</v>
      </c>
      <c r="AT659" s="17">
        <v>0</v>
      </c>
      <c r="AU659" s="17"/>
      <c r="AV659" s="17">
        <v>1</v>
      </c>
      <c r="AW659" s="17">
        <v>0.40263641016551999</v>
      </c>
      <c r="AX659" s="17">
        <v>0.472323353159322</v>
      </c>
      <c r="AY659" s="17">
        <v>0.50248591461688996</v>
      </c>
      <c r="AZ659" s="17">
        <v>0.54032434619421299</v>
      </c>
      <c r="BA659" s="17">
        <v>0.420379659511882</v>
      </c>
      <c r="BB659" s="17">
        <v>0.38459741709113698</v>
      </c>
      <c r="BC659" s="17">
        <v>0.49284425078899602</v>
      </c>
      <c r="BD659" s="17">
        <v>0.405673770422951</v>
      </c>
      <c r="BE659" s="17">
        <v>0.16343612274434899</v>
      </c>
      <c r="BF659" s="17">
        <v>0.43612184053602299</v>
      </c>
      <c r="BG659" s="17">
        <v>0.61017916251385396</v>
      </c>
      <c r="BH659" s="17">
        <v>0.57157940294643605</v>
      </c>
      <c r="BI659" s="17">
        <v>0</v>
      </c>
      <c r="BJ659" s="17">
        <v>0.64051965888200502</v>
      </c>
      <c r="BK659" s="17">
        <v>0.29038419811295602</v>
      </c>
      <c r="BL659" s="17"/>
      <c r="BM659" s="17">
        <v>0.38432780097125102</v>
      </c>
      <c r="BN659" s="17">
        <v>0.493469458920201</v>
      </c>
      <c r="BO659" s="17">
        <v>0.48836429056173702</v>
      </c>
      <c r="BP659" s="17">
        <v>0.42880830677759102</v>
      </c>
      <c r="BQ659" s="17">
        <v>0.44035683625877198</v>
      </c>
      <c r="BR659" s="17">
        <v>0</v>
      </c>
      <c r="BS659" s="17"/>
      <c r="BT659" s="17">
        <v>0.46900621244447399</v>
      </c>
      <c r="BU659" s="17">
        <v>0.40106589885368499</v>
      </c>
      <c r="BV659" s="17"/>
      <c r="BW659" s="17">
        <v>0.51103074002351201</v>
      </c>
      <c r="BX659" s="17">
        <v>0.424638235170678</v>
      </c>
      <c r="BY659" s="17"/>
      <c r="BZ659" s="17">
        <v>0.42033974158911203</v>
      </c>
      <c r="CA659" s="17" t="s">
        <v>131</v>
      </c>
      <c r="CB659" s="17">
        <v>0.46808493666909601</v>
      </c>
      <c r="CC659" s="17"/>
      <c r="CD659" s="17">
        <v>0.49926974791158002</v>
      </c>
      <c r="CE659" s="17">
        <v>0.339320639963754</v>
      </c>
      <c r="CF659" s="17">
        <v>0.32155712106168899</v>
      </c>
      <c r="CG659" s="17"/>
      <c r="CH659" s="17">
        <v>0.47889897437777101</v>
      </c>
      <c r="CI659" s="17">
        <v>0.31149046890627302</v>
      </c>
      <c r="CJ659" s="17">
        <v>0.37369730383121202</v>
      </c>
      <c r="CK659" s="17"/>
      <c r="CL659" s="17">
        <v>0.42882640783430398</v>
      </c>
      <c r="CM659" s="17">
        <v>0.44809257766757499</v>
      </c>
      <c r="CN659" s="17"/>
      <c r="CO659" s="17">
        <v>0.43784679130159099</v>
      </c>
      <c r="CP659" s="17">
        <v>0.54844417468336704</v>
      </c>
      <c r="CQ659" s="17">
        <v>0.447700839452497</v>
      </c>
      <c r="CR659" s="17">
        <v>0.27932629383493601</v>
      </c>
    </row>
    <row r="660" spans="2:96" x14ac:dyDescent="0.25">
      <c r="B660" t="s">
        <v>378</v>
      </c>
      <c r="C660" s="17">
        <v>0.20142635322908001</v>
      </c>
      <c r="D660" s="17">
        <v>0.172874069150769</v>
      </c>
      <c r="E660" s="17">
        <v>0.23859673840802201</v>
      </c>
      <c r="F660" s="17"/>
      <c r="G660" s="17">
        <v>0.13833355342008499</v>
      </c>
      <c r="H660" s="17">
        <v>0.21897459533445099</v>
      </c>
      <c r="I660" s="17">
        <v>0.24042830588091299</v>
      </c>
      <c r="J660" s="17">
        <v>0.32382484936571199</v>
      </c>
      <c r="K660" s="17">
        <v>0.16730031161108599</v>
      </c>
      <c r="L660" s="17">
        <v>7.6274477711077399E-2</v>
      </c>
      <c r="M660" s="17"/>
      <c r="N660" s="17">
        <v>0.136417891902786</v>
      </c>
      <c r="O660" s="17">
        <v>9.6640238692076205E-2</v>
      </c>
      <c r="P660" s="17">
        <v>0.21303700477933199</v>
      </c>
      <c r="Q660" s="17">
        <v>0.34287897189066602</v>
      </c>
      <c r="R660" s="17"/>
      <c r="S660" s="17">
        <v>0.17791912716369601</v>
      </c>
      <c r="T660" s="17">
        <v>0.24751480574916199</v>
      </c>
      <c r="U660" s="17">
        <v>9.9874359401460402E-2</v>
      </c>
      <c r="V660" s="17">
        <v>0.10744988250632299</v>
      </c>
      <c r="W660" s="17">
        <v>9.9022071851420396E-2</v>
      </c>
      <c r="X660" s="17">
        <v>0.12568203268508099</v>
      </c>
      <c r="Y660" s="17">
        <v>0.217999581578286</v>
      </c>
      <c r="Z660" s="17">
        <v>0.46621227784909403</v>
      </c>
      <c r="AA660" s="17">
        <v>0.18748264698206399</v>
      </c>
      <c r="AB660" s="17">
        <v>8.2965822332668401E-2</v>
      </c>
      <c r="AC660" s="17">
        <v>0.39647842358026503</v>
      </c>
      <c r="AD660" s="17">
        <v>0.32973518260608098</v>
      </c>
      <c r="AE660" s="17"/>
      <c r="AF660" s="17">
        <v>0.19004240427844199</v>
      </c>
      <c r="AG660" s="17">
        <v>0.18479043572396101</v>
      </c>
      <c r="AH660" s="17">
        <v>7.7454868034414606E-2</v>
      </c>
      <c r="AI660" s="17">
        <v>0</v>
      </c>
      <c r="AJ660" s="17">
        <v>0.27229114312602498</v>
      </c>
      <c r="AK660" s="17"/>
      <c r="AL660" s="17">
        <v>0.139180833624136</v>
      </c>
      <c r="AM660" s="17">
        <v>0.20484735678261501</v>
      </c>
      <c r="AN660" s="17">
        <v>0.212479633093731</v>
      </c>
      <c r="AO660" s="17"/>
      <c r="AP660" s="17">
        <v>0.180425922806045</v>
      </c>
      <c r="AQ660" s="17">
        <v>0.28595667439973899</v>
      </c>
      <c r="AR660" s="17">
        <v>0.180093847612777</v>
      </c>
      <c r="AS660" s="17">
        <v>0.17247635834177</v>
      </c>
      <c r="AT660" s="17">
        <v>0</v>
      </c>
      <c r="AU660" s="17"/>
      <c r="AV660" s="17">
        <v>0</v>
      </c>
      <c r="AW660" s="17">
        <v>0.21774660539858501</v>
      </c>
      <c r="AX660" s="17">
        <v>0.22530732587840999</v>
      </c>
      <c r="AY660" s="17">
        <v>0.25355869896354799</v>
      </c>
      <c r="AZ660" s="17">
        <v>0.16347697230638999</v>
      </c>
      <c r="BA660" s="17">
        <v>0.26335013462470203</v>
      </c>
      <c r="BB660" s="17">
        <v>0.26260789003553697</v>
      </c>
      <c r="BC660" s="17">
        <v>0</v>
      </c>
      <c r="BD660" s="17">
        <v>0.29387748521439999</v>
      </c>
      <c r="BE660" s="17">
        <v>0.15178627123639901</v>
      </c>
      <c r="BF660" s="17">
        <v>0.14514143526718801</v>
      </c>
      <c r="BG660" s="17">
        <v>0.17371616587674299</v>
      </c>
      <c r="BH660" s="17">
        <v>0</v>
      </c>
      <c r="BI660" s="17">
        <v>0</v>
      </c>
      <c r="BJ660" s="17">
        <v>0.22176509097349401</v>
      </c>
      <c r="BK660" s="17">
        <v>0.19390837607956701</v>
      </c>
      <c r="BL660" s="17"/>
      <c r="BM660" s="17">
        <v>0.23667597137023899</v>
      </c>
      <c r="BN660" s="17">
        <v>0.135162389133309</v>
      </c>
      <c r="BO660" s="17">
        <v>0.22144917795446301</v>
      </c>
      <c r="BP660" s="17">
        <v>0.164400825924329</v>
      </c>
      <c r="BQ660" s="17">
        <v>0.30000529238156198</v>
      </c>
      <c r="BR660" s="17">
        <v>0.54825520506090397</v>
      </c>
      <c r="BS660" s="17"/>
      <c r="BT660" s="17">
        <v>0.18175358828798199</v>
      </c>
      <c r="BU660" s="17">
        <v>0.22967633267445001</v>
      </c>
      <c r="BV660" s="17"/>
      <c r="BW660" s="17">
        <v>0.14486579349613499</v>
      </c>
      <c r="BX660" s="17">
        <v>0.21608573524753899</v>
      </c>
      <c r="BY660" s="17"/>
      <c r="BZ660" s="17">
        <v>0.250315629541151</v>
      </c>
      <c r="CA660" s="17" t="s">
        <v>131</v>
      </c>
      <c r="CB660" s="17">
        <v>0.123004911679972</v>
      </c>
      <c r="CC660" s="17"/>
      <c r="CD660" s="17">
        <v>0.142147650767945</v>
      </c>
      <c r="CE660" s="17">
        <v>0.36119010318886202</v>
      </c>
      <c r="CF660" s="17">
        <v>4.97065845928292E-2</v>
      </c>
      <c r="CG660" s="17"/>
      <c r="CH660" s="17">
        <v>0.24332677958415799</v>
      </c>
      <c r="CI660" s="17">
        <v>0.31505955803049002</v>
      </c>
      <c r="CJ660" s="17">
        <v>0.15603732428720499</v>
      </c>
      <c r="CK660" s="17"/>
      <c r="CL660" s="17">
        <v>0.21408666306983801</v>
      </c>
      <c r="CM660" s="17">
        <v>0.191235697655599</v>
      </c>
      <c r="CN660" s="17"/>
      <c r="CO660" s="17">
        <v>7.0928197476480395E-2</v>
      </c>
      <c r="CP660" s="17">
        <v>9.96316795179744E-2</v>
      </c>
      <c r="CQ660" s="17">
        <v>0.26491076884294501</v>
      </c>
      <c r="CR660" s="17">
        <v>0.32846229302882901</v>
      </c>
    </row>
    <row r="661" spans="2:96" x14ac:dyDescent="0.25">
      <c r="B661" t="s">
        <v>379</v>
      </c>
      <c r="C661" s="17">
        <v>5.3315860769895598E-2</v>
      </c>
      <c r="D661" s="17">
        <v>2.6418744677894099E-2</v>
      </c>
      <c r="E661" s="17">
        <v>8.8331489032781096E-2</v>
      </c>
      <c r="F661" s="17"/>
      <c r="G661" s="17">
        <v>8.0785923199692494E-2</v>
      </c>
      <c r="H661" s="17">
        <v>0</v>
      </c>
      <c r="I661" s="17">
        <v>6.7181866114174801E-2</v>
      </c>
      <c r="J661" s="17">
        <v>5.1017701441871302E-2</v>
      </c>
      <c r="K661" s="17">
        <v>4.2600113961037502E-2</v>
      </c>
      <c r="L661" s="17">
        <v>6.9911893625470095E-2</v>
      </c>
      <c r="M661" s="17"/>
      <c r="N661" s="17">
        <v>8.2650025541855798E-2</v>
      </c>
      <c r="O661" s="17">
        <v>6.7661058309601299E-2</v>
      </c>
      <c r="P661" s="17">
        <v>7.2714215782627906E-2</v>
      </c>
      <c r="Q661" s="17">
        <v>0</v>
      </c>
      <c r="R661" s="17"/>
      <c r="S661" s="17">
        <v>6.8664591868550298E-2</v>
      </c>
      <c r="T661" s="17">
        <v>7.7112567390726305E-2</v>
      </c>
      <c r="U661" s="17">
        <v>8.3787304682039002E-2</v>
      </c>
      <c r="V661" s="17">
        <v>5.8595287731699398E-2</v>
      </c>
      <c r="W661" s="17">
        <v>0.19959640028214001</v>
      </c>
      <c r="X661" s="17">
        <v>0</v>
      </c>
      <c r="Y661" s="17">
        <v>8.4092445139247296E-2</v>
      </c>
      <c r="Z661" s="17">
        <v>0</v>
      </c>
      <c r="AA661" s="17">
        <v>0</v>
      </c>
      <c r="AB661" s="17">
        <v>6.7768262441059393E-2</v>
      </c>
      <c r="AC661" s="17">
        <v>0</v>
      </c>
      <c r="AD661" s="17">
        <v>0</v>
      </c>
      <c r="AE661" s="17"/>
      <c r="AF661" s="17">
        <v>0.10798727294511801</v>
      </c>
      <c r="AG661" s="17">
        <v>0</v>
      </c>
      <c r="AH661" s="17">
        <v>0</v>
      </c>
      <c r="AI661" s="17">
        <v>0</v>
      </c>
      <c r="AJ661" s="17">
        <v>6.4065550486210598E-2</v>
      </c>
      <c r="AK661" s="17"/>
      <c r="AL661" s="17">
        <v>7.9493528264028002E-2</v>
      </c>
      <c r="AM661" s="17">
        <v>1.2546291912673899E-2</v>
      </c>
      <c r="AN661" s="17">
        <v>0</v>
      </c>
      <c r="AO661" s="17"/>
      <c r="AP661" s="17">
        <v>6.56316311024428E-2</v>
      </c>
      <c r="AQ661" s="17">
        <v>8.1983753717456295E-2</v>
      </c>
      <c r="AR661" s="17">
        <v>3.0243893099726801E-2</v>
      </c>
      <c r="AS661" s="17">
        <v>0</v>
      </c>
      <c r="AT661" s="17">
        <v>0.52790462020907702</v>
      </c>
      <c r="AU661" s="17"/>
      <c r="AV661" s="17">
        <v>0</v>
      </c>
      <c r="AW661" s="17">
        <v>8.5381672171082904E-2</v>
      </c>
      <c r="AX661" s="17">
        <v>0</v>
      </c>
      <c r="AY661" s="17">
        <v>4.6553324990503998E-2</v>
      </c>
      <c r="AZ661" s="17">
        <v>8.3291110547126401E-2</v>
      </c>
      <c r="BA661" s="17">
        <v>0</v>
      </c>
      <c r="BB661" s="17">
        <v>4.3597913991460499E-2</v>
      </c>
      <c r="BC661" s="17">
        <v>0</v>
      </c>
      <c r="BD661" s="17">
        <v>0</v>
      </c>
      <c r="BE661" s="17">
        <v>0.12278842597470301</v>
      </c>
      <c r="BF661" s="17">
        <v>0.108629033493802</v>
      </c>
      <c r="BG661" s="17">
        <v>8.5973728119728796E-2</v>
      </c>
      <c r="BH661" s="17">
        <v>0</v>
      </c>
      <c r="BI661" s="17">
        <v>0</v>
      </c>
      <c r="BJ661" s="17">
        <v>0</v>
      </c>
      <c r="BK661" s="17">
        <v>0.106153044346167</v>
      </c>
      <c r="BL661" s="17"/>
      <c r="BM661" s="17">
        <v>6.0989450343428099E-2</v>
      </c>
      <c r="BN661" s="17">
        <v>2.9336712619944399E-2</v>
      </c>
      <c r="BO661" s="17">
        <v>3.53311091420263E-2</v>
      </c>
      <c r="BP661" s="17">
        <v>0.102048545583811</v>
      </c>
      <c r="BQ661" s="17">
        <v>5.9330506833117698E-2</v>
      </c>
      <c r="BR661" s="17">
        <v>0</v>
      </c>
      <c r="BS661" s="17"/>
      <c r="BT661" s="17">
        <v>3.6962667740342597E-2</v>
      </c>
      <c r="BU661" s="17">
        <v>7.38523039665617E-2</v>
      </c>
      <c r="BV661" s="17"/>
      <c r="BW661" s="17">
        <v>9.5145594390874597E-3</v>
      </c>
      <c r="BX661" s="17">
        <v>7.3777252398733298E-2</v>
      </c>
      <c r="BY661" s="17"/>
      <c r="BZ661" s="17">
        <v>4.7946399017562903E-2</v>
      </c>
      <c r="CA661" s="17" t="s">
        <v>131</v>
      </c>
      <c r="CB661" s="17">
        <v>6.1928811558384901E-2</v>
      </c>
      <c r="CC661" s="17"/>
      <c r="CD661" s="17">
        <v>4.3000657067869902E-2</v>
      </c>
      <c r="CE661" s="17">
        <v>4.4348795465601998E-2</v>
      </c>
      <c r="CF661" s="17">
        <v>0.16531454184842101</v>
      </c>
      <c r="CG661" s="17"/>
      <c r="CH661" s="17">
        <v>2.7561273468683901E-2</v>
      </c>
      <c r="CI661" s="17">
        <v>3.2494325605743099E-2</v>
      </c>
      <c r="CJ661" s="17">
        <v>0.14428600661027599</v>
      </c>
      <c r="CK661" s="17"/>
      <c r="CL661" s="17">
        <v>5.60276369321875E-2</v>
      </c>
      <c r="CM661" s="17">
        <v>5.3538492044288302E-2</v>
      </c>
      <c r="CN661" s="17"/>
      <c r="CO661" s="17">
        <v>0</v>
      </c>
      <c r="CP661" s="17">
        <v>4.2891811181062597E-2</v>
      </c>
      <c r="CQ661" s="17">
        <v>3.0917359635209599E-2</v>
      </c>
      <c r="CR661" s="17">
        <v>0.124580991891487</v>
      </c>
    </row>
    <row r="662" spans="2:96" x14ac:dyDescent="0.25">
      <c r="B662" t="s">
        <v>380</v>
      </c>
      <c r="C662" s="17">
        <v>5.1432296517018299E-2</v>
      </c>
      <c r="D662" s="17">
        <v>7.4664698405557201E-2</v>
      </c>
      <c r="E662" s="17">
        <v>2.1187524348861699E-2</v>
      </c>
      <c r="F662" s="17"/>
      <c r="G662" s="17">
        <v>0</v>
      </c>
      <c r="H662" s="17">
        <v>4.2626836910515498E-2</v>
      </c>
      <c r="I662" s="17">
        <v>9.6635383279121898E-2</v>
      </c>
      <c r="J662" s="17">
        <v>6.1155870153118901E-2</v>
      </c>
      <c r="K662" s="17">
        <v>0.121648763007141</v>
      </c>
      <c r="L662" s="17">
        <v>0</v>
      </c>
      <c r="M662" s="17"/>
      <c r="N662" s="17">
        <v>4.3923431921267297E-2</v>
      </c>
      <c r="O662" s="17">
        <v>1.68027545233469E-2</v>
      </c>
      <c r="P662" s="17">
        <v>2.7279533924246702E-2</v>
      </c>
      <c r="Q662" s="17">
        <v>0.104180757032314</v>
      </c>
      <c r="R662" s="17"/>
      <c r="S662" s="17">
        <v>4.5051943407046102E-2</v>
      </c>
      <c r="T662" s="17">
        <v>4.0749711346444402E-2</v>
      </c>
      <c r="U662" s="17">
        <v>7.9526740113942396E-2</v>
      </c>
      <c r="V662" s="17">
        <v>0.116881547521199</v>
      </c>
      <c r="W662" s="17">
        <v>0</v>
      </c>
      <c r="X662" s="17">
        <v>6.5369237603046096E-2</v>
      </c>
      <c r="Y662" s="17">
        <v>0</v>
      </c>
      <c r="Z662" s="17">
        <v>0</v>
      </c>
      <c r="AA662" s="17">
        <v>9.5832061609239294E-2</v>
      </c>
      <c r="AB662" s="17">
        <v>7.8038045777388196E-2</v>
      </c>
      <c r="AC662" s="17">
        <v>0.105940014497581</v>
      </c>
      <c r="AD662" s="17">
        <v>0</v>
      </c>
      <c r="AE662" s="17"/>
      <c r="AF662" s="17">
        <v>3.37512991979355E-2</v>
      </c>
      <c r="AG662" s="17">
        <v>7.7176683630140297E-2</v>
      </c>
      <c r="AH662" s="17">
        <v>8.1225007538311994E-2</v>
      </c>
      <c r="AI662" s="17">
        <v>0</v>
      </c>
      <c r="AJ662" s="17">
        <v>2.3521954317162998E-2</v>
      </c>
      <c r="AK662" s="17"/>
      <c r="AL662" s="17">
        <v>2.3188651731669702E-2</v>
      </c>
      <c r="AM662" s="17">
        <v>6.0262154306387102E-2</v>
      </c>
      <c r="AN662" s="17">
        <v>7.5286280030250299E-2</v>
      </c>
      <c r="AO662" s="17"/>
      <c r="AP662" s="17">
        <v>2.3964640474207301E-2</v>
      </c>
      <c r="AQ662" s="17">
        <v>0</v>
      </c>
      <c r="AR662" s="17">
        <v>9.6767717472129602E-2</v>
      </c>
      <c r="AS662" s="17">
        <v>5.35276045197602E-2</v>
      </c>
      <c r="AT662" s="17">
        <v>0</v>
      </c>
      <c r="AU662" s="17"/>
      <c r="AV662" s="17">
        <v>0</v>
      </c>
      <c r="AW662" s="17">
        <v>0.21224876254914801</v>
      </c>
      <c r="AX662" s="17">
        <v>0.129307984676959</v>
      </c>
      <c r="AY662" s="17">
        <v>0</v>
      </c>
      <c r="AZ662" s="17">
        <v>0</v>
      </c>
      <c r="BA662" s="17">
        <v>6.1314252036983E-2</v>
      </c>
      <c r="BB662" s="17">
        <v>0</v>
      </c>
      <c r="BC662" s="17">
        <v>7.4594566471909499E-2</v>
      </c>
      <c r="BD662" s="17">
        <v>6.0883291871757901E-2</v>
      </c>
      <c r="BE662" s="17">
        <v>0</v>
      </c>
      <c r="BF662" s="17">
        <v>0</v>
      </c>
      <c r="BG662" s="17">
        <v>0</v>
      </c>
      <c r="BH662" s="17">
        <v>0</v>
      </c>
      <c r="BI662" s="17">
        <v>0</v>
      </c>
      <c r="BJ662" s="17">
        <v>0</v>
      </c>
      <c r="BK662" s="17">
        <v>0.14702215275115901</v>
      </c>
      <c r="BL662" s="17"/>
      <c r="BM662" s="17">
        <v>5.2244759511461097E-2</v>
      </c>
      <c r="BN662" s="17">
        <v>3.0624473382059401E-2</v>
      </c>
      <c r="BO662" s="17">
        <v>3.56999212046233E-2</v>
      </c>
      <c r="BP662" s="17">
        <v>3.69261190886696E-2</v>
      </c>
      <c r="BQ662" s="17">
        <v>0.142865898873273</v>
      </c>
      <c r="BR662" s="17">
        <v>0.45174479493909597</v>
      </c>
      <c r="BS662" s="17"/>
      <c r="BT662" s="17">
        <v>6.8700828382251403E-2</v>
      </c>
      <c r="BU662" s="17">
        <v>3.25280364846754E-2</v>
      </c>
      <c r="BV662" s="17"/>
      <c r="BW662" s="17">
        <v>6.0851654812855198E-2</v>
      </c>
      <c r="BX662" s="17">
        <v>4.1398675718964301E-2</v>
      </c>
      <c r="BY662" s="17"/>
      <c r="BZ662" s="17">
        <v>3.82304446290666E-2</v>
      </c>
      <c r="CA662" s="17" t="s">
        <v>131</v>
      </c>
      <c r="CB662" s="17">
        <v>7.2608888487052006E-2</v>
      </c>
      <c r="CC662" s="17"/>
      <c r="CD662" s="17">
        <v>3.5295024542088202E-2</v>
      </c>
      <c r="CE662" s="17">
        <v>7.9849771326283195E-2</v>
      </c>
      <c r="CF662" s="17">
        <v>0.10116281310719601</v>
      </c>
      <c r="CG662" s="17"/>
      <c r="CH662" s="17">
        <v>4.0136173624524998E-2</v>
      </c>
      <c r="CI662" s="17">
        <v>3.3583674928974697E-2</v>
      </c>
      <c r="CJ662" s="17">
        <v>3.9259973719176999E-2</v>
      </c>
      <c r="CK662" s="17"/>
      <c r="CL662" s="17">
        <v>3.0220446475289899E-2</v>
      </c>
      <c r="CM662" s="17">
        <v>6.08730075271895E-2</v>
      </c>
      <c r="CN662" s="17"/>
      <c r="CO662" s="17">
        <v>0</v>
      </c>
      <c r="CP662" s="17">
        <v>3.6889179480078103E-2</v>
      </c>
      <c r="CQ662" s="17">
        <v>2.83832415127287E-2</v>
      </c>
      <c r="CR662" s="17">
        <v>0.12807650232757101</v>
      </c>
    </row>
    <row r="663" spans="2:96" x14ac:dyDescent="0.25">
      <c r="B663" t="s">
        <v>175</v>
      </c>
      <c r="C663" s="17">
        <v>2.98542760506052E-2</v>
      </c>
      <c r="D663" s="17">
        <v>2.9396728956681401E-2</v>
      </c>
      <c r="E663" s="17">
        <v>3.0449927231155499E-2</v>
      </c>
      <c r="F663" s="17"/>
      <c r="G663" s="17">
        <v>2.9387151599402601E-2</v>
      </c>
      <c r="H663" s="17">
        <v>0</v>
      </c>
      <c r="I663" s="17">
        <v>4.9256304136638202E-2</v>
      </c>
      <c r="J663" s="17">
        <v>0</v>
      </c>
      <c r="K663" s="17">
        <v>3.7636238707495398E-2</v>
      </c>
      <c r="L663" s="17">
        <v>7.4477766999538203E-2</v>
      </c>
      <c r="M663" s="17"/>
      <c r="N663" s="17">
        <v>1.6937420316221499E-2</v>
      </c>
      <c r="O663" s="17">
        <v>5.5079649552529197E-2</v>
      </c>
      <c r="P663" s="17">
        <v>6.0413281456868001E-2</v>
      </c>
      <c r="Q663" s="17">
        <v>0</v>
      </c>
      <c r="R663" s="17"/>
      <c r="S663" s="17">
        <v>7.4433814614283195E-2</v>
      </c>
      <c r="T663" s="17">
        <v>0</v>
      </c>
      <c r="U663" s="17">
        <v>7.9526740113942396E-2</v>
      </c>
      <c r="V663" s="17">
        <v>0</v>
      </c>
      <c r="W663" s="17">
        <v>0</v>
      </c>
      <c r="X663" s="17">
        <v>0</v>
      </c>
      <c r="Y663" s="17">
        <v>0</v>
      </c>
      <c r="Z663" s="17">
        <v>0</v>
      </c>
      <c r="AA663" s="17">
        <v>0</v>
      </c>
      <c r="AB663" s="17">
        <v>0</v>
      </c>
      <c r="AC663" s="17">
        <v>0.112872202781546</v>
      </c>
      <c r="AD663" s="17">
        <v>4.0192195276317601E-2</v>
      </c>
      <c r="AE663" s="17"/>
      <c r="AF663" s="17">
        <v>3.0921177312790801E-2</v>
      </c>
      <c r="AG663" s="17">
        <v>5.4794403832584798E-2</v>
      </c>
      <c r="AH663" s="17">
        <v>7.4763578719457005E-2</v>
      </c>
      <c r="AI663" s="17">
        <v>0</v>
      </c>
      <c r="AJ663" s="17">
        <v>0</v>
      </c>
      <c r="AK663" s="17"/>
      <c r="AL663" s="17">
        <v>3.9512457257188001E-2</v>
      </c>
      <c r="AM663" s="17">
        <v>3.93952172379275E-2</v>
      </c>
      <c r="AN663" s="17">
        <v>0</v>
      </c>
      <c r="AO663" s="17"/>
      <c r="AP663" s="17">
        <v>8.8064349123235894E-2</v>
      </c>
      <c r="AQ663" s="17">
        <v>0</v>
      </c>
      <c r="AR663" s="17">
        <v>0</v>
      </c>
      <c r="AS663" s="17">
        <v>3.3595907003246703E-2</v>
      </c>
      <c r="AT663" s="17">
        <v>0</v>
      </c>
      <c r="AU663" s="17"/>
      <c r="AV663" s="17">
        <v>0</v>
      </c>
      <c r="AW663" s="17">
        <v>0</v>
      </c>
      <c r="AX663" s="17">
        <v>0</v>
      </c>
      <c r="AY663" s="17">
        <v>0</v>
      </c>
      <c r="AZ663" s="17">
        <v>0.14174711135724699</v>
      </c>
      <c r="BA663" s="17">
        <v>0</v>
      </c>
      <c r="BB663" s="17">
        <v>4.9145408756018902E-2</v>
      </c>
      <c r="BC663" s="17">
        <v>5.5617894301543701E-2</v>
      </c>
      <c r="BD663" s="17">
        <v>0</v>
      </c>
      <c r="BE663" s="17">
        <v>0</v>
      </c>
      <c r="BF663" s="17">
        <v>0</v>
      </c>
      <c r="BG663" s="17">
        <v>0</v>
      </c>
      <c r="BH663" s="17">
        <v>0</v>
      </c>
      <c r="BI663" s="17">
        <v>1</v>
      </c>
      <c r="BJ663" s="17">
        <v>0</v>
      </c>
      <c r="BK663" s="17">
        <v>0</v>
      </c>
      <c r="BL663" s="17"/>
      <c r="BM663" s="17">
        <v>4.4795299233051901E-2</v>
      </c>
      <c r="BN663" s="17">
        <v>1.6350592202798199E-2</v>
      </c>
      <c r="BO663" s="17">
        <v>7.0100779631673701E-2</v>
      </c>
      <c r="BP663" s="17">
        <v>0</v>
      </c>
      <c r="BQ663" s="17">
        <v>0</v>
      </c>
      <c r="BR663" s="17">
        <v>0</v>
      </c>
      <c r="BS663" s="17"/>
      <c r="BT663" s="17">
        <v>7.5688618105802397E-3</v>
      </c>
      <c r="BU663" s="17">
        <v>5.6735278107136598E-2</v>
      </c>
      <c r="BV663" s="17"/>
      <c r="BW663" s="17">
        <v>4.3251432415250902E-2</v>
      </c>
      <c r="BX663" s="17">
        <v>0</v>
      </c>
      <c r="BY663" s="17"/>
      <c r="BZ663" s="17">
        <v>4.1914586794541103E-2</v>
      </c>
      <c r="CA663" s="17" t="s">
        <v>131</v>
      </c>
      <c r="CB663" s="17">
        <v>1.0508787112857999E-2</v>
      </c>
      <c r="CC663" s="17"/>
      <c r="CD663" s="17">
        <v>3.13623478450855E-2</v>
      </c>
      <c r="CE663" s="17">
        <v>1.6282859244105399E-2</v>
      </c>
      <c r="CF663" s="17">
        <v>6.4277129431242197E-2</v>
      </c>
      <c r="CG663" s="17"/>
      <c r="CH663" s="17">
        <v>5.4107034992884301E-2</v>
      </c>
      <c r="CI663" s="17">
        <v>4.1744072664343997E-2</v>
      </c>
      <c r="CJ663" s="17">
        <v>0</v>
      </c>
      <c r="CK663" s="17"/>
      <c r="CL663" s="17">
        <v>1.51194737728446E-2</v>
      </c>
      <c r="CM663" s="17">
        <v>4.1805862763758903E-2</v>
      </c>
      <c r="CN663" s="17"/>
      <c r="CO663" s="17">
        <v>4.80884216087493E-2</v>
      </c>
      <c r="CP663" s="17">
        <v>1.42877313324108E-2</v>
      </c>
      <c r="CQ663" s="17">
        <v>6.21502052947022E-2</v>
      </c>
      <c r="CR663" s="17">
        <v>0</v>
      </c>
    </row>
    <row r="664" spans="2:96" x14ac:dyDescent="0.25">
      <c r="B664" t="s">
        <v>381</v>
      </c>
      <c r="C664" s="17">
        <v>0.66397121343340104</v>
      </c>
      <c r="D664" s="17">
        <v>0.69664575880909796</v>
      </c>
      <c r="E664" s="17">
        <v>0.62143432097917894</v>
      </c>
      <c r="F664" s="17"/>
      <c r="G664" s="17">
        <v>0.75149337178081999</v>
      </c>
      <c r="H664" s="17">
        <v>0.73839856775503399</v>
      </c>
      <c r="I664" s="17">
        <v>0.54649814058915203</v>
      </c>
      <c r="J664" s="17">
        <v>0.56400157903929804</v>
      </c>
      <c r="K664" s="17">
        <v>0.63081457271324004</v>
      </c>
      <c r="L664" s="17">
        <v>0.779335861663914</v>
      </c>
      <c r="M664" s="17"/>
      <c r="N664" s="17">
        <v>0.72007123031787001</v>
      </c>
      <c r="O664" s="17">
        <v>0.76381629892244696</v>
      </c>
      <c r="P664" s="17">
        <v>0.62655596405692504</v>
      </c>
      <c r="Q664" s="17">
        <v>0.55294027107702004</v>
      </c>
      <c r="R664" s="17"/>
      <c r="S664" s="17">
        <v>0.63393052294642405</v>
      </c>
      <c r="T664" s="17">
        <v>0.63462291551366701</v>
      </c>
      <c r="U664" s="17">
        <v>0.65728485568861605</v>
      </c>
      <c r="V664" s="17">
        <v>0.71707328224077804</v>
      </c>
      <c r="W664" s="17">
        <v>0.70138152786644004</v>
      </c>
      <c r="X664" s="17">
        <v>0.80894872971187304</v>
      </c>
      <c r="Y664" s="17">
        <v>0.69790797328246701</v>
      </c>
      <c r="Z664" s="17">
        <v>0.53378772215090597</v>
      </c>
      <c r="AA664" s="17">
        <v>0.71668529140869697</v>
      </c>
      <c r="AB664" s="17">
        <v>0.771227869448884</v>
      </c>
      <c r="AC664" s="17">
        <v>0.384709359140608</v>
      </c>
      <c r="AD664" s="17">
        <v>0.63007262211760096</v>
      </c>
      <c r="AE664" s="17"/>
      <c r="AF664" s="17">
        <v>0.63729784626571395</v>
      </c>
      <c r="AG664" s="17">
        <v>0.68323847681331396</v>
      </c>
      <c r="AH664" s="17">
        <v>0.76655654570781595</v>
      </c>
      <c r="AI664" s="17">
        <v>1</v>
      </c>
      <c r="AJ664" s="17">
        <v>0.64012135207060195</v>
      </c>
      <c r="AK664" s="17"/>
      <c r="AL664" s="17">
        <v>0.71862452912297903</v>
      </c>
      <c r="AM664" s="17">
        <v>0.68294897976039604</v>
      </c>
      <c r="AN664" s="17">
        <v>0.71223408687601897</v>
      </c>
      <c r="AO664" s="17"/>
      <c r="AP664" s="17">
        <v>0.64191345649406895</v>
      </c>
      <c r="AQ664" s="17">
        <v>0.63205957188280504</v>
      </c>
      <c r="AR664" s="17">
        <v>0.69289454181536703</v>
      </c>
      <c r="AS664" s="17">
        <v>0.74040013013522299</v>
      </c>
      <c r="AT664" s="17">
        <v>0.47209537979092298</v>
      </c>
      <c r="AU664" s="17"/>
      <c r="AV664" s="17">
        <v>1</v>
      </c>
      <c r="AW664" s="17">
        <v>0.48462295988118398</v>
      </c>
      <c r="AX664" s="17">
        <v>0.64538468944463001</v>
      </c>
      <c r="AY664" s="17">
        <v>0.69988797604594799</v>
      </c>
      <c r="AZ664" s="17">
        <v>0.61148480578923603</v>
      </c>
      <c r="BA664" s="17">
        <v>0.67533561333831504</v>
      </c>
      <c r="BB664" s="17">
        <v>0.64464878721698404</v>
      </c>
      <c r="BC664" s="17">
        <v>0.86978753922654695</v>
      </c>
      <c r="BD664" s="17">
        <v>0.64523922291384195</v>
      </c>
      <c r="BE664" s="17">
        <v>0.72542530278889805</v>
      </c>
      <c r="BF664" s="17">
        <v>0.74622953123901004</v>
      </c>
      <c r="BG664" s="17">
        <v>0.74031010600352798</v>
      </c>
      <c r="BH664" s="17">
        <v>1</v>
      </c>
      <c r="BI664" s="17">
        <v>0</v>
      </c>
      <c r="BJ664" s="17">
        <v>0.77823490902650605</v>
      </c>
      <c r="BK664" s="17">
        <v>0.55291642682310704</v>
      </c>
      <c r="BL664" s="17"/>
      <c r="BM664" s="17">
        <v>0.60529451954182001</v>
      </c>
      <c r="BN664" s="17">
        <v>0.78852583266188903</v>
      </c>
      <c r="BO664" s="17">
        <v>0.63741901206721296</v>
      </c>
      <c r="BP664" s="17">
        <v>0.69662450940318998</v>
      </c>
      <c r="BQ664" s="17">
        <v>0.49779830191204699</v>
      </c>
      <c r="BR664" s="17">
        <v>0</v>
      </c>
      <c r="BS664" s="17"/>
      <c r="BT664" s="17">
        <v>0.70501405377884396</v>
      </c>
      <c r="BU664" s="17">
        <v>0.60720804876717704</v>
      </c>
      <c r="BV664" s="17"/>
      <c r="BW664" s="17">
        <v>0.74151655983667097</v>
      </c>
      <c r="BX664" s="17">
        <v>0.66873833663476401</v>
      </c>
      <c r="BY664" s="17"/>
      <c r="BZ664" s="17">
        <v>0.62159294001767795</v>
      </c>
      <c r="CA664" s="17" t="s">
        <v>131</v>
      </c>
      <c r="CB664" s="17">
        <v>0.73194860116173299</v>
      </c>
      <c r="CC664" s="17"/>
      <c r="CD664" s="17">
        <v>0.74819431977701101</v>
      </c>
      <c r="CE664" s="17">
        <v>0.49832847077514802</v>
      </c>
      <c r="CF664" s="17">
        <v>0.61953893102031199</v>
      </c>
      <c r="CG664" s="17"/>
      <c r="CH664" s="17">
        <v>0.63486873832974899</v>
      </c>
      <c r="CI664" s="17">
        <v>0.57711836877044798</v>
      </c>
      <c r="CJ664" s="17">
        <v>0.66041669538334202</v>
      </c>
      <c r="CK664" s="17"/>
      <c r="CL664" s="17">
        <v>0.68454577974983999</v>
      </c>
      <c r="CM664" s="17">
        <v>0.65254694000916402</v>
      </c>
      <c r="CN664" s="17"/>
      <c r="CO664" s="17">
        <v>0.88098338091477002</v>
      </c>
      <c r="CP664" s="17">
        <v>0.80629959848847399</v>
      </c>
      <c r="CQ664" s="17">
        <v>0.61363842471441499</v>
      </c>
      <c r="CR664" s="17">
        <v>0.41888021275211401</v>
      </c>
    </row>
    <row r="665" spans="2:96" x14ac:dyDescent="0.25">
      <c r="B665" t="s">
        <v>382</v>
      </c>
      <c r="C665" s="17">
        <v>0.104748157286914</v>
      </c>
      <c r="D665" s="17">
        <v>0.10108344308345101</v>
      </c>
      <c r="E665" s="17">
        <v>0.10951901338164299</v>
      </c>
      <c r="F665" s="17"/>
      <c r="G665" s="17">
        <v>8.0785923199692494E-2</v>
      </c>
      <c r="H665" s="17">
        <v>4.2626836910515498E-2</v>
      </c>
      <c r="I665" s="17">
        <v>0.163817249393297</v>
      </c>
      <c r="J665" s="17">
        <v>0.11217357159499</v>
      </c>
      <c r="K665" s="17">
        <v>0.164248876968178</v>
      </c>
      <c r="L665" s="17">
        <v>6.9911893625470095E-2</v>
      </c>
      <c r="M665" s="17"/>
      <c r="N665" s="17">
        <v>0.12657345746312301</v>
      </c>
      <c r="O665" s="17">
        <v>8.4463812832948099E-2</v>
      </c>
      <c r="P665" s="17">
        <v>9.9993749706874593E-2</v>
      </c>
      <c r="Q665" s="17">
        <v>0.104180757032314</v>
      </c>
      <c r="R665" s="17"/>
      <c r="S665" s="17">
        <v>0.113716535275596</v>
      </c>
      <c r="T665" s="17">
        <v>0.11786227873717101</v>
      </c>
      <c r="U665" s="17">
        <v>0.16331404479598099</v>
      </c>
      <c r="V665" s="17">
        <v>0.175476835252899</v>
      </c>
      <c r="W665" s="17">
        <v>0.19959640028214001</v>
      </c>
      <c r="X665" s="17">
        <v>6.5369237603046096E-2</v>
      </c>
      <c r="Y665" s="17">
        <v>8.4092445139247296E-2</v>
      </c>
      <c r="Z665" s="17">
        <v>0</v>
      </c>
      <c r="AA665" s="17">
        <v>9.5832061609239294E-2</v>
      </c>
      <c r="AB665" s="17">
        <v>0.14580630821844801</v>
      </c>
      <c r="AC665" s="17">
        <v>0.105940014497581</v>
      </c>
      <c r="AD665" s="17">
        <v>0</v>
      </c>
      <c r="AE665" s="17"/>
      <c r="AF665" s="17">
        <v>0.14173857214305399</v>
      </c>
      <c r="AG665" s="17">
        <v>7.7176683630140297E-2</v>
      </c>
      <c r="AH665" s="17">
        <v>8.1225007538311994E-2</v>
      </c>
      <c r="AI665" s="17">
        <v>0</v>
      </c>
      <c r="AJ665" s="17">
        <v>8.75875048033736E-2</v>
      </c>
      <c r="AK665" s="17"/>
      <c r="AL665" s="17">
        <v>0.10268217999569799</v>
      </c>
      <c r="AM665" s="17">
        <v>7.2808446219061004E-2</v>
      </c>
      <c r="AN665" s="17">
        <v>7.5286280030250299E-2</v>
      </c>
      <c r="AO665" s="17"/>
      <c r="AP665" s="17">
        <v>8.9596271576650094E-2</v>
      </c>
      <c r="AQ665" s="17">
        <v>8.1983753717456295E-2</v>
      </c>
      <c r="AR665" s="17">
        <v>0.127011610571856</v>
      </c>
      <c r="AS665" s="17">
        <v>5.35276045197602E-2</v>
      </c>
      <c r="AT665" s="17">
        <v>0.52790462020907702</v>
      </c>
      <c r="AU665" s="17"/>
      <c r="AV665" s="17">
        <v>0</v>
      </c>
      <c r="AW665" s="17">
        <v>0.29763043472023099</v>
      </c>
      <c r="AX665" s="17">
        <v>0.129307984676959</v>
      </c>
      <c r="AY665" s="17">
        <v>4.6553324990503998E-2</v>
      </c>
      <c r="AZ665" s="17">
        <v>8.3291110547126401E-2</v>
      </c>
      <c r="BA665" s="17">
        <v>6.1314252036983E-2</v>
      </c>
      <c r="BB665" s="17">
        <v>4.3597913991460499E-2</v>
      </c>
      <c r="BC665" s="17">
        <v>7.4594566471909499E-2</v>
      </c>
      <c r="BD665" s="17">
        <v>6.0883291871757901E-2</v>
      </c>
      <c r="BE665" s="17">
        <v>0.12278842597470301</v>
      </c>
      <c r="BF665" s="17">
        <v>0.108629033493802</v>
      </c>
      <c r="BG665" s="17">
        <v>8.5973728119728796E-2</v>
      </c>
      <c r="BH665" s="17">
        <v>0</v>
      </c>
      <c r="BI665" s="17">
        <v>0</v>
      </c>
      <c r="BJ665" s="17">
        <v>0</v>
      </c>
      <c r="BK665" s="17">
        <v>0.253175197097326</v>
      </c>
      <c r="BL665" s="17"/>
      <c r="BM665" s="17">
        <v>0.113234209854889</v>
      </c>
      <c r="BN665" s="17">
        <v>5.99611860020038E-2</v>
      </c>
      <c r="BO665" s="17">
        <v>7.1031030346649607E-2</v>
      </c>
      <c r="BP665" s="17">
        <v>0.13897466467248001</v>
      </c>
      <c r="BQ665" s="17">
        <v>0.202196405706391</v>
      </c>
      <c r="BR665" s="17">
        <v>0.45174479493909597</v>
      </c>
      <c r="BS665" s="17"/>
      <c r="BT665" s="17">
        <v>0.105663496122594</v>
      </c>
      <c r="BU665" s="17">
        <v>0.106380340451237</v>
      </c>
      <c r="BV665" s="17"/>
      <c r="BW665" s="17">
        <v>7.0366214251942602E-2</v>
      </c>
      <c r="BX665" s="17">
        <v>0.115175928117698</v>
      </c>
      <c r="BY665" s="17"/>
      <c r="BZ665" s="17">
        <v>8.6176843646629503E-2</v>
      </c>
      <c r="CA665" s="17" t="s">
        <v>131</v>
      </c>
      <c r="CB665" s="17">
        <v>0.134537700045437</v>
      </c>
      <c r="CC665" s="17"/>
      <c r="CD665" s="17">
        <v>7.8295681609958104E-2</v>
      </c>
      <c r="CE665" s="17">
        <v>0.124198566791885</v>
      </c>
      <c r="CF665" s="17">
        <v>0.26647735495561697</v>
      </c>
      <c r="CG665" s="17"/>
      <c r="CH665" s="17">
        <v>6.7697447093208907E-2</v>
      </c>
      <c r="CI665" s="17">
        <v>6.6078000534717907E-2</v>
      </c>
      <c r="CJ665" s="17">
        <v>0.18354598032945299</v>
      </c>
      <c r="CK665" s="17"/>
      <c r="CL665" s="17">
        <v>8.6248083407477402E-2</v>
      </c>
      <c r="CM665" s="17">
        <v>0.114411499571478</v>
      </c>
      <c r="CN665" s="17"/>
      <c r="CO665" s="17">
        <v>0</v>
      </c>
      <c r="CP665" s="17">
        <v>7.9780990661140694E-2</v>
      </c>
      <c r="CQ665" s="17">
        <v>5.9300601147938198E-2</v>
      </c>
      <c r="CR665" s="17">
        <v>0.25265749421905798</v>
      </c>
    </row>
    <row r="666" spans="2:96" x14ac:dyDescent="0.25">
      <c r="B666" t="s">
        <v>275</v>
      </c>
      <c r="C666" s="17">
        <v>0.55922305614648804</v>
      </c>
      <c r="D666" s="17">
        <v>0.595562315725647</v>
      </c>
      <c r="E666" s="17">
        <v>0.51191530759753601</v>
      </c>
      <c r="F666" s="17"/>
      <c r="G666" s="17">
        <v>0.67070744858112696</v>
      </c>
      <c r="H666" s="17">
        <v>0.69577173084451804</v>
      </c>
      <c r="I666" s="17">
        <v>0.38268089119585502</v>
      </c>
      <c r="J666" s="17">
        <v>0.45182800744430801</v>
      </c>
      <c r="K666" s="17">
        <v>0.46656569574506201</v>
      </c>
      <c r="L666" s="17">
        <v>0.70942396803844399</v>
      </c>
      <c r="M666" s="17"/>
      <c r="N666" s="17">
        <v>0.59349777285474703</v>
      </c>
      <c r="O666" s="17">
        <v>0.67935248608949805</v>
      </c>
      <c r="P666" s="17">
        <v>0.52656221435005102</v>
      </c>
      <c r="Q666" s="17">
        <v>0.44875951404470699</v>
      </c>
      <c r="R666" s="17"/>
      <c r="S666" s="17">
        <v>0.52021398767082805</v>
      </c>
      <c r="T666" s="17">
        <v>0.51676063677649597</v>
      </c>
      <c r="U666" s="17">
        <v>0.493970810892634</v>
      </c>
      <c r="V666" s="17">
        <v>0.54159644698787901</v>
      </c>
      <c r="W666" s="17">
        <v>0.50178512758430005</v>
      </c>
      <c r="X666" s="17">
        <v>0.74357949210882701</v>
      </c>
      <c r="Y666" s="17">
        <v>0.61381552814322005</v>
      </c>
      <c r="Z666" s="17">
        <v>0.53378772215090597</v>
      </c>
      <c r="AA666" s="17">
        <v>0.62085322979945801</v>
      </c>
      <c r="AB666" s="17">
        <v>0.62542156123043702</v>
      </c>
      <c r="AC666" s="17">
        <v>0.27876934464302799</v>
      </c>
      <c r="AD666" s="17">
        <v>0.63007262211760096</v>
      </c>
      <c r="AE666" s="17"/>
      <c r="AF666" s="17">
        <v>0.49555927412265999</v>
      </c>
      <c r="AG666" s="17">
        <v>0.60606179318317299</v>
      </c>
      <c r="AH666" s="17">
        <v>0.68533153816950398</v>
      </c>
      <c r="AI666" s="17">
        <v>1</v>
      </c>
      <c r="AJ666" s="17">
        <v>0.55253384726722798</v>
      </c>
      <c r="AK666" s="17"/>
      <c r="AL666" s="17">
        <v>0.61594234912728096</v>
      </c>
      <c r="AM666" s="17">
        <v>0.61014053354133502</v>
      </c>
      <c r="AN666" s="17">
        <v>0.63694780684576802</v>
      </c>
      <c r="AO666" s="17"/>
      <c r="AP666" s="17">
        <v>0.55231718491741899</v>
      </c>
      <c r="AQ666" s="17">
        <v>0.55007581816534801</v>
      </c>
      <c r="AR666" s="17">
        <v>0.56588293124350997</v>
      </c>
      <c r="AS666" s="17">
        <v>0.68687252561546297</v>
      </c>
      <c r="AT666" s="17">
        <v>-5.5809240418154403E-2</v>
      </c>
      <c r="AU666" s="17"/>
      <c r="AV666" s="17">
        <v>1</v>
      </c>
      <c r="AW666" s="17">
        <v>0.18699252516095399</v>
      </c>
      <c r="AX666" s="17">
        <v>0.51607670476767098</v>
      </c>
      <c r="AY666" s="17">
        <v>0.65333465105544397</v>
      </c>
      <c r="AZ666" s="17">
        <v>0.52819369524211002</v>
      </c>
      <c r="BA666" s="17">
        <v>0.614021361301332</v>
      </c>
      <c r="BB666" s="17">
        <v>0.60105087322552397</v>
      </c>
      <c r="BC666" s="17">
        <v>0.79519297275463696</v>
      </c>
      <c r="BD666" s="17">
        <v>0.58435593104208405</v>
      </c>
      <c r="BE666" s="17">
        <v>0.60263687681419498</v>
      </c>
      <c r="BF666" s="17">
        <v>0.63760049774520899</v>
      </c>
      <c r="BG666" s="17">
        <v>0.65433637788379895</v>
      </c>
      <c r="BH666" s="17">
        <v>1</v>
      </c>
      <c r="BI666" s="17">
        <v>0</v>
      </c>
      <c r="BJ666" s="17">
        <v>0.77823490902650605</v>
      </c>
      <c r="BK666" s="17">
        <v>0.29974122972578099</v>
      </c>
      <c r="BL666" s="17"/>
      <c r="BM666" s="17">
        <v>0.49206030968693099</v>
      </c>
      <c r="BN666" s="17">
        <v>0.72856464665988496</v>
      </c>
      <c r="BO666" s="17">
        <v>0.56638798172056404</v>
      </c>
      <c r="BP666" s="17">
        <v>0.55764984473071</v>
      </c>
      <c r="BQ666" s="17">
        <v>0.29560189620565702</v>
      </c>
      <c r="BR666" s="17">
        <v>-0.45174479493909597</v>
      </c>
      <c r="BS666" s="17"/>
      <c r="BT666" s="17">
        <v>0.59935055765625</v>
      </c>
      <c r="BU666" s="17">
        <v>0.50082770831594003</v>
      </c>
      <c r="BV666" s="17"/>
      <c r="BW666" s="17">
        <v>0.67115034558472797</v>
      </c>
      <c r="BX666" s="17">
        <v>0.55356240851706595</v>
      </c>
      <c r="BY666" s="17"/>
      <c r="BZ666" s="17">
        <v>0.53541609637104903</v>
      </c>
      <c r="CA666" s="17" t="s">
        <v>131</v>
      </c>
      <c r="CB666" s="17">
        <v>0.59741090111629602</v>
      </c>
      <c r="CC666" s="17"/>
      <c r="CD666" s="17">
        <v>0.66989863816705297</v>
      </c>
      <c r="CE666" s="17">
        <v>0.37412990398326301</v>
      </c>
      <c r="CF666" s="17">
        <v>0.35306157606469502</v>
      </c>
      <c r="CG666" s="17"/>
      <c r="CH666" s="17">
        <v>0.56717129123653998</v>
      </c>
      <c r="CI666" s="17">
        <v>0.51104036823573096</v>
      </c>
      <c r="CJ666" s="17">
        <v>0.476870715053889</v>
      </c>
      <c r="CK666" s="17"/>
      <c r="CL666" s="17">
        <v>0.59829769634236296</v>
      </c>
      <c r="CM666" s="17">
        <v>0.53813544043768602</v>
      </c>
      <c r="CN666" s="17"/>
      <c r="CO666" s="17">
        <v>0.88098338091477002</v>
      </c>
      <c r="CP666" s="17">
        <v>0.72651860782733302</v>
      </c>
      <c r="CQ666" s="17">
        <v>0.55433782356647598</v>
      </c>
      <c r="CR666" s="17">
        <v>0.16622271853305601</v>
      </c>
    </row>
    <row r="667" spans="2:96" x14ac:dyDescent="0.25">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c r="BB667" s="17"/>
      <c r="BC667" s="17"/>
      <c r="BD667" s="17"/>
      <c r="BE667" s="17"/>
      <c r="BF667" s="17"/>
      <c r="BG667" s="17"/>
      <c r="BH667" s="17"/>
      <c r="BI667" s="17"/>
      <c r="BJ667" s="17"/>
      <c r="BK667" s="17"/>
      <c r="BL667" s="17"/>
      <c r="BM667" s="17"/>
      <c r="BN667" s="17"/>
      <c r="BO667" s="17"/>
      <c r="BP667" s="17"/>
      <c r="BQ667" s="17"/>
      <c r="BR667" s="17"/>
      <c r="BS667" s="17"/>
      <c r="BT667" s="17"/>
      <c r="BU667" s="17"/>
      <c r="BV667" s="17"/>
      <c r="BW667" s="17"/>
      <c r="BX667" s="17"/>
      <c r="BY667" s="17"/>
      <c r="BZ667" s="17"/>
      <c r="CA667" s="17"/>
      <c r="CB667" s="17"/>
      <c r="CC667" s="17"/>
      <c r="CD667" s="17"/>
      <c r="CE667" s="17"/>
      <c r="CF667" s="17"/>
      <c r="CG667" s="17"/>
      <c r="CH667" s="17"/>
      <c r="CI667" s="17"/>
      <c r="CJ667" s="17"/>
      <c r="CK667" s="17"/>
      <c r="CL667" s="17"/>
      <c r="CM667" s="17"/>
      <c r="CN667" s="17"/>
      <c r="CO667" s="17"/>
      <c r="CP667" s="17"/>
      <c r="CQ667" s="17"/>
      <c r="CR667" s="17"/>
    </row>
    <row r="668" spans="2:96" x14ac:dyDescent="0.25">
      <c r="B668" s="6" t="s">
        <v>399</v>
      </c>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c r="AI668" s="17"/>
      <c r="AJ668" s="17"/>
      <c r="AK668" s="17"/>
      <c r="AL668" s="17"/>
      <c r="AM668" s="17"/>
      <c r="AN668" s="17"/>
      <c r="AO668" s="17"/>
      <c r="AP668" s="17"/>
      <c r="AQ668" s="17"/>
      <c r="AR668" s="17"/>
      <c r="AS668" s="17"/>
      <c r="AT668" s="17"/>
      <c r="AU668" s="17"/>
      <c r="AV668" s="17"/>
      <c r="AW668" s="17"/>
      <c r="AX668" s="17"/>
      <c r="AY668" s="17"/>
      <c r="AZ668" s="17"/>
      <c r="BA668" s="17"/>
      <c r="BB668" s="17"/>
      <c r="BC668" s="17"/>
      <c r="BD668" s="17"/>
      <c r="BE668" s="17"/>
      <c r="BF668" s="17"/>
      <c r="BG668" s="17"/>
      <c r="BH668" s="17"/>
      <c r="BI668" s="17"/>
      <c r="BJ668" s="17"/>
      <c r="BK668" s="17"/>
      <c r="BL668" s="17"/>
      <c r="BM668" s="17"/>
      <c r="BN668" s="17"/>
      <c r="BO668" s="17"/>
      <c r="BP668" s="17"/>
      <c r="BQ668" s="17"/>
      <c r="BR668" s="17"/>
      <c r="BS668" s="17"/>
      <c r="BT668" s="17"/>
      <c r="BU668" s="17"/>
      <c r="BV668" s="17"/>
      <c r="BW668" s="17"/>
      <c r="BX668" s="17"/>
      <c r="BY668" s="17"/>
      <c r="BZ668" s="17"/>
      <c r="CA668" s="17"/>
      <c r="CB668" s="17"/>
      <c r="CC668" s="17"/>
      <c r="CD668" s="17"/>
      <c r="CE668" s="17"/>
      <c r="CF668" s="17"/>
      <c r="CG668" s="17"/>
      <c r="CH668" s="17"/>
      <c r="CI668" s="17"/>
      <c r="CJ668" s="17"/>
      <c r="CK668" s="17"/>
      <c r="CL668" s="17"/>
      <c r="CM668" s="17"/>
      <c r="CN668" s="17"/>
      <c r="CO668" s="17"/>
      <c r="CP668" s="17"/>
      <c r="CQ668" s="17"/>
      <c r="CR668" s="17"/>
    </row>
    <row r="669" spans="2:96" x14ac:dyDescent="0.25">
      <c r="B669" s="24" t="s">
        <v>393</v>
      </c>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c r="AR669" s="17"/>
      <c r="AS669" s="17"/>
      <c r="AT669" s="17"/>
      <c r="AU669" s="17"/>
      <c r="AV669" s="17"/>
      <c r="AW669" s="17"/>
      <c r="AX669" s="17"/>
      <c r="AY669" s="17"/>
      <c r="AZ669" s="17"/>
      <c r="BA669" s="17"/>
      <c r="BB669" s="17"/>
      <c r="BC669" s="17"/>
      <c r="BD669" s="17"/>
      <c r="BE669" s="17"/>
      <c r="BF669" s="17"/>
      <c r="BG669" s="17"/>
      <c r="BH669" s="17"/>
      <c r="BI669" s="17"/>
      <c r="BJ669" s="17"/>
      <c r="BK669" s="17"/>
      <c r="BL669" s="17"/>
      <c r="BM669" s="17"/>
      <c r="BN669" s="17"/>
      <c r="BO669" s="17"/>
      <c r="BP669" s="17"/>
      <c r="BQ669" s="17"/>
      <c r="BR669" s="17"/>
      <c r="BS669" s="17"/>
      <c r="BT669" s="17"/>
      <c r="BU669" s="17"/>
      <c r="BV669" s="17"/>
      <c r="BW669" s="17"/>
      <c r="BX669" s="17"/>
      <c r="BY669" s="17"/>
      <c r="BZ669" s="17"/>
      <c r="CA669" s="17"/>
      <c r="CB669" s="17"/>
      <c r="CC669" s="17"/>
      <c r="CD669" s="17"/>
      <c r="CE669" s="17"/>
      <c r="CF669" s="17"/>
      <c r="CG669" s="17"/>
      <c r="CH669" s="17"/>
      <c r="CI669" s="17"/>
      <c r="CJ669" s="17"/>
      <c r="CK669" s="17"/>
      <c r="CL669" s="17"/>
      <c r="CM669" s="17"/>
      <c r="CN669" s="17"/>
      <c r="CO669" s="17"/>
      <c r="CP669" s="17"/>
      <c r="CQ669" s="17"/>
      <c r="CR669" s="17"/>
    </row>
    <row r="670" spans="2:96" x14ac:dyDescent="0.25">
      <c r="B670" t="s">
        <v>376</v>
      </c>
      <c r="C670" s="17">
        <v>0.101483594547384</v>
      </c>
      <c r="D670" s="17">
        <v>9.4092003536642599E-2</v>
      </c>
      <c r="E670" s="17">
        <v>0.111106232239029</v>
      </c>
      <c r="F670" s="17"/>
      <c r="G670" s="17">
        <v>0.17074030603055801</v>
      </c>
      <c r="H670" s="17">
        <v>0</v>
      </c>
      <c r="I670" s="17">
        <v>7.0739240484644306E-2</v>
      </c>
      <c r="J670" s="17">
        <v>0.13516799255290601</v>
      </c>
      <c r="K670" s="17">
        <v>0.169805317875759</v>
      </c>
      <c r="L670" s="17">
        <v>7.1350835859094297E-2</v>
      </c>
      <c r="M670" s="17"/>
      <c r="N670" s="17">
        <v>0.16362538747263999</v>
      </c>
      <c r="O670" s="17">
        <v>7.4936219679365396E-2</v>
      </c>
      <c r="P670" s="17">
        <v>8.41751227055893E-2</v>
      </c>
      <c r="Q670" s="17">
        <v>7.6402284835373702E-2</v>
      </c>
      <c r="R670" s="17"/>
      <c r="S670" s="17">
        <v>8.1627559878915207E-2</v>
      </c>
      <c r="T670" s="17">
        <v>0.136551478025358</v>
      </c>
      <c r="U670" s="17">
        <v>0.18978471903140201</v>
      </c>
      <c r="V670" s="17">
        <v>0</v>
      </c>
      <c r="W670" s="17">
        <v>0</v>
      </c>
      <c r="X670" s="17">
        <v>0.113768895756542</v>
      </c>
      <c r="Y670" s="17">
        <v>0</v>
      </c>
      <c r="Z670" s="17">
        <v>0</v>
      </c>
      <c r="AA670" s="17">
        <v>0.17607606220257099</v>
      </c>
      <c r="AB670" s="17">
        <v>0.227961542615426</v>
      </c>
      <c r="AC670" s="17">
        <v>9.0419725778720303E-2</v>
      </c>
      <c r="AD670" s="17">
        <v>0.120866876984442</v>
      </c>
      <c r="AE670" s="17"/>
      <c r="AF670" s="17">
        <v>0.153472203606518</v>
      </c>
      <c r="AG670" s="17">
        <v>0.10540925781107</v>
      </c>
      <c r="AH670" s="17">
        <v>0</v>
      </c>
      <c r="AI670" s="17">
        <v>0.49066340579060003</v>
      </c>
      <c r="AJ670" s="17">
        <v>5.9550639984562899E-2</v>
      </c>
      <c r="AK670" s="17"/>
      <c r="AL670" s="17">
        <v>0.19689030250365899</v>
      </c>
      <c r="AM670" s="17">
        <v>0.107098700368277</v>
      </c>
      <c r="AN670" s="17">
        <v>0</v>
      </c>
      <c r="AO670" s="17"/>
      <c r="AP670" s="17">
        <v>9.7255004156509395E-2</v>
      </c>
      <c r="AQ670" s="17">
        <v>9.5245388701330994E-2</v>
      </c>
      <c r="AR670" s="17">
        <v>6.4985745118898305E-2</v>
      </c>
      <c r="AS670" s="17">
        <v>0.108373098951713</v>
      </c>
      <c r="AT670" s="17">
        <v>0</v>
      </c>
      <c r="AU670" s="17"/>
      <c r="AV670" s="17">
        <v>0</v>
      </c>
      <c r="AW670" s="17">
        <v>0</v>
      </c>
      <c r="AX670" s="17">
        <v>0.12305793294417</v>
      </c>
      <c r="AY670" s="17">
        <v>0</v>
      </c>
      <c r="AZ670" s="17">
        <v>4.35858547364225E-2</v>
      </c>
      <c r="BA670" s="17">
        <v>5.9616252678169702E-2</v>
      </c>
      <c r="BB670" s="17">
        <v>3.57574583572439E-2</v>
      </c>
      <c r="BC670" s="17">
        <v>0.13911425066896299</v>
      </c>
      <c r="BD670" s="17">
        <v>0.20337993402388399</v>
      </c>
      <c r="BE670" s="17">
        <v>0.12566576238378999</v>
      </c>
      <c r="BF670" s="17">
        <v>0.20377337565532</v>
      </c>
      <c r="BG670" s="17">
        <v>0.36499101433068698</v>
      </c>
      <c r="BH670" s="17">
        <v>0</v>
      </c>
      <c r="BI670" s="17">
        <v>0</v>
      </c>
      <c r="BJ670" s="17">
        <v>0.25605195981337803</v>
      </c>
      <c r="BK670" s="17">
        <v>0.108966058136167</v>
      </c>
      <c r="BL670" s="17"/>
      <c r="BM670" s="17">
        <v>4.8042360698604999E-2</v>
      </c>
      <c r="BN670" s="17">
        <v>0.133197994807015</v>
      </c>
      <c r="BO670" s="17">
        <v>0.144680839410715</v>
      </c>
      <c r="BP670" s="17">
        <v>0.14453016882203201</v>
      </c>
      <c r="BQ670" s="17">
        <v>5.7441465653275098E-2</v>
      </c>
      <c r="BR670" s="17">
        <v>0</v>
      </c>
      <c r="BS670" s="17"/>
      <c r="BT670" s="17">
        <v>0.111560108296559</v>
      </c>
      <c r="BU670" s="17">
        <v>9.2298020211450005E-2</v>
      </c>
      <c r="BV670" s="17"/>
      <c r="BW670" s="17">
        <v>0.14227802669714901</v>
      </c>
      <c r="BX670" s="17">
        <v>6.6780824690703594E-2</v>
      </c>
      <c r="BY670" s="17"/>
      <c r="BZ670" s="17">
        <v>7.5237495118884098E-2</v>
      </c>
      <c r="CA670" s="17" t="s">
        <v>131</v>
      </c>
      <c r="CB670" s="17">
        <v>0.14358397130661199</v>
      </c>
      <c r="CC670" s="17"/>
      <c r="CD670" s="17">
        <v>9.7424245190640898E-2</v>
      </c>
      <c r="CE670" s="17">
        <v>0.121025102784845</v>
      </c>
      <c r="CF670" s="17">
        <v>0.102532703248764</v>
      </c>
      <c r="CG670" s="17"/>
      <c r="CH670" s="17">
        <v>6.35646764693652E-2</v>
      </c>
      <c r="CI670" s="17">
        <v>0.130653235900624</v>
      </c>
      <c r="CJ670" s="17">
        <v>4.6106468435028997E-2</v>
      </c>
      <c r="CK670" s="17"/>
      <c r="CL670" s="17">
        <v>7.5308743632729006E-2</v>
      </c>
      <c r="CM670" s="17">
        <v>0.12470986109938099</v>
      </c>
      <c r="CN670" s="17"/>
      <c r="CO670" s="17">
        <v>0.21484797768974201</v>
      </c>
      <c r="CP670" s="17">
        <v>0.13865145003342699</v>
      </c>
      <c r="CQ670" s="17">
        <v>6.3183380677122994E-2</v>
      </c>
      <c r="CR670" s="17">
        <v>3.8960612142279701E-2</v>
      </c>
    </row>
    <row r="671" spans="2:96" x14ac:dyDescent="0.25">
      <c r="B671" t="s">
        <v>377</v>
      </c>
      <c r="C671" s="17">
        <v>0.37745540379895998</v>
      </c>
      <c r="D671" s="17">
        <v>0.42606012458742099</v>
      </c>
      <c r="E671" s="17">
        <v>0.314180038918625</v>
      </c>
      <c r="F671" s="17"/>
      <c r="G671" s="17">
        <v>0.499776169878903</v>
      </c>
      <c r="H671" s="17">
        <v>0.572096316075419</v>
      </c>
      <c r="I671" s="17">
        <v>0.32057534921726999</v>
      </c>
      <c r="J671" s="17">
        <v>0.26203053651651298</v>
      </c>
      <c r="K671" s="17">
        <v>0.25875766876078299</v>
      </c>
      <c r="L671" s="17">
        <v>0.25653384979536897</v>
      </c>
      <c r="M671" s="17"/>
      <c r="N671" s="17">
        <v>0.34331834759058399</v>
      </c>
      <c r="O671" s="17">
        <v>0.38687428046042199</v>
      </c>
      <c r="P671" s="17">
        <v>0.31391275480561798</v>
      </c>
      <c r="Q671" s="17">
        <v>0.445958950643497</v>
      </c>
      <c r="R671" s="17"/>
      <c r="S671" s="17">
        <v>0.57537573033384204</v>
      </c>
      <c r="T671" s="17">
        <v>0.325725209591544</v>
      </c>
      <c r="U671" s="17">
        <v>0.22249676316752101</v>
      </c>
      <c r="V671" s="17">
        <v>0.50039820970562399</v>
      </c>
      <c r="W671" s="17">
        <v>0.37799074811725503</v>
      </c>
      <c r="X671" s="17">
        <v>0.444579936923716</v>
      </c>
      <c r="Y671" s="17">
        <v>0.31450919001817501</v>
      </c>
      <c r="Z671" s="17">
        <v>0.28670343868957898</v>
      </c>
      <c r="AA671" s="17">
        <v>0.31924411168000799</v>
      </c>
      <c r="AB671" s="17">
        <v>0.224087281785844</v>
      </c>
      <c r="AC671" s="17">
        <v>0.34679846098565498</v>
      </c>
      <c r="AD671" s="17">
        <v>0.216991838044649</v>
      </c>
      <c r="AE671" s="17"/>
      <c r="AF671" s="17">
        <v>0.36202566145910597</v>
      </c>
      <c r="AG671" s="17">
        <v>0.439252469235073</v>
      </c>
      <c r="AH671" s="17">
        <v>0.48150349972359202</v>
      </c>
      <c r="AI671" s="17">
        <v>0</v>
      </c>
      <c r="AJ671" s="17">
        <v>0.40424175744054702</v>
      </c>
      <c r="AK671" s="17"/>
      <c r="AL671" s="17">
        <v>0.39417651838728301</v>
      </c>
      <c r="AM671" s="17">
        <v>0.41945545608416501</v>
      </c>
      <c r="AN671" s="17">
        <v>0.43423159726980798</v>
      </c>
      <c r="AO671" s="17"/>
      <c r="AP671" s="17">
        <v>0.38262634348846702</v>
      </c>
      <c r="AQ671" s="17">
        <v>0.37648598531812699</v>
      </c>
      <c r="AR671" s="17">
        <v>0.42358958641357097</v>
      </c>
      <c r="AS671" s="17">
        <v>0.421010822659179</v>
      </c>
      <c r="AT671" s="17">
        <v>0</v>
      </c>
      <c r="AU671" s="17"/>
      <c r="AV671" s="17">
        <v>1</v>
      </c>
      <c r="AW671" s="17">
        <v>0.48462295988118398</v>
      </c>
      <c r="AX671" s="17">
        <v>0.40845678505823602</v>
      </c>
      <c r="AY671" s="17">
        <v>0.27998036966497902</v>
      </c>
      <c r="AZ671" s="17">
        <v>0.42373341315877699</v>
      </c>
      <c r="BA671" s="17">
        <v>0.37220271394947901</v>
      </c>
      <c r="BB671" s="17">
        <v>0.54880968956426202</v>
      </c>
      <c r="BC671" s="17">
        <v>0.39154155528176998</v>
      </c>
      <c r="BD671" s="17">
        <v>0.31252829890952399</v>
      </c>
      <c r="BE671" s="17">
        <v>0.30225535667638898</v>
      </c>
      <c r="BF671" s="17">
        <v>0.320045006916857</v>
      </c>
      <c r="BG671" s="17">
        <v>0.18230053878430899</v>
      </c>
      <c r="BH671" s="17">
        <v>0.35706379343764</v>
      </c>
      <c r="BI671" s="17">
        <v>0</v>
      </c>
      <c r="BJ671" s="17">
        <v>0.41828724549972601</v>
      </c>
      <c r="BK671" s="17">
        <v>0.370289548872753</v>
      </c>
      <c r="BL671" s="17"/>
      <c r="BM671" s="17">
        <v>0.46582187046500001</v>
      </c>
      <c r="BN671" s="17">
        <v>0.38784808730051001</v>
      </c>
      <c r="BO671" s="17">
        <v>0.35431708363690601</v>
      </c>
      <c r="BP671" s="17">
        <v>0.219658010737738</v>
      </c>
      <c r="BQ671" s="17">
        <v>0.34202445054640401</v>
      </c>
      <c r="BR671" s="17">
        <v>0</v>
      </c>
      <c r="BS671" s="17"/>
      <c r="BT671" s="17">
        <v>0.41933100588820399</v>
      </c>
      <c r="BU671" s="17">
        <v>0.31231866125159602</v>
      </c>
      <c r="BV671" s="17"/>
      <c r="BW671" s="17">
        <v>0.45806275952233499</v>
      </c>
      <c r="BX671" s="17">
        <v>0.294409917919362</v>
      </c>
      <c r="BY671" s="17"/>
      <c r="BZ671" s="17">
        <v>0.35511260879723699</v>
      </c>
      <c r="CA671" s="17" t="s">
        <v>131</v>
      </c>
      <c r="CB671" s="17">
        <v>0.41329463735780603</v>
      </c>
      <c r="CC671" s="17"/>
      <c r="CD671" s="17">
        <v>0.42404128003745201</v>
      </c>
      <c r="CE671" s="17">
        <v>0.236246026861409</v>
      </c>
      <c r="CF671" s="17">
        <v>0.32503428028404002</v>
      </c>
      <c r="CG671" s="17"/>
      <c r="CH671" s="17">
        <v>0.41375722980178897</v>
      </c>
      <c r="CI671" s="17">
        <v>0.225586768973879</v>
      </c>
      <c r="CJ671" s="17">
        <v>0.333125391270156</v>
      </c>
      <c r="CK671" s="17"/>
      <c r="CL671" s="17">
        <v>0.41261417929754701</v>
      </c>
      <c r="CM671" s="17">
        <v>0.35015962091971398</v>
      </c>
      <c r="CN671" s="17"/>
      <c r="CO671" s="17">
        <v>0.374356376224805</v>
      </c>
      <c r="CP671" s="17">
        <v>0.44341282678542798</v>
      </c>
      <c r="CQ671" s="17">
        <v>0.35691760720834798</v>
      </c>
      <c r="CR671" s="17">
        <v>0.31612478922449599</v>
      </c>
    </row>
    <row r="672" spans="2:96" x14ac:dyDescent="0.25">
      <c r="B672" t="s">
        <v>378</v>
      </c>
      <c r="C672" s="17">
        <v>0.23502286221655599</v>
      </c>
      <c r="D672" s="17">
        <v>0.21865814868005701</v>
      </c>
      <c r="E672" s="17">
        <v>0.256327031922434</v>
      </c>
      <c r="F672" s="17"/>
      <c r="G672" s="17">
        <v>0.20741725556530899</v>
      </c>
      <c r="H672" s="17">
        <v>0.20613997955833699</v>
      </c>
      <c r="I672" s="17">
        <v>0.20596598957579201</v>
      </c>
      <c r="J672" s="17">
        <v>0.27270415047795199</v>
      </c>
      <c r="K672" s="17">
        <v>0.23823996519026899</v>
      </c>
      <c r="L672" s="17">
        <v>0.31705114120262101</v>
      </c>
      <c r="M672" s="17"/>
      <c r="N672" s="17">
        <v>0.18532733318896699</v>
      </c>
      <c r="O672" s="17">
        <v>0.34711872847764802</v>
      </c>
      <c r="P672" s="17">
        <v>0.23922404988069401</v>
      </c>
      <c r="Q672" s="17">
        <v>0.18582966425005801</v>
      </c>
      <c r="R672" s="17"/>
      <c r="S672" s="17">
        <v>0.136412436132367</v>
      </c>
      <c r="T672" s="17">
        <v>0.39012367196861902</v>
      </c>
      <c r="U672" s="17">
        <v>0.166603263823874</v>
      </c>
      <c r="V672" s="17">
        <v>0.15677689616659099</v>
      </c>
      <c r="W672" s="17">
        <v>0.32339077974918501</v>
      </c>
      <c r="X672" s="17">
        <v>0.31063689972449898</v>
      </c>
      <c r="Y672" s="17">
        <v>0.26039029584254803</v>
      </c>
      <c r="Z672" s="17">
        <v>0.48025802205482399</v>
      </c>
      <c r="AA672" s="17">
        <v>5.4048001967454302E-2</v>
      </c>
      <c r="AB672" s="17">
        <v>0.27411992947137998</v>
      </c>
      <c r="AC672" s="17">
        <v>0.24552008149948801</v>
      </c>
      <c r="AD672" s="17">
        <v>0.25949885929515198</v>
      </c>
      <c r="AE672" s="17"/>
      <c r="AF672" s="17">
        <v>0.22854160672358101</v>
      </c>
      <c r="AG672" s="17">
        <v>0.21001621477715299</v>
      </c>
      <c r="AH672" s="17">
        <v>0.36250791401863902</v>
      </c>
      <c r="AI672" s="17">
        <v>0</v>
      </c>
      <c r="AJ672" s="17">
        <v>0.26513121408927898</v>
      </c>
      <c r="AK672" s="17"/>
      <c r="AL672" s="17">
        <v>0.23132759046162801</v>
      </c>
      <c r="AM672" s="17">
        <v>0.23493075902098601</v>
      </c>
      <c r="AN672" s="17">
        <v>0.49048212269994101</v>
      </c>
      <c r="AO672" s="17"/>
      <c r="AP672" s="17">
        <v>0.22361714116694101</v>
      </c>
      <c r="AQ672" s="17">
        <v>0.27322439524151998</v>
      </c>
      <c r="AR672" s="17">
        <v>0.23823393859455</v>
      </c>
      <c r="AS672" s="17">
        <v>0.146610846412526</v>
      </c>
      <c r="AT672" s="17">
        <v>0</v>
      </c>
      <c r="AU672" s="17"/>
      <c r="AV672" s="17">
        <v>0</v>
      </c>
      <c r="AW672" s="17">
        <v>6.9882423301979094E-2</v>
      </c>
      <c r="AX672" s="17">
        <v>0.22563493519627201</v>
      </c>
      <c r="AY672" s="17">
        <v>0.34425161484737898</v>
      </c>
      <c r="AZ672" s="17">
        <v>0.35592823631557002</v>
      </c>
      <c r="BA672" s="17">
        <v>0.25945571364514403</v>
      </c>
      <c r="BB672" s="17">
        <v>0.11360914122962699</v>
      </c>
      <c r="BC672" s="17">
        <v>0.197577597780773</v>
      </c>
      <c r="BD672" s="17">
        <v>0.19291633706674499</v>
      </c>
      <c r="BE672" s="17">
        <v>0.29750418372871901</v>
      </c>
      <c r="BF672" s="17">
        <v>0.25377046876099002</v>
      </c>
      <c r="BG672" s="17">
        <v>0.15741293752841001</v>
      </c>
      <c r="BH672" s="17">
        <v>0.41508323759028098</v>
      </c>
      <c r="BI672" s="17">
        <v>0</v>
      </c>
      <c r="BJ672" s="17">
        <v>0.119492997989728</v>
      </c>
      <c r="BK672" s="17">
        <v>0.28409949579212801</v>
      </c>
      <c r="BL672" s="17"/>
      <c r="BM672" s="17">
        <v>0.14366457405322799</v>
      </c>
      <c r="BN672" s="17">
        <v>0.249523274447433</v>
      </c>
      <c r="BO672" s="17">
        <v>0.296311130632465</v>
      </c>
      <c r="BP672" s="17">
        <v>0.37035809726750402</v>
      </c>
      <c r="BQ672" s="17">
        <v>0.22818330174877199</v>
      </c>
      <c r="BR672" s="17">
        <v>0</v>
      </c>
      <c r="BS672" s="17"/>
      <c r="BT672" s="17">
        <v>0.18687451767532101</v>
      </c>
      <c r="BU672" s="17">
        <v>0.297503024289553</v>
      </c>
      <c r="BV672" s="17"/>
      <c r="BW672" s="17">
        <v>0.198033704726753</v>
      </c>
      <c r="BX672" s="17">
        <v>0.237528434738662</v>
      </c>
      <c r="BY672" s="17"/>
      <c r="BZ672" s="17">
        <v>0.26483349404712397</v>
      </c>
      <c r="CA672" s="17" t="s">
        <v>131</v>
      </c>
      <c r="CB672" s="17">
        <v>0.18720475366612199</v>
      </c>
      <c r="CC672" s="17"/>
      <c r="CD672" s="17">
        <v>0.225056115682888</v>
      </c>
      <c r="CE672" s="17">
        <v>0.33384106457961799</v>
      </c>
      <c r="CF672" s="17">
        <v>9.3516866937145005E-2</v>
      </c>
      <c r="CG672" s="17"/>
      <c r="CH672" s="17">
        <v>0.28073251716569803</v>
      </c>
      <c r="CI672" s="17">
        <v>0.248064574592431</v>
      </c>
      <c r="CJ672" s="17">
        <v>0.241515664016864</v>
      </c>
      <c r="CK672" s="17"/>
      <c r="CL672" s="17">
        <v>0.28856930450157198</v>
      </c>
      <c r="CM672" s="17">
        <v>0.197658477187863</v>
      </c>
      <c r="CN672" s="17"/>
      <c r="CO672" s="17">
        <v>0.226033689246079</v>
      </c>
      <c r="CP672" s="17">
        <v>0.19243632123729101</v>
      </c>
      <c r="CQ672" s="17">
        <v>0.25859182725415197</v>
      </c>
      <c r="CR672" s="17">
        <v>0.26742697649269898</v>
      </c>
    </row>
    <row r="673" spans="2:96" x14ac:dyDescent="0.25">
      <c r="B673" t="s">
        <v>379</v>
      </c>
      <c r="C673" s="17">
        <v>0.17100101347376501</v>
      </c>
      <c r="D673" s="17">
        <v>0.136882955208708</v>
      </c>
      <c r="E673" s="17">
        <v>0.21541712266459201</v>
      </c>
      <c r="F673" s="17"/>
      <c r="G673" s="17">
        <v>8.9822606537142996E-2</v>
      </c>
      <c r="H673" s="17">
        <v>0.124542686004763</v>
      </c>
      <c r="I673" s="17">
        <v>0.21182332113006599</v>
      </c>
      <c r="J673" s="17">
        <v>0.135884743136758</v>
      </c>
      <c r="K673" s="17">
        <v>0.21154828516604801</v>
      </c>
      <c r="L673" s="17">
        <v>0.31959801546279498</v>
      </c>
      <c r="M673" s="17"/>
      <c r="N673" s="17">
        <v>0.183358043573773</v>
      </c>
      <c r="O673" s="17">
        <v>0.114713437750981</v>
      </c>
      <c r="P673" s="17">
        <v>0.227074824932886</v>
      </c>
      <c r="Q673" s="17">
        <v>0.16755249031439501</v>
      </c>
      <c r="R673" s="17"/>
      <c r="S673" s="17">
        <v>0.14103334382964999</v>
      </c>
      <c r="T673" s="17">
        <v>7.6038064848607104E-2</v>
      </c>
      <c r="U673" s="17">
        <v>0.34158851386326</v>
      </c>
      <c r="V673" s="17">
        <v>0.174085984308119</v>
      </c>
      <c r="W673" s="17">
        <v>0.19959640028214001</v>
      </c>
      <c r="X673" s="17">
        <v>0</v>
      </c>
      <c r="Y673" s="17">
        <v>0.42510051413927702</v>
      </c>
      <c r="Z673" s="17">
        <v>0</v>
      </c>
      <c r="AA673" s="17">
        <v>0.32942397636458998</v>
      </c>
      <c r="AB673" s="17">
        <v>0.12802493790890199</v>
      </c>
      <c r="AC673" s="17">
        <v>0.112872202781546</v>
      </c>
      <c r="AD673" s="17">
        <v>0.19861473409650901</v>
      </c>
      <c r="AE673" s="17"/>
      <c r="AF673" s="17">
        <v>0.16423060841445999</v>
      </c>
      <c r="AG673" s="17">
        <v>0.126208863694035</v>
      </c>
      <c r="AH673" s="17">
        <v>7.4763578719457005E-2</v>
      </c>
      <c r="AI673" s="17">
        <v>0.50933659420940003</v>
      </c>
      <c r="AJ673" s="17">
        <v>0.145086026689529</v>
      </c>
      <c r="AK673" s="17"/>
      <c r="AL673" s="17">
        <v>0.140195046413538</v>
      </c>
      <c r="AM673" s="17">
        <v>0.13211088479458999</v>
      </c>
      <c r="AN673" s="17">
        <v>0</v>
      </c>
      <c r="AO673" s="17"/>
      <c r="AP673" s="17">
        <v>0.19991876631216199</v>
      </c>
      <c r="AQ673" s="17">
        <v>0.14983462205637499</v>
      </c>
      <c r="AR673" s="17">
        <v>0.140858644437418</v>
      </c>
      <c r="AS673" s="17">
        <v>0.18705901746864201</v>
      </c>
      <c r="AT673" s="17">
        <v>0.47209537979092298</v>
      </c>
      <c r="AU673" s="17"/>
      <c r="AV673" s="17">
        <v>0</v>
      </c>
      <c r="AW673" s="17">
        <v>0.16855465678777901</v>
      </c>
      <c r="AX673" s="17">
        <v>0.178524539936913</v>
      </c>
      <c r="AY673" s="17">
        <v>0.37576801548764199</v>
      </c>
      <c r="AZ673" s="17">
        <v>0.135469990230832</v>
      </c>
      <c r="BA673" s="17">
        <v>0.247411067690224</v>
      </c>
      <c r="BB673" s="17">
        <v>0.12993426406571401</v>
      </c>
      <c r="BC673" s="17">
        <v>0.14155413549504001</v>
      </c>
      <c r="BD673" s="17">
        <v>0.121632886898562</v>
      </c>
      <c r="BE673" s="17">
        <v>0.12278842597470301</v>
      </c>
      <c r="BF673" s="17">
        <v>0.108629033493802</v>
      </c>
      <c r="BG673" s="17">
        <v>8.5973728119728796E-2</v>
      </c>
      <c r="BH673" s="17">
        <v>0.22785296897207899</v>
      </c>
      <c r="BI673" s="17">
        <v>1</v>
      </c>
      <c r="BJ673" s="17">
        <v>0.103895703713402</v>
      </c>
      <c r="BK673" s="17">
        <v>0.14702215275115901</v>
      </c>
      <c r="BL673" s="17"/>
      <c r="BM673" s="17">
        <v>0.21816621220075899</v>
      </c>
      <c r="BN673" s="17">
        <v>0.12733345218088599</v>
      </c>
      <c r="BO673" s="17">
        <v>0.10712860225572</v>
      </c>
      <c r="BP673" s="17">
        <v>0.19462989904196801</v>
      </c>
      <c r="BQ673" s="17">
        <v>0.17701250162291701</v>
      </c>
      <c r="BR673" s="17">
        <v>0.45174479493909597</v>
      </c>
      <c r="BS673" s="17"/>
      <c r="BT673" s="17">
        <v>0.15030416752114201</v>
      </c>
      <c r="BU673" s="17">
        <v>0.19966524422336401</v>
      </c>
      <c r="BV673" s="17"/>
      <c r="BW673" s="17">
        <v>0.108684172243976</v>
      </c>
      <c r="BX673" s="17">
        <v>0.249256816857227</v>
      </c>
      <c r="BY673" s="17"/>
      <c r="BZ673" s="17">
        <v>0.18117604829383999</v>
      </c>
      <c r="CA673" s="17" t="s">
        <v>131</v>
      </c>
      <c r="CB673" s="17">
        <v>0.154679624437257</v>
      </c>
      <c r="CC673" s="17"/>
      <c r="CD673" s="17">
        <v>0.15298804860231599</v>
      </c>
      <c r="CE673" s="17">
        <v>0.17792407365503601</v>
      </c>
      <c r="CF673" s="17">
        <v>0.32423296519039801</v>
      </c>
      <c r="CG673" s="17"/>
      <c r="CH673" s="17">
        <v>0.13173925645852499</v>
      </c>
      <c r="CI673" s="17">
        <v>0.285626486623896</v>
      </c>
      <c r="CJ673" s="17">
        <v>0.22688862708228599</v>
      </c>
      <c r="CK673" s="17"/>
      <c r="CL673" s="17">
        <v>0.101650939111756</v>
      </c>
      <c r="CM673" s="17">
        <v>0.220772112717979</v>
      </c>
      <c r="CN673" s="17"/>
      <c r="CO673" s="17">
        <v>0.111510178562676</v>
      </c>
      <c r="CP673" s="17">
        <v>0.182044414290813</v>
      </c>
      <c r="CQ673" s="17">
        <v>0.22109727165693499</v>
      </c>
      <c r="CR673" s="17">
        <v>0.12438669160183</v>
      </c>
    </row>
    <row r="674" spans="2:96" x14ac:dyDescent="0.25">
      <c r="B674" t="s">
        <v>380</v>
      </c>
      <c r="C674" s="17">
        <v>0.105971827838768</v>
      </c>
      <c r="D674" s="17">
        <v>0.124306767987171</v>
      </c>
      <c r="E674" s="17">
        <v>8.2102746623416795E-2</v>
      </c>
      <c r="F674" s="17"/>
      <c r="G674" s="17">
        <v>3.2243661988086599E-2</v>
      </c>
      <c r="H674" s="17">
        <v>9.7221018361480602E-2</v>
      </c>
      <c r="I674" s="17">
        <v>0.16708780782053101</v>
      </c>
      <c r="J674" s="17">
        <v>0.19421257731587099</v>
      </c>
      <c r="K674" s="17">
        <v>8.4012524299645397E-2</v>
      </c>
      <c r="L674" s="17">
        <v>3.54661576801205E-2</v>
      </c>
      <c r="M674" s="17"/>
      <c r="N674" s="17">
        <v>0.106008023100103</v>
      </c>
      <c r="O674" s="17">
        <v>5.9554579108237103E-2</v>
      </c>
      <c r="P674" s="17">
        <v>0.13561324767521299</v>
      </c>
      <c r="Q674" s="17">
        <v>0.12425660995667701</v>
      </c>
      <c r="R674" s="17"/>
      <c r="S674" s="17">
        <v>6.5550929825225202E-2</v>
      </c>
      <c r="T674" s="17">
        <v>7.1561575565871602E-2</v>
      </c>
      <c r="U674" s="17">
        <v>0</v>
      </c>
      <c r="V674" s="17">
        <v>0.16873890981966599</v>
      </c>
      <c r="W674" s="17">
        <v>9.9022071851420396E-2</v>
      </c>
      <c r="X674" s="17">
        <v>0.13101426759524301</v>
      </c>
      <c r="Y674" s="17">
        <v>0</v>
      </c>
      <c r="Z674" s="17">
        <v>0.23303853925559601</v>
      </c>
      <c r="AA674" s="17">
        <v>0.12120784778537699</v>
      </c>
      <c r="AB674" s="17">
        <v>0.14580630821844801</v>
      </c>
      <c r="AC674" s="17">
        <v>0.105940014497581</v>
      </c>
      <c r="AD674" s="17">
        <v>0.20402769157924699</v>
      </c>
      <c r="AE674" s="17"/>
      <c r="AF674" s="17">
        <v>9.1729919796334505E-2</v>
      </c>
      <c r="AG674" s="17">
        <v>0.10531183089433099</v>
      </c>
      <c r="AH674" s="17">
        <v>8.1225007538311994E-2</v>
      </c>
      <c r="AI674" s="17">
        <v>0</v>
      </c>
      <c r="AJ674" s="17">
        <v>0.125990361796082</v>
      </c>
      <c r="AK674" s="17"/>
      <c r="AL674" s="17">
        <v>3.7410542233891599E-2</v>
      </c>
      <c r="AM674" s="17">
        <v>9.5730519370111802E-2</v>
      </c>
      <c r="AN674" s="17">
        <v>7.5286280030250299E-2</v>
      </c>
      <c r="AO674" s="17"/>
      <c r="AP674" s="17">
        <v>7.7873401380820703E-2</v>
      </c>
      <c r="AQ674" s="17">
        <v>8.4010551625362098E-2</v>
      </c>
      <c r="AR674" s="17">
        <v>0.13233208543556399</v>
      </c>
      <c r="AS674" s="17">
        <v>0.13694621450793901</v>
      </c>
      <c r="AT674" s="17">
        <v>0.52790462020907702</v>
      </c>
      <c r="AU674" s="17"/>
      <c r="AV674" s="17">
        <v>0</v>
      </c>
      <c r="AW674" s="17">
        <v>0.27693996002905702</v>
      </c>
      <c r="AX674" s="17">
        <v>6.4325806864409904E-2</v>
      </c>
      <c r="AY674" s="17">
        <v>0</v>
      </c>
      <c r="AZ674" s="17">
        <v>4.12825055583982E-2</v>
      </c>
      <c r="BA674" s="17">
        <v>6.1314252036983E-2</v>
      </c>
      <c r="BB674" s="17">
        <v>0.17188944678315299</v>
      </c>
      <c r="BC674" s="17">
        <v>7.4594566471909499E-2</v>
      </c>
      <c r="BD674" s="17">
        <v>0.169542543101285</v>
      </c>
      <c r="BE674" s="17">
        <v>0.15178627123639901</v>
      </c>
      <c r="BF674" s="17">
        <v>0.113782115173031</v>
      </c>
      <c r="BG674" s="17">
        <v>0.20932178123686501</v>
      </c>
      <c r="BH674" s="17">
        <v>0</v>
      </c>
      <c r="BI674" s="17">
        <v>0</v>
      </c>
      <c r="BJ674" s="17">
        <v>0.10227209298376699</v>
      </c>
      <c r="BK674" s="17">
        <v>8.9622744447793098E-2</v>
      </c>
      <c r="BL674" s="17"/>
      <c r="BM674" s="17">
        <v>0.112168212201367</v>
      </c>
      <c r="BN674" s="17">
        <v>0.10209719126415601</v>
      </c>
      <c r="BO674" s="17">
        <v>9.7562344064194007E-2</v>
      </c>
      <c r="BP674" s="17">
        <v>7.0823824130757301E-2</v>
      </c>
      <c r="BQ674" s="17">
        <v>0.126478061270833</v>
      </c>
      <c r="BR674" s="17">
        <v>0.54825520506090397</v>
      </c>
      <c r="BS674" s="17"/>
      <c r="BT674" s="17">
        <v>0.124361338808194</v>
      </c>
      <c r="BU674" s="17">
        <v>8.7162421267783993E-2</v>
      </c>
      <c r="BV674" s="17"/>
      <c r="BW674" s="17">
        <v>7.3726477716392805E-2</v>
      </c>
      <c r="BX674" s="17">
        <v>0.15202400579404499</v>
      </c>
      <c r="BY674" s="17"/>
      <c r="BZ674" s="17">
        <v>0.115474951496414</v>
      </c>
      <c r="CA674" s="17" t="s">
        <v>131</v>
      </c>
      <c r="CB674" s="17">
        <v>9.0728226119345404E-2</v>
      </c>
      <c r="CC674" s="17"/>
      <c r="CD674" s="17">
        <v>9.2623556382941799E-2</v>
      </c>
      <c r="CE674" s="17">
        <v>0.114680872874988</v>
      </c>
      <c r="CF674" s="17">
        <v>0.154683184339652</v>
      </c>
      <c r="CG674" s="17"/>
      <c r="CH674" s="17">
        <v>9.6634417207710294E-2</v>
      </c>
      <c r="CI674" s="17">
        <v>0.11006893390917</v>
      </c>
      <c r="CJ674" s="17">
        <v>0.15236384919566501</v>
      </c>
      <c r="CK674" s="17"/>
      <c r="CL674" s="17">
        <v>0.109630183084387</v>
      </c>
      <c r="CM674" s="17">
        <v>9.9561665808903299E-2</v>
      </c>
      <c r="CN674" s="17"/>
      <c r="CO674" s="17">
        <v>7.3251778276698196E-2</v>
      </c>
      <c r="CP674" s="17">
        <v>4.3454987653040802E-2</v>
      </c>
      <c r="CQ674" s="17">
        <v>8.7006050905858695E-2</v>
      </c>
      <c r="CR674" s="17">
        <v>0.23217145364648301</v>
      </c>
    </row>
    <row r="675" spans="2:96" x14ac:dyDescent="0.25">
      <c r="B675" t="s">
        <v>175</v>
      </c>
      <c r="C675" s="17">
        <v>9.0652981245661502E-3</v>
      </c>
      <c r="D675" s="17">
        <v>0</v>
      </c>
      <c r="E675" s="17">
        <v>2.0866827631903801E-2</v>
      </c>
      <c r="F675" s="17"/>
      <c r="G675" s="17">
        <v>0</v>
      </c>
      <c r="H675" s="17">
        <v>0</v>
      </c>
      <c r="I675" s="17">
        <v>2.3808291771696102E-2</v>
      </c>
      <c r="J675" s="17">
        <v>0</v>
      </c>
      <c r="K675" s="17">
        <v>3.7636238707495398E-2</v>
      </c>
      <c r="L675" s="17">
        <v>0</v>
      </c>
      <c r="M675" s="17"/>
      <c r="N675" s="17">
        <v>1.8362865073933199E-2</v>
      </c>
      <c r="O675" s="17">
        <v>1.68027545233469E-2</v>
      </c>
      <c r="P675" s="17">
        <v>0</v>
      </c>
      <c r="Q675" s="17">
        <v>0</v>
      </c>
      <c r="R675" s="17"/>
      <c r="S675" s="17">
        <v>0</v>
      </c>
      <c r="T675" s="17">
        <v>0</v>
      </c>
      <c r="U675" s="17">
        <v>7.9526740113942396E-2</v>
      </c>
      <c r="V675" s="17">
        <v>0</v>
      </c>
      <c r="W675" s="17">
        <v>0</v>
      </c>
      <c r="X675" s="17">
        <v>0</v>
      </c>
      <c r="Y675" s="17">
        <v>0</v>
      </c>
      <c r="Z675" s="17">
        <v>0</v>
      </c>
      <c r="AA675" s="17">
        <v>0</v>
      </c>
      <c r="AB675" s="17">
        <v>0</v>
      </c>
      <c r="AC675" s="17">
        <v>9.8449514457010404E-2</v>
      </c>
      <c r="AD675" s="17">
        <v>0</v>
      </c>
      <c r="AE675" s="17"/>
      <c r="AF675" s="17">
        <v>0</v>
      </c>
      <c r="AG675" s="17">
        <v>1.38013635883373E-2</v>
      </c>
      <c r="AH675" s="17">
        <v>0</v>
      </c>
      <c r="AI675" s="17">
        <v>0</v>
      </c>
      <c r="AJ675" s="17">
        <v>0</v>
      </c>
      <c r="AK675" s="17"/>
      <c r="AL675" s="17">
        <v>0</v>
      </c>
      <c r="AM675" s="17">
        <v>1.0673680361870301E-2</v>
      </c>
      <c r="AN675" s="17">
        <v>0</v>
      </c>
      <c r="AO675" s="17"/>
      <c r="AP675" s="17">
        <v>1.8709343495099999E-2</v>
      </c>
      <c r="AQ675" s="17">
        <v>2.1199057057285E-2</v>
      </c>
      <c r="AR675" s="17">
        <v>0</v>
      </c>
      <c r="AS675" s="17">
        <v>0</v>
      </c>
      <c r="AT675" s="17">
        <v>0</v>
      </c>
      <c r="AU675" s="17"/>
      <c r="AV675" s="17">
        <v>0</v>
      </c>
      <c r="AW675" s="17">
        <v>0</v>
      </c>
      <c r="AX675" s="17">
        <v>0</v>
      </c>
      <c r="AY675" s="17">
        <v>0</v>
      </c>
      <c r="AZ675" s="17">
        <v>0</v>
      </c>
      <c r="BA675" s="17">
        <v>0</v>
      </c>
      <c r="BB675" s="17">
        <v>0</v>
      </c>
      <c r="BC675" s="17">
        <v>5.5617894301543701E-2</v>
      </c>
      <c r="BD675" s="17">
        <v>0</v>
      </c>
      <c r="BE675" s="17">
        <v>0</v>
      </c>
      <c r="BF675" s="17">
        <v>0</v>
      </c>
      <c r="BG675" s="17">
        <v>0</v>
      </c>
      <c r="BH675" s="17">
        <v>0</v>
      </c>
      <c r="BI675" s="17">
        <v>0</v>
      </c>
      <c r="BJ675" s="17">
        <v>0</v>
      </c>
      <c r="BK675" s="17">
        <v>0</v>
      </c>
      <c r="BL675" s="17"/>
      <c r="BM675" s="17">
        <v>1.21367703810403E-2</v>
      </c>
      <c r="BN675" s="17">
        <v>0</v>
      </c>
      <c r="BO675" s="17">
        <v>0</v>
      </c>
      <c r="BP675" s="17">
        <v>0</v>
      </c>
      <c r="BQ675" s="17">
        <v>6.8860219157797803E-2</v>
      </c>
      <c r="BR675" s="17">
        <v>0</v>
      </c>
      <c r="BS675" s="17"/>
      <c r="BT675" s="17">
        <v>7.5688618105802397E-3</v>
      </c>
      <c r="BU675" s="17">
        <v>1.1052628756253499E-2</v>
      </c>
      <c r="BV675" s="17"/>
      <c r="BW675" s="17">
        <v>1.9214859093393901E-2</v>
      </c>
      <c r="BX675" s="17">
        <v>0</v>
      </c>
      <c r="BY675" s="17"/>
      <c r="BZ675" s="17">
        <v>8.1654022465001905E-3</v>
      </c>
      <c r="CA675" s="17" t="s">
        <v>131</v>
      </c>
      <c r="CB675" s="17">
        <v>1.0508787112857999E-2</v>
      </c>
      <c r="CC675" s="17"/>
      <c r="CD675" s="17">
        <v>7.8667541037621396E-3</v>
      </c>
      <c r="CE675" s="17">
        <v>1.6282859244105399E-2</v>
      </c>
      <c r="CF675" s="17">
        <v>0</v>
      </c>
      <c r="CG675" s="17"/>
      <c r="CH675" s="17">
        <v>1.3571902896911899E-2</v>
      </c>
      <c r="CI675" s="17">
        <v>0</v>
      </c>
      <c r="CJ675" s="17">
        <v>0</v>
      </c>
      <c r="CK675" s="17"/>
      <c r="CL675" s="17">
        <v>1.22266503720093E-2</v>
      </c>
      <c r="CM675" s="17">
        <v>7.1382622661586301E-3</v>
      </c>
      <c r="CN675" s="17"/>
      <c r="CO675" s="17">
        <v>0</v>
      </c>
      <c r="CP675" s="17">
        <v>0</v>
      </c>
      <c r="CQ675" s="17">
        <v>1.32038622975839E-2</v>
      </c>
      <c r="CR675" s="17">
        <v>2.0929476892211599E-2</v>
      </c>
    </row>
    <row r="676" spans="2:96" x14ac:dyDescent="0.25">
      <c r="B676" t="s">
        <v>381</v>
      </c>
      <c r="C676" s="17">
        <v>0.47893899834634401</v>
      </c>
      <c r="D676" s="17">
        <v>0.52015212812406397</v>
      </c>
      <c r="E676" s="17">
        <v>0.42528627115765399</v>
      </c>
      <c r="F676" s="17"/>
      <c r="G676" s="17">
        <v>0.67051647590946195</v>
      </c>
      <c r="H676" s="17">
        <v>0.572096316075419</v>
      </c>
      <c r="I676" s="17">
        <v>0.39131458970191402</v>
      </c>
      <c r="J676" s="17">
        <v>0.39719852906941899</v>
      </c>
      <c r="K676" s="17">
        <v>0.42856298663654102</v>
      </c>
      <c r="L676" s="17">
        <v>0.32788468565446299</v>
      </c>
      <c r="M676" s="17"/>
      <c r="N676" s="17">
        <v>0.50694373506322399</v>
      </c>
      <c r="O676" s="17">
        <v>0.46181050013978803</v>
      </c>
      <c r="P676" s="17">
        <v>0.398087877511207</v>
      </c>
      <c r="Q676" s="17">
        <v>0.52236123547887003</v>
      </c>
      <c r="R676" s="17"/>
      <c r="S676" s="17">
        <v>0.65700329021275805</v>
      </c>
      <c r="T676" s="17">
        <v>0.46227668761690199</v>
      </c>
      <c r="U676" s="17">
        <v>0.41228148219892302</v>
      </c>
      <c r="V676" s="17">
        <v>0.50039820970562399</v>
      </c>
      <c r="W676" s="17">
        <v>0.37799074811725503</v>
      </c>
      <c r="X676" s="17">
        <v>0.55834883268025803</v>
      </c>
      <c r="Y676" s="17">
        <v>0.31450919001817501</v>
      </c>
      <c r="Z676" s="17">
        <v>0.28670343868957898</v>
      </c>
      <c r="AA676" s="17">
        <v>0.49532017388257898</v>
      </c>
      <c r="AB676" s="17">
        <v>0.45204882440127098</v>
      </c>
      <c r="AC676" s="17">
        <v>0.43721818676437502</v>
      </c>
      <c r="AD676" s="17">
        <v>0.33785871502909098</v>
      </c>
      <c r="AE676" s="17"/>
      <c r="AF676" s="17">
        <v>0.515497865065625</v>
      </c>
      <c r="AG676" s="17">
        <v>0.54466172704614302</v>
      </c>
      <c r="AH676" s="17">
        <v>0.48150349972359202</v>
      </c>
      <c r="AI676" s="17">
        <v>0.49066340579060003</v>
      </c>
      <c r="AJ676" s="17">
        <v>0.46379239742510903</v>
      </c>
      <c r="AK676" s="17"/>
      <c r="AL676" s="17">
        <v>0.59106682089094198</v>
      </c>
      <c r="AM676" s="17">
        <v>0.52655415645244197</v>
      </c>
      <c r="AN676" s="17">
        <v>0.43423159726980798</v>
      </c>
      <c r="AO676" s="17"/>
      <c r="AP676" s="17">
        <v>0.47988134764497598</v>
      </c>
      <c r="AQ676" s="17">
        <v>0.47173137401945803</v>
      </c>
      <c r="AR676" s="17">
        <v>0.48857533153246901</v>
      </c>
      <c r="AS676" s="17">
        <v>0.52938392161089198</v>
      </c>
      <c r="AT676" s="17">
        <v>0</v>
      </c>
      <c r="AU676" s="17"/>
      <c r="AV676" s="17">
        <v>1</v>
      </c>
      <c r="AW676" s="17">
        <v>0.48462295988118398</v>
      </c>
      <c r="AX676" s="17">
        <v>0.53151471800240602</v>
      </c>
      <c r="AY676" s="17">
        <v>0.27998036966497902</v>
      </c>
      <c r="AZ676" s="17">
        <v>0.46731926789520001</v>
      </c>
      <c r="BA676" s="17">
        <v>0.43181896662764901</v>
      </c>
      <c r="BB676" s="17">
        <v>0.58456714792150599</v>
      </c>
      <c r="BC676" s="17">
        <v>0.53065580595073303</v>
      </c>
      <c r="BD676" s="17">
        <v>0.51590823293340804</v>
      </c>
      <c r="BE676" s="17">
        <v>0.42792111906017899</v>
      </c>
      <c r="BF676" s="17">
        <v>0.52381838257217705</v>
      </c>
      <c r="BG676" s="17">
        <v>0.547291553114996</v>
      </c>
      <c r="BH676" s="17">
        <v>0.35706379343764</v>
      </c>
      <c r="BI676" s="17">
        <v>0</v>
      </c>
      <c r="BJ676" s="17">
        <v>0.67433920531310299</v>
      </c>
      <c r="BK676" s="17">
        <v>0.47925560700892</v>
      </c>
      <c r="BL676" s="17"/>
      <c r="BM676" s="17">
        <v>0.51386423116360502</v>
      </c>
      <c r="BN676" s="17">
        <v>0.52104608210752501</v>
      </c>
      <c r="BO676" s="17">
        <v>0.49899792304762203</v>
      </c>
      <c r="BP676" s="17">
        <v>0.36418817955977101</v>
      </c>
      <c r="BQ676" s="17">
        <v>0.39946591619967903</v>
      </c>
      <c r="BR676" s="17">
        <v>0</v>
      </c>
      <c r="BS676" s="17"/>
      <c r="BT676" s="17">
        <v>0.53089111418476298</v>
      </c>
      <c r="BU676" s="17">
        <v>0.40461668146304602</v>
      </c>
      <c r="BV676" s="17"/>
      <c r="BW676" s="17">
        <v>0.60034078621948395</v>
      </c>
      <c r="BX676" s="17">
        <v>0.36119074261006601</v>
      </c>
      <c r="BY676" s="17"/>
      <c r="BZ676" s="17">
        <v>0.430350103916121</v>
      </c>
      <c r="CA676" s="17" t="s">
        <v>131</v>
      </c>
      <c r="CB676" s="17">
        <v>0.55687860866441796</v>
      </c>
      <c r="CC676" s="17"/>
      <c r="CD676" s="17">
        <v>0.52146552522809198</v>
      </c>
      <c r="CE676" s="17">
        <v>0.35727112964625402</v>
      </c>
      <c r="CF676" s="17">
        <v>0.42756698353280498</v>
      </c>
      <c r="CG676" s="17"/>
      <c r="CH676" s="17">
        <v>0.47732190627115401</v>
      </c>
      <c r="CI676" s="17">
        <v>0.35624000487450302</v>
      </c>
      <c r="CJ676" s="17">
        <v>0.37923185970518503</v>
      </c>
      <c r="CK676" s="17"/>
      <c r="CL676" s="17">
        <v>0.487922922930276</v>
      </c>
      <c r="CM676" s="17">
        <v>0.47486948201909501</v>
      </c>
      <c r="CN676" s="17"/>
      <c r="CO676" s="17">
        <v>0.58920435391454695</v>
      </c>
      <c r="CP676" s="17">
        <v>0.58206427681885398</v>
      </c>
      <c r="CQ676" s="17">
        <v>0.42010098788547101</v>
      </c>
      <c r="CR676" s="17">
        <v>0.35508540136677602</v>
      </c>
    </row>
    <row r="677" spans="2:96" x14ac:dyDescent="0.25">
      <c r="B677" t="s">
        <v>382</v>
      </c>
      <c r="C677" s="17">
        <v>0.27697284131253302</v>
      </c>
      <c r="D677" s="17">
        <v>0.26118972319587902</v>
      </c>
      <c r="E677" s="17">
        <v>0.297519869288009</v>
      </c>
      <c r="F677" s="17"/>
      <c r="G677" s="17">
        <v>0.12206626852523</v>
      </c>
      <c r="H677" s="17">
        <v>0.22176370436624401</v>
      </c>
      <c r="I677" s="17">
        <v>0.37891112895059698</v>
      </c>
      <c r="J677" s="17">
        <v>0.33009732045262902</v>
      </c>
      <c r="K677" s="17">
        <v>0.29556080946569402</v>
      </c>
      <c r="L677" s="17">
        <v>0.355064173142916</v>
      </c>
      <c r="M677" s="17"/>
      <c r="N677" s="17">
        <v>0.28936606667387599</v>
      </c>
      <c r="O677" s="17">
        <v>0.174268016859218</v>
      </c>
      <c r="P677" s="17">
        <v>0.36268807260809799</v>
      </c>
      <c r="Q677" s="17">
        <v>0.29180910027107199</v>
      </c>
      <c r="R677" s="17"/>
      <c r="S677" s="17">
        <v>0.206584273654875</v>
      </c>
      <c r="T677" s="17">
        <v>0.14759964041447901</v>
      </c>
      <c r="U677" s="17">
        <v>0.34158851386326</v>
      </c>
      <c r="V677" s="17">
        <v>0.342824894127785</v>
      </c>
      <c r="W677" s="17">
        <v>0.29861847213356002</v>
      </c>
      <c r="X677" s="17">
        <v>0.13101426759524301</v>
      </c>
      <c r="Y677" s="17">
        <v>0.42510051413927702</v>
      </c>
      <c r="Z677" s="17">
        <v>0.23303853925559601</v>
      </c>
      <c r="AA677" s="17">
        <v>0.450631824149966</v>
      </c>
      <c r="AB677" s="17">
        <v>0.27383124612734999</v>
      </c>
      <c r="AC677" s="17">
        <v>0.218812217279126</v>
      </c>
      <c r="AD677" s="17">
        <v>0.40264242567575698</v>
      </c>
      <c r="AE677" s="17"/>
      <c r="AF677" s="17">
        <v>0.25596052821079501</v>
      </c>
      <c r="AG677" s="17">
        <v>0.23152069458836599</v>
      </c>
      <c r="AH677" s="17">
        <v>0.15598858625776901</v>
      </c>
      <c r="AI677" s="17">
        <v>0.50933659420940003</v>
      </c>
      <c r="AJ677" s="17">
        <v>0.271076388485612</v>
      </c>
      <c r="AK677" s="17"/>
      <c r="AL677" s="17">
        <v>0.17760558864742901</v>
      </c>
      <c r="AM677" s="17">
        <v>0.227841404164702</v>
      </c>
      <c r="AN677" s="17">
        <v>7.5286280030250299E-2</v>
      </c>
      <c r="AO677" s="17"/>
      <c r="AP677" s="17">
        <v>0.27779216769298298</v>
      </c>
      <c r="AQ677" s="17">
        <v>0.23384517368173699</v>
      </c>
      <c r="AR677" s="17">
        <v>0.27319072987298099</v>
      </c>
      <c r="AS677" s="17">
        <v>0.32400523197658199</v>
      </c>
      <c r="AT677" s="17">
        <v>1</v>
      </c>
      <c r="AU677" s="17"/>
      <c r="AV677" s="17">
        <v>0</v>
      </c>
      <c r="AW677" s="17">
        <v>0.445494616816837</v>
      </c>
      <c r="AX677" s="17">
        <v>0.242850346801323</v>
      </c>
      <c r="AY677" s="17">
        <v>0.37576801548764199</v>
      </c>
      <c r="AZ677" s="17">
        <v>0.17675249578923</v>
      </c>
      <c r="BA677" s="17">
        <v>0.30872531972720701</v>
      </c>
      <c r="BB677" s="17">
        <v>0.301823710848867</v>
      </c>
      <c r="BC677" s="17">
        <v>0.21614870196694999</v>
      </c>
      <c r="BD677" s="17">
        <v>0.29117542999984702</v>
      </c>
      <c r="BE677" s="17">
        <v>0.274574697211102</v>
      </c>
      <c r="BF677" s="17">
        <v>0.22241114866683301</v>
      </c>
      <c r="BG677" s="17">
        <v>0.29529550935659299</v>
      </c>
      <c r="BH677" s="17">
        <v>0.22785296897207899</v>
      </c>
      <c r="BI677" s="17">
        <v>1</v>
      </c>
      <c r="BJ677" s="17">
        <v>0.206167796697169</v>
      </c>
      <c r="BK677" s="17">
        <v>0.23664489719895199</v>
      </c>
      <c r="BL677" s="17"/>
      <c r="BM677" s="17">
        <v>0.33033442440212701</v>
      </c>
      <c r="BN677" s="17">
        <v>0.22943064344504199</v>
      </c>
      <c r="BO677" s="17">
        <v>0.204690946319914</v>
      </c>
      <c r="BP677" s="17">
        <v>0.26545372317272498</v>
      </c>
      <c r="BQ677" s="17">
        <v>0.30349056289375098</v>
      </c>
      <c r="BR677" s="17">
        <v>1</v>
      </c>
      <c r="BS677" s="17"/>
      <c r="BT677" s="17">
        <v>0.27466550632933601</v>
      </c>
      <c r="BU677" s="17">
        <v>0.28682766549114802</v>
      </c>
      <c r="BV677" s="17"/>
      <c r="BW677" s="17">
        <v>0.18241064996036899</v>
      </c>
      <c r="BX677" s="17">
        <v>0.40128082265127202</v>
      </c>
      <c r="BY677" s="17"/>
      <c r="BZ677" s="17">
        <v>0.296650999790255</v>
      </c>
      <c r="CA677" s="17" t="s">
        <v>131</v>
      </c>
      <c r="CB677" s="17">
        <v>0.245407850556602</v>
      </c>
      <c r="CC677" s="17"/>
      <c r="CD677" s="17">
        <v>0.245611604985257</v>
      </c>
      <c r="CE677" s="17">
        <v>0.292604946530023</v>
      </c>
      <c r="CF677" s="17">
        <v>0.47891614953005002</v>
      </c>
      <c r="CG677" s="17"/>
      <c r="CH677" s="17">
        <v>0.22837367366623501</v>
      </c>
      <c r="CI677" s="17">
        <v>0.395695420533066</v>
      </c>
      <c r="CJ677" s="17">
        <v>0.379252476277951</v>
      </c>
      <c r="CK677" s="17"/>
      <c r="CL677" s="17">
        <v>0.21128112219614201</v>
      </c>
      <c r="CM677" s="17">
        <v>0.320333778526883</v>
      </c>
      <c r="CN677" s="17"/>
      <c r="CO677" s="17">
        <v>0.18476195683937399</v>
      </c>
      <c r="CP677" s="17">
        <v>0.22549940194385401</v>
      </c>
      <c r="CQ677" s="17">
        <v>0.30810332256279399</v>
      </c>
      <c r="CR677" s="17">
        <v>0.35655814524831397</v>
      </c>
    </row>
    <row r="678" spans="2:96" x14ac:dyDescent="0.25">
      <c r="B678" t="s">
        <v>275</v>
      </c>
      <c r="C678" s="17">
        <v>0.20196615703381099</v>
      </c>
      <c r="D678" s="17">
        <v>0.25896240492818501</v>
      </c>
      <c r="E678" s="17">
        <v>0.127766401869644</v>
      </c>
      <c r="F678" s="17"/>
      <c r="G678" s="17">
        <v>0.548450207384232</v>
      </c>
      <c r="H678" s="17">
        <v>0.35033261170917501</v>
      </c>
      <c r="I678" s="17">
        <v>1.2403460751316899E-2</v>
      </c>
      <c r="J678" s="17">
        <v>6.7101208616789407E-2</v>
      </c>
      <c r="K678" s="17">
        <v>0.133002177170848</v>
      </c>
      <c r="L678" s="17">
        <v>-2.7179487488452801E-2</v>
      </c>
      <c r="M678" s="17"/>
      <c r="N678" s="17">
        <v>0.217577668389349</v>
      </c>
      <c r="O678" s="17">
        <v>0.28754248328057003</v>
      </c>
      <c r="P678" s="17">
        <v>3.5399804903109101E-2</v>
      </c>
      <c r="Q678" s="17">
        <v>0.23055213520779899</v>
      </c>
      <c r="R678" s="17"/>
      <c r="S678" s="17">
        <v>0.45041901655788302</v>
      </c>
      <c r="T678" s="17">
        <v>0.31467704720242401</v>
      </c>
      <c r="U678" s="17">
        <v>7.0692968335663506E-2</v>
      </c>
      <c r="V678" s="17">
        <v>0.15757331557783899</v>
      </c>
      <c r="W678" s="17">
        <v>7.9372275983694604E-2</v>
      </c>
      <c r="X678" s="17">
        <v>0.42733456508501499</v>
      </c>
      <c r="Y678" s="17">
        <v>-0.11059132412110199</v>
      </c>
      <c r="Z678" s="17">
        <v>5.3664899433983101E-2</v>
      </c>
      <c r="AA678" s="17">
        <v>4.4688349732613299E-2</v>
      </c>
      <c r="AB678" s="17">
        <v>0.17821757827392101</v>
      </c>
      <c r="AC678" s="17">
        <v>0.21840596948524901</v>
      </c>
      <c r="AD678" s="17">
        <v>-6.4783710646665701E-2</v>
      </c>
      <c r="AE678" s="17"/>
      <c r="AF678" s="17">
        <v>0.25953733685482999</v>
      </c>
      <c r="AG678" s="17">
        <v>0.31314103245777702</v>
      </c>
      <c r="AH678" s="17">
        <v>0.32551491346582301</v>
      </c>
      <c r="AI678" s="17">
        <v>-1.86731884188009E-2</v>
      </c>
      <c r="AJ678" s="17">
        <v>0.192716008939498</v>
      </c>
      <c r="AK678" s="17"/>
      <c r="AL678" s="17">
        <v>0.413461232243513</v>
      </c>
      <c r="AM678" s="17">
        <v>0.29871275228774002</v>
      </c>
      <c r="AN678" s="17">
        <v>0.35894531723955803</v>
      </c>
      <c r="AO678" s="17"/>
      <c r="AP678" s="17">
        <v>0.20208917995199399</v>
      </c>
      <c r="AQ678" s="17">
        <v>0.23788620033772101</v>
      </c>
      <c r="AR678" s="17">
        <v>0.215384601659487</v>
      </c>
      <c r="AS678" s="17">
        <v>0.205378689634311</v>
      </c>
      <c r="AT678" s="17">
        <v>-1</v>
      </c>
      <c r="AU678" s="17"/>
      <c r="AV678" s="17">
        <v>1</v>
      </c>
      <c r="AW678" s="17">
        <v>3.9128343064347697E-2</v>
      </c>
      <c r="AX678" s="17">
        <v>0.28866437120108301</v>
      </c>
      <c r="AY678" s="17">
        <v>-9.5787645822662401E-2</v>
      </c>
      <c r="AZ678" s="17">
        <v>0.29056677210596898</v>
      </c>
      <c r="BA678" s="17">
        <v>0.123093646900442</v>
      </c>
      <c r="BB678" s="17">
        <v>0.28274343707263999</v>
      </c>
      <c r="BC678" s="17">
        <v>0.31450710398378301</v>
      </c>
      <c r="BD678" s="17">
        <v>0.22473280293356099</v>
      </c>
      <c r="BE678" s="17">
        <v>0.15334642184907701</v>
      </c>
      <c r="BF678" s="17">
        <v>0.30140723390534402</v>
      </c>
      <c r="BG678" s="17">
        <v>0.25199604375840301</v>
      </c>
      <c r="BH678" s="17">
        <v>0.12921082446556101</v>
      </c>
      <c r="BI678" s="17">
        <v>-1</v>
      </c>
      <c r="BJ678" s="17">
        <v>0.46817140861593398</v>
      </c>
      <c r="BK678" s="17">
        <v>0.24261070980996699</v>
      </c>
      <c r="BL678" s="17"/>
      <c r="BM678" s="17">
        <v>0.18352980676147901</v>
      </c>
      <c r="BN678" s="17">
        <v>0.29161543866248302</v>
      </c>
      <c r="BO678" s="17">
        <v>0.294306976727708</v>
      </c>
      <c r="BP678" s="17">
        <v>9.87344563870452E-2</v>
      </c>
      <c r="BQ678" s="17">
        <v>9.5975353305928296E-2</v>
      </c>
      <c r="BR678" s="17">
        <v>-1</v>
      </c>
      <c r="BS678" s="17"/>
      <c r="BT678" s="17">
        <v>0.25622560785542697</v>
      </c>
      <c r="BU678" s="17">
        <v>0.117789015971898</v>
      </c>
      <c r="BV678" s="17"/>
      <c r="BW678" s="17">
        <v>0.41793013625911501</v>
      </c>
      <c r="BX678" s="17">
        <v>-4.0090080041206101E-2</v>
      </c>
      <c r="BY678" s="17"/>
      <c r="BZ678" s="17">
        <v>0.133699104125866</v>
      </c>
      <c r="CA678" s="17" t="s">
        <v>131</v>
      </c>
      <c r="CB678" s="17">
        <v>0.31147075810781599</v>
      </c>
      <c r="CC678" s="17"/>
      <c r="CD678" s="17">
        <v>0.275853920242835</v>
      </c>
      <c r="CE678" s="17">
        <v>6.4666183116230597E-2</v>
      </c>
      <c r="CF678" s="17">
        <v>-5.13491659972454E-2</v>
      </c>
      <c r="CG678" s="17"/>
      <c r="CH678" s="17">
        <v>0.248948232604919</v>
      </c>
      <c r="CI678" s="17">
        <v>-3.9455415658562497E-2</v>
      </c>
      <c r="CJ678" s="17">
        <v>-2.0616572766529701E-5</v>
      </c>
      <c r="CK678" s="17"/>
      <c r="CL678" s="17">
        <v>0.27664180073413402</v>
      </c>
      <c r="CM678" s="17">
        <v>0.15453570349221199</v>
      </c>
      <c r="CN678" s="17"/>
      <c r="CO678" s="17">
        <v>0.40444239707517399</v>
      </c>
      <c r="CP678" s="17">
        <v>0.35656487487499999</v>
      </c>
      <c r="CQ678" s="17">
        <v>0.11199766532267701</v>
      </c>
      <c r="CR678" s="17">
        <v>-1.4727438815382301E-3</v>
      </c>
    </row>
    <row r="679" spans="2:96" x14ac:dyDescent="0.25">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c r="BH679" s="17"/>
      <c r="BI679" s="17"/>
      <c r="BJ679" s="17"/>
      <c r="BK679" s="17"/>
      <c r="BL679" s="17"/>
      <c r="BM679" s="17"/>
      <c r="BN679" s="17"/>
      <c r="BO679" s="17"/>
      <c r="BP679" s="17"/>
      <c r="BQ679" s="17"/>
      <c r="BR679" s="17"/>
      <c r="BS679" s="17"/>
      <c r="BT679" s="17"/>
      <c r="BU679" s="17"/>
      <c r="BV679" s="17"/>
      <c r="BW679" s="17"/>
      <c r="BX679" s="17"/>
      <c r="BY679" s="17"/>
      <c r="BZ679" s="17"/>
      <c r="CA679" s="17"/>
      <c r="CB679" s="17"/>
      <c r="CC679" s="17"/>
      <c r="CD679" s="17"/>
      <c r="CE679" s="17"/>
      <c r="CF679" s="17"/>
      <c r="CG679" s="17"/>
      <c r="CH679" s="17"/>
      <c r="CI679" s="17"/>
      <c r="CJ679" s="17"/>
      <c r="CK679" s="17"/>
      <c r="CL679" s="17"/>
      <c r="CM679" s="17"/>
      <c r="CN679" s="17"/>
      <c r="CO679" s="17"/>
      <c r="CP679" s="17"/>
      <c r="CQ679" s="17"/>
      <c r="CR679" s="17"/>
    </row>
    <row r="680" spans="2:96" x14ac:dyDescent="0.25">
      <c r="B680" s="6" t="s">
        <v>400</v>
      </c>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c r="BE680" s="17"/>
      <c r="BF680" s="17"/>
      <c r="BG680" s="17"/>
      <c r="BH680" s="17"/>
      <c r="BI680" s="17"/>
      <c r="BJ680" s="17"/>
      <c r="BK680" s="17"/>
      <c r="BL680" s="17"/>
      <c r="BM680" s="17"/>
      <c r="BN680" s="17"/>
      <c r="BO680" s="17"/>
      <c r="BP680" s="17"/>
      <c r="BQ680" s="17"/>
      <c r="BR680" s="17"/>
      <c r="BS680" s="17"/>
      <c r="BT680" s="17"/>
      <c r="BU680" s="17"/>
      <c r="BV680" s="17"/>
      <c r="BW680" s="17"/>
      <c r="BX680" s="17"/>
      <c r="BY680" s="17"/>
      <c r="BZ680" s="17"/>
      <c r="CA680" s="17"/>
      <c r="CB680" s="17"/>
      <c r="CC680" s="17"/>
      <c r="CD680" s="17"/>
      <c r="CE680" s="17"/>
      <c r="CF680" s="17"/>
      <c r="CG680" s="17"/>
      <c r="CH680" s="17"/>
      <c r="CI680" s="17"/>
      <c r="CJ680" s="17"/>
      <c r="CK680" s="17"/>
      <c r="CL680" s="17"/>
      <c r="CM680" s="17"/>
      <c r="CN680" s="17"/>
      <c r="CO680" s="17"/>
      <c r="CP680" s="17"/>
      <c r="CQ680" s="17"/>
      <c r="CR680" s="17"/>
    </row>
    <row r="681" spans="2:96" x14ac:dyDescent="0.25">
      <c r="B681" s="24" t="s">
        <v>393</v>
      </c>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c r="BD681" s="17"/>
      <c r="BE681" s="17"/>
      <c r="BF681" s="17"/>
      <c r="BG681" s="17"/>
      <c r="BH681" s="17"/>
      <c r="BI681" s="17"/>
      <c r="BJ681" s="17"/>
      <c r="BK681" s="17"/>
      <c r="BL681" s="17"/>
      <c r="BM681" s="17"/>
      <c r="BN681" s="17"/>
      <c r="BO681" s="17"/>
      <c r="BP681" s="17"/>
      <c r="BQ681" s="17"/>
      <c r="BR681" s="17"/>
      <c r="BS681" s="17"/>
      <c r="BT681" s="17"/>
      <c r="BU681" s="17"/>
      <c r="BV681" s="17"/>
      <c r="BW681" s="17"/>
      <c r="BX681" s="17"/>
      <c r="BY681" s="17"/>
      <c r="BZ681" s="17"/>
      <c r="CA681" s="17"/>
      <c r="CB681" s="17"/>
      <c r="CC681" s="17"/>
      <c r="CD681" s="17"/>
      <c r="CE681" s="17"/>
      <c r="CF681" s="17"/>
      <c r="CG681" s="17"/>
      <c r="CH681" s="17"/>
      <c r="CI681" s="17"/>
      <c r="CJ681" s="17"/>
      <c r="CK681" s="17"/>
      <c r="CL681" s="17"/>
      <c r="CM681" s="17"/>
      <c r="CN681" s="17"/>
      <c r="CO681" s="17"/>
      <c r="CP681" s="17"/>
      <c r="CQ681" s="17"/>
      <c r="CR681" s="17"/>
    </row>
    <row r="682" spans="2:96" x14ac:dyDescent="0.25">
      <c r="B682" t="s">
        <v>376</v>
      </c>
      <c r="C682" s="17">
        <v>0.27152391492968903</v>
      </c>
      <c r="D682" s="17">
        <v>0.26898979180092703</v>
      </c>
      <c r="E682" s="17">
        <v>0.27482292710428702</v>
      </c>
      <c r="F682" s="17"/>
      <c r="G682" s="17">
        <v>0.45731874176550102</v>
      </c>
      <c r="H682" s="17">
        <v>0.15259863894182099</v>
      </c>
      <c r="I682" s="17">
        <v>0.20452992798512501</v>
      </c>
      <c r="J682" s="17">
        <v>0.26992139253384301</v>
      </c>
      <c r="K682" s="17">
        <v>0.281578863456664</v>
      </c>
      <c r="L682" s="17">
        <v>0.228189280439071</v>
      </c>
      <c r="M682" s="17"/>
      <c r="N682" s="17">
        <v>0.31144371937922199</v>
      </c>
      <c r="O682" s="17">
        <v>0.35981458016804702</v>
      </c>
      <c r="P682" s="17">
        <v>0.26966851418229998</v>
      </c>
      <c r="Q682" s="17">
        <v>0.16102035365022699</v>
      </c>
      <c r="R682" s="17"/>
      <c r="S682" s="17">
        <v>0.43096425260765098</v>
      </c>
      <c r="T682" s="17">
        <v>0.27210320169682201</v>
      </c>
      <c r="U682" s="17">
        <v>0.102283370228389</v>
      </c>
      <c r="V682" s="17">
        <v>0.106623069895265</v>
      </c>
      <c r="W682" s="17">
        <v>0.17299475616041499</v>
      </c>
      <c r="X682" s="17">
        <v>0.44464014153008902</v>
      </c>
      <c r="Y682" s="17">
        <v>0.167188312871735</v>
      </c>
      <c r="Z682" s="17">
        <v>0.24708428346132699</v>
      </c>
      <c r="AA682" s="17">
        <v>0.30693317225913103</v>
      </c>
      <c r="AB682" s="17">
        <v>0.227961542615426</v>
      </c>
      <c r="AC682" s="17">
        <v>0.283514499416543</v>
      </c>
      <c r="AD682" s="17">
        <v>0.16105907226075999</v>
      </c>
      <c r="AE682" s="17"/>
      <c r="AF682" s="17">
        <v>0.35587208428064798</v>
      </c>
      <c r="AG682" s="17">
        <v>0.28516732064804801</v>
      </c>
      <c r="AH682" s="17">
        <v>0.234325550393817</v>
      </c>
      <c r="AI682" s="17">
        <v>1</v>
      </c>
      <c r="AJ682" s="17">
        <v>0.21908442495347</v>
      </c>
      <c r="AK682" s="17"/>
      <c r="AL682" s="17">
        <v>0.44522722237177198</v>
      </c>
      <c r="AM682" s="17">
        <v>0.30085046487375999</v>
      </c>
      <c r="AN682" s="17">
        <v>0.24159603246412101</v>
      </c>
      <c r="AO682" s="17"/>
      <c r="AP682" s="17">
        <v>0.268874500449578</v>
      </c>
      <c r="AQ682" s="17">
        <v>0.19845095316397801</v>
      </c>
      <c r="AR682" s="17">
        <v>0.297232049273078</v>
      </c>
      <c r="AS682" s="17">
        <v>0.29702740281017898</v>
      </c>
      <c r="AT682" s="17">
        <v>0</v>
      </c>
      <c r="AU682" s="17"/>
      <c r="AV682" s="17">
        <v>0</v>
      </c>
      <c r="AW682" s="17">
        <v>0.16399185199626501</v>
      </c>
      <c r="AX682" s="17">
        <v>0.17306133628530901</v>
      </c>
      <c r="AY682" s="17">
        <v>0.149098353602202</v>
      </c>
      <c r="AZ682" s="17">
        <v>0.263019366766375</v>
      </c>
      <c r="BA682" s="17">
        <v>0.22179163090058099</v>
      </c>
      <c r="BB682" s="17">
        <v>0.214513574728351</v>
      </c>
      <c r="BC682" s="17">
        <v>0.48541454853546401</v>
      </c>
      <c r="BD682" s="17">
        <v>0.460000001260499</v>
      </c>
      <c r="BE682" s="17">
        <v>0.30225535667638898</v>
      </c>
      <c r="BF682" s="17">
        <v>0.42388980587601899</v>
      </c>
      <c r="BG682" s="17">
        <v>0.36499101433068698</v>
      </c>
      <c r="BH682" s="17">
        <v>0.11946779106521099</v>
      </c>
      <c r="BI682" s="17">
        <v>0</v>
      </c>
      <c r="BJ682" s="17">
        <v>0.39376720995787801</v>
      </c>
      <c r="BK682" s="17">
        <v>0.37496997537714599</v>
      </c>
      <c r="BL682" s="17"/>
      <c r="BM682" s="17">
        <v>0.282899035808655</v>
      </c>
      <c r="BN682" s="17">
        <v>0.31885372583763399</v>
      </c>
      <c r="BO682" s="17">
        <v>0.23393090766938901</v>
      </c>
      <c r="BP682" s="17">
        <v>0.27459521116666002</v>
      </c>
      <c r="BQ682" s="17">
        <v>0.13070561223291999</v>
      </c>
      <c r="BR682" s="17">
        <v>0</v>
      </c>
      <c r="BS682" s="17"/>
      <c r="BT682" s="17">
        <v>0.325878275529775</v>
      </c>
      <c r="BU682" s="17">
        <v>0.202429713188268</v>
      </c>
      <c r="BV682" s="17"/>
      <c r="BW682" s="17">
        <v>0.33951400867931097</v>
      </c>
      <c r="BX682" s="17">
        <v>0.22122843094712699</v>
      </c>
      <c r="BY682" s="17"/>
      <c r="BZ682" s="17">
        <v>0.23580568424864101</v>
      </c>
      <c r="CA682" s="17" t="s">
        <v>131</v>
      </c>
      <c r="CB682" s="17">
        <v>0.328818179661925</v>
      </c>
      <c r="CC682" s="17"/>
      <c r="CD682" s="17">
        <v>0.29930595064542398</v>
      </c>
      <c r="CE682" s="17">
        <v>0.23234572499829101</v>
      </c>
      <c r="CF682" s="17">
        <v>0.25160143804319801</v>
      </c>
      <c r="CG682" s="17"/>
      <c r="CH682" s="17">
        <v>0.240489670860034</v>
      </c>
      <c r="CI682" s="17">
        <v>0.295347930987299</v>
      </c>
      <c r="CJ682" s="17">
        <v>0.14910925285374399</v>
      </c>
      <c r="CK682" s="17"/>
      <c r="CL682" s="17">
        <v>0.29002264021840202</v>
      </c>
      <c r="CM682" s="17">
        <v>0.26126235771628997</v>
      </c>
      <c r="CN682" s="17"/>
      <c r="CO682" s="17">
        <v>0.49259233232983601</v>
      </c>
      <c r="CP682" s="17">
        <v>0.350935182475272</v>
      </c>
      <c r="CQ682" s="17">
        <v>0.21381612196302699</v>
      </c>
      <c r="CR682" s="17">
        <v>0.118639330573043</v>
      </c>
    </row>
    <row r="683" spans="2:96" x14ac:dyDescent="0.25">
      <c r="B683" t="s">
        <v>377</v>
      </c>
      <c r="C683" s="17">
        <v>0.38446065343896102</v>
      </c>
      <c r="D683" s="17">
        <v>0.41658542466026599</v>
      </c>
      <c r="E683" s="17">
        <v>0.34263947665302602</v>
      </c>
      <c r="F683" s="17"/>
      <c r="G683" s="17">
        <v>0.14750336643539699</v>
      </c>
      <c r="H683" s="17">
        <v>0.58579992881321297</v>
      </c>
      <c r="I683" s="17">
        <v>0.39004116415107098</v>
      </c>
      <c r="J683" s="17">
        <v>0.37129836699507002</v>
      </c>
      <c r="K683" s="17">
        <v>0.338009834284</v>
      </c>
      <c r="L683" s="17">
        <v>0.55716943439843003</v>
      </c>
      <c r="M683" s="17"/>
      <c r="N683" s="17">
        <v>0.43815106043984198</v>
      </c>
      <c r="O683" s="17">
        <v>0.35356406915731098</v>
      </c>
      <c r="P683" s="17">
        <v>0.43977556134743701</v>
      </c>
      <c r="Q683" s="17">
        <v>0.32094791138260997</v>
      </c>
      <c r="R683" s="17"/>
      <c r="S683" s="17">
        <v>0.27977934738481702</v>
      </c>
      <c r="T683" s="17">
        <v>0.43450972662675302</v>
      </c>
      <c r="U683" s="17">
        <v>0.55500148546022599</v>
      </c>
      <c r="V683" s="17">
        <v>0.459693394701017</v>
      </c>
      <c r="W683" s="17">
        <v>0.52838677170602399</v>
      </c>
      <c r="X683" s="17">
        <v>0.36430858818178402</v>
      </c>
      <c r="Y683" s="17">
        <v>0.42701870076628701</v>
      </c>
      <c r="Z683" s="17">
        <v>0.23317373859349799</v>
      </c>
      <c r="AA683" s="17">
        <v>0.409752119149566</v>
      </c>
      <c r="AB683" s="17">
        <v>0.37845622167037302</v>
      </c>
      <c r="AC683" s="17">
        <v>0.211321717238556</v>
      </c>
      <c r="AD683" s="17">
        <v>0.40159075685592899</v>
      </c>
      <c r="AE683" s="17"/>
      <c r="AF683" s="17">
        <v>0.329742653567688</v>
      </c>
      <c r="AG683" s="17">
        <v>0.43904172793364998</v>
      </c>
      <c r="AH683" s="17">
        <v>0.59074301771552196</v>
      </c>
      <c r="AI683" s="17">
        <v>0</v>
      </c>
      <c r="AJ683" s="17">
        <v>0.34201737909569802</v>
      </c>
      <c r="AK683" s="17"/>
      <c r="AL683" s="17">
        <v>0.31226808882867302</v>
      </c>
      <c r="AM683" s="17">
        <v>0.391701297071541</v>
      </c>
      <c r="AN683" s="17">
        <v>0.45100594770718899</v>
      </c>
      <c r="AO683" s="17"/>
      <c r="AP683" s="17">
        <v>0.42118536201828999</v>
      </c>
      <c r="AQ683" s="17">
        <v>0.39733342217599199</v>
      </c>
      <c r="AR683" s="17">
        <v>0.35207946592467299</v>
      </c>
      <c r="AS683" s="17">
        <v>0.42604366711253899</v>
      </c>
      <c r="AT683" s="17">
        <v>0.47209537979092298</v>
      </c>
      <c r="AU683" s="17"/>
      <c r="AV683" s="17">
        <v>1</v>
      </c>
      <c r="AW683" s="17">
        <v>0.21180371384063101</v>
      </c>
      <c r="AX683" s="17">
        <v>0.52652986369119703</v>
      </c>
      <c r="AY683" s="17">
        <v>0.30049218989078902</v>
      </c>
      <c r="AZ683" s="17">
        <v>0.49190774641135199</v>
      </c>
      <c r="BA683" s="17">
        <v>0.301352160287927</v>
      </c>
      <c r="BB683" s="17">
        <v>0.50845159289940001</v>
      </c>
      <c r="BC683" s="17">
        <v>0.30423344954372999</v>
      </c>
      <c r="BD683" s="17">
        <v>0.18136014854516</v>
      </c>
      <c r="BE683" s="17">
        <v>0.31352556240010399</v>
      </c>
      <c r="BF683" s="17">
        <v>0.21371069186919001</v>
      </c>
      <c r="BG683" s="17">
        <v>0.375319091672841</v>
      </c>
      <c r="BH683" s="17">
        <v>0.88053220893478901</v>
      </c>
      <c r="BI683" s="17">
        <v>1</v>
      </c>
      <c r="BJ683" s="17">
        <v>0.38446769906862799</v>
      </c>
      <c r="BK683" s="17">
        <v>0.177946451445961</v>
      </c>
      <c r="BL683" s="17"/>
      <c r="BM683" s="17">
        <v>0.33114985867451002</v>
      </c>
      <c r="BN683" s="17">
        <v>0.40877790681912701</v>
      </c>
      <c r="BO683" s="17">
        <v>0.47615687631027998</v>
      </c>
      <c r="BP683" s="17">
        <v>0.399057695955224</v>
      </c>
      <c r="BQ683" s="17">
        <v>0.365172466122964</v>
      </c>
      <c r="BR683" s="17">
        <v>0</v>
      </c>
      <c r="BS683" s="17"/>
      <c r="BT683" s="17">
        <v>0.31618126535423702</v>
      </c>
      <c r="BU683" s="17">
        <v>0.46098722780464202</v>
      </c>
      <c r="BV683" s="17"/>
      <c r="BW683" s="17">
        <v>0.41263165628036502</v>
      </c>
      <c r="BX683" s="17">
        <v>0.39785171920372098</v>
      </c>
      <c r="BY683" s="17"/>
      <c r="BZ683" s="17">
        <v>0.393277720674299</v>
      </c>
      <c r="CA683" s="17" t="s">
        <v>131</v>
      </c>
      <c r="CB683" s="17">
        <v>0.370317528913719</v>
      </c>
      <c r="CC683" s="17"/>
      <c r="CD683" s="17">
        <v>0.43564307407640501</v>
      </c>
      <c r="CE683" s="17">
        <v>0.25635900866839301</v>
      </c>
      <c r="CF683" s="17">
        <v>0.42230959022634601</v>
      </c>
      <c r="CG683" s="17"/>
      <c r="CH683" s="17">
        <v>0.39108399621983297</v>
      </c>
      <c r="CI683" s="17">
        <v>0.29602033270086198</v>
      </c>
      <c r="CJ683" s="17">
        <v>0.54892447159425894</v>
      </c>
      <c r="CK683" s="17"/>
      <c r="CL683" s="17">
        <v>0.39562818778382303</v>
      </c>
      <c r="CM683" s="17">
        <v>0.37635329233682202</v>
      </c>
      <c r="CN683" s="17"/>
      <c r="CO683" s="17">
        <v>0.43647947019368399</v>
      </c>
      <c r="CP683" s="17">
        <v>0.41485439485835801</v>
      </c>
      <c r="CQ683" s="17">
        <v>0.407629679535089</v>
      </c>
      <c r="CR683" s="17">
        <v>0.28593171344211499</v>
      </c>
    </row>
    <row r="684" spans="2:96" x14ac:dyDescent="0.25">
      <c r="B684" t="s">
        <v>378</v>
      </c>
      <c r="C684" s="17">
        <v>0.20014469437134899</v>
      </c>
      <c r="D684" s="17">
        <v>0.176248513291307</v>
      </c>
      <c r="E684" s="17">
        <v>0.23125359804486201</v>
      </c>
      <c r="F684" s="17"/>
      <c r="G684" s="17">
        <v>0.28415956440962797</v>
      </c>
      <c r="H684" s="17">
        <v>0.188046317774345</v>
      </c>
      <c r="I684" s="17">
        <v>0.19499424704037099</v>
      </c>
      <c r="J684" s="17">
        <v>0.19458195250931701</v>
      </c>
      <c r="K684" s="17">
        <v>0.22112630054469901</v>
      </c>
      <c r="L684" s="17">
        <v>7.1467290350348003E-2</v>
      </c>
      <c r="M684" s="17"/>
      <c r="N684" s="17">
        <v>9.2054943508996595E-2</v>
      </c>
      <c r="O684" s="17">
        <v>0.14654534156476501</v>
      </c>
      <c r="P684" s="17">
        <v>0.15497807494549901</v>
      </c>
      <c r="Q684" s="17">
        <v>0.379062808014973</v>
      </c>
      <c r="R684" s="17"/>
      <c r="S684" s="17">
        <v>0.150350846956705</v>
      </c>
      <c r="T684" s="17">
        <v>0.18587108009377801</v>
      </c>
      <c r="U684" s="17">
        <v>9.9874359401460402E-2</v>
      </c>
      <c r="V684" s="17">
        <v>0.13902715499669799</v>
      </c>
      <c r="W684" s="17">
        <v>9.9022071851420396E-2</v>
      </c>
      <c r="X684" s="17">
        <v>6.00370026928842E-2</v>
      </c>
      <c r="Y684" s="17">
        <v>0.248282957960235</v>
      </c>
      <c r="Z684" s="17">
        <v>0.28670343868957898</v>
      </c>
      <c r="AA684" s="17">
        <v>0.18748264698206399</v>
      </c>
      <c r="AB684" s="17">
        <v>0.247775927495754</v>
      </c>
      <c r="AC684" s="17">
        <v>0.39922376884732003</v>
      </c>
      <c r="AD684" s="17">
        <v>0.38032044268694698</v>
      </c>
      <c r="AE684" s="17"/>
      <c r="AF684" s="17">
        <v>0.11216098286814501</v>
      </c>
      <c r="AG684" s="17">
        <v>0.16617407236478299</v>
      </c>
      <c r="AH684" s="17">
        <v>9.3706424352349396E-2</v>
      </c>
      <c r="AI684" s="17">
        <v>0</v>
      </c>
      <c r="AJ684" s="17">
        <v>0.28338087899595399</v>
      </c>
      <c r="AK684" s="17"/>
      <c r="AL684" s="17">
        <v>8.3177258338529902E-2</v>
      </c>
      <c r="AM684" s="17">
        <v>0.19536617287647101</v>
      </c>
      <c r="AN684" s="17">
        <v>0.23211173979843999</v>
      </c>
      <c r="AO684" s="17"/>
      <c r="AP684" s="17">
        <v>0.1485803258857</v>
      </c>
      <c r="AQ684" s="17">
        <v>0.29971453244415203</v>
      </c>
      <c r="AR684" s="17">
        <v>0.20652030935159099</v>
      </c>
      <c r="AS684" s="17">
        <v>0.120904373648565</v>
      </c>
      <c r="AT684" s="17">
        <v>0</v>
      </c>
      <c r="AU684" s="17"/>
      <c r="AV684" s="17">
        <v>0</v>
      </c>
      <c r="AW684" s="17">
        <v>0.24751254334127201</v>
      </c>
      <c r="AX684" s="17">
        <v>0.114978726505036</v>
      </c>
      <c r="AY684" s="17">
        <v>0.50385613151650599</v>
      </c>
      <c r="AZ684" s="17">
        <v>0.16347697230638999</v>
      </c>
      <c r="BA684" s="17">
        <v>0.34411957733266801</v>
      </c>
      <c r="BB684" s="17">
        <v>0.23343691838078801</v>
      </c>
      <c r="BC684" s="17">
        <v>8.01395411473525E-2</v>
      </c>
      <c r="BD684" s="17">
        <v>0.20819794654769</v>
      </c>
      <c r="BE684" s="17">
        <v>0.10964438371240499</v>
      </c>
      <c r="BF684" s="17">
        <v>0.25377046876099002</v>
      </c>
      <c r="BG684" s="17">
        <v>7.8421262542939796E-2</v>
      </c>
      <c r="BH684" s="17">
        <v>0</v>
      </c>
      <c r="BI684" s="17">
        <v>0</v>
      </c>
      <c r="BJ684" s="17">
        <v>0.119492997989728</v>
      </c>
      <c r="BK684" s="17">
        <v>0.104285631631773</v>
      </c>
      <c r="BL684" s="17"/>
      <c r="BM684" s="17">
        <v>0.22159643298987999</v>
      </c>
      <c r="BN684" s="17">
        <v>0.16170859069478899</v>
      </c>
      <c r="BO684" s="17">
        <v>0.15748746575052899</v>
      </c>
      <c r="BP684" s="17">
        <v>0.227459053728234</v>
      </c>
      <c r="BQ684" s="17">
        <v>0.24445155550707701</v>
      </c>
      <c r="BR684" s="17">
        <v>0.54825520506090397</v>
      </c>
      <c r="BS684" s="17"/>
      <c r="BT684" s="17">
        <v>0.19762289710280301</v>
      </c>
      <c r="BU684" s="17">
        <v>0.208267070575645</v>
      </c>
      <c r="BV684" s="17"/>
      <c r="BW684" s="17">
        <v>0.128892075793234</v>
      </c>
      <c r="BX684" s="17">
        <v>0.22780464763115699</v>
      </c>
      <c r="BY684" s="17"/>
      <c r="BZ684" s="17">
        <v>0.25159852943007099</v>
      </c>
      <c r="CA684" s="17" t="s">
        <v>131</v>
      </c>
      <c r="CB684" s="17">
        <v>0.11760954100196599</v>
      </c>
      <c r="CC684" s="17"/>
      <c r="CD684" s="17">
        <v>0.13474134352219599</v>
      </c>
      <c r="CE684" s="17">
        <v>0.34499592061446899</v>
      </c>
      <c r="CF684" s="17">
        <v>0.110526106467075</v>
      </c>
      <c r="CG684" s="17"/>
      <c r="CH684" s="17">
        <v>0.26643900756887401</v>
      </c>
      <c r="CI684" s="17">
        <v>0.303101475829056</v>
      </c>
      <c r="CJ684" s="17">
        <v>9.6466834375277505E-2</v>
      </c>
      <c r="CK684" s="17"/>
      <c r="CL684" s="17">
        <v>0.15227973180582499</v>
      </c>
      <c r="CM684" s="17">
        <v>0.233943345981108</v>
      </c>
      <c r="CN684" s="17"/>
      <c r="CO684" s="17">
        <v>3.6090851546195402E-2</v>
      </c>
      <c r="CP684" s="17">
        <v>0.14007957765896101</v>
      </c>
      <c r="CQ684" s="17">
        <v>0.26225515103969899</v>
      </c>
      <c r="CR684" s="17">
        <v>0.29060513674354599</v>
      </c>
    </row>
    <row r="685" spans="2:96" x14ac:dyDescent="0.25">
      <c r="B685" t="s">
        <v>379</v>
      </c>
      <c r="C685" s="17">
        <v>8.3008715326340299E-2</v>
      </c>
      <c r="D685" s="17">
        <v>6.5767631877971897E-2</v>
      </c>
      <c r="E685" s="17">
        <v>0.10545377474507001</v>
      </c>
      <c r="F685" s="17"/>
      <c r="G685" s="17">
        <v>0.11101832738947399</v>
      </c>
      <c r="H685" s="17">
        <v>0</v>
      </c>
      <c r="I685" s="17">
        <v>0.11442163250154699</v>
      </c>
      <c r="J685" s="17">
        <v>7.8779687110875907E-2</v>
      </c>
      <c r="K685" s="17">
        <v>3.7636238707495398E-2</v>
      </c>
      <c r="L685" s="17">
        <v>0.14317399481215101</v>
      </c>
      <c r="M685" s="17"/>
      <c r="N685" s="17">
        <v>9.9587445858077203E-2</v>
      </c>
      <c r="O685" s="17">
        <v>0.10094279962097</v>
      </c>
      <c r="P685" s="17">
        <v>0.108298315600516</v>
      </c>
      <c r="Q685" s="17">
        <v>3.4781408419203401E-2</v>
      </c>
      <c r="R685" s="17"/>
      <c r="S685" s="17">
        <v>9.0419574911086098E-2</v>
      </c>
      <c r="T685" s="17">
        <v>3.27327670307287E-2</v>
      </c>
      <c r="U685" s="17">
        <v>0.16331404479598099</v>
      </c>
      <c r="V685" s="17">
        <v>0.125917470587355</v>
      </c>
      <c r="W685" s="17">
        <v>0.19959640028214001</v>
      </c>
      <c r="X685" s="17">
        <v>6.5369237603046096E-2</v>
      </c>
      <c r="Y685" s="17">
        <v>0.157510028401742</v>
      </c>
      <c r="Z685" s="17">
        <v>0.23303853925559601</v>
      </c>
      <c r="AA685" s="17">
        <v>0</v>
      </c>
      <c r="AB685" s="17">
        <v>6.7768262441059393E-2</v>
      </c>
      <c r="AC685" s="17">
        <v>0</v>
      </c>
      <c r="AD685" s="17">
        <v>5.70297281963646E-2</v>
      </c>
      <c r="AE685" s="17"/>
      <c r="AF685" s="17">
        <v>0.15480130051445201</v>
      </c>
      <c r="AG685" s="17">
        <v>3.6903452417564403E-2</v>
      </c>
      <c r="AH685" s="17">
        <v>0</v>
      </c>
      <c r="AI685" s="17">
        <v>0</v>
      </c>
      <c r="AJ685" s="17">
        <v>9.3117099528058703E-2</v>
      </c>
      <c r="AK685" s="17"/>
      <c r="AL685" s="17">
        <v>9.8728236495463098E-2</v>
      </c>
      <c r="AM685" s="17">
        <v>5.3357275324987803E-2</v>
      </c>
      <c r="AN685" s="17">
        <v>0</v>
      </c>
      <c r="AO685" s="17"/>
      <c r="AP685" s="17">
        <v>0.118685827677124</v>
      </c>
      <c r="AQ685" s="17">
        <v>8.1983753717456295E-2</v>
      </c>
      <c r="AR685" s="17">
        <v>6.2169484828948698E-2</v>
      </c>
      <c r="AS685" s="17">
        <v>3.9466629518246997E-2</v>
      </c>
      <c r="AT685" s="17">
        <v>0.52790462020907702</v>
      </c>
      <c r="AU685" s="17"/>
      <c r="AV685" s="17">
        <v>0</v>
      </c>
      <c r="AW685" s="17">
        <v>0.16444312827268401</v>
      </c>
      <c r="AX685" s="17">
        <v>0.120447895705909</v>
      </c>
      <c r="AY685" s="17">
        <v>4.6553324990503998E-2</v>
      </c>
      <c r="AZ685" s="17">
        <v>8.1595914515882301E-2</v>
      </c>
      <c r="BA685" s="17">
        <v>0</v>
      </c>
      <c r="BB685" s="17">
        <v>4.3597913991460499E-2</v>
      </c>
      <c r="BC685" s="17">
        <v>0</v>
      </c>
      <c r="BD685" s="17">
        <v>0.150441903646651</v>
      </c>
      <c r="BE685" s="17">
        <v>0.12278842597470301</v>
      </c>
      <c r="BF685" s="17">
        <v>0.108629033493802</v>
      </c>
      <c r="BG685" s="17">
        <v>0.181268631453532</v>
      </c>
      <c r="BH685" s="17">
        <v>0</v>
      </c>
      <c r="BI685" s="17">
        <v>0</v>
      </c>
      <c r="BJ685" s="17">
        <v>0</v>
      </c>
      <c r="BK685" s="17">
        <v>0.106153044346167</v>
      </c>
      <c r="BL685" s="17"/>
      <c r="BM685" s="17">
        <v>9.7790453970052996E-2</v>
      </c>
      <c r="BN685" s="17">
        <v>8.0035303266390606E-2</v>
      </c>
      <c r="BO685" s="17">
        <v>6.5605171354868902E-2</v>
      </c>
      <c r="BP685" s="17">
        <v>6.1961920061212698E-2</v>
      </c>
      <c r="BQ685" s="17">
        <v>5.9330506833117698E-2</v>
      </c>
      <c r="BR685" s="17">
        <v>0.45174479493909597</v>
      </c>
      <c r="BS685" s="17"/>
      <c r="BT685" s="17">
        <v>7.3973043732747698E-2</v>
      </c>
      <c r="BU685" s="17">
        <v>9.5738439214202997E-2</v>
      </c>
      <c r="BV685" s="17"/>
      <c r="BW685" s="17">
        <v>4.0002014406644297E-2</v>
      </c>
      <c r="BX685" s="17">
        <v>0.10969337708196999</v>
      </c>
      <c r="BY685" s="17"/>
      <c r="BZ685" s="17">
        <v>7.9682129025801102E-2</v>
      </c>
      <c r="CA685" s="17" t="s">
        <v>131</v>
      </c>
      <c r="CB685" s="17">
        <v>8.8344766763480798E-2</v>
      </c>
      <c r="CC685" s="17"/>
      <c r="CD685" s="17">
        <v>7.3010044324711296E-2</v>
      </c>
      <c r="CE685" s="17">
        <v>8.8885760349220397E-2</v>
      </c>
      <c r="CF685" s="17">
        <v>0.15938185407061001</v>
      </c>
      <c r="CG685" s="17"/>
      <c r="CH685" s="17">
        <v>3.6107523375615201E-2</v>
      </c>
      <c r="CI685" s="17">
        <v>0.105530260482782</v>
      </c>
      <c r="CJ685" s="17">
        <v>0.20549944117672</v>
      </c>
      <c r="CK685" s="17"/>
      <c r="CL685" s="17">
        <v>9.5620062812304896E-2</v>
      </c>
      <c r="CM685" s="17">
        <v>7.7250724894086506E-2</v>
      </c>
      <c r="CN685" s="17"/>
      <c r="CO685" s="17">
        <v>0</v>
      </c>
      <c r="CP685" s="17">
        <v>5.7241665527331197E-2</v>
      </c>
      <c r="CQ685" s="17">
        <v>8.9359513122045597E-2</v>
      </c>
      <c r="CR685" s="17">
        <v>0.15442256436103199</v>
      </c>
    </row>
    <row r="686" spans="2:96" x14ac:dyDescent="0.25">
      <c r="B686" t="s">
        <v>380</v>
      </c>
      <c r="C686" s="17">
        <v>4.6088851043418401E-2</v>
      </c>
      <c r="D686" s="17">
        <v>6.2869326548200294E-2</v>
      </c>
      <c r="E686" s="17">
        <v>2.42434275288642E-2</v>
      </c>
      <c r="F686" s="17"/>
      <c r="G686" s="17">
        <v>0</v>
      </c>
      <c r="H686" s="17">
        <v>7.3555114470620797E-2</v>
      </c>
      <c r="I686" s="17">
        <v>4.5186619325334097E-2</v>
      </c>
      <c r="J686" s="17">
        <v>8.5418600850894505E-2</v>
      </c>
      <c r="K686" s="17">
        <v>8.4012524299645397E-2</v>
      </c>
      <c r="L686" s="17">
        <v>0</v>
      </c>
      <c r="M686" s="17"/>
      <c r="N686" s="17">
        <v>5.8762830813862597E-2</v>
      </c>
      <c r="O686" s="17">
        <v>2.2330454965559399E-2</v>
      </c>
      <c r="P686" s="17">
        <v>2.7279533924246702E-2</v>
      </c>
      <c r="Q686" s="17">
        <v>6.6840845026754303E-2</v>
      </c>
      <c r="R686" s="17"/>
      <c r="S686" s="17">
        <v>2.2396842912154099E-2</v>
      </c>
      <c r="T686" s="17">
        <v>3.40335132054745E-2</v>
      </c>
      <c r="U686" s="17">
        <v>0</v>
      </c>
      <c r="V686" s="17">
        <v>0.16873890981966599</v>
      </c>
      <c r="W686" s="17">
        <v>0</v>
      </c>
      <c r="X686" s="17">
        <v>6.5645029992196804E-2</v>
      </c>
      <c r="Y686" s="17">
        <v>0</v>
      </c>
      <c r="Z686" s="17">
        <v>0</v>
      </c>
      <c r="AA686" s="17">
        <v>9.5832061609239294E-2</v>
      </c>
      <c r="AB686" s="17">
        <v>7.8038045777388196E-2</v>
      </c>
      <c r="AC686" s="17">
        <v>0.105940014497581</v>
      </c>
      <c r="AD686" s="17">
        <v>0</v>
      </c>
      <c r="AE686" s="17"/>
      <c r="AF686" s="17">
        <v>2.9276286267196701E-2</v>
      </c>
      <c r="AG686" s="17">
        <v>5.8912063047616398E-2</v>
      </c>
      <c r="AH686" s="17">
        <v>8.1225007538311994E-2</v>
      </c>
      <c r="AI686" s="17">
        <v>0</v>
      </c>
      <c r="AJ686" s="17">
        <v>3.12601092190882E-2</v>
      </c>
      <c r="AK686" s="17"/>
      <c r="AL686" s="17">
        <v>3.7410542233891599E-2</v>
      </c>
      <c r="AM686" s="17">
        <v>4.8051109491371299E-2</v>
      </c>
      <c r="AN686" s="17">
        <v>7.5286280030250299E-2</v>
      </c>
      <c r="AO686" s="17"/>
      <c r="AP686" s="17">
        <v>2.3964640474207301E-2</v>
      </c>
      <c r="AQ686" s="17">
        <v>0</v>
      </c>
      <c r="AR686" s="17">
        <v>6.4739877531765397E-2</v>
      </c>
      <c r="AS686" s="17">
        <v>0.11655792691047</v>
      </c>
      <c r="AT686" s="17">
        <v>0</v>
      </c>
      <c r="AU686" s="17"/>
      <c r="AV686" s="17">
        <v>0</v>
      </c>
      <c r="AW686" s="17">
        <v>0.21224876254914801</v>
      </c>
      <c r="AX686" s="17">
        <v>0</v>
      </c>
      <c r="AY686" s="17">
        <v>0</v>
      </c>
      <c r="AZ686" s="17">
        <v>0</v>
      </c>
      <c r="BA686" s="17">
        <v>6.1314252036983E-2</v>
      </c>
      <c r="BB686" s="17">
        <v>0</v>
      </c>
      <c r="BC686" s="17">
        <v>7.4594566471909499E-2</v>
      </c>
      <c r="BD686" s="17">
        <v>0</v>
      </c>
      <c r="BE686" s="17">
        <v>0.15178627123639901</v>
      </c>
      <c r="BF686" s="17">
        <v>0</v>
      </c>
      <c r="BG686" s="17">
        <v>0</v>
      </c>
      <c r="BH686" s="17">
        <v>0</v>
      </c>
      <c r="BI686" s="17">
        <v>0</v>
      </c>
      <c r="BJ686" s="17">
        <v>0.10227209298376699</v>
      </c>
      <c r="BK686" s="17">
        <v>0.23664489719895199</v>
      </c>
      <c r="BL686" s="17"/>
      <c r="BM686" s="17">
        <v>3.8359891124183303E-2</v>
      </c>
      <c r="BN686" s="17">
        <v>3.0624473382059401E-2</v>
      </c>
      <c r="BO686" s="17">
        <v>6.6819578914932606E-2</v>
      </c>
      <c r="BP686" s="17">
        <v>3.69261190886696E-2</v>
      </c>
      <c r="BQ686" s="17">
        <v>0.126478061270833</v>
      </c>
      <c r="BR686" s="17">
        <v>0</v>
      </c>
      <c r="BS686" s="17"/>
      <c r="BT686" s="17">
        <v>5.86366533487577E-2</v>
      </c>
      <c r="BU686" s="17">
        <v>3.2577549217241597E-2</v>
      </c>
      <c r="BV686" s="17"/>
      <c r="BW686" s="17">
        <v>4.7646945143286802E-2</v>
      </c>
      <c r="BX686" s="17">
        <v>4.3421825136024203E-2</v>
      </c>
      <c r="BY686" s="17"/>
      <c r="BZ686" s="17">
        <v>3.0962761872736399E-2</v>
      </c>
      <c r="CA686" s="17" t="s">
        <v>131</v>
      </c>
      <c r="CB686" s="17">
        <v>7.0352039358855506E-2</v>
      </c>
      <c r="CC686" s="17"/>
      <c r="CD686" s="17">
        <v>4.8943632514987102E-2</v>
      </c>
      <c r="CE686" s="17">
        <v>3.9362234051158601E-2</v>
      </c>
      <c r="CF686" s="17">
        <v>5.6181011192771101E-2</v>
      </c>
      <c r="CG686" s="17"/>
      <c r="CH686" s="17">
        <v>5.1463918723305802E-2</v>
      </c>
      <c r="CI686" s="17">
        <v>0</v>
      </c>
      <c r="CJ686" s="17">
        <v>0</v>
      </c>
      <c r="CK686" s="17"/>
      <c r="CL686" s="17">
        <v>5.3462402327669897E-2</v>
      </c>
      <c r="CM686" s="17">
        <v>3.4508901359035102E-2</v>
      </c>
      <c r="CN686" s="17"/>
      <c r="CO686" s="17">
        <v>3.4837345930285001E-2</v>
      </c>
      <c r="CP686" s="17">
        <v>3.6889179480078103E-2</v>
      </c>
      <c r="CQ686" s="17">
        <v>1.37356720425566E-2</v>
      </c>
      <c r="CR686" s="17">
        <v>0.105720596443774</v>
      </c>
    </row>
    <row r="687" spans="2:96" x14ac:dyDescent="0.25">
      <c r="B687" t="s">
        <v>175</v>
      </c>
      <c r="C687" s="17">
        <v>1.47731708902423E-2</v>
      </c>
      <c r="D687" s="17">
        <v>9.5393118213285E-3</v>
      </c>
      <c r="E687" s="17">
        <v>2.1586795923891101E-2</v>
      </c>
      <c r="F687" s="17"/>
      <c r="G687" s="17">
        <v>0</v>
      </c>
      <c r="H687" s="17">
        <v>0</v>
      </c>
      <c r="I687" s="17">
        <v>5.08264089965531E-2</v>
      </c>
      <c r="J687" s="17">
        <v>0</v>
      </c>
      <c r="K687" s="17">
        <v>3.7636238707495398E-2</v>
      </c>
      <c r="L687" s="17">
        <v>0</v>
      </c>
      <c r="M687" s="17"/>
      <c r="N687" s="17">
        <v>0</v>
      </c>
      <c r="O687" s="17">
        <v>1.68027545233469E-2</v>
      </c>
      <c r="P687" s="17">
        <v>0</v>
      </c>
      <c r="Q687" s="17">
        <v>3.7346673506231901E-2</v>
      </c>
      <c r="R687" s="17"/>
      <c r="S687" s="17">
        <v>2.6089135227586598E-2</v>
      </c>
      <c r="T687" s="17">
        <v>4.0749711346444402E-2</v>
      </c>
      <c r="U687" s="17">
        <v>7.9526740113942396E-2</v>
      </c>
      <c r="V687" s="17">
        <v>0</v>
      </c>
      <c r="W687" s="17">
        <v>0</v>
      </c>
      <c r="X687" s="17">
        <v>0</v>
      </c>
      <c r="Y687" s="17">
        <v>0</v>
      </c>
      <c r="Z687" s="17">
        <v>0</v>
      </c>
      <c r="AA687" s="17">
        <v>0</v>
      </c>
      <c r="AB687" s="17">
        <v>0</v>
      </c>
      <c r="AC687" s="17">
        <v>0</v>
      </c>
      <c r="AD687" s="17">
        <v>0</v>
      </c>
      <c r="AE687" s="17"/>
      <c r="AF687" s="17">
        <v>1.8146692501870999E-2</v>
      </c>
      <c r="AG687" s="17">
        <v>1.38013635883373E-2</v>
      </c>
      <c r="AH687" s="17">
        <v>0</v>
      </c>
      <c r="AI687" s="17">
        <v>0</v>
      </c>
      <c r="AJ687" s="17">
        <v>3.1140108207731099E-2</v>
      </c>
      <c r="AK687" s="17"/>
      <c r="AL687" s="17">
        <v>2.3188651731669702E-2</v>
      </c>
      <c r="AM687" s="17">
        <v>1.0673680361870301E-2</v>
      </c>
      <c r="AN687" s="17">
        <v>0</v>
      </c>
      <c r="AO687" s="17"/>
      <c r="AP687" s="17">
        <v>1.8709343495099999E-2</v>
      </c>
      <c r="AQ687" s="17">
        <v>2.2517338498421E-2</v>
      </c>
      <c r="AR687" s="17">
        <v>1.7258813089943901E-2</v>
      </c>
      <c r="AS687" s="17">
        <v>0</v>
      </c>
      <c r="AT687" s="17">
        <v>0</v>
      </c>
      <c r="AU687" s="17"/>
      <c r="AV687" s="17">
        <v>0</v>
      </c>
      <c r="AW687" s="17">
        <v>0</v>
      </c>
      <c r="AX687" s="17">
        <v>6.4982177812549502E-2</v>
      </c>
      <c r="AY687" s="17">
        <v>0</v>
      </c>
      <c r="AZ687" s="17">
        <v>0</v>
      </c>
      <c r="BA687" s="17">
        <v>7.14223794418411E-2</v>
      </c>
      <c r="BB687" s="17">
        <v>0</v>
      </c>
      <c r="BC687" s="17">
        <v>5.5617894301543701E-2</v>
      </c>
      <c r="BD687" s="17">
        <v>0</v>
      </c>
      <c r="BE687" s="17">
        <v>0</v>
      </c>
      <c r="BF687" s="17">
        <v>0</v>
      </c>
      <c r="BG687" s="17">
        <v>0</v>
      </c>
      <c r="BH687" s="17">
        <v>0</v>
      </c>
      <c r="BI687" s="17">
        <v>0</v>
      </c>
      <c r="BJ687" s="17">
        <v>0</v>
      </c>
      <c r="BK687" s="17">
        <v>0</v>
      </c>
      <c r="BL687" s="17"/>
      <c r="BM687" s="17">
        <v>2.8204327432718401E-2</v>
      </c>
      <c r="BN687" s="17">
        <v>0</v>
      </c>
      <c r="BO687" s="17">
        <v>0</v>
      </c>
      <c r="BP687" s="17">
        <v>0</v>
      </c>
      <c r="BQ687" s="17">
        <v>7.3861798033087706E-2</v>
      </c>
      <c r="BR687" s="17">
        <v>0</v>
      </c>
      <c r="BS687" s="17"/>
      <c r="BT687" s="17">
        <v>2.7707864931679399E-2</v>
      </c>
      <c r="BU687" s="17">
        <v>0</v>
      </c>
      <c r="BV687" s="17"/>
      <c r="BW687" s="17">
        <v>3.1313299697159201E-2</v>
      </c>
      <c r="BX687" s="17">
        <v>0</v>
      </c>
      <c r="BY687" s="17"/>
      <c r="BZ687" s="17">
        <v>8.6731747484508001E-3</v>
      </c>
      <c r="CA687" s="17" t="s">
        <v>131</v>
      </c>
      <c r="CB687" s="17">
        <v>2.4557944300053799E-2</v>
      </c>
      <c r="CC687" s="17"/>
      <c r="CD687" s="17">
        <v>8.3559549162768795E-3</v>
      </c>
      <c r="CE687" s="17">
        <v>3.8051351318468797E-2</v>
      </c>
      <c r="CF687" s="17">
        <v>0</v>
      </c>
      <c r="CG687" s="17"/>
      <c r="CH687" s="17">
        <v>1.44158832523377E-2</v>
      </c>
      <c r="CI687" s="17">
        <v>0</v>
      </c>
      <c r="CJ687" s="17">
        <v>0</v>
      </c>
      <c r="CK687" s="17"/>
      <c r="CL687" s="17">
        <v>1.29869750519761E-2</v>
      </c>
      <c r="CM687" s="17">
        <v>1.6681377712658301E-2</v>
      </c>
      <c r="CN687" s="17"/>
      <c r="CO687" s="17">
        <v>0</v>
      </c>
      <c r="CP687" s="17">
        <v>0</v>
      </c>
      <c r="CQ687" s="17">
        <v>1.32038622975839E-2</v>
      </c>
      <c r="CR687" s="17">
        <v>4.4680658436490203E-2</v>
      </c>
    </row>
    <row r="688" spans="2:96" x14ac:dyDescent="0.25">
      <c r="B688" t="s">
        <v>381</v>
      </c>
      <c r="C688" s="17">
        <v>0.65598456836865005</v>
      </c>
      <c r="D688" s="17">
        <v>0.68557521646119302</v>
      </c>
      <c r="E688" s="17">
        <v>0.61746240375731198</v>
      </c>
      <c r="F688" s="17"/>
      <c r="G688" s="17">
        <v>0.60482210820089799</v>
      </c>
      <c r="H688" s="17">
        <v>0.73839856775503399</v>
      </c>
      <c r="I688" s="17">
        <v>0.59457109213619497</v>
      </c>
      <c r="J688" s="17">
        <v>0.64121975952891297</v>
      </c>
      <c r="K688" s="17">
        <v>0.61958869774066405</v>
      </c>
      <c r="L688" s="17">
        <v>0.78535871483750197</v>
      </c>
      <c r="M688" s="17"/>
      <c r="N688" s="17">
        <v>0.74959477981906397</v>
      </c>
      <c r="O688" s="17">
        <v>0.71337864932535799</v>
      </c>
      <c r="P688" s="17">
        <v>0.70944407552973698</v>
      </c>
      <c r="Q688" s="17">
        <v>0.48196826503283702</v>
      </c>
      <c r="R688" s="17"/>
      <c r="S688" s="17">
        <v>0.71074359999246906</v>
      </c>
      <c r="T688" s="17">
        <v>0.70661292832357503</v>
      </c>
      <c r="U688" s="17">
        <v>0.65728485568861605</v>
      </c>
      <c r="V688" s="17">
        <v>0.56631646459628204</v>
      </c>
      <c r="W688" s="17">
        <v>0.70138152786644004</v>
      </c>
      <c r="X688" s="17">
        <v>0.80894872971187304</v>
      </c>
      <c r="Y688" s="17">
        <v>0.59420701363802197</v>
      </c>
      <c r="Z688" s="17">
        <v>0.48025802205482399</v>
      </c>
      <c r="AA688" s="17">
        <v>0.71668529140869697</v>
      </c>
      <c r="AB688" s="17">
        <v>0.60641776428579897</v>
      </c>
      <c r="AC688" s="17">
        <v>0.49483621665509903</v>
      </c>
      <c r="AD688" s="17">
        <v>0.56264982911668804</v>
      </c>
      <c r="AE688" s="17"/>
      <c r="AF688" s="17">
        <v>0.68561473784833604</v>
      </c>
      <c r="AG688" s="17">
        <v>0.72420904858169899</v>
      </c>
      <c r="AH688" s="17">
        <v>0.82506856810933904</v>
      </c>
      <c r="AI688" s="17">
        <v>1</v>
      </c>
      <c r="AJ688" s="17">
        <v>0.56110180404916798</v>
      </c>
      <c r="AK688" s="17"/>
      <c r="AL688" s="17">
        <v>0.757495311200446</v>
      </c>
      <c r="AM688" s="17">
        <v>0.69255176194529999</v>
      </c>
      <c r="AN688" s="17">
        <v>0.69260198017130903</v>
      </c>
      <c r="AO688" s="17"/>
      <c r="AP688" s="17">
        <v>0.69005986246786899</v>
      </c>
      <c r="AQ688" s="17">
        <v>0.59578437533997097</v>
      </c>
      <c r="AR688" s="17">
        <v>0.64931151519775099</v>
      </c>
      <c r="AS688" s="17">
        <v>0.72307106992271797</v>
      </c>
      <c r="AT688" s="17">
        <v>0.47209537979092298</v>
      </c>
      <c r="AU688" s="17"/>
      <c r="AV688" s="17">
        <v>1</v>
      </c>
      <c r="AW688" s="17">
        <v>0.375795565836896</v>
      </c>
      <c r="AX688" s="17">
        <v>0.69959119997650498</v>
      </c>
      <c r="AY688" s="17">
        <v>0.44959054349298999</v>
      </c>
      <c r="AZ688" s="17">
        <v>0.75492711317772798</v>
      </c>
      <c r="BA688" s="17">
        <v>0.52314379118850796</v>
      </c>
      <c r="BB688" s="17">
        <v>0.72296516762775098</v>
      </c>
      <c r="BC688" s="17">
        <v>0.78964799807919395</v>
      </c>
      <c r="BD688" s="17">
        <v>0.64136014980565803</v>
      </c>
      <c r="BE688" s="17">
        <v>0.61578091907649302</v>
      </c>
      <c r="BF688" s="17">
        <v>0.63760049774520899</v>
      </c>
      <c r="BG688" s="17">
        <v>0.74031010600352798</v>
      </c>
      <c r="BH688" s="17">
        <v>1</v>
      </c>
      <c r="BI688" s="17">
        <v>1</v>
      </c>
      <c r="BJ688" s="17">
        <v>0.77823490902650605</v>
      </c>
      <c r="BK688" s="17">
        <v>0.55291642682310704</v>
      </c>
      <c r="BL688" s="17"/>
      <c r="BM688" s="17">
        <v>0.61404889448316502</v>
      </c>
      <c r="BN688" s="17">
        <v>0.72763163265676101</v>
      </c>
      <c r="BO688" s="17">
        <v>0.71008778397966998</v>
      </c>
      <c r="BP688" s="17">
        <v>0.67365290712188397</v>
      </c>
      <c r="BQ688" s="17">
        <v>0.49587807835588399</v>
      </c>
      <c r="BR688" s="17">
        <v>0</v>
      </c>
      <c r="BS688" s="17"/>
      <c r="BT688" s="17">
        <v>0.64205954088401196</v>
      </c>
      <c r="BU688" s="17">
        <v>0.66341694099291004</v>
      </c>
      <c r="BV688" s="17"/>
      <c r="BW688" s="17">
        <v>0.75214566495967605</v>
      </c>
      <c r="BX688" s="17">
        <v>0.61908015015084905</v>
      </c>
      <c r="BY688" s="17"/>
      <c r="BZ688" s="17">
        <v>0.62908340492294101</v>
      </c>
      <c r="CA688" s="17" t="s">
        <v>131</v>
      </c>
      <c r="CB688" s="17">
        <v>0.699135708575644</v>
      </c>
      <c r="CC688" s="17"/>
      <c r="CD688" s="17">
        <v>0.73494902472182899</v>
      </c>
      <c r="CE688" s="17">
        <v>0.48870473366668399</v>
      </c>
      <c r="CF688" s="17">
        <v>0.67391102826954397</v>
      </c>
      <c r="CG688" s="17"/>
      <c r="CH688" s="17">
        <v>0.63157366707986695</v>
      </c>
      <c r="CI688" s="17">
        <v>0.59136826368816198</v>
      </c>
      <c r="CJ688" s="17">
        <v>0.69803372444800305</v>
      </c>
      <c r="CK688" s="17"/>
      <c r="CL688" s="17">
        <v>0.68565082800222399</v>
      </c>
      <c r="CM688" s="17">
        <v>0.63761565005311205</v>
      </c>
      <c r="CN688" s="17"/>
      <c r="CO688" s="17">
        <v>0.92907180252351995</v>
      </c>
      <c r="CP688" s="17">
        <v>0.76578957733362996</v>
      </c>
      <c r="CQ688" s="17">
        <v>0.62144580149811501</v>
      </c>
      <c r="CR688" s="17">
        <v>0.40457104401515798</v>
      </c>
    </row>
    <row r="689" spans="2:96" x14ac:dyDescent="0.25">
      <c r="B689" t="s">
        <v>382</v>
      </c>
      <c r="C689" s="17">
        <v>0.129097566369759</v>
      </c>
      <c r="D689" s="17">
        <v>0.12863695842617201</v>
      </c>
      <c r="E689" s="17">
        <v>0.129697202273935</v>
      </c>
      <c r="F689" s="17"/>
      <c r="G689" s="17">
        <v>0.11101832738947399</v>
      </c>
      <c r="H689" s="17">
        <v>7.3555114470620797E-2</v>
      </c>
      <c r="I689" s="17">
        <v>0.15960825182688099</v>
      </c>
      <c r="J689" s="17">
        <v>0.16419828796177</v>
      </c>
      <c r="K689" s="17">
        <v>0.121648763007141</v>
      </c>
      <c r="L689" s="17">
        <v>0.14317399481215101</v>
      </c>
      <c r="M689" s="17"/>
      <c r="N689" s="17">
        <v>0.15835027667193999</v>
      </c>
      <c r="O689" s="17">
        <v>0.123273254586529</v>
      </c>
      <c r="P689" s="17">
        <v>0.13557784952476301</v>
      </c>
      <c r="Q689" s="17">
        <v>0.101622253445958</v>
      </c>
      <c r="R689" s="17"/>
      <c r="S689" s="17">
        <v>0.11281641782324001</v>
      </c>
      <c r="T689" s="17">
        <v>6.6766280236203193E-2</v>
      </c>
      <c r="U689" s="17">
        <v>0.16331404479598099</v>
      </c>
      <c r="V689" s="17">
        <v>0.29465638040702102</v>
      </c>
      <c r="W689" s="17">
        <v>0.19959640028214001</v>
      </c>
      <c r="X689" s="17">
        <v>0.13101426759524301</v>
      </c>
      <c r="Y689" s="17">
        <v>0.157510028401742</v>
      </c>
      <c r="Z689" s="17">
        <v>0.23303853925559601</v>
      </c>
      <c r="AA689" s="17">
        <v>9.5832061609239294E-2</v>
      </c>
      <c r="AB689" s="17">
        <v>0.14580630821844801</v>
      </c>
      <c r="AC689" s="17">
        <v>0.105940014497581</v>
      </c>
      <c r="AD689" s="17">
        <v>5.70297281963646E-2</v>
      </c>
      <c r="AE689" s="17"/>
      <c r="AF689" s="17">
        <v>0.18407758678164801</v>
      </c>
      <c r="AG689" s="17">
        <v>9.5815515465180801E-2</v>
      </c>
      <c r="AH689" s="17">
        <v>8.1225007538311994E-2</v>
      </c>
      <c r="AI689" s="17">
        <v>0</v>
      </c>
      <c r="AJ689" s="17">
        <v>0.124377208747147</v>
      </c>
      <c r="AK689" s="17"/>
      <c r="AL689" s="17">
        <v>0.13613877872935501</v>
      </c>
      <c r="AM689" s="17">
        <v>0.101408384816359</v>
      </c>
      <c r="AN689" s="17">
        <v>7.5286280030250299E-2</v>
      </c>
      <c r="AO689" s="17"/>
      <c r="AP689" s="17">
        <v>0.14265046815133101</v>
      </c>
      <c r="AQ689" s="17">
        <v>8.1983753717456295E-2</v>
      </c>
      <c r="AR689" s="17">
        <v>0.12690936236071401</v>
      </c>
      <c r="AS689" s="17">
        <v>0.15602455642871699</v>
      </c>
      <c r="AT689" s="17">
        <v>0.52790462020907702</v>
      </c>
      <c r="AU689" s="17"/>
      <c r="AV689" s="17">
        <v>0</v>
      </c>
      <c r="AW689" s="17">
        <v>0.37669189082183202</v>
      </c>
      <c r="AX689" s="17">
        <v>0.120447895705909</v>
      </c>
      <c r="AY689" s="17">
        <v>4.6553324990503998E-2</v>
      </c>
      <c r="AZ689" s="17">
        <v>8.1595914515882301E-2</v>
      </c>
      <c r="BA689" s="17">
        <v>6.1314252036983E-2</v>
      </c>
      <c r="BB689" s="17">
        <v>4.3597913991460499E-2</v>
      </c>
      <c r="BC689" s="17">
        <v>7.4594566471909499E-2</v>
      </c>
      <c r="BD689" s="17">
        <v>0.150441903646651</v>
      </c>
      <c r="BE689" s="17">
        <v>0.274574697211102</v>
      </c>
      <c r="BF689" s="17">
        <v>0.108629033493802</v>
      </c>
      <c r="BG689" s="17">
        <v>0.181268631453532</v>
      </c>
      <c r="BH689" s="17">
        <v>0</v>
      </c>
      <c r="BI689" s="17">
        <v>0</v>
      </c>
      <c r="BJ689" s="17">
        <v>0.10227209298376699</v>
      </c>
      <c r="BK689" s="17">
        <v>0.342797941545119</v>
      </c>
      <c r="BL689" s="17"/>
      <c r="BM689" s="17">
        <v>0.13615034509423601</v>
      </c>
      <c r="BN689" s="17">
        <v>0.11065977664845</v>
      </c>
      <c r="BO689" s="17">
        <v>0.13242475026980099</v>
      </c>
      <c r="BP689" s="17">
        <v>9.8888039149882298E-2</v>
      </c>
      <c r="BQ689" s="17">
        <v>0.18580856810395099</v>
      </c>
      <c r="BR689" s="17">
        <v>0.45174479493909597</v>
      </c>
      <c r="BS689" s="17"/>
      <c r="BT689" s="17">
        <v>0.132609697081505</v>
      </c>
      <c r="BU689" s="17">
        <v>0.12831598843144501</v>
      </c>
      <c r="BV689" s="17"/>
      <c r="BW689" s="17">
        <v>8.7648959549931099E-2</v>
      </c>
      <c r="BX689" s="17">
        <v>0.15311520221799399</v>
      </c>
      <c r="BY689" s="17"/>
      <c r="BZ689" s="17">
        <v>0.110644890898537</v>
      </c>
      <c r="CA689" s="17" t="s">
        <v>131</v>
      </c>
      <c r="CB689" s="17">
        <v>0.158696806122336</v>
      </c>
      <c r="CC689" s="17"/>
      <c r="CD689" s="17">
        <v>0.121953676839698</v>
      </c>
      <c r="CE689" s="17">
        <v>0.12824799440037901</v>
      </c>
      <c r="CF689" s="17">
        <v>0.215562865263381</v>
      </c>
      <c r="CG689" s="17"/>
      <c r="CH689" s="17">
        <v>8.7571442098920996E-2</v>
      </c>
      <c r="CI689" s="17">
        <v>0.105530260482782</v>
      </c>
      <c r="CJ689" s="17">
        <v>0.20549944117672</v>
      </c>
      <c r="CK689" s="17"/>
      <c r="CL689" s="17">
        <v>0.149082465139975</v>
      </c>
      <c r="CM689" s="17">
        <v>0.111759626253122</v>
      </c>
      <c r="CN689" s="17"/>
      <c r="CO689" s="17">
        <v>3.4837345930285001E-2</v>
      </c>
      <c r="CP689" s="17">
        <v>9.41308450074093E-2</v>
      </c>
      <c r="CQ689" s="17">
        <v>0.103095185164602</v>
      </c>
      <c r="CR689" s="17">
        <v>0.26014316080480698</v>
      </c>
    </row>
    <row r="690" spans="2:96" x14ac:dyDescent="0.25">
      <c r="B690" t="s">
        <v>275</v>
      </c>
      <c r="C690" s="17">
        <v>0.52688700199889105</v>
      </c>
      <c r="D690" s="17">
        <v>0.55693825803501995</v>
      </c>
      <c r="E690" s="17">
        <v>0.48776520148337799</v>
      </c>
      <c r="F690" s="17"/>
      <c r="G690" s="17">
        <v>0.49380378081142301</v>
      </c>
      <c r="H690" s="17">
        <v>0.66484345328441297</v>
      </c>
      <c r="I690" s="17">
        <v>0.43496284030931398</v>
      </c>
      <c r="J690" s="17">
        <v>0.47702147156714297</v>
      </c>
      <c r="K690" s="17">
        <v>0.49793993473352299</v>
      </c>
      <c r="L690" s="17">
        <v>0.64218472002535099</v>
      </c>
      <c r="M690" s="17"/>
      <c r="N690" s="17">
        <v>0.59124450314712396</v>
      </c>
      <c r="O690" s="17">
        <v>0.59010539473882895</v>
      </c>
      <c r="P690" s="17">
        <v>0.57386622600497394</v>
      </c>
      <c r="Q690" s="17">
        <v>0.38034601158687997</v>
      </c>
      <c r="R690" s="17"/>
      <c r="S690" s="17">
        <v>0.59792718216922902</v>
      </c>
      <c r="T690" s="17">
        <v>0.63984664808737102</v>
      </c>
      <c r="U690" s="17">
        <v>0.493970810892634</v>
      </c>
      <c r="V690" s="17">
        <v>0.27166008418926102</v>
      </c>
      <c r="W690" s="17">
        <v>0.50178512758430005</v>
      </c>
      <c r="X690" s="17">
        <v>0.67793446211663</v>
      </c>
      <c r="Y690" s="17">
        <v>0.43669698523627998</v>
      </c>
      <c r="Z690" s="17">
        <v>0.24721948279922801</v>
      </c>
      <c r="AA690" s="17">
        <v>0.62085322979945801</v>
      </c>
      <c r="AB690" s="17">
        <v>0.46061145606735099</v>
      </c>
      <c r="AC690" s="17">
        <v>0.38889620215751902</v>
      </c>
      <c r="AD690" s="17">
        <v>0.50562010092032394</v>
      </c>
      <c r="AE690" s="17"/>
      <c r="AF690" s="17">
        <v>0.50153715106668795</v>
      </c>
      <c r="AG690" s="17">
        <v>0.62839353311651802</v>
      </c>
      <c r="AH690" s="17">
        <v>0.74384356057102696</v>
      </c>
      <c r="AI690" s="17">
        <v>1</v>
      </c>
      <c r="AJ690" s="17">
        <v>0.43672459530202101</v>
      </c>
      <c r="AK690" s="17"/>
      <c r="AL690" s="17">
        <v>0.62135653247109102</v>
      </c>
      <c r="AM690" s="17">
        <v>0.59114337712894105</v>
      </c>
      <c r="AN690" s="17">
        <v>0.61731570014105897</v>
      </c>
      <c r="AO690" s="17"/>
      <c r="AP690" s="17">
        <v>0.54740939431653701</v>
      </c>
      <c r="AQ690" s="17">
        <v>0.51380062162251405</v>
      </c>
      <c r="AR690" s="17">
        <v>0.52240215283703695</v>
      </c>
      <c r="AS690" s="17">
        <v>0.56704651349400104</v>
      </c>
      <c r="AT690" s="17">
        <v>-5.5809240418154403E-2</v>
      </c>
      <c r="AU690" s="17"/>
      <c r="AV690" s="17">
        <v>1</v>
      </c>
      <c r="AW690" s="17">
        <v>-8.9632498493591505E-4</v>
      </c>
      <c r="AX690" s="17">
        <v>0.57914330427059701</v>
      </c>
      <c r="AY690" s="17">
        <v>0.40303721850248603</v>
      </c>
      <c r="AZ690" s="17">
        <v>0.67333119866184499</v>
      </c>
      <c r="BA690" s="17">
        <v>0.46182953915152503</v>
      </c>
      <c r="BB690" s="17">
        <v>0.67936725363629102</v>
      </c>
      <c r="BC690" s="17">
        <v>0.71505343160728496</v>
      </c>
      <c r="BD690" s="17">
        <v>0.49091824615900698</v>
      </c>
      <c r="BE690" s="17">
        <v>0.34120622186539101</v>
      </c>
      <c r="BF690" s="17">
        <v>0.52897146425140695</v>
      </c>
      <c r="BG690" s="17">
        <v>0.55904147454999598</v>
      </c>
      <c r="BH690" s="17">
        <v>1</v>
      </c>
      <c r="BI690" s="17">
        <v>1</v>
      </c>
      <c r="BJ690" s="17">
        <v>0.675962816042739</v>
      </c>
      <c r="BK690" s="17">
        <v>0.21011848527798799</v>
      </c>
      <c r="BL690" s="17"/>
      <c r="BM690" s="17">
        <v>0.47789854938892901</v>
      </c>
      <c r="BN690" s="17">
        <v>0.61697185600831095</v>
      </c>
      <c r="BO690" s="17">
        <v>0.57766303370986805</v>
      </c>
      <c r="BP690" s="17">
        <v>0.57476486797200099</v>
      </c>
      <c r="BQ690" s="17">
        <v>0.31006951025193302</v>
      </c>
      <c r="BR690" s="17">
        <v>-0.45174479493909597</v>
      </c>
      <c r="BS690" s="17"/>
      <c r="BT690" s="17">
        <v>0.50944984380250702</v>
      </c>
      <c r="BU690" s="17">
        <v>0.53510095256146495</v>
      </c>
      <c r="BV690" s="17"/>
      <c r="BW690" s="17">
        <v>0.66449670540974504</v>
      </c>
      <c r="BX690" s="17">
        <v>0.46596494793285498</v>
      </c>
      <c r="BY690" s="17"/>
      <c r="BZ690" s="17">
        <v>0.518438514024403</v>
      </c>
      <c r="CA690" s="17" t="s">
        <v>131</v>
      </c>
      <c r="CB690" s="17">
        <v>0.54043890245330795</v>
      </c>
      <c r="CC690" s="17"/>
      <c r="CD690" s="17">
        <v>0.61299534788212995</v>
      </c>
      <c r="CE690" s="17">
        <v>0.360456739266305</v>
      </c>
      <c r="CF690" s="17">
        <v>0.45834816300616199</v>
      </c>
      <c r="CG690" s="17"/>
      <c r="CH690" s="17">
        <v>0.54400222498094597</v>
      </c>
      <c r="CI690" s="17">
        <v>0.48583800320537901</v>
      </c>
      <c r="CJ690" s="17">
        <v>0.49253428327128301</v>
      </c>
      <c r="CK690" s="17"/>
      <c r="CL690" s="17">
        <v>0.53656836286224996</v>
      </c>
      <c r="CM690" s="17">
        <v>0.52585602379998997</v>
      </c>
      <c r="CN690" s="17"/>
      <c r="CO690" s="17">
        <v>0.89423445659323497</v>
      </c>
      <c r="CP690" s="17">
        <v>0.67165873232622098</v>
      </c>
      <c r="CQ690" s="17">
        <v>0.51835061633351298</v>
      </c>
      <c r="CR690" s="17">
        <v>0.14442788321035099</v>
      </c>
    </row>
    <row r="691" spans="2:96" x14ac:dyDescent="0.25">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c r="AK691" s="17"/>
      <c r="AL691" s="17"/>
      <c r="AM691" s="17"/>
      <c r="AN691" s="17"/>
      <c r="AO691" s="17"/>
      <c r="AP691" s="17"/>
      <c r="AQ691" s="17"/>
      <c r="AR691" s="17"/>
      <c r="AS691" s="17"/>
      <c r="AT691" s="17"/>
      <c r="AU691" s="17"/>
      <c r="AV691" s="17"/>
      <c r="AW691" s="17"/>
      <c r="AX691" s="17"/>
      <c r="AY691" s="17"/>
      <c r="AZ691" s="17"/>
      <c r="BA691" s="17"/>
      <c r="BB691" s="17"/>
      <c r="BC691" s="17"/>
      <c r="BD691" s="17"/>
      <c r="BE691" s="17"/>
      <c r="BF691" s="17"/>
      <c r="BG691" s="17"/>
      <c r="BH691" s="17"/>
      <c r="BI691" s="17"/>
      <c r="BJ691" s="17"/>
      <c r="BK691" s="17"/>
      <c r="BL691" s="17"/>
      <c r="BM691" s="17"/>
      <c r="BN691" s="17"/>
      <c r="BO691" s="17"/>
      <c r="BP691" s="17"/>
      <c r="BQ691" s="17"/>
      <c r="BR691" s="17"/>
      <c r="BS691" s="17"/>
      <c r="BT691" s="17"/>
      <c r="BU691" s="17"/>
      <c r="BV691" s="17"/>
      <c r="BW691" s="17"/>
      <c r="BX691" s="17"/>
      <c r="BY691" s="17"/>
      <c r="BZ691" s="17"/>
      <c r="CA691" s="17"/>
      <c r="CB691" s="17"/>
      <c r="CC691" s="17"/>
      <c r="CD691" s="17"/>
      <c r="CE691" s="17"/>
      <c r="CF691" s="17"/>
      <c r="CG691" s="17"/>
      <c r="CH691" s="17"/>
      <c r="CI691" s="17"/>
      <c r="CJ691" s="17"/>
      <c r="CK691" s="17"/>
      <c r="CL691" s="17"/>
      <c r="CM691" s="17"/>
      <c r="CN691" s="17"/>
      <c r="CO691" s="17"/>
      <c r="CP691" s="17"/>
      <c r="CQ691" s="17"/>
      <c r="CR691" s="17"/>
    </row>
    <row r="692" spans="2:96" x14ac:dyDescent="0.25">
      <c r="B692" s="6" t="s">
        <v>403</v>
      </c>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17"/>
      <c r="AK692" s="17"/>
      <c r="AL692" s="17"/>
      <c r="AM692" s="17"/>
      <c r="AN692" s="17"/>
      <c r="AO692" s="17"/>
      <c r="AP692" s="17"/>
      <c r="AQ692" s="17"/>
      <c r="AR692" s="17"/>
      <c r="AS692" s="17"/>
      <c r="AT692" s="17"/>
      <c r="AU692" s="17"/>
      <c r="AV692" s="17"/>
      <c r="AW692" s="17"/>
      <c r="AX692" s="17"/>
      <c r="AY692" s="17"/>
      <c r="AZ692" s="17"/>
      <c r="BA692" s="17"/>
      <c r="BB692" s="17"/>
      <c r="BC692" s="17"/>
      <c r="BD692" s="17"/>
      <c r="BE692" s="17"/>
      <c r="BF692" s="17"/>
      <c r="BG692" s="17"/>
      <c r="BH692" s="17"/>
      <c r="BI692" s="17"/>
      <c r="BJ692" s="17"/>
      <c r="BK692" s="17"/>
      <c r="BL692" s="17"/>
      <c r="BM692" s="17"/>
      <c r="BN692" s="17"/>
      <c r="BO692" s="17"/>
      <c r="BP692" s="17"/>
      <c r="BQ692" s="17"/>
      <c r="BR692" s="17"/>
      <c r="BS692" s="17"/>
      <c r="BT692" s="17"/>
      <c r="BU692" s="17"/>
      <c r="BV692" s="17"/>
      <c r="BW692" s="17"/>
      <c r="BX692" s="17"/>
      <c r="BY692" s="17"/>
      <c r="BZ692" s="17"/>
      <c r="CA692" s="17"/>
      <c r="CB692" s="17"/>
      <c r="CC692" s="17"/>
      <c r="CD692" s="17"/>
      <c r="CE692" s="17"/>
      <c r="CF692" s="17"/>
      <c r="CG692" s="17"/>
      <c r="CH692" s="17"/>
      <c r="CI692" s="17"/>
      <c r="CJ692" s="17"/>
      <c r="CK692" s="17"/>
      <c r="CL692" s="17"/>
      <c r="CM692" s="17"/>
      <c r="CN692" s="17"/>
      <c r="CO692" s="17"/>
      <c r="CP692" s="17"/>
      <c r="CQ692" s="17"/>
      <c r="CR692" s="17"/>
    </row>
    <row r="693" spans="2:96" x14ac:dyDescent="0.25">
      <c r="B693" s="24" t="s">
        <v>402</v>
      </c>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c r="AK693" s="17"/>
      <c r="AL693" s="17"/>
      <c r="AM693" s="17"/>
      <c r="AN693" s="17"/>
      <c r="AO693" s="17"/>
      <c r="AP693" s="17"/>
      <c r="AQ693" s="17"/>
      <c r="AR693" s="17"/>
      <c r="AS693" s="17"/>
      <c r="AT693" s="17"/>
      <c r="AU693" s="17"/>
      <c r="AV693" s="17"/>
      <c r="AW693" s="17"/>
      <c r="AX693" s="17"/>
      <c r="AY693" s="17"/>
      <c r="AZ693" s="17"/>
      <c r="BA693" s="17"/>
      <c r="BB693" s="17"/>
      <c r="BC693" s="17"/>
      <c r="BD693" s="17"/>
      <c r="BE693" s="17"/>
      <c r="BF693" s="17"/>
      <c r="BG693" s="17"/>
      <c r="BH693" s="17"/>
      <c r="BI693" s="17"/>
      <c r="BJ693" s="17"/>
      <c r="BK693" s="17"/>
      <c r="BL693" s="17"/>
      <c r="BM693" s="17"/>
      <c r="BN693" s="17"/>
      <c r="BO693" s="17"/>
      <c r="BP693" s="17"/>
      <c r="BQ693" s="17"/>
      <c r="BR693" s="17"/>
      <c r="BS693" s="17"/>
      <c r="BT693" s="17"/>
      <c r="BU693" s="17"/>
      <c r="BV693" s="17"/>
      <c r="BW693" s="17"/>
      <c r="BX693" s="17"/>
      <c r="BY693" s="17"/>
      <c r="BZ693" s="17"/>
      <c r="CA693" s="17"/>
      <c r="CB693" s="17"/>
      <c r="CC693" s="17"/>
      <c r="CD693" s="17"/>
      <c r="CE693" s="17"/>
      <c r="CF693" s="17"/>
      <c r="CG693" s="17"/>
      <c r="CH693" s="17"/>
      <c r="CI693" s="17"/>
      <c r="CJ693" s="17"/>
      <c r="CK693" s="17"/>
      <c r="CL693" s="17"/>
      <c r="CM693" s="17"/>
      <c r="CN693" s="17"/>
      <c r="CO693" s="17"/>
      <c r="CP693" s="17"/>
      <c r="CQ693" s="17"/>
      <c r="CR693" s="17"/>
    </row>
    <row r="694" spans="2:96" x14ac:dyDescent="0.25">
      <c r="B694" t="s">
        <v>376</v>
      </c>
      <c r="C694" s="17">
        <v>0.22318179960852799</v>
      </c>
      <c r="D694" s="17">
        <v>0.235626676100817</v>
      </c>
      <c r="E694" s="17">
        <v>0.20772584975099501</v>
      </c>
      <c r="F694" s="17"/>
      <c r="G694" s="17">
        <v>0.252771260175917</v>
      </c>
      <c r="H694" s="17">
        <v>0.243941275143682</v>
      </c>
      <c r="I694" s="17">
        <v>0.16492420463917701</v>
      </c>
      <c r="J694" s="17">
        <v>0.111845779754508</v>
      </c>
      <c r="K694" s="17">
        <v>0.33676688773192598</v>
      </c>
      <c r="L694" s="17">
        <v>0.26220395684209202</v>
      </c>
      <c r="M694" s="17"/>
      <c r="N694" s="17">
        <v>0.24764848592966399</v>
      </c>
      <c r="O694" s="17">
        <v>0.230889516147392</v>
      </c>
      <c r="P694" s="17">
        <v>0.21858114007423499</v>
      </c>
      <c r="Q694" s="17">
        <v>0.19708221882951199</v>
      </c>
      <c r="R694" s="17"/>
      <c r="S694" s="17">
        <v>0.32193874899688601</v>
      </c>
      <c r="T694" s="17">
        <v>0.14757837370121299</v>
      </c>
      <c r="U694" s="17">
        <v>0.18812865460549</v>
      </c>
      <c r="V694" s="17">
        <v>0.21512605627829001</v>
      </c>
      <c r="W694" s="17">
        <v>0.27638465254357902</v>
      </c>
      <c r="X694" s="17">
        <v>0.20498318329065801</v>
      </c>
      <c r="Y694" s="17">
        <v>0.166855107153914</v>
      </c>
      <c r="Z694" s="17">
        <v>0.30091849366825602</v>
      </c>
      <c r="AA694" s="17">
        <v>0.283123982373917</v>
      </c>
      <c r="AB694" s="17">
        <v>0.21597768090445499</v>
      </c>
      <c r="AC694" s="17">
        <v>0.129572173334777</v>
      </c>
      <c r="AD694" s="17">
        <v>0.21284397796000001</v>
      </c>
      <c r="AE694" s="17"/>
      <c r="AF694" s="17">
        <v>0.30514750180514799</v>
      </c>
      <c r="AG694" s="17">
        <v>0.21241316410229999</v>
      </c>
      <c r="AH694" s="17">
        <v>0.30586926868028103</v>
      </c>
      <c r="AI694" s="17">
        <v>0.14617496081495901</v>
      </c>
      <c r="AJ694" s="17">
        <v>9.2616087610148695E-2</v>
      </c>
      <c r="AK694" s="17"/>
      <c r="AL694" s="17">
        <v>0.31300532520838997</v>
      </c>
      <c r="AM694" s="17">
        <v>0.23385631053181999</v>
      </c>
      <c r="AN694" s="17">
        <v>0.32141648635230502</v>
      </c>
      <c r="AO694" s="17"/>
      <c r="AP694" s="17">
        <v>0.24195832706106399</v>
      </c>
      <c r="AQ694" s="17">
        <v>0.200930704506917</v>
      </c>
      <c r="AR694" s="17">
        <v>0.247099266072872</v>
      </c>
      <c r="AS694" s="17">
        <v>0.20854617500438399</v>
      </c>
      <c r="AT694" s="17">
        <v>0.20424674961383901</v>
      </c>
      <c r="AU694" s="17"/>
      <c r="AV694" s="17">
        <v>0</v>
      </c>
      <c r="AW694" s="17">
        <v>0.15751367845790501</v>
      </c>
      <c r="AX694" s="17">
        <v>0.32098507403175702</v>
      </c>
      <c r="AY694" s="17">
        <v>0.16790265081126399</v>
      </c>
      <c r="AZ694" s="17">
        <v>9.2218812760619703E-2</v>
      </c>
      <c r="BA694" s="17">
        <v>0.25256016505099999</v>
      </c>
      <c r="BB694" s="17">
        <v>0.19337250975345299</v>
      </c>
      <c r="BC694" s="17">
        <v>0.17796223759804999</v>
      </c>
      <c r="BD694" s="17">
        <v>0.25105533125923202</v>
      </c>
      <c r="BE694" s="17">
        <v>0.41262084296646601</v>
      </c>
      <c r="BF694" s="17">
        <v>0.146963966101682</v>
      </c>
      <c r="BG694" s="17">
        <v>0.43597292648247699</v>
      </c>
      <c r="BH694" s="17">
        <v>0.25499574946961601</v>
      </c>
      <c r="BI694" s="17">
        <v>0.49562819351007498</v>
      </c>
      <c r="BJ694" s="17">
        <v>0.299238828108083</v>
      </c>
      <c r="BK694" s="17">
        <v>0.26169648834332498</v>
      </c>
      <c r="BL694" s="17"/>
      <c r="BM694" s="17">
        <v>0.26276191371528801</v>
      </c>
      <c r="BN694" s="17">
        <v>0.19766517508532799</v>
      </c>
      <c r="BO694" s="17">
        <v>0.263672282026017</v>
      </c>
      <c r="BP694" s="17">
        <v>9.09342319518648E-2</v>
      </c>
      <c r="BQ694" s="17">
        <v>0.32498407661760897</v>
      </c>
      <c r="BR694" s="17">
        <v>0.21645067129276699</v>
      </c>
      <c r="BS694" s="17"/>
      <c r="BT694" s="17">
        <v>0.231015321567862</v>
      </c>
      <c r="BU694" s="17">
        <v>0.217212671551475</v>
      </c>
      <c r="BV694" s="17"/>
      <c r="BW694" s="17">
        <v>0.259280598731643</v>
      </c>
      <c r="BX694" s="17">
        <v>0.22347694300129101</v>
      </c>
      <c r="BY694" s="17"/>
      <c r="BZ694" s="17">
        <v>0.21465552806888899</v>
      </c>
      <c r="CA694" s="17">
        <v>0.22706920827582999</v>
      </c>
      <c r="CB694" s="17" t="s">
        <v>131</v>
      </c>
      <c r="CC694" s="17"/>
      <c r="CD694" s="17">
        <v>0.23012670985758399</v>
      </c>
      <c r="CE694" s="17">
        <v>0.16843543168146</v>
      </c>
      <c r="CF694" s="17">
        <v>0.19295897878912099</v>
      </c>
      <c r="CG694" s="17"/>
      <c r="CH694" s="17">
        <v>0.21522674010300299</v>
      </c>
      <c r="CI694" s="17">
        <v>0.270196393834156</v>
      </c>
      <c r="CJ694" s="17">
        <v>0.16733943089963699</v>
      </c>
      <c r="CK694" s="17"/>
      <c r="CL694" s="17">
        <v>0.22493067235594399</v>
      </c>
      <c r="CM694" s="17">
        <v>0.229624998814982</v>
      </c>
      <c r="CN694" s="17"/>
      <c r="CO694" s="17">
        <v>0.30529786387298102</v>
      </c>
      <c r="CP694" s="17">
        <v>0.290553940289694</v>
      </c>
      <c r="CQ694" s="17">
        <v>0.18273475076989601</v>
      </c>
      <c r="CR694" s="17">
        <v>0.16051785757930301</v>
      </c>
    </row>
    <row r="695" spans="2:96" x14ac:dyDescent="0.25">
      <c r="B695" t="s">
        <v>377</v>
      </c>
      <c r="C695" s="17">
        <v>0.40595146161359602</v>
      </c>
      <c r="D695" s="17">
        <v>0.43144900643874901</v>
      </c>
      <c r="E695" s="17">
        <v>0.378306421815989</v>
      </c>
      <c r="F695" s="17"/>
      <c r="G695" s="17">
        <v>0.419977056537303</v>
      </c>
      <c r="H695" s="17">
        <v>0.50179454486120201</v>
      </c>
      <c r="I695" s="17">
        <v>0.42509361740687901</v>
      </c>
      <c r="J695" s="17">
        <v>0.47276076113388898</v>
      </c>
      <c r="K695" s="17">
        <v>0.20223847669824299</v>
      </c>
      <c r="L695" s="17">
        <v>0.36373539262488003</v>
      </c>
      <c r="M695" s="17"/>
      <c r="N695" s="17">
        <v>0.45609778412964003</v>
      </c>
      <c r="O695" s="17">
        <v>0.39984683587625502</v>
      </c>
      <c r="P695" s="17">
        <v>0.38927274569864401</v>
      </c>
      <c r="Q695" s="17">
        <v>0.37881034483853099</v>
      </c>
      <c r="R695" s="17"/>
      <c r="S695" s="17">
        <v>0.32588585790777702</v>
      </c>
      <c r="T695" s="17">
        <v>0.46346224476710102</v>
      </c>
      <c r="U695" s="17">
        <v>0.393847878104094</v>
      </c>
      <c r="V695" s="17">
        <v>0.39416683471209502</v>
      </c>
      <c r="W695" s="17">
        <v>0.34900714684994999</v>
      </c>
      <c r="X695" s="17">
        <v>0.47043939293145298</v>
      </c>
      <c r="Y695" s="17">
        <v>0.54518293738113699</v>
      </c>
      <c r="Z695" s="17">
        <v>0.13886866075154899</v>
      </c>
      <c r="AA695" s="17">
        <v>0.430535894482451</v>
      </c>
      <c r="AB695" s="17">
        <v>0.39889512160253399</v>
      </c>
      <c r="AC695" s="17">
        <v>0.45067085906960702</v>
      </c>
      <c r="AD695" s="17">
        <v>0.46082449620673799</v>
      </c>
      <c r="AE695" s="17"/>
      <c r="AF695" s="17">
        <v>0.39650832713351403</v>
      </c>
      <c r="AG695" s="17">
        <v>0.438439207375517</v>
      </c>
      <c r="AH695" s="17">
        <v>0.27753021638514802</v>
      </c>
      <c r="AI695" s="17">
        <v>0.21191220160548599</v>
      </c>
      <c r="AJ695" s="17">
        <v>0.41191523115726503</v>
      </c>
      <c r="AK695" s="17"/>
      <c r="AL695" s="17">
        <v>0.36729301603436598</v>
      </c>
      <c r="AM695" s="17">
        <v>0.470206905223372</v>
      </c>
      <c r="AN695" s="17">
        <v>0.33756237438247699</v>
      </c>
      <c r="AO695" s="17"/>
      <c r="AP695" s="17">
        <v>0.40520211671692402</v>
      </c>
      <c r="AQ695" s="17">
        <v>0.42238610401034499</v>
      </c>
      <c r="AR695" s="17">
        <v>0.40132501727662701</v>
      </c>
      <c r="AS695" s="17">
        <v>0.49595454036407399</v>
      </c>
      <c r="AT695" s="17">
        <v>0.36574577239425399</v>
      </c>
      <c r="AU695" s="17"/>
      <c r="AV695" s="17">
        <v>0</v>
      </c>
      <c r="AW695" s="17">
        <v>0.33789243136272501</v>
      </c>
      <c r="AX695" s="17">
        <v>0.37760725203439299</v>
      </c>
      <c r="AY695" s="17">
        <v>0.27327624504667303</v>
      </c>
      <c r="AZ695" s="17">
        <v>0.51665677611930405</v>
      </c>
      <c r="BA695" s="17">
        <v>0.33925305310724901</v>
      </c>
      <c r="BB695" s="17">
        <v>0.49038916366848301</v>
      </c>
      <c r="BC695" s="17">
        <v>0.54704025738235595</v>
      </c>
      <c r="BD695" s="17">
        <v>0.40698694083169101</v>
      </c>
      <c r="BE695" s="17">
        <v>0.29499302413029199</v>
      </c>
      <c r="BF695" s="17">
        <v>0.48669585991504</v>
      </c>
      <c r="BG695" s="17">
        <v>0.37540079270082699</v>
      </c>
      <c r="BH695" s="17">
        <v>0.56725710381586802</v>
      </c>
      <c r="BI695" s="17">
        <v>0.12419140408960599</v>
      </c>
      <c r="BJ695" s="17">
        <v>0.457569037723003</v>
      </c>
      <c r="BK695" s="17">
        <v>0.46959836160115298</v>
      </c>
      <c r="BL695" s="17"/>
      <c r="BM695" s="17">
        <v>0.35940138863169302</v>
      </c>
      <c r="BN695" s="17">
        <v>0.43744930502794999</v>
      </c>
      <c r="BO695" s="17">
        <v>0.40741708230243801</v>
      </c>
      <c r="BP695" s="17">
        <v>0.51616382061609301</v>
      </c>
      <c r="BQ695" s="17">
        <v>0.36713830153441102</v>
      </c>
      <c r="BR695" s="17">
        <v>0.34732821406619202</v>
      </c>
      <c r="BS695" s="17"/>
      <c r="BT695" s="17">
        <v>0.44553455877498099</v>
      </c>
      <c r="BU695" s="17">
        <v>0.36856790065137601</v>
      </c>
      <c r="BV695" s="17"/>
      <c r="BW695" s="17">
        <v>0.42992668276974</v>
      </c>
      <c r="BX695" s="17">
        <v>0.38074041051944302</v>
      </c>
      <c r="BY695" s="17"/>
      <c r="BZ695" s="17">
        <v>0.38970677553259397</v>
      </c>
      <c r="CA695" s="17">
        <v>0.41335795027341499</v>
      </c>
      <c r="CB695" s="17" t="s">
        <v>131</v>
      </c>
      <c r="CC695" s="17"/>
      <c r="CD695" s="17">
        <v>0.40795479648267602</v>
      </c>
      <c r="CE695" s="17">
        <v>0.33261090230088702</v>
      </c>
      <c r="CF695" s="17">
        <v>0.359350462436963</v>
      </c>
      <c r="CG695" s="17"/>
      <c r="CH695" s="17">
        <v>0.44020967166025399</v>
      </c>
      <c r="CI695" s="17">
        <v>0.35005198234229901</v>
      </c>
      <c r="CJ695" s="17">
        <v>0.33853154982296901</v>
      </c>
      <c r="CK695" s="17"/>
      <c r="CL695" s="17">
        <v>0.416047957962416</v>
      </c>
      <c r="CM695" s="17">
        <v>0.403184694902953</v>
      </c>
      <c r="CN695" s="17"/>
      <c r="CO695" s="17">
        <v>0.40948598591762297</v>
      </c>
      <c r="CP695" s="17">
        <v>0.477797393438187</v>
      </c>
      <c r="CQ695" s="17">
        <v>0.42202423960625401</v>
      </c>
      <c r="CR695" s="17">
        <v>0.26881171278885801</v>
      </c>
    </row>
    <row r="696" spans="2:96" x14ac:dyDescent="0.25">
      <c r="B696" t="s">
        <v>378</v>
      </c>
      <c r="C696" s="17">
        <v>0.231103488249956</v>
      </c>
      <c r="D696" s="17">
        <v>0.204091710525622</v>
      </c>
      <c r="E696" s="17">
        <v>0.26511477177061499</v>
      </c>
      <c r="F696" s="17"/>
      <c r="G696" s="17">
        <v>0.14740393206591401</v>
      </c>
      <c r="H696" s="17">
        <v>0.15561754508294501</v>
      </c>
      <c r="I696" s="17">
        <v>0.26471496301848202</v>
      </c>
      <c r="J696" s="17">
        <v>0.31241115590703999</v>
      </c>
      <c r="K696" s="17">
        <v>0.28778040825380302</v>
      </c>
      <c r="L696" s="17">
        <v>0.22262637146074399</v>
      </c>
      <c r="M696" s="17"/>
      <c r="N696" s="17">
        <v>0.21325193491636599</v>
      </c>
      <c r="O696" s="17">
        <v>0.23373575727514301</v>
      </c>
      <c r="P696" s="17">
        <v>0.219641864975471</v>
      </c>
      <c r="Q696" s="17">
        <v>0.248142782864546</v>
      </c>
      <c r="R696" s="17"/>
      <c r="S696" s="17">
        <v>0.22557275003053201</v>
      </c>
      <c r="T696" s="17">
        <v>0.29141889934729298</v>
      </c>
      <c r="U696" s="17">
        <v>0.20956763811653001</v>
      </c>
      <c r="V696" s="17">
        <v>0.227925445996468</v>
      </c>
      <c r="W696" s="17">
        <v>0.213075711431847</v>
      </c>
      <c r="X696" s="17">
        <v>0.238339077500861</v>
      </c>
      <c r="Y696" s="17">
        <v>9.1538380462326902E-2</v>
      </c>
      <c r="Z696" s="17">
        <v>0.49131540493313902</v>
      </c>
      <c r="AA696" s="17">
        <v>0.134938138362384</v>
      </c>
      <c r="AB696" s="17">
        <v>0.24128008904374501</v>
      </c>
      <c r="AC696" s="17">
        <v>0.19178734374338999</v>
      </c>
      <c r="AD696" s="17">
        <v>0.242929665078948</v>
      </c>
      <c r="AE696" s="17"/>
      <c r="AF696" s="17">
        <v>0.194566256738961</v>
      </c>
      <c r="AG696" s="17">
        <v>0.195888916768372</v>
      </c>
      <c r="AH696" s="17">
        <v>0.23997468409866299</v>
      </c>
      <c r="AI696" s="17">
        <v>0.298083594028834</v>
      </c>
      <c r="AJ696" s="17">
        <v>0.32761617099656198</v>
      </c>
      <c r="AK696" s="17"/>
      <c r="AL696" s="17">
        <v>0.18872731099654799</v>
      </c>
      <c r="AM696" s="17">
        <v>0.18781315887247399</v>
      </c>
      <c r="AN696" s="17">
        <v>0.24003091542166999</v>
      </c>
      <c r="AO696" s="17"/>
      <c r="AP696" s="17">
        <v>0.16936007441540399</v>
      </c>
      <c r="AQ696" s="17">
        <v>0.26762127201592401</v>
      </c>
      <c r="AR696" s="17">
        <v>0.21128979289758301</v>
      </c>
      <c r="AS696" s="17">
        <v>0.22811241379724501</v>
      </c>
      <c r="AT696" s="17">
        <v>0.116662897064735</v>
      </c>
      <c r="AU696" s="17"/>
      <c r="AV696" s="17">
        <v>0</v>
      </c>
      <c r="AW696" s="17">
        <v>0.191765047627455</v>
      </c>
      <c r="AX696" s="17">
        <v>0.195973579759322</v>
      </c>
      <c r="AY696" s="17">
        <v>0.345001327724547</v>
      </c>
      <c r="AZ696" s="17">
        <v>0.24674822785647599</v>
      </c>
      <c r="BA696" s="17">
        <v>0.255731998976996</v>
      </c>
      <c r="BB696" s="17">
        <v>0.233218875853939</v>
      </c>
      <c r="BC696" s="17">
        <v>0.18591653423347099</v>
      </c>
      <c r="BD696" s="17">
        <v>0.215903823836368</v>
      </c>
      <c r="BE696" s="17">
        <v>0.10227706839883501</v>
      </c>
      <c r="BF696" s="17">
        <v>0.16169939287635399</v>
      </c>
      <c r="BG696" s="17">
        <v>0.188626280816696</v>
      </c>
      <c r="BH696" s="17">
        <v>0.177747146714515</v>
      </c>
      <c r="BI696" s="17">
        <v>0.247633132180717</v>
      </c>
      <c r="BJ696" s="17">
        <v>0.243192134168913</v>
      </c>
      <c r="BK696" s="17">
        <v>0.26870515005552198</v>
      </c>
      <c r="BL696" s="17"/>
      <c r="BM696" s="17">
        <v>0.23637180544710701</v>
      </c>
      <c r="BN696" s="17">
        <v>0.221507364826938</v>
      </c>
      <c r="BO696" s="17">
        <v>0.128107620220206</v>
      </c>
      <c r="BP696" s="17">
        <v>0.2659229672624</v>
      </c>
      <c r="BQ696" s="17">
        <v>0.18844764578547499</v>
      </c>
      <c r="BR696" s="17">
        <v>0.33135412695841399</v>
      </c>
      <c r="BS696" s="17"/>
      <c r="BT696" s="17">
        <v>0.22493655143240701</v>
      </c>
      <c r="BU696" s="17">
        <v>0.23621617582561799</v>
      </c>
      <c r="BV696" s="17"/>
      <c r="BW696" s="17">
        <v>0.18943525535773301</v>
      </c>
      <c r="BX696" s="17">
        <v>0.268202711641783</v>
      </c>
      <c r="BY696" s="17"/>
      <c r="BZ696" s="17">
        <v>0.25961630742706798</v>
      </c>
      <c r="CA696" s="17">
        <v>0.218103552711544</v>
      </c>
      <c r="CB696" s="17" t="s">
        <v>131</v>
      </c>
      <c r="CC696" s="17"/>
      <c r="CD696" s="17">
        <v>0.24555323827395401</v>
      </c>
      <c r="CE696" s="17">
        <v>0.39359349450951298</v>
      </c>
      <c r="CF696" s="17">
        <v>0.13643525415209401</v>
      </c>
      <c r="CG696" s="17"/>
      <c r="CH696" s="17">
        <v>0.24660941068655501</v>
      </c>
      <c r="CI696" s="17">
        <v>0.171725570797715</v>
      </c>
      <c r="CJ696" s="17">
        <v>0.247711726539176</v>
      </c>
      <c r="CK696" s="17"/>
      <c r="CL696" s="17">
        <v>0.23954113869066401</v>
      </c>
      <c r="CM696" s="17">
        <v>0.20341994220509299</v>
      </c>
      <c r="CN696" s="17"/>
      <c r="CO696" s="17">
        <v>0.169496004107969</v>
      </c>
      <c r="CP696" s="17">
        <v>0.16499533236116101</v>
      </c>
      <c r="CQ696" s="17">
        <v>0.26354000791885202</v>
      </c>
      <c r="CR696" s="17">
        <v>0.29783987526428701</v>
      </c>
    </row>
    <row r="697" spans="2:96" x14ac:dyDescent="0.25">
      <c r="B697" t="s">
        <v>379</v>
      </c>
      <c r="C697" s="17">
        <v>6.7127322471228199E-2</v>
      </c>
      <c r="D697" s="17">
        <v>5.71627509845151E-2</v>
      </c>
      <c r="E697" s="17">
        <v>7.9375507794354899E-2</v>
      </c>
      <c r="F697" s="17"/>
      <c r="G697" s="17">
        <v>9.4939876346236102E-2</v>
      </c>
      <c r="H697" s="17">
        <v>3.9028442921200501E-2</v>
      </c>
      <c r="I697" s="17">
        <v>5.1801448607823597E-2</v>
      </c>
      <c r="J697" s="17">
        <v>3.2208822038540502E-2</v>
      </c>
      <c r="K697" s="17">
        <v>8.4327055410588006E-2</v>
      </c>
      <c r="L697" s="17">
        <v>0.105468468598078</v>
      </c>
      <c r="M697" s="17"/>
      <c r="N697" s="17">
        <v>4.9419557351046597E-2</v>
      </c>
      <c r="O697" s="17">
        <v>5.5794390918689901E-2</v>
      </c>
      <c r="P697" s="17">
        <v>0.100941892117642</v>
      </c>
      <c r="Q697" s="17">
        <v>6.9564242266850596E-2</v>
      </c>
      <c r="R697" s="17"/>
      <c r="S697" s="17">
        <v>6.7129280742093705E-2</v>
      </c>
      <c r="T697" s="17">
        <v>5.5722570164703299E-2</v>
      </c>
      <c r="U697" s="17">
        <v>0.10230426946858701</v>
      </c>
      <c r="V697" s="17">
        <v>2.0273491576942901E-2</v>
      </c>
      <c r="W697" s="17">
        <v>4.4615547123309202E-2</v>
      </c>
      <c r="X697" s="17">
        <v>3.1177798636536001E-2</v>
      </c>
      <c r="Y697" s="17">
        <v>0.151713562775458</v>
      </c>
      <c r="Z697" s="17">
        <v>0</v>
      </c>
      <c r="AA697" s="17">
        <v>4.7074078072371697E-2</v>
      </c>
      <c r="AB697" s="17">
        <v>8.9363852619755504E-2</v>
      </c>
      <c r="AC697" s="17">
        <v>0.18616827546599601</v>
      </c>
      <c r="AD697" s="17">
        <v>3.1164535510224599E-2</v>
      </c>
      <c r="AE697" s="17"/>
      <c r="AF697" s="17">
        <v>4.7287422190456403E-2</v>
      </c>
      <c r="AG697" s="17">
        <v>0.105308331947738</v>
      </c>
      <c r="AH697" s="17">
        <v>5.65857784292811E-2</v>
      </c>
      <c r="AI697" s="17">
        <v>0.192736388025568</v>
      </c>
      <c r="AJ697" s="17">
        <v>6.27629502245107E-2</v>
      </c>
      <c r="AK697" s="17"/>
      <c r="AL697" s="17">
        <v>4.3776431414715697E-2</v>
      </c>
      <c r="AM697" s="17">
        <v>8.4327014769237804E-2</v>
      </c>
      <c r="AN697" s="17">
        <v>6.4725365343734298E-2</v>
      </c>
      <c r="AO697" s="17"/>
      <c r="AP697" s="17">
        <v>0.115397363433294</v>
      </c>
      <c r="AQ697" s="17">
        <v>4.3515283779295498E-2</v>
      </c>
      <c r="AR697" s="17">
        <v>6.0787361426057999E-2</v>
      </c>
      <c r="AS697" s="17">
        <v>4.9413136612507902E-2</v>
      </c>
      <c r="AT697" s="17">
        <v>0.31334458092717199</v>
      </c>
      <c r="AU697" s="17"/>
      <c r="AV697" s="17">
        <v>0</v>
      </c>
      <c r="AW697" s="17">
        <v>5.1620598474635501E-2</v>
      </c>
      <c r="AX697" s="17">
        <v>5.2720700230201999E-2</v>
      </c>
      <c r="AY697" s="17">
        <v>0.17448532347821</v>
      </c>
      <c r="AZ697" s="17">
        <v>5.0890095785423903E-2</v>
      </c>
      <c r="BA697" s="17">
        <v>5.4281591933383097E-2</v>
      </c>
      <c r="BB697" s="17">
        <v>5.4120453069129701E-2</v>
      </c>
      <c r="BC697" s="17">
        <v>8.9080970786122496E-2</v>
      </c>
      <c r="BD697" s="17">
        <v>3.70374483619599E-2</v>
      </c>
      <c r="BE697" s="17">
        <v>8.1982519522023206E-2</v>
      </c>
      <c r="BF697" s="17">
        <v>9.1110675195423096E-2</v>
      </c>
      <c r="BG697" s="17">
        <v>0</v>
      </c>
      <c r="BH697" s="17">
        <v>0</v>
      </c>
      <c r="BI697" s="17">
        <v>0.132547270219601</v>
      </c>
      <c r="BJ697" s="17">
        <v>0</v>
      </c>
      <c r="BK697" s="17">
        <v>0</v>
      </c>
      <c r="BL697" s="17"/>
      <c r="BM697" s="17">
        <v>6.9242084062056397E-2</v>
      </c>
      <c r="BN697" s="17">
        <v>4.2547278888400701E-2</v>
      </c>
      <c r="BO697" s="17">
        <v>0.10479002554179601</v>
      </c>
      <c r="BP697" s="17">
        <v>4.7989772711819499E-2</v>
      </c>
      <c r="BQ697" s="17">
        <v>7.4451940167378799E-2</v>
      </c>
      <c r="BR697" s="17">
        <v>8.8622745765547406E-2</v>
      </c>
      <c r="BS697" s="17"/>
      <c r="BT697" s="17">
        <v>4.6274537800352199E-2</v>
      </c>
      <c r="BU697" s="17">
        <v>8.1961182403004595E-2</v>
      </c>
      <c r="BV697" s="17"/>
      <c r="BW697" s="17">
        <v>5.1171671528995197E-2</v>
      </c>
      <c r="BX697" s="17">
        <v>8.0714043736836702E-2</v>
      </c>
      <c r="BY697" s="17"/>
      <c r="BZ697" s="17">
        <v>7.4732232810102994E-2</v>
      </c>
      <c r="CA697" s="17">
        <v>6.3659992791666606E-2</v>
      </c>
      <c r="CB697" s="17" t="s">
        <v>131</v>
      </c>
      <c r="CC697" s="17"/>
      <c r="CD697" s="17">
        <v>5.8177788228795199E-2</v>
      </c>
      <c r="CE697" s="17">
        <v>0.10536017150814</v>
      </c>
      <c r="CF697" s="17">
        <v>0.116869147461515</v>
      </c>
      <c r="CG697" s="17"/>
      <c r="CH697" s="17">
        <v>5.3748325751124197E-2</v>
      </c>
      <c r="CI697" s="17">
        <v>8.0631809368848506E-2</v>
      </c>
      <c r="CJ697" s="17">
        <v>0.113205515335148</v>
      </c>
      <c r="CK697" s="17"/>
      <c r="CL697" s="17">
        <v>7.4475444173577696E-2</v>
      </c>
      <c r="CM697" s="17">
        <v>6.5063664389708703E-2</v>
      </c>
      <c r="CN697" s="17"/>
      <c r="CO697" s="17">
        <v>5.1296740741596403E-2</v>
      </c>
      <c r="CP697" s="17">
        <v>2.79194573300157E-2</v>
      </c>
      <c r="CQ697" s="17">
        <v>7.5411824508565498E-2</v>
      </c>
      <c r="CR697" s="17">
        <v>0.117714502597283</v>
      </c>
    </row>
    <row r="698" spans="2:96" x14ac:dyDescent="0.25">
      <c r="B698" t="s">
        <v>380</v>
      </c>
      <c r="C698" s="17">
        <v>5.0661963169052603E-2</v>
      </c>
      <c r="D698" s="17">
        <v>5.3817995810511499E-2</v>
      </c>
      <c r="E698" s="17">
        <v>4.2532129750631899E-2</v>
      </c>
      <c r="F698" s="17"/>
      <c r="G698" s="17">
        <v>8.4907874874630404E-2</v>
      </c>
      <c r="H698" s="17">
        <v>1.84316302454045E-2</v>
      </c>
      <c r="I698" s="17">
        <v>3.9699897356199998E-2</v>
      </c>
      <c r="J698" s="17">
        <v>7.0773481166022695E-2</v>
      </c>
      <c r="K698" s="17">
        <v>7.0902857091210206E-2</v>
      </c>
      <c r="L698" s="17">
        <v>3.3521096980252102E-2</v>
      </c>
      <c r="M698" s="17"/>
      <c r="N698" s="17">
        <v>2.49403185833251E-2</v>
      </c>
      <c r="O698" s="17">
        <v>6.9296752869342407E-2</v>
      </c>
      <c r="P698" s="17">
        <v>4.8857534831652297E-2</v>
      </c>
      <c r="Q698" s="17">
        <v>6.0352771739666099E-2</v>
      </c>
      <c r="R698" s="17"/>
      <c r="S698" s="17">
        <v>4.40712470373988E-2</v>
      </c>
      <c r="T698" s="17">
        <v>2.13625117377459E-2</v>
      </c>
      <c r="U698" s="17">
        <v>3.7233952978963897E-2</v>
      </c>
      <c r="V698" s="17">
        <v>7.3294432323520106E-2</v>
      </c>
      <c r="W698" s="17">
        <v>6.6171805666729699E-2</v>
      </c>
      <c r="X698" s="17">
        <v>5.5060547640492397E-2</v>
      </c>
      <c r="Y698" s="17">
        <v>4.4710012227164003E-2</v>
      </c>
      <c r="Z698" s="17">
        <v>6.8897440647055996E-2</v>
      </c>
      <c r="AA698" s="17">
        <v>0.104327906708877</v>
      </c>
      <c r="AB698" s="17">
        <v>5.44832558295099E-2</v>
      </c>
      <c r="AC698" s="17">
        <v>4.1801348386230001E-2</v>
      </c>
      <c r="AD698" s="17">
        <v>5.2237325244088903E-2</v>
      </c>
      <c r="AE698" s="17"/>
      <c r="AF698" s="17">
        <v>4.2830322103996898E-2</v>
      </c>
      <c r="AG698" s="17">
        <v>1.81789574523398E-2</v>
      </c>
      <c r="AH698" s="17">
        <v>0.120040052406628</v>
      </c>
      <c r="AI698" s="17">
        <v>0.151092855525152</v>
      </c>
      <c r="AJ698" s="17">
        <v>6.5108582903989506E-2</v>
      </c>
      <c r="AK698" s="17"/>
      <c r="AL698" s="17">
        <v>5.3843851527909103E-2</v>
      </c>
      <c r="AM698" s="17">
        <v>1.59342734109508E-2</v>
      </c>
      <c r="AN698" s="17">
        <v>3.6264858499813299E-2</v>
      </c>
      <c r="AO698" s="17"/>
      <c r="AP698" s="17">
        <v>3.1102227973093501E-2</v>
      </c>
      <c r="AQ698" s="17">
        <v>6.5546635687518395E-2</v>
      </c>
      <c r="AR698" s="17">
        <v>4.72185653511372E-2</v>
      </c>
      <c r="AS698" s="17">
        <v>1.7973734221788999E-2</v>
      </c>
      <c r="AT698" s="17">
        <v>0</v>
      </c>
      <c r="AU698" s="17"/>
      <c r="AV698" s="17">
        <v>1</v>
      </c>
      <c r="AW698" s="17">
        <v>0.26120824407727899</v>
      </c>
      <c r="AX698" s="17">
        <v>5.2713393944325899E-2</v>
      </c>
      <c r="AY698" s="17">
        <v>3.9334452939305903E-2</v>
      </c>
      <c r="AZ698" s="17">
        <v>2.2567980034750901E-2</v>
      </c>
      <c r="BA698" s="17">
        <v>8.0090351950282093E-2</v>
      </c>
      <c r="BB698" s="17">
        <v>0</v>
      </c>
      <c r="BC698" s="17">
        <v>0</v>
      </c>
      <c r="BD698" s="17">
        <v>2.79777961872574E-2</v>
      </c>
      <c r="BE698" s="17">
        <v>0.108126544982384</v>
      </c>
      <c r="BF698" s="17">
        <v>6.0422667207502001E-2</v>
      </c>
      <c r="BG698" s="17">
        <v>0</v>
      </c>
      <c r="BH698" s="17">
        <v>0</v>
      </c>
      <c r="BI698" s="17">
        <v>0</v>
      </c>
      <c r="BJ698" s="17">
        <v>0</v>
      </c>
      <c r="BK698" s="17">
        <v>0</v>
      </c>
      <c r="BL698" s="17"/>
      <c r="BM698" s="17">
        <v>6.2048184667771601E-2</v>
      </c>
      <c r="BN698" s="17">
        <v>6.0308449102012399E-2</v>
      </c>
      <c r="BO698" s="17">
        <v>9.6012989909543003E-2</v>
      </c>
      <c r="BP698" s="17">
        <v>2.8873890682513802E-2</v>
      </c>
      <c r="BQ698" s="17">
        <v>2.3151259027172601E-2</v>
      </c>
      <c r="BR698" s="17">
        <v>1.6244241917079301E-2</v>
      </c>
      <c r="BS698" s="17"/>
      <c r="BT698" s="17">
        <v>3.6966131319837302E-2</v>
      </c>
      <c r="BU698" s="17">
        <v>6.6445600225230203E-2</v>
      </c>
      <c r="BV698" s="17"/>
      <c r="BW698" s="17">
        <v>1.7150482207067701E-2</v>
      </c>
      <c r="BX698" s="17">
        <v>4.6865891100646102E-2</v>
      </c>
      <c r="BY698" s="17"/>
      <c r="BZ698" s="17">
        <v>3.8754419472876597E-2</v>
      </c>
      <c r="CA698" s="17">
        <v>5.6091005436306601E-2</v>
      </c>
      <c r="CB698" s="17" t="s">
        <v>131</v>
      </c>
      <c r="CC698" s="17"/>
      <c r="CD698" s="17">
        <v>2.27489465296998E-2</v>
      </c>
      <c r="CE698" s="17">
        <v>0</v>
      </c>
      <c r="CF698" s="17">
        <v>0.19438615716030599</v>
      </c>
      <c r="CG698" s="17"/>
      <c r="CH698" s="17">
        <v>3.73390081032055E-2</v>
      </c>
      <c r="CI698" s="17">
        <v>7.4549998714882701E-2</v>
      </c>
      <c r="CJ698" s="17">
        <v>8.2045419141226497E-2</v>
      </c>
      <c r="CK698" s="17"/>
      <c r="CL698" s="17">
        <v>3.95265381836893E-2</v>
      </c>
      <c r="CM698" s="17">
        <v>6.0114512247871503E-2</v>
      </c>
      <c r="CN698" s="17"/>
      <c r="CO698" s="17">
        <v>3.4287239945547797E-2</v>
      </c>
      <c r="CP698" s="17">
        <v>1.65388556386937E-2</v>
      </c>
      <c r="CQ698" s="17">
        <v>4.3849275213371001E-2</v>
      </c>
      <c r="CR698" s="17">
        <v>0.120068359804365</v>
      </c>
    </row>
    <row r="699" spans="2:96" x14ac:dyDescent="0.25">
      <c r="B699" t="s">
        <v>175</v>
      </c>
      <c r="C699" s="17">
        <v>2.1973964887638898E-2</v>
      </c>
      <c r="D699" s="17">
        <v>1.78518601397844E-2</v>
      </c>
      <c r="E699" s="17">
        <v>2.6945319117414001E-2</v>
      </c>
      <c r="F699" s="17"/>
      <c r="G699" s="17">
        <v>0</v>
      </c>
      <c r="H699" s="17">
        <v>4.1186561745566098E-2</v>
      </c>
      <c r="I699" s="17">
        <v>5.3765868971438403E-2</v>
      </c>
      <c r="J699" s="17">
        <v>0</v>
      </c>
      <c r="K699" s="17">
        <v>1.79843148142299E-2</v>
      </c>
      <c r="L699" s="17">
        <v>1.24447134939531E-2</v>
      </c>
      <c r="M699" s="17"/>
      <c r="N699" s="17">
        <v>8.6419190899582402E-3</v>
      </c>
      <c r="O699" s="17">
        <v>1.04367469131774E-2</v>
      </c>
      <c r="P699" s="17">
        <v>2.27048223023559E-2</v>
      </c>
      <c r="Q699" s="17">
        <v>4.6047639460893901E-2</v>
      </c>
      <c r="R699" s="17"/>
      <c r="S699" s="17">
        <v>1.54021152853124E-2</v>
      </c>
      <c r="T699" s="17">
        <v>2.0455400281944602E-2</v>
      </c>
      <c r="U699" s="17">
        <v>6.8917606726334804E-2</v>
      </c>
      <c r="V699" s="17">
        <v>6.9213739112684594E-2</v>
      </c>
      <c r="W699" s="17">
        <v>5.07451363845852E-2</v>
      </c>
      <c r="X699" s="17">
        <v>0</v>
      </c>
      <c r="Y699" s="17">
        <v>0</v>
      </c>
      <c r="Z699" s="17">
        <v>0</v>
      </c>
      <c r="AA699" s="17">
        <v>0</v>
      </c>
      <c r="AB699" s="17">
        <v>0</v>
      </c>
      <c r="AC699" s="17">
        <v>0</v>
      </c>
      <c r="AD699" s="17">
        <v>0</v>
      </c>
      <c r="AE699" s="17"/>
      <c r="AF699" s="17">
        <v>1.36601700279238E-2</v>
      </c>
      <c r="AG699" s="17">
        <v>2.9771422353733298E-2</v>
      </c>
      <c r="AH699" s="17">
        <v>0</v>
      </c>
      <c r="AI699" s="17">
        <v>0</v>
      </c>
      <c r="AJ699" s="17">
        <v>3.9980977107524303E-2</v>
      </c>
      <c r="AK699" s="17"/>
      <c r="AL699" s="17">
        <v>3.3354064818071801E-2</v>
      </c>
      <c r="AM699" s="17">
        <v>7.8623371921448491E-3</v>
      </c>
      <c r="AN699" s="17">
        <v>0</v>
      </c>
      <c r="AO699" s="17"/>
      <c r="AP699" s="17">
        <v>3.6979890400220497E-2</v>
      </c>
      <c r="AQ699" s="17">
        <v>0</v>
      </c>
      <c r="AR699" s="17">
        <v>3.2279996975722702E-2</v>
      </c>
      <c r="AS699" s="17">
        <v>0</v>
      </c>
      <c r="AT699" s="17">
        <v>0</v>
      </c>
      <c r="AU699" s="17"/>
      <c r="AV699" s="17">
        <v>0</v>
      </c>
      <c r="AW699" s="17">
        <v>0</v>
      </c>
      <c r="AX699" s="17">
        <v>0</v>
      </c>
      <c r="AY699" s="17">
        <v>0</v>
      </c>
      <c r="AZ699" s="17">
        <v>7.0918107443425901E-2</v>
      </c>
      <c r="BA699" s="17">
        <v>1.8082838981089699E-2</v>
      </c>
      <c r="BB699" s="17">
        <v>2.8898997654996001E-2</v>
      </c>
      <c r="BC699" s="17">
        <v>0</v>
      </c>
      <c r="BD699" s="17">
        <v>6.1038659523492599E-2</v>
      </c>
      <c r="BE699" s="17">
        <v>0</v>
      </c>
      <c r="BF699" s="17">
        <v>5.3107438703997902E-2</v>
      </c>
      <c r="BG699" s="17">
        <v>0</v>
      </c>
      <c r="BH699" s="17">
        <v>0</v>
      </c>
      <c r="BI699" s="17">
        <v>0</v>
      </c>
      <c r="BJ699" s="17">
        <v>0</v>
      </c>
      <c r="BK699" s="17">
        <v>0</v>
      </c>
      <c r="BL699" s="17"/>
      <c r="BM699" s="17">
        <v>1.0174623476084299E-2</v>
      </c>
      <c r="BN699" s="17">
        <v>4.0522427069370801E-2</v>
      </c>
      <c r="BO699" s="17">
        <v>0</v>
      </c>
      <c r="BP699" s="17">
        <v>5.0115316775308803E-2</v>
      </c>
      <c r="BQ699" s="17">
        <v>2.18267768679529E-2</v>
      </c>
      <c r="BR699" s="17">
        <v>0</v>
      </c>
      <c r="BS699" s="17"/>
      <c r="BT699" s="17">
        <v>1.5272899104560299E-2</v>
      </c>
      <c r="BU699" s="17">
        <v>2.9596469343296E-2</v>
      </c>
      <c r="BV699" s="17"/>
      <c r="BW699" s="17">
        <v>5.3035309404820902E-2</v>
      </c>
      <c r="BX699" s="17">
        <v>0</v>
      </c>
      <c r="BY699" s="17"/>
      <c r="BZ699" s="17">
        <v>2.2534736688469E-2</v>
      </c>
      <c r="CA699" s="17">
        <v>2.1718290511237501E-2</v>
      </c>
      <c r="CB699" s="17" t="s">
        <v>131</v>
      </c>
      <c r="CC699" s="17"/>
      <c r="CD699" s="17">
        <v>3.5438520627291401E-2</v>
      </c>
      <c r="CE699" s="17">
        <v>0</v>
      </c>
      <c r="CF699" s="17">
        <v>0</v>
      </c>
      <c r="CG699" s="17"/>
      <c r="CH699" s="17">
        <v>6.8668436958590597E-3</v>
      </c>
      <c r="CI699" s="17">
        <v>5.2844244942098398E-2</v>
      </c>
      <c r="CJ699" s="17">
        <v>5.1166358261843001E-2</v>
      </c>
      <c r="CK699" s="17"/>
      <c r="CL699" s="17">
        <v>5.4782486337097702E-3</v>
      </c>
      <c r="CM699" s="17">
        <v>3.8592187439391801E-2</v>
      </c>
      <c r="CN699" s="17"/>
      <c r="CO699" s="17">
        <v>3.0136165414282899E-2</v>
      </c>
      <c r="CP699" s="17">
        <v>2.2195020942249E-2</v>
      </c>
      <c r="CQ699" s="17">
        <v>1.24399019830615E-2</v>
      </c>
      <c r="CR699" s="17">
        <v>3.5047691965904203E-2</v>
      </c>
    </row>
    <row r="700" spans="2:96" x14ac:dyDescent="0.25">
      <c r="B700" t="s">
        <v>381</v>
      </c>
      <c r="C700" s="17">
        <v>0.62913326122212399</v>
      </c>
      <c r="D700" s="17">
        <v>0.66707568253956695</v>
      </c>
      <c r="E700" s="17">
        <v>0.58603227156698401</v>
      </c>
      <c r="F700" s="17"/>
      <c r="G700" s="17">
        <v>0.67274831671322</v>
      </c>
      <c r="H700" s="17">
        <v>0.74573582000488403</v>
      </c>
      <c r="I700" s="17">
        <v>0.59001782204605602</v>
      </c>
      <c r="J700" s="17">
        <v>0.58460654088839703</v>
      </c>
      <c r="K700" s="17">
        <v>0.539005364430168</v>
      </c>
      <c r="L700" s="17">
        <v>0.62593934946697205</v>
      </c>
      <c r="M700" s="17"/>
      <c r="N700" s="17">
        <v>0.70374627005930401</v>
      </c>
      <c r="O700" s="17">
        <v>0.63073635202364697</v>
      </c>
      <c r="P700" s="17">
        <v>0.60785388577287902</v>
      </c>
      <c r="Q700" s="17">
        <v>0.57589256366804298</v>
      </c>
      <c r="R700" s="17"/>
      <c r="S700" s="17">
        <v>0.64782460690466304</v>
      </c>
      <c r="T700" s="17">
        <v>0.61104061846831303</v>
      </c>
      <c r="U700" s="17">
        <v>0.58197653270958405</v>
      </c>
      <c r="V700" s="17">
        <v>0.60929289099038497</v>
      </c>
      <c r="W700" s="17">
        <v>0.62539179939352896</v>
      </c>
      <c r="X700" s="17">
        <v>0.67542257622210999</v>
      </c>
      <c r="Y700" s="17">
        <v>0.71203804453505104</v>
      </c>
      <c r="Z700" s="17">
        <v>0.43978715441980498</v>
      </c>
      <c r="AA700" s="17">
        <v>0.713659876856367</v>
      </c>
      <c r="AB700" s="17">
        <v>0.61487280250698895</v>
      </c>
      <c r="AC700" s="17">
        <v>0.58024303240438402</v>
      </c>
      <c r="AD700" s="17">
        <v>0.67366847416673803</v>
      </c>
      <c r="AE700" s="17"/>
      <c r="AF700" s="17">
        <v>0.70165582893866096</v>
      </c>
      <c r="AG700" s="17">
        <v>0.65085237147781705</v>
      </c>
      <c r="AH700" s="17">
        <v>0.58339948506542805</v>
      </c>
      <c r="AI700" s="17">
        <v>0.35808716242044503</v>
      </c>
      <c r="AJ700" s="17">
        <v>0.50453131876741397</v>
      </c>
      <c r="AK700" s="17"/>
      <c r="AL700" s="17">
        <v>0.68029834124275501</v>
      </c>
      <c r="AM700" s="17">
        <v>0.70406321575519204</v>
      </c>
      <c r="AN700" s="17">
        <v>0.65897886073478196</v>
      </c>
      <c r="AO700" s="17"/>
      <c r="AP700" s="17">
        <v>0.64716044377798798</v>
      </c>
      <c r="AQ700" s="17">
        <v>0.62331680851726201</v>
      </c>
      <c r="AR700" s="17">
        <v>0.64842428334949898</v>
      </c>
      <c r="AS700" s="17">
        <v>0.70450071536845804</v>
      </c>
      <c r="AT700" s="17">
        <v>0.56999252200809303</v>
      </c>
      <c r="AU700" s="17"/>
      <c r="AV700" s="17">
        <v>0</v>
      </c>
      <c r="AW700" s="17">
        <v>0.49540610982062999</v>
      </c>
      <c r="AX700" s="17">
        <v>0.69859232606614996</v>
      </c>
      <c r="AY700" s="17">
        <v>0.44117889585793701</v>
      </c>
      <c r="AZ700" s="17">
        <v>0.60887558887992399</v>
      </c>
      <c r="BA700" s="17">
        <v>0.59181321815824905</v>
      </c>
      <c r="BB700" s="17">
        <v>0.68376167342193594</v>
      </c>
      <c r="BC700" s="17">
        <v>0.72500249498040603</v>
      </c>
      <c r="BD700" s="17">
        <v>0.65804227209092203</v>
      </c>
      <c r="BE700" s="17">
        <v>0.707613867096759</v>
      </c>
      <c r="BF700" s="17">
        <v>0.63365982601672299</v>
      </c>
      <c r="BG700" s="17">
        <v>0.81137371918330403</v>
      </c>
      <c r="BH700" s="17">
        <v>0.82225285328548403</v>
      </c>
      <c r="BI700" s="17">
        <v>0.61981959759968097</v>
      </c>
      <c r="BJ700" s="17">
        <v>0.75680786583108695</v>
      </c>
      <c r="BK700" s="17">
        <v>0.73129484994447802</v>
      </c>
      <c r="BL700" s="17"/>
      <c r="BM700" s="17">
        <v>0.62216330234698103</v>
      </c>
      <c r="BN700" s="17">
        <v>0.63511448011327798</v>
      </c>
      <c r="BO700" s="17">
        <v>0.67108936432845501</v>
      </c>
      <c r="BP700" s="17">
        <v>0.60709805256795801</v>
      </c>
      <c r="BQ700" s="17">
        <v>0.69212237815202005</v>
      </c>
      <c r="BR700" s="17">
        <v>0.56377888535896004</v>
      </c>
      <c r="BS700" s="17"/>
      <c r="BT700" s="17">
        <v>0.67654988034284302</v>
      </c>
      <c r="BU700" s="17">
        <v>0.58578057220285096</v>
      </c>
      <c r="BV700" s="17"/>
      <c r="BW700" s="17">
        <v>0.689207281501383</v>
      </c>
      <c r="BX700" s="17">
        <v>0.60421735352073402</v>
      </c>
      <c r="BY700" s="17"/>
      <c r="BZ700" s="17">
        <v>0.60436230360148302</v>
      </c>
      <c r="CA700" s="17">
        <v>0.64042715854924503</v>
      </c>
      <c r="CB700" s="17" t="s">
        <v>131</v>
      </c>
      <c r="CC700" s="17"/>
      <c r="CD700" s="17">
        <v>0.63808150634025995</v>
      </c>
      <c r="CE700" s="17">
        <v>0.50104633398234699</v>
      </c>
      <c r="CF700" s="17">
        <v>0.55230944122608505</v>
      </c>
      <c r="CG700" s="17"/>
      <c r="CH700" s="17">
        <v>0.65543641176325695</v>
      </c>
      <c r="CI700" s="17">
        <v>0.62024837617645501</v>
      </c>
      <c r="CJ700" s="17">
        <v>0.50587098072260595</v>
      </c>
      <c r="CK700" s="17"/>
      <c r="CL700" s="17">
        <v>0.640978630318359</v>
      </c>
      <c r="CM700" s="17">
        <v>0.63280969371793505</v>
      </c>
      <c r="CN700" s="17"/>
      <c r="CO700" s="17">
        <v>0.71478384979060405</v>
      </c>
      <c r="CP700" s="17">
        <v>0.768351333727881</v>
      </c>
      <c r="CQ700" s="17">
        <v>0.60475899037615</v>
      </c>
      <c r="CR700" s="17">
        <v>0.429329570368161</v>
      </c>
    </row>
    <row r="701" spans="2:96" x14ac:dyDescent="0.25">
      <c r="B701" t="s">
        <v>382</v>
      </c>
      <c r="C701" s="17">
        <v>0.117789285640281</v>
      </c>
      <c r="D701" s="17">
        <v>0.11098074679502699</v>
      </c>
      <c r="E701" s="17">
        <v>0.121907637544987</v>
      </c>
      <c r="F701" s="17"/>
      <c r="G701" s="17">
        <v>0.17984775122086699</v>
      </c>
      <c r="H701" s="17">
        <v>5.7460073166605001E-2</v>
      </c>
      <c r="I701" s="17">
        <v>9.1501345964023595E-2</v>
      </c>
      <c r="J701" s="17">
        <v>0.102982303204563</v>
      </c>
      <c r="K701" s="17">
        <v>0.15522991250179799</v>
      </c>
      <c r="L701" s="17">
        <v>0.13898956557833</v>
      </c>
      <c r="M701" s="17"/>
      <c r="N701" s="17">
        <v>7.4359875934371697E-2</v>
      </c>
      <c r="O701" s="17">
        <v>0.12509114378803199</v>
      </c>
      <c r="P701" s="17">
        <v>0.14979942694929499</v>
      </c>
      <c r="Q701" s="17">
        <v>0.12991701400651701</v>
      </c>
      <c r="R701" s="17"/>
      <c r="S701" s="17">
        <v>0.11120052777949301</v>
      </c>
      <c r="T701" s="17">
        <v>7.7085081902449198E-2</v>
      </c>
      <c r="U701" s="17">
        <v>0.13953822244755101</v>
      </c>
      <c r="V701" s="17">
        <v>9.3567923900463104E-2</v>
      </c>
      <c r="W701" s="17">
        <v>0.110787352790039</v>
      </c>
      <c r="X701" s="17">
        <v>8.6238346277028394E-2</v>
      </c>
      <c r="Y701" s="17">
        <v>0.196423575002622</v>
      </c>
      <c r="Z701" s="17">
        <v>6.8897440647055996E-2</v>
      </c>
      <c r="AA701" s="17">
        <v>0.151401984781249</v>
      </c>
      <c r="AB701" s="17">
        <v>0.14384710844926499</v>
      </c>
      <c r="AC701" s="17">
        <v>0.22796962385222599</v>
      </c>
      <c r="AD701" s="17">
        <v>8.3401860754313495E-2</v>
      </c>
      <c r="AE701" s="17"/>
      <c r="AF701" s="17">
        <v>9.0117744294453295E-2</v>
      </c>
      <c r="AG701" s="17">
        <v>0.123487289400078</v>
      </c>
      <c r="AH701" s="17">
        <v>0.17662583083590899</v>
      </c>
      <c r="AI701" s="17">
        <v>0.34382924355072098</v>
      </c>
      <c r="AJ701" s="17">
        <v>0.1278715331285</v>
      </c>
      <c r="AK701" s="17"/>
      <c r="AL701" s="17">
        <v>9.7620282942624897E-2</v>
      </c>
      <c r="AM701" s="17">
        <v>0.10026128818018901</v>
      </c>
      <c r="AN701" s="17">
        <v>0.100990223843548</v>
      </c>
      <c r="AO701" s="17"/>
      <c r="AP701" s="17">
        <v>0.14649959140638699</v>
      </c>
      <c r="AQ701" s="17">
        <v>0.109061919466814</v>
      </c>
      <c r="AR701" s="17">
        <v>0.108005926777195</v>
      </c>
      <c r="AS701" s="17">
        <v>6.73868708342968E-2</v>
      </c>
      <c r="AT701" s="17">
        <v>0.31334458092717199</v>
      </c>
      <c r="AU701" s="17"/>
      <c r="AV701" s="17">
        <v>1</v>
      </c>
      <c r="AW701" s="17">
        <v>0.31282884255191501</v>
      </c>
      <c r="AX701" s="17">
        <v>0.105434094174528</v>
      </c>
      <c r="AY701" s="17">
        <v>0.21381977641751601</v>
      </c>
      <c r="AZ701" s="17">
        <v>7.3458075820174801E-2</v>
      </c>
      <c r="BA701" s="17">
        <v>0.134371943883665</v>
      </c>
      <c r="BB701" s="17">
        <v>5.4120453069129701E-2</v>
      </c>
      <c r="BC701" s="17">
        <v>8.9080970786122496E-2</v>
      </c>
      <c r="BD701" s="17">
        <v>6.5015244549217296E-2</v>
      </c>
      <c r="BE701" s="17">
        <v>0.19010906450440701</v>
      </c>
      <c r="BF701" s="17">
        <v>0.15153334240292499</v>
      </c>
      <c r="BG701" s="17">
        <v>0</v>
      </c>
      <c r="BH701" s="17">
        <v>0</v>
      </c>
      <c r="BI701" s="17">
        <v>0.132547270219601</v>
      </c>
      <c r="BJ701" s="17">
        <v>0</v>
      </c>
      <c r="BK701" s="17">
        <v>0</v>
      </c>
      <c r="BL701" s="17"/>
      <c r="BM701" s="17">
        <v>0.13129026872982799</v>
      </c>
      <c r="BN701" s="17">
        <v>0.102855727990413</v>
      </c>
      <c r="BO701" s="17">
        <v>0.200803015451339</v>
      </c>
      <c r="BP701" s="17">
        <v>7.6863663394333301E-2</v>
      </c>
      <c r="BQ701" s="17">
        <v>9.7603199194551404E-2</v>
      </c>
      <c r="BR701" s="17">
        <v>0.10486698768262701</v>
      </c>
      <c r="BS701" s="17"/>
      <c r="BT701" s="17">
        <v>8.32406691201895E-2</v>
      </c>
      <c r="BU701" s="17">
        <v>0.14840678262823501</v>
      </c>
      <c r="BV701" s="17"/>
      <c r="BW701" s="17">
        <v>6.8322153736062902E-2</v>
      </c>
      <c r="BX701" s="17">
        <v>0.12757993483748301</v>
      </c>
      <c r="BY701" s="17"/>
      <c r="BZ701" s="17">
        <v>0.11348665228297999</v>
      </c>
      <c r="CA701" s="17">
        <v>0.119750998227973</v>
      </c>
      <c r="CB701" s="17" t="s">
        <v>131</v>
      </c>
      <c r="CC701" s="17"/>
      <c r="CD701" s="17">
        <v>8.09267347584951E-2</v>
      </c>
      <c r="CE701" s="17">
        <v>0.10536017150814</v>
      </c>
      <c r="CF701" s="17">
        <v>0.31125530462182099</v>
      </c>
      <c r="CG701" s="17"/>
      <c r="CH701" s="17">
        <v>9.1087333854329697E-2</v>
      </c>
      <c r="CI701" s="17">
        <v>0.155181808083731</v>
      </c>
      <c r="CJ701" s="17">
        <v>0.19525093447637501</v>
      </c>
      <c r="CK701" s="17"/>
      <c r="CL701" s="17">
        <v>0.114001982357267</v>
      </c>
      <c r="CM701" s="17">
        <v>0.12517817663757999</v>
      </c>
      <c r="CN701" s="17"/>
      <c r="CO701" s="17">
        <v>8.5583980687144207E-2</v>
      </c>
      <c r="CP701" s="17">
        <v>4.4458312968709397E-2</v>
      </c>
      <c r="CQ701" s="17">
        <v>0.11926109972193601</v>
      </c>
      <c r="CR701" s="17">
        <v>0.237782862401648</v>
      </c>
    </row>
    <row r="702" spans="2:96" x14ac:dyDescent="0.25">
      <c r="B702" t="s">
        <v>275</v>
      </c>
      <c r="C702" s="17">
        <v>0.51134397558184397</v>
      </c>
      <c r="D702" s="17">
        <v>0.55609493574454005</v>
      </c>
      <c r="E702" s="17">
        <v>0.464124634021997</v>
      </c>
      <c r="F702" s="17"/>
      <c r="G702" s="17">
        <v>0.492900565492353</v>
      </c>
      <c r="H702" s="17">
        <v>0.68827574683827897</v>
      </c>
      <c r="I702" s="17">
        <v>0.49851647608203298</v>
      </c>
      <c r="J702" s="17">
        <v>0.481624237683834</v>
      </c>
      <c r="K702" s="17">
        <v>0.38377545192836998</v>
      </c>
      <c r="L702" s="17">
        <v>0.48694978388864202</v>
      </c>
      <c r="M702" s="17"/>
      <c r="N702" s="17">
        <v>0.62938639412493202</v>
      </c>
      <c r="O702" s="17">
        <v>0.50564520823561498</v>
      </c>
      <c r="P702" s="17">
        <v>0.45805445882358398</v>
      </c>
      <c r="Q702" s="17">
        <v>0.44597554966152603</v>
      </c>
      <c r="R702" s="17"/>
      <c r="S702" s="17">
        <v>0.53662407912517096</v>
      </c>
      <c r="T702" s="17">
        <v>0.53395553656586403</v>
      </c>
      <c r="U702" s="17">
        <v>0.44243831026203401</v>
      </c>
      <c r="V702" s="17">
        <v>0.51572496708992199</v>
      </c>
      <c r="W702" s="17">
        <v>0.51460444660349003</v>
      </c>
      <c r="X702" s="17">
        <v>0.58918422994508202</v>
      </c>
      <c r="Y702" s="17">
        <v>0.51561446953242895</v>
      </c>
      <c r="Z702" s="17">
        <v>0.37088971377274899</v>
      </c>
      <c r="AA702" s="17">
        <v>0.562257892075119</v>
      </c>
      <c r="AB702" s="17">
        <v>0.47102569405772399</v>
      </c>
      <c r="AC702" s="17">
        <v>0.352273408552158</v>
      </c>
      <c r="AD702" s="17">
        <v>0.59026661341242503</v>
      </c>
      <c r="AE702" s="17"/>
      <c r="AF702" s="17">
        <v>0.611538084644208</v>
      </c>
      <c r="AG702" s="17">
        <v>0.52736508207773902</v>
      </c>
      <c r="AH702" s="17">
        <v>0.40677365422952</v>
      </c>
      <c r="AI702" s="17">
        <v>1.42579188697242E-2</v>
      </c>
      <c r="AJ702" s="17">
        <v>0.376659785638914</v>
      </c>
      <c r="AK702" s="17"/>
      <c r="AL702" s="17">
        <v>0.58267805830013097</v>
      </c>
      <c r="AM702" s="17">
        <v>0.60380192757500395</v>
      </c>
      <c r="AN702" s="17">
        <v>0.55798863689123401</v>
      </c>
      <c r="AO702" s="17"/>
      <c r="AP702" s="17">
        <v>0.50066085237160096</v>
      </c>
      <c r="AQ702" s="17">
        <v>0.51425488905044903</v>
      </c>
      <c r="AR702" s="17">
        <v>0.54041835657230397</v>
      </c>
      <c r="AS702" s="17">
        <v>0.63711384453416098</v>
      </c>
      <c r="AT702" s="17">
        <v>0.25664794108092098</v>
      </c>
      <c r="AU702" s="17"/>
      <c r="AV702" s="17">
        <v>-1</v>
      </c>
      <c r="AW702" s="17">
        <v>0.18257726726871501</v>
      </c>
      <c r="AX702" s="17">
        <v>0.59315823189162198</v>
      </c>
      <c r="AY702" s="17">
        <v>0.227359119440422</v>
      </c>
      <c r="AZ702" s="17">
        <v>0.53541751305974905</v>
      </c>
      <c r="BA702" s="17">
        <v>0.45744127427458398</v>
      </c>
      <c r="BB702" s="17">
        <v>0.62964122035280601</v>
      </c>
      <c r="BC702" s="17">
        <v>0.63592152419428405</v>
      </c>
      <c r="BD702" s="17">
        <v>0.593027027541705</v>
      </c>
      <c r="BE702" s="17">
        <v>0.51750480259235199</v>
      </c>
      <c r="BF702" s="17">
        <v>0.48212648361379801</v>
      </c>
      <c r="BG702" s="17">
        <v>0.81137371918330403</v>
      </c>
      <c r="BH702" s="17">
        <v>0.82225285328548403</v>
      </c>
      <c r="BI702" s="17">
        <v>0.48727232738007997</v>
      </c>
      <c r="BJ702" s="17">
        <v>0.75680786583108695</v>
      </c>
      <c r="BK702" s="17">
        <v>0.73129484994447802</v>
      </c>
      <c r="BL702" s="17"/>
      <c r="BM702" s="17">
        <v>0.49087303361715301</v>
      </c>
      <c r="BN702" s="17">
        <v>0.532258752122865</v>
      </c>
      <c r="BO702" s="17">
        <v>0.47028634887711601</v>
      </c>
      <c r="BP702" s="17">
        <v>0.53023438917362498</v>
      </c>
      <c r="BQ702" s="17">
        <v>0.59451917895746897</v>
      </c>
      <c r="BR702" s="17">
        <v>0.458911897676333</v>
      </c>
      <c r="BS702" s="17"/>
      <c r="BT702" s="17">
        <v>0.59330921122265401</v>
      </c>
      <c r="BU702" s="17">
        <v>0.43737378957461598</v>
      </c>
      <c r="BV702" s="17"/>
      <c r="BW702" s="17">
        <v>0.62088512776532001</v>
      </c>
      <c r="BX702" s="17">
        <v>0.47663741868325099</v>
      </c>
      <c r="BY702" s="17"/>
      <c r="BZ702" s="17">
        <v>0.49087565131850402</v>
      </c>
      <c r="CA702" s="17">
        <v>0.52067616032127195</v>
      </c>
      <c r="CB702" s="17" t="s">
        <v>131</v>
      </c>
      <c r="CC702" s="17"/>
      <c r="CD702" s="17">
        <v>0.55715477158176496</v>
      </c>
      <c r="CE702" s="17">
        <v>0.39568616247420701</v>
      </c>
      <c r="CF702" s="17">
        <v>0.241054136604264</v>
      </c>
      <c r="CG702" s="17"/>
      <c r="CH702" s="17">
        <v>0.56434907790892697</v>
      </c>
      <c r="CI702" s="17">
        <v>0.46506656809272401</v>
      </c>
      <c r="CJ702" s="17">
        <v>0.31062004624623102</v>
      </c>
      <c r="CK702" s="17"/>
      <c r="CL702" s="17">
        <v>0.526976647961092</v>
      </c>
      <c r="CM702" s="17">
        <v>0.50763151708035503</v>
      </c>
      <c r="CN702" s="17"/>
      <c r="CO702" s="17">
        <v>0.62919986910346004</v>
      </c>
      <c r="CP702" s="17">
        <v>0.72389302075917095</v>
      </c>
      <c r="CQ702" s="17">
        <v>0.485497890654214</v>
      </c>
      <c r="CR702" s="17">
        <v>0.19154670796651299</v>
      </c>
    </row>
    <row r="703" spans="2:96" x14ac:dyDescent="0.25">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c r="BL703" s="17"/>
      <c r="BM703" s="17"/>
      <c r="BN703" s="17"/>
      <c r="BO703" s="17"/>
      <c r="BP703" s="17"/>
      <c r="BQ703" s="17"/>
      <c r="BR703" s="17"/>
      <c r="BS703" s="17"/>
      <c r="BT703" s="17"/>
      <c r="BU703" s="17"/>
      <c r="BV703" s="17"/>
      <c r="BW703" s="17"/>
      <c r="BX703" s="17"/>
      <c r="BY703" s="17"/>
      <c r="BZ703" s="17"/>
      <c r="CA703" s="17"/>
      <c r="CB703" s="17"/>
      <c r="CC703" s="17"/>
      <c r="CD703" s="17"/>
      <c r="CE703" s="17"/>
      <c r="CF703" s="17"/>
      <c r="CG703" s="17"/>
      <c r="CH703" s="17"/>
      <c r="CI703" s="17"/>
      <c r="CJ703" s="17"/>
      <c r="CK703" s="17"/>
      <c r="CL703" s="17"/>
      <c r="CM703" s="17"/>
      <c r="CN703" s="17"/>
      <c r="CO703" s="17"/>
      <c r="CP703" s="17"/>
      <c r="CQ703" s="17"/>
      <c r="CR703" s="17"/>
    </row>
    <row r="704" spans="2:96" x14ac:dyDescent="0.25">
      <c r="B704" s="6" t="s">
        <v>404</v>
      </c>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7"/>
      <c r="BN704" s="17"/>
      <c r="BO704" s="17"/>
      <c r="BP704" s="17"/>
      <c r="BQ704" s="17"/>
      <c r="BR704" s="17"/>
      <c r="BS704" s="17"/>
      <c r="BT704" s="17"/>
      <c r="BU704" s="17"/>
      <c r="BV704" s="17"/>
      <c r="BW704" s="17"/>
      <c r="BX704" s="17"/>
      <c r="BY704" s="17"/>
      <c r="BZ704" s="17"/>
      <c r="CA704" s="17"/>
      <c r="CB704" s="17"/>
      <c r="CC704" s="17"/>
      <c r="CD704" s="17"/>
      <c r="CE704" s="17"/>
      <c r="CF704" s="17"/>
      <c r="CG704" s="17"/>
      <c r="CH704" s="17"/>
      <c r="CI704" s="17"/>
      <c r="CJ704" s="17"/>
      <c r="CK704" s="17"/>
      <c r="CL704" s="17"/>
      <c r="CM704" s="17"/>
      <c r="CN704" s="17"/>
      <c r="CO704" s="17"/>
      <c r="CP704" s="17"/>
      <c r="CQ704" s="17"/>
      <c r="CR704" s="17"/>
    </row>
    <row r="705" spans="2:96" x14ac:dyDescent="0.25">
      <c r="B705" s="24" t="s">
        <v>402</v>
      </c>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c r="BL705" s="17"/>
      <c r="BM705" s="17"/>
      <c r="BN705" s="17"/>
      <c r="BO705" s="17"/>
      <c r="BP705" s="17"/>
      <c r="BQ705" s="17"/>
      <c r="BR705" s="17"/>
      <c r="BS705" s="17"/>
      <c r="BT705" s="17"/>
      <c r="BU705" s="17"/>
      <c r="BV705" s="17"/>
      <c r="BW705" s="17"/>
      <c r="BX705" s="17"/>
      <c r="BY705" s="17"/>
      <c r="BZ705" s="17"/>
      <c r="CA705" s="17"/>
      <c r="CB705" s="17"/>
      <c r="CC705" s="17"/>
      <c r="CD705" s="17"/>
      <c r="CE705" s="17"/>
      <c r="CF705" s="17"/>
      <c r="CG705" s="17"/>
      <c r="CH705" s="17"/>
      <c r="CI705" s="17"/>
      <c r="CJ705" s="17"/>
      <c r="CK705" s="17"/>
      <c r="CL705" s="17"/>
      <c r="CM705" s="17"/>
      <c r="CN705" s="17"/>
      <c r="CO705" s="17"/>
      <c r="CP705" s="17"/>
      <c r="CQ705" s="17"/>
      <c r="CR705" s="17"/>
    </row>
    <row r="706" spans="2:96" x14ac:dyDescent="0.25">
      <c r="B706" t="s">
        <v>376</v>
      </c>
      <c r="C706" s="17">
        <v>0.226596531806535</v>
      </c>
      <c r="D706" s="17">
        <v>0.235656003915476</v>
      </c>
      <c r="E706" s="17">
        <v>0.220197247541842</v>
      </c>
      <c r="F706" s="17"/>
      <c r="G706" s="17">
        <v>0.25409205042557798</v>
      </c>
      <c r="H706" s="17">
        <v>0.26069310226925502</v>
      </c>
      <c r="I706" s="17">
        <v>0.180647328511684</v>
      </c>
      <c r="J706" s="17">
        <v>0.159387349647263</v>
      </c>
      <c r="K706" s="17">
        <v>0.31649283059154099</v>
      </c>
      <c r="L706" s="17">
        <v>0.22003217995525101</v>
      </c>
      <c r="M706" s="17"/>
      <c r="N706" s="17">
        <v>0.24637446478574901</v>
      </c>
      <c r="O706" s="17">
        <v>0.244748919619698</v>
      </c>
      <c r="P706" s="17">
        <v>0.203857873584043</v>
      </c>
      <c r="Q706" s="17">
        <v>0.20954960909282699</v>
      </c>
      <c r="R706" s="17"/>
      <c r="S706" s="17">
        <v>0.28658869783850099</v>
      </c>
      <c r="T706" s="17">
        <v>0.13277565443575701</v>
      </c>
      <c r="U706" s="17">
        <v>0.28670736727038199</v>
      </c>
      <c r="V706" s="17">
        <v>0.22336107079475101</v>
      </c>
      <c r="W706" s="17">
        <v>0.23161869598969001</v>
      </c>
      <c r="X706" s="17">
        <v>0.11498344713937</v>
      </c>
      <c r="Y706" s="17">
        <v>0.11952474581060001</v>
      </c>
      <c r="Z706" s="17">
        <v>0.153802194308055</v>
      </c>
      <c r="AA706" s="17">
        <v>0.28849389458747299</v>
      </c>
      <c r="AB706" s="17">
        <v>0.21233488971102699</v>
      </c>
      <c r="AC706" s="17">
        <v>0.22436824202253</v>
      </c>
      <c r="AD706" s="17">
        <v>0.30464395522778998</v>
      </c>
      <c r="AE706" s="17"/>
      <c r="AF706" s="17">
        <v>0.32588380450301602</v>
      </c>
      <c r="AG706" s="17">
        <v>0.177593068403683</v>
      </c>
      <c r="AH706" s="17">
        <v>0.18879382380562101</v>
      </c>
      <c r="AI706" s="17">
        <v>0.14617496081495901</v>
      </c>
      <c r="AJ706" s="17">
        <v>0.16065249339057899</v>
      </c>
      <c r="AK706" s="17"/>
      <c r="AL706" s="17">
        <v>0.36684900839498302</v>
      </c>
      <c r="AM706" s="17">
        <v>0.201243851362989</v>
      </c>
      <c r="AN706" s="17">
        <v>0.25946705487298899</v>
      </c>
      <c r="AO706" s="17"/>
      <c r="AP706" s="17">
        <v>0.28696153700324301</v>
      </c>
      <c r="AQ706" s="17">
        <v>0.244510291113749</v>
      </c>
      <c r="AR706" s="17">
        <v>0.238647965550045</v>
      </c>
      <c r="AS706" s="17">
        <v>0.16551849871878399</v>
      </c>
      <c r="AT706" s="17">
        <v>0.108671478849758</v>
      </c>
      <c r="AU706" s="17"/>
      <c r="AV706" s="17">
        <v>0</v>
      </c>
      <c r="AW706" s="17">
        <v>0.21019218516792901</v>
      </c>
      <c r="AX706" s="17">
        <v>0.26595367908893303</v>
      </c>
      <c r="AY706" s="17">
        <v>0.20842737890822899</v>
      </c>
      <c r="AZ706" s="17">
        <v>5.32980924268419E-2</v>
      </c>
      <c r="BA706" s="17">
        <v>0.20255047928512099</v>
      </c>
      <c r="BB706" s="17">
        <v>0.21082216621522901</v>
      </c>
      <c r="BC706" s="17">
        <v>0.36060406449419102</v>
      </c>
      <c r="BD706" s="17">
        <v>0.25236197372861802</v>
      </c>
      <c r="BE706" s="17">
        <v>0.36352596588980701</v>
      </c>
      <c r="BF706" s="17">
        <v>0.146963966101682</v>
      </c>
      <c r="BG706" s="17">
        <v>0.31218308334186901</v>
      </c>
      <c r="BH706" s="17">
        <v>0.26134059092141898</v>
      </c>
      <c r="BI706" s="17">
        <v>0.49562819351007498</v>
      </c>
      <c r="BJ706" s="17">
        <v>0.40250333439870101</v>
      </c>
      <c r="BK706" s="17">
        <v>0.18482102892796801</v>
      </c>
      <c r="BL706" s="17"/>
      <c r="BM706" s="17">
        <v>0.24334222137828401</v>
      </c>
      <c r="BN706" s="17">
        <v>0.176154883755025</v>
      </c>
      <c r="BO706" s="17">
        <v>0.27543368825339598</v>
      </c>
      <c r="BP706" s="17">
        <v>0.18281946538919899</v>
      </c>
      <c r="BQ706" s="17">
        <v>0.31012469356453298</v>
      </c>
      <c r="BR706" s="17">
        <v>0.21706700565710199</v>
      </c>
      <c r="BS706" s="17"/>
      <c r="BT706" s="17">
        <v>0.247220688414863</v>
      </c>
      <c r="BU706" s="17">
        <v>0.20769119391917301</v>
      </c>
      <c r="BV706" s="17"/>
      <c r="BW706" s="17">
        <v>0.23741114517199799</v>
      </c>
      <c r="BX706" s="17">
        <v>0.224971407500618</v>
      </c>
      <c r="BY706" s="17"/>
      <c r="BZ706" s="17">
        <v>0.20606192284455699</v>
      </c>
      <c r="CA706" s="17">
        <v>0.23595893792828801</v>
      </c>
      <c r="CB706" s="17" t="s">
        <v>131</v>
      </c>
      <c r="CC706" s="17"/>
      <c r="CD706" s="17">
        <v>0.19636608553496401</v>
      </c>
      <c r="CE706" s="17">
        <v>0.227066191795604</v>
      </c>
      <c r="CF706" s="17">
        <v>0.19295897878912099</v>
      </c>
      <c r="CG706" s="17"/>
      <c r="CH706" s="17">
        <v>0.21244690889769599</v>
      </c>
      <c r="CI706" s="17">
        <v>0.29770768461195402</v>
      </c>
      <c r="CJ706" s="17">
        <v>0.16730264936158101</v>
      </c>
      <c r="CK706" s="17"/>
      <c r="CL706" s="17">
        <v>0.222021664009142</v>
      </c>
      <c r="CM706" s="17">
        <v>0.246511336101328</v>
      </c>
      <c r="CN706" s="17"/>
      <c r="CO706" s="17">
        <v>0.31517650481899301</v>
      </c>
      <c r="CP706" s="17">
        <v>0.27308709219612598</v>
      </c>
      <c r="CQ706" s="17">
        <v>0.203620330623418</v>
      </c>
      <c r="CR706" s="17">
        <v>0.16240154411131999</v>
      </c>
    </row>
    <row r="707" spans="2:96" x14ac:dyDescent="0.25">
      <c r="B707" t="s">
        <v>377</v>
      </c>
      <c r="C707" s="17">
        <v>0.37682261356765601</v>
      </c>
      <c r="D707" s="17">
        <v>0.38282801216664603</v>
      </c>
      <c r="E707" s="17">
        <v>0.37109757159661</v>
      </c>
      <c r="F707" s="17"/>
      <c r="G707" s="17">
        <v>0.38646562740872797</v>
      </c>
      <c r="H707" s="17">
        <v>0.47773546788154703</v>
      </c>
      <c r="I707" s="17">
        <v>0.41044240490676698</v>
      </c>
      <c r="J707" s="17">
        <v>0.38450376470865699</v>
      </c>
      <c r="K707" s="17">
        <v>0.23953415970501299</v>
      </c>
      <c r="L707" s="17">
        <v>0.32811311641417901</v>
      </c>
      <c r="M707" s="17"/>
      <c r="N707" s="17">
        <v>0.42671180671708903</v>
      </c>
      <c r="O707" s="17">
        <v>0.29295203167800399</v>
      </c>
      <c r="P707" s="17">
        <v>0.46064369853782</v>
      </c>
      <c r="Q707" s="17">
        <v>0.34481944153339</v>
      </c>
      <c r="R707" s="17"/>
      <c r="S707" s="17">
        <v>0.31552330461489603</v>
      </c>
      <c r="T707" s="17">
        <v>0.40134282224926798</v>
      </c>
      <c r="U707" s="17">
        <v>0.295622855734893</v>
      </c>
      <c r="V707" s="17">
        <v>0.35650389179383501</v>
      </c>
      <c r="W707" s="17">
        <v>0.40900971325949098</v>
      </c>
      <c r="X707" s="17">
        <v>0.64624980906005802</v>
      </c>
      <c r="Y707" s="17">
        <v>0.33982403051577598</v>
      </c>
      <c r="Z707" s="17">
        <v>0.42851303185828599</v>
      </c>
      <c r="AA707" s="17">
        <v>0.374956822910125</v>
      </c>
      <c r="AB707" s="17">
        <v>0.34674193374034401</v>
      </c>
      <c r="AC707" s="17">
        <v>0.38211788567620297</v>
      </c>
      <c r="AD707" s="17">
        <v>0.38727622301457998</v>
      </c>
      <c r="AE707" s="17"/>
      <c r="AF707" s="17">
        <v>0.32946721814536001</v>
      </c>
      <c r="AG707" s="17">
        <v>0.41349486915010097</v>
      </c>
      <c r="AH707" s="17">
        <v>0.46303156565204001</v>
      </c>
      <c r="AI707" s="17">
        <v>0.21191220160548599</v>
      </c>
      <c r="AJ707" s="17">
        <v>0.35305254411475001</v>
      </c>
      <c r="AK707" s="17"/>
      <c r="AL707" s="17">
        <v>0.31124429522897801</v>
      </c>
      <c r="AM707" s="17">
        <v>0.446916701521335</v>
      </c>
      <c r="AN707" s="17">
        <v>0.40455611915544198</v>
      </c>
      <c r="AO707" s="17"/>
      <c r="AP707" s="17">
        <v>0.33642630135704099</v>
      </c>
      <c r="AQ707" s="17">
        <v>0.33997493709693499</v>
      </c>
      <c r="AR707" s="17">
        <v>0.37469390324955698</v>
      </c>
      <c r="AS707" s="17">
        <v>0.51336314728256305</v>
      </c>
      <c r="AT707" s="17">
        <v>0.44522112937735803</v>
      </c>
      <c r="AU707" s="17"/>
      <c r="AV707" s="17">
        <v>0</v>
      </c>
      <c r="AW707" s="17">
        <v>0.28222192196225898</v>
      </c>
      <c r="AX707" s="17">
        <v>0.37582616101496602</v>
      </c>
      <c r="AY707" s="17">
        <v>0.28118192719165702</v>
      </c>
      <c r="AZ707" s="17">
        <v>0.54609703613668403</v>
      </c>
      <c r="BA707" s="17">
        <v>0.37364623803564001</v>
      </c>
      <c r="BB707" s="17">
        <v>0.43114601106050998</v>
      </c>
      <c r="BC707" s="17">
        <v>0.27239401821384002</v>
      </c>
      <c r="BD707" s="17">
        <v>0.42200324425234897</v>
      </c>
      <c r="BE707" s="17">
        <v>0.29043111020662998</v>
      </c>
      <c r="BF707" s="17">
        <v>0.30418256154577999</v>
      </c>
      <c r="BG707" s="17">
        <v>0.49919063584143503</v>
      </c>
      <c r="BH707" s="17">
        <v>0.51369658863420797</v>
      </c>
      <c r="BI707" s="17">
        <v>0.12419140408960599</v>
      </c>
      <c r="BJ707" s="17">
        <v>0.35430453143238499</v>
      </c>
      <c r="BK707" s="17">
        <v>0.41737423170083299</v>
      </c>
      <c r="BL707" s="17"/>
      <c r="BM707" s="17">
        <v>0.36970292933580901</v>
      </c>
      <c r="BN707" s="17">
        <v>0.432247908461181</v>
      </c>
      <c r="BO707" s="17">
        <v>0.41229578271017697</v>
      </c>
      <c r="BP707" s="17">
        <v>0.37782290737940899</v>
      </c>
      <c r="BQ707" s="17">
        <v>0.32130324668425603</v>
      </c>
      <c r="BR707" s="17">
        <v>0.30350847095533801</v>
      </c>
      <c r="BS707" s="17"/>
      <c r="BT707" s="17">
        <v>0.37727935812174601</v>
      </c>
      <c r="BU707" s="17">
        <v>0.37834621540131602</v>
      </c>
      <c r="BV707" s="17"/>
      <c r="BW707" s="17">
        <v>0.42740880612675403</v>
      </c>
      <c r="BX707" s="17">
        <v>0.32586403030871097</v>
      </c>
      <c r="BY707" s="17"/>
      <c r="BZ707" s="17">
        <v>0.371491104473329</v>
      </c>
      <c r="CA707" s="17">
        <v>0.37925342456947903</v>
      </c>
      <c r="CB707" s="17" t="s">
        <v>131</v>
      </c>
      <c r="CC707" s="17"/>
      <c r="CD707" s="17">
        <v>0.41546878995098102</v>
      </c>
      <c r="CE707" s="17">
        <v>0.25906008788753598</v>
      </c>
      <c r="CF707" s="17">
        <v>0.30458227029989099</v>
      </c>
      <c r="CG707" s="17"/>
      <c r="CH707" s="17">
        <v>0.40896801402884603</v>
      </c>
      <c r="CI707" s="17">
        <v>0.32886342403455499</v>
      </c>
      <c r="CJ707" s="17">
        <v>0.30743049502105202</v>
      </c>
      <c r="CK707" s="17"/>
      <c r="CL707" s="17">
        <v>0.37303957418989703</v>
      </c>
      <c r="CM707" s="17">
        <v>0.36939728252126802</v>
      </c>
      <c r="CN707" s="17"/>
      <c r="CO707" s="17">
        <v>0.220822630151843</v>
      </c>
      <c r="CP707" s="17">
        <v>0.463389351588476</v>
      </c>
      <c r="CQ707" s="17">
        <v>0.41377245215765301</v>
      </c>
      <c r="CR707" s="17">
        <v>0.24317050075757299</v>
      </c>
    </row>
    <row r="708" spans="2:96" x14ac:dyDescent="0.25">
      <c r="B708" t="s">
        <v>378</v>
      </c>
      <c r="C708" s="17">
        <v>0.253170797164816</v>
      </c>
      <c r="D708" s="17">
        <v>0.25224779365300898</v>
      </c>
      <c r="E708" s="17">
        <v>0.25255444294845603</v>
      </c>
      <c r="F708" s="17"/>
      <c r="G708" s="17">
        <v>0.25449617445547201</v>
      </c>
      <c r="H708" s="17">
        <v>0.19265808275874099</v>
      </c>
      <c r="I708" s="17">
        <v>0.26491520827147902</v>
      </c>
      <c r="J708" s="17">
        <v>0.301259514724105</v>
      </c>
      <c r="K708" s="17">
        <v>0.28769712236432798</v>
      </c>
      <c r="L708" s="17">
        <v>0.230923358665926</v>
      </c>
      <c r="M708" s="17"/>
      <c r="N708" s="17">
        <v>0.21044250849006299</v>
      </c>
      <c r="O708" s="17">
        <v>0.25720014483986797</v>
      </c>
      <c r="P708" s="17">
        <v>0.254502609826882</v>
      </c>
      <c r="Q708" s="17">
        <v>0.283801613699602</v>
      </c>
      <c r="R708" s="17"/>
      <c r="S708" s="17">
        <v>0.25816641092759002</v>
      </c>
      <c r="T708" s="17">
        <v>0.37073223708300501</v>
      </c>
      <c r="U708" s="17">
        <v>0.23189052271987301</v>
      </c>
      <c r="V708" s="17">
        <v>0.25325698974108801</v>
      </c>
      <c r="W708" s="17">
        <v>0.24245464869950401</v>
      </c>
      <c r="X708" s="17">
        <v>0.152528397523544</v>
      </c>
      <c r="Y708" s="17">
        <v>0.31852575294685398</v>
      </c>
      <c r="Z708" s="17">
        <v>0.28655953397988199</v>
      </c>
      <c r="AA708" s="17">
        <v>0.18097977309913599</v>
      </c>
      <c r="AB708" s="17">
        <v>0.158593282346672</v>
      </c>
      <c r="AC708" s="17">
        <v>0.209911098998805</v>
      </c>
      <c r="AD708" s="17">
        <v>0.28559947964843302</v>
      </c>
      <c r="AE708" s="17"/>
      <c r="AF708" s="17">
        <v>0.22151316817848801</v>
      </c>
      <c r="AG708" s="17">
        <v>0.25739899666891503</v>
      </c>
      <c r="AH708" s="17">
        <v>4.8482171887166303E-2</v>
      </c>
      <c r="AI708" s="17">
        <v>0.49081998205440303</v>
      </c>
      <c r="AJ708" s="17">
        <v>0.345262596939578</v>
      </c>
      <c r="AK708" s="17"/>
      <c r="AL708" s="17">
        <v>0.182086388518204</v>
      </c>
      <c r="AM708" s="17">
        <v>0.23894200777063501</v>
      </c>
      <c r="AN708" s="17">
        <v>0.194309642680701</v>
      </c>
      <c r="AO708" s="17"/>
      <c r="AP708" s="17">
        <v>0.233061409727848</v>
      </c>
      <c r="AQ708" s="17">
        <v>0.27731549062848199</v>
      </c>
      <c r="AR708" s="17">
        <v>0.26448707451682302</v>
      </c>
      <c r="AS708" s="17">
        <v>0.21607820972958899</v>
      </c>
      <c r="AT708" s="17">
        <v>0.13276281084571301</v>
      </c>
      <c r="AU708" s="17"/>
      <c r="AV708" s="17">
        <v>0</v>
      </c>
      <c r="AW708" s="17">
        <v>0.148804836619301</v>
      </c>
      <c r="AX708" s="17">
        <v>0.25583137425549801</v>
      </c>
      <c r="AY708" s="17">
        <v>0.32254930875729598</v>
      </c>
      <c r="AZ708" s="17">
        <v>0.30274731755685802</v>
      </c>
      <c r="BA708" s="17">
        <v>0.264974427975602</v>
      </c>
      <c r="BB708" s="17">
        <v>0.24502303420882399</v>
      </c>
      <c r="BC708" s="17">
        <v>0.19222154934833099</v>
      </c>
      <c r="BD708" s="17">
        <v>0.264587189958567</v>
      </c>
      <c r="BE708" s="17">
        <v>0.29397864376191102</v>
      </c>
      <c r="BF708" s="17">
        <v>0.30095985382407903</v>
      </c>
      <c r="BG708" s="17">
        <v>0.188626280816696</v>
      </c>
      <c r="BH708" s="17">
        <v>0.22496282044437299</v>
      </c>
      <c r="BI708" s="17">
        <v>0.247633132180717</v>
      </c>
      <c r="BJ708" s="17">
        <v>0.16633680738423401</v>
      </c>
      <c r="BK708" s="17">
        <v>0.32945145477905802</v>
      </c>
      <c r="BL708" s="17"/>
      <c r="BM708" s="17">
        <v>0.243812573097128</v>
      </c>
      <c r="BN708" s="17">
        <v>0.25265973836100097</v>
      </c>
      <c r="BO708" s="17">
        <v>0.145411023967979</v>
      </c>
      <c r="BP708" s="17">
        <v>0.27806593514605499</v>
      </c>
      <c r="BQ708" s="17">
        <v>0.26090263019646098</v>
      </c>
      <c r="BR708" s="17">
        <v>0.33909954579278501</v>
      </c>
      <c r="BS708" s="17"/>
      <c r="BT708" s="17">
        <v>0.268775884627245</v>
      </c>
      <c r="BU708" s="17">
        <v>0.23684179518957699</v>
      </c>
      <c r="BV708" s="17"/>
      <c r="BW708" s="17">
        <v>0.21085481197736999</v>
      </c>
      <c r="BX708" s="17">
        <v>0.34349733076399203</v>
      </c>
      <c r="BY708" s="17"/>
      <c r="BZ708" s="17">
        <v>0.29540989775517001</v>
      </c>
      <c r="CA708" s="17">
        <v>0.233912596793108</v>
      </c>
      <c r="CB708" s="17" t="s">
        <v>131</v>
      </c>
      <c r="CC708" s="17"/>
      <c r="CD708" s="17">
        <v>0.248519599230343</v>
      </c>
      <c r="CE708" s="17">
        <v>0.51387372031685996</v>
      </c>
      <c r="CF708" s="17">
        <v>0.196427614197275</v>
      </c>
      <c r="CG708" s="17"/>
      <c r="CH708" s="17">
        <v>0.25558399477015498</v>
      </c>
      <c r="CI708" s="17">
        <v>0.23474238632477801</v>
      </c>
      <c r="CJ708" s="17">
        <v>0.276323461587902</v>
      </c>
      <c r="CK708" s="17"/>
      <c r="CL708" s="17">
        <v>0.27101441108978502</v>
      </c>
      <c r="CM708" s="17">
        <v>0.23068282671045001</v>
      </c>
      <c r="CN708" s="17"/>
      <c r="CO708" s="17">
        <v>0.32271277719157299</v>
      </c>
      <c r="CP708" s="17">
        <v>0.199921868876618</v>
      </c>
      <c r="CQ708" s="17">
        <v>0.23492063467822699</v>
      </c>
      <c r="CR708" s="17">
        <v>0.337843545733023</v>
      </c>
    </row>
    <row r="709" spans="2:96" x14ac:dyDescent="0.25">
      <c r="B709" t="s">
        <v>379</v>
      </c>
      <c r="C709" s="17">
        <v>4.7500030336159099E-2</v>
      </c>
      <c r="D709" s="17">
        <v>3.7352307904322E-2</v>
      </c>
      <c r="E709" s="17">
        <v>5.96298178616445E-2</v>
      </c>
      <c r="F709" s="17"/>
      <c r="G709" s="17">
        <v>3.9459633025954198E-2</v>
      </c>
      <c r="H709" s="17">
        <v>1.44333696851392E-2</v>
      </c>
      <c r="I709" s="17">
        <v>3.6407817701616003E-2</v>
      </c>
      <c r="J709" s="17">
        <v>5.9566277235419698E-2</v>
      </c>
      <c r="K709" s="17">
        <v>6.9161717520934099E-2</v>
      </c>
      <c r="L709" s="17">
        <v>6.9586796305779103E-2</v>
      </c>
      <c r="M709" s="17"/>
      <c r="N709" s="17">
        <v>3.2793893388351897E-2</v>
      </c>
      <c r="O709" s="17">
        <v>9.3331636626097503E-2</v>
      </c>
      <c r="P709" s="17">
        <v>2.4201259381414601E-2</v>
      </c>
      <c r="Q709" s="17">
        <v>3.7005873991243998E-2</v>
      </c>
      <c r="R709" s="17"/>
      <c r="S709" s="17">
        <v>7.1157622084165595E-2</v>
      </c>
      <c r="T709" s="17">
        <v>5.49855288839722E-2</v>
      </c>
      <c r="U709" s="17">
        <v>4.2463407539509203E-2</v>
      </c>
      <c r="V709" s="17">
        <v>5.2045797706621003E-2</v>
      </c>
      <c r="W709" s="17">
        <v>0</v>
      </c>
      <c r="X709" s="17">
        <v>3.1177798636536001E-2</v>
      </c>
      <c r="Y709" s="17">
        <v>8.9703738831348495E-2</v>
      </c>
      <c r="Z709" s="17">
        <v>6.2227799206721002E-2</v>
      </c>
      <c r="AA709" s="17">
        <v>0</v>
      </c>
      <c r="AB709" s="17">
        <v>5.5567585871181997E-2</v>
      </c>
      <c r="AC709" s="17">
        <v>4.9083432418478901E-2</v>
      </c>
      <c r="AD709" s="17">
        <v>2.2480342109196801E-2</v>
      </c>
      <c r="AE709" s="17"/>
      <c r="AF709" s="17">
        <v>4.2418506168517299E-2</v>
      </c>
      <c r="AG709" s="17">
        <v>5.6773575685371003E-2</v>
      </c>
      <c r="AH709" s="17">
        <v>0.17965238624854499</v>
      </c>
      <c r="AI709" s="17">
        <v>0</v>
      </c>
      <c r="AJ709" s="17">
        <v>5.22611317496618E-2</v>
      </c>
      <c r="AK709" s="17"/>
      <c r="AL709" s="17">
        <v>4.6931179326162101E-2</v>
      </c>
      <c r="AM709" s="17">
        <v>5.3475542881752498E-2</v>
      </c>
      <c r="AN709" s="17">
        <v>7.2597095209229204E-2</v>
      </c>
      <c r="AO709" s="17"/>
      <c r="AP709" s="17">
        <v>7.2782647180761703E-2</v>
      </c>
      <c r="AQ709" s="17">
        <v>2.4480255399233E-2</v>
      </c>
      <c r="AR709" s="17">
        <v>2.5036651470599899E-2</v>
      </c>
      <c r="AS709" s="17">
        <v>8.9281221326970597E-2</v>
      </c>
      <c r="AT709" s="17">
        <v>0</v>
      </c>
      <c r="AU709" s="17"/>
      <c r="AV709" s="17">
        <v>0</v>
      </c>
      <c r="AW709" s="17">
        <v>0</v>
      </c>
      <c r="AX709" s="17">
        <v>2.7560524986905598E-2</v>
      </c>
      <c r="AY709" s="17">
        <v>0.108543067493529</v>
      </c>
      <c r="AZ709" s="17">
        <v>4.9179741100668903E-2</v>
      </c>
      <c r="BA709" s="17">
        <v>7.9838346618815503E-2</v>
      </c>
      <c r="BB709" s="17">
        <v>2.59136602699588E-2</v>
      </c>
      <c r="BC709" s="17">
        <v>6.2911376893638404E-2</v>
      </c>
      <c r="BD709" s="17">
        <v>0</v>
      </c>
      <c r="BE709" s="17">
        <v>0</v>
      </c>
      <c r="BF709" s="17">
        <v>0.19478617982446</v>
      </c>
      <c r="BG709" s="17">
        <v>0</v>
      </c>
      <c r="BH709" s="17">
        <v>0</v>
      </c>
      <c r="BI709" s="17">
        <v>0.132547270219601</v>
      </c>
      <c r="BJ709" s="17">
        <v>0</v>
      </c>
      <c r="BK709" s="17">
        <v>0</v>
      </c>
      <c r="BL709" s="17"/>
      <c r="BM709" s="17">
        <v>5.5423785291096102E-2</v>
      </c>
      <c r="BN709" s="17">
        <v>2.9222911302947598E-2</v>
      </c>
      <c r="BO709" s="17">
        <v>7.74629393032326E-2</v>
      </c>
      <c r="BP709" s="17">
        <v>3.84005472310288E-2</v>
      </c>
      <c r="BQ709" s="17">
        <v>0</v>
      </c>
      <c r="BR709" s="17">
        <v>8.8796405452631497E-2</v>
      </c>
      <c r="BS709" s="17"/>
      <c r="BT709" s="17">
        <v>3.5747882303564099E-2</v>
      </c>
      <c r="BU709" s="17">
        <v>6.1186946204118499E-2</v>
      </c>
      <c r="BV709" s="17"/>
      <c r="BW709" s="17">
        <v>2.06793389838704E-2</v>
      </c>
      <c r="BX709" s="17">
        <v>1.43883144539667E-2</v>
      </c>
      <c r="BY709" s="17"/>
      <c r="BZ709" s="17">
        <v>3.0765310224243898E-2</v>
      </c>
      <c r="CA709" s="17">
        <v>5.5129941687853803E-2</v>
      </c>
      <c r="CB709" s="17" t="s">
        <v>131</v>
      </c>
      <c r="CC709" s="17"/>
      <c r="CD709" s="17">
        <v>4.83820643684192E-2</v>
      </c>
      <c r="CE709" s="17">
        <v>0</v>
      </c>
      <c r="CF709" s="17">
        <v>0</v>
      </c>
      <c r="CG709" s="17"/>
      <c r="CH709" s="17">
        <v>4.9447922182967001E-2</v>
      </c>
      <c r="CI709" s="17">
        <v>2.5033869712374601E-2</v>
      </c>
      <c r="CJ709" s="17">
        <v>7.0247208424852797E-2</v>
      </c>
      <c r="CK709" s="17"/>
      <c r="CL709" s="17">
        <v>5.2150429974600399E-2</v>
      </c>
      <c r="CM709" s="17">
        <v>4.2159623568883801E-2</v>
      </c>
      <c r="CN709" s="17"/>
      <c r="CO709" s="17">
        <v>3.4287239945547797E-2</v>
      </c>
      <c r="CP709" s="17">
        <v>1.3612296201605201E-2</v>
      </c>
      <c r="CQ709" s="17">
        <v>7.5472051083136302E-2</v>
      </c>
      <c r="CR709" s="17">
        <v>5.4868845779412298E-2</v>
      </c>
    </row>
    <row r="710" spans="2:96" x14ac:dyDescent="0.25">
      <c r="B710" t="s">
        <v>380</v>
      </c>
      <c r="C710" s="17">
        <v>5.8183088191641898E-2</v>
      </c>
      <c r="D710" s="17">
        <v>6.4847469211655795E-2</v>
      </c>
      <c r="E710" s="17">
        <v>4.6253926861018098E-2</v>
      </c>
      <c r="F710" s="17"/>
      <c r="G710" s="17">
        <v>4.0119684459420102E-2</v>
      </c>
      <c r="H710" s="17">
        <v>3.9212217698367698E-2</v>
      </c>
      <c r="I710" s="17">
        <v>4.0210579272653403E-2</v>
      </c>
      <c r="J710" s="17">
        <v>4.1895970740010897E-2</v>
      </c>
      <c r="K710" s="17">
        <v>8.7114169818183498E-2</v>
      </c>
      <c r="L710" s="17">
        <v>0.10196217301337999</v>
      </c>
      <c r="M710" s="17"/>
      <c r="N710" s="17">
        <v>5.7367265429362102E-2</v>
      </c>
      <c r="O710" s="17">
        <v>7.5412764748996802E-2</v>
      </c>
      <c r="P710" s="17">
        <v>3.3217877019562601E-2</v>
      </c>
      <c r="Q710" s="17">
        <v>6.2770006434264003E-2</v>
      </c>
      <c r="R710" s="17"/>
      <c r="S710" s="17">
        <v>3.9075530194302002E-2</v>
      </c>
      <c r="T710" s="17">
        <v>0</v>
      </c>
      <c r="U710" s="17">
        <v>9.5037037363993895E-2</v>
      </c>
      <c r="V710" s="17">
        <v>9.3567923900462993E-2</v>
      </c>
      <c r="W710" s="17">
        <v>6.6171805666729699E-2</v>
      </c>
      <c r="X710" s="17">
        <v>0</v>
      </c>
      <c r="Y710" s="17">
        <v>4.49103827069397E-2</v>
      </c>
      <c r="Z710" s="17">
        <v>6.8897440647055996E-2</v>
      </c>
      <c r="AA710" s="17">
        <v>0.155569509403266</v>
      </c>
      <c r="AB710" s="17">
        <v>0.171601331353886</v>
      </c>
      <c r="AC710" s="17">
        <v>4.1801348386230001E-2</v>
      </c>
      <c r="AD710" s="17">
        <v>0</v>
      </c>
      <c r="AE710" s="17"/>
      <c r="AF710" s="17">
        <v>5.3343189775935301E-2</v>
      </c>
      <c r="AG710" s="17">
        <v>6.6048946167978601E-2</v>
      </c>
      <c r="AH710" s="17">
        <v>6.1476194133594501E-2</v>
      </c>
      <c r="AI710" s="17">
        <v>0.151092855525152</v>
      </c>
      <c r="AJ710" s="17">
        <v>6.0947677463684902E-2</v>
      </c>
      <c r="AK710" s="17"/>
      <c r="AL710" s="17">
        <v>5.96644181481178E-2</v>
      </c>
      <c r="AM710" s="17">
        <v>5.2431508918325598E-2</v>
      </c>
      <c r="AN710" s="17">
        <v>6.9070088081639197E-2</v>
      </c>
      <c r="AO710" s="17"/>
      <c r="AP710" s="17">
        <v>3.77966576100323E-2</v>
      </c>
      <c r="AQ710" s="17">
        <v>5.3607973139062501E-2</v>
      </c>
      <c r="AR710" s="17">
        <v>6.4772268907967098E-2</v>
      </c>
      <c r="AS710" s="17">
        <v>0</v>
      </c>
      <c r="AT710" s="17">
        <v>0.31334458092717199</v>
      </c>
      <c r="AU710" s="17"/>
      <c r="AV710" s="17">
        <v>1</v>
      </c>
      <c r="AW710" s="17">
        <v>0.24195351263985601</v>
      </c>
      <c r="AX710" s="17">
        <v>4.8025292839485402E-2</v>
      </c>
      <c r="AY710" s="17">
        <v>5.3136767063779997E-2</v>
      </c>
      <c r="AZ710" s="17">
        <v>2.2567980034750901E-2</v>
      </c>
      <c r="BA710" s="17">
        <v>4.1671258123763898E-2</v>
      </c>
      <c r="BB710" s="17">
        <v>5.5505835437989301E-2</v>
      </c>
      <c r="BC710" s="17">
        <v>5.3837912044877603E-2</v>
      </c>
      <c r="BD710" s="17">
        <v>2.79777961872574E-2</v>
      </c>
      <c r="BE710" s="17">
        <v>5.20642801416525E-2</v>
      </c>
      <c r="BF710" s="17">
        <v>0</v>
      </c>
      <c r="BG710" s="17">
        <v>0</v>
      </c>
      <c r="BH710" s="17">
        <v>0</v>
      </c>
      <c r="BI710" s="17">
        <v>0</v>
      </c>
      <c r="BJ710" s="17">
        <v>0</v>
      </c>
      <c r="BK710" s="17">
        <v>6.8353284592141197E-2</v>
      </c>
      <c r="BL710" s="17"/>
      <c r="BM710" s="17">
        <v>6.8634570258485503E-2</v>
      </c>
      <c r="BN710" s="17">
        <v>6.8464068562300001E-2</v>
      </c>
      <c r="BO710" s="17">
        <v>3.7472305392515302E-2</v>
      </c>
      <c r="BP710" s="17">
        <v>5.8380628443384798E-2</v>
      </c>
      <c r="BQ710" s="17">
        <v>4.1424913156916099E-2</v>
      </c>
      <c r="BR710" s="17">
        <v>5.1528572142143098E-2</v>
      </c>
      <c r="BS710" s="17"/>
      <c r="BT710" s="17">
        <v>3.7535876103047698E-2</v>
      </c>
      <c r="BU710" s="17">
        <v>7.2488966488500298E-2</v>
      </c>
      <c r="BV710" s="17"/>
      <c r="BW710" s="17">
        <v>4.7642814752192501E-2</v>
      </c>
      <c r="BX710" s="17">
        <v>6.20659546043454E-2</v>
      </c>
      <c r="BY710" s="17"/>
      <c r="BZ710" s="17">
        <v>5.8817447320413101E-2</v>
      </c>
      <c r="CA710" s="17">
        <v>5.7893862923140603E-2</v>
      </c>
      <c r="CB710" s="17" t="s">
        <v>131</v>
      </c>
      <c r="CC710" s="17"/>
      <c r="CD710" s="17">
        <v>4.3124111075763701E-2</v>
      </c>
      <c r="CE710" s="17">
        <v>0</v>
      </c>
      <c r="CF710" s="17">
        <v>0.25126294457664</v>
      </c>
      <c r="CG710" s="17"/>
      <c r="CH710" s="17">
        <v>4.4666355381285099E-2</v>
      </c>
      <c r="CI710" s="17">
        <v>5.2973659991473299E-2</v>
      </c>
      <c r="CJ710" s="17">
        <v>0.12942845812325501</v>
      </c>
      <c r="CK710" s="17"/>
      <c r="CL710" s="17">
        <v>5.0598285456976602E-2</v>
      </c>
      <c r="CM710" s="17">
        <v>6.4909031673607107E-2</v>
      </c>
      <c r="CN710" s="17"/>
      <c r="CO710" s="17">
        <v>5.1296740741596403E-2</v>
      </c>
      <c r="CP710" s="17">
        <v>2.72550966444087E-2</v>
      </c>
      <c r="CQ710" s="17">
        <v>4.0809489355233403E-2</v>
      </c>
      <c r="CR710" s="17">
        <v>0.13746988322227399</v>
      </c>
    </row>
    <row r="711" spans="2:96" x14ac:dyDescent="0.25">
      <c r="B711" t="s">
        <v>175</v>
      </c>
      <c r="C711" s="17">
        <v>3.7726938933191602E-2</v>
      </c>
      <c r="D711" s="17">
        <v>2.7068413148890798E-2</v>
      </c>
      <c r="E711" s="17">
        <v>5.0266993190428502E-2</v>
      </c>
      <c r="F711" s="17"/>
      <c r="G711" s="17">
        <v>2.5366830224848601E-2</v>
      </c>
      <c r="H711" s="17">
        <v>1.5267759706949499E-2</v>
      </c>
      <c r="I711" s="17">
        <v>6.7376661335801197E-2</v>
      </c>
      <c r="J711" s="17">
        <v>5.3387122944544202E-2</v>
      </c>
      <c r="K711" s="17">
        <v>0</v>
      </c>
      <c r="L711" s="17">
        <v>4.9382375645485199E-2</v>
      </c>
      <c r="M711" s="17"/>
      <c r="N711" s="17">
        <v>2.63100611893844E-2</v>
      </c>
      <c r="O711" s="17">
        <v>3.6354502487335301E-2</v>
      </c>
      <c r="P711" s="17">
        <v>2.3576681650277001E-2</v>
      </c>
      <c r="Q711" s="17">
        <v>6.2053455248674103E-2</v>
      </c>
      <c r="R711" s="17"/>
      <c r="S711" s="17">
        <v>2.9488434340545301E-2</v>
      </c>
      <c r="T711" s="17">
        <v>4.0163757347997202E-2</v>
      </c>
      <c r="U711" s="17">
        <v>4.8278809371348597E-2</v>
      </c>
      <c r="V711" s="17">
        <v>2.1264326063241301E-2</v>
      </c>
      <c r="W711" s="17">
        <v>5.07451363845852E-2</v>
      </c>
      <c r="X711" s="17">
        <v>5.5060547640492397E-2</v>
      </c>
      <c r="Y711" s="17">
        <v>8.7511349188481594E-2</v>
      </c>
      <c r="Z711" s="17">
        <v>0</v>
      </c>
      <c r="AA711" s="17">
        <v>0</v>
      </c>
      <c r="AB711" s="17">
        <v>5.5160976976889098E-2</v>
      </c>
      <c r="AC711" s="17">
        <v>9.2717992497753393E-2</v>
      </c>
      <c r="AD711" s="17">
        <v>0</v>
      </c>
      <c r="AE711" s="17"/>
      <c r="AF711" s="17">
        <v>2.7374113228683699E-2</v>
      </c>
      <c r="AG711" s="17">
        <v>2.8690543923951099E-2</v>
      </c>
      <c r="AH711" s="17">
        <v>5.8563858273033301E-2</v>
      </c>
      <c r="AI711" s="17">
        <v>0</v>
      </c>
      <c r="AJ711" s="17">
        <v>2.7823556341746099E-2</v>
      </c>
      <c r="AK711" s="17"/>
      <c r="AL711" s="17">
        <v>3.3224710383555102E-2</v>
      </c>
      <c r="AM711" s="17">
        <v>6.9903875449634804E-3</v>
      </c>
      <c r="AN711" s="17">
        <v>0</v>
      </c>
      <c r="AO711" s="17"/>
      <c r="AP711" s="17">
        <v>3.2971447121073999E-2</v>
      </c>
      <c r="AQ711" s="17">
        <v>6.0111052622539199E-2</v>
      </c>
      <c r="AR711" s="17">
        <v>3.2362136305007901E-2</v>
      </c>
      <c r="AS711" s="17">
        <v>1.5758922942092499E-2</v>
      </c>
      <c r="AT711" s="17">
        <v>0</v>
      </c>
      <c r="AU711" s="17"/>
      <c r="AV711" s="17">
        <v>0</v>
      </c>
      <c r="AW711" s="17">
        <v>0.116827543610655</v>
      </c>
      <c r="AX711" s="17">
        <v>2.6802967814212701E-2</v>
      </c>
      <c r="AY711" s="17">
        <v>2.6161550585508501E-2</v>
      </c>
      <c r="AZ711" s="17">
        <v>2.61098327441967E-2</v>
      </c>
      <c r="BA711" s="17">
        <v>3.7319249961057399E-2</v>
      </c>
      <c r="BB711" s="17">
        <v>3.1589292807488498E-2</v>
      </c>
      <c r="BC711" s="17">
        <v>5.8031079005121403E-2</v>
      </c>
      <c r="BD711" s="17">
        <v>3.3069795873208498E-2</v>
      </c>
      <c r="BE711" s="17">
        <v>0</v>
      </c>
      <c r="BF711" s="17">
        <v>5.3107438703997902E-2</v>
      </c>
      <c r="BG711" s="17">
        <v>0</v>
      </c>
      <c r="BH711" s="17">
        <v>0</v>
      </c>
      <c r="BI711" s="17">
        <v>0</v>
      </c>
      <c r="BJ711" s="17">
        <v>7.6855326784679504E-2</v>
      </c>
      <c r="BK711" s="17">
        <v>0</v>
      </c>
      <c r="BL711" s="17"/>
      <c r="BM711" s="17">
        <v>1.90839206391978E-2</v>
      </c>
      <c r="BN711" s="17">
        <v>4.1250489557545102E-2</v>
      </c>
      <c r="BO711" s="17">
        <v>5.1924260372700301E-2</v>
      </c>
      <c r="BP711" s="17">
        <v>6.4510516410923202E-2</v>
      </c>
      <c r="BQ711" s="17">
        <v>6.6244516397833894E-2</v>
      </c>
      <c r="BR711" s="17">
        <v>0</v>
      </c>
      <c r="BS711" s="17"/>
      <c r="BT711" s="17">
        <v>3.3440310429533597E-2</v>
      </c>
      <c r="BU711" s="17">
        <v>4.3444882797315003E-2</v>
      </c>
      <c r="BV711" s="17"/>
      <c r="BW711" s="17">
        <v>5.60030829878152E-2</v>
      </c>
      <c r="BX711" s="17">
        <v>2.9212962368367599E-2</v>
      </c>
      <c r="BY711" s="17"/>
      <c r="BZ711" s="17">
        <v>3.74543173822873E-2</v>
      </c>
      <c r="CA711" s="17">
        <v>3.7851236098130701E-2</v>
      </c>
      <c r="CB711" s="17" t="s">
        <v>131</v>
      </c>
      <c r="CC711" s="17"/>
      <c r="CD711" s="17">
        <v>4.8139349839529402E-2</v>
      </c>
      <c r="CE711" s="17">
        <v>0</v>
      </c>
      <c r="CF711" s="17">
        <v>5.4768192137072097E-2</v>
      </c>
      <c r="CG711" s="17"/>
      <c r="CH711" s="17">
        <v>2.88868047390516E-2</v>
      </c>
      <c r="CI711" s="17">
        <v>6.0678975324865297E-2</v>
      </c>
      <c r="CJ711" s="17">
        <v>4.9267727481357299E-2</v>
      </c>
      <c r="CK711" s="17"/>
      <c r="CL711" s="17">
        <v>3.1175635279598501E-2</v>
      </c>
      <c r="CM711" s="17">
        <v>4.6339899424463198E-2</v>
      </c>
      <c r="CN711" s="17"/>
      <c r="CO711" s="17">
        <v>5.5704107150447303E-2</v>
      </c>
      <c r="CP711" s="17">
        <v>2.27342944927665E-2</v>
      </c>
      <c r="CQ711" s="17">
        <v>3.1405042102332401E-2</v>
      </c>
      <c r="CR711" s="17">
        <v>6.4245680396396498E-2</v>
      </c>
    </row>
    <row r="712" spans="2:96" x14ac:dyDescent="0.25">
      <c r="B712" t="s">
        <v>381</v>
      </c>
      <c r="C712" s="17">
        <v>0.60341914537419095</v>
      </c>
      <c r="D712" s="17">
        <v>0.618484016082122</v>
      </c>
      <c r="E712" s="17">
        <v>0.59129481913845305</v>
      </c>
      <c r="F712" s="17"/>
      <c r="G712" s="17">
        <v>0.64055767783430495</v>
      </c>
      <c r="H712" s="17">
        <v>0.73842857015080199</v>
      </c>
      <c r="I712" s="17">
        <v>0.59108973341845095</v>
      </c>
      <c r="J712" s="17">
        <v>0.54389111435591997</v>
      </c>
      <c r="K712" s="17">
        <v>0.556026990296554</v>
      </c>
      <c r="L712" s="17">
        <v>0.54814529636942999</v>
      </c>
      <c r="M712" s="17"/>
      <c r="N712" s="17">
        <v>0.67308627150283795</v>
      </c>
      <c r="O712" s="17">
        <v>0.53770095129770201</v>
      </c>
      <c r="P712" s="17">
        <v>0.664501572121864</v>
      </c>
      <c r="Q712" s="17">
        <v>0.554369050626216</v>
      </c>
      <c r="R712" s="17"/>
      <c r="S712" s="17">
        <v>0.60211200245339802</v>
      </c>
      <c r="T712" s="17">
        <v>0.53411847668502599</v>
      </c>
      <c r="U712" s="17">
        <v>0.58233022300527504</v>
      </c>
      <c r="V712" s="17">
        <v>0.579864962588586</v>
      </c>
      <c r="W712" s="17">
        <v>0.64062840924918096</v>
      </c>
      <c r="X712" s="17">
        <v>0.76123325619942706</v>
      </c>
      <c r="Y712" s="17">
        <v>0.459348776326376</v>
      </c>
      <c r="Z712" s="17">
        <v>0.58231522616634102</v>
      </c>
      <c r="AA712" s="17">
        <v>0.66345071749759799</v>
      </c>
      <c r="AB712" s="17">
        <v>0.559076823451371</v>
      </c>
      <c r="AC712" s="17">
        <v>0.606486127698733</v>
      </c>
      <c r="AD712" s="17">
        <v>0.69192017824237095</v>
      </c>
      <c r="AE712" s="17"/>
      <c r="AF712" s="17">
        <v>0.65535102264837597</v>
      </c>
      <c r="AG712" s="17">
        <v>0.59108793755378497</v>
      </c>
      <c r="AH712" s="17">
        <v>0.651825389457661</v>
      </c>
      <c r="AI712" s="17">
        <v>0.35808716242044503</v>
      </c>
      <c r="AJ712" s="17">
        <v>0.51370503750532903</v>
      </c>
      <c r="AK712" s="17"/>
      <c r="AL712" s="17">
        <v>0.67809330362396103</v>
      </c>
      <c r="AM712" s="17">
        <v>0.64816055288432395</v>
      </c>
      <c r="AN712" s="17">
        <v>0.66402317402843103</v>
      </c>
      <c r="AO712" s="17"/>
      <c r="AP712" s="17">
        <v>0.623387838360284</v>
      </c>
      <c r="AQ712" s="17">
        <v>0.58448522821068405</v>
      </c>
      <c r="AR712" s="17">
        <v>0.61334186879960195</v>
      </c>
      <c r="AS712" s="17">
        <v>0.67888164600134704</v>
      </c>
      <c r="AT712" s="17">
        <v>0.55389260822711595</v>
      </c>
      <c r="AU712" s="17"/>
      <c r="AV712" s="17">
        <v>0</v>
      </c>
      <c r="AW712" s="17">
        <v>0.49241410713018902</v>
      </c>
      <c r="AX712" s="17">
        <v>0.64177984010389799</v>
      </c>
      <c r="AY712" s="17">
        <v>0.48960930609988601</v>
      </c>
      <c r="AZ712" s="17">
        <v>0.59939512856352595</v>
      </c>
      <c r="BA712" s="17">
        <v>0.57619671732076205</v>
      </c>
      <c r="BB712" s="17">
        <v>0.64196817727573896</v>
      </c>
      <c r="BC712" s="17">
        <v>0.63299808270803104</v>
      </c>
      <c r="BD712" s="17">
        <v>0.67436521798096705</v>
      </c>
      <c r="BE712" s="17">
        <v>0.65395707609643705</v>
      </c>
      <c r="BF712" s="17">
        <v>0.45114652764746299</v>
      </c>
      <c r="BG712" s="17">
        <v>0.81137371918330403</v>
      </c>
      <c r="BH712" s="17">
        <v>0.77503717955562701</v>
      </c>
      <c r="BI712" s="17">
        <v>0.61981959759968097</v>
      </c>
      <c r="BJ712" s="17">
        <v>0.75680786583108695</v>
      </c>
      <c r="BK712" s="17">
        <v>0.60219526062880102</v>
      </c>
      <c r="BL712" s="17"/>
      <c r="BM712" s="17">
        <v>0.61304515071409305</v>
      </c>
      <c r="BN712" s="17">
        <v>0.60840279221620597</v>
      </c>
      <c r="BO712" s="17">
        <v>0.68772947096357295</v>
      </c>
      <c r="BP712" s="17">
        <v>0.56064237276860895</v>
      </c>
      <c r="BQ712" s="17">
        <v>0.63142794024878901</v>
      </c>
      <c r="BR712" s="17">
        <v>0.52057547661243997</v>
      </c>
      <c r="BS712" s="17"/>
      <c r="BT712" s="17">
        <v>0.62450004653660895</v>
      </c>
      <c r="BU712" s="17">
        <v>0.58603740932048898</v>
      </c>
      <c r="BV712" s="17"/>
      <c r="BW712" s="17">
        <v>0.66481995129875204</v>
      </c>
      <c r="BX712" s="17">
        <v>0.55083543780932798</v>
      </c>
      <c r="BY712" s="17"/>
      <c r="BZ712" s="17">
        <v>0.57755302731788605</v>
      </c>
      <c r="CA712" s="17">
        <v>0.61521236249776701</v>
      </c>
      <c r="CB712" s="17" t="s">
        <v>131</v>
      </c>
      <c r="CC712" s="17"/>
      <c r="CD712" s="17">
        <v>0.61183487548594495</v>
      </c>
      <c r="CE712" s="17">
        <v>0.48612627968313998</v>
      </c>
      <c r="CF712" s="17">
        <v>0.49754124908901298</v>
      </c>
      <c r="CG712" s="17"/>
      <c r="CH712" s="17">
        <v>0.62141492292654099</v>
      </c>
      <c r="CI712" s="17">
        <v>0.626571108646509</v>
      </c>
      <c r="CJ712" s="17">
        <v>0.47473314438263298</v>
      </c>
      <c r="CK712" s="17"/>
      <c r="CL712" s="17">
        <v>0.595061238199039</v>
      </c>
      <c r="CM712" s="17">
        <v>0.61590861862259605</v>
      </c>
      <c r="CN712" s="17"/>
      <c r="CO712" s="17">
        <v>0.53599913497083596</v>
      </c>
      <c r="CP712" s="17">
        <v>0.73647644378460198</v>
      </c>
      <c r="CQ712" s="17">
        <v>0.61739278278107101</v>
      </c>
      <c r="CR712" s="17">
        <v>0.40557204486889298</v>
      </c>
    </row>
    <row r="713" spans="2:96" x14ac:dyDescent="0.25">
      <c r="B713" t="s">
        <v>382</v>
      </c>
      <c r="C713" s="17">
        <v>0.105683118527801</v>
      </c>
      <c r="D713" s="17">
        <v>0.102199777115978</v>
      </c>
      <c r="E713" s="17">
        <v>0.105883744722663</v>
      </c>
      <c r="F713" s="17"/>
      <c r="G713" s="17">
        <v>7.9579317485374307E-2</v>
      </c>
      <c r="H713" s="17">
        <v>5.3645587383506797E-2</v>
      </c>
      <c r="I713" s="17">
        <v>7.6618396974269407E-2</v>
      </c>
      <c r="J713" s="17">
        <v>0.10146224797543101</v>
      </c>
      <c r="K713" s="17">
        <v>0.15627588733911801</v>
      </c>
      <c r="L713" s="17">
        <v>0.171548969319159</v>
      </c>
      <c r="M713" s="17"/>
      <c r="N713" s="17">
        <v>9.0161158817713999E-2</v>
      </c>
      <c r="O713" s="17">
        <v>0.168744401375094</v>
      </c>
      <c r="P713" s="17">
        <v>5.7419136400977101E-2</v>
      </c>
      <c r="Q713" s="17">
        <v>9.9775880425508001E-2</v>
      </c>
      <c r="R713" s="17"/>
      <c r="S713" s="17">
        <v>0.110233152278468</v>
      </c>
      <c r="T713" s="17">
        <v>5.49855288839722E-2</v>
      </c>
      <c r="U713" s="17">
        <v>0.13750044490350299</v>
      </c>
      <c r="V713" s="17">
        <v>0.145613721607084</v>
      </c>
      <c r="W713" s="17">
        <v>6.6171805666729699E-2</v>
      </c>
      <c r="X713" s="17">
        <v>3.1177798636536001E-2</v>
      </c>
      <c r="Y713" s="17">
        <v>0.134614121538288</v>
      </c>
      <c r="Z713" s="17">
        <v>0.131125239853777</v>
      </c>
      <c r="AA713" s="17">
        <v>0.155569509403266</v>
      </c>
      <c r="AB713" s="17">
        <v>0.22716891722506799</v>
      </c>
      <c r="AC713" s="17">
        <v>9.0884780804708895E-2</v>
      </c>
      <c r="AD713" s="17">
        <v>2.2480342109196801E-2</v>
      </c>
      <c r="AE713" s="17"/>
      <c r="AF713" s="17">
        <v>9.5761695944452593E-2</v>
      </c>
      <c r="AG713" s="17">
        <v>0.12282252185335001</v>
      </c>
      <c r="AH713" s="17">
        <v>0.241128580382139</v>
      </c>
      <c r="AI713" s="17">
        <v>0.151092855525152</v>
      </c>
      <c r="AJ713" s="17">
        <v>0.113208809213347</v>
      </c>
      <c r="AK713" s="17"/>
      <c r="AL713" s="17">
        <v>0.10659559747428</v>
      </c>
      <c r="AM713" s="17">
        <v>0.10590705180007801</v>
      </c>
      <c r="AN713" s="17">
        <v>0.141667183290868</v>
      </c>
      <c r="AO713" s="17"/>
      <c r="AP713" s="17">
        <v>0.110579304790794</v>
      </c>
      <c r="AQ713" s="17">
        <v>7.8088228538295501E-2</v>
      </c>
      <c r="AR713" s="17">
        <v>8.9808920378566998E-2</v>
      </c>
      <c r="AS713" s="17">
        <v>8.9281221326970597E-2</v>
      </c>
      <c r="AT713" s="17">
        <v>0.31334458092717199</v>
      </c>
      <c r="AU713" s="17"/>
      <c r="AV713" s="17">
        <v>1</v>
      </c>
      <c r="AW713" s="17">
        <v>0.24195351263985601</v>
      </c>
      <c r="AX713" s="17">
        <v>7.55858178263909E-2</v>
      </c>
      <c r="AY713" s="17">
        <v>0.161679834557309</v>
      </c>
      <c r="AZ713" s="17">
        <v>7.1747721135419801E-2</v>
      </c>
      <c r="BA713" s="17">
        <v>0.12150960474257901</v>
      </c>
      <c r="BB713" s="17">
        <v>8.1419495707948097E-2</v>
      </c>
      <c r="BC713" s="17">
        <v>0.11674928893851599</v>
      </c>
      <c r="BD713" s="17">
        <v>2.79777961872574E-2</v>
      </c>
      <c r="BE713" s="17">
        <v>5.20642801416525E-2</v>
      </c>
      <c r="BF713" s="17">
        <v>0.19478617982446</v>
      </c>
      <c r="BG713" s="17">
        <v>0</v>
      </c>
      <c r="BH713" s="17">
        <v>0</v>
      </c>
      <c r="BI713" s="17">
        <v>0.132547270219601</v>
      </c>
      <c r="BJ713" s="17">
        <v>0</v>
      </c>
      <c r="BK713" s="17">
        <v>6.8353284592141197E-2</v>
      </c>
      <c r="BL713" s="17"/>
      <c r="BM713" s="17">
        <v>0.124058355549582</v>
      </c>
      <c r="BN713" s="17">
        <v>9.7686979865247603E-2</v>
      </c>
      <c r="BO713" s="17">
        <v>0.11493524469574801</v>
      </c>
      <c r="BP713" s="17">
        <v>9.6781175674413703E-2</v>
      </c>
      <c r="BQ713" s="17">
        <v>4.1424913156916099E-2</v>
      </c>
      <c r="BR713" s="17">
        <v>0.140324977594775</v>
      </c>
      <c r="BS713" s="17"/>
      <c r="BT713" s="17">
        <v>7.3283758406611901E-2</v>
      </c>
      <c r="BU713" s="17">
        <v>0.133675912692619</v>
      </c>
      <c r="BV713" s="17"/>
      <c r="BW713" s="17">
        <v>6.8322153736062902E-2</v>
      </c>
      <c r="BX713" s="17">
        <v>7.6454269058312097E-2</v>
      </c>
      <c r="BY713" s="17"/>
      <c r="BZ713" s="17">
        <v>8.9582757544657096E-2</v>
      </c>
      <c r="CA713" s="17">
        <v>0.113023804610994</v>
      </c>
      <c r="CB713" s="17" t="s">
        <v>131</v>
      </c>
      <c r="CC713" s="17"/>
      <c r="CD713" s="17">
        <v>9.1506175444182894E-2</v>
      </c>
      <c r="CE713" s="17">
        <v>0</v>
      </c>
      <c r="CF713" s="17">
        <v>0.25126294457664</v>
      </c>
      <c r="CG713" s="17"/>
      <c r="CH713" s="17">
        <v>9.41142775642521E-2</v>
      </c>
      <c r="CI713" s="17">
        <v>7.8007529703847903E-2</v>
      </c>
      <c r="CJ713" s="17">
        <v>0.19967566654810801</v>
      </c>
      <c r="CK713" s="17"/>
      <c r="CL713" s="17">
        <v>0.102748715431577</v>
      </c>
      <c r="CM713" s="17">
        <v>0.107068655242491</v>
      </c>
      <c r="CN713" s="17"/>
      <c r="CO713" s="17">
        <v>8.5583980687144207E-2</v>
      </c>
      <c r="CP713" s="17">
        <v>4.08673928460139E-2</v>
      </c>
      <c r="CQ713" s="17">
        <v>0.11628154043837</v>
      </c>
      <c r="CR713" s="17">
        <v>0.192338729001687</v>
      </c>
    </row>
    <row r="714" spans="2:96" x14ac:dyDescent="0.25">
      <c r="B714" t="s">
        <v>275</v>
      </c>
      <c r="C714" s="17">
        <v>0.49773602684639001</v>
      </c>
      <c r="D714" s="17">
        <v>0.51628423896614395</v>
      </c>
      <c r="E714" s="17">
        <v>0.48541107441579001</v>
      </c>
      <c r="F714" s="17"/>
      <c r="G714" s="17">
        <v>0.560978360348931</v>
      </c>
      <c r="H714" s="17">
        <v>0.68478298276729499</v>
      </c>
      <c r="I714" s="17">
        <v>0.51447133644418197</v>
      </c>
      <c r="J714" s="17">
        <v>0.44242886638049</v>
      </c>
      <c r="K714" s="17">
        <v>0.39975110295743599</v>
      </c>
      <c r="L714" s="17">
        <v>0.37659632705027102</v>
      </c>
      <c r="M714" s="17"/>
      <c r="N714" s="17">
        <v>0.58292511268512404</v>
      </c>
      <c r="O714" s="17">
        <v>0.36895654992260801</v>
      </c>
      <c r="P714" s="17">
        <v>0.60708243572088605</v>
      </c>
      <c r="Q714" s="17">
        <v>0.454593170200708</v>
      </c>
      <c r="R714" s="17"/>
      <c r="S714" s="17">
        <v>0.49187885017492999</v>
      </c>
      <c r="T714" s="17">
        <v>0.47913294780105298</v>
      </c>
      <c r="U714" s="17">
        <v>0.44482977810177199</v>
      </c>
      <c r="V714" s="17">
        <v>0.43425124098150197</v>
      </c>
      <c r="W714" s="17">
        <v>0.57445660358245099</v>
      </c>
      <c r="X714" s="17">
        <v>0.73005545756289103</v>
      </c>
      <c r="Y714" s="17">
        <v>0.324734654788088</v>
      </c>
      <c r="Z714" s="17">
        <v>0.45118998631256402</v>
      </c>
      <c r="AA714" s="17">
        <v>0.50788120809433202</v>
      </c>
      <c r="AB714" s="17">
        <v>0.33190790622630301</v>
      </c>
      <c r="AC714" s="17">
        <v>0.51560134689402404</v>
      </c>
      <c r="AD714" s="17">
        <v>0.66943983613317404</v>
      </c>
      <c r="AE714" s="17"/>
      <c r="AF714" s="17">
        <v>0.55958932670392303</v>
      </c>
      <c r="AG714" s="17">
        <v>0.46826541570043501</v>
      </c>
      <c r="AH714" s="17">
        <v>0.41069680907552197</v>
      </c>
      <c r="AI714" s="17">
        <v>0.206994306895293</v>
      </c>
      <c r="AJ714" s="17">
        <v>0.400496228291982</v>
      </c>
      <c r="AK714" s="17"/>
      <c r="AL714" s="17">
        <v>0.57149770614968098</v>
      </c>
      <c r="AM714" s="17">
        <v>0.54225350108424497</v>
      </c>
      <c r="AN714" s="17">
        <v>0.522355990737562</v>
      </c>
      <c r="AO714" s="17"/>
      <c r="AP714" s="17">
        <v>0.51280853356948997</v>
      </c>
      <c r="AQ714" s="17">
        <v>0.50639699967238805</v>
      </c>
      <c r="AR714" s="17">
        <v>0.52353294842103504</v>
      </c>
      <c r="AS714" s="17">
        <v>0.58960042467437701</v>
      </c>
      <c r="AT714" s="17">
        <v>0.24054802729994401</v>
      </c>
      <c r="AU714" s="17"/>
      <c r="AV714" s="17">
        <v>-1</v>
      </c>
      <c r="AW714" s="17">
        <v>0.25046059449033298</v>
      </c>
      <c r="AX714" s="17">
        <v>0.56619402227750704</v>
      </c>
      <c r="AY714" s="17">
        <v>0.32792947154257701</v>
      </c>
      <c r="AZ714" s="17">
        <v>0.52764740742810601</v>
      </c>
      <c r="BA714" s="17">
        <v>0.45468711257818201</v>
      </c>
      <c r="BB714" s="17">
        <v>0.56054868156779103</v>
      </c>
      <c r="BC714" s="17">
        <v>0.51624879376951505</v>
      </c>
      <c r="BD714" s="17">
        <v>0.646387421793709</v>
      </c>
      <c r="BE714" s="17">
        <v>0.60189279595478395</v>
      </c>
      <c r="BF714" s="17">
        <v>0.25636034782300299</v>
      </c>
      <c r="BG714" s="17">
        <v>0.81137371918330403</v>
      </c>
      <c r="BH714" s="17">
        <v>0.77503717955562701</v>
      </c>
      <c r="BI714" s="17">
        <v>0.48727232738007997</v>
      </c>
      <c r="BJ714" s="17">
        <v>0.75680786583108695</v>
      </c>
      <c r="BK714" s="17">
        <v>0.53384197603665995</v>
      </c>
      <c r="BL714" s="17"/>
      <c r="BM714" s="17">
        <v>0.48898679516451099</v>
      </c>
      <c r="BN714" s="17">
        <v>0.51071581235095898</v>
      </c>
      <c r="BO714" s="17">
        <v>0.57279422626782495</v>
      </c>
      <c r="BP714" s="17">
        <v>0.46386119709419499</v>
      </c>
      <c r="BQ714" s="17">
        <v>0.59000302709187302</v>
      </c>
      <c r="BR714" s="17">
        <v>0.380250499017666</v>
      </c>
      <c r="BS714" s="17"/>
      <c r="BT714" s="17">
        <v>0.55121628812999701</v>
      </c>
      <c r="BU714" s="17">
        <v>0.45236149662787001</v>
      </c>
      <c r="BV714" s="17"/>
      <c r="BW714" s="17">
        <v>0.59649779756268895</v>
      </c>
      <c r="BX714" s="17">
        <v>0.47438116875101599</v>
      </c>
      <c r="BY714" s="17"/>
      <c r="BZ714" s="17">
        <v>0.48797026977322899</v>
      </c>
      <c r="CA714" s="17">
        <v>0.50218855788677197</v>
      </c>
      <c r="CB714" s="17" t="s">
        <v>131</v>
      </c>
      <c r="CC714" s="17"/>
      <c r="CD714" s="17">
        <v>0.52032870004176202</v>
      </c>
      <c r="CE714" s="17">
        <v>0.48612627968313998</v>
      </c>
      <c r="CF714" s="17">
        <v>0.24627830451237201</v>
      </c>
      <c r="CG714" s="17"/>
      <c r="CH714" s="17">
        <v>0.52730064536228904</v>
      </c>
      <c r="CI714" s="17">
        <v>0.54856357894266095</v>
      </c>
      <c r="CJ714" s="17">
        <v>0.275057477834524</v>
      </c>
      <c r="CK714" s="17"/>
      <c r="CL714" s="17">
        <v>0.49231252276746201</v>
      </c>
      <c r="CM714" s="17">
        <v>0.50883996338010495</v>
      </c>
      <c r="CN714" s="17"/>
      <c r="CO714" s="17">
        <v>0.450415154283691</v>
      </c>
      <c r="CP714" s="17">
        <v>0.69560905093858805</v>
      </c>
      <c r="CQ714" s="17">
        <v>0.50111124234270099</v>
      </c>
      <c r="CR714" s="17">
        <v>0.21323331586720701</v>
      </c>
    </row>
    <row r="715" spans="2:96" x14ac:dyDescent="0.25">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c r="AJ715" s="17"/>
      <c r="AK715" s="17"/>
      <c r="AL715" s="17"/>
      <c r="AM715" s="17"/>
      <c r="AN715" s="17"/>
      <c r="AO715" s="17"/>
      <c r="AP715" s="17"/>
      <c r="AQ715" s="17"/>
      <c r="AR715" s="17"/>
      <c r="AS715" s="17"/>
      <c r="AT715" s="17"/>
      <c r="AU715" s="17"/>
      <c r="AV715" s="17"/>
      <c r="AW715" s="17"/>
      <c r="AX715" s="17"/>
      <c r="AY715" s="17"/>
      <c r="AZ715" s="17"/>
      <c r="BA715" s="17"/>
      <c r="BB715" s="17"/>
      <c r="BC715" s="17"/>
      <c r="BD715" s="17"/>
      <c r="BE715" s="17"/>
      <c r="BF715" s="17"/>
      <c r="BG715" s="17"/>
      <c r="BH715" s="17"/>
      <c r="BI715" s="17"/>
      <c r="BJ715" s="17"/>
      <c r="BK715" s="17"/>
      <c r="BL715" s="17"/>
      <c r="BM715" s="17"/>
      <c r="BN715" s="17"/>
      <c r="BO715" s="17"/>
      <c r="BP715" s="17"/>
      <c r="BQ715" s="17"/>
      <c r="BR715" s="17"/>
      <c r="BS715" s="17"/>
      <c r="BT715" s="17"/>
      <c r="BU715" s="17"/>
      <c r="BV715" s="17"/>
      <c r="BW715" s="17"/>
      <c r="BX715" s="17"/>
      <c r="BY715" s="17"/>
      <c r="BZ715" s="17"/>
      <c r="CA715" s="17"/>
      <c r="CB715" s="17"/>
      <c r="CC715" s="17"/>
      <c r="CD715" s="17"/>
      <c r="CE715" s="17"/>
      <c r="CF715" s="17"/>
      <c r="CG715" s="17"/>
      <c r="CH715" s="17"/>
      <c r="CI715" s="17"/>
      <c r="CJ715" s="17"/>
      <c r="CK715" s="17"/>
      <c r="CL715" s="17"/>
      <c r="CM715" s="17"/>
      <c r="CN715" s="17"/>
      <c r="CO715" s="17"/>
      <c r="CP715" s="17"/>
      <c r="CQ715" s="17"/>
      <c r="CR715" s="17"/>
    </row>
    <row r="716" spans="2:96" x14ac:dyDescent="0.25">
      <c r="B716" s="6" t="s">
        <v>405</v>
      </c>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c r="AJ716" s="17"/>
      <c r="AK716" s="17"/>
      <c r="AL716" s="17"/>
      <c r="AM716" s="17"/>
      <c r="AN716" s="17"/>
      <c r="AO716" s="17"/>
      <c r="AP716" s="17"/>
      <c r="AQ716" s="17"/>
      <c r="AR716" s="17"/>
      <c r="AS716" s="17"/>
      <c r="AT716" s="17"/>
      <c r="AU716" s="17"/>
      <c r="AV716" s="17"/>
      <c r="AW716" s="17"/>
      <c r="AX716" s="17"/>
      <c r="AY716" s="17"/>
      <c r="AZ716" s="17"/>
      <c r="BA716" s="17"/>
      <c r="BB716" s="17"/>
      <c r="BC716" s="17"/>
      <c r="BD716" s="17"/>
      <c r="BE716" s="17"/>
      <c r="BF716" s="17"/>
      <c r="BG716" s="17"/>
      <c r="BH716" s="17"/>
      <c r="BI716" s="17"/>
      <c r="BJ716" s="17"/>
      <c r="BK716" s="17"/>
      <c r="BL716" s="17"/>
      <c r="BM716" s="17"/>
      <c r="BN716" s="17"/>
      <c r="BO716" s="17"/>
      <c r="BP716" s="17"/>
      <c r="BQ716" s="17"/>
      <c r="BR716" s="17"/>
      <c r="BS716" s="17"/>
      <c r="BT716" s="17"/>
      <c r="BU716" s="17"/>
      <c r="BV716" s="17"/>
      <c r="BW716" s="17"/>
      <c r="BX716" s="17"/>
      <c r="BY716" s="17"/>
      <c r="BZ716" s="17"/>
      <c r="CA716" s="17"/>
      <c r="CB716" s="17"/>
      <c r="CC716" s="17"/>
      <c r="CD716" s="17"/>
      <c r="CE716" s="17"/>
      <c r="CF716" s="17"/>
      <c r="CG716" s="17"/>
      <c r="CH716" s="17"/>
      <c r="CI716" s="17"/>
      <c r="CJ716" s="17"/>
      <c r="CK716" s="17"/>
      <c r="CL716" s="17"/>
      <c r="CM716" s="17"/>
      <c r="CN716" s="17"/>
      <c r="CO716" s="17"/>
      <c r="CP716" s="17"/>
      <c r="CQ716" s="17"/>
      <c r="CR716" s="17"/>
    </row>
    <row r="717" spans="2:96" x14ac:dyDescent="0.25">
      <c r="B717" s="24" t="s">
        <v>402</v>
      </c>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c r="AR717" s="17"/>
      <c r="AS717" s="17"/>
      <c r="AT717" s="17"/>
      <c r="AU717" s="17"/>
      <c r="AV717" s="17"/>
      <c r="AW717" s="17"/>
      <c r="AX717" s="17"/>
      <c r="AY717" s="17"/>
      <c r="AZ717" s="17"/>
      <c r="BA717" s="17"/>
      <c r="BB717" s="17"/>
      <c r="BC717" s="17"/>
      <c r="BD717" s="17"/>
      <c r="BE717" s="17"/>
      <c r="BF717" s="17"/>
      <c r="BG717" s="17"/>
      <c r="BH717" s="17"/>
      <c r="BI717" s="17"/>
      <c r="BJ717" s="17"/>
      <c r="BK717" s="17"/>
      <c r="BL717" s="17"/>
      <c r="BM717" s="17"/>
      <c r="BN717" s="17"/>
      <c r="BO717" s="17"/>
      <c r="BP717" s="17"/>
      <c r="BQ717" s="17"/>
      <c r="BR717" s="17"/>
      <c r="BS717" s="17"/>
      <c r="BT717" s="17"/>
      <c r="BU717" s="17"/>
      <c r="BV717" s="17"/>
      <c r="BW717" s="17"/>
      <c r="BX717" s="17"/>
      <c r="BY717" s="17"/>
      <c r="BZ717" s="17"/>
      <c r="CA717" s="17"/>
      <c r="CB717" s="17"/>
      <c r="CC717" s="17"/>
      <c r="CD717" s="17"/>
      <c r="CE717" s="17"/>
      <c r="CF717" s="17"/>
      <c r="CG717" s="17"/>
      <c r="CH717" s="17"/>
      <c r="CI717" s="17"/>
      <c r="CJ717" s="17"/>
      <c r="CK717" s="17"/>
      <c r="CL717" s="17"/>
      <c r="CM717" s="17"/>
      <c r="CN717" s="17"/>
      <c r="CO717" s="17"/>
      <c r="CP717" s="17"/>
      <c r="CQ717" s="17"/>
      <c r="CR717" s="17"/>
    </row>
    <row r="718" spans="2:96" x14ac:dyDescent="0.25">
      <c r="B718" t="s">
        <v>376</v>
      </c>
      <c r="C718" s="17">
        <v>0.38046207309323798</v>
      </c>
      <c r="D718" s="17">
        <v>0.40121379904268101</v>
      </c>
      <c r="E718" s="17">
        <v>0.35248952940239398</v>
      </c>
      <c r="F718" s="17"/>
      <c r="G718" s="17">
        <v>0.32249581431531898</v>
      </c>
      <c r="H718" s="17">
        <v>0.343883178405544</v>
      </c>
      <c r="I718" s="17">
        <v>0.32003786503758702</v>
      </c>
      <c r="J718" s="17">
        <v>0.389161711114623</v>
      </c>
      <c r="K718" s="17">
        <v>0.46450763254442701</v>
      </c>
      <c r="L718" s="17">
        <v>0.454118609775018</v>
      </c>
      <c r="M718" s="17"/>
      <c r="N718" s="17">
        <v>0.39282111240237599</v>
      </c>
      <c r="O718" s="17">
        <v>0.41924158068607398</v>
      </c>
      <c r="P718" s="17">
        <v>0.36513186033060602</v>
      </c>
      <c r="Q718" s="17">
        <v>0.33697981499588697</v>
      </c>
      <c r="R718" s="17"/>
      <c r="S718" s="17">
        <v>0.30980494942175002</v>
      </c>
      <c r="T718" s="17">
        <v>0.28517756133119798</v>
      </c>
      <c r="U718" s="17">
        <v>0.48334042896810903</v>
      </c>
      <c r="V718" s="17">
        <v>0.36369149837298598</v>
      </c>
      <c r="W718" s="17">
        <v>0.21997613079509201</v>
      </c>
      <c r="X718" s="17">
        <v>0.37886493860199599</v>
      </c>
      <c r="Y718" s="17">
        <v>0.46497527485516599</v>
      </c>
      <c r="Z718" s="17">
        <v>0.301308157854696</v>
      </c>
      <c r="AA718" s="17">
        <v>0.56977553106941603</v>
      </c>
      <c r="AB718" s="17">
        <v>0.33108416232180099</v>
      </c>
      <c r="AC718" s="17">
        <v>0.46190727674618298</v>
      </c>
      <c r="AD718" s="17">
        <v>0.473425742335361</v>
      </c>
      <c r="AE718" s="17"/>
      <c r="AF718" s="17">
        <v>0.489034304312982</v>
      </c>
      <c r="AG718" s="17">
        <v>0.33294692612697302</v>
      </c>
      <c r="AH718" s="17">
        <v>0.59369323282187902</v>
      </c>
      <c r="AI718" s="17">
        <v>0.14617496081495901</v>
      </c>
      <c r="AJ718" s="17">
        <v>0.22064915069841501</v>
      </c>
      <c r="AK718" s="17"/>
      <c r="AL718" s="17">
        <v>0.47116839223639601</v>
      </c>
      <c r="AM718" s="17">
        <v>0.39293596664322</v>
      </c>
      <c r="AN718" s="17">
        <v>0.338518298999753</v>
      </c>
      <c r="AO718" s="17"/>
      <c r="AP718" s="17">
        <v>0.56912642488304999</v>
      </c>
      <c r="AQ718" s="17">
        <v>0.31365215510142203</v>
      </c>
      <c r="AR718" s="17">
        <v>0.37611324359743098</v>
      </c>
      <c r="AS718" s="17">
        <v>0.32466652593790701</v>
      </c>
      <c r="AT718" s="17">
        <v>0.31055172457800601</v>
      </c>
      <c r="AU718" s="17"/>
      <c r="AV718" s="17">
        <v>0</v>
      </c>
      <c r="AW718" s="17">
        <v>0.30922263762387497</v>
      </c>
      <c r="AX718" s="17">
        <v>0.58850344389683695</v>
      </c>
      <c r="AY718" s="17">
        <v>0.44393200483776801</v>
      </c>
      <c r="AZ718" s="17">
        <v>0.32106967644482298</v>
      </c>
      <c r="BA718" s="17">
        <v>0.42343182159091602</v>
      </c>
      <c r="BB718" s="17">
        <v>0.260883794422543</v>
      </c>
      <c r="BC718" s="17">
        <v>0.29222907582230301</v>
      </c>
      <c r="BD718" s="17">
        <v>0.44199753395562302</v>
      </c>
      <c r="BE718" s="17">
        <v>0.60435031005145001</v>
      </c>
      <c r="BF718" s="17">
        <v>0.32588264569739001</v>
      </c>
      <c r="BG718" s="17">
        <v>0.31218308334186901</v>
      </c>
      <c r="BH718" s="17">
        <v>0.33407622478256599</v>
      </c>
      <c r="BI718" s="17">
        <v>0.50364372100931698</v>
      </c>
      <c r="BJ718" s="17">
        <v>0.37609415489276299</v>
      </c>
      <c r="BK718" s="17">
        <v>0.36913438807375398</v>
      </c>
      <c r="BL718" s="17"/>
      <c r="BM718" s="17">
        <v>0.32087487144587601</v>
      </c>
      <c r="BN718" s="17">
        <v>0.38372233661660099</v>
      </c>
      <c r="BO718" s="17">
        <v>0.45871613138138101</v>
      </c>
      <c r="BP718" s="17">
        <v>0.377379828121437</v>
      </c>
      <c r="BQ718" s="17">
        <v>0.44171841191653499</v>
      </c>
      <c r="BR718" s="17">
        <v>0.37433808516452299</v>
      </c>
      <c r="BS718" s="17"/>
      <c r="BT718" s="17">
        <v>0.37450548760059799</v>
      </c>
      <c r="BU718" s="17">
        <v>0.39416489303837099</v>
      </c>
      <c r="BV718" s="17"/>
      <c r="BW718" s="17">
        <v>0.35478938449547398</v>
      </c>
      <c r="BX718" s="17">
        <v>0.33140105311985002</v>
      </c>
      <c r="BY718" s="17"/>
      <c r="BZ718" s="17">
        <v>0.33092660341647301</v>
      </c>
      <c r="CA718" s="17">
        <v>0.40304692900183298</v>
      </c>
      <c r="CB718" s="17" t="s">
        <v>131</v>
      </c>
      <c r="CC718" s="17"/>
      <c r="CD718" s="17">
        <v>0.297337382072759</v>
      </c>
      <c r="CE718" s="17">
        <v>0.332963433604964</v>
      </c>
      <c r="CF718" s="17">
        <v>0.49232251826272699</v>
      </c>
      <c r="CG718" s="17"/>
      <c r="CH718" s="17">
        <v>0.352646296228323</v>
      </c>
      <c r="CI718" s="17">
        <v>0.45142907416603001</v>
      </c>
      <c r="CJ718" s="17">
        <v>0.390046112697849</v>
      </c>
      <c r="CK718" s="17"/>
      <c r="CL718" s="17">
        <v>0.40723473861099202</v>
      </c>
      <c r="CM718" s="17">
        <v>0.38237556868086497</v>
      </c>
      <c r="CN718" s="17"/>
      <c r="CO718" s="17">
        <v>0.40476453805523299</v>
      </c>
      <c r="CP718" s="17">
        <v>0.48827188103055902</v>
      </c>
      <c r="CQ718" s="17">
        <v>0.34510186690968903</v>
      </c>
      <c r="CR718" s="17">
        <v>0.27068422074743698</v>
      </c>
    </row>
    <row r="719" spans="2:96" x14ac:dyDescent="0.25">
      <c r="B719" t="s">
        <v>377</v>
      </c>
      <c r="C719" s="17">
        <v>0.447856610145693</v>
      </c>
      <c r="D719" s="17">
        <v>0.446494158083237</v>
      </c>
      <c r="E719" s="17">
        <v>0.456755062146735</v>
      </c>
      <c r="F719" s="17"/>
      <c r="G719" s="17">
        <v>0.35223370710221202</v>
      </c>
      <c r="H719" s="17">
        <v>0.525009242405995</v>
      </c>
      <c r="I719" s="17">
        <v>0.50902977783048098</v>
      </c>
      <c r="J719" s="17">
        <v>0.469217469103484</v>
      </c>
      <c r="K719" s="17">
        <v>0.36141416512987301</v>
      </c>
      <c r="L719" s="17">
        <v>0.429284279864596</v>
      </c>
      <c r="M719" s="17"/>
      <c r="N719" s="17">
        <v>0.47855701392947902</v>
      </c>
      <c r="O719" s="17">
        <v>0.383910136791283</v>
      </c>
      <c r="P719" s="17">
        <v>0.444602390831211</v>
      </c>
      <c r="Q719" s="17">
        <v>0.48561842002043998</v>
      </c>
      <c r="R719" s="17"/>
      <c r="S719" s="17">
        <v>0.51964152655212104</v>
      </c>
      <c r="T719" s="17">
        <v>0.55984149599337996</v>
      </c>
      <c r="U719" s="17">
        <v>0.41129500061067598</v>
      </c>
      <c r="V719" s="17">
        <v>0.447684829613678</v>
      </c>
      <c r="W719" s="17">
        <v>0.43077604078403497</v>
      </c>
      <c r="X719" s="17">
        <v>0.406022190839185</v>
      </c>
      <c r="Y719" s="17">
        <v>0.42735984429725998</v>
      </c>
      <c r="Z719" s="17">
        <v>0.403057536101047</v>
      </c>
      <c r="AA719" s="17">
        <v>0.33667349723640599</v>
      </c>
      <c r="AB719" s="17">
        <v>0.48728040298064401</v>
      </c>
      <c r="AC719" s="17">
        <v>0.310123099401591</v>
      </c>
      <c r="AD719" s="17">
        <v>0.39221509524688802</v>
      </c>
      <c r="AE719" s="17"/>
      <c r="AF719" s="17">
        <v>0.40643823524528799</v>
      </c>
      <c r="AG719" s="17">
        <v>0.48416453232608297</v>
      </c>
      <c r="AH719" s="17">
        <v>0.28620785760027501</v>
      </c>
      <c r="AI719" s="17">
        <v>0.21191220160548599</v>
      </c>
      <c r="AJ719" s="17">
        <v>0.58269808064151996</v>
      </c>
      <c r="AK719" s="17"/>
      <c r="AL719" s="17">
        <v>0.44607826100707698</v>
      </c>
      <c r="AM719" s="17">
        <v>0.48422642583195502</v>
      </c>
      <c r="AN719" s="17">
        <v>0.49763500549817702</v>
      </c>
      <c r="AO719" s="17"/>
      <c r="AP719" s="17">
        <v>0.29548561702807602</v>
      </c>
      <c r="AQ719" s="17">
        <v>0.48616025470424501</v>
      </c>
      <c r="AR719" s="17">
        <v>0.497483558070967</v>
      </c>
      <c r="AS719" s="17">
        <v>0.457510199994969</v>
      </c>
      <c r="AT719" s="17">
        <v>0.449811664971556</v>
      </c>
      <c r="AU719" s="17"/>
      <c r="AV719" s="17">
        <v>0</v>
      </c>
      <c r="AW719" s="17">
        <v>0.40730442329635003</v>
      </c>
      <c r="AX719" s="17">
        <v>0.31203988727946402</v>
      </c>
      <c r="AY719" s="17">
        <v>0.315644090276054</v>
      </c>
      <c r="AZ719" s="17">
        <v>0.48112234065412202</v>
      </c>
      <c r="BA719" s="17">
        <v>0.37582515034099701</v>
      </c>
      <c r="BB719" s="17">
        <v>0.65223134565649299</v>
      </c>
      <c r="BC719" s="17">
        <v>0.61621709973563199</v>
      </c>
      <c r="BD719" s="17">
        <v>0.35706179851126302</v>
      </c>
      <c r="BE719" s="17">
        <v>0.343585409806897</v>
      </c>
      <c r="BF719" s="17">
        <v>0.42627564833276799</v>
      </c>
      <c r="BG719" s="17">
        <v>0.63105596624898797</v>
      </c>
      <c r="BH719" s="17">
        <v>0.66592377521743396</v>
      </c>
      <c r="BI719" s="17">
        <v>0.38424800406585302</v>
      </c>
      <c r="BJ719" s="17">
        <v>0.48256024759120297</v>
      </c>
      <c r="BK719" s="17">
        <v>0.48013716059441103</v>
      </c>
      <c r="BL719" s="17"/>
      <c r="BM719" s="17">
        <v>0.49354826815214597</v>
      </c>
      <c r="BN719" s="17">
        <v>0.4488759666539</v>
      </c>
      <c r="BO719" s="17">
        <v>0.34241209006811402</v>
      </c>
      <c r="BP719" s="17">
        <v>0.46670606777002999</v>
      </c>
      <c r="BQ719" s="17">
        <v>0.46275172724583202</v>
      </c>
      <c r="BR719" s="17">
        <v>0.41529088610899001</v>
      </c>
      <c r="BS719" s="17"/>
      <c r="BT719" s="17">
        <v>0.45887768124314199</v>
      </c>
      <c r="BU719" s="17">
        <v>0.432280023106765</v>
      </c>
      <c r="BV719" s="17"/>
      <c r="BW719" s="17">
        <v>0.48997466611302298</v>
      </c>
      <c r="BX719" s="17">
        <v>0.45181677075411197</v>
      </c>
      <c r="BY719" s="17"/>
      <c r="BZ719" s="17">
        <v>0.46465407245831503</v>
      </c>
      <c r="CA719" s="17">
        <v>0.44019809255342701</v>
      </c>
      <c r="CB719" s="17" t="s">
        <v>131</v>
      </c>
      <c r="CC719" s="17"/>
      <c r="CD719" s="17">
        <v>0.57558119200426205</v>
      </c>
      <c r="CE719" s="17">
        <v>0.29174570288796797</v>
      </c>
      <c r="CF719" s="17">
        <v>0.17791793953169299</v>
      </c>
      <c r="CG719" s="17"/>
      <c r="CH719" s="17">
        <v>0.491189756425716</v>
      </c>
      <c r="CI719" s="17">
        <v>0.347663785805089</v>
      </c>
      <c r="CJ719" s="17">
        <v>0.39925173235183398</v>
      </c>
      <c r="CK719" s="17"/>
      <c r="CL719" s="17">
        <v>0.42854159782808698</v>
      </c>
      <c r="CM719" s="17">
        <v>0.45051426500832498</v>
      </c>
      <c r="CN719" s="17"/>
      <c r="CO719" s="17">
        <v>0.49598644775650302</v>
      </c>
      <c r="CP719" s="17">
        <v>0.42542431057140701</v>
      </c>
      <c r="CQ719" s="17">
        <v>0.52141829196984102</v>
      </c>
      <c r="CR719" s="17">
        <v>0.33500536188137497</v>
      </c>
    </row>
    <row r="720" spans="2:96" x14ac:dyDescent="0.25">
      <c r="B720" t="s">
        <v>378</v>
      </c>
      <c r="C720" s="17">
        <v>0.133977791833718</v>
      </c>
      <c r="D720" s="17">
        <v>0.120600113456152</v>
      </c>
      <c r="E720" s="17">
        <v>0.151143487049233</v>
      </c>
      <c r="F720" s="17"/>
      <c r="G720" s="17">
        <v>0.27968266065592301</v>
      </c>
      <c r="H720" s="17">
        <v>0.131107579188462</v>
      </c>
      <c r="I720" s="17">
        <v>0.10599600379749299</v>
      </c>
      <c r="J720" s="17">
        <v>0.110404966464746</v>
      </c>
      <c r="K720" s="17">
        <v>0.137667401038883</v>
      </c>
      <c r="L720" s="17">
        <v>7.0798285626758203E-2</v>
      </c>
      <c r="M720" s="17"/>
      <c r="N720" s="17">
        <v>0.103073553250956</v>
      </c>
      <c r="O720" s="17">
        <v>0.158380115114824</v>
      </c>
      <c r="P720" s="17">
        <v>0.1661818707039</v>
      </c>
      <c r="Q720" s="17">
        <v>0.117112836848491</v>
      </c>
      <c r="R720" s="17"/>
      <c r="S720" s="17">
        <v>0.15715284957221901</v>
      </c>
      <c r="T720" s="17">
        <v>0.137100331788617</v>
      </c>
      <c r="U720" s="17">
        <v>8.1225165735540394E-2</v>
      </c>
      <c r="V720" s="17">
        <v>7.1448507503272807E-2</v>
      </c>
      <c r="W720" s="17">
        <v>0.23233088636955801</v>
      </c>
      <c r="X720" s="17">
        <v>0.160052322918326</v>
      </c>
      <c r="Y720" s="17">
        <v>0.107664880847573</v>
      </c>
      <c r="Z720" s="17">
        <v>0.295634306044257</v>
      </c>
      <c r="AA720" s="17">
        <v>9.3550971694178101E-2</v>
      </c>
      <c r="AB720" s="17">
        <v>0.1552495890958</v>
      </c>
      <c r="AC720" s="17">
        <v>0.137084843047517</v>
      </c>
      <c r="AD720" s="17">
        <v>0.111323228417055</v>
      </c>
      <c r="AE720" s="17"/>
      <c r="AF720" s="17">
        <v>9.1065482943415002E-2</v>
      </c>
      <c r="AG720" s="17">
        <v>0.144349327635278</v>
      </c>
      <c r="AH720" s="17">
        <v>5.86227154442511E-2</v>
      </c>
      <c r="AI720" s="17">
        <v>0.35247529083082402</v>
      </c>
      <c r="AJ720" s="17">
        <v>0.18476107992619301</v>
      </c>
      <c r="AK720" s="17"/>
      <c r="AL720" s="17">
        <v>7.2825676454215699E-2</v>
      </c>
      <c r="AM720" s="17">
        <v>0.106531921720456</v>
      </c>
      <c r="AN720" s="17">
        <v>0.127581837002257</v>
      </c>
      <c r="AO720" s="17"/>
      <c r="AP720" s="17">
        <v>0.116031351916831</v>
      </c>
      <c r="AQ720" s="17">
        <v>0.17361983424572999</v>
      </c>
      <c r="AR720" s="17">
        <v>8.6645534409184002E-2</v>
      </c>
      <c r="AS720" s="17">
        <v>0.18310181142766599</v>
      </c>
      <c r="AT720" s="17">
        <v>0.23963661045043799</v>
      </c>
      <c r="AU720" s="17"/>
      <c r="AV720" s="17">
        <v>0</v>
      </c>
      <c r="AW720" s="17">
        <v>6.5271966668434697E-2</v>
      </c>
      <c r="AX720" s="17">
        <v>9.9456668823699704E-2</v>
      </c>
      <c r="AY720" s="17">
        <v>0.24042390488617699</v>
      </c>
      <c r="AZ720" s="17">
        <v>0.175472733357764</v>
      </c>
      <c r="BA720" s="17">
        <v>0.14453640160701001</v>
      </c>
      <c r="BB720" s="17">
        <v>8.6884859920963994E-2</v>
      </c>
      <c r="BC720" s="17">
        <v>5.5950861233866001E-2</v>
      </c>
      <c r="BD720" s="17">
        <v>0.20094066753311399</v>
      </c>
      <c r="BE720" s="17">
        <v>0</v>
      </c>
      <c r="BF720" s="17">
        <v>0.20141907754055499</v>
      </c>
      <c r="BG720" s="17">
        <v>5.6760950409143002E-2</v>
      </c>
      <c r="BH720" s="17">
        <v>0</v>
      </c>
      <c r="BI720" s="17">
        <v>0.112108274924829</v>
      </c>
      <c r="BJ720" s="17">
        <v>0.14134559751603401</v>
      </c>
      <c r="BK720" s="17">
        <v>0.15072845133183499</v>
      </c>
      <c r="BL720" s="17"/>
      <c r="BM720" s="17">
        <v>0.14653880355587601</v>
      </c>
      <c r="BN720" s="17">
        <v>0.137961923309771</v>
      </c>
      <c r="BO720" s="17">
        <v>0.129898775885611</v>
      </c>
      <c r="BP720" s="17">
        <v>0.104282942071108</v>
      </c>
      <c r="BQ720" s="17">
        <v>5.2992588890321303E-2</v>
      </c>
      <c r="BR720" s="17">
        <v>0.210371028726487</v>
      </c>
      <c r="BS720" s="17"/>
      <c r="BT720" s="17">
        <v>0.14146117587277501</v>
      </c>
      <c r="BU720" s="17">
        <v>0.121700739309304</v>
      </c>
      <c r="BV720" s="17"/>
      <c r="BW720" s="17">
        <v>0.134556610407632</v>
      </c>
      <c r="BX720" s="17">
        <v>0.16689242647810201</v>
      </c>
      <c r="BY720" s="17"/>
      <c r="BZ720" s="17">
        <v>0.162751680794718</v>
      </c>
      <c r="CA720" s="17">
        <v>0.12085882596230101</v>
      </c>
      <c r="CB720" s="17" t="s">
        <v>131</v>
      </c>
      <c r="CC720" s="17"/>
      <c r="CD720" s="17">
        <v>0.10197447554492001</v>
      </c>
      <c r="CE720" s="17">
        <v>0.33901642240759999</v>
      </c>
      <c r="CF720" s="17">
        <v>0.187804771998551</v>
      </c>
      <c r="CG720" s="17"/>
      <c r="CH720" s="17">
        <v>0.13113109394755201</v>
      </c>
      <c r="CI720" s="17">
        <v>0.14103782755049701</v>
      </c>
      <c r="CJ720" s="17">
        <v>0.142819919423405</v>
      </c>
      <c r="CK720" s="17"/>
      <c r="CL720" s="17">
        <v>0.14414186863089601</v>
      </c>
      <c r="CM720" s="17">
        <v>0.114918880330488</v>
      </c>
      <c r="CN720" s="17"/>
      <c r="CO720" s="17">
        <v>9.9249014188263804E-2</v>
      </c>
      <c r="CP720" s="17">
        <v>7.9697571602926801E-2</v>
      </c>
      <c r="CQ720" s="17">
        <v>0.108934242782203</v>
      </c>
      <c r="CR720" s="17">
        <v>0.27244215525471599</v>
      </c>
    </row>
    <row r="721" spans="2:96" x14ac:dyDescent="0.25">
      <c r="B721" t="s">
        <v>379</v>
      </c>
      <c r="C721" s="17">
        <v>2.0926039428548E-2</v>
      </c>
      <c r="D721" s="17">
        <v>9.5642124046720102E-3</v>
      </c>
      <c r="E721" s="17">
        <v>3.3975891791371497E-2</v>
      </c>
      <c r="F721" s="17"/>
      <c r="G721" s="17">
        <v>4.5587817926545898E-2</v>
      </c>
      <c r="H721" s="17">
        <v>0</v>
      </c>
      <c r="I721" s="17">
        <v>2.50298134309489E-2</v>
      </c>
      <c r="J721" s="17">
        <v>1.6213760223082099E-2</v>
      </c>
      <c r="K721" s="17">
        <v>1.8501071256416701E-2</v>
      </c>
      <c r="L721" s="17">
        <v>2.2687590455414301E-2</v>
      </c>
      <c r="M721" s="17"/>
      <c r="N721" s="17">
        <v>8.0808827244106193E-3</v>
      </c>
      <c r="O721" s="17">
        <v>3.0088168694114299E-2</v>
      </c>
      <c r="P721" s="17">
        <v>2.4083878134282501E-2</v>
      </c>
      <c r="Q721" s="17">
        <v>2.2641878482948598E-2</v>
      </c>
      <c r="R721" s="17"/>
      <c r="S721" s="17">
        <v>1.3400674453910799E-2</v>
      </c>
      <c r="T721" s="17">
        <v>1.7880610886805402E-2</v>
      </c>
      <c r="U721" s="17">
        <v>0</v>
      </c>
      <c r="V721" s="17">
        <v>4.3880732186542301E-2</v>
      </c>
      <c r="W721" s="17">
        <v>6.6171805666729699E-2</v>
      </c>
      <c r="X721" s="17">
        <v>5.5060547640492397E-2</v>
      </c>
      <c r="Y721" s="17">
        <v>0</v>
      </c>
      <c r="Z721" s="17">
        <v>0</v>
      </c>
      <c r="AA721" s="17">
        <v>0</v>
      </c>
      <c r="AB721" s="17">
        <v>0</v>
      </c>
      <c r="AC721" s="17">
        <v>4.9083432418478901E-2</v>
      </c>
      <c r="AD721" s="17">
        <v>2.30359340006955E-2</v>
      </c>
      <c r="AE721" s="17"/>
      <c r="AF721" s="17">
        <v>7.0010436216101403E-3</v>
      </c>
      <c r="AG721" s="17">
        <v>2.02127085270585E-2</v>
      </c>
      <c r="AH721" s="17">
        <v>0</v>
      </c>
      <c r="AI721" s="17">
        <v>0.13834469122357901</v>
      </c>
      <c r="AJ721" s="17">
        <v>1.1891688733872601E-2</v>
      </c>
      <c r="AK721" s="17"/>
      <c r="AL721" s="17">
        <v>0</v>
      </c>
      <c r="AM721" s="17">
        <v>1.6305685804369401E-2</v>
      </c>
      <c r="AN721" s="17">
        <v>0</v>
      </c>
      <c r="AO721" s="17"/>
      <c r="AP721" s="17">
        <v>1.9356606172043701E-2</v>
      </c>
      <c r="AQ721" s="17">
        <v>1.5480478736287899E-2</v>
      </c>
      <c r="AR721" s="17">
        <v>8.9670245966456293E-3</v>
      </c>
      <c r="AS721" s="17">
        <v>3.4721462639458002E-2</v>
      </c>
      <c r="AT721" s="17">
        <v>0</v>
      </c>
      <c r="AU721" s="17"/>
      <c r="AV721" s="17">
        <v>0</v>
      </c>
      <c r="AW721" s="17">
        <v>0.12737309340091599</v>
      </c>
      <c r="AX721" s="17">
        <v>0</v>
      </c>
      <c r="AY721" s="17">
        <v>0</v>
      </c>
      <c r="AZ721" s="17">
        <v>2.2335249543291701E-2</v>
      </c>
      <c r="BA721" s="17">
        <v>1.9656774521622199E-2</v>
      </c>
      <c r="BB721" s="17">
        <v>0</v>
      </c>
      <c r="BC721" s="17">
        <v>3.5602963208199098E-2</v>
      </c>
      <c r="BD721" s="17">
        <v>0</v>
      </c>
      <c r="BE721" s="17">
        <v>0</v>
      </c>
      <c r="BF721" s="17">
        <v>4.6422628429287599E-2</v>
      </c>
      <c r="BG721" s="17">
        <v>0</v>
      </c>
      <c r="BH721" s="17">
        <v>0</v>
      </c>
      <c r="BI721" s="17">
        <v>0</v>
      </c>
      <c r="BJ721" s="17">
        <v>0</v>
      </c>
      <c r="BK721" s="17">
        <v>0</v>
      </c>
      <c r="BL721" s="17"/>
      <c r="BM721" s="17">
        <v>2.9332491253667901E-2</v>
      </c>
      <c r="BN721" s="17">
        <v>9.7068114533602808E-3</v>
      </c>
      <c r="BO721" s="17">
        <v>5.0988565580590797E-2</v>
      </c>
      <c r="BP721" s="17">
        <v>1.8483034950948499E-2</v>
      </c>
      <c r="BQ721" s="17">
        <v>1.9386012920139101E-2</v>
      </c>
      <c r="BR721" s="17">
        <v>0</v>
      </c>
      <c r="BS721" s="17"/>
      <c r="BT721" s="17">
        <v>1.51168485052534E-2</v>
      </c>
      <c r="BU721" s="17">
        <v>2.7600778322372E-2</v>
      </c>
      <c r="BV721" s="17"/>
      <c r="BW721" s="17">
        <v>2.06793389838704E-2</v>
      </c>
      <c r="BX721" s="17">
        <v>1.70359089369004E-2</v>
      </c>
      <c r="BY721" s="17"/>
      <c r="BZ721" s="17">
        <v>2.6306772461871301E-2</v>
      </c>
      <c r="CA721" s="17">
        <v>1.8472785607938299E-2</v>
      </c>
      <c r="CB721" s="17" t="s">
        <v>131</v>
      </c>
      <c r="CC721" s="17"/>
      <c r="CD721" s="17">
        <v>1.3818061766073701E-2</v>
      </c>
      <c r="CE721" s="17">
        <v>3.6274441099468202E-2</v>
      </c>
      <c r="CF721" s="17">
        <v>7.6469435873857294E-2</v>
      </c>
      <c r="CG721" s="17"/>
      <c r="CH721" s="17">
        <v>1.4191117944893901E-2</v>
      </c>
      <c r="CI721" s="17">
        <v>3.2714501927474798E-2</v>
      </c>
      <c r="CJ721" s="17">
        <v>3.6992469313871797E-2</v>
      </c>
      <c r="CK721" s="17"/>
      <c r="CL721" s="17">
        <v>9.4421759942605703E-3</v>
      </c>
      <c r="CM721" s="17">
        <v>3.2885876346622503E-2</v>
      </c>
      <c r="CN721" s="17"/>
      <c r="CO721" s="17">
        <v>0</v>
      </c>
      <c r="CP721" s="17">
        <v>0</v>
      </c>
      <c r="CQ721" s="17">
        <v>2.4545598338267E-2</v>
      </c>
      <c r="CR721" s="17">
        <v>5.4158044977767703E-2</v>
      </c>
    </row>
    <row r="722" spans="2:96" x14ac:dyDescent="0.25">
      <c r="B722" t="s">
        <v>380</v>
      </c>
      <c r="C722" s="17">
        <v>1.1842687393740401E-2</v>
      </c>
      <c r="D722" s="17">
        <v>1.7747333967636801E-2</v>
      </c>
      <c r="E722" s="17">
        <v>0</v>
      </c>
      <c r="F722" s="17"/>
      <c r="G722" s="17">
        <v>0</v>
      </c>
      <c r="H722" s="17">
        <v>0</v>
      </c>
      <c r="I722" s="17">
        <v>1.3639231769987201E-2</v>
      </c>
      <c r="J722" s="17">
        <v>1.50020930940645E-2</v>
      </c>
      <c r="K722" s="17">
        <v>1.79097300303999E-2</v>
      </c>
      <c r="L722" s="17">
        <v>2.31112342782137E-2</v>
      </c>
      <c r="M722" s="17"/>
      <c r="N722" s="17">
        <v>8.8255186028199407E-3</v>
      </c>
      <c r="O722" s="17">
        <v>8.3799987137042706E-3</v>
      </c>
      <c r="P722" s="17">
        <v>0</v>
      </c>
      <c r="Q722" s="17">
        <v>2.7704028354118001E-2</v>
      </c>
      <c r="R722" s="17"/>
      <c r="S722" s="17">
        <v>0</v>
      </c>
      <c r="T722" s="17">
        <v>0</v>
      </c>
      <c r="U722" s="17">
        <v>0</v>
      </c>
      <c r="V722" s="17">
        <v>7.3294432323520106E-2</v>
      </c>
      <c r="W722" s="17">
        <v>0</v>
      </c>
      <c r="X722" s="17">
        <v>0</v>
      </c>
      <c r="Y722" s="17">
        <v>0</v>
      </c>
      <c r="Z722" s="17">
        <v>0</v>
      </c>
      <c r="AA722" s="17">
        <v>0</v>
      </c>
      <c r="AB722" s="17">
        <v>2.63858456017547E-2</v>
      </c>
      <c r="AC722" s="17">
        <v>4.1801348386230001E-2</v>
      </c>
      <c r="AD722" s="17">
        <v>0</v>
      </c>
      <c r="AE722" s="17"/>
      <c r="AF722" s="17">
        <v>6.4609338767054204E-3</v>
      </c>
      <c r="AG722" s="17">
        <v>9.06914032496417E-3</v>
      </c>
      <c r="AH722" s="17">
        <v>6.1476194133594501E-2</v>
      </c>
      <c r="AI722" s="17">
        <v>0.151092855525152</v>
      </c>
      <c r="AJ722" s="17">
        <v>0</v>
      </c>
      <c r="AK722" s="17"/>
      <c r="AL722" s="17">
        <v>9.9276703023111895E-3</v>
      </c>
      <c r="AM722" s="17">
        <v>0</v>
      </c>
      <c r="AN722" s="17">
        <v>3.6264858499813299E-2</v>
      </c>
      <c r="AO722" s="17"/>
      <c r="AP722" s="17">
        <v>0</v>
      </c>
      <c r="AQ722" s="17">
        <v>1.1087277212315901E-2</v>
      </c>
      <c r="AR722" s="17">
        <v>2.3312842039118299E-2</v>
      </c>
      <c r="AS722" s="17">
        <v>0</v>
      </c>
      <c r="AT722" s="17">
        <v>0</v>
      </c>
      <c r="AU722" s="17"/>
      <c r="AV722" s="17">
        <v>1</v>
      </c>
      <c r="AW722" s="17">
        <v>9.0827879010424897E-2</v>
      </c>
      <c r="AX722" s="17">
        <v>0</v>
      </c>
      <c r="AY722" s="17">
        <v>0</v>
      </c>
      <c r="AZ722" s="17">
        <v>0</v>
      </c>
      <c r="BA722" s="17">
        <v>1.8467012958365399E-2</v>
      </c>
      <c r="BB722" s="17">
        <v>0</v>
      </c>
      <c r="BC722" s="17">
        <v>0</v>
      </c>
      <c r="BD722" s="17">
        <v>0</v>
      </c>
      <c r="BE722" s="17">
        <v>5.20642801416525E-2</v>
      </c>
      <c r="BF722" s="17">
        <v>0</v>
      </c>
      <c r="BG722" s="17">
        <v>0</v>
      </c>
      <c r="BH722" s="17">
        <v>0</v>
      </c>
      <c r="BI722" s="17">
        <v>0</v>
      </c>
      <c r="BJ722" s="17">
        <v>0</v>
      </c>
      <c r="BK722" s="17">
        <v>0</v>
      </c>
      <c r="BL722" s="17"/>
      <c r="BM722" s="17">
        <v>9.7055655924333292E-3</v>
      </c>
      <c r="BN722" s="17">
        <v>1.9732961966367701E-2</v>
      </c>
      <c r="BO722" s="17">
        <v>1.7984437084302599E-2</v>
      </c>
      <c r="BP722" s="17">
        <v>0</v>
      </c>
      <c r="BQ722" s="17">
        <v>2.3151259027172601E-2</v>
      </c>
      <c r="BR722" s="17">
        <v>0</v>
      </c>
      <c r="BS722" s="17"/>
      <c r="BT722" s="17">
        <v>4.7204404890081198E-3</v>
      </c>
      <c r="BU722" s="17">
        <v>1.9534829187873502E-2</v>
      </c>
      <c r="BV722" s="17"/>
      <c r="BW722" s="17">
        <v>0</v>
      </c>
      <c r="BX722" s="17">
        <v>3.2853840711035497E-2</v>
      </c>
      <c r="BY722" s="17"/>
      <c r="BZ722" s="17">
        <v>1.5360870868622801E-2</v>
      </c>
      <c r="CA722" s="17">
        <v>1.02386314039878E-2</v>
      </c>
      <c r="CB722" s="17" t="s">
        <v>131</v>
      </c>
      <c r="CC722" s="17"/>
      <c r="CD722" s="17">
        <v>1.1288888611985201E-2</v>
      </c>
      <c r="CE722" s="17">
        <v>0</v>
      </c>
      <c r="CF722" s="17">
        <v>6.5485334333171205E-2</v>
      </c>
      <c r="CG722" s="17"/>
      <c r="CH722" s="17">
        <v>1.08417354535147E-2</v>
      </c>
      <c r="CI722" s="17">
        <v>1.3330719836163201E-2</v>
      </c>
      <c r="CJ722" s="17">
        <v>1.49173148280691E-2</v>
      </c>
      <c r="CK722" s="17"/>
      <c r="CL722" s="17">
        <v>1.06396189357639E-2</v>
      </c>
      <c r="CM722" s="17">
        <v>9.5129243006707304E-3</v>
      </c>
      <c r="CN722" s="17"/>
      <c r="CO722" s="17">
        <v>0</v>
      </c>
      <c r="CP722" s="17">
        <v>6.60623679510732E-3</v>
      </c>
      <c r="CQ722" s="17">
        <v>0</v>
      </c>
      <c r="CR722" s="17">
        <v>4.4878056917642802E-2</v>
      </c>
    </row>
    <row r="723" spans="2:96" x14ac:dyDescent="0.25">
      <c r="B723" t="s">
        <v>175</v>
      </c>
      <c r="C723" s="17">
        <v>4.9347981050635904E-3</v>
      </c>
      <c r="D723" s="17">
        <v>4.3803830456214596E-3</v>
      </c>
      <c r="E723" s="17">
        <v>5.6360296102662801E-3</v>
      </c>
      <c r="F723" s="17"/>
      <c r="G723" s="17">
        <v>0</v>
      </c>
      <c r="H723" s="17">
        <v>0</v>
      </c>
      <c r="I723" s="17">
        <v>2.6267308133502299E-2</v>
      </c>
      <c r="J723" s="17">
        <v>0</v>
      </c>
      <c r="K723" s="17">
        <v>0</v>
      </c>
      <c r="L723" s="17">
        <v>0</v>
      </c>
      <c r="M723" s="17"/>
      <c r="N723" s="17">
        <v>8.6419190899582402E-3</v>
      </c>
      <c r="O723" s="17">
        <v>0</v>
      </c>
      <c r="P723" s="17">
        <v>0</v>
      </c>
      <c r="Q723" s="17">
        <v>9.9430212981149093E-3</v>
      </c>
      <c r="R723" s="17"/>
      <c r="S723" s="17">
        <v>0</v>
      </c>
      <c r="T723" s="17">
        <v>0</v>
      </c>
      <c r="U723" s="17">
        <v>2.4139404685674298E-2</v>
      </c>
      <c r="V723" s="17">
        <v>0</v>
      </c>
      <c r="W723" s="17">
        <v>5.07451363845852E-2</v>
      </c>
      <c r="X723" s="17">
        <v>0</v>
      </c>
      <c r="Y723" s="17">
        <v>0</v>
      </c>
      <c r="Z723" s="17">
        <v>0</v>
      </c>
      <c r="AA723" s="17">
        <v>0</v>
      </c>
      <c r="AB723" s="17">
        <v>0</v>
      </c>
      <c r="AC723" s="17">
        <v>0</v>
      </c>
      <c r="AD723" s="17">
        <v>0</v>
      </c>
      <c r="AE723" s="17"/>
      <c r="AF723" s="17">
        <v>0</v>
      </c>
      <c r="AG723" s="17">
        <v>9.2573650596430596E-3</v>
      </c>
      <c r="AH723" s="17">
        <v>0</v>
      </c>
      <c r="AI723" s="17">
        <v>0</v>
      </c>
      <c r="AJ723" s="17">
        <v>0</v>
      </c>
      <c r="AK723" s="17"/>
      <c r="AL723" s="17">
        <v>0</v>
      </c>
      <c r="AM723" s="17">
        <v>0</v>
      </c>
      <c r="AN723" s="17">
        <v>0</v>
      </c>
      <c r="AO723" s="17"/>
      <c r="AP723" s="17">
        <v>0</v>
      </c>
      <c r="AQ723" s="17">
        <v>0</v>
      </c>
      <c r="AR723" s="17">
        <v>7.4777972866541097E-3</v>
      </c>
      <c r="AS723" s="17">
        <v>0</v>
      </c>
      <c r="AT723" s="17">
        <v>0</v>
      </c>
      <c r="AU723" s="17"/>
      <c r="AV723" s="17">
        <v>0</v>
      </c>
      <c r="AW723" s="17">
        <v>0</v>
      </c>
      <c r="AX723" s="17">
        <v>0</v>
      </c>
      <c r="AY723" s="17">
        <v>0</v>
      </c>
      <c r="AZ723" s="17">
        <v>0</v>
      </c>
      <c r="BA723" s="17">
        <v>1.8082838981089699E-2</v>
      </c>
      <c r="BB723" s="17">
        <v>0</v>
      </c>
      <c r="BC723" s="17">
        <v>0</v>
      </c>
      <c r="BD723" s="17">
        <v>0</v>
      </c>
      <c r="BE723" s="17">
        <v>0</v>
      </c>
      <c r="BF723" s="17">
        <v>0</v>
      </c>
      <c r="BG723" s="17">
        <v>0</v>
      </c>
      <c r="BH723" s="17">
        <v>0</v>
      </c>
      <c r="BI723" s="17">
        <v>0</v>
      </c>
      <c r="BJ723" s="17">
        <v>0</v>
      </c>
      <c r="BK723" s="17">
        <v>0</v>
      </c>
      <c r="BL723" s="17"/>
      <c r="BM723" s="17">
        <v>0</v>
      </c>
      <c r="BN723" s="17">
        <v>0</v>
      </c>
      <c r="BO723" s="17">
        <v>0</v>
      </c>
      <c r="BP723" s="17">
        <v>3.3148127086476901E-2</v>
      </c>
      <c r="BQ723" s="17">
        <v>0</v>
      </c>
      <c r="BR723" s="17">
        <v>0</v>
      </c>
      <c r="BS723" s="17"/>
      <c r="BT723" s="17">
        <v>5.3183662892232796E-3</v>
      </c>
      <c r="BU723" s="17">
        <v>4.7187370353137499E-3</v>
      </c>
      <c r="BV723" s="17"/>
      <c r="BW723" s="17">
        <v>0</v>
      </c>
      <c r="BX723" s="17">
        <v>0</v>
      </c>
      <c r="BY723" s="17"/>
      <c r="BZ723" s="17">
        <v>0</v>
      </c>
      <c r="CA723" s="17">
        <v>7.1847354705135997E-3</v>
      </c>
      <c r="CB723" s="17" t="s">
        <v>131</v>
      </c>
      <c r="CC723" s="17"/>
      <c r="CD723" s="17">
        <v>0</v>
      </c>
      <c r="CE723" s="17">
        <v>0</v>
      </c>
      <c r="CF723" s="17">
        <v>0</v>
      </c>
      <c r="CG723" s="17"/>
      <c r="CH723" s="17">
        <v>0</v>
      </c>
      <c r="CI723" s="17">
        <v>1.3824090714746501E-2</v>
      </c>
      <c r="CJ723" s="17">
        <v>1.5972451384971099E-2</v>
      </c>
      <c r="CK723" s="17"/>
      <c r="CL723" s="17">
        <v>0</v>
      </c>
      <c r="CM723" s="17">
        <v>9.7924853330279994E-3</v>
      </c>
      <c r="CN723" s="17"/>
      <c r="CO723" s="17">
        <v>0</v>
      </c>
      <c r="CP723" s="17">
        <v>0</v>
      </c>
      <c r="CQ723" s="17">
        <v>0</v>
      </c>
      <c r="CR723" s="17">
        <v>2.2832160221061701E-2</v>
      </c>
    </row>
    <row r="724" spans="2:96" x14ac:dyDescent="0.25">
      <c r="B724" t="s">
        <v>381</v>
      </c>
      <c r="C724" s="17">
        <v>0.82831868323892999</v>
      </c>
      <c r="D724" s="17">
        <v>0.84770795712591795</v>
      </c>
      <c r="E724" s="17">
        <v>0.80924459154912898</v>
      </c>
      <c r="F724" s="17"/>
      <c r="G724" s="17">
        <v>0.67472952141753095</v>
      </c>
      <c r="H724" s="17">
        <v>0.86889242081153795</v>
      </c>
      <c r="I724" s="17">
        <v>0.829067642868068</v>
      </c>
      <c r="J724" s="17">
        <v>0.858379180218107</v>
      </c>
      <c r="K724" s="17">
        <v>0.82592179767429996</v>
      </c>
      <c r="L724" s="17">
        <v>0.883402889639614</v>
      </c>
      <c r="M724" s="17"/>
      <c r="N724" s="17">
        <v>0.87137812633185496</v>
      </c>
      <c r="O724" s="17">
        <v>0.80315171747735803</v>
      </c>
      <c r="P724" s="17">
        <v>0.80973425116181696</v>
      </c>
      <c r="Q724" s="17">
        <v>0.82259823501632701</v>
      </c>
      <c r="R724" s="17"/>
      <c r="S724" s="17">
        <v>0.829446475973871</v>
      </c>
      <c r="T724" s="17">
        <v>0.84501905732457805</v>
      </c>
      <c r="U724" s="17">
        <v>0.89463542957878495</v>
      </c>
      <c r="V724" s="17">
        <v>0.81137632798666504</v>
      </c>
      <c r="W724" s="17">
        <v>0.65075217157912701</v>
      </c>
      <c r="X724" s="17">
        <v>0.784887129441182</v>
      </c>
      <c r="Y724" s="17">
        <v>0.89233511915242703</v>
      </c>
      <c r="Z724" s="17">
        <v>0.704365693955743</v>
      </c>
      <c r="AA724" s="17">
        <v>0.90644902830582197</v>
      </c>
      <c r="AB724" s="17">
        <v>0.81836456530244495</v>
      </c>
      <c r="AC724" s="17">
        <v>0.77203037614777403</v>
      </c>
      <c r="AD724" s="17">
        <v>0.86564083758224897</v>
      </c>
      <c r="AE724" s="17"/>
      <c r="AF724" s="17">
        <v>0.895472539558269</v>
      </c>
      <c r="AG724" s="17">
        <v>0.81711145845305699</v>
      </c>
      <c r="AH724" s="17">
        <v>0.87990109042215403</v>
      </c>
      <c r="AI724" s="17">
        <v>0.35808716242044503</v>
      </c>
      <c r="AJ724" s="17">
        <v>0.80334723133993502</v>
      </c>
      <c r="AK724" s="17"/>
      <c r="AL724" s="17">
        <v>0.91724665324347299</v>
      </c>
      <c r="AM724" s="17">
        <v>0.87716239247517502</v>
      </c>
      <c r="AN724" s="17">
        <v>0.83615330449793002</v>
      </c>
      <c r="AO724" s="17"/>
      <c r="AP724" s="17">
        <v>0.86461204191112495</v>
      </c>
      <c r="AQ724" s="17">
        <v>0.79981240980566604</v>
      </c>
      <c r="AR724" s="17">
        <v>0.87359680166839804</v>
      </c>
      <c r="AS724" s="17">
        <v>0.78217672593287602</v>
      </c>
      <c r="AT724" s="17">
        <v>0.76036338954956195</v>
      </c>
      <c r="AU724" s="17"/>
      <c r="AV724" s="17">
        <v>0</v>
      </c>
      <c r="AW724" s="17">
        <v>0.716527060920225</v>
      </c>
      <c r="AX724" s="17">
        <v>0.90054333117630003</v>
      </c>
      <c r="AY724" s="17">
        <v>0.75957609511382296</v>
      </c>
      <c r="AZ724" s="17">
        <v>0.80219201709894405</v>
      </c>
      <c r="BA724" s="17">
        <v>0.79925697193191203</v>
      </c>
      <c r="BB724" s="17">
        <v>0.91311514007903605</v>
      </c>
      <c r="BC724" s="17">
        <v>0.90844617555793505</v>
      </c>
      <c r="BD724" s="17">
        <v>0.79905933246688599</v>
      </c>
      <c r="BE724" s="17">
        <v>0.94793571985834801</v>
      </c>
      <c r="BF724" s="17">
        <v>0.75215829403015799</v>
      </c>
      <c r="BG724" s="17">
        <v>0.94323904959085703</v>
      </c>
      <c r="BH724" s="17">
        <v>1</v>
      </c>
      <c r="BI724" s="17">
        <v>0.887891725075171</v>
      </c>
      <c r="BJ724" s="17">
        <v>0.85865440248396596</v>
      </c>
      <c r="BK724" s="17">
        <v>0.84927154866816501</v>
      </c>
      <c r="BL724" s="17"/>
      <c r="BM724" s="17">
        <v>0.81442313959802304</v>
      </c>
      <c r="BN724" s="17">
        <v>0.83259830327050099</v>
      </c>
      <c r="BO724" s="17">
        <v>0.80112822144949503</v>
      </c>
      <c r="BP724" s="17">
        <v>0.84408589589146699</v>
      </c>
      <c r="BQ724" s="17">
        <v>0.90447013916236696</v>
      </c>
      <c r="BR724" s="17">
        <v>0.78962897127351295</v>
      </c>
      <c r="BS724" s="17"/>
      <c r="BT724" s="17">
        <v>0.83338316884373997</v>
      </c>
      <c r="BU724" s="17">
        <v>0.82644491614513604</v>
      </c>
      <c r="BV724" s="17"/>
      <c r="BW724" s="17">
        <v>0.84476405060849702</v>
      </c>
      <c r="BX724" s="17">
        <v>0.78321782387396299</v>
      </c>
      <c r="BY724" s="17"/>
      <c r="BZ724" s="17">
        <v>0.79558067587478798</v>
      </c>
      <c r="CA724" s="17">
        <v>0.84324502155526004</v>
      </c>
      <c r="CB724" s="17" t="s">
        <v>131</v>
      </c>
      <c r="CC724" s="17"/>
      <c r="CD724" s="17">
        <v>0.872918574077021</v>
      </c>
      <c r="CE724" s="17">
        <v>0.62470913649293203</v>
      </c>
      <c r="CF724" s="17">
        <v>0.67024045779441999</v>
      </c>
      <c r="CG724" s="17"/>
      <c r="CH724" s="17">
        <v>0.84383605265403905</v>
      </c>
      <c r="CI724" s="17">
        <v>0.79909285997111801</v>
      </c>
      <c r="CJ724" s="17">
        <v>0.78929784504968303</v>
      </c>
      <c r="CK724" s="17"/>
      <c r="CL724" s="17">
        <v>0.835776336439079</v>
      </c>
      <c r="CM724" s="17">
        <v>0.83288983368919101</v>
      </c>
      <c r="CN724" s="17"/>
      <c r="CO724" s="17">
        <v>0.90075098581173596</v>
      </c>
      <c r="CP724" s="17">
        <v>0.91369619160196602</v>
      </c>
      <c r="CQ724" s="17">
        <v>0.86652015887953004</v>
      </c>
      <c r="CR724" s="17">
        <v>0.60568958262881201</v>
      </c>
    </row>
    <row r="725" spans="2:96" x14ac:dyDescent="0.25">
      <c r="B725" t="s">
        <v>382</v>
      </c>
      <c r="C725" s="17">
        <v>3.2768726822288402E-2</v>
      </c>
      <c r="D725" s="17">
        <v>2.7311546372308902E-2</v>
      </c>
      <c r="E725" s="17">
        <v>3.3975891791371497E-2</v>
      </c>
      <c r="F725" s="17"/>
      <c r="G725" s="17">
        <v>4.5587817926545898E-2</v>
      </c>
      <c r="H725" s="17">
        <v>0</v>
      </c>
      <c r="I725" s="17">
        <v>3.86690452009361E-2</v>
      </c>
      <c r="J725" s="17">
        <v>3.1215853317146498E-2</v>
      </c>
      <c r="K725" s="17">
        <v>3.6410801286816598E-2</v>
      </c>
      <c r="L725" s="17">
        <v>4.5798824733628E-2</v>
      </c>
      <c r="M725" s="17"/>
      <c r="N725" s="17">
        <v>1.6906401327230602E-2</v>
      </c>
      <c r="O725" s="17">
        <v>3.8468167407818603E-2</v>
      </c>
      <c r="P725" s="17">
        <v>2.4083878134282501E-2</v>
      </c>
      <c r="Q725" s="17">
        <v>5.0345906837066599E-2</v>
      </c>
      <c r="R725" s="17"/>
      <c r="S725" s="17">
        <v>1.3400674453910799E-2</v>
      </c>
      <c r="T725" s="17">
        <v>1.7880610886805402E-2</v>
      </c>
      <c r="U725" s="17">
        <v>0</v>
      </c>
      <c r="V725" s="17">
        <v>0.117175164510062</v>
      </c>
      <c r="W725" s="17">
        <v>6.6171805666729699E-2</v>
      </c>
      <c r="X725" s="17">
        <v>5.5060547640492397E-2</v>
      </c>
      <c r="Y725" s="17">
        <v>0</v>
      </c>
      <c r="Z725" s="17">
        <v>0</v>
      </c>
      <c r="AA725" s="17">
        <v>0</v>
      </c>
      <c r="AB725" s="17">
        <v>2.63858456017547E-2</v>
      </c>
      <c r="AC725" s="17">
        <v>9.0884780804708895E-2</v>
      </c>
      <c r="AD725" s="17">
        <v>2.30359340006955E-2</v>
      </c>
      <c r="AE725" s="17"/>
      <c r="AF725" s="17">
        <v>1.3461977498315601E-2</v>
      </c>
      <c r="AG725" s="17">
        <v>2.9281848852022702E-2</v>
      </c>
      <c r="AH725" s="17">
        <v>6.1476194133594501E-2</v>
      </c>
      <c r="AI725" s="17">
        <v>0.28943754674873101</v>
      </c>
      <c r="AJ725" s="17">
        <v>1.1891688733872601E-2</v>
      </c>
      <c r="AK725" s="17"/>
      <c r="AL725" s="17">
        <v>9.9276703023111895E-3</v>
      </c>
      <c r="AM725" s="17">
        <v>1.6305685804369401E-2</v>
      </c>
      <c r="AN725" s="17">
        <v>3.6264858499813299E-2</v>
      </c>
      <c r="AO725" s="17"/>
      <c r="AP725" s="17">
        <v>1.9356606172043701E-2</v>
      </c>
      <c r="AQ725" s="17">
        <v>2.6567755948603802E-2</v>
      </c>
      <c r="AR725" s="17">
        <v>3.2279866635764001E-2</v>
      </c>
      <c r="AS725" s="17">
        <v>3.4721462639458002E-2</v>
      </c>
      <c r="AT725" s="17">
        <v>0</v>
      </c>
      <c r="AU725" s="17"/>
      <c r="AV725" s="17">
        <v>1</v>
      </c>
      <c r="AW725" s="17">
        <v>0.21820097241134101</v>
      </c>
      <c r="AX725" s="17">
        <v>0</v>
      </c>
      <c r="AY725" s="17">
        <v>0</v>
      </c>
      <c r="AZ725" s="17">
        <v>2.2335249543291701E-2</v>
      </c>
      <c r="BA725" s="17">
        <v>3.8123787479987702E-2</v>
      </c>
      <c r="BB725" s="17">
        <v>0</v>
      </c>
      <c r="BC725" s="17">
        <v>3.5602963208199098E-2</v>
      </c>
      <c r="BD725" s="17">
        <v>0</v>
      </c>
      <c r="BE725" s="17">
        <v>5.20642801416525E-2</v>
      </c>
      <c r="BF725" s="17">
        <v>4.6422628429287599E-2</v>
      </c>
      <c r="BG725" s="17">
        <v>0</v>
      </c>
      <c r="BH725" s="17">
        <v>0</v>
      </c>
      <c r="BI725" s="17">
        <v>0</v>
      </c>
      <c r="BJ725" s="17">
        <v>0</v>
      </c>
      <c r="BK725" s="17">
        <v>0</v>
      </c>
      <c r="BL725" s="17"/>
      <c r="BM725" s="17">
        <v>3.9038056846101198E-2</v>
      </c>
      <c r="BN725" s="17">
        <v>2.9439773419728001E-2</v>
      </c>
      <c r="BO725" s="17">
        <v>6.8973002664893299E-2</v>
      </c>
      <c r="BP725" s="17">
        <v>1.8483034950948499E-2</v>
      </c>
      <c r="BQ725" s="17">
        <v>4.2537271947311703E-2</v>
      </c>
      <c r="BR725" s="17">
        <v>0</v>
      </c>
      <c r="BS725" s="17"/>
      <c r="BT725" s="17">
        <v>1.9837288994261501E-2</v>
      </c>
      <c r="BU725" s="17">
        <v>4.7135607510245502E-2</v>
      </c>
      <c r="BV725" s="17"/>
      <c r="BW725" s="17">
        <v>2.06793389838704E-2</v>
      </c>
      <c r="BX725" s="17">
        <v>4.9889749647935903E-2</v>
      </c>
      <c r="BY725" s="17"/>
      <c r="BZ725" s="17">
        <v>4.1667643330494102E-2</v>
      </c>
      <c r="CA725" s="17">
        <v>2.8711417011926098E-2</v>
      </c>
      <c r="CB725" s="17" t="s">
        <v>131</v>
      </c>
      <c r="CC725" s="17"/>
      <c r="CD725" s="17">
        <v>2.51069503780589E-2</v>
      </c>
      <c r="CE725" s="17">
        <v>3.6274441099468202E-2</v>
      </c>
      <c r="CF725" s="17">
        <v>0.14195477020702901</v>
      </c>
      <c r="CG725" s="17"/>
      <c r="CH725" s="17">
        <v>2.5032853398408599E-2</v>
      </c>
      <c r="CI725" s="17">
        <v>4.6045221763637997E-2</v>
      </c>
      <c r="CJ725" s="17">
        <v>5.1909784141940897E-2</v>
      </c>
      <c r="CK725" s="17"/>
      <c r="CL725" s="17">
        <v>2.0081794930024498E-2</v>
      </c>
      <c r="CM725" s="17">
        <v>4.2398800647293199E-2</v>
      </c>
      <c r="CN725" s="17"/>
      <c r="CO725" s="17">
        <v>0</v>
      </c>
      <c r="CP725" s="17">
        <v>6.60623679510732E-3</v>
      </c>
      <c r="CQ725" s="17">
        <v>2.4545598338267E-2</v>
      </c>
      <c r="CR725" s="17">
        <v>9.9036101895410497E-2</v>
      </c>
    </row>
    <row r="726" spans="2:96" x14ac:dyDescent="0.25">
      <c r="B726" t="s">
        <v>275</v>
      </c>
      <c r="C726" s="17">
        <v>0.79554995641664195</v>
      </c>
      <c r="D726" s="17">
        <v>0.82039641075360903</v>
      </c>
      <c r="E726" s="17">
        <v>0.77526869975775803</v>
      </c>
      <c r="F726" s="17"/>
      <c r="G726" s="17">
        <v>0.62914170349098497</v>
      </c>
      <c r="H726" s="17">
        <v>0.86889242081153795</v>
      </c>
      <c r="I726" s="17">
        <v>0.79039859766713205</v>
      </c>
      <c r="J726" s="17">
        <v>0.82716332690096095</v>
      </c>
      <c r="K726" s="17">
        <v>0.78951099638748401</v>
      </c>
      <c r="L726" s="17">
        <v>0.83760406490598605</v>
      </c>
      <c r="M726" s="17"/>
      <c r="N726" s="17">
        <v>0.85447172500462398</v>
      </c>
      <c r="O726" s="17">
        <v>0.76468355006953903</v>
      </c>
      <c r="P726" s="17">
        <v>0.78565037302753504</v>
      </c>
      <c r="Q726" s="17">
        <v>0.77225232817926004</v>
      </c>
      <c r="R726" s="17"/>
      <c r="S726" s="17">
        <v>0.81604580151995998</v>
      </c>
      <c r="T726" s="17">
        <v>0.82713844643777201</v>
      </c>
      <c r="U726" s="17">
        <v>0.89463542957878495</v>
      </c>
      <c r="V726" s="17">
        <v>0.69420116347660199</v>
      </c>
      <c r="W726" s="17">
        <v>0.58458036591239804</v>
      </c>
      <c r="X726" s="17">
        <v>0.72982658180068904</v>
      </c>
      <c r="Y726" s="17">
        <v>0.89233511915242703</v>
      </c>
      <c r="Z726" s="17">
        <v>0.704365693955743</v>
      </c>
      <c r="AA726" s="17">
        <v>0.90644902830582197</v>
      </c>
      <c r="AB726" s="17">
        <v>0.79197871970069</v>
      </c>
      <c r="AC726" s="17">
        <v>0.68114559534306496</v>
      </c>
      <c r="AD726" s="17">
        <v>0.84260490358155304</v>
      </c>
      <c r="AE726" s="17"/>
      <c r="AF726" s="17">
        <v>0.88201056205995398</v>
      </c>
      <c r="AG726" s="17">
        <v>0.78782960960103399</v>
      </c>
      <c r="AH726" s="17">
        <v>0.81842489628855997</v>
      </c>
      <c r="AI726" s="17">
        <v>6.8649615671713807E-2</v>
      </c>
      <c r="AJ726" s="17">
        <v>0.79145554260606199</v>
      </c>
      <c r="AK726" s="17"/>
      <c r="AL726" s="17">
        <v>0.90731898294116198</v>
      </c>
      <c r="AM726" s="17">
        <v>0.86085670667080605</v>
      </c>
      <c r="AN726" s="17">
        <v>0.79988844599811704</v>
      </c>
      <c r="AO726" s="17"/>
      <c r="AP726" s="17">
        <v>0.84525543573908202</v>
      </c>
      <c r="AQ726" s="17">
        <v>0.77324465385706298</v>
      </c>
      <c r="AR726" s="17">
        <v>0.84131693503263405</v>
      </c>
      <c r="AS726" s="17">
        <v>0.74745526329341805</v>
      </c>
      <c r="AT726" s="17">
        <v>0.76036338954956195</v>
      </c>
      <c r="AU726" s="17"/>
      <c r="AV726" s="17">
        <v>-1</v>
      </c>
      <c r="AW726" s="17">
        <v>0.49832608850888399</v>
      </c>
      <c r="AX726" s="17">
        <v>0.90054333117630003</v>
      </c>
      <c r="AY726" s="17">
        <v>0.75957609511382296</v>
      </c>
      <c r="AZ726" s="17">
        <v>0.77985676755565203</v>
      </c>
      <c r="BA726" s="17">
        <v>0.76113318445192502</v>
      </c>
      <c r="BB726" s="17">
        <v>0.91311514007903605</v>
      </c>
      <c r="BC726" s="17">
        <v>0.87284321234973605</v>
      </c>
      <c r="BD726" s="17">
        <v>0.79905933246688599</v>
      </c>
      <c r="BE726" s="17">
        <v>0.89587143971669503</v>
      </c>
      <c r="BF726" s="17">
        <v>0.70573566560086998</v>
      </c>
      <c r="BG726" s="17">
        <v>0.94323904959085703</v>
      </c>
      <c r="BH726" s="17">
        <v>1</v>
      </c>
      <c r="BI726" s="17">
        <v>0.887891725075171</v>
      </c>
      <c r="BJ726" s="17">
        <v>0.85865440248396596</v>
      </c>
      <c r="BK726" s="17">
        <v>0.84927154866816501</v>
      </c>
      <c r="BL726" s="17"/>
      <c r="BM726" s="17">
        <v>0.77538508275192197</v>
      </c>
      <c r="BN726" s="17">
        <v>0.80315852985077296</v>
      </c>
      <c r="BO726" s="17">
        <v>0.73215521878460199</v>
      </c>
      <c r="BP726" s="17">
        <v>0.82560286094051805</v>
      </c>
      <c r="BQ726" s="17">
        <v>0.86193286721505502</v>
      </c>
      <c r="BR726" s="17">
        <v>0.78962897127351295</v>
      </c>
      <c r="BS726" s="17"/>
      <c r="BT726" s="17">
        <v>0.81354587984947802</v>
      </c>
      <c r="BU726" s="17">
        <v>0.77930930863489101</v>
      </c>
      <c r="BV726" s="17"/>
      <c r="BW726" s="17">
        <v>0.82408471162462704</v>
      </c>
      <c r="BX726" s="17">
        <v>0.73332807422602697</v>
      </c>
      <c r="BY726" s="17"/>
      <c r="BZ726" s="17">
        <v>0.75391303254429298</v>
      </c>
      <c r="CA726" s="17">
        <v>0.81453360454333401</v>
      </c>
      <c r="CB726" s="17" t="s">
        <v>131</v>
      </c>
      <c r="CC726" s="17"/>
      <c r="CD726" s="17">
        <v>0.84781162369896201</v>
      </c>
      <c r="CE726" s="17">
        <v>0.58843469539346405</v>
      </c>
      <c r="CF726" s="17">
        <v>0.52828568758739203</v>
      </c>
      <c r="CG726" s="17"/>
      <c r="CH726" s="17">
        <v>0.81880319925563005</v>
      </c>
      <c r="CI726" s="17">
        <v>0.75304763820748</v>
      </c>
      <c r="CJ726" s="17">
        <v>0.737388060907742</v>
      </c>
      <c r="CK726" s="17"/>
      <c r="CL726" s="17">
        <v>0.81569454150905496</v>
      </c>
      <c r="CM726" s="17">
        <v>0.79049103304189705</v>
      </c>
      <c r="CN726" s="17"/>
      <c r="CO726" s="17">
        <v>0.90075098581173596</v>
      </c>
      <c r="CP726" s="17">
        <v>0.90708995480685894</v>
      </c>
      <c r="CQ726" s="17">
        <v>0.84197456054126296</v>
      </c>
      <c r="CR726" s="17">
        <v>0.506653480733402</v>
      </c>
    </row>
    <row r="727" spans="2:96" x14ac:dyDescent="0.25">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G727" s="17"/>
      <c r="BH727" s="17"/>
      <c r="BI727" s="17"/>
      <c r="BJ727" s="17"/>
      <c r="BK727" s="17"/>
      <c r="BL727" s="17"/>
      <c r="BM727" s="17"/>
      <c r="BN727" s="17"/>
      <c r="BO727" s="17"/>
      <c r="BP727" s="17"/>
      <c r="BQ727" s="17"/>
      <c r="BR727" s="17"/>
      <c r="BS727" s="17"/>
      <c r="BT727" s="17"/>
      <c r="BU727" s="17"/>
      <c r="BV727" s="17"/>
      <c r="BW727" s="17"/>
      <c r="BX727" s="17"/>
      <c r="BY727" s="17"/>
      <c r="BZ727" s="17"/>
      <c r="CA727" s="17"/>
      <c r="CB727" s="17"/>
      <c r="CC727" s="17"/>
      <c r="CD727" s="17"/>
      <c r="CE727" s="17"/>
      <c r="CF727" s="17"/>
      <c r="CG727" s="17"/>
      <c r="CH727" s="17"/>
      <c r="CI727" s="17"/>
      <c r="CJ727" s="17"/>
      <c r="CK727" s="17"/>
      <c r="CL727" s="17"/>
      <c r="CM727" s="17"/>
      <c r="CN727" s="17"/>
      <c r="CO727" s="17"/>
      <c r="CP727" s="17"/>
      <c r="CQ727" s="17"/>
      <c r="CR727" s="17"/>
    </row>
    <row r="728" spans="2:96" x14ac:dyDescent="0.25">
      <c r="B728" s="6" t="s">
        <v>406</v>
      </c>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c r="BE728" s="17"/>
      <c r="BF728" s="17"/>
      <c r="BG728" s="17"/>
      <c r="BH728" s="17"/>
      <c r="BI728" s="17"/>
      <c r="BJ728" s="17"/>
      <c r="BK728" s="17"/>
      <c r="BL728" s="17"/>
      <c r="BM728" s="17"/>
      <c r="BN728" s="17"/>
      <c r="BO728" s="17"/>
      <c r="BP728" s="17"/>
      <c r="BQ728" s="17"/>
      <c r="BR728" s="17"/>
      <c r="BS728" s="17"/>
      <c r="BT728" s="17"/>
      <c r="BU728" s="17"/>
      <c r="BV728" s="17"/>
      <c r="BW728" s="17"/>
      <c r="BX728" s="17"/>
      <c r="BY728" s="17"/>
      <c r="BZ728" s="17"/>
      <c r="CA728" s="17"/>
      <c r="CB728" s="17"/>
      <c r="CC728" s="17"/>
      <c r="CD728" s="17"/>
      <c r="CE728" s="17"/>
      <c r="CF728" s="17"/>
      <c r="CG728" s="17"/>
      <c r="CH728" s="17"/>
      <c r="CI728" s="17"/>
      <c r="CJ728" s="17"/>
      <c r="CK728" s="17"/>
      <c r="CL728" s="17"/>
      <c r="CM728" s="17"/>
      <c r="CN728" s="17"/>
      <c r="CO728" s="17"/>
      <c r="CP728" s="17"/>
      <c r="CQ728" s="17"/>
      <c r="CR728" s="17"/>
    </row>
    <row r="729" spans="2:96" x14ac:dyDescent="0.25">
      <c r="B729" s="24" t="s">
        <v>402</v>
      </c>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c r="BH729" s="17"/>
      <c r="BI729" s="17"/>
      <c r="BJ729" s="17"/>
      <c r="BK729" s="17"/>
      <c r="BL729" s="17"/>
      <c r="BM729" s="17"/>
      <c r="BN729" s="17"/>
      <c r="BO729" s="17"/>
      <c r="BP729" s="17"/>
      <c r="BQ729" s="17"/>
      <c r="BR729" s="17"/>
      <c r="BS729" s="17"/>
      <c r="BT729" s="17"/>
      <c r="BU729" s="17"/>
      <c r="BV729" s="17"/>
      <c r="BW729" s="17"/>
      <c r="BX729" s="17"/>
      <c r="BY729" s="17"/>
      <c r="BZ729" s="17"/>
      <c r="CA729" s="17"/>
      <c r="CB729" s="17"/>
      <c r="CC729" s="17"/>
      <c r="CD729" s="17"/>
      <c r="CE729" s="17"/>
      <c r="CF729" s="17"/>
      <c r="CG729" s="17"/>
      <c r="CH729" s="17"/>
      <c r="CI729" s="17"/>
      <c r="CJ729" s="17"/>
      <c r="CK729" s="17"/>
      <c r="CL729" s="17"/>
      <c r="CM729" s="17"/>
      <c r="CN729" s="17"/>
      <c r="CO729" s="17"/>
      <c r="CP729" s="17"/>
      <c r="CQ729" s="17"/>
      <c r="CR729" s="17"/>
    </row>
    <row r="730" spans="2:96" x14ac:dyDescent="0.25">
      <c r="B730" t="s">
        <v>376</v>
      </c>
      <c r="C730" s="17">
        <v>0.23131573638019401</v>
      </c>
      <c r="D730" s="17">
        <v>0.235870454428354</v>
      </c>
      <c r="E730" s="17">
        <v>0.230031564538898</v>
      </c>
      <c r="F730" s="17"/>
      <c r="G730" s="17">
        <v>0.24784714408646999</v>
      </c>
      <c r="H730" s="17">
        <v>0.28939782158837901</v>
      </c>
      <c r="I730" s="17">
        <v>0.152449312532043</v>
      </c>
      <c r="J730" s="17">
        <v>0.12500341325762901</v>
      </c>
      <c r="K730" s="17">
        <v>0.320962777847974</v>
      </c>
      <c r="L730" s="17">
        <v>0.27771248368471202</v>
      </c>
      <c r="M730" s="17"/>
      <c r="N730" s="17">
        <v>0.23804624689050799</v>
      </c>
      <c r="O730" s="17">
        <v>0.29054732890906698</v>
      </c>
      <c r="P730" s="17">
        <v>0.18266742466959199</v>
      </c>
      <c r="Q730" s="17">
        <v>0.20835440270544001</v>
      </c>
      <c r="R730" s="17"/>
      <c r="S730" s="17">
        <v>0.23827830475806699</v>
      </c>
      <c r="T730" s="17">
        <v>0.189110849487897</v>
      </c>
      <c r="U730" s="17">
        <v>0.234075767739365</v>
      </c>
      <c r="V730" s="17">
        <v>0.247400271939901</v>
      </c>
      <c r="W730" s="17">
        <v>0.152260770323082</v>
      </c>
      <c r="X730" s="17">
        <v>0.16261225334315199</v>
      </c>
      <c r="Y730" s="17">
        <v>0.198319985651258</v>
      </c>
      <c r="Z730" s="17">
        <v>0.15997944803391101</v>
      </c>
      <c r="AA730" s="17">
        <v>0.37134255433959701</v>
      </c>
      <c r="AB730" s="17">
        <v>0.21597768090445499</v>
      </c>
      <c r="AC730" s="17">
        <v>0.26474821318353597</v>
      </c>
      <c r="AD730" s="17">
        <v>0.29409245502855802</v>
      </c>
      <c r="AE730" s="17"/>
      <c r="AF730" s="17">
        <v>0.296242510348112</v>
      </c>
      <c r="AG730" s="17">
        <v>0.19610898271087901</v>
      </c>
      <c r="AH730" s="17">
        <v>0.28138274015382603</v>
      </c>
      <c r="AI730" s="17">
        <v>0</v>
      </c>
      <c r="AJ730" s="17">
        <v>0.16161371699672</v>
      </c>
      <c r="AK730" s="17"/>
      <c r="AL730" s="17">
        <v>0.302463109275939</v>
      </c>
      <c r="AM730" s="17">
        <v>0.22715263449758399</v>
      </c>
      <c r="AN730" s="17">
        <v>0.26791192774425099</v>
      </c>
      <c r="AO730" s="17"/>
      <c r="AP730" s="17">
        <v>0.23943425649255701</v>
      </c>
      <c r="AQ730" s="17">
        <v>0.20690317022333299</v>
      </c>
      <c r="AR730" s="17">
        <v>0.227391755042051</v>
      </c>
      <c r="AS730" s="17">
        <v>0.23988975435093901</v>
      </c>
      <c r="AT730" s="17">
        <v>0.51702250590045296</v>
      </c>
      <c r="AU730" s="17"/>
      <c r="AV730" s="17">
        <v>0</v>
      </c>
      <c r="AW730" s="17">
        <v>9.58732023783848E-2</v>
      </c>
      <c r="AX730" s="17">
        <v>0.31912551316284898</v>
      </c>
      <c r="AY730" s="17">
        <v>0.25958787752982998</v>
      </c>
      <c r="AZ730" s="17">
        <v>0</v>
      </c>
      <c r="BA730" s="17">
        <v>0.280062937810238</v>
      </c>
      <c r="BB730" s="17">
        <v>0.27752212350081201</v>
      </c>
      <c r="BC730" s="17">
        <v>0.17397058486636399</v>
      </c>
      <c r="BD730" s="17">
        <v>0.25810185259123902</v>
      </c>
      <c r="BE730" s="17">
        <v>0.599788396127787</v>
      </c>
      <c r="BF730" s="17">
        <v>0.146963966101682</v>
      </c>
      <c r="BG730" s="17">
        <v>0.25341626244155802</v>
      </c>
      <c r="BH730" s="17">
        <v>0.16303844322806499</v>
      </c>
      <c r="BI730" s="17">
        <v>0.37109645078971598</v>
      </c>
      <c r="BJ730" s="17">
        <v>0.40250333439870101</v>
      </c>
      <c r="BK730" s="17">
        <v>0.18482102892796801</v>
      </c>
      <c r="BL730" s="17"/>
      <c r="BM730" s="17">
        <v>0.240464973862374</v>
      </c>
      <c r="BN730" s="17">
        <v>0.23249626712448801</v>
      </c>
      <c r="BO730" s="17">
        <v>0.232641108324697</v>
      </c>
      <c r="BP730" s="17">
        <v>0.165930491049293</v>
      </c>
      <c r="BQ730" s="17">
        <v>0.25293645908226903</v>
      </c>
      <c r="BR730" s="17">
        <v>0.26701233333011898</v>
      </c>
      <c r="BS730" s="17"/>
      <c r="BT730" s="17">
        <v>0.253405045051245</v>
      </c>
      <c r="BU730" s="17">
        <v>0.20224074287740501</v>
      </c>
      <c r="BV730" s="17"/>
      <c r="BW730" s="17">
        <v>0.204159830309663</v>
      </c>
      <c r="BX730" s="17">
        <v>0.22701227554842299</v>
      </c>
      <c r="BY730" s="17"/>
      <c r="BZ730" s="17">
        <v>0.20173528230680801</v>
      </c>
      <c r="CA730" s="17">
        <v>0.24480244191296999</v>
      </c>
      <c r="CB730" s="17" t="s">
        <v>131</v>
      </c>
      <c r="CC730" s="17"/>
      <c r="CD730" s="17">
        <v>0.18145168842130399</v>
      </c>
      <c r="CE730" s="17">
        <v>0.289918708471882</v>
      </c>
      <c r="CF730" s="17">
        <v>0.123779598331921</v>
      </c>
      <c r="CG730" s="17"/>
      <c r="CH730" s="17">
        <v>0.230344114386519</v>
      </c>
      <c r="CI730" s="17">
        <v>0.250656619452712</v>
      </c>
      <c r="CJ730" s="17">
        <v>0.18050130564649899</v>
      </c>
      <c r="CK730" s="17"/>
      <c r="CL730" s="17">
        <v>0.23416166980289699</v>
      </c>
      <c r="CM730" s="17">
        <v>0.24476838345870999</v>
      </c>
      <c r="CN730" s="17"/>
      <c r="CO730" s="17">
        <v>0.31394528126210902</v>
      </c>
      <c r="CP730" s="17">
        <v>0.306002061494621</v>
      </c>
      <c r="CQ730" s="17">
        <v>0.18180912303126501</v>
      </c>
      <c r="CR730" s="17">
        <v>0.17322092857007601</v>
      </c>
    </row>
    <row r="731" spans="2:96" x14ac:dyDescent="0.25">
      <c r="B731" t="s">
        <v>377</v>
      </c>
      <c r="C731" s="17">
        <v>0.369333155562447</v>
      </c>
      <c r="D731" s="17">
        <v>0.40487283862968598</v>
      </c>
      <c r="E731" s="17">
        <v>0.32464085053667602</v>
      </c>
      <c r="F731" s="17"/>
      <c r="G731" s="17">
        <v>0.38346544815467698</v>
      </c>
      <c r="H731" s="17">
        <v>0.33894479929305599</v>
      </c>
      <c r="I731" s="17">
        <v>0.445899375959738</v>
      </c>
      <c r="J731" s="17">
        <v>0.42765290400300598</v>
      </c>
      <c r="K731" s="17">
        <v>0.25481878394525698</v>
      </c>
      <c r="L731" s="17">
        <v>0.33488461633556099</v>
      </c>
      <c r="M731" s="17"/>
      <c r="N731" s="17">
        <v>0.398164413404206</v>
      </c>
      <c r="O731" s="17">
        <v>0.33892603996480197</v>
      </c>
      <c r="P731" s="17">
        <v>0.39674752141353198</v>
      </c>
      <c r="Q731" s="17">
        <v>0.35157768391753202</v>
      </c>
      <c r="R731" s="17"/>
      <c r="S731" s="17">
        <v>0.34793685045029399</v>
      </c>
      <c r="T731" s="17">
        <v>0.44207239973545298</v>
      </c>
      <c r="U731" s="17">
        <v>0.33365380912926001</v>
      </c>
      <c r="V731" s="17">
        <v>0.449903333364439</v>
      </c>
      <c r="W731" s="17">
        <v>0.25842394306743499</v>
      </c>
      <c r="X731" s="17">
        <v>0.34388310394935301</v>
      </c>
      <c r="Y731" s="17">
        <v>0.41302856557773299</v>
      </c>
      <c r="Z731" s="17">
        <v>0.42233577813243001</v>
      </c>
      <c r="AA731" s="17">
        <v>0.19591793186533099</v>
      </c>
      <c r="AB731" s="17">
        <v>0.33739788139313298</v>
      </c>
      <c r="AC731" s="17">
        <v>0.41626812066362501</v>
      </c>
      <c r="AD731" s="17">
        <v>0.38682795306213402</v>
      </c>
      <c r="AE731" s="17"/>
      <c r="AF731" s="17">
        <v>0.32992637262652902</v>
      </c>
      <c r="AG731" s="17">
        <v>0.43577869809650299</v>
      </c>
      <c r="AH731" s="17">
        <v>0.36063946035585398</v>
      </c>
      <c r="AI731" s="17">
        <v>0.54299328085463305</v>
      </c>
      <c r="AJ731" s="17">
        <v>0.36859218538722499</v>
      </c>
      <c r="AK731" s="17"/>
      <c r="AL731" s="17">
        <v>0.31770447155437298</v>
      </c>
      <c r="AM731" s="17">
        <v>0.46573239972425101</v>
      </c>
      <c r="AN731" s="17">
        <v>0.28505334832839202</v>
      </c>
      <c r="AO731" s="17"/>
      <c r="AP731" s="17">
        <v>0.35256356075540402</v>
      </c>
      <c r="AQ731" s="17">
        <v>0.36883660075001401</v>
      </c>
      <c r="AR731" s="17">
        <v>0.350016149932459</v>
      </c>
      <c r="AS731" s="17">
        <v>0.424139744222713</v>
      </c>
      <c r="AT731" s="17">
        <v>0.25944079743008602</v>
      </c>
      <c r="AU731" s="17"/>
      <c r="AV731" s="17">
        <v>0</v>
      </c>
      <c r="AW731" s="17">
        <v>0.34370889112003999</v>
      </c>
      <c r="AX731" s="17">
        <v>0.322229839896023</v>
      </c>
      <c r="AY731" s="17">
        <v>0.35785647724928399</v>
      </c>
      <c r="AZ731" s="17">
        <v>0.39936374597927499</v>
      </c>
      <c r="BA731" s="17">
        <v>0.28992883754107901</v>
      </c>
      <c r="BB731" s="17">
        <v>0.41265777664984599</v>
      </c>
      <c r="BC731" s="17">
        <v>0.57532280099983102</v>
      </c>
      <c r="BD731" s="17">
        <v>0.364146610265003</v>
      </c>
      <c r="BE731" s="17">
        <v>0.23849986115899199</v>
      </c>
      <c r="BF731" s="17">
        <v>0.53008288570671702</v>
      </c>
      <c r="BG731" s="17">
        <v>0.42760217086698599</v>
      </c>
      <c r="BH731" s="17">
        <v>0.52129361615473502</v>
      </c>
      <c r="BI731" s="17">
        <v>0.26005659997624703</v>
      </c>
      <c r="BJ731" s="17">
        <v>7.9337937681572504E-2</v>
      </c>
      <c r="BK731" s="17">
        <v>0.48853941771168002</v>
      </c>
      <c r="BL731" s="17"/>
      <c r="BM731" s="17">
        <v>0.320235246629968</v>
      </c>
      <c r="BN731" s="17">
        <v>0.43604761972557399</v>
      </c>
      <c r="BO731" s="17">
        <v>0.31211913874624397</v>
      </c>
      <c r="BP731" s="17">
        <v>0.44442508372890799</v>
      </c>
      <c r="BQ731" s="17">
        <v>0.420178188929971</v>
      </c>
      <c r="BR731" s="17">
        <v>0.269313205809673</v>
      </c>
      <c r="BS731" s="17"/>
      <c r="BT731" s="17">
        <v>0.409723598705314</v>
      </c>
      <c r="BU731" s="17">
        <v>0.33599216558602502</v>
      </c>
      <c r="BV731" s="17"/>
      <c r="BW731" s="17">
        <v>0.36996131591074999</v>
      </c>
      <c r="BX731" s="17">
        <v>0.28307478423436799</v>
      </c>
      <c r="BY731" s="17"/>
      <c r="BZ731" s="17">
        <v>0.309716065241743</v>
      </c>
      <c r="CA731" s="17">
        <v>0.39651455514074502</v>
      </c>
      <c r="CB731" s="17" t="s">
        <v>131</v>
      </c>
      <c r="CC731" s="17"/>
      <c r="CD731" s="17">
        <v>0.36366553395441598</v>
      </c>
      <c r="CE731" s="17">
        <v>0.11624248841636201</v>
      </c>
      <c r="CF731" s="17">
        <v>0.32479612545337699</v>
      </c>
      <c r="CG731" s="17"/>
      <c r="CH731" s="17">
        <v>0.39605226260194998</v>
      </c>
      <c r="CI731" s="17">
        <v>0.31995136866037299</v>
      </c>
      <c r="CJ731" s="17">
        <v>0.32646704457984499</v>
      </c>
      <c r="CK731" s="17"/>
      <c r="CL731" s="17">
        <v>0.41041475908955499</v>
      </c>
      <c r="CM731" s="17">
        <v>0.32361742523759401</v>
      </c>
      <c r="CN731" s="17"/>
      <c r="CO731" s="17">
        <v>0.45759709893673201</v>
      </c>
      <c r="CP731" s="17">
        <v>0.38674034254562401</v>
      </c>
      <c r="CQ731" s="17">
        <v>0.42649889559863602</v>
      </c>
      <c r="CR731" s="17">
        <v>0.209619988676257</v>
      </c>
    </row>
    <row r="732" spans="2:96" x14ac:dyDescent="0.25">
      <c r="B732" t="s">
        <v>378</v>
      </c>
      <c r="C732" s="17">
        <v>0.27235623594242597</v>
      </c>
      <c r="D732" s="17">
        <v>0.27879467291519799</v>
      </c>
      <c r="E732" s="17">
        <v>0.26964143057822199</v>
      </c>
      <c r="F732" s="17"/>
      <c r="G732" s="17">
        <v>0.22144125092054101</v>
      </c>
      <c r="H732" s="17">
        <v>0.31062462585407902</v>
      </c>
      <c r="I732" s="17">
        <v>0.26819160170648598</v>
      </c>
      <c r="J732" s="17">
        <v>0.32207822327013003</v>
      </c>
      <c r="K732" s="17">
        <v>0.31607931836182601</v>
      </c>
      <c r="L732" s="17">
        <v>0.20899678762355101</v>
      </c>
      <c r="M732" s="17"/>
      <c r="N732" s="17">
        <v>0.25939834453084398</v>
      </c>
      <c r="O732" s="17">
        <v>0.24406545559123299</v>
      </c>
      <c r="P732" s="17">
        <v>0.28726786834755702</v>
      </c>
      <c r="Q732" s="17">
        <v>0.29375488998806798</v>
      </c>
      <c r="R732" s="17"/>
      <c r="S732" s="17">
        <v>0.31853029542920502</v>
      </c>
      <c r="T732" s="17">
        <v>0.27445710231152198</v>
      </c>
      <c r="U732" s="17">
        <v>0.29888171365428301</v>
      </c>
      <c r="V732" s="17">
        <v>0.17578910372876999</v>
      </c>
      <c r="W732" s="17">
        <v>0.36632132744867302</v>
      </c>
      <c r="X732" s="17">
        <v>0.35933623346704002</v>
      </c>
      <c r="Y732" s="17">
        <v>0.293869163200354</v>
      </c>
      <c r="Z732" s="17">
        <v>0.35069533672829201</v>
      </c>
      <c r="AA732" s="17">
        <v>8.7083122859652806E-2</v>
      </c>
      <c r="AB732" s="17">
        <v>0.24479626350674999</v>
      </c>
      <c r="AC732" s="17">
        <v>0.22809888534813</v>
      </c>
      <c r="AD732" s="17">
        <v>0.25951697663130202</v>
      </c>
      <c r="AE732" s="17"/>
      <c r="AF732" s="17">
        <v>0.24288554037455801</v>
      </c>
      <c r="AG732" s="17">
        <v>0.251968433538513</v>
      </c>
      <c r="AH732" s="17">
        <v>0.173434997537462</v>
      </c>
      <c r="AI732" s="17">
        <v>0.15973890280525599</v>
      </c>
      <c r="AJ732" s="17">
        <v>0.33049145621890003</v>
      </c>
      <c r="AK732" s="17"/>
      <c r="AL732" s="17">
        <v>0.236288144696472</v>
      </c>
      <c r="AM732" s="17">
        <v>0.21095915817525401</v>
      </c>
      <c r="AN732" s="17">
        <v>0.298632604011212</v>
      </c>
      <c r="AO732" s="17"/>
      <c r="AP732" s="17">
        <v>0.26818791827591598</v>
      </c>
      <c r="AQ732" s="17">
        <v>0.29653308639470399</v>
      </c>
      <c r="AR732" s="17">
        <v>0.32664515512904702</v>
      </c>
      <c r="AS732" s="17">
        <v>0.25888151622809202</v>
      </c>
      <c r="AT732" s="17">
        <v>0.116662897064735</v>
      </c>
      <c r="AU732" s="17"/>
      <c r="AV732" s="17">
        <v>0</v>
      </c>
      <c r="AW732" s="17">
        <v>0.24358621368161401</v>
      </c>
      <c r="AX732" s="17">
        <v>0.19675145271892899</v>
      </c>
      <c r="AY732" s="17">
        <v>0.35613343572792899</v>
      </c>
      <c r="AZ732" s="17">
        <v>0.47705351032881199</v>
      </c>
      <c r="BA732" s="17">
        <v>0.21364047279249099</v>
      </c>
      <c r="BB732" s="17">
        <v>0.17060210229372</v>
      </c>
      <c r="BC732" s="17">
        <v>0.187435332773213</v>
      </c>
      <c r="BD732" s="17">
        <v>0.27881803877392802</v>
      </c>
      <c r="BE732" s="17">
        <v>5.6062264840731103E-2</v>
      </c>
      <c r="BF732" s="17">
        <v>0.21610785255481099</v>
      </c>
      <c r="BG732" s="17">
        <v>0.24580009313743501</v>
      </c>
      <c r="BH732" s="17">
        <v>0.25992730460665198</v>
      </c>
      <c r="BI732" s="17">
        <v>0.36884694923403699</v>
      </c>
      <c r="BJ732" s="17">
        <v>0.51815872791972595</v>
      </c>
      <c r="BK732" s="17">
        <v>0.25828626876821098</v>
      </c>
      <c r="BL732" s="17"/>
      <c r="BM732" s="17">
        <v>0.31140385880569799</v>
      </c>
      <c r="BN732" s="17">
        <v>0.238250519419273</v>
      </c>
      <c r="BO732" s="17">
        <v>0.21716962473189699</v>
      </c>
      <c r="BP732" s="17">
        <v>0.30517606562734401</v>
      </c>
      <c r="BQ732" s="17">
        <v>0.21862827532145299</v>
      </c>
      <c r="BR732" s="17">
        <v>0.31455240505545401</v>
      </c>
      <c r="BS732" s="17"/>
      <c r="BT732" s="17">
        <v>0.24176858503943999</v>
      </c>
      <c r="BU732" s="17">
        <v>0.30386668760792301</v>
      </c>
      <c r="BV732" s="17"/>
      <c r="BW732" s="17">
        <v>0.316466665610732</v>
      </c>
      <c r="BX732" s="17">
        <v>0.31934925173044798</v>
      </c>
      <c r="BY732" s="17"/>
      <c r="BZ732" s="17">
        <v>0.35275705324742301</v>
      </c>
      <c r="CA732" s="17">
        <v>0.23569884911202699</v>
      </c>
      <c r="CB732" s="17" t="s">
        <v>131</v>
      </c>
      <c r="CC732" s="17"/>
      <c r="CD732" s="17">
        <v>0.35579817608078101</v>
      </c>
      <c r="CE732" s="17">
        <v>0.51127433267144495</v>
      </c>
      <c r="CF732" s="17">
        <v>0.11400621389681199</v>
      </c>
      <c r="CG732" s="17"/>
      <c r="CH732" s="17">
        <v>0.28005431916293799</v>
      </c>
      <c r="CI732" s="17">
        <v>0.31125495994539198</v>
      </c>
      <c r="CJ732" s="17">
        <v>0.195761862519201</v>
      </c>
      <c r="CK732" s="17"/>
      <c r="CL732" s="17">
        <v>0.23945657508607199</v>
      </c>
      <c r="CM732" s="17">
        <v>0.29879974901657302</v>
      </c>
      <c r="CN732" s="17"/>
      <c r="CO732" s="17">
        <v>0.194170379855612</v>
      </c>
      <c r="CP732" s="17">
        <v>0.265408976621681</v>
      </c>
      <c r="CQ732" s="17">
        <v>0.25309487319273699</v>
      </c>
      <c r="CR732" s="17">
        <v>0.34658150847901598</v>
      </c>
    </row>
    <row r="733" spans="2:96" x14ac:dyDescent="0.25">
      <c r="B733" t="s">
        <v>379</v>
      </c>
      <c r="C733" s="17">
        <v>6.0090014947693497E-2</v>
      </c>
      <c r="D733" s="17">
        <v>4.0288503836004498E-2</v>
      </c>
      <c r="E733" s="17">
        <v>8.3222385596371101E-2</v>
      </c>
      <c r="F733" s="17"/>
      <c r="G733" s="17">
        <v>8.3126583774124505E-2</v>
      </c>
      <c r="H733" s="17">
        <v>2.9254880611175298E-2</v>
      </c>
      <c r="I733" s="17">
        <v>6.5937914025456706E-2</v>
      </c>
      <c r="J733" s="17">
        <v>8.3457605378202501E-2</v>
      </c>
      <c r="K733" s="17">
        <v>3.5759688929667001E-2</v>
      </c>
      <c r="L733" s="17">
        <v>5.9941321021334898E-2</v>
      </c>
      <c r="M733" s="17"/>
      <c r="N733" s="17">
        <v>5.9824562316711398E-2</v>
      </c>
      <c r="O733" s="17">
        <v>7.0554147202404993E-2</v>
      </c>
      <c r="P733" s="17">
        <v>7.5482007413490801E-2</v>
      </c>
      <c r="Q733" s="17">
        <v>3.8641623454042401E-2</v>
      </c>
      <c r="R733" s="17"/>
      <c r="S733" s="17">
        <v>6.8771120620487305E-2</v>
      </c>
      <c r="T733" s="17">
        <v>3.9243122624551298E-2</v>
      </c>
      <c r="U733" s="17">
        <v>4.2463407539509203E-2</v>
      </c>
      <c r="V733" s="17">
        <v>2.95431743355732E-2</v>
      </c>
      <c r="W733" s="17">
        <v>0.172248822776226</v>
      </c>
      <c r="X733" s="17">
        <v>3.5103187895159899E-2</v>
      </c>
      <c r="Y733" s="17">
        <v>4.88863527817575E-2</v>
      </c>
      <c r="Z733" s="17">
        <v>6.6989437105366895E-2</v>
      </c>
      <c r="AA733" s="17">
        <v>9.52117572909707E-2</v>
      </c>
      <c r="AB733" s="17">
        <v>0.121016593697421</v>
      </c>
      <c r="AC733" s="17">
        <v>4.9083432418478901E-2</v>
      </c>
      <c r="AD733" s="17">
        <v>3.2040881619401003E-2</v>
      </c>
      <c r="AE733" s="17"/>
      <c r="AF733" s="17">
        <v>5.7766408111727702E-2</v>
      </c>
      <c r="AG733" s="17">
        <v>6.8854325705340405E-2</v>
      </c>
      <c r="AH733" s="17">
        <v>7.1139159718356604E-2</v>
      </c>
      <c r="AI733" s="17">
        <v>0</v>
      </c>
      <c r="AJ733" s="17">
        <v>7.2067985600215406E-2</v>
      </c>
      <c r="AK733" s="17"/>
      <c r="AL733" s="17">
        <v>6.81629499799635E-2</v>
      </c>
      <c r="AM733" s="17">
        <v>6.3092387175039899E-2</v>
      </c>
      <c r="AN733" s="17">
        <v>8.1505216212890197E-2</v>
      </c>
      <c r="AO733" s="17"/>
      <c r="AP733" s="17">
        <v>4.1622217888420299E-2</v>
      </c>
      <c r="AQ733" s="17">
        <v>6.4597292361503203E-2</v>
      </c>
      <c r="AR733" s="17">
        <v>5.0315014916088703E-2</v>
      </c>
      <c r="AS733" s="17">
        <v>3.8197865875457801E-2</v>
      </c>
      <c r="AT733" s="17">
        <v>0.106873799604725</v>
      </c>
      <c r="AU733" s="17"/>
      <c r="AV733" s="17">
        <v>0</v>
      </c>
      <c r="AW733" s="17">
        <v>5.6497763488856899E-2</v>
      </c>
      <c r="AX733" s="17">
        <v>8.2568976578339004E-2</v>
      </c>
      <c r="AY733" s="17">
        <v>0</v>
      </c>
      <c r="AZ733" s="17">
        <v>2.2469076384097598E-2</v>
      </c>
      <c r="BA733" s="17">
        <v>0.102459563547868</v>
      </c>
      <c r="BB733" s="17">
        <v>8.3905938906434399E-2</v>
      </c>
      <c r="BC733" s="17">
        <v>3.5602963208199098E-2</v>
      </c>
      <c r="BD733" s="17">
        <v>7.0964634719545505E-2</v>
      </c>
      <c r="BE733" s="17">
        <v>5.3585197730836497E-2</v>
      </c>
      <c r="BF733" s="17">
        <v>0.10684529563679</v>
      </c>
      <c r="BG733" s="17">
        <v>7.3181473554020507E-2</v>
      </c>
      <c r="BH733" s="17">
        <v>5.5740636010548801E-2</v>
      </c>
      <c r="BI733" s="17">
        <v>0</v>
      </c>
      <c r="BJ733" s="17">
        <v>0</v>
      </c>
      <c r="BK733" s="17">
        <v>0</v>
      </c>
      <c r="BL733" s="17"/>
      <c r="BM733" s="17">
        <v>8.0771156067403996E-2</v>
      </c>
      <c r="BN733" s="17">
        <v>1.9269902860616799E-2</v>
      </c>
      <c r="BO733" s="17">
        <v>0.106292798167807</v>
      </c>
      <c r="BP733" s="17">
        <v>6.9054953830291199E-2</v>
      </c>
      <c r="BQ733" s="17">
        <v>0</v>
      </c>
      <c r="BR733" s="17">
        <v>9.0837100650167396E-2</v>
      </c>
      <c r="BS733" s="17"/>
      <c r="BT733" s="17">
        <v>6.4360560520357393E-2</v>
      </c>
      <c r="BU733" s="17">
        <v>5.78675212772536E-2</v>
      </c>
      <c r="BV733" s="17"/>
      <c r="BW733" s="17">
        <v>3.9391916257740398E-2</v>
      </c>
      <c r="BX733" s="17">
        <v>9.0736911158415604E-2</v>
      </c>
      <c r="BY733" s="17"/>
      <c r="BZ733" s="17">
        <v>6.8716791345702702E-2</v>
      </c>
      <c r="CA733" s="17">
        <v>5.6156782797558098E-2</v>
      </c>
      <c r="CB733" s="17" t="s">
        <v>131</v>
      </c>
      <c r="CC733" s="17"/>
      <c r="CD733" s="17">
        <v>6.4439907989123496E-2</v>
      </c>
      <c r="CE733" s="17">
        <v>5.0454436665902297E-2</v>
      </c>
      <c r="CF733" s="17">
        <v>0.133346223290192</v>
      </c>
      <c r="CG733" s="17"/>
      <c r="CH733" s="17">
        <v>5.2271971248550098E-2</v>
      </c>
      <c r="CI733" s="17">
        <v>1.27536555281714E-2</v>
      </c>
      <c r="CJ733" s="17">
        <v>0.161238976600905</v>
      </c>
      <c r="CK733" s="17"/>
      <c r="CL733" s="17">
        <v>7.6043946310550198E-2</v>
      </c>
      <c r="CM733" s="17">
        <v>4.5281250568885101E-2</v>
      </c>
      <c r="CN733" s="17"/>
      <c r="CO733" s="17">
        <v>3.4287239945547797E-2</v>
      </c>
      <c r="CP733" s="17">
        <v>1.40679027685873E-2</v>
      </c>
      <c r="CQ733" s="17">
        <v>6.6366399884316002E-2</v>
      </c>
      <c r="CR733" s="17">
        <v>0.12826216865234299</v>
      </c>
    </row>
    <row r="734" spans="2:96" x14ac:dyDescent="0.25">
      <c r="B734" t="s">
        <v>380</v>
      </c>
      <c r="C734" s="17">
        <v>1.7577082968978999E-2</v>
      </c>
      <c r="D734" s="17">
        <v>2.30732320335531E-2</v>
      </c>
      <c r="E734" s="17">
        <v>6.2856231463534603E-3</v>
      </c>
      <c r="F734" s="17"/>
      <c r="G734" s="17">
        <v>3.8752742839339299E-2</v>
      </c>
      <c r="H734" s="17">
        <v>0</v>
      </c>
      <c r="I734" s="17">
        <v>1.3639231769987201E-2</v>
      </c>
      <c r="J734" s="17">
        <v>1.50020930940645E-2</v>
      </c>
      <c r="K734" s="17">
        <v>1.79097300303999E-2</v>
      </c>
      <c r="L734" s="17">
        <v>2.31112342782137E-2</v>
      </c>
      <c r="M734" s="17"/>
      <c r="N734" s="17">
        <v>1.9332814354733802E-2</v>
      </c>
      <c r="O734" s="17">
        <v>1.9893984834353201E-2</v>
      </c>
      <c r="P734" s="17">
        <v>0</v>
      </c>
      <c r="Q734" s="17">
        <v>2.7704028354118001E-2</v>
      </c>
      <c r="R734" s="17"/>
      <c r="S734" s="17">
        <v>0</v>
      </c>
      <c r="T734" s="17">
        <v>0</v>
      </c>
      <c r="U734" s="17">
        <v>2.5508302541935899E-2</v>
      </c>
      <c r="V734" s="17">
        <v>7.3294432323520106E-2</v>
      </c>
      <c r="W734" s="17">
        <v>0</v>
      </c>
      <c r="X734" s="17">
        <v>0</v>
      </c>
      <c r="Y734" s="17">
        <v>0</v>
      </c>
      <c r="Z734" s="17">
        <v>0</v>
      </c>
      <c r="AA734" s="17">
        <v>5.9046754450065499E-2</v>
      </c>
      <c r="AB734" s="17">
        <v>2.63858456017547E-2</v>
      </c>
      <c r="AC734" s="17">
        <v>4.1801348386230001E-2</v>
      </c>
      <c r="AD734" s="17">
        <v>0</v>
      </c>
      <c r="AE734" s="17"/>
      <c r="AF734" s="17">
        <v>6.4609338767054204E-3</v>
      </c>
      <c r="AG734" s="17">
        <v>9.06914032496417E-3</v>
      </c>
      <c r="AH734" s="17">
        <v>6.1476194133594501E-2</v>
      </c>
      <c r="AI734" s="17">
        <v>0.151092855525152</v>
      </c>
      <c r="AJ734" s="17">
        <v>1.58583752341592E-2</v>
      </c>
      <c r="AK734" s="17"/>
      <c r="AL734" s="17">
        <v>2.2852029690329699E-2</v>
      </c>
      <c r="AM734" s="17">
        <v>0</v>
      </c>
      <c r="AN734" s="17">
        <v>3.6264858499813299E-2</v>
      </c>
      <c r="AO734" s="17"/>
      <c r="AP734" s="17">
        <v>1.43869116289477E-2</v>
      </c>
      <c r="AQ734" s="17">
        <v>2.6321021309391401E-2</v>
      </c>
      <c r="AR734" s="17">
        <v>2.3312842039118299E-2</v>
      </c>
      <c r="AS734" s="17">
        <v>0</v>
      </c>
      <c r="AT734" s="17">
        <v>0</v>
      </c>
      <c r="AU734" s="17"/>
      <c r="AV734" s="17">
        <v>1</v>
      </c>
      <c r="AW734" s="17">
        <v>0.14350638572044899</v>
      </c>
      <c r="AX734" s="17">
        <v>0</v>
      </c>
      <c r="AY734" s="17">
        <v>0</v>
      </c>
      <c r="AZ734" s="17">
        <v>0</v>
      </c>
      <c r="BA734" s="17">
        <v>4.1671258123763898E-2</v>
      </c>
      <c r="BB734" s="17">
        <v>0</v>
      </c>
      <c r="BC734" s="17">
        <v>0</v>
      </c>
      <c r="BD734" s="17">
        <v>0</v>
      </c>
      <c r="BE734" s="17">
        <v>5.20642801416525E-2</v>
      </c>
      <c r="BF734" s="17">
        <v>0</v>
      </c>
      <c r="BG734" s="17">
        <v>0</v>
      </c>
      <c r="BH734" s="17">
        <v>0</v>
      </c>
      <c r="BI734" s="17">
        <v>0</v>
      </c>
      <c r="BJ734" s="17">
        <v>0</v>
      </c>
      <c r="BK734" s="17">
        <v>0</v>
      </c>
      <c r="BL734" s="17"/>
      <c r="BM734" s="17">
        <v>2.0930372944861299E-2</v>
      </c>
      <c r="BN734" s="17">
        <v>3.1723671384145197E-2</v>
      </c>
      <c r="BO734" s="17">
        <v>1.7984437084302599E-2</v>
      </c>
      <c r="BP734" s="17">
        <v>0</v>
      </c>
      <c r="BQ734" s="17">
        <v>2.3151259027172601E-2</v>
      </c>
      <c r="BR734" s="17">
        <v>0</v>
      </c>
      <c r="BS734" s="17"/>
      <c r="BT734" s="17">
        <v>1.6271747612612599E-2</v>
      </c>
      <c r="BU734" s="17">
        <v>1.9534829187873502E-2</v>
      </c>
      <c r="BV734" s="17"/>
      <c r="BW734" s="17">
        <v>0</v>
      </c>
      <c r="BX734" s="17">
        <v>3.2853840711035497E-2</v>
      </c>
      <c r="BY734" s="17"/>
      <c r="BZ734" s="17">
        <v>1.5360870868622801E-2</v>
      </c>
      <c r="CA734" s="17">
        <v>1.85875272279321E-2</v>
      </c>
      <c r="CB734" s="17" t="s">
        <v>131</v>
      </c>
      <c r="CC734" s="17"/>
      <c r="CD734" s="17">
        <v>1.1288888611985201E-2</v>
      </c>
      <c r="CE734" s="17">
        <v>0</v>
      </c>
      <c r="CF734" s="17">
        <v>6.5485334333171205E-2</v>
      </c>
      <c r="CG734" s="17"/>
      <c r="CH734" s="17">
        <v>1.9532458609876999E-2</v>
      </c>
      <c r="CI734" s="17">
        <v>1.3330719836163201E-2</v>
      </c>
      <c r="CJ734" s="17">
        <v>1.49173148280691E-2</v>
      </c>
      <c r="CK734" s="17"/>
      <c r="CL734" s="17">
        <v>2.3076431192741401E-2</v>
      </c>
      <c r="CM734" s="17">
        <v>9.5129243006707304E-3</v>
      </c>
      <c r="CN734" s="17"/>
      <c r="CO734" s="17">
        <v>0</v>
      </c>
      <c r="CP734" s="17">
        <v>6.60623679510732E-3</v>
      </c>
      <c r="CQ734" s="17">
        <v>7.4267912065973402E-3</v>
      </c>
      <c r="CR734" s="17">
        <v>5.8501517827169398E-2</v>
      </c>
    </row>
    <row r="735" spans="2:96" x14ac:dyDescent="0.25">
      <c r="B735" t="s">
        <v>175</v>
      </c>
      <c r="C735" s="17">
        <v>4.9327774198260101E-2</v>
      </c>
      <c r="D735" s="17">
        <v>1.7100298157203701E-2</v>
      </c>
      <c r="E735" s="17">
        <v>8.6178145603480194E-2</v>
      </c>
      <c r="F735" s="17"/>
      <c r="G735" s="17">
        <v>2.5366830224848601E-2</v>
      </c>
      <c r="H735" s="17">
        <v>3.1777872653310703E-2</v>
      </c>
      <c r="I735" s="17">
        <v>5.3882564006288103E-2</v>
      </c>
      <c r="J735" s="17">
        <v>2.6805760996968402E-2</v>
      </c>
      <c r="K735" s="17">
        <v>5.4469700884876501E-2</v>
      </c>
      <c r="L735" s="17">
        <v>9.5353557056626501E-2</v>
      </c>
      <c r="M735" s="17"/>
      <c r="N735" s="17">
        <v>2.5233618502996599E-2</v>
      </c>
      <c r="O735" s="17">
        <v>3.6013043498138497E-2</v>
      </c>
      <c r="P735" s="17">
        <v>5.7835178155828698E-2</v>
      </c>
      <c r="Q735" s="17">
        <v>7.9967371580800306E-2</v>
      </c>
      <c r="R735" s="17"/>
      <c r="S735" s="17">
        <v>2.6483428741947101E-2</v>
      </c>
      <c r="T735" s="17">
        <v>5.5116525840577198E-2</v>
      </c>
      <c r="U735" s="17">
        <v>6.5416999395646699E-2</v>
      </c>
      <c r="V735" s="17">
        <v>2.4069684307796699E-2</v>
      </c>
      <c r="W735" s="17">
        <v>5.07451363845852E-2</v>
      </c>
      <c r="X735" s="17">
        <v>9.9065221345295301E-2</v>
      </c>
      <c r="Y735" s="17">
        <v>4.5895932788896802E-2</v>
      </c>
      <c r="Z735" s="17">
        <v>0</v>
      </c>
      <c r="AA735" s="17">
        <v>0.191397879194382</v>
      </c>
      <c r="AB735" s="17">
        <v>5.4425734896486597E-2</v>
      </c>
      <c r="AC735" s="17">
        <v>0</v>
      </c>
      <c r="AD735" s="17">
        <v>2.7521733658604199E-2</v>
      </c>
      <c r="AE735" s="17"/>
      <c r="AF735" s="17">
        <v>6.6718234662368703E-2</v>
      </c>
      <c r="AG735" s="17">
        <v>3.8220419623800399E-2</v>
      </c>
      <c r="AH735" s="17">
        <v>5.1927448100906999E-2</v>
      </c>
      <c r="AI735" s="17">
        <v>0.14617496081495901</v>
      </c>
      <c r="AJ735" s="17">
        <v>5.1376280562780902E-2</v>
      </c>
      <c r="AK735" s="17"/>
      <c r="AL735" s="17">
        <v>5.2529294802923503E-2</v>
      </c>
      <c r="AM735" s="17">
        <v>3.3063420427870902E-2</v>
      </c>
      <c r="AN735" s="17">
        <v>3.0632045203441201E-2</v>
      </c>
      <c r="AO735" s="17"/>
      <c r="AP735" s="17">
        <v>8.3805134958754704E-2</v>
      </c>
      <c r="AQ735" s="17">
        <v>3.6808828961055098E-2</v>
      </c>
      <c r="AR735" s="17">
        <v>2.2319082941235999E-2</v>
      </c>
      <c r="AS735" s="17">
        <v>3.8891119322798602E-2</v>
      </c>
      <c r="AT735" s="17">
        <v>0</v>
      </c>
      <c r="AU735" s="17"/>
      <c r="AV735" s="17">
        <v>0</v>
      </c>
      <c r="AW735" s="17">
        <v>0.116827543610655</v>
      </c>
      <c r="AX735" s="17">
        <v>7.9324217643860204E-2</v>
      </c>
      <c r="AY735" s="17">
        <v>2.64222094929575E-2</v>
      </c>
      <c r="AZ735" s="17">
        <v>0.101113667307815</v>
      </c>
      <c r="BA735" s="17">
        <v>7.2236930184560705E-2</v>
      </c>
      <c r="BB735" s="17">
        <v>5.53120586491875E-2</v>
      </c>
      <c r="BC735" s="17">
        <v>2.7668318152393501E-2</v>
      </c>
      <c r="BD735" s="17">
        <v>2.7968863650284E-2</v>
      </c>
      <c r="BE735" s="17">
        <v>0</v>
      </c>
      <c r="BF735" s="17">
        <v>0</v>
      </c>
      <c r="BG735" s="17">
        <v>0</v>
      </c>
      <c r="BH735" s="17">
        <v>0</v>
      </c>
      <c r="BI735" s="17">
        <v>0</v>
      </c>
      <c r="BJ735" s="17">
        <v>0</v>
      </c>
      <c r="BK735" s="17">
        <v>6.8353284592141197E-2</v>
      </c>
      <c r="BL735" s="17"/>
      <c r="BM735" s="17">
        <v>2.6194391689694299E-2</v>
      </c>
      <c r="BN735" s="17">
        <v>4.2212019485903002E-2</v>
      </c>
      <c r="BO735" s="17">
        <v>0.113792892945052</v>
      </c>
      <c r="BP735" s="17">
        <v>1.54134057641638E-2</v>
      </c>
      <c r="BQ735" s="17">
        <v>8.5105817639133802E-2</v>
      </c>
      <c r="BR735" s="17">
        <v>5.8284955154585899E-2</v>
      </c>
      <c r="BS735" s="17"/>
      <c r="BT735" s="17">
        <v>1.44704630710305E-2</v>
      </c>
      <c r="BU735" s="17">
        <v>8.0498053463518904E-2</v>
      </c>
      <c r="BV735" s="17"/>
      <c r="BW735" s="17">
        <v>7.0020271911115206E-2</v>
      </c>
      <c r="BX735" s="17">
        <v>4.69729366173098E-2</v>
      </c>
      <c r="BY735" s="17"/>
      <c r="BZ735" s="17">
        <v>5.1713936989700698E-2</v>
      </c>
      <c r="CA735" s="17">
        <v>4.8239843808767703E-2</v>
      </c>
      <c r="CB735" s="17" t="s">
        <v>131</v>
      </c>
      <c r="CC735" s="17"/>
      <c r="CD735" s="17">
        <v>2.3355804942390101E-2</v>
      </c>
      <c r="CE735" s="17">
        <v>3.2110033774408402E-2</v>
      </c>
      <c r="CF735" s="17">
        <v>0.238586504694527</v>
      </c>
      <c r="CG735" s="17"/>
      <c r="CH735" s="17">
        <v>2.1744873990165101E-2</v>
      </c>
      <c r="CI735" s="17">
        <v>9.2052676577188006E-2</v>
      </c>
      <c r="CJ735" s="17">
        <v>0.121113495825481</v>
      </c>
      <c r="CK735" s="17"/>
      <c r="CL735" s="17">
        <v>1.6846618518184399E-2</v>
      </c>
      <c r="CM735" s="17">
        <v>7.8020267417566694E-2</v>
      </c>
      <c r="CN735" s="17"/>
      <c r="CO735" s="17">
        <v>0</v>
      </c>
      <c r="CP735" s="17">
        <v>2.1174479774379001E-2</v>
      </c>
      <c r="CQ735" s="17">
        <v>6.4803917086448601E-2</v>
      </c>
      <c r="CR735" s="17">
        <v>8.3813887795139194E-2</v>
      </c>
    </row>
    <row r="736" spans="2:96" x14ac:dyDescent="0.25">
      <c r="B736" t="s">
        <v>381</v>
      </c>
      <c r="C736" s="17">
        <v>0.60064889194264204</v>
      </c>
      <c r="D736" s="17">
        <v>0.64074329305804101</v>
      </c>
      <c r="E736" s="17">
        <v>0.55467241507557297</v>
      </c>
      <c r="F736" s="17"/>
      <c r="G736" s="17">
        <v>0.631312592241147</v>
      </c>
      <c r="H736" s="17">
        <v>0.628342620881435</v>
      </c>
      <c r="I736" s="17">
        <v>0.59834868849178102</v>
      </c>
      <c r="J736" s="17">
        <v>0.55265631726063502</v>
      </c>
      <c r="K736" s="17">
        <v>0.57578156179323003</v>
      </c>
      <c r="L736" s="17">
        <v>0.61259710002027401</v>
      </c>
      <c r="M736" s="17"/>
      <c r="N736" s="17">
        <v>0.63621066029471396</v>
      </c>
      <c r="O736" s="17">
        <v>0.62947336887386995</v>
      </c>
      <c r="P736" s="17">
        <v>0.57941494608312405</v>
      </c>
      <c r="Q736" s="17">
        <v>0.559932086622972</v>
      </c>
      <c r="R736" s="17"/>
      <c r="S736" s="17">
        <v>0.58621515520836098</v>
      </c>
      <c r="T736" s="17">
        <v>0.63118324922335001</v>
      </c>
      <c r="U736" s="17">
        <v>0.56772957686862502</v>
      </c>
      <c r="V736" s="17">
        <v>0.69730360530433999</v>
      </c>
      <c r="W736" s="17">
        <v>0.41068471339051599</v>
      </c>
      <c r="X736" s="17">
        <v>0.50649535729250506</v>
      </c>
      <c r="Y736" s="17">
        <v>0.61134855122899101</v>
      </c>
      <c r="Z736" s="17">
        <v>0.58231522616634102</v>
      </c>
      <c r="AA736" s="17">
        <v>0.56726048620492897</v>
      </c>
      <c r="AB736" s="17">
        <v>0.553375562297588</v>
      </c>
      <c r="AC736" s="17">
        <v>0.68101633384716098</v>
      </c>
      <c r="AD736" s="17">
        <v>0.68092040809069299</v>
      </c>
      <c r="AE736" s="17"/>
      <c r="AF736" s="17">
        <v>0.62616888297464102</v>
      </c>
      <c r="AG736" s="17">
        <v>0.631887680807382</v>
      </c>
      <c r="AH736" s="17">
        <v>0.64202220050967995</v>
      </c>
      <c r="AI736" s="17">
        <v>0.54299328085463305</v>
      </c>
      <c r="AJ736" s="17">
        <v>0.53020590238394405</v>
      </c>
      <c r="AK736" s="17"/>
      <c r="AL736" s="17">
        <v>0.62016758083031198</v>
      </c>
      <c r="AM736" s="17">
        <v>0.69288503422183501</v>
      </c>
      <c r="AN736" s="17">
        <v>0.55296527607264401</v>
      </c>
      <c r="AO736" s="17"/>
      <c r="AP736" s="17">
        <v>0.59199781724796097</v>
      </c>
      <c r="AQ736" s="17">
        <v>0.57573977097334705</v>
      </c>
      <c r="AR736" s="17">
        <v>0.577407904974509</v>
      </c>
      <c r="AS736" s="17">
        <v>0.66402949857365101</v>
      </c>
      <c r="AT736" s="17">
        <v>0.77646330333053903</v>
      </c>
      <c r="AU736" s="17"/>
      <c r="AV736" s="17">
        <v>0</v>
      </c>
      <c r="AW736" s="17">
        <v>0.43958209349842498</v>
      </c>
      <c r="AX736" s="17">
        <v>0.64135535305887204</v>
      </c>
      <c r="AY736" s="17">
        <v>0.61744435477911297</v>
      </c>
      <c r="AZ736" s="17">
        <v>0.39936374597927499</v>
      </c>
      <c r="BA736" s="17">
        <v>0.56999177535131595</v>
      </c>
      <c r="BB736" s="17">
        <v>0.690179900150658</v>
      </c>
      <c r="BC736" s="17">
        <v>0.74929338586619498</v>
      </c>
      <c r="BD736" s="17">
        <v>0.62224846285624202</v>
      </c>
      <c r="BE736" s="17">
        <v>0.83828825728678003</v>
      </c>
      <c r="BF736" s="17">
        <v>0.67704685180839996</v>
      </c>
      <c r="BG736" s="17">
        <v>0.68101843330854395</v>
      </c>
      <c r="BH736" s="17">
        <v>0.68433205938279995</v>
      </c>
      <c r="BI736" s="17">
        <v>0.63115305076596295</v>
      </c>
      <c r="BJ736" s="17">
        <v>0.481841272080274</v>
      </c>
      <c r="BK736" s="17">
        <v>0.673360446639648</v>
      </c>
      <c r="BL736" s="17"/>
      <c r="BM736" s="17">
        <v>0.56070022049234203</v>
      </c>
      <c r="BN736" s="17">
        <v>0.66854388685006205</v>
      </c>
      <c r="BO736" s="17">
        <v>0.54476024707094195</v>
      </c>
      <c r="BP736" s="17">
        <v>0.61035557477820102</v>
      </c>
      <c r="BQ736" s="17">
        <v>0.67311464801224097</v>
      </c>
      <c r="BR736" s="17">
        <v>0.53632553913979297</v>
      </c>
      <c r="BS736" s="17"/>
      <c r="BT736" s="17">
        <v>0.66312864375656</v>
      </c>
      <c r="BU736" s="17">
        <v>0.53823290846343097</v>
      </c>
      <c r="BV736" s="17"/>
      <c r="BW736" s="17">
        <v>0.57412114622041299</v>
      </c>
      <c r="BX736" s="17">
        <v>0.51008705978279101</v>
      </c>
      <c r="BY736" s="17"/>
      <c r="BZ736" s="17">
        <v>0.51145134754855104</v>
      </c>
      <c r="CA736" s="17">
        <v>0.64131699705371503</v>
      </c>
      <c r="CB736" s="17" t="s">
        <v>131</v>
      </c>
      <c r="CC736" s="17"/>
      <c r="CD736" s="17">
        <v>0.54511722237572002</v>
      </c>
      <c r="CE736" s="17">
        <v>0.40616119688824398</v>
      </c>
      <c r="CF736" s="17">
        <v>0.44857572378529798</v>
      </c>
      <c r="CG736" s="17"/>
      <c r="CH736" s="17">
        <v>0.62639637698846995</v>
      </c>
      <c r="CI736" s="17">
        <v>0.570607988113085</v>
      </c>
      <c r="CJ736" s="17">
        <v>0.50696835022634401</v>
      </c>
      <c r="CK736" s="17"/>
      <c r="CL736" s="17">
        <v>0.64457642889245204</v>
      </c>
      <c r="CM736" s="17">
        <v>0.56838580869630495</v>
      </c>
      <c r="CN736" s="17"/>
      <c r="CO736" s="17">
        <v>0.77154238019884103</v>
      </c>
      <c r="CP736" s="17">
        <v>0.69274240404024501</v>
      </c>
      <c r="CQ736" s="17">
        <v>0.60830801862990103</v>
      </c>
      <c r="CR736" s="17">
        <v>0.38284091724633301</v>
      </c>
    </row>
    <row r="737" spans="2:96" x14ac:dyDescent="0.25">
      <c r="B737" t="s">
        <v>382</v>
      </c>
      <c r="C737" s="17">
        <v>7.7667097916672506E-2</v>
      </c>
      <c r="D737" s="17">
        <v>6.3361735869557595E-2</v>
      </c>
      <c r="E737" s="17">
        <v>8.9508008742724604E-2</v>
      </c>
      <c r="F737" s="17"/>
      <c r="G737" s="17">
        <v>0.121879326613464</v>
      </c>
      <c r="H737" s="17">
        <v>2.9254880611175298E-2</v>
      </c>
      <c r="I737" s="17">
        <v>7.9577145795443796E-2</v>
      </c>
      <c r="J737" s="17">
        <v>9.8459698472267002E-2</v>
      </c>
      <c r="K737" s="17">
        <v>5.36694189600668E-2</v>
      </c>
      <c r="L737" s="17">
        <v>8.3052555299548594E-2</v>
      </c>
      <c r="M737" s="17"/>
      <c r="N737" s="17">
        <v>7.9157376671445207E-2</v>
      </c>
      <c r="O737" s="17">
        <v>9.0448132036758194E-2</v>
      </c>
      <c r="P737" s="17">
        <v>7.5482007413490801E-2</v>
      </c>
      <c r="Q737" s="17">
        <v>6.6345651808160405E-2</v>
      </c>
      <c r="R737" s="17"/>
      <c r="S737" s="17">
        <v>6.8771120620487305E-2</v>
      </c>
      <c r="T737" s="17">
        <v>3.9243122624551298E-2</v>
      </c>
      <c r="U737" s="17">
        <v>6.7971710081445105E-2</v>
      </c>
      <c r="V737" s="17">
        <v>0.102837606659093</v>
      </c>
      <c r="W737" s="17">
        <v>0.172248822776226</v>
      </c>
      <c r="X737" s="17">
        <v>3.5103187895159899E-2</v>
      </c>
      <c r="Y737" s="17">
        <v>4.88863527817575E-2</v>
      </c>
      <c r="Z737" s="17">
        <v>6.6989437105366895E-2</v>
      </c>
      <c r="AA737" s="17">
        <v>0.154258511741036</v>
      </c>
      <c r="AB737" s="17">
        <v>0.14740243929917499</v>
      </c>
      <c r="AC737" s="17">
        <v>9.0884780804708895E-2</v>
      </c>
      <c r="AD737" s="17">
        <v>3.2040881619401003E-2</v>
      </c>
      <c r="AE737" s="17"/>
      <c r="AF737" s="17">
        <v>6.4227341988433106E-2</v>
      </c>
      <c r="AG737" s="17">
        <v>7.7923466030304603E-2</v>
      </c>
      <c r="AH737" s="17">
        <v>0.132615353851951</v>
      </c>
      <c r="AI737" s="17">
        <v>0.151092855525152</v>
      </c>
      <c r="AJ737" s="17">
        <v>8.7926360834374606E-2</v>
      </c>
      <c r="AK737" s="17"/>
      <c r="AL737" s="17">
        <v>9.1014979670293206E-2</v>
      </c>
      <c r="AM737" s="17">
        <v>6.3092387175039899E-2</v>
      </c>
      <c r="AN737" s="17">
        <v>0.117770074712704</v>
      </c>
      <c r="AO737" s="17"/>
      <c r="AP737" s="17">
        <v>5.6009129517368E-2</v>
      </c>
      <c r="AQ737" s="17">
        <v>9.0918313670894493E-2</v>
      </c>
      <c r="AR737" s="17">
        <v>7.3627856955207099E-2</v>
      </c>
      <c r="AS737" s="17">
        <v>3.8197865875457801E-2</v>
      </c>
      <c r="AT737" s="17">
        <v>0.106873799604725</v>
      </c>
      <c r="AU737" s="17"/>
      <c r="AV737" s="17">
        <v>1</v>
      </c>
      <c r="AW737" s="17">
        <v>0.20000414920930601</v>
      </c>
      <c r="AX737" s="17">
        <v>8.2568976578339004E-2</v>
      </c>
      <c r="AY737" s="17">
        <v>0</v>
      </c>
      <c r="AZ737" s="17">
        <v>2.2469076384097598E-2</v>
      </c>
      <c r="BA737" s="17">
        <v>0.14413082167163199</v>
      </c>
      <c r="BB737" s="17">
        <v>8.3905938906434399E-2</v>
      </c>
      <c r="BC737" s="17">
        <v>3.5602963208199098E-2</v>
      </c>
      <c r="BD737" s="17">
        <v>7.0964634719545505E-2</v>
      </c>
      <c r="BE737" s="17">
        <v>0.105649477872489</v>
      </c>
      <c r="BF737" s="17">
        <v>0.10684529563679</v>
      </c>
      <c r="BG737" s="17">
        <v>7.3181473554020507E-2</v>
      </c>
      <c r="BH737" s="17">
        <v>5.5740636010548801E-2</v>
      </c>
      <c r="BI737" s="17">
        <v>0</v>
      </c>
      <c r="BJ737" s="17">
        <v>0</v>
      </c>
      <c r="BK737" s="17">
        <v>0</v>
      </c>
      <c r="BL737" s="17"/>
      <c r="BM737" s="17">
        <v>0.10170152901226499</v>
      </c>
      <c r="BN737" s="17">
        <v>5.0993574244761898E-2</v>
      </c>
      <c r="BO737" s="17">
        <v>0.12427723525211</v>
      </c>
      <c r="BP737" s="17">
        <v>6.9054953830291199E-2</v>
      </c>
      <c r="BQ737" s="17">
        <v>2.3151259027172601E-2</v>
      </c>
      <c r="BR737" s="17">
        <v>9.0837100650167396E-2</v>
      </c>
      <c r="BS737" s="17"/>
      <c r="BT737" s="17">
        <v>8.0632308132969996E-2</v>
      </c>
      <c r="BU737" s="17">
        <v>7.7402350465127098E-2</v>
      </c>
      <c r="BV737" s="17"/>
      <c r="BW737" s="17">
        <v>3.9391916257740398E-2</v>
      </c>
      <c r="BX737" s="17">
        <v>0.123590751869451</v>
      </c>
      <c r="BY737" s="17"/>
      <c r="BZ737" s="17">
        <v>8.4077662214325499E-2</v>
      </c>
      <c r="CA737" s="17">
        <v>7.4744310025490104E-2</v>
      </c>
      <c r="CB737" s="17" t="s">
        <v>131</v>
      </c>
      <c r="CC737" s="17"/>
      <c r="CD737" s="17">
        <v>7.5728796601108705E-2</v>
      </c>
      <c r="CE737" s="17">
        <v>5.0454436665902297E-2</v>
      </c>
      <c r="CF737" s="17">
        <v>0.19883155762336299</v>
      </c>
      <c r="CG737" s="17"/>
      <c r="CH737" s="17">
        <v>7.1804429858427096E-2</v>
      </c>
      <c r="CI737" s="17">
        <v>2.6084375364334601E-2</v>
      </c>
      <c r="CJ737" s="17">
        <v>0.17615629142897399</v>
      </c>
      <c r="CK737" s="17"/>
      <c r="CL737" s="17">
        <v>9.9120377503291598E-2</v>
      </c>
      <c r="CM737" s="17">
        <v>5.4794174869555901E-2</v>
      </c>
      <c r="CN737" s="17"/>
      <c r="CO737" s="17">
        <v>3.4287239945547797E-2</v>
      </c>
      <c r="CP737" s="17">
        <v>2.0674139563694599E-2</v>
      </c>
      <c r="CQ737" s="17">
        <v>7.3793191090913396E-2</v>
      </c>
      <c r="CR737" s="17">
        <v>0.186763686479512</v>
      </c>
    </row>
    <row r="738" spans="2:96" x14ac:dyDescent="0.25">
      <c r="B738" t="s">
        <v>275</v>
      </c>
      <c r="C738" s="17">
        <v>0.522981794025969</v>
      </c>
      <c r="D738" s="17">
        <v>0.57738155718848305</v>
      </c>
      <c r="E738" s="17">
        <v>0.465164406332849</v>
      </c>
      <c r="F738" s="17"/>
      <c r="G738" s="17">
        <v>0.50943326562768299</v>
      </c>
      <c r="H738" s="17">
        <v>0.59908774027026002</v>
      </c>
      <c r="I738" s="17">
        <v>0.51877154269633796</v>
      </c>
      <c r="J738" s="17">
        <v>0.45419661878836798</v>
      </c>
      <c r="K738" s="17">
        <v>0.52211214283316398</v>
      </c>
      <c r="L738" s="17">
        <v>0.52954454472072499</v>
      </c>
      <c r="M738" s="17"/>
      <c r="N738" s="17">
        <v>0.557053283623269</v>
      </c>
      <c r="O738" s="17">
        <v>0.53902523683711201</v>
      </c>
      <c r="P738" s="17">
        <v>0.50393293866963296</v>
      </c>
      <c r="Q738" s="17">
        <v>0.49358643481481101</v>
      </c>
      <c r="R738" s="17"/>
      <c r="S738" s="17">
        <v>0.51744403458787402</v>
      </c>
      <c r="T738" s="17">
        <v>0.59194012659879802</v>
      </c>
      <c r="U738" s="17">
        <v>0.49975786678717998</v>
      </c>
      <c r="V738" s="17">
        <v>0.59446599864524696</v>
      </c>
      <c r="W738" s="17">
        <v>0.23843589061429099</v>
      </c>
      <c r="X738" s="17">
        <v>0.47139216939734502</v>
      </c>
      <c r="Y738" s="17">
        <v>0.562462198447234</v>
      </c>
      <c r="Z738" s="17">
        <v>0.51532578906097404</v>
      </c>
      <c r="AA738" s="17">
        <v>0.41300197446389197</v>
      </c>
      <c r="AB738" s="17">
        <v>0.40597312299841198</v>
      </c>
      <c r="AC738" s="17">
        <v>0.59013155304245202</v>
      </c>
      <c r="AD738" s="17">
        <v>0.64887952647129199</v>
      </c>
      <c r="AE738" s="17"/>
      <c r="AF738" s="17">
        <v>0.56194154098620797</v>
      </c>
      <c r="AG738" s="17">
        <v>0.55396421477707702</v>
      </c>
      <c r="AH738" s="17">
        <v>0.50940684665772795</v>
      </c>
      <c r="AI738" s="17">
        <v>0.39190042532948099</v>
      </c>
      <c r="AJ738" s="17">
        <v>0.44227954154957</v>
      </c>
      <c r="AK738" s="17"/>
      <c r="AL738" s="17">
        <v>0.52915260116001805</v>
      </c>
      <c r="AM738" s="17">
        <v>0.62979264704679505</v>
      </c>
      <c r="AN738" s="17">
        <v>0.43519520135994</v>
      </c>
      <c r="AO738" s="17"/>
      <c r="AP738" s="17">
        <v>0.53598868773059305</v>
      </c>
      <c r="AQ738" s="17">
        <v>0.48482145730245202</v>
      </c>
      <c r="AR738" s="17">
        <v>0.50378004801930198</v>
      </c>
      <c r="AS738" s="17">
        <v>0.62583163269819297</v>
      </c>
      <c r="AT738" s="17">
        <v>0.66958950372581405</v>
      </c>
      <c r="AU738" s="17"/>
      <c r="AV738" s="17">
        <v>-1</v>
      </c>
      <c r="AW738" s="17">
        <v>0.23957794428911899</v>
      </c>
      <c r="AX738" s="17">
        <v>0.55878637648053298</v>
      </c>
      <c r="AY738" s="17">
        <v>0.61744435477911297</v>
      </c>
      <c r="AZ738" s="17">
        <v>0.37689466959517698</v>
      </c>
      <c r="BA738" s="17">
        <v>0.42586095367968402</v>
      </c>
      <c r="BB738" s="17">
        <v>0.60627396124422395</v>
      </c>
      <c r="BC738" s="17">
        <v>0.71369042265799498</v>
      </c>
      <c r="BD738" s="17">
        <v>0.55128382813669696</v>
      </c>
      <c r="BE738" s="17">
        <v>0.73263877941429101</v>
      </c>
      <c r="BF738" s="17">
        <v>0.57020155617160995</v>
      </c>
      <c r="BG738" s="17">
        <v>0.60783695975452401</v>
      </c>
      <c r="BH738" s="17">
        <v>0.62859142337225105</v>
      </c>
      <c r="BI738" s="17">
        <v>0.63115305076596295</v>
      </c>
      <c r="BJ738" s="17">
        <v>0.481841272080274</v>
      </c>
      <c r="BK738" s="17">
        <v>0.673360446639648</v>
      </c>
      <c r="BL738" s="17"/>
      <c r="BM738" s="17">
        <v>0.45899869148007699</v>
      </c>
      <c r="BN738" s="17">
        <v>0.61755031260530002</v>
      </c>
      <c r="BO738" s="17">
        <v>0.42048301181883202</v>
      </c>
      <c r="BP738" s="17">
        <v>0.54130062094790998</v>
      </c>
      <c r="BQ738" s="17">
        <v>0.649963388985068</v>
      </c>
      <c r="BR738" s="17">
        <v>0.44548843848962499</v>
      </c>
      <c r="BS738" s="17"/>
      <c r="BT738" s="17">
        <v>0.58249633562359004</v>
      </c>
      <c r="BU738" s="17">
        <v>0.46083055799830303</v>
      </c>
      <c r="BV738" s="17"/>
      <c r="BW738" s="17">
        <v>0.53472922996267203</v>
      </c>
      <c r="BX738" s="17">
        <v>0.386496307913339</v>
      </c>
      <c r="BY738" s="17"/>
      <c r="BZ738" s="17">
        <v>0.42737368533422598</v>
      </c>
      <c r="CA738" s="17">
        <v>0.56657268702822505</v>
      </c>
      <c r="CB738" s="17" t="s">
        <v>131</v>
      </c>
      <c r="CC738" s="17"/>
      <c r="CD738" s="17">
        <v>0.46938842577461098</v>
      </c>
      <c r="CE738" s="17">
        <v>0.35570676022234199</v>
      </c>
      <c r="CF738" s="17">
        <v>0.24974416616193501</v>
      </c>
      <c r="CG738" s="17"/>
      <c r="CH738" s="17">
        <v>0.55459194713004301</v>
      </c>
      <c r="CI738" s="17">
        <v>0.54452361274875005</v>
      </c>
      <c r="CJ738" s="17">
        <v>0.33081205879737002</v>
      </c>
      <c r="CK738" s="17"/>
      <c r="CL738" s="17">
        <v>0.54545605138915998</v>
      </c>
      <c r="CM738" s="17">
        <v>0.51359163382674899</v>
      </c>
      <c r="CN738" s="17"/>
      <c r="CO738" s="17">
        <v>0.73725514025329297</v>
      </c>
      <c r="CP738" s="17">
        <v>0.67206826447655099</v>
      </c>
      <c r="CQ738" s="17">
        <v>0.53451482753898805</v>
      </c>
      <c r="CR738" s="17">
        <v>0.19607723076682099</v>
      </c>
    </row>
    <row r="739" spans="2:96" x14ac:dyDescent="0.25">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c r="AK739" s="17"/>
      <c r="AL739" s="17"/>
      <c r="AM739" s="17"/>
      <c r="AN739" s="17"/>
      <c r="AO739" s="17"/>
      <c r="AP739" s="17"/>
      <c r="AQ739" s="17"/>
      <c r="AR739" s="17"/>
      <c r="AS739" s="17"/>
      <c r="AT739" s="17"/>
      <c r="AU739" s="17"/>
      <c r="AV739" s="17"/>
      <c r="AW739" s="17"/>
      <c r="AX739" s="17"/>
      <c r="AY739" s="17"/>
      <c r="AZ739" s="17"/>
      <c r="BA739" s="17"/>
      <c r="BB739" s="17"/>
      <c r="BC739" s="17"/>
      <c r="BD739" s="17"/>
      <c r="BE739" s="17"/>
      <c r="BF739" s="17"/>
      <c r="BG739" s="17"/>
      <c r="BH739" s="17"/>
      <c r="BI739" s="17"/>
      <c r="BJ739" s="17"/>
      <c r="BK739" s="17"/>
      <c r="BL739" s="17"/>
      <c r="BM739" s="17"/>
      <c r="BN739" s="17"/>
      <c r="BO739" s="17"/>
      <c r="BP739" s="17"/>
      <c r="BQ739" s="17"/>
      <c r="BR739" s="17"/>
      <c r="BS739" s="17"/>
      <c r="BT739" s="17"/>
      <c r="BU739" s="17"/>
      <c r="BV739" s="17"/>
      <c r="BW739" s="17"/>
      <c r="BX739" s="17"/>
      <c r="BY739" s="17"/>
      <c r="BZ739" s="17"/>
      <c r="CA739" s="17"/>
      <c r="CB739" s="17"/>
      <c r="CC739" s="17"/>
      <c r="CD739" s="17"/>
      <c r="CE739" s="17"/>
      <c r="CF739" s="17"/>
      <c r="CG739" s="17"/>
      <c r="CH739" s="17"/>
      <c r="CI739" s="17"/>
      <c r="CJ739" s="17"/>
      <c r="CK739" s="17"/>
      <c r="CL739" s="17"/>
      <c r="CM739" s="17"/>
      <c r="CN739" s="17"/>
      <c r="CO739" s="17"/>
      <c r="CP739" s="17"/>
      <c r="CQ739" s="17"/>
      <c r="CR739" s="17"/>
    </row>
    <row r="740" spans="2:96" x14ac:dyDescent="0.25">
      <c r="B740" s="6" t="s">
        <v>407</v>
      </c>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17"/>
      <c r="AK740" s="17"/>
      <c r="AL740" s="17"/>
      <c r="AM740" s="17"/>
      <c r="AN740" s="17"/>
      <c r="AO740" s="17"/>
      <c r="AP740" s="17"/>
      <c r="AQ740" s="17"/>
      <c r="AR740" s="17"/>
      <c r="AS740" s="17"/>
      <c r="AT740" s="17"/>
      <c r="AU740" s="17"/>
      <c r="AV740" s="17"/>
      <c r="AW740" s="17"/>
      <c r="AX740" s="17"/>
      <c r="AY740" s="17"/>
      <c r="AZ740" s="17"/>
      <c r="BA740" s="17"/>
      <c r="BB740" s="17"/>
      <c r="BC740" s="17"/>
      <c r="BD740" s="17"/>
      <c r="BE740" s="17"/>
      <c r="BF740" s="17"/>
      <c r="BG740" s="17"/>
      <c r="BH740" s="17"/>
      <c r="BI740" s="17"/>
      <c r="BJ740" s="17"/>
      <c r="BK740" s="17"/>
      <c r="BL740" s="17"/>
      <c r="BM740" s="17"/>
      <c r="BN740" s="17"/>
      <c r="BO740" s="17"/>
      <c r="BP740" s="17"/>
      <c r="BQ740" s="17"/>
      <c r="BR740" s="17"/>
      <c r="BS740" s="17"/>
      <c r="BT740" s="17"/>
      <c r="BU740" s="17"/>
      <c r="BV740" s="17"/>
      <c r="BW740" s="17"/>
      <c r="BX740" s="17"/>
      <c r="BY740" s="17"/>
      <c r="BZ740" s="17"/>
      <c r="CA740" s="17"/>
      <c r="CB740" s="17"/>
      <c r="CC740" s="17"/>
      <c r="CD740" s="17"/>
      <c r="CE740" s="17"/>
      <c r="CF740" s="17"/>
      <c r="CG740" s="17"/>
      <c r="CH740" s="17"/>
      <c r="CI740" s="17"/>
      <c r="CJ740" s="17"/>
      <c r="CK740" s="17"/>
      <c r="CL740" s="17"/>
      <c r="CM740" s="17"/>
      <c r="CN740" s="17"/>
      <c r="CO740" s="17"/>
      <c r="CP740" s="17"/>
      <c r="CQ740" s="17"/>
      <c r="CR740" s="17"/>
    </row>
    <row r="741" spans="2:96" x14ac:dyDescent="0.25">
      <c r="B741" s="24" t="s">
        <v>402</v>
      </c>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c r="AK741" s="17"/>
      <c r="AL741" s="17"/>
      <c r="AM741" s="17"/>
      <c r="AN741" s="17"/>
      <c r="AO741" s="17"/>
      <c r="AP741" s="17"/>
      <c r="AQ741" s="17"/>
      <c r="AR741" s="17"/>
      <c r="AS741" s="17"/>
      <c r="AT741" s="17"/>
      <c r="AU741" s="17"/>
      <c r="AV741" s="17"/>
      <c r="AW741" s="17"/>
      <c r="AX741" s="17"/>
      <c r="AY741" s="17"/>
      <c r="AZ741" s="17"/>
      <c r="BA741" s="17"/>
      <c r="BB741" s="17"/>
      <c r="BC741" s="17"/>
      <c r="BD741" s="17"/>
      <c r="BE741" s="17"/>
      <c r="BF741" s="17"/>
      <c r="BG741" s="17"/>
      <c r="BH741" s="17"/>
      <c r="BI741" s="17"/>
      <c r="BJ741" s="17"/>
      <c r="BK741" s="17"/>
      <c r="BL741" s="17"/>
      <c r="BM741" s="17"/>
      <c r="BN741" s="17"/>
      <c r="BO741" s="17"/>
      <c r="BP741" s="17"/>
      <c r="BQ741" s="17"/>
      <c r="BR741" s="17"/>
      <c r="BS741" s="17"/>
      <c r="BT741" s="17"/>
      <c r="BU741" s="17"/>
      <c r="BV741" s="17"/>
      <c r="BW741" s="17"/>
      <c r="BX741" s="17"/>
      <c r="BY741" s="17"/>
      <c r="BZ741" s="17"/>
      <c r="CA741" s="17"/>
      <c r="CB741" s="17"/>
      <c r="CC741" s="17"/>
      <c r="CD741" s="17"/>
      <c r="CE741" s="17"/>
      <c r="CF741" s="17"/>
      <c r="CG741" s="17"/>
      <c r="CH741" s="17"/>
      <c r="CI741" s="17"/>
      <c r="CJ741" s="17"/>
      <c r="CK741" s="17"/>
      <c r="CL741" s="17"/>
      <c r="CM741" s="17"/>
      <c r="CN741" s="17"/>
      <c r="CO741" s="17"/>
      <c r="CP741" s="17"/>
      <c r="CQ741" s="17"/>
      <c r="CR741" s="17"/>
    </row>
    <row r="742" spans="2:96" x14ac:dyDescent="0.25">
      <c r="B742" t="s">
        <v>376</v>
      </c>
      <c r="C742" s="17">
        <v>0.256930761016603</v>
      </c>
      <c r="D742" s="17">
        <v>0.23889167419473301</v>
      </c>
      <c r="E742" s="17">
        <v>0.27611897715216599</v>
      </c>
      <c r="F742" s="17"/>
      <c r="G742" s="17">
        <v>0.22725898609596101</v>
      </c>
      <c r="H742" s="17">
        <v>0.28396210761389801</v>
      </c>
      <c r="I742" s="17">
        <v>0.16842598707100001</v>
      </c>
      <c r="J742" s="17">
        <v>0.20896949149219299</v>
      </c>
      <c r="K742" s="17">
        <v>0.36588138767185102</v>
      </c>
      <c r="L742" s="17">
        <v>0.31234346161983101</v>
      </c>
      <c r="M742" s="17"/>
      <c r="N742" s="17">
        <v>0.32994354417599597</v>
      </c>
      <c r="O742" s="17">
        <v>0.270733088172667</v>
      </c>
      <c r="P742" s="17">
        <v>0.21179392399301999</v>
      </c>
      <c r="Q742" s="17">
        <v>0.20890194454166799</v>
      </c>
      <c r="R742" s="17"/>
      <c r="S742" s="17">
        <v>0.28574098218106597</v>
      </c>
      <c r="T742" s="17">
        <v>0.19098531135855201</v>
      </c>
      <c r="U742" s="17">
        <v>0.29994993246860002</v>
      </c>
      <c r="V742" s="17">
        <v>0.26078097852660598</v>
      </c>
      <c r="W742" s="17">
        <v>0.23161869598969001</v>
      </c>
      <c r="X742" s="17">
        <v>0.26072468070687899</v>
      </c>
      <c r="Y742" s="17">
        <v>0.29536955552359001</v>
      </c>
      <c r="Z742" s="17">
        <v>0.215075890294467</v>
      </c>
      <c r="AA742" s="17">
        <v>0.33829846422500698</v>
      </c>
      <c r="AB742" s="17">
        <v>0.153241816680806</v>
      </c>
      <c r="AC742" s="17">
        <v>0.29089998278242002</v>
      </c>
      <c r="AD742" s="17">
        <v>0.26436115610161298</v>
      </c>
      <c r="AE742" s="17"/>
      <c r="AF742" s="17">
        <v>0.31213816738905897</v>
      </c>
      <c r="AG742" s="17">
        <v>0.19835954504556999</v>
      </c>
      <c r="AH742" s="17">
        <v>0.28173848567035298</v>
      </c>
      <c r="AI742" s="17">
        <v>0.28451965203853802</v>
      </c>
      <c r="AJ742" s="17">
        <v>0.250254202488494</v>
      </c>
      <c r="AK742" s="17"/>
      <c r="AL742" s="17">
        <v>0.33396248713893101</v>
      </c>
      <c r="AM742" s="17">
        <v>0.25255702236840299</v>
      </c>
      <c r="AN742" s="17">
        <v>0.194459504634307</v>
      </c>
      <c r="AO742" s="17"/>
      <c r="AP742" s="17">
        <v>0.37954813027404599</v>
      </c>
      <c r="AQ742" s="17">
        <v>0.15314484941157799</v>
      </c>
      <c r="AR742" s="17">
        <v>0.263247027783159</v>
      </c>
      <c r="AS742" s="17">
        <v>0.29713145199262497</v>
      </c>
      <c r="AT742" s="17">
        <v>0.31055172457800601</v>
      </c>
      <c r="AU742" s="17"/>
      <c r="AV742" s="17">
        <v>0</v>
      </c>
      <c r="AW742" s="17">
        <v>0.14942935965607301</v>
      </c>
      <c r="AX742" s="17">
        <v>0.32831404258734898</v>
      </c>
      <c r="AY742" s="17">
        <v>0.29443692477011202</v>
      </c>
      <c r="AZ742" s="17">
        <v>0.17092070692213901</v>
      </c>
      <c r="BA742" s="17">
        <v>0.24323683071338101</v>
      </c>
      <c r="BB742" s="17">
        <v>0.209163196757265</v>
      </c>
      <c r="BC742" s="17">
        <v>0.234622539180569</v>
      </c>
      <c r="BD742" s="17">
        <v>0.29084764113207101</v>
      </c>
      <c r="BE742" s="17">
        <v>0.52846443473568105</v>
      </c>
      <c r="BF742" s="17">
        <v>9.21179869707624E-2</v>
      </c>
      <c r="BG742" s="17">
        <v>0.23950443154013201</v>
      </c>
      <c r="BH742" s="17">
        <v>0.32286810619406803</v>
      </c>
      <c r="BI742" s="17">
        <v>0.49562819351007498</v>
      </c>
      <c r="BJ742" s="17">
        <v>0.299238828108083</v>
      </c>
      <c r="BK742" s="17">
        <v>0.30940814384459497</v>
      </c>
      <c r="BL742" s="17"/>
      <c r="BM742" s="17">
        <v>0.26935849337773798</v>
      </c>
      <c r="BN742" s="17">
        <v>0.26637044462514298</v>
      </c>
      <c r="BO742" s="17">
        <v>0.27928676948814102</v>
      </c>
      <c r="BP742" s="17">
        <v>0.13909353421204601</v>
      </c>
      <c r="BQ742" s="17">
        <v>0.37058672594395098</v>
      </c>
      <c r="BR742" s="17">
        <v>0.23193227277228001</v>
      </c>
      <c r="BS742" s="17"/>
      <c r="BT742" s="17">
        <v>0.26557987918890802</v>
      </c>
      <c r="BU742" s="17">
        <v>0.25132935079423002</v>
      </c>
      <c r="BV742" s="17"/>
      <c r="BW742" s="17">
        <v>0.30648792323143198</v>
      </c>
      <c r="BX742" s="17">
        <v>0.204632411217542</v>
      </c>
      <c r="BY742" s="17"/>
      <c r="BZ742" s="17">
        <v>0.225903156366066</v>
      </c>
      <c r="CA742" s="17">
        <v>0.27107727027136302</v>
      </c>
      <c r="CB742" s="17" t="s">
        <v>131</v>
      </c>
      <c r="CC742" s="17"/>
      <c r="CD742" s="17">
        <v>0.26476677457743902</v>
      </c>
      <c r="CE742" s="17">
        <v>0.125741145420183</v>
      </c>
      <c r="CF742" s="17">
        <v>0.18171825485507501</v>
      </c>
      <c r="CG742" s="17"/>
      <c r="CH742" s="17">
        <v>0.26659244348945699</v>
      </c>
      <c r="CI742" s="17">
        <v>0.25682985080141602</v>
      </c>
      <c r="CJ742" s="17">
        <v>0.18410922688036699</v>
      </c>
      <c r="CK742" s="17"/>
      <c r="CL742" s="17">
        <v>0.25822144366120298</v>
      </c>
      <c r="CM742" s="17">
        <v>0.26208277013301501</v>
      </c>
      <c r="CN742" s="17"/>
      <c r="CO742" s="17">
        <v>0.35728577941252199</v>
      </c>
      <c r="CP742" s="17">
        <v>0.389691342770215</v>
      </c>
      <c r="CQ742" s="17">
        <v>0.17073363400417499</v>
      </c>
      <c r="CR742" s="17">
        <v>0.168568887938849</v>
      </c>
    </row>
    <row r="743" spans="2:96" x14ac:dyDescent="0.25">
      <c r="B743" t="s">
        <v>377</v>
      </c>
      <c r="C743" s="17">
        <v>0.45894264003676799</v>
      </c>
      <c r="D743" s="17">
        <v>0.48767137714397202</v>
      </c>
      <c r="E743" s="17">
        <v>0.42855695982679098</v>
      </c>
      <c r="F743" s="17"/>
      <c r="G743" s="17">
        <v>0.49334654547822099</v>
      </c>
      <c r="H743" s="17">
        <v>0.54597364712797003</v>
      </c>
      <c r="I743" s="17">
        <v>0.45104620639076698</v>
      </c>
      <c r="J743" s="17">
        <v>0.46427091057174502</v>
      </c>
      <c r="K743" s="17">
        <v>0.40205157945167302</v>
      </c>
      <c r="L743" s="17">
        <v>0.39411180810750701</v>
      </c>
      <c r="M743" s="17"/>
      <c r="N743" s="17">
        <v>0.42291504579635802</v>
      </c>
      <c r="O743" s="17">
        <v>0.38805755539025399</v>
      </c>
      <c r="P743" s="17">
        <v>0.52400958294386601</v>
      </c>
      <c r="Q743" s="17">
        <v>0.51601306681625203</v>
      </c>
      <c r="R743" s="17"/>
      <c r="S743" s="17">
        <v>0.45142878899886102</v>
      </c>
      <c r="T743" s="17">
        <v>0.52423150824223197</v>
      </c>
      <c r="U743" s="17">
        <v>0.33649999465375902</v>
      </c>
      <c r="V743" s="17">
        <v>0.52461527531655605</v>
      </c>
      <c r="W743" s="17">
        <v>0.32351838642314501</v>
      </c>
      <c r="X743" s="17">
        <v>0.40740986453880601</v>
      </c>
      <c r="Y743" s="17">
        <v>0.41834813506123297</v>
      </c>
      <c r="Z743" s="17">
        <v>0.41683008704132501</v>
      </c>
      <c r="AA743" s="17">
        <v>0.41258105467754902</v>
      </c>
      <c r="AB743" s="17">
        <v>0.50816407637038896</v>
      </c>
      <c r="AC743" s="17">
        <v>0.40958589533991302</v>
      </c>
      <c r="AD743" s="17">
        <v>0.59050636747913099</v>
      </c>
      <c r="AE743" s="17"/>
      <c r="AF743" s="17">
        <v>0.44297480377429799</v>
      </c>
      <c r="AG743" s="17">
        <v>0.44361992803559402</v>
      </c>
      <c r="AH743" s="17">
        <v>0.42946779029608401</v>
      </c>
      <c r="AI743" s="17">
        <v>0.37165110441074101</v>
      </c>
      <c r="AJ743" s="17">
        <v>0.49864921596508999</v>
      </c>
      <c r="AK743" s="17"/>
      <c r="AL743" s="17">
        <v>0.46550122421375101</v>
      </c>
      <c r="AM743" s="17">
        <v>0.48682645770187599</v>
      </c>
      <c r="AN743" s="17">
        <v>0.53120118633359503</v>
      </c>
      <c r="AO743" s="17"/>
      <c r="AP743" s="17">
        <v>0.40281471761682403</v>
      </c>
      <c r="AQ743" s="17">
        <v>0.52006501472644395</v>
      </c>
      <c r="AR743" s="17">
        <v>0.43263956969557799</v>
      </c>
      <c r="AS743" s="17">
        <v>0.50971726313797905</v>
      </c>
      <c r="AT743" s="17">
        <v>0.58257447581726796</v>
      </c>
      <c r="AU743" s="17"/>
      <c r="AV743" s="17">
        <v>0</v>
      </c>
      <c r="AW743" s="17">
        <v>0.33180807376562999</v>
      </c>
      <c r="AX743" s="17">
        <v>0.48605706119800202</v>
      </c>
      <c r="AY743" s="17">
        <v>0.42719909507846998</v>
      </c>
      <c r="AZ743" s="17">
        <v>0.46298010826208402</v>
      </c>
      <c r="BA743" s="17">
        <v>0.45204778620414898</v>
      </c>
      <c r="BB743" s="17">
        <v>0.56401829411095505</v>
      </c>
      <c r="BC743" s="17">
        <v>0.61627556636052006</v>
      </c>
      <c r="BD743" s="17">
        <v>0.40269009430686298</v>
      </c>
      <c r="BE743" s="17">
        <v>0.31171740742317999</v>
      </c>
      <c r="BF743" s="17">
        <v>0.46678231596471398</v>
      </c>
      <c r="BG743" s="17">
        <v>0.55745463498946102</v>
      </c>
      <c r="BH743" s="17">
        <v>0.453634345583108</v>
      </c>
      <c r="BI743" s="17">
        <v>0.23629967901443599</v>
      </c>
      <c r="BJ743" s="17">
        <v>0.457569037723003</v>
      </c>
      <c r="BK743" s="17">
        <v>0.54546431402992102</v>
      </c>
      <c r="BL743" s="17"/>
      <c r="BM743" s="17">
        <v>0.443011710074661</v>
      </c>
      <c r="BN743" s="17">
        <v>0.47212238168507997</v>
      </c>
      <c r="BO743" s="17">
        <v>0.380410607123987</v>
      </c>
      <c r="BP743" s="17">
        <v>0.47343347398686603</v>
      </c>
      <c r="BQ743" s="17">
        <v>0.40405770048190698</v>
      </c>
      <c r="BR743" s="17">
        <v>0.57286279948419205</v>
      </c>
      <c r="BS743" s="17"/>
      <c r="BT743" s="17">
        <v>0.481962653568279</v>
      </c>
      <c r="BU743" s="17">
        <v>0.43151090645121898</v>
      </c>
      <c r="BV743" s="17"/>
      <c r="BW743" s="17">
        <v>0.40091403320254598</v>
      </c>
      <c r="BX743" s="17">
        <v>0.51832218380156203</v>
      </c>
      <c r="BY743" s="17"/>
      <c r="BZ743" s="17">
        <v>0.47560454923325501</v>
      </c>
      <c r="CA743" s="17">
        <v>0.45134592558507802</v>
      </c>
      <c r="CB743" s="17" t="s">
        <v>131</v>
      </c>
      <c r="CC743" s="17"/>
      <c r="CD743" s="17">
        <v>0.46801673394980198</v>
      </c>
      <c r="CE743" s="17">
        <v>0.47432947772864398</v>
      </c>
      <c r="CF743" s="17">
        <v>0.49209652306888901</v>
      </c>
      <c r="CG743" s="17"/>
      <c r="CH743" s="17">
        <v>0.44227792918236303</v>
      </c>
      <c r="CI743" s="17">
        <v>0.47647869597192999</v>
      </c>
      <c r="CJ743" s="17">
        <v>0.52982234402342099</v>
      </c>
      <c r="CK743" s="17"/>
      <c r="CL743" s="17">
        <v>0.45886708643677598</v>
      </c>
      <c r="CM743" s="17">
        <v>0.45960073705082</v>
      </c>
      <c r="CN743" s="17"/>
      <c r="CO743" s="17">
        <v>0.47861702663080602</v>
      </c>
      <c r="CP743" s="17">
        <v>0.40745790903680001</v>
      </c>
      <c r="CQ743" s="17">
        <v>0.54295963585853302</v>
      </c>
      <c r="CR743" s="17">
        <v>0.382559222925002</v>
      </c>
    </row>
    <row r="744" spans="2:96" x14ac:dyDescent="0.25">
      <c r="B744" t="s">
        <v>378</v>
      </c>
      <c r="C744" s="17">
        <v>0.18984260675610101</v>
      </c>
      <c r="D744" s="17">
        <v>0.18146311075148999</v>
      </c>
      <c r="E744" s="17">
        <v>0.202339061231673</v>
      </c>
      <c r="F744" s="17"/>
      <c r="G744" s="17">
        <v>0.23517359211935299</v>
      </c>
      <c r="H744" s="17">
        <v>0.12510451412141699</v>
      </c>
      <c r="I744" s="17">
        <v>0.23652942406615099</v>
      </c>
      <c r="J744" s="17">
        <v>0.21312467460430101</v>
      </c>
      <c r="K744" s="17">
        <v>0.14332548810526199</v>
      </c>
      <c r="L744" s="17">
        <v>0.17812721243917701</v>
      </c>
      <c r="M744" s="17"/>
      <c r="N744" s="17">
        <v>0.150628681928652</v>
      </c>
      <c r="O744" s="17">
        <v>0.23465291874347899</v>
      </c>
      <c r="P744" s="17">
        <v>0.19126705273005001</v>
      </c>
      <c r="Q744" s="17">
        <v>0.177002880385004</v>
      </c>
      <c r="R744" s="17"/>
      <c r="S744" s="17">
        <v>0.14557286726482099</v>
      </c>
      <c r="T744" s="17">
        <v>0.226054161580546</v>
      </c>
      <c r="U744" s="17">
        <v>0.233390380687924</v>
      </c>
      <c r="V744" s="17">
        <v>9.3346046895375706E-2</v>
      </c>
      <c r="W744" s="17">
        <v>0.24009423089870699</v>
      </c>
      <c r="X744" s="17">
        <v>0.276804907113823</v>
      </c>
      <c r="Y744" s="17">
        <v>0.237395956633419</v>
      </c>
      <c r="Z744" s="17">
        <v>0.30110458555884201</v>
      </c>
      <c r="AA744" s="17">
        <v>0.19918987606528499</v>
      </c>
      <c r="AB744" s="17">
        <v>0.19036159555867899</v>
      </c>
      <c r="AC744" s="17">
        <v>0.156334132662548</v>
      </c>
      <c r="AD744" s="17">
        <v>0.145132476419255</v>
      </c>
      <c r="AE744" s="17"/>
      <c r="AF744" s="17">
        <v>0.16946653197606701</v>
      </c>
      <c r="AG744" s="17">
        <v>0.22979614112667701</v>
      </c>
      <c r="AH744" s="17">
        <v>0.11049130637394</v>
      </c>
      <c r="AI744" s="17">
        <v>0.192736388025568</v>
      </c>
      <c r="AJ744" s="17">
        <v>0.19068983514903201</v>
      </c>
      <c r="AK744" s="17"/>
      <c r="AL744" s="17">
        <v>0.11423578517457</v>
      </c>
      <c r="AM744" s="17">
        <v>0.174932875162049</v>
      </c>
      <c r="AN744" s="17">
        <v>0.16368328215602901</v>
      </c>
      <c r="AO744" s="17"/>
      <c r="AP744" s="17">
        <v>0.13300033652290999</v>
      </c>
      <c r="AQ744" s="17">
        <v>0.25403397279469497</v>
      </c>
      <c r="AR744" s="17">
        <v>0.20320824544881599</v>
      </c>
      <c r="AS744" s="17">
        <v>0.139160587366043</v>
      </c>
      <c r="AT744" s="17">
        <v>0</v>
      </c>
      <c r="AU744" s="17"/>
      <c r="AV744" s="17">
        <v>0</v>
      </c>
      <c r="AW744" s="17">
        <v>0.256970996964479</v>
      </c>
      <c r="AX744" s="17">
        <v>8.0194802040121402E-2</v>
      </c>
      <c r="AY744" s="17">
        <v>0.22123707295866701</v>
      </c>
      <c r="AZ744" s="17">
        <v>0.299157752948916</v>
      </c>
      <c r="BA744" s="17">
        <v>0.209560744338773</v>
      </c>
      <c r="BB744" s="17">
        <v>0.106270228902096</v>
      </c>
      <c r="BC744" s="17">
        <v>8.6190517565272795E-2</v>
      </c>
      <c r="BD744" s="17">
        <v>0.27723916490445599</v>
      </c>
      <c r="BE744" s="17">
        <v>5.4168679968649401E-2</v>
      </c>
      <c r="BF744" s="17">
        <v>0.34095004839716803</v>
      </c>
      <c r="BG744" s="17">
        <v>0.12985945991638601</v>
      </c>
      <c r="BH744" s="17">
        <v>0.16775691221227601</v>
      </c>
      <c r="BI744" s="17">
        <v>0.135524857255888</v>
      </c>
      <c r="BJ744" s="17">
        <v>0.243192134168913</v>
      </c>
      <c r="BK744" s="17">
        <v>0.14512754212548401</v>
      </c>
      <c r="BL744" s="17"/>
      <c r="BM744" s="17">
        <v>0.18865721483686301</v>
      </c>
      <c r="BN744" s="17">
        <v>0.210511583447726</v>
      </c>
      <c r="BO744" s="17">
        <v>0.164914460973382</v>
      </c>
      <c r="BP744" s="17">
        <v>0.25931331112234002</v>
      </c>
      <c r="BQ744" s="17">
        <v>0.159527626000602</v>
      </c>
      <c r="BR744" s="17">
        <v>0.12242490994503701</v>
      </c>
      <c r="BS744" s="17"/>
      <c r="BT744" s="17">
        <v>0.17345560926275699</v>
      </c>
      <c r="BU744" s="17">
        <v>0.20392120044203799</v>
      </c>
      <c r="BV744" s="17"/>
      <c r="BW744" s="17">
        <v>0.19727527401851</v>
      </c>
      <c r="BX744" s="17">
        <v>0.166110764763374</v>
      </c>
      <c r="BY744" s="17"/>
      <c r="BZ744" s="17">
        <v>0.19859035260095501</v>
      </c>
      <c r="CA744" s="17">
        <v>0.18585422064166099</v>
      </c>
      <c r="CB744" s="17" t="s">
        <v>131</v>
      </c>
      <c r="CC744" s="17"/>
      <c r="CD744" s="17">
        <v>0.171022417823118</v>
      </c>
      <c r="CE744" s="17">
        <v>0.36562969161848602</v>
      </c>
      <c r="CF744" s="17">
        <v>7.6469435873857294E-2</v>
      </c>
      <c r="CG744" s="17"/>
      <c r="CH744" s="17">
        <v>0.207426540244803</v>
      </c>
      <c r="CI744" s="17">
        <v>0.18023417137178299</v>
      </c>
      <c r="CJ744" s="17">
        <v>0.12915529492132499</v>
      </c>
      <c r="CK744" s="17"/>
      <c r="CL744" s="17">
        <v>0.20084282101932299</v>
      </c>
      <c r="CM744" s="17">
        <v>0.17056388772258901</v>
      </c>
      <c r="CN744" s="17"/>
      <c r="CO744" s="17">
        <v>0.16409719395667199</v>
      </c>
      <c r="CP744" s="17">
        <v>0.160482426625083</v>
      </c>
      <c r="CQ744" s="17">
        <v>0.176816102874332</v>
      </c>
      <c r="CR744" s="17">
        <v>0.26653431982095399</v>
      </c>
    </row>
    <row r="745" spans="2:96" x14ac:dyDescent="0.25">
      <c r="B745" t="s">
        <v>379</v>
      </c>
      <c r="C745" s="17">
        <v>4.4706137137607301E-2</v>
      </c>
      <c r="D745" s="17">
        <v>4.1633986351486997E-2</v>
      </c>
      <c r="E745" s="17">
        <v>4.8877722863958702E-2</v>
      </c>
      <c r="F745" s="17"/>
      <c r="G745" s="17">
        <v>1.8854046081616501E-2</v>
      </c>
      <c r="H745" s="17">
        <v>2.9254880611175298E-2</v>
      </c>
      <c r="I745" s="17">
        <v>3.60838251622227E-2</v>
      </c>
      <c r="J745" s="17">
        <v>8.51858914147227E-2</v>
      </c>
      <c r="K745" s="17">
        <v>3.5515803991853799E-2</v>
      </c>
      <c r="L745" s="17">
        <v>5.7225147597132202E-2</v>
      </c>
      <c r="M745" s="17"/>
      <c r="N745" s="17">
        <v>5.29053542883706E-2</v>
      </c>
      <c r="O745" s="17">
        <v>6.1550257205625097E-2</v>
      </c>
      <c r="P745" s="17">
        <v>2.4979568280143E-2</v>
      </c>
      <c r="Q745" s="17">
        <v>3.6364231638932203E-2</v>
      </c>
      <c r="R745" s="17"/>
      <c r="S745" s="17">
        <v>3.8764458504060802E-2</v>
      </c>
      <c r="T745" s="17">
        <v>3.73665070809239E-2</v>
      </c>
      <c r="U745" s="17">
        <v>0.10602028750404301</v>
      </c>
      <c r="V745" s="17">
        <v>4.7963266937941597E-2</v>
      </c>
      <c r="W745" s="17">
        <v>0.15402355030387299</v>
      </c>
      <c r="X745" s="17">
        <v>0</v>
      </c>
      <c r="Y745" s="17">
        <v>4.88863527817575E-2</v>
      </c>
      <c r="Z745" s="17">
        <v>6.6989437105366895E-2</v>
      </c>
      <c r="AA745" s="17">
        <v>0</v>
      </c>
      <c r="AB745" s="17">
        <v>3.0914900941213401E-2</v>
      </c>
      <c r="AC745" s="17">
        <v>4.9083432418478901E-2</v>
      </c>
      <c r="AD745" s="17">
        <v>0</v>
      </c>
      <c r="AE745" s="17"/>
      <c r="AF745" s="17">
        <v>2.73796081572629E-2</v>
      </c>
      <c r="AG745" s="17">
        <v>7.8023475955086102E-2</v>
      </c>
      <c r="AH745" s="17">
        <v>6.02404450967471E-2</v>
      </c>
      <c r="AI745" s="17">
        <v>0</v>
      </c>
      <c r="AJ745" s="17">
        <v>4.6199382802975801E-2</v>
      </c>
      <c r="AK745" s="17"/>
      <c r="AL745" s="17">
        <v>6.6049353722669596E-2</v>
      </c>
      <c r="AM745" s="17">
        <v>5.45093412482138E-2</v>
      </c>
      <c r="AN745" s="17">
        <v>3.5535889106145802E-2</v>
      </c>
      <c r="AO745" s="17"/>
      <c r="AP745" s="17">
        <v>3.8670704365636799E-2</v>
      </c>
      <c r="AQ745" s="17">
        <v>3.6980586033659099E-2</v>
      </c>
      <c r="AR745" s="17">
        <v>5.5181946136652602E-2</v>
      </c>
      <c r="AS745" s="17">
        <v>1.6303515382784E-2</v>
      </c>
      <c r="AT745" s="17">
        <v>0.106873799604725</v>
      </c>
      <c r="AU745" s="17"/>
      <c r="AV745" s="17">
        <v>0</v>
      </c>
      <c r="AW745" s="17">
        <v>0.10008836069133401</v>
      </c>
      <c r="AX745" s="17">
        <v>5.0425642583094399E-2</v>
      </c>
      <c r="AY745" s="17">
        <v>5.7126907192750598E-2</v>
      </c>
      <c r="AZ745" s="17">
        <v>2.2335249543291701E-2</v>
      </c>
      <c r="BA745" s="17">
        <v>3.6969363984229703E-2</v>
      </c>
      <c r="BB745" s="17">
        <v>2.74860871284975E-2</v>
      </c>
      <c r="BC745" s="17">
        <v>3.5602963208199098E-2</v>
      </c>
      <c r="BD745" s="17">
        <v>0</v>
      </c>
      <c r="BE745" s="17">
        <v>5.3585197730836497E-2</v>
      </c>
      <c r="BF745" s="17">
        <v>0.100149648667355</v>
      </c>
      <c r="BG745" s="17">
        <v>7.3181473554020507E-2</v>
      </c>
      <c r="BH745" s="17">
        <v>5.5740636010548801E-2</v>
      </c>
      <c r="BI745" s="17">
        <v>0</v>
      </c>
      <c r="BJ745" s="17">
        <v>0</v>
      </c>
      <c r="BK745" s="17">
        <v>0</v>
      </c>
      <c r="BL745" s="17"/>
      <c r="BM745" s="17">
        <v>2.55408292982214E-2</v>
      </c>
      <c r="BN745" s="17">
        <v>3.1262628275684302E-2</v>
      </c>
      <c r="BO745" s="17">
        <v>6.3111186126758298E-2</v>
      </c>
      <c r="BP745" s="17">
        <v>7.9172863579324307E-2</v>
      </c>
      <c r="BQ745" s="17">
        <v>4.2676688546367102E-2</v>
      </c>
      <c r="BR745" s="17">
        <v>5.3065368547229E-2</v>
      </c>
      <c r="BS745" s="17"/>
      <c r="BT745" s="17">
        <v>4.8352241275502403E-2</v>
      </c>
      <c r="BU745" s="17">
        <v>4.2573966579776697E-2</v>
      </c>
      <c r="BV745" s="17"/>
      <c r="BW745" s="17">
        <v>2.06793389838704E-2</v>
      </c>
      <c r="BX745" s="17">
        <v>6.1972313848882001E-2</v>
      </c>
      <c r="BY745" s="17"/>
      <c r="BZ745" s="17">
        <v>3.7761928357607499E-2</v>
      </c>
      <c r="CA745" s="17">
        <v>4.78722311651575E-2</v>
      </c>
      <c r="CB745" s="17" t="s">
        <v>131</v>
      </c>
      <c r="CC745" s="17"/>
      <c r="CD745" s="17">
        <v>3.7905983488252797E-2</v>
      </c>
      <c r="CE745" s="17">
        <v>0</v>
      </c>
      <c r="CF745" s="17">
        <v>0.109308174369612</v>
      </c>
      <c r="CG745" s="17"/>
      <c r="CH745" s="17">
        <v>5.0778675535564997E-2</v>
      </c>
      <c r="CI745" s="17">
        <v>0</v>
      </c>
      <c r="CJ745" s="17">
        <v>7.7967619664146295E-2</v>
      </c>
      <c r="CK745" s="17"/>
      <c r="CL745" s="17">
        <v>6.6315143468710203E-2</v>
      </c>
      <c r="CM745" s="17">
        <v>2.8037994677039799E-2</v>
      </c>
      <c r="CN745" s="17"/>
      <c r="CO745" s="17">
        <v>0</v>
      </c>
      <c r="CP745" s="17">
        <v>2.12228047174426E-2</v>
      </c>
      <c r="CQ745" s="17">
        <v>5.7425921048665299E-2</v>
      </c>
      <c r="CR745" s="17">
        <v>7.5181560999381003E-2</v>
      </c>
    </row>
    <row r="746" spans="2:96" x14ac:dyDescent="0.25">
      <c r="B746" t="s">
        <v>380</v>
      </c>
      <c r="C746" s="17">
        <v>3.5013860216383801E-2</v>
      </c>
      <c r="D746" s="17">
        <v>3.58605725289994E-2</v>
      </c>
      <c r="E746" s="17">
        <v>2.9208724553178401E-2</v>
      </c>
      <c r="F746" s="17"/>
      <c r="G746" s="17">
        <v>2.5366830224848601E-2</v>
      </c>
      <c r="H746" s="17">
        <v>1.5704850525538602E-2</v>
      </c>
      <c r="I746" s="17">
        <v>5.3488264287038401E-2</v>
      </c>
      <c r="J746" s="17">
        <v>2.8449031917037699E-2</v>
      </c>
      <c r="K746" s="17">
        <v>3.6410801286816598E-2</v>
      </c>
      <c r="L746" s="17">
        <v>4.6712604758050703E-2</v>
      </c>
      <c r="M746" s="17"/>
      <c r="N746" s="17">
        <v>2.60827496712706E-2</v>
      </c>
      <c r="O746" s="17">
        <v>2.8039114682682199E-2</v>
      </c>
      <c r="P746" s="17">
        <v>3.4034127103351998E-2</v>
      </c>
      <c r="Q746" s="17">
        <v>5.1774855320028498E-2</v>
      </c>
      <c r="R746" s="17"/>
      <c r="S746" s="17">
        <v>3.9843082776079397E-2</v>
      </c>
      <c r="T746" s="17">
        <v>2.13625117377459E-2</v>
      </c>
      <c r="U746" s="17">
        <v>0</v>
      </c>
      <c r="V746" s="17">
        <v>7.3294432323520106E-2</v>
      </c>
      <c r="W746" s="17">
        <v>0</v>
      </c>
      <c r="X746" s="17">
        <v>5.5060547640492397E-2</v>
      </c>
      <c r="Y746" s="17">
        <v>0</v>
      </c>
      <c r="Z746" s="17">
        <v>0</v>
      </c>
      <c r="AA746" s="17">
        <v>4.9930605032159098E-2</v>
      </c>
      <c r="AB746" s="17">
        <v>0.11731761044891301</v>
      </c>
      <c r="AC746" s="17">
        <v>4.1801348386230001E-2</v>
      </c>
      <c r="AD746" s="17">
        <v>0</v>
      </c>
      <c r="AE746" s="17"/>
      <c r="AF746" s="17">
        <v>3.4959372345746399E-2</v>
      </c>
      <c r="AG746" s="17">
        <v>2.91161515495174E-2</v>
      </c>
      <c r="AH746" s="17">
        <v>6.1476194133594501E-2</v>
      </c>
      <c r="AI746" s="17">
        <v>0.151092855525152</v>
      </c>
      <c r="AJ746" s="17">
        <v>1.4207363594407999E-2</v>
      </c>
      <c r="AK746" s="17"/>
      <c r="AL746" s="17">
        <v>9.9276703023111895E-3</v>
      </c>
      <c r="AM746" s="17">
        <v>2.3498267709060099E-2</v>
      </c>
      <c r="AN746" s="17">
        <v>7.5120137769922699E-2</v>
      </c>
      <c r="AO746" s="17"/>
      <c r="AP746" s="17">
        <v>1.9356606172043701E-2</v>
      </c>
      <c r="AQ746" s="17">
        <v>3.5775577033623898E-2</v>
      </c>
      <c r="AR746" s="17">
        <v>3.8245413649140997E-2</v>
      </c>
      <c r="AS746" s="17">
        <v>2.0271895368006498E-2</v>
      </c>
      <c r="AT746" s="17">
        <v>0</v>
      </c>
      <c r="AU746" s="17"/>
      <c r="AV746" s="17">
        <v>1</v>
      </c>
      <c r="AW746" s="17">
        <v>0.16170320892248399</v>
      </c>
      <c r="AX746" s="17">
        <v>5.5008451591433402E-2</v>
      </c>
      <c r="AY746" s="17">
        <v>0</v>
      </c>
      <c r="AZ746" s="17">
        <v>2.2567980034750901E-2</v>
      </c>
      <c r="BA746" s="17">
        <v>4.01024357783775E-2</v>
      </c>
      <c r="BB746" s="17">
        <v>5.7992278636475603E-2</v>
      </c>
      <c r="BC746" s="17">
        <v>0</v>
      </c>
      <c r="BD746" s="17">
        <v>2.9223099656610699E-2</v>
      </c>
      <c r="BE746" s="17">
        <v>5.20642801416525E-2</v>
      </c>
      <c r="BF746" s="17">
        <v>0</v>
      </c>
      <c r="BG746" s="17">
        <v>0</v>
      </c>
      <c r="BH746" s="17">
        <v>0</v>
      </c>
      <c r="BI746" s="17">
        <v>0</v>
      </c>
      <c r="BJ746" s="17">
        <v>0</v>
      </c>
      <c r="BK746" s="17">
        <v>0</v>
      </c>
      <c r="BL746" s="17"/>
      <c r="BM746" s="17">
        <v>5.6394960774003598E-2</v>
      </c>
      <c r="BN746" s="17">
        <v>1.9732961966367701E-2</v>
      </c>
      <c r="BO746" s="17">
        <v>6.8973002664893299E-2</v>
      </c>
      <c r="BP746" s="17">
        <v>1.5838690012946698E-2</v>
      </c>
      <c r="BQ746" s="17">
        <v>2.3151259027172601E-2</v>
      </c>
      <c r="BR746" s="17">
        <v>1.9714649251261301E-2</v>
      </c>
      <c r="BS746" s="17"/>
      <c r="BT746" s="17">
        <v>2.5331250415329298E-2</v>
      </c>
      <c r="BU746" s="17">
        <v>4.6143940206714397E-2</v>
      </c>
      <c r="BV746" s="17"/>
      <c r="BW746" s="17">
        <v>3.5863059480937702E-2</v>
      </c>
      <c r="BX746" s="17">
        <v>4.8962326368639897E-2</v>
      </c>
      <c r="BY746" s="17"/>
      <c r="BZ746" s="17">
        <v>3.8130658378092201E-2</v>
      </c>
      <c r="CA746" s="17">
        <v>3.3592809041585299E-2</v>
      </c>
      <c r="CB746" s="17" t="s">
        <v>131</v>
      </c>
      <c r="CC746" s="17"/>
      <c r="CD746" s="17">
        <v>3.5252805999020601E-2</v>
      </c>
      <c r="CE746" s="17">
        <v>3.4299685232686797E-2</v>
      </c>
      <c r="CF746" s="17">
        <v>6.5485334333171205E-2</v>
      </c>
      <c r="CG746" s="17"/>
      <c r="CH746" s="17">
        <v>2.2773976360415699E-2</v>
      </c>
      <c r="CI746" s="17">
        <v>5.7283046787434198E-2</v>
      </c>
      <c r="CJ746" s="17">
        <v>6.2973063125769196E-2</v>
      </c>
      <c r="CK746" s="17"/>
      <c r="CL746" s="17">
        <v>1.57535054139879E-2</v>
      </c>
      <c r="CM746" s="17">
        <v>5.08141969060543E-2</v>
      </c>
      <c r="CN746" s="17"/>
      <c r="CO746" s="17">
        <v>0</v>
      </c>
      <c r="CP746" s="17">
        <v>1.38749193697454E-2</v>
      </c>
      <c r="CQ746" s="17">
        <v>3.2710078244376099E-2</v>
      </c>
      <c r="CR746" s="17">
        <v>8.4323848094752504E-2</v>
      </c>
    </row>
    <row r="747" spans="2:96" x14ac:dyDescent="0.25">
      <c r="B747" t="s">
        <v>175</v>
      </c>
      <c r="C747" s="17">
        <v>1.4563994836536901E-2</v>
      </c>
      <c r="D747" s="17">
        <v>1.44792790293193E-2</v>
      </c>
      <c r="E747" s="17">
        <v>1.48985543722328E-2</v>
      </c>
      <c r="F747" s="17"/>
      <c r="G747" s="17">
        <v>0</v>
      </c>
      <c r="H747" s="17">
        <v>0</v>
      </c>
      <c r="I747" s="17">
        <v>5.4426293022821197E-2</v>
      </c>
      <c r="J747" s="17">
        <v>0</v>
      </c>
      <c r="K747" s="17">
        <v>1.6814939492543202E-2</v>
      </c>
      <c r="L747" s="17">
        <v>1.1479765478302199E-2</v>
      </c>
      <c r="M747" s="17"/>
      <c r="N747" s="17">
        <v>1.7524624139352601E-2</v>
      </c>
      <c r="O747" s="17">
        <v>1.69670658052926E-2</v>
      </c>
      <c r="P747" s="17">
        <v>1.39157449495698E-2</v>
      </c>
      <c r="Q747" s="17">
        <v>9.9430212981149093E-3</v>
      </c>
      <c r="R747" s="17"/>
      <c r="S747" s="17">
        <v>3.8649820275111199E-2</v>
      </c>
      <c r="T747" s="17">
        <v>0</v>
      </c>
      <c r="U747" s="17">
        <v>2.4139404685674298E-2</v>
      </c>
      <c r="V747" s="17">
        <v>0</v>
      </c>
      <c r="W747" s="17">
        <v>5.07451363845852E-2</v>
      </c>
      <c r="X747" s="17">
        <v>0</v>
      </c>
      <c r="Y747" s="17">
        <v>0</v>
      </c>
      <c r="Z747" s="17">
        <v>0</v>
      </c>
      <c r="AA747" s="17">
        <v>0</v>
      </c>
      <c r="AB747" s="17">
        <v>0</v>
      </c>
      <c r="AC747" s="17">
        <v>5.2295208410410098E-2</v>
      </c>
      <c r="AD747" s="17">
        <v>0</v>
      </c>
      <c r="AE747" s="17"/>
      <c r="AF747" s="17">
        <v>1.30815163575661E-2</v>
      </c>
      <c r="AG747" s="17">
        <v>2.1084758287555402E-2</v>
      </c>
      <c r="AH747" s="17">
        <v>5.65857784292811E-2</v>
      </c>
      <c r="AI747" s="17">
        <v>0</v>
      </c>
      <c r="AJ747" s="17">
        <v>0</v>
      </c>
      <c r="AK747" s="17"/>
      <c r="AL747" s="17">
        <v>1.0323479447767601E-2</v>
      </c>
      <c r="AM747" s="17">
        <v>7.67603581039796E-3</v>
      </c>
      <c r="AN747" s="17">
        <v>0</v>
      </c>
      <c r="AO747" s="17"/>
      <c r="AP747" s="17">
        <v>2.66095050485393E-2</v>
      </c>
      <c r="AQ747" s="17">
        <v>0</v>
      </c>
      <c r="AR747" s="17">
        <v>7.4777972866541097E-3</v>
      </c>
      <c r="AS747" s="17">
        <v>1.7415286752561598E-2</v>
      </c>
      <c r="AT747" s="17">
        <v>0</v>
      </c>
      <c r="AU747" s="17"/>
      <c r="AV747" s="17">
        <v>0</v>
      </c>
      <c r="AW747" s="17">
        <v>0</v>
      </c>
      <c r="AX747" s="17">
        <v>0</v>
      </c>
      <c r="AY747" s="17">
        <v>0</v>
      </c>
      <c r="AZ747" s="17">
        <v>2.20382022888184E-2</v>
      </c>
      <c r="BA747" s="17">
        <v>1.8082838981089699E-2</v>
      </c>
      <c r="BB747" s="17">
        <v>3.50699144647105E-2</v>
      </c>
      <c r="BC747" s="17">
        <v>2.7308413685439299E-2</v>
      </c>
      <c r="BD747" s="17">
        <v>0</v>
      </c>
      <c r="BE747" s="17">
        <v>0</v>
      </c>
      <c r="BF747" s="17">
        <v>0</v>
      </c>
      <c r="BG747" s="17">
        <v>0</v>
      </c>
      <c r="BH747" s="17">
        <v>0</v>
      </c>
      <c r="BI747" s="17">
        <v>0.132547270219601</v>
      </c>
      <c r="BJ747" s="17">
        <v>0</v>
      </c>
      <c r="BK747" s="17">
        <v>0</v>
      </c>
      <c r="BL747" s="17"/>
      <c r="BM747" s="17">
        <v>1.7036791638513699E-2</v>
      </c>
      <c r="BN747" s="17">
        <v>0</v>
      </c>
      <c r="BO747" s="17">
        <v>4.3303973622838401E-2</v>
      </c>
      <c r="BP747" s="17">
        <v>3.3148127086476901E-2</v>
      </c>
      <c r="BQ747" s="17">
        <v>0</v>
      </c>
      <c r="BR747" s="17">
        <v>0</v>
      </c>
      <c r="BS747" s="17"/>
      <c r="BT747" s="17">
        <v>5.3183662892232796E-3</v>
      </c>
      <c r="BU747" s="17">
        <v>2.4520635526022901E-2</v>
      </c>
      <c r="BV747" s="17"/>
      <c r="BW747" s="17">
        <v>3.8780371082704101E-2</v>
      </c>
      <c r="BX747" s="17">
        <v>0</v>
      </c>
      <c r="BY747" s="17"/>
      <c r="BZ747" s="17">
        <v>2.4009355064024799E-2</v>
      </c>
      <c r="CA747" s="17">
        <v>1.0257543295154801E-2</v>
      </c>
      <c r="CB747" s="17" t="s">
        <v>131</v>
      </c>
      <c r="CC747" s="17"/>
      <c r="CD747" s="17">
        <v>2.3035284162366301E-2</v>
      </c>
      <c r="CE747" s="17">
        <v>0</v>
      </c>
      <c r="CF747" s="17">
        <v>7.4922277499395007E-2</v>
      </c>
      <c r="CG747" s="17"/>
      <c r="CH747" s="17">
        <v>1.01504351873964E-2</v>
      </c>
      <c r="CI747" s="17">
        <v>2.9174235067436102E-2</v>
      </c>
      <c r="CJ747" s="17">
        <v>1.5972451384971099E-2</v>
      </c>
      <c r="CK747" s="17"/>
      <c r="CL747" s="17">
        <v>0</v>
      </c>
      <c r="CM747" s="17">
        <v>2.89004135104825E-2</v>
      </c>
      <c r="CN747" s="17"/>
      <c r="CO747" s="17">
        <v>0</v>
      </c>
      <c r="CP747" s="17">
        <v>7.2705974807143097E-3</v>
      </c>
      <c r="CQ747" s="17">
        <v>1.93546279699187E-2</v>
      </c>
      <c r="CR747" s="17">
        <v>2.2832160221061701E-2</v>
      </c>
    </row>
    <row r="748" spans="2:96" x14ac:dyDescent="0.25">
      <c r="B748" t="s">
        <v>381</v>
      </c>
      <c r="C748" s="17">
        <v>0.71587340105337105</v>
      </c>
      <c r="D748" s="17">
        <v>0.72656305133870402</v>
      </c>
      <c r="E748" s="17">
        <v>0.70467593697895703</v>
      </c>
      <c r="F748" s="17"/>
      <c r="G748" s="17">
        <v>0.72060553157418095</v>
      </c>
      <c r="H748" s="17">
        <v>0.82993575474186898</v>
      </c>
      <c r="I748" s="17">
        <v>0.61947219346176696</v>
      </c>
      <c r="J748" s="17">
        <v>0.67324040206393798</v>
      </c>
      <c r="K748" s="17">
        <v>0.76793296712352499</v>
      </c>
      <c r="L748" s="17">
        <v>0.70645526972733697</v>
      </c>
      <c r="M748" s="17"/>
      <c r="N748" s="17">
        <v>0.752858589972355</v>
      </c>
      <c r="O748" s="17">
        <v>0.65879064356292105</v>
      </c>
      <c r="P748" s="17">
        <v>0.73580350693688601</v>
      </c>
      <c r="Q748" s="17">
        <v>0.72491501135792002</v>
      </c>
      <c r="R748" s="17"/>
      <c r="S748" s="17">
        <v>0.73716977117992699</v>
      </c>
      <c r="T748" s="17">
        <v>0.71521681960078398</v>
      </c>
      <c r="U748" s="17">
        <v>0.63644992712235804</v>
      </c>
      <c r="V748" s="17">
        <v>0.78539625384316303</v>
      </c>
      <c r="W748" s="17">
        <v>0.55513708241283499</v>
      </c>
      <c r="X748" s="17">
        <v>0.66813454524568405</v>
      </c>
      <c r="Y748" s="17">
        <v>0.71371769058482304</v>
      </c>
      <c r="Z748" s="17">
        <v>0.63190597733579101</v>
      </c>
      <c r="AA748" s="17">
        <v>0.750879518902556</v>
      </c>
      <c r="AB748" s="17">
        <v>0.66140589305119502</v>
      </c>
      <c r="AC748" s="17">
        <v>0.70048587812233398</v>
      </c>
      <c r="AD748" s="17">
        <v>0.85486752358074403</v>
      </c>
      <c r="AE748" s="17"/>
      <c r="AF748" s="17">
        <v>0.75511297116335696</v>
      </c>
      <c r="AG748" s="17">
        <v>0.64197947308116399</v>
      </c>
      <c r="AH748" s="17">
        <v>0.71120627596643704</v>
      </c>
      <c r="AI748" s="17">
        <v>0.65617075644927902</v>
      </c>
      <c r="AJ748" s="17">
        <v>0.74890341845358399</v>
      </c>
      <c r="AK748" s="17"/>
      <c r="AL748" s="17">
        <v>0.79946371135268202</v>
      </c>
      <c r="AM748" s="17">
        <v>0.73938348007027899</v>
      </c>
      <c r="AN748" s="17">
        <v>0.72566069096790198</v>
      </c>
      <c r="AO748" s="17"/>
      <c r="AP748" s="17">
        <v>0.78236284789086996</v>
      </c>
      <c r="AQ748" s="17">
        <v>0.67320986413802197</v>
      </c>
      <c r="AR748" s="17">
        <v>0.69588659747873605</v>
      </c>
      <c r="AS748" s="17">
        <v>0.80684871513060497</v>
      </c>
      <c r="AT748" s="17">
        <v>0.89312620039527502</v>
      </c>
      <c r="AU748" s="17"/>
      <c r="AV748" s="17">
        <v>0</v>
      </c>
      <c r="AW748" s="17">
        <v>0.481237433421704</v>
      </c>
      <c r="AX748" s="17">
        <v>0.81437110378535105</v>
      </c>
      <c r="AY748" s="17">
        <v>0.72163601984858206</v>
      </c>
      <c r="AZ748" s="17">
        <v>0.63390081518422303</v>
      </c>
      <c r="BA748" s="17">
        <v>0.69528461691752996</v>
      </c>
      <c r="BB748" s="17">
        <v>0.77318149086821997</v>
      </c>
      <c r="BC748" s="17">
        <v>0.85089810554108902</v>
      </c>
      <c r="BD748" s="17">
        <v>0.69353773543893404</v>
      </c>
      <c r="BE748" s="17">
        <v>0.84018184215886205</v>
      </c>
      <c r="BF748" s="17">
        <v>0.55890030293547599</v>
      </c>
      <c r="BG748" s="17">
        <v>0.79695906652959403</v>
      </c>
      <c r="BH748" s="17">
        <v>0.77650245177717503</v>
      </c>
      <c r="BI748" s="17">
        <v>0.73192787252451097</v>
      </c>
      <c r="BJ748" s="17">
        <v>0.75680786583108695</v>
      </c>
      <c r="BK748" s="17">
        <v>0.85487245787451605</v>
      </c>
      <c r="BL748" s="17"/>
      <c r="BM748" s="17">
        <v>0.71237020345239899</v>
      </c>
      <c r="BN748" s="17">
        <v>0.73849282631022295</v>
      </c>
      <c r="BO748" s="17">
        <v>0.65969737661212802</v>
      </c>
      <c r="BP748" s="17">
        <v>0.61252700819891204</v>
      </c>
      <c r="BQ748" s="17">
        <v>0.77464442642585796</v>
      </c>
      <c r="BR748" s="17">
        <v>0.80479507225647295</v>
      </c>
      <c r="BS748" s="17"/>
      <c r="BT748" s="17">
        <v>0.74754253275718796</v>
      </c>
      <c r="BU748" s="17">
        <v>0.68284025724544795</v>
      </c>
      <c r="BV748" s="17"/>
      <c r="BW748" s="17">
        <v>0.70740195643397796</v>
      </c>
      <c r="BX748" s="17">
        <v>0.72295459501910397</v>
      </c>
      <c r="BY748" s="17"/>
      <c r="BZ748" s="17">
        <v>0.70150770559931996</v>
      </c>
      <c r="CA748" s="17">
        <v>0.72242319585644099</v>
      </c>
      <c r="CB748" s="17" t="s">
        <v>131</v>
      </c>
      <c r="CC748" s="17"/>
      <c r="CD748" s="17">
        <v>0.73278350852724194</v>
      </c>
      <c r="CE748" s="17">
        <v>0.60007062314882698</v>
      </c>
      <c r="CF748" s="17">
        <v>0.67381477792396505</v>
      </c>
      <c r="CG748" s="17"/>
      <c r="CH748" s="17">
        <v>0.70887037267181996</v>
      </c>
      <c r="CI748" s="17">
        <v>0.733308546773347</v>
      </c>
      <c r="CJ748" s="17">
        <v>0.713931570903789</v>
      </c>
      <c r="CK748" s="17"/>
      <c r="CL748" s="17">
        <v>0.71708853009797902</v>
      </c>
      <c r="CM748" s="17">
        <v>0.721683507183835</v>
      </c>
      <c r="CN748" s="17"/>
      <c r="CO748" s="17">
        <v>0.83590280604332801</v>
      </c>
      <c r="CP748" s="17">
        <v>0.79714925180701401</v>
      </c>
      <c r="CQ748" s="17">
        <v>0.71369326986270798</v>
      </c>
      <c r="CR748" s="17">
        <v>0.55112811086385105</v>
      </c>
    </row>
    <row r="749" spans="2:96" x14ac:dyDescent="0.25">
      <c r="B749" t="s">
        <v>382</v>
      </c>
      <c r="C749" s="17">
        <v>7.9719997353991101E-2</v>
      </c>
      <c r="D749" s="17">
        <v>7.7494558880486397E-2</v>
      </c>
      <c r="E749" s="17">
        <v>7.8086447417137106E-2</v>
      </c>
      <c r="F749" s="17"/>
      <c r="G749" s="17">
        <v>4.4220876306465103E-2</v>
      </c>
      <c r="H749" s="17">
        <v>4.49597311367139E-2</v>
      </c>
      <c r="I749" s="17">
        <v>8.9572089449261094E-2</v>
      </c>
      <c r="J749" s="17">
        <v>0.11363492333175999</v>
      </c>
      <c r="K749" s="17">
        <v>7.1926605278670397E-2</v>
      </c>
      <c r="L749" s="17">
        <v>0.103937752355183</v>
      </c>
      <c r="M749" s="17"/>
      <c r="N749" s="17">
        <v>7.8988103959641107E-2</v>
      </c>
      <c r="O749" s="17">
        <v>8.9589371888307304E-2</v>
      </c>
      <c r="P749" s="17">
        <v>5.9013695383494998E-2</v>
      </c>
      <c r="Q749" s="17">
        <v>8.8139086958960694E-2</v>
      </c>
      <c r="R749" s="17"/>
      <c r="S749" s="17">
        <v>7.8607541280140095E-2</v>
      </c>
      <c r="T749" s="17">
        <v>5.87290188186698E-2</v>
      </c>
      <c r="U749" s="17">
        <v>0.10602028750404301</v>
      </c>
      <c r="V749" s="17">
        <v>0.121257699261462</v>
      </c>
      <c r="W749" s="17">
        <v>0.15402355030387299</v>
      </c>
      <c r="X749" s="17">
        <v>5.5060547640492397E-2</v>
      </c>
      <c r="Y749" s="17">
        <v>4.88863527817575E-2</v>
      </c>
      <c r="Z749" s="17">
        <v>6.6989437105366895E-2</v>
      </c>
      <c r="AA749" s="17">
        <v>4.9930605032159098E-2</v>
      </c>
      <c r="AB749" s="17">
        <v>0.148232511390126</v>
      </c>
      <c r="AC749" s="17">
        <v>9.0884780804708895E-2</v>
      </c>
      <c r="AD749" s="17">
        <v>0</v>
      </c>
      <c r="AE749" s="17"/>
      <c r="AF749" s="17">
        <v>6.2338980503009303E-2</v>
      </c>
      <c r="AG749" s="17">
        <v>0.107139627504603</v>
      </c>
      <c r="AH749" s="17">
        <v>0.121716639230342</v>
      </c>
      <c r="AI749" s="17">
        <v>0.151092855525152</v>
      </c>
      <c r="AJ749" s="17">
        <v>6.0406746397383797E-2</v>
      </c>
      <c r="AK749" s="17"/>
      <c r="AL749" s="17">
        <v>7.5977024024980799E-2</v>
      </c>
      <c r="AM749" s="17">
        <v>7.8007608957273794E-2</v>
      </c>
      <c r="AN749" s="17">
        <v>0.110656026876069</v>
      </c>
      <c r="AO749" s="17"/>
      <c r="AP749" s="17">
        <v>5.8027310537680503E-2</v>
      </c>
      <c r="AQ749" s="17">
        <v>7.2756163067282997E-2</v>
      </c>
      <c r="AR749" s="17">
        <v>9.3427359785793598E-2</v>
      </c>
      <c r="AS749" s="17">
        <v>3.6575410750790502E-2</v>
      </c>
      <c r="AT749" s="17">
        <v>0.106873799604725</v>
      </c>
      <c r="AU749" s="17"/>
      <c r="AV749" s="17">
        <v>1</v>
      </c>
      <c r="AW749" s="17">
        <v>0.261791569613818</v>
      </c>
      <c r="AX749" s="17">
        <v>0.105434094174528</v>
      </c>
      <c r="AY749" s="17">
        <v>5.7126907192750598E-2</v>
      </c>
      <c r="AZ749" s="17">
        <v>4.4903229578042603E-2</v>
      </c>
      <c r="BA749" s="17">
        <v>7.7071799762607196E-2</v>
      </c>
      <c r="BB749" s="17">
        <v>8.5478365764973099E-2</v>
      </c>
      <c r="BC749" s="17">
        <v>3.5602963208199098E-2</v>
      </c>
      <c r="BD749" s="17">
        <v>2.9223099656610699E-2</v>
      </c>
      <c r="BE749" s="17">
        <v>0.105649477872489</v>
      </c>
      <c r="BF749" s="17">
        <v>0.100149648667355</v>
      </c>
      <c r="BG749" s="17">
        <v>7.3181473554020507E-2</v>
      </c>
      <c r="BH749" s="17">
        <v>5.5740636010548801E-2</v>
      </c>
      <c r="BI749" s="17">
        <v>0</v>
      </c>
      <c r="BJ749" s="17">
        <v>0</v>
      </c>
      <c r="BK749" s="17">
        <v>0</v>
      </c>
      <c r="BL749" s="17"/>
      <c r="BM749" s="17">
        <v>8.1935790072224901E-2</v>
      </c>
      <c r="BN749" s="17">
        <v>5.0995590242051997E-2</v>
      </c>
      <c r="BO749" s="17">
        <v>0.13208418879165201</v>
      </c>
      <c r="BP749" s="17">
        <v>9.5011553592270995E-2</v>
      </c>
      <c r="BQ749" s="17">
        <v>6.58279475735397E-2</v>
      </c>
      <c r="BR749" s="17">
        <v>7.2780017798490304E-2</v>
      </c>
      <c r="BS749" s="17"/>
      <c r="BT749" s="17">
        <v>7.3683491690831701E-2</v>
      </c>
      <c r="BU749" s="17">
        <v>8.8717906786490996E-2</v>
      </c>
      <c r="BV749" s="17"/>
      <c r="BW749" s="17">
        <v>5.65423984648082E-2</v>
      </c>
      <c r="BX749" s="17">
        <v>0.110934640217522</v>
      </c>
      <c r="BY749" s="17"/>
      <c r="BZ749" s="17">
        <v>7.5892586735699694E-2</v>
      </c>
      <c r="CA749" s="17">
        <v>8.1465040206742806E-2</v>
      </c>
      <c r="CB749" s="17" t="s">
        <v>131</v>
      </c>
      <c r="CC749" s="17"/>
      <c r="CD749" s="17">
        <v>7.3158789487273404E-2</v>
      </c>
      <c r="CE749" s="17">
        <v>3.4299685232686797E-2</v>
      </c>
      <c r="CF749" s="17">
        <v>0.17479350870278301</v>
      </c>
      <c r="CG749" s="17"/>
      <c r="CH749" s="17">
        <v>7.3552651895980703E-2</v>
      </c>
      <c r="CI749" s="17">
        <v>5.7283046787434198E-2</v>
      </c>
      <c r="CJ749" s="17">
        <v>0.14094068278991601</v>
      </c>
      <c r="CK749" s="17"/>
      <c r="CL749" s="17">
        <v>8.2068648882698103E-2</v>
      </c>
      <c r="CM749" s="17">
        <v>7.88521915830942E-2</v>
      </c>
      <c r="CN749" s="17"/>
      <c r="CO749" s="17">
        <v>0</v>
      </c>
      <c r="CP749" s="17">
        <v>3.5097724087187997E-2</v>
      </c>
      <c r="CQ749" s="17">
        <v>9.0135999293041502E-2</v>
      </c>
      <c r="CR749" s="17">
        <v>0.15950540909413399</v>
      </c>
    </row>
    <row r="750" spans="2:96" x14ac:dyDescent="0.25">
      <c r="B750" t="s">
        <v>275</v>
      </c>
      <c r="C750" s="17">
        <v>0.63615340369938</v>
      </c>
      <c r="D750" s="17">
        <v>0.64906849245821796</v>
      </c>
      <c r="E750" s="17">
        <v>0.62658948956181904</v>
      </c>
      <c r="F750" s="17"/>
      <c r="G750" s="17">
        <v>0.67638465526771596</v>
      </c>
      <c r="H750" s="17">
        <v>0.78497602360515495</v>
      </c>
      <c r="I750" s="17">
        <v>0.52990010401250498</v>
      </c>
      <c r="J750" s="17">
        <v>0.55960547873217803</v>
      </c>
      <c r="K750" s="17">
        <v>0.69600636184485398</v>
      </c>
      <c r="L750" s="17">
        <v>0.60251751737215498</v>
      </c>
      <c r="M750" s="17"/>
      <c r="N750" s="17">
        <v>0.67387048601271304</v>
      </c>
      <c r="O750" s="17">
        <v>0.56920127167461398</v>
      </c>
      <c r="P750" s="17">
        <v>0.67678981155339102</v>
      </c>
      <c r="Q750" s="17">
        <v>0.63677592439896002</v>
      </c>
      <c r="R750" s="17"/>
      <c r="S750" s="17">
        <v>0.65856222989978697</v>
      </c>
      <c r="T750" s="17">
        <v>0.65648780078211399</v>
      </c>
      <c r="U750" s="17">
        <v>0.53042963961831502</v>
      </c>
      <c r="V750" s="17">
        <v>0.66413855458170101</v>
      </c>
      <c r="W750" s="17">
        <v>0.401113532108963</v>
      </c>
      <c r="X750" s="17">
        <v>0.61307399760519199</v>
      </c>
      <c r="Y750" s="17">
        <v>0.66483133780306602</v>
      </c>
      <c r="Z750" s="17">
        <v>0.56491654023042404</v>
      </c>
      <c r="AA750" s="17">
        <v>0.70094891387039704</v>
      </c>
      <c r="AB750" s="17">
        <v>0.51317338166106896</v>
      </c>
      <c r="AC750" s="17">
        <v>0.60960109731762502</v>
      </c>
      <c r="AD750" s="17">
        <v>0.85486752358074403</v>
      </c>
      <c r="AE750" s="17"/>
      <c r="AF750" s="17">
        <v>0.69277399066034795</v>
      </c>
      <c r="AG750" s="17">
        <v>0.53483984557656095</v>
      </c>
      <c r="AH750" s="17">
        <v>0.589489636736096</v>
      </c>
      <c r="AI750" s="17">
        <v>0.50507790092412697</v>
      </c>
      <c r="AJ750" s="17">
        <v>0.68849667205620002</v>
      </c>
      <c r="AK750" s="17"/>
      <c r="AL750" s="17">
        <v>0.72348668732770105</v>
      </c>
      <c r="AM750" s="17">
        <v>0.661375871113005</v>
      </c>
      <c r="AN750" s="17">
        <v>0.61500466409183396</v>
      </c>
      <c r="AO750" s="17"/>
      <c r="AP750" s="17">
        <v>0.72433553735318901</v>
      </c>
      <c r="AQ750" s="17">
        <v>0.60045370107073903</v>
      </c>
      <c r="AR750" s="17">
        <v>0.60245923769294196</v>
      </c>
      <c r="AS750" s="17">
        <v>0.77027330437981401</v>
      </c>
      <c r="AT750" s="17">
        <v>0.78625240079054903</v>
      </c>
      <c r="AU750" s="17"/>
      <c r="AV750" s="17">
        <v>-1</v>
      </c>
      <c r="AW750" s="17">
        <v>0.219445863807886</v>
      </c>
      <c r="AX750" s="17">
        <v>0.70893700961082295</v>
      </c>
      <c r="AY750" s="17">
        <v>0.66450911265583201</v>
      </c>
      <c r="AZ750" s="17">
        <v>0.58899758560618098</v>
      </c>
      <c r="BA750" s="17">
        <v>0.61821281715492304</v>
      </c>
      <c r="BB750" s="17">
        <v>0.68770312510324705</v>
      </c>
      <c r="BC750" s="17">
        <v>0.81529514233289002</v>
      </c>
      <c r="BD750" s="17">
        <v>0.66431463578232297</v>
      </c>
      <c r="BE750" s="17">
        <v>0.73453236428637303</v>
      </c>
      <c r="BF750" s="17">
        <v>0.45875065426812101</v>
      </c>
      <c r="BG750" s="17">
        <v>0.72377759297557298</v>
      </c>
      <c r="BH750" s="17">
        <v>0.72076181576662701</v>
      </c>
      <c r="BI750" s="17">
        <v>0.73192787252451097</v>
      </c>
      <c r="BJ750" s="17">
        <v>0.75680786583108695</v>
      </c>
      <c r="BK750" s="17">
        <v>0.85487245787451605</v>
      </c>
      <c r="BL750" s="17"/>
      <c r="BM750" s="17">
        <v>0.63043441338017403</v>
      </c>
      <c r="BN750" s="17">
        <v>0.68749723606817104</v>
      </c>
      <c r="BO750" s="17">
        <v>0.52761318782047595</v>
      </c>
      <c r="BP750" s="17">
        <v>0.51751545460664095</v>
      </c>
      <c r="BQ750" s="17">
        <v>0.70881647885231802</v>
      </c>
      <c r="BR750" s="17">
        <v>0.73201505445798198</v>
      </c>
      <c r="BS750" s="17"/>
      <c r="BT750" s="17">
        <v>0.67385904106635597</v>
      </c>
      <c r="BU750" s="17">
        <v>0.594122350458957</v>
      </c>
      <c r="BV750" s="17"/>
      <c r="BW750" s="17">
        <v>0.65085955796916894</v>
      </c>
      <c r="BX750" s="17">
        <v>0.612019954801582</v>
      </c>
      <c r="BY750" s="17"/>
      <c r="BZ750" s="17">
        <v>0.62561511886362098</v>
      </c>
      <c r="CA750" s="17">
        <v>0.64095815564969805</v>
      </c>
      <c r="CB750" s="17" t="s">
        <v>131</v>
      </c>
      <c r="CC750" s="17"/>
      <c r="CD750" s="17">
        <v>0.659624719039968</v>
      </c>
      <c r="CE750" s="17">
        <v>0.56577093791613997</v>
      </c>
      <c r="CF750" s="17">
        <v>0.49902126922118201</v>
      </c>
      <c r="CG750" s="17"/>
      <c r="CH750" s="17">
        <v>0.63531772077583903</v>
      </c>
      <c r="CI750" s="17">
        <v>0.67602549998591199</v>
      </c>
      <c r="CJ750" s="17">
        <v>0.572990888113873</v>
      </c>
      <c r="CK750" s="17"/>
      <c r="CL750" s="17">
        <v>0.63501988121528097</v>
      </c>
      <c r="CM750" s="17">
        <v>0.64283131560074003</v>
      </c>
      <c r="CN750" s="17"/>
      <c r="CO750" s="17">
        <v>0.83590280604332801</v>
      </c>
      <c r="CP750" s="17">
        <v>0.76205152771982598</v>
      </c>
      <c r="CQ750" s="17">
        <v>0.62355727056966603</v>
      </c>
      <c r="CR750" s="17">
        <v>0.39162270176971797</v>
      </c>
    </row>
    <row r="751" spans="2:96" x14ac:dyDescent="0.25">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c r="BL751" s="17"/>
      <c r="BM751" s="17"/>
      <c r="BN751" s="17"/>
      <c r="BO751" s="17"/>
      <c r="BP751" s="17"/>
      <c r="BQ751" s="17"/>
      <c r="BR751" s="17"/>
      <c r="BS751" s="17"/>
      <c r="BT751" s="17"/>
      <c r="BU751" s="17"/>
      <c r="BV751" s="17"/>
      <c r="BW751" s="17"/>
      <c r="BX751" s="17"/>
      <c r="BY751" s="17"/>
      <c r="BZ751" s="17"/>
      <c r="CA751" s="17"/>
      <c r="CB751" s="17"/>
      <c r="CC751" s="17"/>
      <c r="CD751" s="17"/>
      <c r="CE751" s="17"/>
      <c r="CF751" s="17"/>
      <c r="CG751" s="17"/>
      <c r="CH751" s="17"/>
      <c r="CI751" s="17"/>
      <c r="CJ751" s="17"/>
      <c r="CK751" s="17"/>
      <c r="CL751" s="17"/>
      <c r="CM751" s="17"/>
      <c r="CN751" s="17"/>
      <c r="CO751" s="17"/>
      <c r="CP751" s="17"/>
      <c r="CQ751" s="17"/>
      <c r="CR751" s="17"/>
    </row>
    <row r="752" spans="2:96" x14ac:dyDescent="0.25">
      <c r="B752" s="6" t="s">
        <v>408</v>
      </c>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c r="BM752" s="17"/>
      <c r="BN752" s="17"/>
      <c r="BO752" s="17"/>
      <c r="BP752" s="17"/>
      <c r="BQ752" s="17"/>
      <c r="BR752" s="17"/>
      <c r="BS752" s="17"/>
      <c r="BT752" s="17"/>
      <c r="BU752" s="17"/>
      <c r="BV752" s="17"/>
      <c r="BW752" s="17"/>
      <c r="BX752" s="17"/>
      <c r="BY752" s="17"/>
      <c r="BZ752" s="17"/>
      <c r="CA752" s="17"/>
      <c r="CB752" s="17"/>
      <c r="CC752" s="17"/>
      <c r="CD752" s="17"/>
      <c r="CE752" s="17"/>
      <c r="CF752" s="17"/>
      <c r="CG752" s="17"/>
      <c r="CH752" s="17"/>
      <c r="CI752" s="17"/>
      <c r="CJ752" s="17"/>
      <c r="CK752" s="17"/>
      <c r="CL752" s="17"/>
      <c r="CM752" s="17"/>
      <c r="CN752" s="17"/>
      <c r="CO752" s="17"/>
      <c r="CP752" s="17"/>
      <c r="CQ752" s="17"/>
      <c r="CR752" s="17"/>
    </row>
    <row r="753" spans="2:96" x14ac:dyDescent="0.25">
      <c r="B753" s="24" t="s">
        <v>402</v>
      </c>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c r="BL753" s="17"/>
      <c r="BM753" s="17"/>
      <c r="BN753" s="17"/>
      <c r="BO753" s="17"/>
      <c r="BP753" s="17"/>
      <c r="BQ753" s="17"/>
      <c r="BR753" s="17"/>
      <c r="BS753" s="17"/>
      <c r="BT753" s="17"/>
      <c r="BU753" s="17"/>
      <c r="BV753" s="17"/>
      <c r="BW753" s="17"/>
      <c r="BX753" s="17"/>
      <c r="BY753" s="17"/>
      <c r="BZ753" s="17"/>
      <c r="CA753" s="17"/>
      <c r="CB753" s="17"/>
      <c r="CC753" s="17"/>
      <c r="CD753" s="17"/>
      <c r="CE753" s="17"/>
      <c r="CF753" s="17"/>
      <c r="CG753" s="17"/>
      <c r="CH753" s="17"/>
      <c r="CI753" s="17"/>
      <c r="CJ753" s="17"/>
      <c r="CK753" s="17"/>
      <c r="CL753" s="17"/>
      <c r="CM753" s="17"/>
      <c r="CN753" s="17"/>
      <c r="CO753" s="17"/>
      <c r="CP753" s="17"/>
      <c r="CQ753" s="17"/>
      <c r="CR753" s="17"/>
    </row>
    <row r="754" spans="2:96" x14ac:dyDescent="0.25">
      <c r="B754" t="s">
        <v>376</v>
      </c>
      <c r="C754" s="17">
        <v>0.124528806139277</v>
      </c>
      <c r="D754" s="17">
        <v>0.134665964138943</v>
      </c>
      <c r="E754" s="17">
        <v>0.115243649258638</v>
      </c>
      <c r="F754" s="17"/>
      <c r="G754" s="17">
        <v>0.17115036250822399</v>
      </c>
      <c r="H754" s="17">
        <v>0.16704479401762701</v>
      </c>
      <c r="I754" s="17">
        <v>9.3032630705155606E-2</v>
      </c>
      <c r="J754" s="17">
        <v>6.9487642154016094E-2</v>
      </c>
      <c r="K754" s="17">
        <v>0.17682988658413701</v>
      </c>
      <c r="L754" s="17">
        <v>9.5486538043363003E-2</v>
      </c>
      <c r="M754" s="17"/>
      <c r="N754" s="17">
        <v>9.06906097900676E-2</v>
      </c>
      <c r="O754" s="17">
        <v>0.13833663521367501</v>
      </c>
      <c r="P754" s="17">
        <v>0.1104623117717</v>
      </c>
      <c r="Q754" s="17">
        <v>0.15742129318137099</v>
      </c>
      <c r="R754" s="17"/>
      <c r="S754" s="17">
        <v>0.19345860069336401</v>
      </c>
      <c r="T754" s="17">
        <v>5.5547363322461803E-2</v>
      </c>
      <c r="U754" s="17">
        <v>0.13569433267898501</v>
      </c>
      <c r="V754" s="17">
        <v>7.2440374231541593E-2</v>
      </c>
      <c r="W754" s="17">
        <v>5.3912096729471497E-2</v>
      </c>
      <c r="X754" s="17">
        <v>0.15339378864164699</v>
      </c>
      <c r="Y754" s="17">
        <v>8.08673710435273E-2</v>
      </c>
      <c r="Z754" s="17">
        <v>8.6773892697391802E-2</v>
      </c>
      <c r="AA754" s="17">
        <v>0.25290821549376002</v>
      </c>
      <c r="AB754" s="17">
        <v>0.111544598422289</v>
      </c>
      <c r="AC754" s="17">
        <v>4.1892674081695197E-2</v>
      </c>
      <c r="AD754" s="17">
        <v>0.16694037139817899</v>
      </c>
      <c r="AE754" s="17"/>
      <c r="AF754" s="17">
        <v>0.16675274732262499</v>
      </c>
      <c r="AG754" s="17">
        <v>9.9766536954336599E-2</v>
      </c>
      <c r="AH754" s="17">
        <v>0.13257234201537299</v>
      </c>
      <c r="AI754" s="17">
        <v>0.14617496081495901</v>
      </c>
      <c r="AJ754" s="17">
        <v>0.12978772063490601</v>
      </c>
      <c r="AK754" s="17"/>
      <c r="AL754" s="17">
        <v>0.208219309999499</v>
      </c>
      <c r="AM754" s="17">
        <v>9.9481895849550306E-2</v>
      </c>
      <c r="AN754" s="17">
        <v>0.17210773095606499</v>
      </c>
      <c r="AO754" s="17"/>
      <c r="AP754" s="17">
        <v>0.201087822974234</v>
      </c>
      <c r="AQ754" s="17">
        <v>0.124418080080577</v>
      </c>
      <c r="AR754" s="17">
        <v>0.101609901833856</v>
      </c>
      <c r="AS754" s="17">
        <v>0.114545283971577</v>
      </c>
      <c r="AT754" s="17">
        <v>0</v>
      </c>
      <c r="AU754" s="17"/>
      <c r="AV754" s="17">
        <v>0</v>
      </c>
      <c r="AW754" s="17">
        <v>0.15751367845790501</v>
      </c>
      <c r="AX754" s="17">
        <v>0.185094477839818</v>
      </c>
      <c r="AY754" s="17">
        <v>0.12450856858979201</v>
      </c>
      <c r="AZ754" s="17">
        <v>0.10778183096928701</v>
      </c>
      <c r="BA754" s="17">
        <v>0.138895176286183</v>
      </c>
      <c r="BB754" s="17">
        <v>0.102789613894906</v>
      </c>
      <c r="BC754" s="17">
        <v>2.9439144373851998E-2</v>
      </c>
      <c r="BD754" s="17">
        <v>0.14868636682911701</v>
      </c>
      <c r="BE754" s="17">
        <v>0.24937026063335599</v>
      </c>
      <c r="BF754" s="17">
        <v>4.9376679803631501E-2</v>
      </c>
      <c r="BG754" s="17">
        <v>0.122245343790769</v>
      </c>
      <c r="BH754" s="17">
        <v>5.6833153143438203E-2</v>
      </c>
      <c r="BI754" s="17">
        <v>0.37109645078971598</v>
      </c>
      <c r="BJ754" s="17">
        <v>0.18531485463053801</v>
      </c>
      <c r="BK754" s="17">
        <v>0.12631969859154901</v>
      </c>
      <c r="BL754" s="17"/>
      <c r="BM754" s="17">
        <v>0.109089496313062</v>
      </c>
      <c r="BN754" s="17">
        <v>0.138498510247963</v>
      </c>
      <c r="BO754" s="17">
        <v>0.15870633636418</v>
      </c>
      <c r="BP754" s="17">
        <v>0.138340178876</v>
      </c>
      <c r="BQ754" s="17">
        <v>0.192561185063888</v>
      </c>
      <c r="BR754" s="17">
        <v>2.2713947409266199E-2</v>
      </c>
      <c r="BS754" s="17"/>
      <c r="BT754" s="17">
        <v>0.12916811025719799</v>
      </c>
      <c r="BU754" s="17">
        <v>0.118311813902333</v>
      </c>
      <c r="BV754" s="17"/>
      <c r="BW754" s="17">
        <v>0.21923964382921499</v>
      </c>
      <c r="BX754" s="17">
        <v>0.110892041947021</v>
      </c>
      <c r="BY754" s="17"/>
      <c r="BZ754" s="17">
        <v>0.145002832845534</v>
      </c>
      <c r="CA754" s="17">
        <v>0.115194021467872</v>
      </c>
      <c r="CB754" s="17" t="s">
        <v>131</v>
      </c>
      <c r="CC754" s="17"/>
      <c r="CD754" s="17">
        <v>0.15583451067114101</v>
      </c>
      <c r="CE754" s="17">
        <v>8.9650662349681304E-2</v>
      </c>
      <c r="CF754" s="17">
        <v>0.20988074947452601</v>
      </c>
      <c r="CG754" s="17"/>
      <c r="CH754" s="17">
        <v>0.113684630954202</v>
      </c>
      <c r="CI754" s="17">
        <v>0.18806435038628799</v>
      </c>
      <c r="CJ754" s="17">
        <v>9.4660320808183707E-2</v>
      </c>
      <c r="CK754" s="17"/>
      <c r="CL754" s="17">
        <v>0.118716633745423</v>
      </c>
      <c r="CM754" s="17">
        <v>0.13334437559833401</v>
      </c>
      <c r="CN754" s="17"/>
      <c r="CO754" s="17">
        <v>0.152108473236724</v>
      </c>
      <c r="CP754" s="17">
        <v>0.18376845541866299</v>
      </c>
      <c r="CQ754" s="17">
        <v>9.8659485657388094E-2</v>
      </c>
      <c r="CR754" s="17">
        <v>6.9883185145701701E-2</v>
      </c>
    </row>
    <row r="755" spans="2:96" x14ac:dyDescent="0.25">
      <c r="B755" t="s">
        <v>377</v>
      </c>
      <c r="C755" s="17">
        <v>0.29937325143814197</v>
      </c>
      <c r="D755" s="17">
        <v>0.29609534882421701</v>
      </c>
      <c r="E755" s="17">
        <v>0.30275381085134101</v>
      </c>
      <c r="F755" s="17"/>
      <c r="G755" s="17">
        <v>0.33283350587938798</v>
      </c>
      <c r="H755" s="17">
        <v>0.40362145308068997</v>
      </c>
      <c r="I755" s="17">
        <v>0.27809411998490102</v>
      </c>
      <c r="J755" s="17">
        <v>0.28192711161661699</v>
      </c>
      <c r="K755" s="17">
        <v>0.27247915931184202</v>
      </c>
      <c r="L755" s="17">
        <v>0.23322321262058901</v>
      </c>
      <c r="M755" s="17"/>
      <c r="N755" s="17">
        <v>0.34164820035701998</v>
      </c>
      <c r="O755" s="17">
        <v>0.25161618904065702</v>
      </c>
      <c r="P755" s="17">
        <v>0.33627391367776199</v>
      </c>
      <c r="Q755" s="17">
        <v>0.27668730001432101</v>
      </c>
      <c r="R755" s="17"/>
      <c r="S755" s="17">
        <v>0.27882091622058203</v>
      </c>
      <c r="T755" s="17">
        <v>0.36001172750370802</v>
      </c>
      <c r="U755" s="17">
        <v>0.192367914296312</v>
      </c>
      <c r="V755" s="17">
        <v>0.42071369349871302</v>
      </c>
      <c r="W755" s="17">
        <v>0.29340878610120102</v>
      </c>
      <c r="X755" s="17">
        <v>0.32268470379388903</v>
      </c>
      <c r="Y755" s="17">
        <v>0.34218945737902501</v>
      </c>
      <c r="Z755" s="17">
        <v>0.349751365799085</v>
      </c>
      <c r="AA755" s="17">
        <v>0.182487637657679</v>
      </c>
      <c r="AB755" s="17">
        <v>0.27909783591416598</v>
      </c>
      <c r="AC755" s="17">
        <v>0.46321481278814902</v>
      </c>
      <c r="AD755" s="17">
        <v>0.194961764022649</v>
      </c>
      <c r="AE755" s="17"/>
      <c r="AF755" s="17">
        <v>0.30682409326106402</v>
      </c>
      <c r="AG755" s="17">
        <v>0.28042568591474998</v>
      </c>
      <c r="AH755" s="17">
        <v>0.24789716146234</v>
      </c>
      <c r="AI755" s="17">
        <v>0.21191220160548599</v>
      </c>
      <c r="AJ755" s="17">
        <v>0.32577093409403901</v>
      </c>
      <c r="AK755" s="17"/>
      <c r="AL755" s="17">
        <v>0.32082048665490598</v>
      </c>
      <c r="AM755" s="17">
        <v>0.326044218092439</v>
      </c>
      <c r="AN755" s="17">
        <v>0.25172916168933501</v>
      </c>
      <c r="AO755" s="17"/>
      <c r="AP755" s="17">
        <v>0.26921921541162003</v>
      </c>
      <c r="AQ755" s="17">
        <v>0.27472891329469401</v>
      </c>
      <c r="AR755" s="17">
        <v>0.30737201061831398</v>
      </c>
      <c r="AS755" s="17">
        <v>0.35780081890247101</v>
      </c>
      <c r="AT755" s="17">
        <v>0.574583057602291</v>
      </c>
      <c r="AU755" s="17"/>
      <c r="AV755" s="17">
        <v>0</v>
      </c>
      <c r="AW755" s="17">
        <v>0.13953623308851901</v>
      </c>
      <c r="AX755" s="17">
        <v>0.30518136445107003</v>
      </c>
      <c r="AY755" s="17">
        <v>0.22265137813458799</v>
      </c>
      <c r="AZ755" s="17">
        <v>0.287458177954863</v>
      </c>
      <c r="BA755" s="17">
        <v>0.28237074343292701</v>
      </c>
      <c r="BB755" s="17">
        <v>0.37532319573323603</v>
      </c>
      <c r="BC755" s="17">
        <v>0.33835147465490001</v>
      </c>
      <c r="BD755" s="17">
        <v>0.380350947342524</v>
      </c>
      <c r="BE755" s="17">
        <v>0.25347415590940298</v>
      </c>
      <c r="BF755" s="17">
        <v>0.31249759220155698</v>
      </c>
      <c r="BG755" s="17">
        <v>0.37254134669920003</v>
      </c>
      <c r="BH755" s="17">
        <v>0.32894467857133403</v>
      </c>
      <c r="BI755" s="17">
        <v>0.124531742720359</v>
      </c>
      <c r="BJ755" s="17">
        <v>0.49215507351897603</v>
      </c>
      <c r="BK755" s="17">
        <v>0.36570567992638597</v>
      </c>
      <c r="BL755" s="17"/>
      <c r="BM755" s="17">
        <v>0.37422425994422698</v>
      </c>
      <c r="BN755" s="17">
        <v>0.28848617789736403</v>
      </c>
      <c r="BO755" s="17">
        <v>0.20041331653924699</v>
      </c>
      <c r="BP755" s="17">
        <v>0.236823022464139</v>
      </c>
      <c r="BQ755" s="17">
        <v>0.29585533004136599</v>
      </c>
      <c r="BR755" s="17">
        <v>0.33414534916618799</v>
      </c>
      <c r="BS755" s="17"/>
      <c r="BT755" s="17">
        <v>0.322727836097291</v>
      </c>
      <c r="BU755" s="17">
        <v>0.27116790627222798</v>
      </c>
      <c r="BV755" s="17"/>
      <c r="BW755" s="17">
        <v>0.33508700754327397</v>
      </c>
      <c r="BX755" s="17">
        <v>0.26004600463185501</v>
      </c>
      <c r="BY755" s="17"/>
      <c r="BZ755" s="17">
        <v>0.30033179681907601</v>
      </c>
      <c r="CA755" s="17">
        <v>0.29893621895512501</v>
      </c>
      <c r="CB755" s="17" t="s">
        <v>131</v>
      </c>
      <c r="CC755" s="17"/>
      <c r="CD755" s="17">
        <v>0.36569069880302801</v>
      </c>
      <c r="CE755" s="17">
        <v>0.18466663097663499</v>
      </c>
      <c r="CF755" s="17">
        <v>6.1308881343722199E-2</v>
      </c>
      <c r="CG755" s="17"/>
      <c r="CH755" s="17">
        <v>0.33564213910672203</v>
      </c>
      <c r="CI755" s="17">
        <v>0.208421805305781</v>
      </c>
      <c r="CJ755" s="17">
        <v>0.22675595832933601</v>
      </c>
      <c r="CK755" s="17"/>
      <c r="CL755" s="17">
        <v>0.33535325580036102</v>
      </c>
      <c r="CM755" s="17">
        <v>0.27654573209893502</v>
      </c>
      <c r="CN755" s="17"/>
      <c r="CO755" s="17">
        <v>0.37516451556935199</v>
      </c>
      <c r="CP755" s="17">
        <v>0.29802832343166702</v>
      </c>
      <c r="CQ755" s="17">
        <v>0.314773948445282</v>
      </c>
      <c r="CR755" s="17">
        <v>0.24523243496389099</v>
      </c>
    </row>
    <row r="756" spans="2:96" x14ac:dyDescent="0.25">
      <c r="B756" t="s">
        <v>378</v>
      </c>
      <c r="C756" s="17">
        <v>0.26818327171998202</v>
      </c>
      <c r="D756" s="17">
        <v>0.26704155221227799</v>
      </c>
      <c r="E756" s="17">
        <v>0.27387619163715998</v>
      </c>
      <c r="F756" s="17"/>
      <c r="G756" s="17">
        <v>0.28663398395504802</v>
      </c>
      <c r="H756" s="17">
        <v>0.22688569011368701</v>
      </c>
      <c r="I756" s="17">
        <v>0.21405749073116201</v>
      </c>
      <c r="J756" s="17">
        <v>0.23944892731196901</v>
      </c>
      <c r="K756" s="17">
        <v>0.27903080170951799</v>
      </c>
      <c r="L756" s="17">
        <v>0.36179750825005302</v>
      </c>
      <c r="M756" s="17"/>
      <c r="N756" s="17">
        <v>0.219620861712229</v>
      </c>
      <c r="O756" s="17">
        <v>0.33539025837212</v>
      </c>
      <c r="P756" s="17">
        <v>0.28341468080608101</v>
      </c>
      <c r="Q756" s="17">
        <v>0.24250330544198501</v>
      </c>
      <c r="R756" s="17"/>
      <c r="S756" s="17">
        <v>0.248654888634674</v>
      </c>
      <c r="T756" s="17">
        <v>0.270498892132369</v>
      </c>
      <c r="U756" s="17">
        <v>0.28489407920252202</v>
      </c>
      <c r="V756" s="17">
        <v>0.163000407762841</v>
      </c>
      <c r="W756" s="17">
        <v>0.273988005248893</v>
      </c>
      <c r="X756" s="17">
        <v>0.40650536265089998</v>
      </c>
      <c r="Y756" s="17">
        <v>0.16180753104568801</v>
      </c>
      <c r="Z756" s="17">
        <v>0.56347474150352395</v>
      </c>
      <c r="AA756" s="17">
        <v>0.22856818811791099</v>
      </c>
      <c r="AB756" s="17">
        <v>0.19244051710165999</v>
      </c>
      <c r="AC756" s="17">
        <v>0.30631146470112203</v>
      </c>
      <c r="AD756" s="17">
        <v>0.30376568034562201</v>
      </c>
      <c r="AE756" s="17"/>
      <c r="AF756" s="17">
        <v>0.24563583909894901</v>
      </c>
      <c r="AG756" s="17">
        <v>0.29069261970492399</v>
      </c>
      <c r="AH756" s="17">
        <v>0.324378859754483</v>
      </c>
      <c r="AI756" s="17">
        <v>0</v>
      </c>
      <c r="AJ756" s="17">
        <v>0.25214611706179901</v>
      </c>
      <c r="AK756" s="17"/>
      <c r="AL756" s="17">
        <v>0.28888760007523501</v>
      </c>
      <c r="AM756" s="17">
        <v>0.30704762806103097</v>
      </c>
      <c r="AN756" s="17">
        <v>0.22126843426165199</v>
      </c>
      <c r="AO756" s="17"/>
      <c r="AP756" s="17">
        <v>0.27474734697393699</v>
      </c>
      <c r="AQ756" s="17">
        <v>0.27165218087203702</v>
      </c>
      <c r="AR756" s="17">
        <v>0.25510252139543599</v>
      </c>
      <c r="AS756" s="17">
        <v>0.29486276304964498</v>
      </c>
      <c r="AT756" s="17">
        <v>0</v>
      </c>
      <c r="AU756" s="17"/>
      <c r="AV756" s="17">
        <v>0</v>
      </c>
      <c r="AW756" s="17">
        <v>0.29441559239443099</v>
      </c>
      <c r="AX756" s="17">
        <v>0.29696460241800199</v>
      </c>
      <c r="AY756" s="17">
        <v>0.27087002607611999</v>
      </c>
      <c r="AZ756" s="17">
        <v>0.326255271893506</v>
      </c>
      <c r="BA756" s="17">
        <v>0.17841354334921899</v>
      </c>
      <c r="BB756" s="17">
        <v>0.22777655415979001</v>
      </c>
      <c r="BC756" s="17">
        <v>0.39714033197279602</v>
      </c>
      <c r="BD756" s="17">
        <v>0.18109528621499499</v>
      </c>
      <c r="BE756" s="17">
        <v>0.204769450554</v>
      </c>
      <c r="BF756" s="17">
        <v>0.201440008265068</v>
      </c>
      <c r="BG756" s="17">
        <v>0.27640119482921899</v>
      </c>
      <c r="BH756" s="17">
        <v>0.26910673992164802</v>
      </c>
      <c r="BI756" s="17">
        <v>0.12419140408960599</v>
      </c>
      <c r="BJ756" s="17">
        <v>0.16913441237031501</v>
      </c>
      <c r="BK756" s="17">
        <v>0.32226012674954702</v>
      </c>
      <c r="BL756" s="17"/>
      <c r="BM756" s="17">
        <v>0.22394667801520901</v>
      </c>
      <c r="BN756" s="17">
        <v>0.27525932182583701</v>
      </c>
      <c r="BO756" s="17">
        <v>0.24864660944983299</v>
      </c>
      <c r="BP756" s="17">
        <v>0.27395462115818497</v>
      </c>
      <c r="BQ756" s="17">
        <v>0.26152627726100602</v>
      </c>
      <c r="BR756" s="17">
        <v>0.36449095625875899</v>
      </c>
      <c r="BS756" s="17"/>
      <c r="BT756" s="17">
        <v>0.25410831204880002</v>
      </c>
      <c r="BU756" s="17">
        <v>0.28684716890933998</v>
      </c>
      <c r="BV756" s="17"/>
      <c r="BW756" s="17">
        <v>0.14408398007006001</v>
      </c>
      <c r="BX756" s="17">
        <v>0.232796161904677</v>
      </c>
      <c r="BY756" s="17"/>
      <c r="BZ756" s="17">
        <v>0.217146072646828</v>
      </c>
      <c r="CA756" s="17">
        <v>0.29145281563602898</v>
      </c>
      <c r="CB756" s="17" t="s">
        <v>131</v>
      </c>
      <c r="CC756" s="17"/>
      <c r="CD756" s="17">
        <v>0.21457882285729701</v>
      </c>
      <c r="CE756" s="17">
        <v>0.22693306231254301</v>
      </c>
      <c r="CF756" s="17">
        <v>0.24704876749169799</v>
      </c>
      <c r="CG756" s="17"/>
      <c r="CH756" s="17">
        <v>0.26646063013999599</v>
      </c>
      <c r="CI756" s="17">
        <v>0.22096413777797699</v>
      </c>
      <c r="CJ756" s="17">
        <v>0.34918399412058598</v>
      </c>
      <c r="CK756" s="17"/>
      <c r="CL756" s="17">
        <v>0.25464199613155603</v>
      </c>
      <c r="CM756" s="17">
        <v>0.25424420095433797</v>
      </c>
      <c r="CN756" s="17"/>
      <c r="CO756" s="17">
        <v>0.285625139392641</v>
      </c>
      <c r="CP756" s="17">
        <v>0.27966385580595399</v>
      </c>
      <c r="CQ756" s="17">
        <v>0.28057469863114898</v>
      </c>
      <c r="CR756" s="17">
        <v>0.22265096839614401</v>
      </c>
    </row>
    <row r="757" spans="2:96" x14ac:dyDescent="0.25">
      <c r="B757" t="s">
        <v>379</v>
      </c>
      <c r="C757" s="17">
        <v>0.18424211118849099</v>
      </c>
      <c r="D757" s="17">
        <v>0.17063680444850601</v>
      </c>
      <c r="E757" s="17">
        <v>0.20249005764493599</v>
      </c>
      <c r="F757" s="17"/>
      <c r="G757" s="17">
        <v>0.12597623258636401</v>
      </c>
      <c r="H757" s="17">
        <v>0.16730112426658</v>
      </c>
      <c r="I757" s="17">
        <v>0.25270173710982502</v>
      </c>
      <c r="J757" s="17">
        <v>0.20457042992819499</v>
      </c>
      <c r="K757" s="17">
        <v>0.13082818095041601</v>
      </c>
      <c r="L757" s="17">
        <v>0.19442321446546201</v>
      </c>
      <c r="M757" s="17"/>
      <c r="N757" s="17">
        <v>0.197640688321471</v>
      </c>
      <c r="O757" s="17">
        <v>0.210406079076459</v>
      </c>
      <c r="P757" s="17">
        <v>0.12757162514413001</v>
      </c>
      <c r="Q757" s="17">
        <v>0.19237366460607899</v>
      </c>
      <c r="R757" s="17"/>
      <c r="S757" s="17">
        <v>0.105266621866741</v>
      </c>
      <c r="T757" s="17">
        <v>0.193691570508285</v>
      </c>
      <c r="U757" s="17">
        <v>0.25828733263569698</v>
      </c>
      <c r="V757" s="17">
        <v>0.13867144405135001</v>
      </c>
      <c r="W757" s="17">
        <v>0.32794597553584998</v>
      </c>
      <c r="X757" s="17">
        <v>3.1177798636536001E-2</v>
      </c>
      <c r="Y757" s="17">
        <v>0.31250880101783601</v>
      </c>
      <c r="Z757" s="17">
        <v>0</v>
      </c>
      <c r="AA757" s="17">
        <v>0.28610535369849099</v>
      </c>
      <c r="AB757" s="17">
        <v>0.245286627219957</v>
      </c>
      <c r="AC757" s="17">
        <v>0.10137864082888901</v>
      </c>
      <c r="AD757" s="17">
        <v>0.24897373551459201</v>
      </c>
      <c r="AE757" s="17"/>
      <c r="AF757" s="17">
        <v>0.136180514503111</v>
      </c>
      <c r="AG757" s="17">
        <v>0.22204717737014501</v>
      </c>
      <c r="AH757" s="17">
        <v>0.11682622352602801</v>
      </c>
      <c r="AI757" s="17">
        <v>0.298083594028834</v>
      </c>
      <c r="AJ757" s="17">
        <v>0.22858968076233699</v>
      </c>
      <c r="AK757" s="17"/>
      <c r="AL757" s="17">
        <v>9.5159969973644606E-2</v>
      </c>
      <c r="AM757" s="17">
        <v>0.16471711806061801</v>
      </c>
      <c r="AN757" s="17">
        <v>0.22099717196580801</v>
      </c>
      <c r="AO757" s="17"/>
      <c r="AP757" s="17">
        <v>0.14701622508238901</v>
      </c>
      <c r="AQ757" s="17">
        <v>0.204983435889351</v>
      </c>
      <c r="AR757" s="17">
        <v>0.19405623203453501</v>
      </c>
      <c r="AS757" s="17">
        <v>0.200292240958689</v>
      </c>
      <c r="AT757" s="17">
        <v>0.201880245728248</v>
      </c>
      <c r="AU757" s="17"/>
      <c r="AV757" s="17">
        <v>0</v>
      </c>
      <c r="AW757" s="17">
        <v>0.15240398457561</v>
      </c>
      <c r="AX757" s="17">
        <v>0.10444633596771299</v>
      </c>
      <c r="AY757" s="17">
        <v>0.25408131300280201</v>
      </c>
      <c r="AZ757" s="17">
        <v>0.16148416900482701</v>
      </c>
      <c r="BA757" s="17">
        <v>0.28948307529596001</v>
      </c>
      <c r="BB757" s="17">
        <v>0.21111244746598501</v>
      </c>
      <c r="BC757" s="17">
        <v>0.123705695548025</v>
      </c>
      <c r="BD757" s="17">
        <v>0.12768656477777701</v>
      </c>
      <c r="BE757" s="17">
        <v>0.187631997394512</v>
      </c>
      <c r="BF757" s="17">
        <v>0.22451780366994001</v>
      </c>
      <c r="BG757" s="17">
        <v>0.146279983061263</v>
      </c>
      <c r="BH757" s="17">
        <v>0.289398449970588</v>
      </c>
      <c r="BI757" s="17">
        <v>0.26807212747548897</v>
      </c>
      <c r="BJ757" s="17">
        <v>0</v>
      </c>
      <c r="BK757" s="17">
        <v>0.185714494732518</v>
      </c>
      <c r="BL757" s="17"/>
      <c r="BM757" s="17">
        <v>0.139874948920855</v>
      </c>
      <c r="BN757" s="17">
        <v>0.189655195225439</v>
      </c>
      <c r="BO757" s="17">
        <v>0.28911940571016598</v>
      </c>
      <c r="BP757" s="17">
        <v>0.20969501562550499</v>
      </c>
      <c r="BQ757" s="17">
        <v>0.146116394006956</v>
      </c>
      <c r="BR757" s="17">
        <v>0.170878793029377</v>
      </c>
      <c r="BS757" s="17"/>
      <c r="BT757" s="17">
        <v>0.182227207075777</v>
      </c>
      <c r="BU757" s="17">
        <v>0.18344937830277599</v>
      </c>
      <c r="BV757" s="17"/>
      <c r="BW757" s="17">
        <v>0.210742587445989</v>
      </c>
      <c r="BX757" s="17">
        <v>0.24506373449779301</v>
      </c>
      <c r="BY757" s="17"/>
      <c r="BZ757" s="17">
        <v>0.22822365557680499</v>
      </c>
      <c r="CA757" s="17">
        <v>0.164189473167104</v>
      </c>
      <c r="CB757" s="17" t="s">
        <v>131</v>
      </c>
      <c r="CC757" s="17"/>
      <c r="CD757" s="17">
        <v>0.17944968282687601</v>
      </c>
      <c r="CE757" s="17">
        <v>0.38192008564570601</v>
      </c>
      <c r="CF757" s="17">
        <v>0.24211421663492499</v>
      </c>
      <c r="CG757" s="17"/>
      <c r="CH757" s="17">
        <v>0.18110895731759699</v>
      </c>
      <c r="CI757" s="17">
        <v>0.21180026927562201</v>
      </c>
      <c r="CJ757" s="17">
        <v>0.169082659165597</v>
      </c>
      <c r="CK757" s="17"/>
      <c r="CL757" s="17">
        <v>0.19887539491782999</v>
      </c>
      <c r="CM757" s="17">
        <v>0.17500701500084601</v>
      </c>
      <c r="CN757" s="17"/>
      <c r="CO757" s="17">
        <v>0.122678466441452</v>
      </c>
      <c r="CP757" s="17">
        <v>0.16807974601943501</v>
      </c>
      <c r="CQ757" s="17">
        <v>0.18510309842018</v>
      </c>
      <c r="CR757" s="17">
        <v>0.23087824033895599</v>
      </c>
    </row>
    <row r="758" spans="2:96" x14ac:dyDescent="0.25">
      <c r="B758" t="s">
        <v>380</v>
      </c>
      <c r="C758" s="17">
        <v>0.118737761409045</v>
      </c>
      <c r="D758" s="17">
        <v>0.127179947330435</v>
      </c>
      <c r="E758" s="17">
        <v>0.10000026099766</v>
      </c>
      <c r="F758" s="17"/>
      <c r="G758" s="17">
        <v>8.3405915070976597E-2</v>
      </c>
      <c r="H758" s="17">
        <v>3.5146938521415302E-2</v>
      </c>
      <c r="I758" s="17">
        <v>0.13584671333545401</v>
      </c>
      <c r="J758" s="17">
        <v>0.204565888989203</v>
      </c>
      <c r="K758" s="17">
        <v>0.14083197144408799</v>
      </c>
      <c r="L758" s="17">
        <v>0.11506952662053301</v>
      </c>
      <c r="M758" s="17"/>
      <c r="N758" s="17">
        <v>0.14175772072925399</v>
      </c>
      <c r="O758" s="17">
        <v>6.42508382970889E-2</v>
      </c>
      <c r="P758" s="17">
        <v>0.142277468600327</v>
      </c>
      <c r="Q758" s="17">
        <v>0.12107141545812999</v>
      </c>
      <c r="R758" s="17"/>
      <c r="S758" s="17">
        <v>0.173798972584639</v>
      </c>
      <c r="T758" s="17">
        <v>0.120250446533175</v>
      </c>
      <c r="U758" s="17">
        <v>0.104616936500809</v>
      </c>
      <c r="V758" s="17">
        <v>0.20517408045555399</v>
      </c>
      <c r="W758" s="17">
        <v>0</v>
      </c>
      <c r="X758" s="17">
        <v>8.6238346277028394E-2</v>
      </c>
      <c r="Y758" s="17">
        <v>0.102626839513925</v>
      </c>
      <c r="Z758" s="17">
        <v>0</v>
      </c>
      <c r="AA758" s="17">
        <v>4.9930605032159098E-2</v>
      </c>
      <c r="AB758" s="17">
        <v>0.17163042134192799</v>
      </c>
      <c r="AC758" s="17">
        <v>8.7202407600144596E-2</v>
      </c>
      <c r="AD758" s="17">
        <v>8.5358448718957994E-2</v>
      </c>
      <c r="AE758" s="17"/>
      <c r="AF758" s="17">
        <v>0.144606805814252</v>
      </c>
      <c r="AG758" s="17">
        <v>9.7810614996200404E-2</v>
      </c>
      <c r="AH758" s="17">
        <v>0.178325413241776</v>
      </c>
      <c r="AI758" s="17">
        <v>0.34382924355072098</v>
      </c>
      <c r="AJ758" s="17">
        <v>6.3705547446918406E-2</v>
      </c>
      <c r="AK758" s="17"/>
      <c r="AL758" s="17">
        <v>8.6912633296715794E-2</v>
      </c>
      <c r="AM758" s="17">
        <v>0.10270913993636099</v>
      </c>
      <c r="AN758" s="17">
        <v>0.13389750112714</v>
      </c>
      <c r="AO758" s="17"/>
      <c r="AP758" s="17">
        <v>0.10792938955782</v>
      </c>
      <c r="AQ758" s="17">
        <v>0.12421738986333999</v>
      </c>
      <c r="AR758" s="17">
        <v>0.13438153683120499</v>
      </c>
      <c r="AS758" s="17">
        <v>3.2498893117617798E-2</v>
      </c>
      <c r="AT758" s="17">
        <v>0.22353669666946099</v>
      </c>
      <c r="AU758" s="17"/>
      <c r="AV758" s="17">
        <v>1</v>
      </c>
      <c r="AW758" s="17">
        <v>0.256130511483534</v>
      </c>
      <c r="AX758" s="17">
        <v>0.10831321932339801</v>
      </c>
      <c r="AY758" s="17">
        <v>0.12788871419669801</v>
      </c>
      <c r="AZ758" s="17">
        <v>0.117020550177517</v>
      </c>
      <c r="BA758" s="17">
        <v>9.2754622654620603E-2</v>
      </c>
      <c r="BB758" s="17">
        <v>8.2998188746081905E-2</v>
      </c>
      <c r="BC758" s="17">
        <v>0.111363353450426</v>
      </c>
      <c r="BD758" s="17">
        <v>0.16218083483558701</v>
      </c>
      <c r="BE758" s="17">
        <v>0.104754135508729</v>
      </c>
      <c r="BF758" s="17">
        <v>0.21216791605980401</v>
      </c>
      <c r="BG758" s="17">
        <v>8.2532131619548199E-2</v>
      </c>
      <c r="BH758" s="17">
        <v>5.57169783929913E-2</v>
      </c>
      <c r="BI758" s="17">
        <v>0.112108274924829</v>
      </c>
      <c r="BJ758" s="17">
        <v>0.153395659480171</v>
      </c>
      <c r="BK758" s="17">
        <v>0</v>
      </c>
      <c r="BL758" s="17"/>
      <c r="BM758" s="17">
        <v>0.15286461680664601</v>
      </c>
      <c r="BN758" s="17">
        <v>0.108100794803398</v>
      </c>
      <c r="BO758" s="17">
        <v>0.103114331936574</v>
      </c>
      <c r="BP758" s="17">
        <v>0.108039034789694</v>
      </c>
      <c r="BQ758" s="17">
        <v>0.10394081362678401</v>
      </c>
      <c r="BR758" s="17">
        <v>0.107770954136409</v>
      </c>
      <c r="BS758" s="17"/>
      <c r="BT758" s="17">
        <v>0.10645016823171</v>
      </c>
      <c r="BU758" s="17">
        <v>0.13550499557800999</v>
      </c>
      <c r="BV758" s="17"/>
      <c r="BW758" s="17">
        <v>9.0846781111462396E-2</v>
      </c>
      <c r="BX758" s="17">
        <v>0.151202057018654</v>
      </c>
      <c r="BY758" s="17"/>
      <c r="BZ758" s="17">
        <v>0.109295642111757</v>
      </c>
      <c r="CA758" s="17">
        <v>0.12304273530335701</v>
      </c>
      <c r="CB758" s="17" t="s">
        <v>131</v>
      </c>
      <c r="CC758" s="17"/>
      <c r="CD758" s="17">
        <v>8.4446284841657906E-2</v>
      </c>
      <c r="CE758" s="17">
        <v>0.116829558715435</v>
      </c>
      <c r="CF758" s="17">
        <v>0.239647385055129</v>
      </c>
      <c r="CG758" s="17"/>
      <c r="CH758" s="17">
        <v>0.103103642481483</v>
      </c>
      <c r="CI758" s="17">
        <v>0.15692534653958601</v>
      </c>
      <c r="CJ758" s="17">
        <v>0.14434461619132499</v>
      </c>
      <c r="CK758" s="17"/>
      <c r="CL758" s="17">
        <v>9.2412719404831201E-2</v>
      </c>
      <c r="CM758" s="17">
        <v>0.15106619101452001</v>
      </c>
      <c r="CN758" s="17"/>
      <c r="CO758" s="17">
        <v>6.4423405359830696E-2</v>
      </c>
      <c r="CP758" s="17">
        <v>7.0459619324280603E-2</v>
      </c>
      <c r="CQ758" s="17">
        <v>0.120888768846001</v>
      </c>
      <c r="CR758" s="17">
        <v>0.208523010934245</v>
      </c>
    </row>
    <row r="759" spans="2:96" x14ac:dyDescent="0.25">
      <c r="B759" t="s">
        <v>175</v>
      </c>
      <c r="C759" s="17">
        <v>4.9347981050635904E-3</v>
      </c>
      <c r="D759" s="17">
        <v>4.3803830456214596E-3</v>
      </c>
      <c r="E759" s="17">
        <v>5.6360296102662801E-3</v>
      </c>
      <c r="F759" s="17"/>
      <c r="G759" s="17">
        <v>0</v>
      </c>
      <c r="H759" s="17">
        <v>0</v>
      </c>
      <c r="I759" s="17">
        <v>2.6267308133502299E-2</v>
      </c>
      <c r="J759" s="17">
        <v>0</v>
      </c>
      <c r="K759" s="17">
        <v>0</v>
      </c>
      <c r="L759" s="17">
        <v>0</v>
      </c>
      <c r="M759" s="17"/>
      <c r="N759" s="17">
        <v>8.6419190899582402E-3</v>
      </c>
      <c r="O759" s="17">
        <v>0</v>
      </c>
      <c r="P759" s="17">
        <v>0</v>
      </c>
      <c r="Q759" s="17">
        <v>9.9430212981149093E-3</v>
      </c>
      <c r="R759" s="17"/>
      <c r="S759" s="17">
        <v>0</v>
      </c>
      <c r="T759" s="17">
        <v>0</v>
      </c>
      <c r="U759" s="17">
        <v>2.4139404685674298E-2</v>
      </c>
      <c r="V759" s="17">
        <v>0</v>
      </c>
      <c r="W759" s="17">
        <v>5.07451363845852E-2</v>
      </c>
      <c r="X759" s="17">
        <v>0</v>
      </c>
      <c r="Y759" s="17">
        <v>0</v>
      </c>
      <c r="Z759" s="17">
        <v>0</v>
      </c>
      <c r="AA759" s="17">
        <v>0</v>
      </c>
      <c r="AB759" s="17">
        <v>0</v>
      </c>
      <c r="AC759" s="17">
        <v>0</v>
      </c>
      <c r="AD759" s="17">
        <v>0</v>
      </c>
      <c r="AE759" s="17"/>
      <c r="AF759" s="17">
        <v>0</v>
      </c>
      <c r="AG759" s="17">
        <v>9.2573650596430596E-3</v>
      </c>
      <c r="AH759" s="17">
        <v>0</v>
      </c>
      <c r="AI759" s="17">
        <v>0</v>
      </c>
      <c r="AJ759" s="17">
        <v>0</v>
      </c>
      <c r="AK759" s="17"/>
      <c r="AL759" s="17">
        <v>0</v>
      </c>
      <c r="AM759" s="17">
        <v>0</v>
      </c>
      <c r="AN759" s="17">
        <v>0</v>
      </c>
      <c r="AO759" s="17"/>
      <c r="AP759" s="17">
        <v>0</v>
      </c>
      <c r="AQ759" s="17">
        <v>0</v>
      </c>
      <c r="AR759" s="17">
        <v>7.4777972866541097E-3</v>
      </c>
      <c r="AS759" s="17">
        <v>0</v>
      </c>
      <c r="AT759" s="17">
        <v>0</v>
      </c>
      <c r="AU759" s="17"/>
      <c r="AV759" s="17">
        <v>0</v>
      </c>
      <c r="AW759" s="17">
        <v>0</v>
      </c>
      <c r="AX759" s="17">
        <v>0</v>
      </c>
      <c r="AY759" s="17">
        <v>0</v>
      </c>
      <c r="AZ759" s="17">
        <v>0</v>
      </c>
      <c r="BA759" s="17">
        <v>1.8082838981089699E-2</v>
      </c>
      <c r="BB759" s="17">
        <v>0</v>
      </c>
      <c r="BC759" s="17">
        <v>0</v>
      </c>
      <c r="BD759" s="17">
        <v>0</v>
      </c>
      <c r="BE759" s="17">
        <v>0</v>
      </c>
      <c r="BF759" s="17">
        <v>0</v>
      </c>
      <c r="BG759" s="17">
        <v>0</v>
      </c>
      <c r="BH759" s="17">
        <v>0</v>
      </c>
      <c r="BI759" s="17">
        <v>0</v>
      </c>
      <c r="BJ759" s="17">
        <v>0</v>
      </c>
      <c r="BK759" s="17">
        <v>0</v>
      </c>
      <c r="BL759" s="17"/>
      <c r="BM759" s="17">
        <v>0</v>
      </c>
      <c r="BN759" s="17">
        <v>0</v>
      </c>
      <c r="BO759" s="17">
        <v>0</v>
      </c>
      <c r="BP759" s="17">
        <v>3.3148127086476901E-2</v>
      </c>
      <c r="BQ759" s="17">
        <v>0</v>
      </c>
      <c r="BR759" s="17">
        <v>0</v>
      </c>
      <c r="BS759" s="17"/>
      <c r="BT759" s="17">
        <v>5.3183662892232796E-3</v>
      </c>
      <c r="BU759" s="17">
        <v>4.7187370353137499E-3</v>
      </c>
      <c r="BV759" s="17"/>
      <c r="BW759" s="17">
        <v>0</v>
      </c>
      <c r="BX759" s="17">
        <v>0</v>
      </c>
      <c r="BY759" s="17"/>
      <c r="BZ759" s="17">
        <v>0</v>
      </c>
      <c r="CA759" s="17">
        <v>7.1847354705135997E-3</v>
      </c>
      <c r="CB759" s="17" t="s">
        <v>131</v>
      </c>
      <c r="CC759" s="17"/>
      <c r="CD759" s="17">
        <v>0</v>
      </c>
      <c r="CE759" s="17">
        <v>0</v>
      </c>
      <c r="CF759" s="17">
        <v>0</v>
      </c>
      <c r="CG759" s="17"/>
      <c r="CH759" s="17">
        <v>0</v>
      </c>
      <c r="CI759" s="17">
        <v>1.3824090714746501E-2</v>
      </c>
      <c r="CJ759" s="17">
        <v>1.5972451384971099E-2</v>
      </c>
      <c r="CK759" s="17"/>
      <c r="CL759" s="17">
        <v>0</v>
      </c>
      <c r="CM759" s="17">
        <v>9.7924853330279994E-3</v>
      </c>
      <c r="CN759" s="17"/>
      <c r="CO759" s="17">
        <v>0</v>
      </c>
      <c r="CP759" s="17">
        <v>0</v>
      </c>
      <c r="CQ759" s="17">
        <v>0</v>
      </c>
      <c r="CR759" s="17">
        <v>2.2832160221061701E-2</v>
      </c>
    </row>
    <row r="760" spans="2:96" x14ac:dyDescent="0.25">
      <c r="B760" t="s">
        <v>381</v>
      </c>
      <c r="C760" s="17">
        <v>0.423902057577419</v>
      </c>
      <c r="D760" s="17">
        <v>0.43076131296316</v>
      </c>
      <c r="E760" s="17">
        <v>0.41799746010997801</v>
      </c>
      <c r="F760" s="17"/>
      <c r="G760" s="17">
        <v>0.503983868387612</v>
      </c>
      <c r="H760" s="17">
        <v>0.57066624709831704</v>
      </c>
      <c r="I760" s="17">
        <v>0.37112675069005602</v>
      </c>
      <c r="J760" s="17">
        <v>0.35141475377063303</v>
      </c>
      <c r="K760" s="17">
        <v>0.44930904589597798</v>
      </c>
      <c r="L760" s="17">
        <v>0.32870975066395203</v>
      </c>
      <c r="M760" s="17"/>
      <c r="N760" s="17">
        <v>0.43233881014708703</v>
      </c>
      <c r="O760" s="17">
        <v>0.38995282425433198</v>
      </c>
      <c r="P760" s="17">
        <v>0.44673622544946201</v>
      </c>
      <c r="Q760" s="17">
        <v>0.43410859319569201</v>
      </c>
      <c r="R760" s="17"/>
      <c r="S760" s="17">
        <v>0.47227951691394598</v>
      </c>
      <c r="T760" s="17">
        <v>0.41555909082616999</v>
      </c>
      <c r="U760" s="17">
        <v>0.32806224697529801</v>
      </c>
      <c r="V760" s="17">
        <v>0.493154067730255</v>
      </c>
      <c r="W760" s="17">
        <v>0.34732088283067197</v>
      </c>
      <c r="X760" s="17">
        <v>0.47607849243553602</v>
      </c>
      <c r="Y760" s="17">
        <v>0.42305682842255199</v>
      </c>
      <c r="Z760" s="17">
        <v>0.436525258496476</v>
      </c>
      <c r="AA760" s="17">
        <v>0.43539585315143903</v>
      </c>
      <c r="AB760" s="17">
        <v>0.39064243433645501</v>
      </c>
      <c r="AC760" s="17">
        <v>0.50510748686984397</v>
      </c>
      <c r="AD760" s="17">
        <v>0.361902135420828</v>
      </c>
      <c r="AE760" s="17"/>
      <c r="AF760" s="17">
        <v>0.47357684058368898</v>
      </c>
      <c r="AG760" s="17">
        <v>0.38019222286908699</v>
      </c>
      <c r="AH760" s="17">
        <v>0.38046950347771302</v>
      </c>
      <c r="AI760" s="17">
        <v>0.35808716242044503</v>
      </c>
      <c r="AJ760" s="17">
        <v>0.45555865472894502</v>
      </c>
      <c r="AK760" s="17"/>
      <c r="AL760" s="17">
        <v>0.52903979665440504</v>
      </c>
      <c r="AM760" s="17">
        <v>0.42552611394198903</v>
      </c>
      <c r="AN760" s="17">
        <v>0.42383689264539898</v>
      </c>
      <c r="AO760" s="17"/>
      <c r="AP760" s="17">
        <v>0.47030703838585403</v>
      </c>
      <c r="AQ760" s="17">
        <v>0.39914699337527199</v>
      </c>
      <c r="AR760" s="17">
        <v>0.40898191245217003</v>
      </c>
      <c r="AS760" s="17">
        <v>0.47234610287404799</v>
      </c>
      <c r="AT760" s="17">
        <v>0.574583057602291</v>
      </c>
      <c r="AU760" s="17"/>
      <c r="AV760" s="17">
        <v>0</v>
      </c>
      <c r="AW760" s="17">
        <v>0.29704991154642402</v>
      </c>
      <c r="AX760" s="17">
        <v>0.490275842290888</v>
      </c>
      <c r="AY760" s="17">
        <v>0.34715994672438</v>
      </c>
      <c r="AZ760" s="17">
        <v>0.39524000892415001</v>
      </c>
      <c r="BA760" s="17">
        <v>0.42126591971911098</v>
      </c>
      <c r="BB760" s="17">
        <v>0.47811280962814201</v>
      </c>
      <c r="BC760" s="17">
        <v>0.36779061902875199</v>
      </c>
      <c r="BD760" s="17">
        <v>0.52903731417164102</v>
      </c>
      <c r="BE760" s="17">
        <v>0.50284441654275902</v>
      </c>
      <c r="BF760" s="17">
        <v>0.36187427200518801</v>
      </c>
      <c r="BG760" s="17">
        <v>0.49478669048996898</v>
      </c>
      <c r="BH760" s="17">
        <v>0.38577783171477198</v>
      </c>
      <c r="BI760" s="17">
        <v>0.49562819351007498</v>
      </c>
      <c r="BJ760" s="17">
        <v>0.67746992814951401</v>
      </c>
      <c r="BK760" s="17">
        <v>0.49202537851793499</v>
      </c>
      <c r="BL760" s="17"/>
      <c r="BM760" s="17">
        <v>0.48331375625729001</v>
      </c>
      <c r="BN760" s="17">
        <v>0.42698468814532597</v>
      </c>
      <c r="BO760" s="17">
        <v>0.35911965290342701</v>
      </c>
      <c r="BP760" s="17">
        <v>0.37516320134013997</v>
      </c>
      <c r="BQ760" s="17">
        <v>0.48841651510525402</v>
      </c>
      <c r="BR760" s="17">
        <v>0.35685929657545401</v>
      </c>
      <c r="BS760" s="17"/>
      <c r="BT760" s="17">
        <v>0.45189594635448999</v>
      </c>
      <c r="BU760" s="17">
        <v>0.38947972017456101</v>
      </c>
      <c r="BV760" s="17"/>
      <c r="BW760" s="17">
        <v>0.55432665137248904</v>
      </c>
      <c r="BX760" s="17">
        <v>0.37093804657887702</v>
      </c>
      <c r="BY760" s="17"/>
      <c r="BZ760" s="17">
        <v>0.44533462966461002</v>
      </c>
      <c r="CA760" s="17">
        <v>0.41413024042299701</v>
      </c>
      <c r="CB760" s="17" t="s">
        <v>131</v>
      </c>
      <c r="CC760" s="17"/>
      <c r="CD760" s="17">
        <v>0.52152520947416903</v>
      </c>
      <c r="CE760" s="17">
        <v>0.27431729332631599</v>
      </c>
      <c r="CF760" s="17">
        <v>0.27118963081824798</v>
      </c>
      <c r="CG760" s="17"/>
      <c r="CH760" s="17">
        <v>0.44932677006092397</v>
      </c>
      <c r="CI760" s="17">
        <v>0.39648615569206902</v>
      </c>
      <c r="CJ760" s="17">
        <v>0.32141627913752002</v>
      </c>
      <c r="CK760" s="17"/>
      <c r="CL760" s="17">
        <v>0.45406988954578398</v>
      </c>
      <c r="CM760" s="17">
        <v>0.40989010769726902</v>
      </c>
      <c r="CN760" s="17"/>
      <c r="CO760" s="17">
        <v>0.52727298880607598</v>
      </c>
      <c r="CP760" s="17">
        <v>0.48179677885033001</v>
      </c>
      <c r="CQ760" s="17">
        <v>0.41343343410267003</v>
      </c>
      <c r="CR760" s="17">
        <v>0.31511562010959299</v>
      </c>
    </row>
    <row r="761" spans="2:96" x14ac:dyDescent="0.25">
      <c r="B761" t="s">
        <v>382</v>
      </c>
      <c r="C761" s="17">
        <v>0.302979872597535</v>
      </c>
      <c r="D761" s="17">
        <v>0.29781675177894101</v>
      </c>
      <c r="E761" s="17">
        <v>0.30249031864259501</v>
      </c>
      <c r="F761" s="17"/>
      <c r="G761" s="17">
        <v>0.20938214765734001</v>
      </c>
      <c r="H761" s="17">
        <v>0.20244806278799601</v>
      </c>
      <c r="I761" s="17">
        <v>0.38854845044527903</v>
      </c>
      <c r="J761" s="17">
        <v>0.40913631891739799</v>
      </c>
      <c r="K761" s="17">
        <v>0.27166015239450397</v>
      </c>
      <c r="L761" s="17">
        <v>0.309492741085995</v>
      </c>
      <c r="M761" s="17"/>
      <c r="N761" s="17">
        <v>0.33939840905072599</v>
      </c>
      <c r="O761" s="17">
        <v>0.27465691737354803</v>
      </c>
      <c r="P761" s="17">
        <v>0.26984909374445598</v>
      </c>
      <c r="Q761" s="17">
        <v>0.31344508006420901</v>
      </c>
      <c r="R761" s="17"/>
      <c r="S761" s="17">
        <v>0.27906559445138102</v>
      </c>
      <c r="T761" s="17">
        <v>0.31394201704146002</v>
      </c>
      <c r="U761" s="17">
        <v>0.36290426913650597</v>
      </c>
      <c r="V761" s="17">
        <v>0.34384552450690398</v>
      </c>
      <c r="W761" s="17">
        <v>0.32794597553584998</v>
      </c>
      <c r="X761" s="17">
        <v>0.117416144913564</v>
      </c>
      <c r="Y761" s="17">
        <v>0.41513564053176</v>
      </c>
      <c r="Z761" s="17">
        <v>0</v>
      </c>
      <c r="AA761" s="17">
        <v>0.33603595873065001</v>
      </c>
      <c r="AB761" s="17">
        <v>0.416917048561885</v>
      </c>
      <c r="AC761" s="17">
        <v>0.188581048429034</v>
      </c>
      <c r="AD761" s="17">
        <v>0.33433218423354999</v>
      </c>
      <c r="AE761" s="17"/>
      <c r="AF761" s="17">
        <v>0.28078732031736298</v>
      </c>
      <c r="AG761" s="17">
        <v>0.31985779236634598</v>
      </c>
      <c r="AH761" s="17">
        <v>0.29515163676780398</v>
      </c>
      <c r="AI761" s="17">
        <v>0.64191283757955497</v>
      </c>
      <c r="AJ761" s="17">
        <v>0.29229522820925602</v>
      </c>
      <c r="AK761" s="17"/>
      <c r="AL761" s="17">
        <v>0.18207260327036001</v>
      </c>
      <c r="AM761" s="17">
        <v>0.26742625799698</v>
      </c>
      <c r="AN761" s="17">
        <v>0.35489467309294898</v>
      </c>
      <c r="AO761" s="17"/>
      <c r="AP761" s="17">
        <v>0.25494561464020898</v>
      </c>
      <c r="AQ761" s="17">
        <v>0.329200825752691</v>
      </c>
      <c r="AR761" s="17">
        <v>0.32843776886574</v>
      </c>
      <c r="AS761" s="17">
        <v>0.232791134076307</v>
      </c>
      <c r="AT761" s="17">
        <v>0.425416942397709</v>
      </c>
      <c r="AU761" s="17"/>
      <c r="AV761" s="17">
        <v>1</v>
      </c>
      <c r="AW761" s="17">
        <v>0.40853449605914399</v>
      </c>
      <c r="AX761" s="17">
        <v>0.21275955529110999</v>
      </c>
      <c r="AY761" s="17">
        <v>0.38197002719950002</v>
      </c>
      <c r="AZ761" s="17">
        <v>0.27850471918234398</v>
      </c>
      <c r="BA761" s="17">
        <v>0.38223769795058099</v>
      </c>
      <c r="BB761" s="17">
        <v>0.29411063621206701</v>
      </c>
      <c r="BC761" s="17">
        <v>0.23506904899845099</v>
      </c>
      <c r="BD761" s="17">
        <v>0.289867399613364</v>
      </c>
      <c r="BE761" s="17">
        <v>0.292386132903241</v>
      </c>
      <c r="BF761" s="17">
        <v>0.43668571972974402</v>
      </c>
      <c r="BG761" s="17">
        <v>0.228812114680811</v>
      </c>
      <c r="BH761" s="17">
        <v>0.34511542836358</v>
      </c>
      <c r="BI761" s="17">
        <v>0.38018040240031897</v>
      </c>
      <c r="BJ761" s="17">
        <v>0.153395659480171</v>
      </c>
      <c r="BK761" s="17">
        <v>0.185714494732518</v>
      </c>
      <c r="BL761" s="17"/>
      <c r="BM761" s="17">
        <v>0.29273956572750098</v>
      </c>
      <c r="BN761" s="17">
        <v>0.29775599002883602</v>
      </c>
      <c r="BO761" s="17">
        <v>0.39223373764674002</v>
      </c>
      <c r="BP761" s="17">
        <v>0.31773405041519898</v>
      </c>
      <c r="BQ761" s="17">
        <v>0.25005720763374001</v>
      </c>
      <c r="BR761" s="17">
        <v>0.278649747165786</v>
      </c>
      <c r="BS761" s="17"/>
      <c r="BT761" s="17">
        <v>0.28867737530748699</v>
      </c>
      <c r="BU761" s="17">
        <v>0.31895437388078601</v>
      </c>
      <c r="BV761" s="17"/>
      <c r="BW761" s="17">
        <v>0.301589368557451</v>
      </c>
      <c r="BX761" s="17">
        <v>0.39626579151644697</v>
      </c>
      <c r="BY761" s="17"/>
      <c r="BZ761" s="17">
        <v>0.33751929768856198</v>
      </c>
      <c r="CA761" s="17">
        <v>0.28723220847046099</v>
      </c>
      <c r="CB761" s="17" t="s">
        <v>131</v>
      </c>
      <c r="CC761" s="17"/>
      <c r="CD761" s="17">
        <v>0.26389596766853401</v>
      </c>
      <c r="CE761" s="17">
        <v>0.498749644361141</v>
      </c>
      <c r="CF761" s="17">
        <v>0.481761601690054</v>
      </c>
      <c r="CG761" s="17"/>
      <c r="CH761" s="17">
        <v>0.28421259979907998</v>
      </c>
      <c r="CI761" s="17">
        <v>0.36872561581520802</v>
      </c>
      <c r="CJ761" s="17">
        <v>0.313427275356922</v>
      </c>
      <c r="CK761" s="17"/>
      <c r="CL761" s="17">
        <v>0.291288114322661</v>
      </c>
      <c r="CM761" s="17">
        <v>0.32607320601536499</v>
      </c>
      <c r="CN761" s="17"/>
      <c r="CO761" s="17">
        <v>0.18710187180128299</v>
      </c>
      <c r="CP761" s="17">
        <v>0.238539365343716</v>
      </c>
      <c r="CQ761" s="17">
        <v>0.30599186726618099</v>
      </c>
      <c r="CR761" s="17">
        <v>0.43940125127320101</v>
      </c>
    </row>
    <row r="762" spans="2:96" x14ac:dyDescent="0.25">
      <c r="B762" t="s">
        <v>275</v>
      </c>
      <c r="C762" s="17">
        <v>0.120922184979884</v>
      </c>
      <c r="D762" s="17">
        <v>0.13294456118421899</v>
      </c>
      <c r="E762" s="17">
        <v>0.115507141467383</v>
      </c>
      <c r="F762" s="17"/>
      <c r="G762" s="17">
        <v>0.29460172073027102</v>
      </c>
      <c r="H762" s="17">
        <v>0.368218184310321</v>
      </c>
      <c r="I762" s="17">
        <v>-1.74216997552229E-2</v>
      </c>
      <c r="J762" s="17">
        <v>-5.7721565146764603E-2</v>
      </c>
      <c r="K762" s="17">
        <v>0.177648893501475</v>
      </c>
      <c r="L762" s="17">
        <v>1.9217009577957699E-2</v>
      </c>
      <c r="M762" s="17"/>
      <c r="N762" s="17">
        <v>9.2940401096361799E-2</v>
      </c>
      <c r="O762" s="17">
        <v>0.115295906880784</v>
      </c>
      <c r="P762" s="17">
        <v>0.176887131705006</v>
      </c>
      <c r="Q762" s="17">
        <v>0.12066351313148301</v>
      </c>
      <c r="R762" s="17"/>
      <c r="S762" s="17">
        <v>0.193213922462565</v>
      </c>
      <c r="T762" s="17">
        <v>0.10161707378470999</v>
      </c>
      <c r="U762" s="17">
        <v>-3.4842022161208401E-2</v>
      </c>
      <c r="V762" s="17">
        <v>0.14930854322335099</v>
      </c>
      <c r="W762" s="17">
        <v>1.9374907294822399E-2</v>
      </c>
      <c r="X762" s="17">
        <v>0.35866234752197101</v>
      </c>
      <c r="Y762" s="17">
        <v>7.9211878907914403E-3</v>
      </c>
      <c r="Z762" s="17">
        <v>0.436525258496476</v>
      </c>
      <c r="AA762" s="17">
        <v>9.9359894420789102E-2</v>
      </c>
      <c r="AB762" s="17">
        <v>-2.6274614225430998E-2</v>
      </c>
      <c r="AC762" s="17">
        <v>0.31652643844081002</v>
      </c>
      <c r="AD762" s="17">
        <v>2.75699511872773E-2</v>
      </c>
      <c r="AE762" s="17"/>
      <c r="AF762" s="17">
        <v>0.19278952026632601</v>
      </c>
      <c r="AG762" s="17">
        <v>6.0334430502741399E-2</v>
      </c>
      <c r="AH762" s="17">
        <v>8.5317866709908999E-2</v>
      </c>
      <c r="AI762" s="17">
        <v>-0.28382567515911</v>
      </c>
      <c r="AJ762" s="17">
        <v>0.16326342651969</v>
      </c>
      <c r="AK762" s="17"/>
      <c r="AL762" s="17">
        <v>0.34696719338404503</v>
      </c>
      <c r="AM762" s="17">
        <v>0.158099855945009</v>
      </c>
      <c r="AN762" s="17">
        <v>6.8942219552450806E-2</v>
      </c>
      <c r="AO762" s="17"/>
      <c r="AP762" s="17">
        <v>0.21536142374564499</v>
      </c>
      <c r="AQ762" s="17">
        <v>6.9946167622580505E-2</v>
      </c>
      <c r="AR762" s="17">
        <v>8.0544143586430403E-2</v>
      </c>
      <c r="AS762" s="17">
        <v>0.23955496879774099</v>
      </c>
      <c r="AT762" s="17">
        <v>0.14916611520458201</v>
      </c>
      <c r="AU762" s="17"/>
      <c r="AV762" s="17">
        <v>-1</v>
      </c>
      <c r="AW762" s="17">
        <v>-0.11148458451272</v>
      </c>
      <c r="AX762" s="17">
        <v>0.27751628699977698</v>
      </c>
      <c r="AY762" s="17">
        <v>-3.4810080475120402E-2</v>
      </c>
      <c r="AZ762" s="17">
        <v>0.116735289741806</v>
      </c>
      <c r="BA762" s="17">
        <v>3.9028221768529797E-2</v>
      </c>
      <c r="BB762" s="17">
        <v>0.184002173416075</v>
      </c>
      <c r="BC762" s="17">
        <v>0.13272157003030099</v>
      </c>
      <c r="BD762" s="17">
        <v>0.23916991455827699</v>
      </c>
      <c r="BE762" s="17">
        <v>0.21045828363951799</v>
      </c>
      <c r="BF762" s="17">
        <v>-7.4811447724556002E-2</v>
      </c>
      <c r="BG762" s="17">
        <v>0.26597457580915801</v>
      </c>
      <c r="BH762" s="17">
        <v>4.0662403351192297E-2</v>
      </c>
      <c r="BI762" s="17">
        <v>0.115447791109756</v>
      </c>
      <c r="BJ762" s="17">
        <v>0.52407426866934403</v>
      </c>
      <c r="BK762" s="17">
        <v>0.30631088378541699</v>
      </c>
      <c r="BL762" s="17"/>
      <c r="BM762" s="17">
        <v>0.19057419052978899</v>
      </c>
      <c r="BN762" s="17">
        <v>0.12922869811648999</v>
      </c>
      <c r="BO762" s="17">
        <v>-3.3114084743312698E-2</v>
      </c>
      <c r="BP762" s="17">
        <v>5.7429150924940997E-2</v>
      </c>
      <c r="BQ762" s="17">
        <v>0.23835930747151399</v>
      </c>
      <c r="BR762" s="17">
        <v>7.8209549409667803E-2</v>
      </c>
      <c r="BS762" s="17"/>
      <c r="BT762" s="17">
        <v>0.16321857104700199</v>
      </c>
      <c r="BU762" s="17">
        <v>7.0525346293775396E-2</v>
      </c>
      <c r="BV762" s="17"/>
      <c r="BW762" s="17">
        <v>0.25273728281503799</v>
      </c>
      <c r="BX762" s="17">
        <v>-2.5327744937569702E-2</v>
      </c>
      <c r="BY762" s="17"/>
      <c r="BZ762" s="17">
        <v>0.10781533197604801</v>
      </c>
      <c r="CA762" s="17">
        <v>0.12689803195253499</v>
      </c>
      <c r="CB762" s="17" t="s">
        <v>131</v>
      </c>
      <c r="CC762" s="17"/>
      <c r="CD762" s="17">
        <v>0.25762924180563601</v>
      </c>
      <c r="CE762" s="17">
        <v>-0.22443235103482401</v>
      </c>
      <c r="CF762" s="17">
        <v>-0.21057197087180701</v>
      </c>
      <c r="CG762" s="17"/>
      <c r="CH762" s="17">
        <v>0.165114170261844</v>
      </c>
      <c r="CI762" s="17">
        <v>2.7760539876860699E-2</v>
      </c>
      <c r="CJ762" s="17">
        <v>7.9890037805977494E-3</v>
      </c>
      <c r="CK762" s="17"/>
      <c r="CL762" s="17">
        <v>0.16278177522312301</v>
      </c>
      <c r="CM762" s="17">
        <v>8.3816901681903394E-2</v>
      </c>
      <c r="CN762" s="17"/>
      <c r="CO762" s="17">
        <v>0.34017111700479402</v>
      </c>
      <c r="CP762" s="17">
        <v>0.24325741350661401</v>
      </c>
      <c r="CQ762" s="17">
        <v>0.10744156683648901</v>
      </c>
      <c r="CR762" s="17">
        <v>-0.124285631163608</v>
      </c>
    </row>
    <row r="763" spans="2:96" x14ac:dyDescent="0.25">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c r="AK763" s="17"/>
      <c r="AL763" s="17"/>
      <c r="AM763" s="17"/>
      <c r="AN763" s="17"/>
      <c r="AO763" s="17"/>
      <c r="AP763" s="17"/>
      <c r="AQ763" s="17"/>
      <c r="AR763" s="17"/>
      <c r="AS763" s="17"/>
      <c r="AT763" s="17"/>
      <c r="AU763" s="17"/>
      <c r="AV763" s="17"/>
      <c r="AW763" s="17"/>
      <c r="AX763" s="17"/>
      <c r="AY763" s="17"/>
      <c r="AZ763" s="17"/>
      <c r="BA763" s="17"/>
      <c r="BB763" s="17"/>
      <c r="BC763" s="17"/>
      <c r="BD763" s="17"/>
      <c r="BE763" s="17"/>
      <c r="BF763" s="17"/>
      <c r="BG763" s="17"/>
      <c r="BH763" s="17"/>
      <c r="BI763" s="17"/>
      <c r="BJ763" s="17"/>
      <c r="BK763" s="17"/>
      <c r="BL763" s="17"/>
      <c r="BM763" s="17"/>
      <c r="BN763" s="17"/>
      <c r="BO763" s="17"/>
      <c r="BP763" s="17"/>
      <c r="BQ763" s="17"/>
      <c r="BR763" s="17"/>
      <c r="BS763" s="17"/>
      <c r="BT763" s="17"/>
      <c r="BU763" s="17"/>
      <c r="BV763" s="17"/>
      <c r="BW763" s="17"/>
      <c r="BX763" s="17"/>
      <c r="BY763" s="17"/>
      <c r="BZ763" s="17"/>
      <c r="CA763" s="17"/>
      <c r="CB763" s="17"/>
      <c r="CC763" s="17"/>
      <c r="CD763" s="17"/>
      <c r="CE763" s="17"/>
      <c r="CF763" s="17"/>
      <c r="CG763" s="17"/>
      <c r="CH763" s="17"/>
      <c r="CI763" s="17"/>
      <c r="CJ763" s="17"/>
      <c r="CK763" s="17"/>
      <c r="CL763" s="17"/>
      <c r="CM763" s="17"/>
      <c r="CN763" s="17"/>
      <c r="CO763" s="17"/>
      <c r="CP763" s="17"/>
      <c r="CQ763" s="17"/>
      <c r="CR763" s="17"/>
    </row>
    <row r="764" spans="2:96" x14ac:dyDescent="0.25">
      <c r="B764" s="6" t="s">
        <v>409</v>
      </c>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c r="AK764" s="17"/>
      <c r="AL764" s="17"/>
      <c r="AM764" s="17"/>
      <c r="AN764" s="17"/>
      <c r="AO764" s="17"/>
      <c r="AP764" s="17"/>
      <c r="AQ764" s="17"/>
      <c r="AR764" s="17"/>
      <c r="AS764" s="17"/>
      <c r="AT764" s="17"/>
      <c r="AU764" s="17"/>
      <c r="AV764" s="17"/>
      <c r="AW764" s="17"/>
      <c r="AX764" s="17"/>
      <c r="AY764" s="17"/>
      <c r="AZ764" s="17"/>
      <c r="BA764" s="17"/>
      <c r="BB764" s="17"/>
      <c r="BC764" s="17"/>
      <c r="BD764" s="17"/>
      <c r="BE764" s="17"/>
      <c r="BF764" s="17"/>
      <c r="BG764" s="17"/>
      <c r="BH764" s="17"/>
      <c r="BI764" s="17"/>
      <c r="BJ764" s="17"/>
      <c r="BK764" s="17"/>
      <c r="BL764" s="17"/>
      <c r="BM764" s="17"/>
      <c r="BN764" s="17"/>
      <c r="BO764" s="17"/>
      <c r="BP764" s="17"/>
      <c r="BQ764" s="17"/>
      <c r="BR764" s="17"/>
      <c r="BS764" s="17"/>
      <c r="BT764" s="17"/>
      <c r="BU764" s="17"/>
      <c r="BV764" s="17"/>
      <c r="BW764" s="17"/>
      <c r="BX764" s="17"/>
      <c r="BY764" s="17"/>
      <c r="BZ764" s="17"/>
      <c r="CA764" s="17"/>
      <c r="CB764" s="17"/>
      <c r="CC764" s="17"/>
      <c r="CD764" s="17"/>
      <c r="CE764" s="17"/>
      <c r="CF764" s="17"/>
      <c r="CG764" s="17"/>
      <c r="CH764" s="17"/>
      <c r="CI764" s="17"/>
      <c r="CJ764" s="17"/>
      <c r="CK764" s="17"/>
      <c r="CL764" s="17"/>
      <c r="CM764" s="17"/>
      <c r="CN764" s="17"/>
      <c r="CO764" s="17"/>
      <c r="CP764" s="17"/>
      <c r="CQ764" s="17"/>
      <c r="CR764" s="17"/>
    </row>
    <row r="765" spans="2:96" x14ac:dyDescent="0.25">
      <c r="B765" s="24" t="s">
        <v>402</v>
      </c>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17"/>
      <c r="AK765" s="17"/>
      <c r="AL765" s="17"/>
      <c r="AM765" s="17"/>
      <c r="AN765" s="17"/>
      <c r="AO765" s="17"/>
      <c r="AP765" s="17"/>
      <c r="AQ765" s="17"/>
      <c r="AR765" s="17"/>
      <c r="AS765" s="17"/>
      <c r="AT765" s="17"/>
      <c r="AU765" s="17"/>
      <c r="AV765" s="17"/>
      <c r="AW765" s="17"/>
      <c r="AX765" s="17"/>
      <c r="AY765" s="17"/>
      <c r="AZ765" s="17"/>
      <c r="BA765" s="17"/>
      <c r="BB765" s="17"/>
      <c r="BC765" s="17"/>
      <c r="BD765" s="17"/>
      <c r="BE765" s="17"/>
      <c r="BF765" s="17"/>
      <c r="BG765" s="17"/>
      <c r="BH765" s="17"/>
      <c r="BI765" s="17"/>
      <c r="BJ765" s="17"/>
      <c r="BK765" s="17"/>
      <c r="BL765" s="17"/>
      <c r="BM765" s="17"/>
      <c r="BN765" s="17"/>
      <c r="BO765" s="17"/>
      <c r="BP765" s="17"/>
      <c r="BQ765" s="17"/>
      <c r="BR765" s="17"/>
      <c r="BS765" s="17"/>
      <c r="BT765" s="17"/>
      <c r="BU765" s="17"/>
      <c r="BV765" s="17"/>
      <c r="BW765" s="17"/>
      <c r="BX765" s="17"/>
      <c r="BY765" s="17"/>
      <c r="BZ765" s="17"/>
      <c r="CA765" s="17"/>
      <c r="CB765" s="17"/>
      <c r="CC765" s="17"/>
      <c r="CD765" s="17"/>
      <c r="CE765" s="17"/>
      <c r="CF765" s="17"/>
      <c r="CG765" s="17"/>
      <c r="CH765" s="17"/>
      <c r="CI765" s="17"/>
      <c r="CJ765" s="17"/>
      <c r="CK765" s="17"/>
      <c r="CL765" s="17"/>
      <c r="CM765" s="17"/>
      <c r="CN765" s="17"/>
      <c r="CO765" s="17"/>
      <c r="CP765" s="17"/>
      <c r="CQ765" s="17"/>
      <c r="CR765" s="17"/>
    </row>
    <row r="766" spans="2:96" x14ac:dyDescent="0.25">
      <c r="B766" t="s">
        <v>376</v>
      </c>
      <c r="C766" s="17">
        <v>0.25402680155569302</v>
      </c>
      <c r="D766" s="17">
        <v>0.26687589621954599</v>
      </c>
      <c r="E766" s="17">
        <v>0.24384150305058799</v>
      </c>
      <c r="F766" s="17"/>
      <c r="G766" s="17">
        <v>0.27109170455735798</v>
      </c>
      <c r="H766" s="17">
        <v>0.28064660861893898</v>
      </c>
      <c r="I766" s="17">
        <v>0.19589353926842401</v>
      </c>
      <c r="J766" s="17">
        <v>0.152484781953101</v>
      </c>
      <c r="K766" s="17">
        <v>0.36588138767185102</v>
      </c>
      <c r="L766" s="17">
        <v>0.28975505145747499</v>
      </c>
      <c r="M766" s="17"/>
      <c r="N766" s="17">
        <v>0.32518693831483497</v>
      </c>
      <c r="O766" s="17">
        <v>0.29808858181933001</v>
      </c>
      <c r="P766" s="17">
        <v>0.19624609622717201</v>
      </c>
      <c r="Q766" s="17">
        <v>0.18871163022339199</v>
      </c>
      <c r="R766" s="17"/>
      <c r="S766" s="17">
        <v>0.28060412229082698</v>
      </c>
      <c r="T766" s="17">
        <v>0.21088672381451101</v>
      </c>
      <c r="U766" s="17">
        <v>0.32926716657758298</v>
      </c>
      <c r="V766" s="17">
        <v>0.213223022511003</v>
      </c>
      <c r="W766" s="17">
        <v>0.27638465254357902</v>
      </c>
      <c r="X766" s="17">
        <v>0.32786109469258101</v>
      </c>
      <c r="Y766" s="17">
        <v>0.11952474581060001</v>
      </c>
      <c r="Z766" s="17">
        <v>0.14804758868380399</v>
      </c>
      <c r="AA766" s="17">
        <v>0.34366837643856302</v>
      </c>
      <c r="AB766" s="17">
        <v>0.114432344323275</v>
      </c>
      <c r="AC766" s="17">
        <v>0.27765861103179501</v>
      </c>
      <c r="AD766" s="17">
        <v>0.314347793044504</v>
      </c>
      <c r="AE766" s="17"/>
      <c r="AF766" s="17">
        <v>0.31757622612053898</v>
      </c>
      <c r="AG766" s="17">
        <v>0.21848187281999801</v>
      </c>
      <c r="AH766" s="17">
        <v>0.29049876808931002</v>
      </c>
      <c r="AI766" s="17">
        <v>0.14617496081495901</v>
      </c>
      <c r="AJ766" s="17">
        <v>0.209234727190001</v>
      </c>
      <c r="AK766" s="17"/>
      <c r="AL766" s="17">
        <v>0.33664263166561997</v>
      </c>
      <c r="AM766" s="17">
        <v>0.23442150016893801</v>
      </c>
      <c r="AN766" s="17">
        <v>0.27398786777027201</v>
      </c>
      <c r="AO766" s="17"/>
      <c r="AP766" s="17">
        <v>0.313813026067149</v>
      </c>
      <c r="AQ766" s="17">
        <v>0.218938647146769</v>
      </c>
      <c r="AR766" s="17">
        <v>0.26758178768776703</v>
      </c>
      <c r="AS766" s="17">
        <v>0.30263676897179997</v>
      </c>
      <c r="AT766" s="17">
        <v>0.21497645381392599</v>
      </c>
      <c r="AU766" s="17"/>
      <c r="AV766" s="17">
        <v>0</v>
      </c>
      <c r="AW766" s="17">
        <v>0.168684091093496</v>
      </c>
      <c r="AX766" s="17">
        <v>0.29586725776301298</v>
      </c>
      <c r="AY766" s="17">
        <v>0.25975638394423001</v>
      </c>
      <c r="AZ766" s="17">
        <v>0.18835681514221</v>
      </c>
      <c r="BA766" s="17">
        <v>0.22400478368682</v>
      </c>
      <c r="BB766" s="17">
        <v>0.208197304606517</v>
      </c>
      <c r="BC766" s="17">
        <v>0.22386492854853501</v>
      </c>
      <c r="BD766" s="17">
        <v>0.26340105713511502</v>
      </c>
      <c r="BE766" s="17">
        <v>0.43152045515065302</v>
      </c>
      <c r="BF766" s="17">
        <v>0.24255818998398301</v>
      </c>
      <c r="BG766" s="17">
        <v>0.29667824386087099</v>
      </c>
      <c r="BH766" s="17">
        <v>0.43512112616617699</v>
      </c>
      <c r="BI766" s="17">
        <v>0.37109645078971598</v>
      </c>
      <c r="BJ766" s="17">
        <v>0.28857936092115599</v>
      </c>
      <c r="BK766" s="17">
        <v>0.26169648834332498</v>
      </c>
      <c r="BL766" s="17"/>
      <c r="BM766" s="17">
        <v>0.22501952695229699</v>
      </c>
      <c r="BN766" s="17">
        <v>0.242343725074606</v>
      </c>
      <c r="BO766" s="17">
        <v>0.33698972484267398</v>
      </c>
      <c r="BP766" s="17">
        <v>0.199556599224431</v>
      </c>
      <c r="BQ766" s="17">
        <v>0.35661207597245798</v>
      </c>
      <c r="BR766" s="17">
        <v>0.23182930728687101</v>
      </c>
      <c r="BS766" s="17"/>
      <c r="BT766" s="17">
        <v>0.27577807434284202</v>
      </c>
      <c r="BU766" s="17">
        <v>0.23494642268145799</v>
      </c>
      <c r="BV766" s="17"/>
      <c r="BW766" s="17">
        <v>0.34223115516727398</v>
      </c>
      <c r="BX766" s="17">
        <v>0.228464887601671</v>
      </c>
      <c r="BY766" s="17"/>
      <c r="BZ766" s="17">
        <v>0.252233394491858</v>
      </c>
      <c r="CA766" s="17">
        <v>0.25484447504070301</v>
      </c>
      <c r="CB766" s="17" t="s">
        <v>131</v>
      </c>
      <c r="CC766" s="17"/>
      <c r="CD766" s="17">
        <v>0.289222319128288</v>
      </c>
      <c r="CE766" s="17">
        <v>0.16843543168146</v>
      </c>
      <c r="CF766" s="17">
        <v>0.19295897878912099</v>
      </c>
      <c r="CG766" s="17"/>
      <c r="CH766" s="17">
        <v>0.243582142631907</v>
      </c>
      <c r="CI766" s="17">
        <v>0.31380390108858802</v>
      </c>
      <c r="CJ766" s="17">
        <v>0.193838788422316</v>
      </c>
      <c r="CK766" s="17"/>
      <c r="CL766" s="17">
        <v>0.23692827361282101</v>
      </c>
      <c r="CM766" s="17">
        <v>0.27065624256411702</v>
      </c>
      <c r="CN766" s="17"/>
      <c r="CO766" s="17">
        <v>0.38589976261640802</v>
      </c>
      <c r="CP766" s="17">
        <v>0.37772104687450703</v>
      </c>
      <c r="CQ766" s="17">
        <v>0.18088616255159001</v>
      </c>
      <c r="CR766" s="17">
        <v>0.14435683595389101</v>
      </c>
    </row>
    <row r="767" spans="2:96" x14ac:dyDescent="0.25">
      <c r="B767" t="s">
        <v>377</v>
      </c>
      <c r="C767" s="17">
        <v>0.42709742331685402</v>
      </c>
      <c r="D767" s="17">
        <v>0.41680943426411399</v>
      </c>
      <c r="E767" s="17">
        <v>0.44042019641028601</v>
      </c>
      <c r="F767" s="17"/>
      <c r="G767" s="17">
        <v>0.47798090037677099</v>
      </c>
      <c r="H767" s="17">
        <v>0.52948105746023999</v>
      </c>
      <c r="I767" s="17">
        <v>0.36866731691069199</v>
      </c>
      <c r="J767" s="17">
        <v>0.46461901511915799</v>
      </c>
      <c r="K767" s="17">
        <v>0.29060864078010101</v>
      </c>
      <c r="L767" s="17">
        <v>0.40810713721459402</v>
      </c>
      <c r="M767" s="17"/>
      <c r="N767" s="17">
        <v>0.39659951751633099</v>
      </c>
      <c r="O767" s="17">
        <v>0.40211335215729899</v>
      </c>
      <c r="P767" s="17">
        <v>0.457346800843002</v>
      </c>
      <c r="Q767" s="17">
        <v>0.46175022597215598</v>
      </c>
      <c r="R767" s="17"/>
      <c r="S767" s="17">
        <v>0.45837611222538399</v>
      </c>
      <c r="T767" s="17">
        <v>0.45973118594865497</v>
      </c>
      <c r="U767" s="17">
        <v>0.29732527034200401</v>
      </c>
      <c r="V767" s="17">
        <v>0.45951702022461399</v>
      </c>
      <c r="W767" s="17">
        <v>0.14753673131349601</v>
      </c>
      <c r="X767" s="17">
        <v>0.51857289550808505</v>
      </c>
      <c r="Y767" s="17">
        <v>0.42332260721961901</v>
      </c>
      <c r="Z767" s="17">
        <v>0.50082607971930504</v>
      </c>
      <c r="AA767" s="17">
        <v>0.36713497345801699</v>
      </c>
      <c r="AB767" s="17">
        <v>0.471386673771584</v>
      </c>
      <c r="AC767" s="17">
        <v>0.32363731766758302</v>
      </c>
      <c r="AD767" s="17">
        <v>0.52725574846804102</v>
      </c>
      <c r="AE767" s="17"/>
      <c r="AF767" s="17">
        <v>0.378966537971206</v>
      </c>
      <c r="AG767" s="17">
        <v>0.43410735916269699</v>
      </c>
      <c r="AH767" s="17">
        <v>0.47059801896306402</v>
      </c>
      <c r="AI767" s="17">
        <v>0.35025689282906403</v>
      </c>
      <c r="AJ767" s="17">
        <v>0.472211113287761</v>
      </c>
      <c r="AK767" s="17"/>
      <c r="AL767" s="17">
        <v>0.39878469383388798</v>
      </c>
      <c r="AM767" s="17">
        <v>0.47935994342002602</v>
      </c>
      <c r="AN767" s="17">
        <v>0.48835491808935499</v>
      </c>
      <c r="AO767" s="17"/>
      <c r="AP767" s="17">
        <v>0.39693147124551698</v>
      </c>
      <c r="AQ767" s="17">
        <v>0.42230713973699802</v>
      </c>
      <c r="AR767" s="17">
        <v>0.461566905422374</v>
      </c>
      <c r="AS767" s="17">
        <v>0.43632246539640801</v>
      </c>
      <c r="AT767" s="17">
        <v>0.33891615441319001</v>
      </c>
      <c r="AU767" s="17"/>
      <c r="AV767" s="17">
        <v>0</v>
      </c>
      <c r="AW767" s="17">
        <v>0.43043879417425002</v>
      </c>
      <c r="AX767" s="17">
        <v>0.40751608362478597</v>
      </c>
      <c r="AY767" s="17">
        <v>0.43802153452594</v>
      </c>
      <c r="AZ767" s="17">
        <v>0.36412355826102899</v>
      </c>
      <c r="BA767" s="17">
        <v>0.41993589829779598</v>
      </c>
      <c r="BB767" s="17">
        <v>0.46801228712242798</v>
      </c>
      <c r="BC767" s="17">
        <v>0.560796144575615</v>
      </c>
      <c r="BD767" s="17">
        <v>0.37082342510398902</v>
      </c>
      <c r="BE767" s="17">
        <v>0.30475001965910797</v>
      </c>
      <c r="BF767" s="17">
        <v>0.44924676921747098</v>
      </c>
      <c r="BG767" s="17">
        <v>0.63014028258510801</v>
      </c>
      <c r="BH767" s="17">
        <v>0.44977541714240299</v>
      </c>
      <c r="BI767" s="17">
        <v>0.38127041702956599</v>
      </c>
      <c r="BJ767" s="17">
        <v>0.54476883760542105</v>
      </c>
      <c r="BK767" s="17">
        <v>0.51627333043641499</v>
      </c>
      <c r="BL767" s="17"/>
      <c r="BM767" s="17">
        <v>0.46274660000494799</v>
      </c>
      <c r="BN767" s="17">
        <v>0.46609737053759298</v>
      </c>
      <c r="BO767" s="17">
        <v>0.36664316429507798</v>
      </c>
      <c r="BP767" s="17">
        <v>0.37603344101041802</v>
      </c>
      <c r="BQ767" s="17">
        <v>0.38080433652163298</v>
      </c>
      <c r="BR767" s="17">
        <v>0.43900366592615098</v>
      </c>
      <c r="BS767" s="17"/>
      <c r="BT767" s="17">
        <v>0.447478123839188</v>
      </c>
      <c r="BU767" s="17">
        <v>0.41006923469550699</v>
      </c>
      <c r="BV767" s="17"/>
      <c r="BW767" s="17">
        <v>0.35898407624051298</v>
      </c>
      <c r="BX767" s="17">
        <v>0.44670696233732798</v>
      </c>
      <c r="BY767" s="17"/>
      <c r="BZ767" s="17">
        <v>0.42332448796351102</v>
      </c>
      <c r="CA767" s="17">
        <v>0.42881762909795901</v>
      </c>
      <c r="CB767" s="17" t="s">
        <v>131</v>
      </c>
      <c r="CC767" s="17"/>
      <c r="CD767" s="17">
        <v>0.42866380993959502</v>
      </c>
      <c r="CE767" s="17">
        <v>0.38523978306890899</v>
      </c>
      <c r="CF767" s="17">
        <v>0.43052169612535401</v>
      </c>
      <c r="CG767" s="17"/>
      <c r="CH767" s="17">
        <v>0.43574651372195</v>
      </c>
      <c r="CI767" s="17">
        <v>0.396792158446372</v>
      </c>
      <c r="CJ767" s="17">
        <v>0.44408758299406798</v>
      </c>
      <c r="CK767" s="17"/>
      <c r="CL767" s="17">
        <v>0.44194923972200101</v>
      </c>
      <c r="CM767" s="17">
        <v>0.42603860857199899</v>
      </c>
      <c r="CN767" s="17"/>
      <c r="CO767" s="17">
        <v>0.41041291167671301</v>
      </c>
      <c r="CP767" s="17">
        <v>0.41643970154418802</v>
      </c>
      <c r="CQ767" s="17">
        <v>0.490585629635372</v>
      </c>
      <c r="CR767" s="17">
        <v>0.33921720821735901</v>
      </c>
    </row>
    <row r="768" spans="2:96" x14ac:dyDescent="0.25">
      <c r="B768" t="s">
        <v>378</v>
      </c>
      <c r="C768" s="17">
        <v>0.21358139946339799</v>
      </c>
      <c r="D768" s="17">
        <v>0.21436481838396901</v>
      </c>
      <c r="E768" s="17">
        <v>0.21622241580691601</v>
      </c>
      <c r="F768" s="17"/>
      <c r="G768" s="17">
        <v>0.19321621587524099</v>
      </c>
      <c r="H768" s="17">
        <v>0.15084389099962001</v>
      </c>
      <c r="I768" s="17">
        <v>0.29371183926992001</v>
      </c>
      <c r="J768" s="17">
        <v>0.25957374637319403</v>
      </c>
      <c r="K768" s="17">
        <v>0.22048486371255599</v>
      </c>
      <c r="L768" s="17">
        <v>0.16338169110925299</v>
      </c>
      <c r="M768" s="17"/>
      <c r="N768" s="17">
        <v>0.159247865956367</v>
      </c>
      <c r="O768" s="17">
        <v>0.19159719610946399</v>
      </c>
      <c r="P768" s="17">
        <v>0.256461744277308</v>
      </c>
      <c r="Q768" s="17">
        <v>0.25711182795371501</v>
      </c>
      <c r="R768" s="17"/>
      <c r="S768" s="17">
        <v>0.15361305009632001</v>
      </c>
      <c r="T768" s="17">
        <v>0.26806987707514901</v>
      </c>
      <c r="U768" s="17">
        <v>0.168314471617241</v>
      </c>
      <c r="V768" s="17">
        <v>0.232701198877622</v>
      </c>
      <c r="W768" s="17">
        <v>0.47655609919031899</v>
      </c>
      <c r="X768" s="17">
        <v>0.12238821116279799</v>
      </c>
      <c r="Y768" s="17">
        <v>0.36335591148108298</v>
      </c>
      <c r="Z768" s="17">
        <v>0.216718928694422</v>
      </c>
      <c r="AA768" s="17">
        <v>0</v>
      </c>
      <c r="AB768" s="17">
        <v>0.33066601829842701</v>
      </c>
      <c r="AC768" s="17">
        <v>0.26241823128199898</v>
      </c>
      <c r="AD768" s="17">
        <v>0.13591611637825801</v>
      </c>
      <c r="AE768" s="17"/>
      <c r="AF768" s="17">
        <v>0.188029376326732</v>
      </c>
      <c r="AG768" s="17">
        <v>0.23971631600778701</v>
      </c>
      <c r="AH768" s="17">
        <v>0.177427018814031</v>
      </c>
      <c r="AI768" s="17">
        <v>0.35247529083082402</v>
      </c>
      <c r="AJ768" s="17">
        <v>0.19209891338451299</v>
      </c>
      <c r="AK768" s="17"/>
      <c r="AL768" s="17">
        <v>0.149202432201096</v>
      </c>
      <c r="AM768" s="17">
        <v>0.20738335137116801</v>
      </c>
      <c r="AN768" s="17">
        <v>0.13799579854510899</v>
      </c>
      <c r="AO768" s="17"/>
      <c r="AP768" s="17">
        <v>0.217861694946412</v>
      </c>
      <c r="AQ768" s="17">
        <v>0.27173362049310301</v>
      </c>
      <c r="AR768" s="17">
        <v>0.170825251662311</v>
      </c>
      <c r="AS768" s="17">
        <v>0.174117898531399</v>
      </c>
      <c r="AT768" s="17">
        <v>0.13276281084571301</v>
      </c>
      <c r="AU768" s="17"/>
      <c r="AV768" s="17">
        <v>0</v>
      </c>
      <c r="AW768" s="17">
        <v>0.31004923572182802</v>
      </c>
      <c r="AX768" s="17">
        <v>0.193366079720802</v>
      </c>
      <c r="AY768" s="17">
        <v>0.15813807094580001</v>
      </c>
      <c r="AZ768" s="17">
        <v>0.35163356225519099</v>
      </c>
      <c r="BA768" s="17">
        <v>0.20508705040667299</v>
      </c>
      <c r="BB768" s="17">
        <v>0.26579812963457899</v>
      </c>
      <c r="BC768" s="17">
        <v>0.152427549982212</v>
      </c>
      <c r="BD768" s="17">
        <v>0.308574621917028</v>
      </c>
      <c r="BE768" s="17">
        <v>0.15808004731774999</v>
      </c>
      <c r="BF768" s="17">
        <v>0.217084365603123</v>
      </c>
      <c r="BG768" s="17">
        <v>7.3181473554020507E-2</v>
      </c>
      <c r="BH768" s="17">
        <v>5.9362820680870697E-2</v>
      </c>
      <c r="BI768" s="17">
        <v>0.247633132180717</v>
      </c>
      <c r="BJ768" s="17">
        <v>8.97964746887428E-2</v>
      </c>
      <c r="BK768" s="17">
        <v>0.145255923686918</v>
      </c>
      <c r="BL768" s="17"/>
      <c r="BM768" s="17">
        <v>0.21312087328196899</v>
      </c>
      <c r="BN768" s="17">
        <v>0.17866508509698201</v>
      </c>
      <c r="BO768" s="17">
        <v>0.20118183856792299</v>
      </c>
      <c r="BP768" s="17">
        <v>0.31145398568563698</v>
      </c>
      <c r="BQ768" s="17">
        <v>0.17961718781271399</v>
      </c>
      <c r="BR768" s="17">
        <v>0.20496011663228</v>
      </c>
      <c r="BS768" s="17"/>
      <c r="BT768" s="17">
        <v>0.198396077982577</v>
      </c>
      <c r="BU768" s="17">
        <v>0.22727754191153099</v>
      </c>
      <c r="BV768" s="17"/>
      <c r="BW768" s="17">
        <v>0.22549449124554999</v>
      </c>
      <c r="BX768" s="17">
        <v>0.201828926050938</v>
      </c>
      <c r="BY768" s="17"/>
      <c r="BZ768" s="17">
        <v>0.235792529102645</v>
      </c>
      <c r="CA768" s="17">
        <v>0.20345461221896699</v>
      </c>
      <c r="CB768" s="17" t="s">
        <v>131</v>
      </c>
      <c r="CC768" s="17"/>
      <c r="CD768" s="17">
        <v>0.18889319768021301</v>
      </c>
      <c r="CE768" s="17">
        <v>0.41202510001694398</v>
      </c>
      <c r="CF768" s="17">
        <v>0.20172581638274201</v>
      </c>
      <c r="CG768" s="17"/>
      <c r="CH768" s="17">
        <v>0.221699865755069</v>
      </c>
      <c r="CI768" s="17">
        <v>0.199116965493917</v>
      </c>
      <c r="CJ768" s="17">
        <v>0.203737441218103</v>
      </c>
      <c r="CK768" s="17"/>
      <c r="CL768" s="17">
        <v>0.224341851971671</v>
      </c>
      <c r="CM768" s="17">
        <v>0.204698791871499</v>
      </c>
      <c r="CN768" s="17"/>
      <c r="CO768" s="17">
        <v>9.1557251262509201E-2</v>
      </c>
      <c r="CP768" s="17">
        <v>0.15630157261408001</v>
      </c>
      <c r="CQ768" s="17">
        <v>0.24284188588209901</v>
      </c>
      <c r="CR768" s="17">
        <v>0.29601720460007802</v>
      </c>
    </row>
    <row r="769" spans="2:96" x14ac:dyDescent="0.25">
      <c r="B769" t="s">
        <v>379</v>
      </c>
      <c r="C769" s="17">
        <v>4.5091123218932098E-2</v>
      </c>
      <c r="D769" s="17">
        <v>4.3227518439496897E-2</v>
      </c>
      <c r="E769" s="17">
        <v>4.7917602830929801E-2</v>
      </c>
      <c r="F769" s="17"/>
      <c r="G769" s="17">
        <v>0</v>
      </c>
      <c r="H769" s="17">
        <v>3.9028442921200501E-2</v>
      </c>
      <c r="I769" s="17">
        <v>4.7918347201021602E-2</v>
      </c>
      <c r="J769" s="17">
        <v>6.7954107351778703E-2</v>
      </c>
      <c r="K769" s="17">
        <v>3.4572040315904197E-2</v>
      </c>
      <c r="L769" s="17">
        <v>6.9000378119717598E-2</v>
      </c>
      <c r="M769" s="17"/>
      <c r="N769" s="17">
        <v>6.5386679188753599E-2</v>
      </c>
      <c r="O769" s="17">
        <v>5.3128271916725797E-2</v>
      </c>
      <c r="P769" s="17">
        <v>3.4643259817236101E-2</v>
      </c>
      <c r="Q769" s="17">
        <v>1.6192193959656799E-2</v>
      </c>
      <c r="R769" s="17"/>
      <c r="S769" s="17">
        <v>3.8130196272028703E-2</v>
      </c>
      <c r="T769" s="17">
        <v>1.7880610886805402E-2</v>
      </c>
      <c r="U769" s="17">
        <v>0.117417645046739</v>
      </c>
      <c r="V769" s="17">
        <v>0</v>
      </c>
      <c r="W769" s="17">
        <v>4.8777380568021202E-2</v>
      </c>
      <c r="X769" s="17">
        <v>3.1177798636536001E-2</v>
      </c>
      <c r="Y769" s="17">
        <v>9.3796735488697297E-2</v>
      </c>
      <c r="Z769" s="17">
        <v>0.134407402902469</v>
      </c>
      <c r="AA769" s="17">
        <v>9.0661232731213404E-2</v>
      </c>
      <c r="AB769" s="17">
        <v>0</v>
      </c>
      <c r="AC769" s="17">
        <v>9.44844916323936E-2</v>
      </c>
      <c r="AD769" s="17">
        <v>0</v>
      </c>
      <c r="AE769" s="17"/>
      <c r="AF769" s="17">
        <v>5.38003952380922E-2</v>
      </c>
      <c r="AG769" s="17">
        <v>6.6794453082873698E-2</v>
      </c>
      <c r="AH769" s="17">
        <v>0</v>
      </c>
      <c r="AI769" s="17">
        <v>0</v>
      </c>
      <c r="AJ769" s="17">
        <v>4.59315608126417E-2</v>
      </c>
      <c r="AK769" s="17"/>
      <c r="AL769" s="17">
        <v>6.1546739440581998E-2</v>
      </c>
      <c r="AM769" s="17">
        <v>5.37045202535937E-2</v>
      </c>
      <c r="AN769" s="17">
        <v>6.3396557095450307E-2</v>
      </c>
      <c r="AO769" s="17"/>
      <c r="AP769" s="17">
        <v>3.4822612203594998E-2</v>
      </c>
      <c r="AQ769" s="17">
        <v>3.6011271492431503E-2</v>
      </c>
      <c r="AR769" s="17">
        <v>5.2668276749832502E-2</v>
      </c>
      <c r="AS769" s="17">
        <v>3.1997849859946297E-2</v>
      </c>
      <c r="AT769" s="17">
        <v>0.20647078132244601</v>
      </c>
      <c r="AU769" s="17"/>
      <c r="AV769" s="17">
        <v>0</v>
      </c>
      <c r="AW769" s="17">
        <v>0</v>
      </c>
      <c r="AX769" s="17">
        <v>4.8025292839485402E-2</v>
      </c>
      <c r="AY769" s="17">
        <v>8.3675070267150903E-2</v>
      </c>
      <c r="AZ769" s="17">
        <v>2.5170049273804201E-2</v>
      </c>
      <c r="BA769" s="17">
        <v>5.4246542203401797E-2</v>
      </c>
      <c r="BB769" s="17">
        <v>0</v>
      </c>
      <c r="BC769" s="17">
        <v>6.2911376893638404E-2</v>
      </c>
      <c r="BD769" s="17">
        <v>2.79777961872574E-2</v>
      </c>
      <c r="BE769" s="17">
        <v>5.3585197730836497E-2</v>
      </c>
      <c r="BF769" s="17">
        <v>9.1110675195423096E-2</v>
      </c>
      <c r="BG769" s="17">
        <v>0</v>
      </c>
      <c r="BH769" s="17">
        <v>5.5740636010548801E-2</v>
      </c>
      <c r="BI769" s="17">
        <v>0</v>
      </c>
      <c r="BJ769" s="17">
        <v>0</v>
      </c>
      <c r="BK769" s="17">
        <v>0</v>
      </c>
      <c r="BL769" s="17"/>
      <c r="BM769" s="17">
        <v>5.0435863061290102E-2</v>
      </c>
      <c r="BN769" s="17">
        <v>2.81837417137508E-2</v>
      </c>
      <c r="BO769" s="17">
        <v>3.9011503117679501E-2</v>
      </c>
      <c r="BP769" s="17">
        <v>6.3969156980091202E-2</v>
      </c>
      <c r="BQ769" s="17">
        <v>2.0137318652253999E-2</v>
      </c>
      <c r="BR769" s="17">
        <v>7.0490010810382503E-2</v>
      </c>
      <c r="BS769" s="17"/>
      <c r="BT769" s="17">
        <v>2.3111093889820598E-2</v>
      </c>
      <c r="BU769" s="17">
        <v>6.0292004875911E-2</v>
      </c>
      <c r="BV769" s="17"/>
      <c r="BW769" s="17">
        <v>2.06793389838704E-2</v>
      </c>
      <c r="BX769" s="17">
        <v>1.5064118357211701E-2</v>
      </c>
      <c r="BY769" s="17"/>
      <c r="BZ769" s="17">
        <v>1.5829919252028899E-2</v>
      </c>
      <c r="CA769" s="17">
        <v>5.8432272088960902E-2</v>
      </c>
      <c r="CB769" s="17" t="s">
        <v>131</v>
      </c>
      <c r="CC769" s="17"/>
      <c r="CD769" s="17">
        <v>2.4894407584910402E-2</v>
      </c>
      <c r="CE769" s="17">
        <v>0</v>
      </c>
      <c r="CF769" s="17">
        <v>0</v>
      </c>
      <c r="CG769" s="17"/>
      <c r="CH769" s="17">
        <v>5.8165816403419703E-2</v>
      </c>
      <c r="CI769" s="17">
        <v>0</v>
      </c>
      <c r="CJ769" s="17">
        <v>4.6718481274302698E-2</v>
      </c>
      <c r="CK769" s="17"/>
      <c r="CL769" s="17">
        <v>5.3050547462570798E-2</v>
      </c>
      <c r="CM769" s="17">
        <v>3.2266646594172797E-2</v>
      </c>
      <c r="CN769" s="17"/>
      <c r="CO769" s="17">
        <v>7.7887971571666895E-2</v>
      </c>
      <c r="CP769" s="17">
        <v>2.17904898403007E-2</v>
      </c>
      <c r="CQ769" s="17">
        <v>3.53945946892412E-2</v>
      </c>
      <c r="CR769" s="17">
        <v>8.4197550895504597E-2</v>
      </c>
    </row>
    <row r="770" spans="2:96" x14ac:dyDescent="0.25">
      <c r="B770" t="s">
        <v>380</v>
      </c>
      <c r="C770" s="17">
        <v>4.3799575418508797E-2</v>
      </c>
      <c r="D770" s="17">
        <v>4.5986312499047E-2</v>
      </c>
      <c r="E770" s="17">
        <v>3.0823159465555899E-2</v>
      </c>
      <c r="F770" s="17"/>
      <c r="G770" s="17">
        <v>5.7711179190630402E-2</v>
      </c>
      <c r="H770" s="17">
        <v>0</v>
      </c>
      <c r="I770" s="17">
        <v>5.3488264287038401E-2</v>
      </c>
      <c r="J770" s="17">
        <v>4.27924218247797E-2</v>
      </c>
      <c r="K770" s="17">
        <v>7.0740394773017495E-2</v>
      </c>
      <c r="L770" s="17">
        <v>4.6722518139927602E-2</v>
      </c>
      <c r="M770" s="17"/>
      <c r="N770" s="17">
        <v>3.6899206863984797E-2</v>
      </c>
      <c r="O770" s="17">
        <v>4.6358494702160802E-2</v>
      </c>
      <c r="P770" s="17">
        <v>4.4749034024718699E-2</v>
      </c>
      <c r="Q770" s="17">
        <v>4.79017222285388E-2</v>
      </c>
      <c r="R770" s="17"/>
      <c r="S770" s="17">
        <v>5.6416609349058601E-2</v>
      </c>
      <c r="T770" s="17">
        <v>4.34316022748793E-2</v>
      </c>
      <c r="U770" s="17">
        <v>3.9396637045084698E-2</v>
      </c>
      <c r="V770" s="17">
        <v>7.3294432323520106E-2</v>
      </c>
      <c r="W770" s="17">
        <v>0</v>
      </c>
      <c r="X770" s="17">
        <v>0</v>
      </c>
      <c r="Y770" s="17">
        <v>0</v>
      </c>
      <c r="Z770" s="17">
        <v>0</v>
      </c>
      <c r="AA770" s="17">
        <v>0.10897735948222501</v>
      </c>
      <c r="AB770" s="17">
        <v>8.3514963606713399E-2</v>
      </c>
      <c r="AC770" s="17">
        <v>4.1801348386230001E-2</v>
      </c>
      <c r="AD770" s="17">
        <v>2.2480342109196801E-2</v>
      </c>
      <c r="AE770" s="17"/>
      <c r="AF770" s="17">
        <v>4.8474550851215902E-2</v>
      </c>
      <c r="AG770" s="17">
        <v>3.16426338670013E-2</v>
      </c>
      <c r="AH770" s="17">
        <v>6.1476194133594501E-2</v>
      </c>
      <c r="AI770" s="17">
        <v>0.151092855525152</v>
      </c>
      <c r="AJ770" s="17">
        <v>5.4225105562483701E-2</v>
      </c>
      <c r="AK770" s="17"/>
      <c r="AL770" s="17">
        <v>2.3223394740590701E-2</v>
      </c>
      <c r="AM770" s="17">
        <v>2.5130684786274001E-2</v>
      </c>
      <c r="AN770" s="17">
        <v>3.6264858499813299E-2</v>
      </c>
      <c r="AO770" s="17"/>
      <c r="AP770" s="17">
        <v>0</v>
      </c>
      <c r="AQ770" s="17">
        <v>5.1009321130699302E-2</v>
      </c>
      <c r="AR770" s="17">
        <v>3.9879981191061599E-2</v>
      </c>
      <c r="AS770" s="17">
        <v>3.9166094298354097E-2</v>
      </c>
      <c r="AT770" s="17">
        <v>0.106873799604725</v>
      </c>
      <c r="AU770" s="17"/>
      <c r="AV770" s="17">
        <v>1</v>
      </c>
      <c r="AW770" s="17">
        <v>9.0827879010424897E-2</v>
      </c>
      <c r="AX770" s="17">
        <v>2.9848276348136998E-2</v>
      </c>
      <c r="AY770" s="17">
        <v>3.3268418636902802E-2</v>
      </c>
      <c r="AZ770" s="17">
        <v>2.2567980034750901E-2</v>
      </c>
      <c r="BA770" s="17">
        <v>7.8642886424219793E-2</v>
      </c>
      <c r="BB770" s="17">
        <v>5.7992278636475603E-2</v>
      </c>
      <c r="BC770" s="17">
        <v>0</v>
      </c>
      <c r="BD770" s="17">
        <v>2.9223099656610699E-2</v>
      </c>
      <c r="BE770" s="17">
        <v>5.20642801416525E-2</v>
      </c>
      <c r="BF770" s="17">
        <v>0</v>
      </c>
      <c r="BG770" s="17">
        <v>0</v>
      </c>
      <c r="BH770" s="17">
        <v>0</v>
      </c>
      <c r="BI770" s="17">
        <v>0</v>
      </c>
      <c r="BJ770" s="17">
        <v>0</v>
      </c>
      <c r="BK770" s="17">
        <v>7.6774257533342993E-2</v>
      </c>
      <c r="BL770" s="17"/>
      <c r="BM770" s="17">
        <v>4.86771366994962E-2</v>
      </c>
      <c r="BN770" s="17">
        <v>6.3807688347694194E-2</v>
      </c>
      <c r="BO770" s="17">
        <v>3.7472305392515302E-2</v>
      </c>
      <c r="BP770" s="17">
        <v>1.5838690012946698E-2</v>
      </c>
      <c r="BQ770" s="17">
        <v>4.3546248150631003E-2</v>
      </c>
      <c r="BR770" s="17">
        <v>3.5958891168340501E-2</v>
      </c>
      <c r="BS770" s="17"/>
      <c r="BT770" s="17">
        <v>4.5619105364175003E-2</v>
      </c>
      <c r="BU770" s="17">
        <v>4.3499868419552001E-2</v>
      </c>
      <c r="BV770" s="17"/>
      <c r="BW770" s="17">
        <v>3.5863059480937702E-2</v>
      </c>
      <c r="BX770" s="17">
        <v>7.8174440261949807E-2</v>
      </c>
      <c r="BY770" s="17"/>
      <c r="BZ770" s="17">
        <v>5.1788833483443299E-2</v>
      </c>
      <c r="CA770" s="17">
        <v>4.0157008922409497E-2</v>
      </c>
      <c r="CB770" s="17" t="s">
        <v>131</v>
      </c>
      <c r="CC770" s="17"/>
      <c r="CD770" s="17">
        <v>3.5252805999020601E-2</v>
      </c>
      <c r="CE770" s="17">
        <v>3.4299685232686797E-2</v>
      </c>
      <c r="CF770" s="17">
        <v>0.17479350870278301</v>
      </c>
      <c r="CG770" s="17"/>
      <c r="CH770" s="17">
        <v>2.7425399803187402E-2</v>
      </c>
      <c r="CI770" s="17">
        <v>7.6462884256376304E-2</v>
      </c>
      <c r="CJ770" s="17">
        <v>7.72672934379217E-2</v>
      </c>
      <c r="CK770" s="17"/>
      <c r="CL770" s="17">
        <v>3.9101362189633698E-2</v>
      </c>
      <c r="CM770" s="17">
        <v>4.6885987060826001E-2</v>
      </c>
      <c r="CN770" s="17"/>
      <c r="CO770" s="17">
        <v>3.4242102872703802E-2</v>
      </c>
      <c r="CP770" s="17">
        <v>2.0833467640931198E-2</v>
      </c>
      <c r="CQ770" s="17">
        <v>3.8678144945451701E-2</v>
      </c>
      <c r="CR770" s="17">
        <v>9.0877179371693706E-2</v>
      </c>
    </row>
    <row r="771" spans="2:96" x14ac:dyDescent="0.25">
      <c r="B771" t="s">
        <v>175</v>
      </c>
      <c r="C771" s="17">
        <v>1.6403677026613502E-2</v>
      </c>
      <c r="D771" s="17">
        <v>1.27360201938269E-2</v>
      </c>
      <c r="E771" s="17">
        <v>2.0775122435724099E-2</v>
      </c>
      <c r="F771" s="17"/>
      <c r="G771" s="17">
        <v>0</v>
      </c>
      <c r="H771" s="17">
        <v>0</v>
      </c>
      <c r="I771" s="17">
        <v>4.03206930629042E-2</v>
      </c>
      <c r="J771" s="17">
        <v>1.2575927377989E-2</v>
      </c>
      <c r="K771" s="17">
        <v>1.77126727465702E-2</v>
      </c>
      <c r="L771" s="17">
        <v>2.3033223959033299E-2</v>
      </c>
      <c r="M771" s="17"/>
      <c r="N771" s="17">
        <v>1.66797921597285E-2</v>
      </c>
      <c r="O771" s="17">
        <v>8.7141032950202903E-3</v>
      </c>
      <c r="P771" s="17">
        <v>1.05530648105625E-2</v>
      </c>
      <c r="Q771" s="17">
        <v>2.83323996625401E-2</v>
      </c>
      <c r="R771" s="17"/>
      <c r="S771" s="17">
        <v>1.28599097663816E-2</v>
      </c>
      <c r="T771" s="17">
        <v>0</v>
      </c>
      <c r="U771" s="17">
        <v>4.8278809371348597E-2</v>
      </c>
      <c r="V771" s="17">
        <v>2.1264326063241301E-2</v>
      </c>
      <c r="W771" s="17">
        <v>5.07451363845852E-2</v>
      </c>
      <c r="X771" s="17">
        <v>0</v>
      </c>
      <c r="Y771" s="17">
        <v>0</v>
      </c>
      <c r="Z771" s="17">
        <v>0</v>
      </c>
      <c r="AA771" s="17">
        <v>8.9558057889982001E-2</v>
      </c>
      <c r="AB771" s="17">
        <v>0</v>
      </c>
      <c r="AC771" s="17">
        <v>0</v>
      </c>
      <c r="AD771" s="17">
        <v>0</v>
      </c>
      <c r="AE771" s="17"/>
      <c r="AF771" s="17">
        <v>1.31529134922155E-2</v>
      </c>
      <c r="AG771" s="17">
        <v>9.2573650596430596E-3</v>
      </c>
      <c r="AH771" s="17">
        <v>0</v>
      </c>
      <c r="AI771" s="17">
        <v>0</v>
      </c>
      <c r="AJ771" s="17">
        <v>2.6298579762599701E-2</v>
      </c>
      <c r="AK771" s="17"/>
      <c r="AL771" s="17">
        <v>3.06001081182238E-2</v>
      </c>
      <c r="AM771" s="17">
        <v>0</v>
      </c>
      <c r="AN771" s="17">
        <v>0</v>
      </c>
      <c r="AO771" s="17"/>
      <c r="AP771" s="17">
        <v>3.65711955373271E-2</v>
      </c>
      <c r="AQ771" s="17">
        <v>0</v>
      </c>
      <c r="AR771" s="17">
        <v>7.4777972866541097E-3</v>
      </c>
      <c r="AS771" s="17">
        <v>1.5758922942092499E-2</v>
      </c>
      <c r="AT771" s="17">
        <v>0</v>
      </c>
      <c r="AU771" s="17"/>
      <c r="AV771" s="17">
        <v>0</v>
      </c>
      <c r="AW771" s="17">
        <v>0</v>
      </c>
      <c r="AX771" s="17">
        <v>2.53770097037757E-2</v>
      </c>
      <c r="AY771" s="17">
        <v>2.71405216799766E-2</v>
      </c>
      <c r="AZ771" s="17">
        <v>4.8148035033014999E-2</v>
      </c>
      <c r="BA771" s="17">
        <v>1.8082838981089699E-2</v>
      </c>
      <c r="BB771" s="17">
        <v>0</v>
      </c>
      <c r="BC771" s="17">
        <v>0</v>
      </c>
      <c r="BD771" s="17">
        <v>0</v>
      </c>
      <c r="BE771" s="17">
        <v>0</v>
      </c>
      <c r="BF771" s="17">
        <v>0</v>
      </c>
      <c r="BG771" s="17">
        <v>0</v>
      </c>
      <c r="BH771" s="17">
        <v>0</v>
      </c>
      <c r="BI771" s="17">
        <v>0</v>
      </c>
      <c r="BJ771" s="17">
        <v>7.6855326784679504E-2</v>
      </c>
      <c r="BK771" s="17">
        <v>0</v>
      </c>
      <c r="BL771" s="17"/>
      <c r="BM771" s="17">
        <v>0</v>
      </c>
      <c r="BN771" s="17">
        <v>2.0902389229373701E-2</v>
      </c>
      <c r="BO771" s="17">
        <v>1.8701463784131199E-2</v>
      </c>
      <c r="BP771" s="17">
        <v>3.3148127086476901E-2</v>
      </c>
      <c r="BQ771" s="17">
        <v>1.92828328903101E-2</v>
      </c>
      <c r="BR771" s="17">
        <v>1.77580081759737E-2</v>
      </c>
      <c r="BS771" s="17"/>
      <c r="BT771" s="17">
        <v>9.61752458139754E-3</v>
      </c>
      <c r="BU771" s="17">
        <v>2.3914927416040802E-2</v>
      </c>
      <c r="BV771" s="17"/>
      <c r="BW771" s="17">
        <v>1.6747878881855398E-2</v>
      </c>
      <c r="BX771" s="17">
        <v>2.9760665390901799E-2</v>
      </c>
      <c r="BY771" s="17"/>
      <c r="BZ771" s="17">
        <v>2.1030835706513699E-2</v>
      </c>
      <c r="CA771" s="17">
        <v>1.42940026310002E-2</v>
      </c>
      <c r="CB771" s="17" t="s">
        <v>131</v>
      </c>
      <c r="CC771" s="17"/>
      <c r="CD771" s="17">
        <v>3.30734596679726E-2</v>
      </c>
      <c r="CE771" s="17">
        <v>0</v>
      </c>
      <c r="CF771" s="17">
        <v>0</v>
      </c>
      <c r="CG771" s="17"/>
      <c r="CH771" s="17">
        <v>1.33802616844679E-2</v>
      </c>
      <c r="CI771" s="17">
        <v>1.3824090714746501E-2</v>
      </c>
      <c r="CJ771" s="17">
        <v>3.4350412653288198E-2</v>
      </c>
      <c r="CK771" s="17"/>
      <c r="CL771" s="17">
        <v>4.6287250413020696E-3</v>
      </c>
      <c r="CM771" s="17">
        <v>1.9453723337385299E-2</v>
      </c>
      <c r="CN771" s="17"/>
      <c r="CO771" s="17">
        <v>0</v>
      </c>
      <c r="CP771" s="17">
        <v>6.9137214859929796E-3</v>
      </c>
      <c r="CQ771" s="17">
        <v>1.1613582296245499E-2</v>
      </c>
      <c r="CR771" s="17">
        <v>4.5334020961472897E-2</v>
      </c>
    </row>
    <row r="772" spans="2:96" x14ac:dyDescent="0.25">
      <c r="B772" t="s">
        <v>381</v>
      </c>
      <c r="C772" s="17">
        <v>0.68112422487254798</v>
      </c>
      <c r="D772" s="17">
        <v>0.68368533048365998</v>
      </c>
      <c r="E772" s="17">
        <v>0.68426169946087401</v>
      </c>
      <c r="F772" s="17"/>
      <c r="G772" s="17">
        <v>0.74907260493412897</v>
      </c>
      <c r="H772" s="17">
        <v>0.81012766607917897</v>
      </c>
      <c r="I772" s="17">
        <v>0.564560856179116</v>
      </c>
      <c r="J772" s="17">
        <v>0.61710379707225804</v>
      </c>
      <c r="K772" s="17">
        <v>0.65649002845195203</v>
      </c>
      <c r="L772" s="17">
        <v>0.69786218867206795</v>
      </c>
      <c r="M772" s="17"/>
      <c r="N772" s="17">
        <v>0.72178645583116596</v>
      </c>
      <c r="O772" s="17">
        <v>0.700201933976629</v>
      </c>
      <c r="P772" s="17">
        <v>0.65359289707017398</v>
      </c>
      <c r="Q772" s="17">
        <v>0.65046185619554897</v>
      </c>
      <c r="R772" s="17"/>
      <c r="S772" s="17">
        <v>0.73898023451621098</v>
      </c>
      <c r="T772" s="17">
        <v>0.67061790976316604</v>
      </c>
      <c r="U772" s="17">
        <v>0.62659243691958699</v>
      </c>
      <c r="V772" s="17">
        <v>0.67274004273561705</v>
      </c>
      <c r="W772" s="17">
        <v>0.42392138385707501</v>
      </c>
      <c r="X772" s="17">
        <v>0.84643399020066601</v>
      </c>
      <c r="Y772" s="17">
        <v>0.54284735303021903</v>
      </c>
      <c r="Z772" s="17">
        <v>0.64887366840310901</v>
      </c>
      <c r="AA772" s="17">
        <v>0.71080334989658001</v>
      </c>
      <c r="AB772" s="17">
        <v>0.58581901809485903</v>
      </c>
      <c r="AC772" s="17">
        <v>0.60129592869937798</v>
      </c>
      <c r="AD772" s="17">
        <v>0.84160354151254502</v>
      </c>
      <c r="AE772" s="17"/>
      <c r="AF772" s="17">
        <v>0.69654276409174498</v>
      </c>
      <c r="AG772" s="17">
        <v>0.65258923198269503</v>
      </c>
      <c r="AH772" s="17">
        <v>0.76109678705237405</v>
      </c>
      <c r="AI772" s="17">
        <v>0.49643185364402398</v>
      </c>
      <c r="AJ772" s="17">
        <v>0.68144584047776202</v>
      </c>
      <c r="AK772" s="17"/>
      <c r="AL772" s="17">
        <v>0.73542732549950796</v>
      </c>
      <c r="AM772" s="17">
        <v>0.713781443588964</v>
      </c>
      <c r="AN772" s="17">
        <v>0.762342785859627</v>
      </c>
      <c r="AO772" s="17"/>
      <c r="AP772" s="17">
        <v>0.71074449731266598</v>
      </c>
      <c r="AQ772" s="17">
        <v>0.64124578688376599</v>
      </c>
      <c r="AR772" s="17">
        <v>0.72914869311014097</v>
      </c>
      <c r="AS772" s="17">
        <v>0.73895923436820798</v>
      </c>
      <c r="AT772" s="17">
        <v>0.55389260822711595</v>
      </c>
      <c r="AU772" s="17"/>
      <c r="AV772" s="17">
        <v>0</v>
      </c>
      <c r="AW772" s="17">
        <v>0.59912288526774704</v>
      </c>
      <c r="AX772" s="17">
        <v>0.70338334138780001</v>
      </c>
      <c r="AY772" s="17">
        <v>0.69777791847017001</v>
      </c>
      <c r="AZ772" s="17">
        <v>0.55248037340323897</v>
      </c>
      <c r="BA772" s="17">
        <v>0.64394068198461596</v>
      </c>
      <c r="BB772" s="17">
        <v>0.67620959172894501</v>
      </c>
      <c r="BC772" s="17">
        <v>0.78466107312415001</v>
      </c>
      <c r="BD772" s="17">
        <v>0.63422448223910399</v>
      </c>
      <c r="BE772" s="17">
        <v>0.73627047480976104</v>
      </c>
      <c r="BF772" s="17">
        <v>0.69180495920145402</v>
      </c>
      <c r="BG772" s="17">
        <v>0.92681852644597995</v>
      </c>
      <c r="BH772" s="17">
        <v>0.88489654330858003</v>
      </c>
      <c r="BI772" s="17">
        <v>0.75236686781928297</v>
      </c>
      <c r="BJ772" s="17">
        <v>0.83334819852657804</v>
      </c>
      <c r="BK772" s="17">
        <v>0.77796981877973903</v>
      </c>
      <c r="BL772" s="17"/>
      <c r="BM772" s="17">
        <v>0.68776612695724504</v>
      </c>
      <c r="BN772" s="17">
        <v>0.70844109561219903</v>
      </c>
      <c r="BO772" s="17">
        <v>0.70363288913775102</v>
      </c>
      <c r="BP772" s="17">
        <v>0.57559004023484805</v>
      </c>
      <c r="BQ772" s="17">
        <v>0.73741641249409096</v>
      </c>
      <c r="BR772" s="17">
        <v>0.67083297321302304</v>
      </c>
      <c r="BS772" s="17"/>
      <c r="BT772" s="17">
        <v>0.72325619818203002</v>
      </c>
      <c r="BU772" s="17">
        <v>0.64501565737696498</v>
      </c>
      <c r="BV772" s="17"/>
      <c r="BW772" s="17">
        <v>0.70121523140778697</v>
      </c>
      <c r="BX772" s="17">
        <v>0.67517184993899904</v>
      </c>
      <c r="BY772" s="17"/>
      <c r="BZ772" s="17">
        <v>0.67555788245536896</v>
      </c>
      <c r="CA772" s="17">
        <v>0.68366210413866202</v>
      </c>
      <c r="CB772" s="17" t="s">
        <v>131</v>
      </c>
      <c r="CC772" s="17"/>
      <c r="CD772" s="17">
        <v>0.71788612906788296</v>
      </c>
      <c r="CE772" s="17">
        <v>0.55367521475036896</v>
      </c>
      <c r="CF772" s="17">
        <v>0.62348067491447501</v>
      </c>
      <c r="CG772" s="17"/>
      <c r="CH772" s="17">
        <v>0.67932865635385598</v>
      </c>
      <c r="CI772" s="17">
        <v>0.71059605953495997</v>
      </c>
      <c r="CJ772" s="17">
        <v>0.63792637141638397</v>
      </c>
      <c r="CK772" s="17"/>
      <c r="CL772" s="17">
        <v>0.67887751333482205</v>
      </c>
      <c r="CM772" s="17">
        <v>0.69669485113611596</v>
      </c>
      <c r="CN772" s="17"/>
      <c r="CO772" s="17">
        <v>0.79631267429312003</v>
      </c>
      <c r="CP772" s="17">
        <v>0.794160748418695</v>
      </c>
      <c r="CQ772" s="17">
        <v>0.67147179218696196</v>
      </c>
      <c r="CR772" s="17">
        <v>0.48357404417124999</v>
      </c>
    </row>
    <row r="773" spans="2:96" x14ac:dyDescent="0.25">
      <c r="B773" t="s">
        <v>382</v>
      </c>
      <c r="C773" s="17">
        <v>8.8890698637440896E-2</v>
      </c>
      <c r="D773" s="17">
        <v>8.9213830938544E-2</v>
      </c>
      <c r="E773" s="17">
        <v>7.8740762296485703E-2</v>
      </c>
      <c r="F773" s="17"/>
      <c r="G773" s="17">
        <v>5.7711179190630402E-2</v>
      </c>
      <c r="H773" s="17">
        <v>3.9028442921200501E-2</v>
      </c>
      <c r="I773" s="17">
        <v>0.10140661148806</v>
      </c>
      <c r="J773" s="17">
        <v>0.110746529176558</v>
      </c>
      <c r="K773" s="17">
        <v>0.105312435088922</v>
      </c>
      <c r="L773" s="17">
        <v>0.11572289625964501</v>
      </c>
      <c r="M773" s="17"/>
      <c r="N773" s="17">
        <v>0.102285886052738</v>
      </c>
      <c r="O773" s="17">
        <v>9.9486766618886599E-2</v>
      </c>
      <c r="P773" s="17">
        <v>7.93922938419548E-2</v>
      </c>
      <c r="Q773" s="17">
        <v>6.4093916188195502E-2</v>
      </c>
      <c r="R773" s="17"/>
      <c r="S773" s="17">
        <v>9.4546805621087304E-2</v>
      </c>
      <c r="T773" s="17">
        <v>6.1312213161684698E-2</v>
      </c>
      <c r="U773" s="17">
        <v>0.15681428209182399</v>
      </c>
      <c r="V773" s="17">
        <v>7.3294432323520106E-2</v>
      </c>
      <c r="W773" s="17">
        <v>4.8777380568021202E-2</v>
      </c>
      <c r="X773" s="17">
        <v>3.1177798636536001E-2</v>
      </c>
      <c r="Y773" s="17">
        <v>9.3796735488697297E-2</v>
      </c>
      <c r="Z773" s="17">
        <v>0.134407402902469</v>
      </c>
      <c r="AA773" s="17">
        <v>0.19963859221343799</v>
      </c>
      <c r="AB773" s="17">
        <v>8.3514963606713399E-2</v>
      </c>
      <c r="AC773" s="17">
        <v>0.13628584001862401</v>
      </c>
      <c r="AD773" s="17">
        <v>2.2480342109196801E-2</v>
      </c>
      <c r="AE773" s="17"/>
      <c r="AF773" s="17">
        <v>0.102274946089308</v>
      </c>
      <c r="AG773" s="17">
        <v>9.8437086949875005E-2</v>
      </c>
      <c r="AH773" s="17">
        <v>6.1476194133594501E-2</v>
      </c>
      <c r="AI773" s="17">
        <v>0.151092855525152</v>
      </c>
      <c r="AJ773" s="17">
        <v>0.10015666637512501</v>
      </c>
      <c r="AK773" s="17"/>
      <c r="AL773" s="17">
        <v>8.4770134181172699E-2</v>
      </c>
      <c r="AM773" s="17">
        <v>7.8835205039867698E-2</v>
      </c>
      <c r="AN773" s="17">
        <v>9.9661415595263605E-2</v>
      </c>
      <c r="AO773" s="17"/>
      <c r="AP773" s="17">
        <v>3.4822612203594998E-2</v>
      </c>
      <c r="AQ773" s="17">
        <v>8.7020592623130902E-2</v>
      </c>
      <c r="AR773" s="17">
        <v>9.2548257940894094E-2</v>
      </c>
      <c r="AS773" s="17">
        <v>7.1163944158300393E-2</v>
      </c>
      <c r="AT773" s="17">
        <v>0.31334458092717199</v>
      </c>
      <c r="AU773" s="17"/>
      <c r="AV773" s="17">
        <v>1</v>
      </c>
      <c r="AW773" s="17">
        <v>9.0827879010424897E-2</v>
      </c>
      <c r="AX773" s="17">
        <v>7.7873569187622296E-2</v>
      </c>
      <c r="AY773" s="17">
        <v>0.116943488904054</v>
      </c>
      <c r="AZ773" s="17">
        <v>4.7738029308555099E-2</v>
      </c>
      <c r="BA773" s="17">
        <v>0.13288942862762201</v>
      </c>
      <c r="BB773" s="17">
        <v>5.7992278636475603E-2</v>
      </c>
      <c r="BC773" s="17">
        <v>6.2911376893638404E-2</v>
      </c>
      <c r="BD773" s="17">
        <v>5.7200895843868102E-2</v>
      </c>
      <c r="BE773" s="17">
        <v>0.105649477872489</v>
      </c>
      <c r="BF773" s="17">
        <v>9.1110675195423096E-2</v>
      </c>
      <c r="BG773" s="17">
        <v>0</v>
      </c>
      <c r="BH773" s="17">
        <v>5.5740636010548801E-2</v>
      </c>
      <c r="BI773" s="17">
        <v>0</v>
      </c>
      <c r="BJ773" s="17">
        <v>0</v>
      </c>
      <c r="BK773" s="17">
        <v>7.6774257533342993E-2</v>
      </c>
      <c r="BL773" s="17"/>
      <c r="BM773" s="17">
        <v>9.9112999760786205E-2</v>
      </c>
      <c r="BN773" s="17">
        <v>9.1991430061445001E-2</v>
      </c>
      <c r="BO773" s="17">
        <v>7.6483808510194803E-2</v>
      </c>
      <c r="BP773" s="17">
        <v>7.9807846993037904E-2</v>
      </c>
      <c r="BQ773" s="17">
        <v>6.3683566802885005E-2</v>
      </c>
      <c r="BR773" s="17">
        <v>0.106448901978723</v>
      </c>
      <c r="BS773" s="17"/>
      <c r="BT773" s="17">
        <v>6.8730199253995594E-2</v>
      </c>
      <c r="BU773" s="17">
        <v>0.10379187329546299</v>
      </c>
      <c r="BV773" s="17"/>
      <c r="BW773" s="17">
        <v>5.65423984648082E-2</v>
      </c>
      <c r="BX773" s="17">
        <v>9.3238558619161499E-2</v>
      </c>
      <c r="BY773" s="17"/>
      <c r="BZ773" s="17">
        <v>6.7618752735472104E-2</v>
      </c>
      <c r="CA773" s="17">
        <v>9.8589281011370405E-2</v>
      </c>
      <c r="CB773" s="17" t="s">
        <v>131</v>
      </c>
      <c r="CC773" s="17"/>
      <c r="CD773" s="17">
        <v>6.0147213583930999E-2</v>
      </c>
      <c r="CE773" s="17">
        <v>3.4299685232686797E-2</v>
      </c>
      <c r="CF773" s="17">
        <v>0.17479350870278301</v>
      </c>
      <c r="CG773" s="17"/>
      <c r="CH773" s="17">
        <v>8.5591216206606993E-2</v>
      </c>
      <c r="CI773" s="17">
        <v>7.6462884256376304E-2</v>
      </c>
      <c r="CJ773" s="17">
        <v>0.123985774712224</v>
      </c>
      <c r="CK773" s="17"/>
      <c r="CL773" s="17">
        <v>9.2151909652204503E-2</v>
      </c>
      <c r="CM773" s="17">
        <v>7.9152633654998805E-2</v>
      </c>
      <c r="CN773" s="17"/>
      <c r="CO773" s="17">
        <v>0.11213007444437099</v>
      </c>
      <c r="CP773" s="17">
        <v>4.2623957481231801E-2</v>
      </c>
      <c r="CQ773" s="17">
        <v>7.4072739634692894E-2</v>
      </c>
      <c r="CR773" s="17">
        <v>0.175074730267198</v>
      </c>
    </row>
    <row r="774" spans="2:96" x14ac:dyDescent="0.25">
      <c r="B774" t="s">
        <v>275</v>
      </c>
      <c r="C774" s="17">
        <v>0.59223352623510706</v>
      </c>
      <c r="D774" s="17">
        <v>0.59447149954511602</v>
      </c>
      <c r="E774" s="17">
        <v>0.60552093716438904</v>
      </c>
      <c r="F774" s="17"/>
      <c r="G774" s="17">
        <v>0.69136142574349801</v>
      </c>
      <c r="H774" s="17">
        <v>0.77109922315797896</v>
      </c>
      <c r="I774" s="17">
        <v>0.46315424469105598</v>
      </c>
      <c r="J774" s="17">
        <v>0.50635726789570001</v>
      </c>
      <c r="K774" s="17">
        <v>0.55117759336302996</v>
      </c>
      <c r="L774" s="17">
        <v>0.58213929241242302</v>
      </c>
      <c r="M774" s="17"/>
      <c r="N774" s="17">
        <v>0.61950056977842705</v>
      </c>
      <c r="O774" s="17">
        <v>0.600715167357742</v>
      </c>
      <c r="P774" s="17">
        <v>0.57420060322821997</v>
      </c>
      <c r="Q774" s="17">
        <v>0.58636794000735304</v>
      </c>
      <c r="R774" s="17"/>
      <c r="S774" s="17">
        <v>0.64443342889512401</v>
      </c>
      <c r="T774" s="17">
        <v>0.60930569660148104</v>
      </c>
      <c r="U774" s="17">
        <v>0.46977815482776297</v>
      </c>
      <c r="V774" s="17">
        <v>0.59944561041209699</v>
      </c>
      <c r="W774" s="17">
        <v>0.37514400328905301</v>
      </c>
      <c r="X774" s="17">
        <v>0.81525619156412998</v>
      </c>
      <c r="Y774" s="17">
        <v>0.44905061754152198</v>
      </c>
      <c r="Z774" s="17">
        <v>0.51446626550064001</v>
      </c>
      <c r="AA774" s="17">
        <v>0.51116475768314196</v>
      </c>
      <c r="AB774" s="17">
        <v>0.50230405448814597</v>
      </c>
      <c r="AC774" s="17">
        <v>0.465010088680754</v>
      </c>
      <c r="AD774" s="17">
        <v>0.81912319940334899</v>
      </c>
      <c r="AE774" s="17"/>
      <c r="AF774" s="17">
        <v>0.594267818002436</v>
      </c>
      <c r="AG774" s="17">
        <v>0.55415214503281995</v>
      </c>
      <c r="AH774" s="17">
        <v>0.69962059291877998</v>
      </c>
      <c r="AI774" s="17">
        <v>0.34533899811887098</v>
      </c>
      <c r="AJ774" s="17">
        <v>0.58128917410263703</v>
      </c>
      <c r="AK774" s="17"/>
      <c r="AL774" s="17">
        <v>0.65065719131833499</v>
      </c>
      <c r="AM774" s="17">
        <v>0.63494623854909604</v>
      </c>
      <c r="AN774" s="17">
        <v>0.66268137026436302</v>
      </c>
      <c r="AO774" s="17"/>
      <c r="AP774" s="17">
        <v>0.67592188510907103</v>
      </c>
      <c r="AQ774" s="17">
        <v>0.55422519426063599</v>
      </c>
      <c r="AR774" s="17">
        <v>0.63660043516924703</v>
      </c>
      <c r="AS774" s="17">
        <v>0.66779529020990702</v>
      </c>
      <c r="AT774" s="17">
        <v>0.24054802729994401</v>
      </c>
      <c r="AU774" s="17"/>
      <c r="AV774" s="17">
        <v>-1</v>
      </c>
      <c r="AW774" s="17">
        <v>0.50829500625732205</v>
      </c>
      <c r="AX774" s="17">
        <v>0.62550977220017701</v>
      </c>
      <c r="AY774" s="17">
        <v>0.58083442956611597</v>
      </c>
      <c r="AZ774" s="17">
        <v>0.50474234409468399</v>
      </c>
      <c r="BA774" s="17">
        <v>0.51105125335699397</v>
      </c>
      <c r="BB774" s="17">
        <v>0.61821731309246997</v>
      </c>
      <c r="BC774" s="17">
        <v>0.721749696230511</v>
      </c>
      <c r="BD774" s="17">
        <v>0.57702358639523599</v>
      </c>
      <c r="BE774" s="17">
        <v>0.63062099693727203</v>
      </c>
      <c r="BF774" s="17">
        <v>0.60069428400603098</v>
      </c>
      <c r="BG774" s="17">
        <v>0.92681852644597995</v>
      </c>
      <c r="BH774" s="17">
        <v>0.82915590729803201</v>
      </c>
      <c r="BI774" s="17">
        <v>0.75236686781928297</v>
      </c>
      <c r="BJ774" s="17">
        <v>0.83334819852657804</v>
      </c>
      <c r="BK774" s="17">
        <v>0.70119556124639604</v>
      </c>
      <c r="BL774" s="17"/>
      <c r="BM774" s="17">
        <v>0.58865312719645901</v>
      </c>
      <c r="BN774" s="17">
        <v>0.61644966555075398</v>
      </c>
      <c r="BO774" s="17">
        <v>0.62714908062755703</v>
      </c>
      <c r="BP774" s="17">
        <v>0.495782193241811</v>
      </c>
      <c r="BQ774" s="17">
        <v>0.67373284569120595</v>
      </c>
      <c r="BR774" s="17">
        <v>0.56438407123430001</v>
      </c>
      <c r="BS774" s="17"/>
      <c r="BT774" s="17">
        <v>0.65452599892803398</v>
      </c>
      <c r="BU774" s="17">
        <v>0.54122378408150196</v>
      </c>
      <c r="BV774" s="17"/>
      <c r="BW774" s="17">
        <v>0.64467283294297895</v>
      </c>
      <c r="BX774" s="17">
        <v>0.58193329131983795</v>
      </c>
      <c r="BY774" s="17"/>
      <c r="BZ774" s="17">
        <v>0.60793912971989605</v>
      </c>
      <c r="CA774" s="17">
        <v>0.58507282312729103</v>
      </c>
      <c r="CB774" s="17" t="s">
        <v>131</v>
      </c>
      <c r="CC774" s="17"/>
      <c r="CD774" s="17">
        <v>0.65773891548395202</v>
      </c>
      <c r="CE774" s="17">
        <v>0.51937552951768295</v>
      </c>
      <c r="CF774" s="17">
        <v>0.44868716621169302</v>
      </c>
      <c r="CG774" s="17"/>
      <c r="CH774" s="17">
        <v>0.59373744014724905</v>
      </c>
      <c r="CI774" s="17">
        <v>0.63413317527858404</v>
      </c>
      <c r="CJ774" s="17">
        <v>0.51394059670416004</v>
      </c>
      <c r="CK774" s="17"/>
      <c r="CL774" s="17">
        <v>0.58672560368261795</v>
      </c>
      <c r="CM774" s="17">
        <v>0.61754221748111804</v>
      </c>
      <c r="CN774" s="17"/>
      <c r="CO774" s="17">
        <v>0.68418259984874896</v>
      </c>
      <c r="CP774" s="17">
        <v>0.75153679093746395</v>
      </c>
      <c r="CQ774" s="17">
        <v>0.59739905255226899</v>
      </c>
      <c r="CR774" s="17">
        <v>0.308499313904052</v>
      </c>
    </row>
    <row r="775" spans="2:96" x14ac:dyDescent="0.25">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c r="BH775" s="17"/>
      <c r="BI775" s="17"/>
      <c r="BJ775" s="17"/>
      <c r="BK775" s="17"/>
      <c r="BL775" s="17"/>
      <c r="BM775" s="17"/>
      <c r="BN775" s="17"/>
      <c r="BO775" s="17"/>
      <c r="BP775" s="17"/>
      <c r="BQ775" s="17"/>
      <c r="BR775" s="17"/>
      <c r="BS775" s="17"/>
      <c r="BT775" s="17"/>
      <c r="BU775" s="17"/>
      <c r="BV775" s="17"/>
      <c r="BW775" s="17"/>
      <c r="BX775" s="17"/>
      <c r="BY775" s="17"/>
      <c r="BZ775" s="17"/>
      <c r="CA775" s="17"/>
      <c r="CB775" s="17"/>
      <c r="CC775" s="17"/>
      <c r="CD775" s="17"/>
      <c r="CE775" s="17"/>
      <c r="CF775" s="17"/>
      <c r="CG775" s="17"/>
      <c r="CH775" s="17"/>
      <c r="CI775" s="17"/>
      <c r="CJ775" s="17"/>
      <c r="CK775" s="17"/>
      <c r="CL775" s="17"/>
      <c r="CM775" s="17"/>
      <c r="CN775" s="17"/>
      <c r="CO775" s="17"/>
      <c r="CP775" s="17"/>
      <c r="CQ775" s="17"/>
      <c r="CR775" s="17"/>
    </row>
    <row r="776" spans="2:96" x14ac:dyDescent="0.25">
      <c r="B776" s="6" t="s">
        <v>422</v>
      </c>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c r="BE776" s="17"/>
      <c r="BF776" s="17"/>
      <c r="BG776" s="17"/>
      <c r="BH776" s="17"/>
      <c r="BI776" s="17"/>
      <c r="BJ776" s="17"/>
      <c r="BK776" s="17"/>
      <c r="BL776" s="17"/>
      <c r="BM776" s="17"/>
      <c r="BN776" s="17"/>
      <c r="BO776" s="17"/>
      <c r="BP776" s="17"/>
      <c r="BQ776" s="17"/>
      <c r="BR776" s="17"/>
      <c r="BS776" s="17"/>
      <c r="BT776" s="17"/>
      <c r="BU776" s="17"/>
      <c r="BV776" s="17"/>
      <c r="BW776" s="17"/>
      <c r="BX776" s="17"/>
      <c r="BY776" s="17"/>
      <c r="BZ776" s="17"/>
      <c r="CA776" s="17"/>
      <c r="CB776" s="17"/>
      <c r="CC776" s="17"/>
      <c r="CD776" s="17"/>
      <c r="CE776" s="17"/>
      <c r="CF776" s="17"/>
      <c r="CG776" s="17"/>
      <c r="CH776" s="17"/>
      <c r="CI776" s="17"/>
      <c r="CJ776" s="17"/>
      <c r="CK776" s="17"/>
      <c r="CL776" s="17"/>
      <c r="CM776" s="17"/>
      <c r="CN776" s="17"/>
      <c r="CO776" s="17"/>
      <c r="CP776" s="17"/>
      <c r="CQ776" s="17"/>
      <c r="CR776" s="17"/>
    </row>
    <row r="777" spans="2:96" x14ac:dyDescent="0.25">
      <c r="B777" s="24" t="s">
        <v>423</v>
      </c>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c r="BH777" s="17"/>
      <c r="BI777" s="17"/>
      <c r="BJ777" s="17"/>
      <c r="BK777" s="17"/>
      <c r="BL777" s="17"/>
      <c r="BM777" s="17"/>
      <c r="BN777" s="17"/>
      <c r="BO777" s="17"/>
      <c r="BP777" s="17"/>
      <c r="BQ777" s="17"/>
      <c r="BR777" s="17"/>
      <c r="BS777" s="17"/>
      <c r="BT777" s="17"/>
      <c r="BU777" s="17"/>
      <c r="BV777" s="17"/>
      <c r="BW777" s="17"/>
      <c r="BX777" s="17"/>
      <c r="BY777" s="17"/>
      <c r="BZ777" s="17"/>
      <c r="CA777" s="17"/>
      <c r="CB777" s="17"/>
      <c r="CC777" s="17"/>
      <c r="CD777" s="17"/>
      <c r="CE777" s="17"/>
      <c r="CF777" s="17"/>
      <c r="CG777" s="17"/>
      <c r="CH777" s="17"/>
      <c r="CI777" s="17"/>
      <c r="CJ777" s="17"/>
      <c r="CK777" s="17"/>
      <c r="CL777" s="17"/>
      <c r="CM777" s="17"/>
      <c r="CN777" s="17"/>
      <c r="CO777" s="17"/>
      <c r="CP777" s="17"/>
      <c r="CQ777" s="17"/>
      <c r="CR777" s="17"/>
    </row>
    <row r="778" spans="2:96" x14ac:dyDescent="0.25">
      <c r="B778" t="s">
        <v>410</v>
      </c>
      <c r="C778" s="17">
        <v>0.54579673146396102</v>
      </c>
      <c r="D778" s="17">
        <v>0.54034908135600301</v>
      </c>
      <c r="E778" s="17">
        <v>0.55574416214038802</v>
      </c>
      <c r="F778" s="17"/>
      <c r="G778" s="17">
        <v>0.31171822519841502</v>
      </c>
      <c r="H778" s="17">
        <v>0.22676152130195401</v>
      </c>
      <c r="I778" s="17">
        <v>0.60825427514391694</v>
      </c>
      <c r="J778" s="17">
        <v>0.72677629722380599</v>
      </c>
      <c r="K778" s="17">
        <v>0.64248918028345603</v>
      </c>
      <c r="L778" s="17">
        <v>0.65468263066931298</v>
      </c>
      <c r="M778" s="17"/>
      <c r="N778" s="17">
        <v>0.487529826092444</v>
      </c>
      <c r="O778" s="17">
        <v>0.54190610393166005</v>
      </c>
      <c r="P778" s="17">
        <v>0.45705518712632198</v>
      </c>
      <c r="Q778" s="17">
        <v>0.68809096238065603</v>
      </c>
      <c r="R778" s="17"/>
      <c r="S778" s="17">
        <v>0.39080135369324898</v>
      </c>
      <c r="T778" s="17">
        <v>0.57059892909022603</v>
      </c>
      <c r="U778" s="17">
        <v>0.19505230071268001</v>
      </c>
      <c r="V778" s="17">
        <v>0.77059781629971302</v>
      </c>
      <c r="W778" s="17">
        <v>0.726843647408839</v>
      </c>
      <c r="X778" s="17">
        <v>0.56822152371651902</v>
      </c>
      <c r="Y778" s="17">
        <v>0.62821412445584202</v>
      </c>
      <c r="Z778" s="17">
        <v>0.387014622336946</v>
      </c>
      <c r="AA778" s="17">
        <v>0.67320110470062899</v>
      </c>
      <c r="AB778" s="17">
        <v>0.55907035694489104</v>
      </c>
      <c r="AC778" s="17">
        <v>0.42402816203936</v>
      </c>
      <c r="AD778" s="17" t="s">
        <v>131</v>
      </c>
      <c r="AE778" s="17"/>
      <c r="AF778" s="17">
        <v>0.56661623411347795</v>
      </c>
      <c r="AG778" s="17">
        <v>0.60134878866640495</v>
      </c>
      <c r="AH778" s="17">
        <v>0.63887412786060105</v>
      </c>
      <c r="AI778" s="17">
        <v>0.642175878912429</v>
      </c>
      <c r="AJ778" s="17">
        <v>0.47566492856913201</v>
      </c>
      <c r="AK778" s="17"/>
      <c r="AL778" s="17">
        <v>0.34386293399405399</v>
      </c>
      <c r="AM778" s="17">
        <v>0.66196361642232004</v>
      </c>
      <c r="AN778" s="17">
        <v>0.52150251284322002</v>
      </c>
      <c r="AO778" s="17"/>
      <c r="AP778" s="17">
        <v>0.56825257626224801</v>
      </c>
      <c r="AQ778" s="17">
        <v>0.56853034943825798</v>
      </c>
      <c r="AR778" s="17">
        <v>0.50178778103496402</v>
      </c>
      <c r="AS778" s="17">
        <v>0.52285623681687599</v>
      </c>
      <c r="AT778" s="17">
        <v>0.67180539778555504</v>
      </c>
      <c r="AU778" s="17"/>
      <c r="AV778" s="17" t="s">
        <v>131</v>
      </c>
      <c r="AW778" s="17">
        <v>0.86444814507206602</v>
      </c>
      <c r="AX778" s="17">
        <v>0.59807385774717603</v>
      </c>
      <c r="AY778" s="17">
        <v>0.43677340959895999</v>
      </c>
      <c r="AZ778" s="17">
        <v>0.54791482274697001</v>
      </c>
      <c r="BA778" s="17">
        <v>0.58969223181852803</v>
      </c>
      <c r="BB778" s="17">
        <v>0.80390930096023505</v>
      </c>
      <c r="BC778" s="17">
        <v>0.56255930969648904</v>
      </c>
      <c r="BD778" s="17">
        <v>0.481008026792351</v>
      </c>
      <c r="BE778" s="17">
        <v>0.61917627981935497</v>
      </c>
      <c r="BF778" s="17">
        <v>0.51779323835166202</v>
      </c>
      <c r="BG778" s="17">
        <v>0.16368319776798601</v>
      </c>
      <c r="BH778" s="17">
        <v>0.471224851511517</v>
      </c>
      <c r="BI778" s="17">
        <v>0</v>
      </c>
      <c r="BJ778" s="17" t="s">
        <v>131</v>
      </c>
      <c r="BK778" s="17">
        <v>0</v>
      </c>
      <c r="BL778" s="17"/>
      <c r="BM778" s="17">
        <v>0.49439804562711998</v>
      </c>
      <c r="BN778" s="17">
        <v>0.59811008193958903</v>
      </c>
      <c r="BO778" s="17">
        <v>0.36090091673694003</v>
      </c>
      <c r="BP778" s="17">
        <v>0.70016210023550196</v>
      </c>
      <c r="BQ778" s="17">
        <v>0.65500879350360797</v>
      </c>
      <c r="BR778" s="17">
        <v>0.24449479333709601</v>
      </c>
      <c r="BS778" s="17"/>
      <c r="BT778" s="17">
        <v>0.62634435856764603</v>
      </c>
      <c r="BU778" s="17">
        <v>0.44853476770306699</v>
      </c>
      <c r="BV778" s="17"/>
      <c r="BW778" s="17">
        <v>0.476636213853257</v>
      </c>
      <c r="BX778" s="17">
        <v>0.62528218259693902</v>
      </c>
      <c r="BY778" s="17"/>
      <c r="BZ778" s="17">
        <v>0.54579673146396102</v>
      </c>
      <c r="CA778" s="17" t="s">
        <v>131</v>
      </c>
      <c r="CB778" s="17" t="s">
        <v>131</v>
      </c>
      <c r="CC778" s="17"/>
      <c r="CD778" s="17">
        <v>0.52036942730841396</v>
      </c>
      <c r="CE778" s="17">
        <v>0.661414108307113</v>
      </c>
      <c r="CF778" s="17">
        <v>0.60148546475892795</v>
      </c>
      <c r="CG778" s="17"/>
      <c r="CH778" s="17">
        <v>0.51905557367158095</v>
      </c>
      <c r="CI778" s="17">
        <v>0.64059862834147796</v>
      </c>
      <c r="CJ778" s="17">
        <v>0.65012926688686401</v>
      </c>
      <c r="CK778" s="17"/>
      <c r="CL778" s="17">
        <v>0.63007608189098396</v>
      </c>
      <c r="CM778" s="17">
        <v>0.48319469776089502</v>
      </c>
      <c r="CN778" s="17"/>
      <c r="CO778" s="17">
        <v>0.62835496882176101</v>
      </c>
      <c r="CP778" s="17">
        <v>0.424176046127486</v>
      </c>
      <c r="CQ778" s="17">
        <v>0.52974611755469003</v>
      </c>
      <c r="CR778" s="17">
        <v>0.66287396599140702</v>
      </c>
    </row>
    <row r="779" spans="2:96" x14ac:dyDescent="0.25">
      <c r="B779" t="s">
        <v>411</v>
      </c>
      <c r="C779" s="17">
        <v>0.44853926219981399</v>
      </c>
      <c r="D779" s="17">
        <v>0.43874281721825498</v>
      </c>
      <c r="E779" s="17">
        <v>0.46642760954193602</v>
      </c>
      <c r="F779" s="17"/>
      <c r="G779" s="17">
        <v>0.31612872512718798</v>
      </c>
      <c r="H779" s="17">
        <v>0.16912182276431001</v>
      </c>
      <c r="I779" s="17">
        <v>0.47356165466642502</v>
      </c>
      <c r="J779" s="17">
        <v>0.69948557090024099</v>
      </c>
      <c r="K779" s="17">
        <v>0.493649447467435</v>
      </c>
      <c r="L779" s="17">
        <v>0.45075793279866899</v>
      </c>
      <c r="M779" s="17"/>
      <c r="N779" s="17">
        <v>0.37645396884836202</v>
      </c>
      <c r="O779" s="17">
        <v>0.431601683824621</v>
      </c>
      <c r="P779" s="17">
        <v>0.42708056502807801</v>
      </c>
      <c r="Q779" s="17">
        <v>0.55426188509492902</v>
      </c>
      <c r="R779" s="17"/>
      <c r="S779" s="17">
        <v>0.48208524087322302</v>
      </c>
      <c r="T779" s="17">
        <v>0.43800983711340202</v>
      </c>
      <c r="U779" s="17">
        <v>0.38002372375535698</v>
      </c>
      <c r="V779" s="17">
        <v>0.65558915910771698</v>
      </c>
      <c r="W779" s="17">
        <v>0.58188297154377899</v>
      </c>
      <c r="X779" s="17">
        <v>0.65772207752445799</v>
      </c>
      <c r="Y779" s="17">
        <v>0.37105749936244298</v>
      </c>
      <c r="Z779" s="17">
        <v>0.55786417809000899</v>
      </c>
      <c r="AA779" s="17">
        <v>0.203382406134581</v>
      </c>
      <c r="AB779" s="17">
        <v>0.55907035694489104</v>
      </c>
      <c r="AC779" s="17">
        <v>0.35254236347081702</v>
      </c>
      <c r="AD779" s="17" t="s">
        <v>131</v>
      </c>
      <c r="AE779" s="17"/>
      <c r="AF779" s="17">
        <v>0.469561267784881</v>
      </c>
      <c r="AG779" s="17">
        <v>0.40105968527965502</v>
      </c>
      <c r="AH779" s="17">
        <v>0.53976753826081503</v>
      </c>
      <c r="AI779" s="17">
        <v>0.41704176847291602</v>
      </c>
      <c r="AJ779" s="17">
        <v>0.43825640803787502</v>
      </c>
      <c r="AK779" s="17"/>
      <c r="AL779" s="17">
        <v>0.38533661943562197</v>
      </c>
      <c r="AM779" s="17">
        <v>0.46567248268732903</v>
      </c>
      <c r="AN779" s="17">
        <v>0.40350222014167098</v>
      </c>
      <c r="AO779" s="17"/>
      <c r="AP779" s="17">
        <v>0.58857772200052205</v>
      </c>
      <c r="AQ779" s="17">
        <v>0.44764777213371598</v>
      </c>
      <c r="AR779" s="17">
        <v>0.40916401590733698</v>
      </c>
      <c r="AS779" s="17">
        <v>0</v>
      </c>
      <c r="AT779" s="17">
        <v>0.65548067278992606</v>
      </c>
      <c r="AU779" s="17"/>
      <c r="AV779" s="17" t="s">
        <v>131</v>
      </c>
      <c r="AW779" s="17">
        <v>0.48636759436975102</v>
      </c>
      <c r="AX779" s="17">
        <v>0.422402397439604</v>
      </c>
      <c r="AY779" s="17">
        <v>0.60940001526403198</v>
      </c>
      <c r="AZ779" s="17">
        <v>0.40316092538076698</v>
      </c>
      <c r="BA779" s="17">
        <v>0.53099052711301697</v>
      </c>
      <c r="BB779" s="17">
        <v>0.35827905487396799</v>
      </c>
      <c r="BC779" s="17">
        <v>0.414602731238078</v>
      </c>
      <c r="BD779" s="17">
        <v>0.507310985850702</v>
      </c>
      <c r="BE779" s="17">
        <v>0.606997707493526</v>
      </c>
      <c r="BF779" s="17">
        <v>0.52655405272159395</v>
      </c>
      <c r="BG779" s="17">
        <v>0.33700414386517802</v>
      </c>
      <c r="BH779" s="17">
        <v>0.2594633889397</v>
      </c>
      <c r="BI779" s="17">
        <v>0</v>
      </c>
      <c r="BJ779" s="17" t="s">
        <v>131</v>
      </c>
      <c r="BK779" s="17">
        <v>0</v>
      </c>
      <c r="BL779" s="17"/>
      <c r="BM779" s="17">
        <v>0.30881132208933698</v>
      </c>
      <c r="BN779" s="17">
        <v>0.56718310140329598</v>
      </c>
      <c r="BO779" s="17">
        <v>0.46025720800436298</v>
      </c>
      <c r="BP779" s="17">
        <v>0.38935459324149202</v>
      </c>
      <c r="BQ779" s="17">
        <v>0.69903524463081101</v>
      </c>
      <c r="BR779" s="17">
        <v>0.26762994842214</v>
      </c>
      <c r="BS779" s="17"/>
      <c r="BT779" s="17">
        <v>0.43884679946724597</v>
      </c>
      <c r="BU779" s="17">
        <v>0.446011718235648</v>
      </c>
      <c r="BV779" s="17"/>
      <c r="BW779" s="17">
        <v>0.36436460392729803</v>
      </c>
      <c r="BX779" s="17">
        <v>0.49421772353119803</v>
      </c>
      <c r="BY779" s="17"/>
      <c r="BZ779" s="17">
        <v>0.44853926219981399</v>
      </c>
      <c r="CA779" s="17" t="s">
        <v>131</v>
      </c>
      <c r="CB779" s="17" t="s">
        <v>131</v>
      </c>
      <c r="CC779" s="17"/>
      <c r="CD779" s="17">
        <v>0.41703273615829201</v>
      </c>
      <c r="CE779" s="17">
        <v>0.43560469037527999</v>
      </c>
      <c r="CF779" s="17">
        <v>0.64559655900059798</v>
      </c>
      <c r="CG779" s="17"/>
      <c r="CH779" s="17">
        <v>0.41272519477848801</v>
      </c>
      <c r="CI779" s="17">
        <v>0.46238466239392401</v>
      </c>
      <c r="CJ779" s="17">
        <v>0.57744005086718397</v>
      </c>
      <c r="CK779" s="17"/>
      <c r="CL779" s="17">
        <v>0.50970853804583904</v>
      </c>
      <c r="CM779" s="17">
        <v>0.37524151088027002</v>
      </c>
      <c r="CN779" s="17"/>
      <c r="CO779" s="17">
        <v>0.62835496882176101</v>
      </c>
      <c r="CP779" s="17">
        <v>0.40291404077180398</v>
      </c>
      <c r="CQ779" s="17">
        <v>0.46191025480682402</v>
      </c>
      <c r="CR779" s="17">
        <v>0.461260359097038</v>
      </c>
    </row>
    <row r="780" spans="2:96" x14ac:dyDescent="0.25">
      <c r="B780" t="s">
        <v>412</v>
      </c>
      <c r="C780" s="17">
        <v>0.36953319611150698</v>
      </c>
      <c r="D780" s="17">
        <v>0.39801535618100098</v>
      </c>
      <c r="E780" s="17">
        <v>0.31752465900074101</v>
      </c>
      <c r="F780" s="17"/>
      <c r="G780" s="17">
        <v>0.22572991654701299</v>
      </c>
      <c r="H780" s="17">
        <v>0.27310918030445003</v>
      </c>
      <c r="I780" s="17">
        <v>0.338093027622835</v>
      </c>
      <c r="J780" s="17">
        <v>0.58168372671257396</v>
      </c>
      <c r="K780" s="17">
        <v>0.43382714747498102</v>
      </c>
      <c r="L780" s="17">
        <v>0.27254385871516601</v>
      </c>
      <c r="M780" s="17"/>
      <c r="N780" s="17">
        <v>0.30369306608187002</v>
      </c>
      <c r="O780" s="17">
        <v>0.42683628950117303</v>
      </c>
      <c r="P780" s="17">
        <v>0.44529683275005999</v>
      </c>
      <c r="Q780" s="17">
        <v>0.30100570960356499</v>
      </c>
      <c r="R780" s="17"/>
      <c r="S780" s="17">
        <v>0.30659519402140301</v>
      </c>
      <c r="T780" s="17">
        <v>0.33057364465441003</v>
      </c>
      <c r="U780" s="17">
        <v>0.29169879606080201</v>
      </c>
      <c r="V780" s="17">
        <v>0.55633009232041297</v>
      </c>
      <c r="W780" s="17">
        <v>0.53008335091426495</v>
      </c>
      <c r="X780" s="17">
        <v>0.65879004922928397</v>
      </c>
      <c r="Y780" s="17">
        <v>0.17694908761355699</v>
      </c>
      <c r="Z780" s="17">
        <v>0.68966542628961403</v>
      </c>
      <c r="AA780" s="17">
        <v>0.32359012587991498</v>
      </c>
      <c r="AB780" s="17">
        <v>0.36907053476842699</v>
      </c>
      <c r="AC780" s="17">
        <v>0.103522643982254</v>
      </c>
      <c r="AD780" s="17" t="s">
        <v>131</v>
      </c>
      <c r="AE780" s="17"/>
      <c r="AF780" s="17">
        <v>0.42417530523279301</v>
      </c>
      <c r="AG780" s="17">
        <v>0.39739292837837897</v>
      </c>
      <c r="AH780" s="17">
        <v>0.42267308702656597</v>
      </c>
      <c r="AI780" s="17">
        <v>0.642175878912429</v>
      </c>
      <c r="AJ780" s="17">
        <v>0.27306958795713698</v>
      </c>
      <c r="AK780" s="17"/>
      <c r="AL780" s="17">
        <v>0.220641859538459</v>
      </c>
      <c r="AM780" s="17">
        <v>0.473325048865406</v>
      </c>
      <c r="AN780" s="17">
        <v>0.24776457890494399</v>
      </c>
      <c r="AO780" s="17"/>
      <c r="AP780" s="17">
        <v>0.36075060274112902</v>
      </c>
      <c r="AQ780" s="17">
        <v>0.44609662887023899</v>
      </c>
      <c r="AR780" s="17">
        <v>0.34140104637170199</v>
      </c>
      <c r="AS780" s="17">
        <v>0</v>
      </c>
      <c r="AT780" s="17">
        <v>0.65548067278992606</v>
      </c>
      <c r="AU780" s="17"/>
      <c r="AV780" s="17" t="s">
        <v>131</v>
      </c>
      <c r="AW780" s="17">
        <v>0.60411430000426103</v>
      </c>
      <c r="AX780" s="17">
        <v>0.33155931053092103</v>
      </c>
      <c r="AY780" s="17">
        <v>0.19339646595799001</v>
      </c>
      <c r="AZ780" s="17">
        <v>0.39398368076132101</v>
      </c>
      <c r="BA780" s="17">
        <v>0.37668755100910001</v>
      </c>
      <c r="BB780" s="17">
        <v>0.53306300963975095</v>
      </c>
      <c r="BC780" s="17">
        <v>0.10204923750482001</v>
      </c>
      <c r="BD780" s="17">
        <v>0.28840465604340898</v>
      </c>
      <c r="BE780" s="17">
        <v>1</v>
      </c>
      <c r="BF780" s="17">
        <v>0.52895998523326804</v>
      </c>
      <c r="BG780" s="17">
        <v>0.36518623431212499</v>
      </c>
      <c r="BH780" s="17">
        <v>0.49284757060425799</v>
      </c>
      <c r="BI780" s="17">
        <v>0.227852837152628</v>
      </c>
      <c r="BJ780" s="17" t="s">
        <v>131</v>
      </c>
      <c r="BK780" s="17">
        <v>0.34575379586442501</v>
      </c>
      <c r="BL780" s="17"/>
      <c r="BM780" s="17">
        <v>0.38844245043966602</v>
      </c>
      <c r="BN780" s="17">
        <v>0.31150973085424599</v>
      </c>
      <c r="BO780" s="17">
        <v>0.27196867162617999</v>
      </c>
      <c r="BP780" s="17">
        <v>0.44951239164133899</v>
      </c>
      <c r="BQ780" s="17">
        <v>0.79000309818567105</v>
      </c>
      <c r="BR780" s="17">
        <v>0.134702181924372</v>
      </c>
      <c r="BS780" s="17"/>
      <c r="BT780" s="17">
        <v>0.34265390462161699</v>
      </c>
      <c r="BU780" s="17">
        <v>0.41815159791029999</v>
      </c>
      <c r="BV780" s="17"/>
      <c r="BW780" s="17">
        <v>0.36738954534777601</v>
      </c>
      <c r="BX780" s="17">
        <v>0.36831487467089202</v>
      </c>
      <c r="BY780" s="17"/>
      <c r="BZ780" s="17">
        <v>0.36953319611150698</v>
      </c>
      <c r="CA780" s="17" t="s">
        <v>131</v>
      </c>
      <c r="CB780" s="17" t="s">
        <v>131</v>
      </c>
      <c r="CC780" s="17"/>
      <c r="CD780" s="17">
        <v>0.34051977504990499</v>
      </c>
      <c r="CE780" s="17">
        <v>0.31555714520615602</v>
      </c>
      <c r="CF780" s="17">
        <v>0.59210669416728501</v>
      </c>
      <c r="CG780" s="17"/>
      <c r="CH780" s="17">
        <v>0.34350721771696302</v>
      </c>
      <c r="CI780" s="17">
        <v>0.33495687093368198</v>
      </c>
      <c r="CJ780" s="17">
        <v>0.577902255826657</v>
      </c>
      <c r="CK780" s="17"/>
      <c r="CL780" s="17">
        <v>0.41496421333698302</v>
      </c>
      <c r="CM780" s="17">
        <v>0.34342892554849502</v>
      </c>
      <c r="CN780" s="17"/>
      <c r="CO780" s="17">
        <v>0</v>
      </c>
      <c r="CP780" s="17">
        <v>0.32084767986722001</v>
      </c>
      <c r="CQ780" s="17">
        <v>0.33800294916201101</v>
      </c>
      <c r="CR780" s="17">
        <v>0.47442477581239401</v>
      </c>
    </row>
    <row r="781" spans="2:96" x14ac:dyDescent="0.25">
      <c r="B781" t="s">
        <v>413</v>
      </c>
      <c r="C781" s="17">
        <v>0.339617840800082</v>
      </c>
      <c r="D781" s="17">
        <v>0.34480142463638902</v>
      </c>
      <c r="E781" s="17">
        <v>0.330152596181711</v>
      </c>
      <c r="F781" s="17"/>
      <c r="G781" s="17">
        <v>0.31121149898199002</v>
      </c>
      <c r="H781" s="17">
        <v>0.22907153071709699</v>
      </c>
      <c r="I781" s="17">
        <v>0.42241926863474299</v>
      </c>
      <c r="J781" s="17">
        <v>0.48173916995882698</v>
      </c>
      <c r="K781" s="17">
        <v>0.16342484034631399</v>
      </c>
      <c r="L781" s="17">
        <v>0.37913378700592998</v>
      </c>
      <c r="M781" s="17"/>
      <c r="N781" s="17">
        <v>0.32336075355386301</v>
      </c>
      <c r="O781" s="17">
        <v>0.31674492718431801</v>
      </c>
      <c r="P781" s="17">
        <v>0.51198548781664899</v>
      </c>
      <c r="Q781" s="17">
        <v>0.21691361414981999</v>
      </c>
      <c r="R781" s="17"/>
      <c r="S781" s="17">
        <v>0.13954248777866701</v>
      </c>
      <c r="T781" s="17">
        <v>0.44022460692158499</v>
      </c>
      <c r="U781" s="17">
        <v>0.60943512383931797</v>
      </c>
      <c r="V781" s="17">
        <v>0.33627463516969702</v>
      </c>
      <c r="W781" s="17">
        <v>0.41200817799971101</v>
      </c>
      <c r="X781" s="17">
        <v>0.43839653238166099</v>
      </c>
      <c r="Y781" s="17">
        <v>0.29643142713639797</v>
      </c>
      <c r="Z781" s="17">
        <v>0.31439114197002399</v>
      </c>
      <c r="AA781" s="17">
        <v>0.27711381066934798</v>
      </c>
      <c r="AB781" s="17">
        <v>0.49314588704822898</v>
      </c>
      <c r="AC781" s="17">
        <v>0.10378182612494399</v>
      </c>
      <c r="AD781" s="17" t="s">
        <v>131</v>
      </c>
      <c r="AE781" s="17"/>
      <c r="AF781" s="17">
        <v>0.34794422010090098</v>
      </c>
      <c r="AG781" s="17">
        <v>0.22733886016791299</v>
      </c>
      <c r="AH781" s="17">
        <v>0.66356655846839896</v>
      </c>
      <c r="AI781" s="17">
        <v>0.41704176847291602</v>
      </c>
      <c r="AJ781" s="17">
        <v>0.37676899077220199</v>
      </c>
      <c r="AK781" s="17"/>
      <c r="AL781" s="17">
        <v>0.178259038806766</v>
      </c>
      <c r="AM781" s="17">
        <v>0.326619413011839</v>
      </c>
      <c r="AN781" s="17">
        <v>0.49732325826488699</v>
      </c>
      <c r="AO781" s="17"/>
      <c r="AP781" s="17">
        <v>0.25604576799964301</v>
      </c>
      <c r="AQ781" s="17">
        <v>0.32672348427688502</v>
      </c>
      <c r="AR781" s="17">
        <v>0.43044175045326699</v>
      </c>
      <c r="AS781" s="17">
        <v>0</v>
      </c>
      <c r="AT781" s="17">
        <v>0.32819460221444502</v>
      </c>
      <c r="AU781" s="17"/>
      <c r="AV781" s="17" t="s">
        <v>131</v>
      </c>
      <c r="AW781" s="17">
        <v>0.35289916552317402</v>
      </c>
      <c r="AX781" s="17">
        <v>0.49582336258593801</v>
      </c>
      <c r="AY781" s="17">
        <v>0.18064523876781499</v>
      </c>
      <c r="AZ781" s="17">
        <v>0.45521543570328199</v>
      </c>
      <c r="BA781" s="17">
        <v>0.17674786894005801</v>
      </c>
      <c r="BB781" s="17">
        <v>0.28730444579551501</v>
      </c>
      <c r="BC781" s="17">
        <v>0.28563389951700602</v>
      </c>
      <c r="BD781" s="17">
        <v>0.61357806962459305</v>
      </c>
      <c r="BE781" s="17">
        <v>0.809748851836396</v>
      </c>
      <c r="BF781" s="17">
        <v>0.349604078595319</v>
      </c>
      <c r="BG781" s="17">
        <v>0.33700414386517802</v>
      </c>
      <c r="BH781" s="17">
        <v>0.2594633889397</v>
      </c>
      <c r="BI781" s="17">
        <v>0.29318596887821602</v>
      </c>
      <c r="BJ781" s="17" t="s">
        <v>131</v>
      </c>
      <c r="BK781" s="17">
        <v>0.34575379586442501</v>
      </c>
      <c r="BL781" s="17"/>
      <c r="BM781" s="17">
        <v>0.19870301853314401</v>
      </c>
      <c r="BN781" s="17">
        <v>0.38507648285702001</v>
      </c>
      <c r="BO781" s="17">
        <v>0.206771607981174</v>
      </c>
      <c r="BP781" s="17">
        <v>0.39174650864244498</v>
      </c>
      <c r="BQ781" s="17">
        <v>0.59148555747659404</v>
      </c>
      <c r="BR781" s="17">
        <v>0.62080302473853199</v>
      </c>
      <c r="BS781" s="17"/>
      <c r="BT781" s="17">
        <v>0.34396499029271699</v>
      </c>
      <c r="BU781" s="17">
        <v>0.34345494531711901</v>
      </c>
      <c r="BV781" s="17"/>
      <c r="BW781" s="17">
        <v>0.29205506336362702</v>
      </c>
      <c r="BX781" s="17">
        <v>0.399935514599152</v>
      </c>
      <c r="BY781" s="17"/>
      <c r="BZ781" s="17">
        <v>0.339617840800082</v>
      </c>
      <c r="CA781" s="17" t="s">
        <v>131</v>
      </c>
      <c r="CB781" s="17" t="s">
        <v>131</v>
      </c>
      <c r="CC781" s="17"/>
      <c r="CD781" s="17">
        <v>0.32882570349015999</v>
      </c>
      <c r="CE781" s="17">
        <v>0.34504970295846998</v>
      </c>
      <c r="CF781" s="17">
        <v>0.40094387602825998</v>
      </c>
      <c r="CG781" s="17"/>
      <c r="CH781" s="17">
        <v>0.33350991531201102</v>
      </c>
      <c r="CI781" s="17">
        <v>0.30478486877299699</v>
      </c>
      <c r="CJ781" s="17">
        <v>0.416417499776287</v>
      </c>
      <c r="CK781" s="17"/>
      <c r="CL781" s="17">
        <v>0.379665139670951</v>
      </c>
      <c r="CM781" s="17">
        <v>0.30158990355332399</v>
      </c>
      <c r="CN781" s="17"/>
      <c r="CO781" s="17">
        <v>0.42690410914515398</v>
      </c>
      <c r="CP781" s="17">
        <v>0.30655668472106001</v>
      </c>
      <c r="CQ781" s="17">
        <v>0.37936275254964902</v>
      </c>
      <c r="CR781" s="17">
        <v>0.32347529539464898</v>
      </c>
    </row>
    <row r="782" spans="2:96" x14ac:dyDescent="0.25">
      <c r="B782" t="s">
        <v>414</v>
      </c>
      <c r="C782" s="17">
        <v>0.24664559844275799</v>
      </c>
      <c r="D782" s="17">
        <v>0.23746617835836201</v>
      </c>
      <c r="E782" s="17">
        <v>0.26340725587849201</v>
      </c>
      <c r="F782" s="17"/>
      <c r="G782" s="17">
        <v>0.392994453807049</v>
      </c>
      <c r="H782" s="17">
        <v>0.106420332066531</v>
      </c>
      <c r="I782" s="17">
        <v>0.16954720816322</v>
      </c>
      <c r="J782" s="17">
        <v>0.33076868166378498</v>
      </c>
      <c r="K782" s="17">
        <v>0.24408184387800499</v>
      </c>
      <c r="L782" s="17">
        <v>0.27205749874476598</v>
      </c>
      <c r="M782" s="17"/>
      <c r="N782" s="17">
        <v>0.23548846833435499</v>
      </c>
      <c r="O782" s="17">
        <v>0.24576137102117199</v>
      </c>
      <c r="P782" s="17">
        <v>0.34021355760446098</v>
      </c>
      <c r="Q782" s="17">
        <v>0.17025994762936</v>
      </c>
      <c r="R782" s="17"/>
      <c r="S782" s="17">
        <v>9.6676130707845406E-2</v>
      </c>
      <c r="T782" s="17">
        <v>0.44455943572761403</v>
      </c>
      <c r="U782" s="17">
        <v>9.9454434080536294E-2</v>
      </c>
      <c r="V782" s="17">
        <v>0.34543444483270302</v>
      </c>
      <c r="W782" s="17">
        <v>0.39155661492789401</v>
      </c>
      <c r="X782" s="17">
        <v>0.44376253994029402</v>
      </c>
      <c r="Y782" s="17">
        <v>0.125447069217554</v>
      </c>
      <c r="Z782" s="17">
        <v>0.44643712498561999</v>
      </c>
      <c r="AA782" s="17">
        <v>0.15014807428032201</v>
      </c>
      <c r="AB782" s="17">
        <v>0.24310077784043899</v>
      </c>
      <c r="AC782" s="17">
        <v>0.11075526375141</v>
      </c>
      <c r="AD782" s="17" t="s">
        <v>131</v>
      </c>
      <c r="AE782" s="17"/>
      <c r="AF782" s="17">
        <v>0.205220666071668</v>
      </c>
      <c r="AG782" s="17">
        <v>0.26403772962177402</v>
      </c>
      <c r="AH782" s="17">
        <v>0.12270554782564901</v>
      </c>
      <c r="AI782" s="17">
        <v>0.220902117139576</v>
      </c>
      <c r="AJ782" s="17">
        <v>0.365247546372647</v>
      </c>
      <c r="AK782" s="17"/>
      <c r="AL782" s="17">
        <v>0.17901680643923601</v>
      </c>
      <c r="AM782" s="17">
        <v>0.19211183919890101</v>
      </c>
      <c r="AN782" s="17">
        <v>9.6323239831867594E-2</v>
      </c>
      <c r="AO782" s="17"/>
      <c r="AP782" s="17">
        <v>0.32790776337687599</v>
      </c>
      <c r="AQ782" s="17">
        <v>0.149727505589721</v>
      </c>
      <c r="AR782" s="17">
        <v>0.23899336003320301</v>
      </c>
      <c r="AS782" s="17">
        <v>0</v>
      </c>
      <c r="AT782" s="17">
        <v>0.32728607057547998</v>
      </c>
      <c r="AU782" s="17"/>
      <c r="AV782" s="17" t="s">
        <v>131</v>
      </c>
      <c r="AW782" s="17">
        <v>0.113392313523713</v>
      </c>
      <c r="AX782" s="17">
        <v>0.30785852539994402</v>
      </c>
      <c r="AY782" s="17">
        <v>0.19973770280189199</v>
      </c>
      <c r="AZ782" s="17">
        <v>0.26964734930827999</v>
      </c>
      <c r="BA782" s="17">
        <v>0.32017934379502</v>
      </c>
      <c r="BB782" s="17">
        <v>0.28730444579551501</v>
      </c>
      <c r="BC782" s="17">
        <v>0.197048035816518</v>
      </c>
      <c r="BD782" s="17">
        <v>0</v>
      </c>
      <c r="BE782" s="17">
        <v>0.415425333444078</v>
      </c>
      <c r="BF782" s="17">
        <v>0.17195449988814901</v>
      </c>
      <c r="BG782" s="17">
        <v>0.16368319776798601</v>
      </c>
      <c r="BH782" s="17">
        <v>0.50269594121334105</v>
      </c>
      <c r="BI782" s="17">
        <v>0</v>
      </c>
      <c r="BJ782" s="17" t="s">
        <v>131</v>
      </c>
      <c r="BK782" s="17">
        <v>0.34575379586442501</v>
      </c>
      <c r="BL782" s="17"/>
      <c r="BM782" s="17">
        <v>0.27860200471687302</v>
      </c>
      <c r="BN782" s="17">
        <v>0.22526967609755</v>
      </c>
      <c r="BO782" s="17">
        <v>0.22188184048390899</v>
      </c>
      <c r="BP782" s="17">
        <v>0.26521432307923298</v>
      </c>
      <c r="BQ782" s="17">
        <v>0.34486773757748401</v>
      </c>
      <c r="BR782" s="17">
        <v>0.116631232505214</v>
      </c>
      <c r="BS782" s="17"/>
      <c r="BT782" s="17">
        <v>0.29649451058912502</v>
      </c>
      <c r="BU782" s="17">
        <v>0.18378277580372199</v>
      </c>
      <c r="BV782" s="17"/>
      <c r="BW782" s="17">
        <v>0.256210926036749</v>
      </c>
      <c r="BX782" s="17">
        <v>0.26086611031478502</v>
      </c>
      <c r="BY782" s="17"/>
      <c r="BZ782" s="17">
        <v>0.24664559844275799</v>
      </c>
      <c r="CA782" s="17" t="s">
        <v>131</v>
      </c>
      <c r="CB782" s="17" t="s">
        <v>131</v>
      </c>
      <c r="CC782" s="17"/>
      <c r="CD782" s="17">
        <v>0.21495152892806699</v>
      </c>
      <c r="CE782" s="17">
        <v>0.28041784940847903</v>
      </c>
      <c r="CF782" s="17">
        <v>0.48731006610176197</v>
      </c>
      <c r="CG782" s="17"/>
      <c r="CH782" s="17">
        <v>0.22818722426690299</v>
      </c>
      <c r="CI782" s="17">
        <v>0.29765729224877002</v>
      </c>
      <c r="CJ782" s="17">
        <v>0.349113734964492</v>
      </c>
      <c r="CK782" s="17"/>
      <c r="CL782" s="17">
        <v>0.32887955929278301</v>
      </c>
      <c r="CM782" s="17">
        <v>0.17545975434046801</v>
      </c>
      <c r="CN782" s="17"/>
      <c r="CO782" s="17">
        <v>0.220291193047471</v>
      </c>
      <c r="CP782" s="17">
        <v>0.19896792201477001</v>
      </c>
      <c r="CQ782" s="17">
        <v>0.31060695652870601</v>
      </c>
      <c r="CR782" s="17">
        <v>0.22975024679707901</v>
      </c>
    </row>
    <row r="783" spans="2:96" x14ac:dyDescent="0.25">
      <c r="B783" t="s">
        <v>415</v>
      </c>
      <c r="C783" s="17">
        <v>0.23063039151071199</v>
      </c>
      <c r="D783" s="17">
        <v>0.20377034951949599</v>
      </c>
      <c r="E783" s="17">
        <v>0.27967693458498899</v>
      </c>
      <c r="F783" s="17"/>
      <c r="G783" s="17">
        <v>0.45690549442093797</v>
      </c>
      <c r="H783" s="17">
        <v>0.25576286213113703</v>
      </c>
      <c r="I783" s="17">
        <v>0.20961516130368801</v>
      </c>
      <c r="J783" s="17">
        <v>0.24456053409261799</v>
      </c>
      <c r="K783" s="17">
        <v>0.196448601680144</v>
      </c>
      <c r="L783" s="17">
        <v>0.100624688140336</v>
      </c>
      <c r="M783" s="17"/>
      <c r="N783" s="17">
        <v>0.24034764565562899</v>
      </c>
      <c r="O783" s="17">
        <v>0.34530492565292198</v>
      </c>
      <c r="P783" s="17">
        <v>0.24912897107854401</v>
      </c>
      <c r="Q783" s="17">
        <v>8.5006809179659998E-2</v>
      </c>
      <c r="R783" s="17"/>
      <c r="S783" s="17">
        <v>8.5613773656696895E-2</v>
      </c>
      <c r="T783" s="17">
        <v>0.26293651611942698</v>
      </c>
      <c r="U783" s="17">
        <v>0.20771646268463401</v>
      </c>
      <c r="V783" s="17">
        <v>0.34543444483270302</v>
      </c>
      <c r="W783" s="17">
        <v>0.221681821383825</v>
      </c>
      <c r="X783" s="17">
        <v>0.32620195372670802</v>
      </c>
      <c r="Y783" s="17">
        <v>0.16248301960810699</v>
      </c>
      <c r="Z783" s="17">
        <v>0.22018265905975601</v>
      </c>
      <c r="AA783" s="17">
        <v>0.12847770006002901</v>
      </c>
      <c r="AB783" s="17">
        <v>0.37014308499419901</v>
      </c>
      <c r="AC783" s="17">
        <v>0.43340540733395799</v>
      </c>
      <c r="AD783" s="17" t="s">
        <v>131</v>
      </c>
      <c r="AE783" s="17"/>
      <c r="AF783" s="17">
        <v>0.20284884500654099</v>
      </c>
      <c r="AG783" s="17">
        <v>0.23560322056913899</v>
      </c>
      <c r="AH783" s="17">
        <v>0.35736889822911</v>
      </c>
      <c r="AI783" s="17">
        <v>0.220902117139576</v>
      </c>
      <c r="AJ783" s="17">
        <v>0.251770690659046</v>
      </c>
      <c r="AK783" s="17"/>
      <c r="AL783" s="17">
        <v>0.12763985816038501</v>
      </c>
      <c r="AM783" s="17">
        <v>0.219546650269036</v>
      </c>
      <c r="AN783" s="17">
        <v>0.176048583114985</v>
      </c>
      <c r="AO783" s="17"/>
      <c r="AP783" s="17">
        <v>0.20256359403046401</v>
      </c>
      <c r="AQ783" s="17">
        <v>0.32498857108757501</v>
      </c>
      <c r="AR783" s="17">
        <v>0.243007605569803</v>
      </c>
      <c r="AS783" s="17">
        <v>0</v>
      </c>
      <c r="AT783" s="17">
        <v>0</v>
      </c>
      <c r="AU783" s="17"/>
      <c r="AV783" s="17" t="s">
        <v>131</v>
      </c>
      <c r="AW783" s="17">
        <v>0.113392313523713</v>
      </c>
      <c r="AX783" s="17">
        <v>8.7925987876577794E-2</v>
      </c>
      <c r="AY783" s="17">
        <v>0.139672098036877</v>
      </c>
      <c r="AZ783" s="17">
        <v>0.44527460539763097</v>
      </c>
      <c r="BA783" s="17">
        <v>0.243683124544399</v>
      </c>
      <c r="BB783" s="17">
        <v>0.348568245691803</v>
      </c>
      <c r="BC783" s="17">
        <v>0.30091564064450699</v>
      </c>
      <c r="BD783" s="17">
        <v>0</v>
      </c>
      <c r="BE783" s="17">
        <v>0.402925337264812</v>
      </c>
      <c r="BF783" s="17">
        <v>0.27871684414597903</v>
      </c>
      <c r="BG783" s="17">
        <v>0.340229481395597</v>
      </c>
      <c r="BH783" s="17">
        <v>0</v>
      </c>
      <c r="BI783" s="17">
        <v>0.227852837152628</v>
      </c>
      <c r="BJ783" s="17" t="s">
        <v>131</v>
      </c>
      <c r="BK783" s="17">
        <v>0</v>
      </c>
      <c r="BL783" s="17"/>
      <c r="BM783" s="17">
        <v>0.27955088874341399</v>
      </c>
      <c r="BN783" s="17">
        <v>0.18489298359834</v>
      </c>
      <c r="BO783" s="17">
        <v>0.18908656936260601</v>
      </c>
      <c r="BP783" s="17">
        <v>0.29047208455128698</v>
      </c>
      <c r="BQ783" s="17">
        <v>0.223818869411788</v>
      </c>
      <c r="BR783" s="17">
        <v>0.17823509361623699</v>
      </c>
      <c r="BS783" s="17"/>
      <c r="BT783" s="17">
        <v>0.278236670724195</v>
      </c>
      <c r="BU783" s="17">
        <v>0.17045157593881</v>
      </c>
      <c r="BV783" s="17"/>
      <c r="BW783" s="17">
        <v>0.23146198995516901</v>
      </c>
      <c r="BX783" s="17">
        <v>0.24888613930519099</v>
      </c>
      <c r="BY783" s="17"/>
      <c r="BZ783" s="17">
        <v>0.23063039151071199</v>
      </c>
      <c r="CA783" s="17" t="s">
        <v>131</v>
      </c>
      <c r="CB783" s="17" t="s">
        <v>131</v>
      </c>
      <c r="CC783" s="17"/>
      <c r="CD783" s="17">
        <v>0.180685618579709</v>
      </c>
      <c r="CE783" s="17">
        <v>0.39627032977200299</v>
      </c>
      <c r="CF783" s="17">
        <v>0.37282426847406003</v>
      </c>
      <c r="CG783" s="17"/>
      <c r="CH783" s="17">
        <v>0.15914632486875999</v>
      </c>
      <c r="CI783" s="17">
        <v>0.420632115991456</v>
      </c>
      <c r="CJ783" s="17">
        <v>0.47200338808159698</v>
      </c>
      <c r="CK783" s="17"/>
      <c r="CL783" s="17">
        <v>0.30246883102369498</v>
      </c>
      <c r="CM783" s="17">
        <v>0.15096561709233</v>
      </c>
      <c r="CN783" s="17"/>
      <c r="CO783" s="17">
        <v>0</v>
      </c>
      <c r="CP783" s="17">
        <v>0.22088683777717499</v>
      </c>
      <c r="CQ783" s="17">
        <v>0.29727028678213602</v>
      </c>
      <c r="CR783" s="17">
        <v>0.19446098154819</v>
      </c>
    </row>
    <row r="784" spans="2:96" x14ac:dyDescent="0.25">
      <c r="B784" t="s">
        <v>416</v>
      </c>
      <c r="C784" s="17">
        <v>0.203446552934341</v>
      </c>
      <c r="D784" s="17">
        <v>0.22454108158866701</v>
      </c>
      <c r="E784" s="17">
        <v>0.164927860051643</v>
      </c>
      <c r="F784" s="17"/>
      <c r="G784" s="17">
        <v>0.14878529827571299</v>
      </c>
      <c r="H784" s="17">
        <v>0.24189238182970499</v>
      </c>
      <c r="I784" s="17">
        <v>0.31349803845027502</v>
      </c>
      <c r="J784" s="17">
        <v>0.15428748542957499</v>
      </c>
      <c r="K784" s="17">
        <v>0.187451840192604</v>
      </c>
      <c r="L784" s="17">
        <v>0.17120152734187299</v>
      </c>
      <c r="M784" s="17"/>
      <c r="N784" s="17">
        <v>0.17792661895675899</v>
      </c>
      <c r="O784" s="17">
        <v>0.24126227364017799</v>
      </c>
      <c r="P784" s="17">
        <v>0.19100239603962199</v>
      </c>
      <c r="Q784" s="17">
        <v>0.19992397782499099</v>
      </c>
      <c r="R784" s="17"/>
      <c r="S784" s="17">
        <v>9.4685602143289402E-2</v>
      </c>
      <c r="T784" s="17">
        <v>0.38625805575111799</v>
      </c>
      <c r="U784" s="17">
        <v>8.7060341347480294E-2</v>
      </c>
      <c r="V784" s="17">
        <v>0.31790559663116602</v>
      </c>
      <c r="W784" s="17">
        <v>0</v>
      </c>
      <c r="X784" s="17">
        <v>0.11001240840578901</v>
      </c>
      <c r="Y784" s="17">
        <v>0.16211900938139201</v>
      </c>
      <c r="Z784" s="17">
        <v>0.37074029890536198</v>
      </c>
      <c r="AA784" s="17">
        <v>0.26848540260852899</v>
      </c>
      <c r="AB784" s="17">
        <v>0.189933187741364</v>
      </c>
      <c r="AC784" s="17">
        <v>0.13559299300021599</v>
      </c>
      <c r="AD784" s="17" t="s">
        <v>131</v>
      </c>
      <c r="AE784" s="17"/>
      <c r="AF784" s="17">
        <v>0.203107814577593</v>
      </c>
      <c r="AG784" s="17">
        <v>0.109997611674316</v>
      </c>
      <c r="AH784" s="17">
        <v>0.12270554782564901</v>
      </c>
      <c r="AI784" s="17">
        <v>0.80386034866666001</v>
      </c>
      <c r="AJ784" s="17">
        <v>0.34116304544374998</v>
      </c>
      <c r="AK784" s="17"/>
      <c r="AL784" s="17">
        <v>0.25565206367474702</v>
      </c>
      <c r="AM784" s="17">
        <v>0.11900533768122</v>
      </c>
      <c r="AN784" s="17">
        <v>0.16509002993866501</v>
      </c>
      <c r="AO784" s="17"/>
      <c r="AP784" s="17">
        <v>0.31151713008235399</v>
      </c>
      <c r="AQ784" s="17">
        <v>0.119281376570088</v>
      </c>
      <c r="AR784" s="17">
        <v>0.19240999097202</v>
      </c>
      <c r="AS784" s="17">
        <v>0</v>
      </c>
      <c r="AT784" s="17">
        <v>0.344519327210074</v>
      </c>
      <c r="AU784" s="17"/>
      <c r="AV784" s="17" t="s">
        <v>131</v>
      </c>
      <c r="AW784" s="17">
        <v>0.38288918766278901</v>
      </c>
      <c r="AX784" s="17">
        <v>9.0783237789375207E-2</v>
      </c>
      <c r="AY784" s="17">
        <v>0.181332948057157</v>
      </c>
      <c r="AZ784" s="17">
        <v>0.134670162377071</v>
      </c>
      <c r="BA784" s="17">
        <v>0.18731394525827699</v>
      </c>
      <c r="BB784" s="17">
        <v>0.39383161766983299</v>
      </c>
      <c r="BC784" s="17">
        <v>0.13647472079144499</v>
      </c>
      <c r="BD784" s="17">
        <v>0</v>
      </c>
      <c r="BE784" s="17">
        <v>0.20375094637527699</v>
      </c>
      <c r="BF784" s="17">
        <v>0.27894329385149902</v>
      </c>
      <c r="BG784" s="17">
        <v>0</v>
      </c>
      <c r="BH784" s="17">
        <v>0.23338418166455799</v>
      </c>
      <c r="BI784" s="17">
        <v>0.227852837152628</v>
      </c>
      <c r="BJ784" s="17" t="s">
        <v>131</v>
      </c>
      <c r="BK784" s="17">
        <v>0.65424620413557499</v>
      </c>
      <c r="BL784" s="17"/>
      <c r="BM784" s="17">
        <v>0.221356736622973</v>
      </c>
      <c r="BN784" s="17">
        <v>0.22161265426458401</v>
      </c>
      <c r="BO784" s="17">
        <v>0.26259133717156802</v>
      </c>
      <c r="BP784" s="17">
        <v>0.15318094130959101</v>
      </c>
      <c r="BQ784" s="17">
        <v>0.12613843189924501</v>
      </c>
      <c r="BR784" s="17">
        <v>0.116631232505214</v>
      </c>
      <c r="BS784" s="17"/>
      <c r="BT784" s="17">
        <v>0.164192234152647</v>
      </c>
      <c r="BU784" s="17">
        <v>0.264598865878301</v>
      </c>
      <c r="BV784" s="17"/>
      <c r="BW784" s="17">
        <v>0.22296833193613499</v>
      </c>
      <c r="BX784" s="17">
        <v>0.19035815746105</v>
      </c>
      <c r="BY784" s="17"/>
      <c r="BZ784" s="17">
        <v>0.203446552934341</v>
      </c>
      <c r="CA784" s="17" t="s">
        <v>131</v>
      </c>
      <c r="CB784" s="17" t="s">
        <v>131</v>
      </c>
      <c r="CC784" s="17"/>
      <c r="CD784" s="17">
        <v>0.211371236910324</v>
      </c>
      <c r="CE784" s="17">
        <v>0.10807685599401499</v>
      </c>
      <c r="CF784" s="17">
        <v>0.29696488346366801</v>
      </c>
      <c r="CG784" s="17"/>
      <c r="CH784" s="17">
        <v>0.209022119763043</v>
      </c>
      <c r="CI784" s="17">
        <v>0.114721171914693</v>
      </c>
      <c r="CJ784" s="17">
        <v>0.29247953218762401</v>
      </c>
      <c r="CK784" s="17"/>
      <c r="CL784" s="17">
        <v>0.18515106825314201</v>
      </c>
      <c r="CM784" s="17">
        <v>0.224055173636281</v>
      </c>
      <c r="CN784" s="17"/>
      <c r="CO784" s="17">
        <v>0.37164503117823899</v>
      </c>
      <c r="CP784" s="17">
        <v>0.100891673562472</v>
      </c>
      <c r="CQ784" s="17">
        <v>0.24434438363092001</v>
      </c>
      <c r="CR784" s="17">
        <v>0.241414387840518</v>
      </c>
    </row>
    <row r="785" spans="2:96" x14ac:dyDescent="0.25">
      <c r="B785" t="s">
        <v>417</v>
      </c>
      <c r="C785" s="17">
        <v>0.17768866208870401</v>
      </c>
      <c r="D785" s="17">
        <v>0.15884390680251301</v>
      </c>
      <c r="E785" s="17">
        <v>0.21209925988935799</v>
      </c>
      <c r="F785" s="17"/>
      <c r="G785" s="17">
        <v>0.45825812908944102</v>
      </c>
      <c r="H785" s="17">
        <v>0.168246596185538</v>
      </c>
      <c r="I785" s="17">
        <v>0.16808761735099101</v>
      </c>
      <c r="J785" s="17">
        <v>0.15371982974850901</v>
      </c>
      <c r="K785" s="17">
        <v>3.8281440574920098E-2</v>
      </c>
      <c r="L785" s="17">
        <v>0.17740740290357099</v>
      </c>
      <c r="M785" s="17"/>
      <c r="N785" s="17">
        <v>0.14546702068050299</v>
      </c>
      <c r="O785" s="17">
        <v>0.20088432513894</v>
      </c>
      <c r="P785" s="17">
        <v>0.22591797287276</v>
      </c>
      <c r="Q785" s="17">
        <v>0.13871972020293999</v>
      </c>
      <c r="R785" s="17"/>
      <c r="S785" s="17">
        <v>0.27082789639437099</v>
      </c>
      <c r="T785" s="17">
        <v>0.31338332715877198</v>
      </c>
      <c r="U785" s="17">
        <v>0.112023492214544</v>
      </c>
      <c r="V785" s="17">
        <v>9.4217293978911903E-2</v>
      </c>
      <c r="W785" s="17">
        <v>0.10281328754734501</v>
      </c>
      <c r="X785" s="17">
        <v>0.20850351751791299</v>
      </c>
      <c r="Y785" s="17">
        <v>0.19875103937805999</v>
      </c>
      <c r="Z785" s="17">
        <v>0.19406367110218201</v>
      </c>
      <c r="AA785" s="17">
        <v>0.16730716023086101</v>
      </c>
      <c r="AB785" s="17">
        <v>0.121954861386843</v>
      </c>
      <c r="AC785" s="17">
        <v>0</v>
      </c>
      <c r="AD785" s="17" t="s">
        <v>131</v>
      </c>
      <c r="AE785" s="17"/>
      <c r="AF785" s="17">
        <v>0.16609736532661501</v>
      </c>
      <c r="AG785" s="17">
        <v>0.10677692551359499</v>
      </c>
      <c r="AH785" s="17">
        <v>0.240639834047645</v>
      </c>
      <c r="AI785" s="17">
        <v>0</v>
      </c>
      <c r="AJ785" s="17">
        <v>0.345444424587454</v>
      </c>
      <c r="AK785" s="17"/>
      <c r="AL785" s="17">
        <v>0.18802745809041799</v>
      </c>
      <c r="AM785" s="17">
        <v>0.144168946297492</v>
      </c>
      <c r="AN785" s="17">
        <v>8.4416852979385504E-2</v>
      </c>
      <c r="AO785" s="17"/>
      <c r="AP785" s="17">
        <v>0.13911530935310501</v>
      </c>
      <c r="AQ785" s="17">
        <v>0.202550209924551</v>
      </c>
      <c r="AR785" s="17">
        <v>0.185699811408504</v>
      </c>
      <c r="AS785" s="17">
        <v>0</v>
      </c>
      <c r="AT785" s="17">
        <v>0</v>
      </c>
      <c r="AU785" s="17"/>
      <c r="AV785" s="17" t="s">
        <v>131</v>
      </c>
      <c r="AW785" s="17">
        <v>0</v>
      </c>
      <c r="AX785" s="17">
        <v>0.49582336258593801</v>
      </c>
      <c r="AY785" s="17">
        <v>0.112503641792443</v>
      </c>
      <c r="AZ785" s="17">
        <v>0.18647263042153001</v>
      </c>
      <c r="BA785" s="17">
        <v>0.25093909258718999</v>
      </c>
      <c r="BB785" s="17">
        <v>0</v>
      </c>
      <c r="BC785" s="17">
        <v>7.66151583894433E-2</v>
      </c>
      <c r="BD785" s="17">
        <v>0</v>
      </c>
      <c r="BE785" s="17">
        <v>0.190251148163604</v>
      </c>
      <c r="BF785" s="17">
        <v>0.29885906517306299</v>
      </c>
      <c r="BG785" s="17">
        <v>0.17654628362761099</v>
      </c>
      <c r="BH785" s="17">
        <v>0.23338418166455799</v>
      </c>
      <c r="BI785" s="17">
        <v>0.29318596887821602</v>
      </c>
      <c r="BJ785" s="17" t="s">
        <v>131</v>
      </c>
      <c r="BK785" s="17">
        <v>0</v>
      </c>
      <c r="BL785" s="17"/>
      <c r="BM785" s="17">
        <v>0.178809243269764</v>
      </c>
      <c r="BN785" s="17">
        <v>0.124660935464167</v>
      </c>
      <c r="BO785" s="17">
        <v>0.32050175321077201</v>
      </c>
      <c r="BP785" s="17">
        <v>0.10194060080630001</v>
      </c>
      <c r="BQ785" s="17">
        <v>0.23753259675580299</v>
      </c>
      <c r="BR785" s="17">
        <v>0.32843640625582499</v>
      </c>
      <c r="BS785" s="17"/>
      <c r="BT785" s="17">
        <v>0.12627728897580801</v>
      </c>
      <c r="BU785" s="17">
        <v>0.25517941213537698</v>
      </c>
      <c r="BV785" s="17"/>
      <c r="BW785" s="17">
        <v>0.24782786768280901</v>
      </c>
      <c r="BX785" s="17">
        <v>0.120100764506271</v>
      </c>
      <c r="BY785" s="17"/>
      <c r="BZ785" s="17">
        <v>0.17768866208870401</v>
      </c>
      <c r="CA785" s="17" t="s">
        <v>131</v>
      </c>
      <c r="CB785" s="17" t="s">
        <v>131</v>
      </c>
      <c r="CC785" s="17"/>
      <c r="CD785" s="17">
        <v>0.145970770825705</v>
      </c>
      <c r="CE785" s="17">
        <v>0.16240702288700701</v>
      </c>
      <c r="CF785" s="17">
        <v>0.41351550494351003</v>
      </c>
      <c r="CG785" s="17"/>
      <c r="CH785" s="17">
        <v>0.14594854902975499</v>
      </c>
      <c r="CI785" s="17">
        <v>0.172391432202707</v>
      </c>
      <c r="CJ785" s="17">
        <v>0.36213205188320902</v>
      </c>
      <c r="CK785" s="17"/>
      <c r="CL785" s="17">
        <v>0.20497375207122601</v>
      </c>
      <c r="CM785" s="17">
        <v>0.166755434096236</v>
      </c>
      <c r="CN785" s="17"/>
      <c r="CO785" s="17">
        <v>0</v>
      </c>
      <c r="CP785" s="17">
        <v>0.12739661584140699</v>
      </c>
      <c r="CQ785" s="17">
        <v>0.169120271895707</v>
      </c>
      <c r="CR785" s="17">
        <v>0.24576051408194899</v>
      </c>
    </row>
    <row r="786" spans="2:96" x14ac:dyDescent="0.25">
      <c r="B786" t="s">
        <v>418</v>
      </c>
      <c r="C786" s="17">
        <v>0.14937360306671399</v>
      </c>
      <c r="D786" s="17">
        <v>0.15342552635728399</v>
      </c>
      <c r="E786" s="17">
        <v>0.141974775087606</v>
      </c>
      <c r="F786" s="17"/>
      <c r="G786" s="17">
        <v>0.147251111999502</v>
      </c>
      <c r="H786" s="17">
        <v>0.153610816236428</v>
      </c>
      <c r="I786" s="17">
        <v>0.24909616413893301</v>
      </c>
      <c r="J786" s="17">
        <v>0.18641237200087701</v>
      </c>
      <c r="K786" s="17">
        <v>0.126508417317172</v>
      </c>
      <c r="L786" s="17">
        <v>3.2392191117468501E-2</v>
      </c>
      <c r="M786" s="17"/>
      <c r="N786" s="17">
        <v>2.78343420641636E-2</v>
      </c>
      <c r="O786" s="17">
        <v>0.231028853240246</v>
      </c>
      <c r="P786" s="17">
        <v>0.218684726233697</v>
      </c>
      <c r="Q786" s="17">
        <v>0.114146713523348</v>
      </c>
      <c r="R786" s="17"/>
      <c r="S786" s="17">
        <v>4.53437231827135E-2</v>
      </c>
      <c r="T786" s="17">
        <v>0</v>
      </c>
      <c r="U786" s="17">
        <v>9.9454434080536294E-2</v>
      </c>
      <c r="V786" s="17">
        <v>0.230351935517324</v>
      </c>
      <c r="W786" s="17">
        <v>0.10281328754734501</v>
      </c>
      <c r="X786" s="17">
        <v>0.113722999631165</v>
      </c>
      <c r="Y786" s="17">
        <v>0.19711271435648101</v>
      </c>
      <c r="Z786" s="17">
        <v>0.59253492085672799</v>
      </c>
      <c r="AA786" s="17">
        <v>0.12568127138537</v>
      </c>
      <c r="AB786" s="17">
        <v>0.188599249074418</v>
      </c>
      <c r="AC786" s="17">
        <v>0.133244346584134</v>
      </c>
      <c r="AD786" s="17" t="s">
        <v>131</v>
      </c>
      <c r="AE786" s="17"/>
      <c r="AF786" s="17">
        <v>0.17167538653961001</v>
      </c>
      <c r="AG786" s="17">
        <v>0.149786906842826</v>
      </c>
      <c r="AH786" s="17">
        <v>0.12270554782564901</v>
      </c>
      <c r="AI786" s="17">
        <v>0</v>
      </c>
      <c r="AJ786" s="17">
        <v>0.161655722240376</v>
      </c>
      <c r="AK786" s="17"/>
      <c r="AL786" s="17">
        <v>9.3160399356437301E-2</v>
      </c>
      <c r="AM786" s="17">
        <v>0.168309833898203</v>
      </c>
      <c r="AN786" s="17">
        <v>9.6323239831867594E-2</v>
      </c>
      <c r="AO786" s="17"/>
      <c r="AP786" s="17">
        <v>0.14234092374663401</v>
      </c>
      <c r="AQ786" s="17">
        <v>0.21191633827531101</v>
      </c>
      <c r="AR786" s="17">
        <v>0.12247492942727201</v>
      </c>
      <c r="AS786" s="17">
        <v>0.31554696915257702</v>
      </c>
      <c r="AT786" s="17">
        <v>0</v>
      </c>
      <c r="AU786" s="17"/>
      <c r="AV786" s="17" t="s">
        <v>131</v>
      </c>
      <c r="AW786" s="17">
        <v>0.22726121741199101</v>
      </c>
      <c r="AX786" s="17">
        <v>0.18258748623645599</v>
      </c>
      <c r="AY786" s="17">
        <v>0.204224007857253</v>
      </c>
      <c r="AZ786" s="17">
        <v>0.128261725701594</v>
      </c>
      <c r="BA786" s="17">
        <v>9.1796212857455095E-2</v>
      </c>
      <c r="BB786" s="17">
        <v>8.0195405063729797E-2</v>
      </c>
      <c r="BC786" s="17">
        <v>5.9264707831500001E-2</v>
      </c>
      <c r="BD786" s="17">
        <v>0.15188745796003</v>
      </c>
      <c r="BE786" s="17">
        <v>0.61917627981935497</v>
      </c>
      <c r="BF786" s="17">
        <v>0</v>
      </c>
      <c r="BG786" s="17">
        <v>0</v>
      </c>
      <c r="BH786" s="17">
        <v>0.2594633889397</v>
      </c>
      <c r="BI786" s="17">
        <v>0.47896119396915598</v>
      </c>
      <c r="BJ786" s="17" t="s">
        <v>131</v>
      </c>
      <c r="BK786" s="17">
        <v>0</v>
      </c>
      <c r="BL786" s="17"/>
      <c r="BM786" s="17">
        <v>0.124762208929505</v>
      </c>
      <c r="BN786" s="17">
        <v>0.20640775191726399</v>
      </c>
      <c r="BO786" s="17">
        <v>4.8513670927171799E-2</v>
      </c>
      <c r="BP786" s="17">
        <v>0.20455335615829201</v>
      </c>
      <c r="BQ786" s="17">
        <v>0.12635297823177999</v>
      </c>
      <c r="BR786" s="17">
        <v>0</v>
      </c>
      <c r="BS786" s="17"/>
      <c r="BT786" s="17">
        <v>0.137619307000453</v>
      </c>
      <c r="BU786" s="17">
        <v>0.17027631821418701</v>
      </c>
      <c r="BV786" s="17"/>
      <c r="BW786" s="17">
        <v>0.19913608847528699</v>
      </c>
      <c r="BX786" s="17">
        <v>0.10184080204326</v>
      </c>
      <c r="BY786" s="17"/>
      <c r="BZ786" s="17">
        <v>0.14937360306671399</v>
      </c>
      <c r="CA786" s="17" t="s">
        <v>131</v>
      </c>
      <c r="CB786" s="17" t="s">
        <v>131</v>
      </c>
      <c r="CC786" s="17"/>
      <c r="CD786" s="17">
        <v>0.14029921922081801</v>
      </c>
      <c r="CE786" s="17">
        <v>0.169685547928245</v>
      </c>
      <c r="CF786" s="17">
        <v>0.151418702802048</v>
      </c>
      <c r="CG786" s="17"/>
      <c r="CH786" s="17">
        <v>0.13612080642116001</v>
      </c>
      <c r="CI786" s="17">
        <v>0.180117424181854</v>
      </c>
      <c r="CJ786" s="17">
        <v>0.17351468176406901</v>
      </c>
      <c r="CK786" s="17"/>
      <c r="CL786" s="17">
        <v>0.15208947069923701</v>
      </c>
      <c r="CM786" s="17">
        <v>0.142334605968298</v>
      </c>
      <c r="CN786" s="17"/>
      <c r="CO786" s="17">
        <v>0</v>
      </c>
      <c r="CP786" s="17">
        <v>5.7796858421052297E-2</v>
      </c>
      <c r="CQ786" s="17">
        <v>0.18548481272201101</v>
      </c>
      <c r="CR786" s="17">
        <v>0.20883943078001799</v>
      </c>
    </row>
    <row r="787" spans="2:96" x14ac:dyDescent="0.25">
      <c r="B787" t="s">
        <v>419</v>
      </c>
      <c r="C787" s="17">
        <v>7.9829351571413701E-2</v>
      </c>
      <c r="D787" s="17">
        <v>7.7494954436695102E-2</v>
      </c>
      <c r="E787" s="17">
        <v>8.4091969986451603E-2</v>
      </c>
      <c r="F787" s="17"/>
      <c r="G787" s="17">
        <v>0.16630353211577401</v>
      </c>
      <c r="H787" s="17">
        <v>0.11904226582258</v>
      </c>
      <c r="I787" s="17">
        <v>0.17202891157103301</v>
      </c>
      <c r="J787" s="17">
        <v>3.2542195893634801E-2</v>
      </c>
      <c r="K787" s="17">
        <v>3.5790544630988699E-2</v>
      </c>
      <c r="L787" s="17">
        <v>0</v>
      </c>
      <c r="M787" s="17"/>
      <c r="N787" s="17">
        <v>6.8318751836887598E-2</v>
      </c>
      <c r="O787" s="17">
        <v>4.3696882485769098E-2</v>
      </c>
      <c r="P787" s="17">
        <v>0.15179276631924499</v>
      </c>
      <c r="Q787" s="17">
        <v>6.0663031651292297E-2</v>
      </c>
      <c r="R787" s="17"/>
      <c r="S787" s="17">
        <v>6.8819893156444698E-2</v>
      </c>
      <c r="T787" s="17">
        <v>5.0942964452032898E-2</v>
      </c>
      <c r="U787" s="17">
        <v>8.7250546843904403E-2</v>
      </c>
      <c r="V787" s="17">
        <v>0</v>
      </c>
      <c r="W787" s="17">
        <v>0.23658984503282701</v>
      </c>
      <c r="X787" s="17">
        <v>0</v>
      </c>
      <c r="Y787" s="17">
        <v>0.33342799132157203</v>
      </c>
      <c r="Z787" s="17">
        <v>0</v>
      </c>
      <c r="AA787" s="17">
        <v>0</v>
      </c>
      <c r="AB787" s="17">
        <v>0</v>
      </c>
      <c r="AC787" s="17">
        <v>0.13559299300021599</v>
      </c>
      <c r="AD787" s="17" t="s">
        <v>131</v>
      </c>
      <c r="AE787" s="17"/>
      <c r="AF787" s="17">
        <v>1.9287230483974599E-2</v>
      </c>
      <c r="AG787" s="17">
        <v>8.6571051202460503E-2</v>
      </c>
      <c r="AH787" s="17">
        <v>0</v>
      </c>
      <c r="AI787" s="17">
        <v>0.357824121087571</v>
      </c>
      <c r="AJ787" s="17">
        <v>8.1592600615387104E-2</v>
      </c>
      <c r="AK787" s="17"/>
      <c r="AL787" s="17">
        <v>0</v>
      </c>
      <c r="AM787" s="17">
        <v>0.100750959245699</v>
      </c>
      <c r="AN787" s="17">
        <v>6.85788541261802E-2</v>
      </c>
      <c r="AO787" s="17"/>
      <c r="AP787" s="17">
        <v>0.133940378612037</v>
      </c>
      <c r="AQ787" s="17">
        <v>4.4162766791425299E-2</v>
      </c>
      <c r="AR787" s="17">
        <v>3.2284524102424703E-2</v>
      </c>
      <c r="AS787" s="17">
        <v>0</v>
      </c>
      <c r="AT787" s="17">
        <v>0</v>
      </c>
      <c r="AU787" s="17"/>
      <c r="AV787" s="17" t="s">
        <v>131</v>
      </c>
      <c r="AW787" s="17">
        <v>0</v>
      </c>
      <c r="AX787" s="17">
        <v>8.4960097869862097E-2</v>
      </c>
      <c r="AY787" s="17">
        <v>0</v>
      </c>
      <c r="AZ787" s="17">
        <v>0.16012848877208799</v>
      </c>
      <c r="BA787" s="17">
        <v>0.18462658871974599</v>
      </c>
      <c r="BB787" s="17">
        <v>0.186869903054489</v>
      </c>
      <c r="BC787" s="17">
        <v>0</v>
      </c>
      <c r="BD787" s="17">
        <v>0.208455601948078</v>
      </c>
      <c r="BE787" s="17">
        <v>0</v>
      </c>
      <c r="BF787" s="17">
        <v>0</v>
      </c>
      <c r="BG787" s="17">
        <v>0</v>
      </c>
      <c r="BH787" s="17">
        <v>0</v>
      </c>
      <c r="BI787" s="17">
        <v>0</v>
      </c>
      <c r="BJ787" s="17" t="s">
        <v>131</v>
      </c>
      <c r="BK787" s="17">
        <v>0</v>
      </c>
      <c r="BL787" s="17"/>
      <c r="BM787" s="17">
        <v>0.15673115178012301</v>
      </c>
      <c r="BN787" s="17">
        <v>9.6698939751811E-2</v>
      </c>
      <c r="BO787" s="17">
        <v>0</v>
      </c>
      <c r="BP787" s="17">
        <v>0</v>
      </c>
      <c r="BQ787" s="17">
        <v>0.12635297823177999</v>
      </c>
      <c r="BR787" s="17">
        <v>0.12786356083188199</v>
      </c>
      <c r="BS787" s="17"/>
      <c r="BT787" s="17">
        <v>6.8760996734177807E-2</v>
      </c>
      <c r="BU787" s="17">
        <v>9.7730288586386299E-2</v>
      </c>
      <c r="BV787" s="17"/>
      <c r="BW787" s="17">
        <v>8.0894730199861806E-2</v>
      </c>
      <c r="BX787" s="17">
        <v>8.9910470904575698E-2</v>
      </c>
      <c r="BY787" s="17"/>
      <c r="BZ787" s="17">
        <v>7.9829351571413701E-2</v>
      </c>
      <c r="CA787" s="17" t="s">
        <v>131</v>
      </c>
      <c r="CB787" s="17" t="s">
        <v>131</v>
      </c>
      <c r="CC787" s="17"/>
      <c r="CD787" s="17">
        <v>6.7695191667500099E-2</v>
      </c>
      <c r="CE787" s="17">
        <v>0.11772153351664</v>
      </c>
      <c r="CF787" s="17">
        <v>7.3203407486038999E-2</v>
      </c>
      <c r="CG787" s="17"/>
      <c r="CH787" s="17">
        <v>6.9437572478260504E-2</v>
      </c>
      <c r="CI787" s="17">
        <v>0.12495878197429899</v>
      </c>
      <c r="CJ787" s="17">
        <v>5.9834152861199703E-2</v>
      </c>
      <c r="CK787" s="17"/>
      <c r="CL787" s="17">
        <v>7.9403155964009903E-2</v>
      </c>
      <c r="CM787" s="17">
        <v>8.6911488851494606E-2</v>
      </c>
      <c r="CN787" s="17"/>
      <c r="CO787" s="17">
        <v>0</v>
      </c>
      <c r="CP787" s="17">
        <v>1.8459294466702001E-2</v>
      </c>
      <c r="CQ787" s="17">
        <v>3.1457536231318799E-2</v>
      </c>
      <c r="CR787" s="17">
        <v>0.187937025213743</v>
      </c>
    </row>
    <row r="788" spans="2:96" x14ac:dyDescent="0.25">
      <c r="B788" t="s">
        <v>420</v>
      </c>
      <c r="C788" s="17">
        <v>7.5590442392630505E-2</v>
      </c>
      <c r="D788" s="17">
        <v>9.5404297995116794E-2</v>
      </c>
      <c r="E788" s="17">
        <v>3.9410263575610303E-2</v>
      </c>
      <c r="F788" s="17"/>
      <c r="G788" s="17">
        <v>7.1823970405293994E-2</v>
      </c>
      <c r="H788" s="17">
        <v>0.12071990045275199</v>
      </c>
      <c r="I788" s="17">
        <v>4.52996092664349E-2</v>
      </c>
      <c r="J788" s="17">
        <v>0.119963459995109</v>
      </c>
      <c r="K788" s="17">
        <v>0</v>
      </c>
      <c r="L788" s="17">
        <v>7.21690797622032E-2</v>
      </c>
      <c r="M788" s="17"/>
      <c r="N788" s="17">
        <v>3.2202690105565798E-2</v>
      </c>
      <c r="O788" s="17">
        <v>0.110707665743111</v>
      </c>
      <c r="P788" s="17">
        <v>4.7496834997908501E-2</v>
      </c>
      <c r="Q788" s="17">
        <v>0.10641240889324401</v>
      </c>
      <c r="R788" s="17"/>
      <c r="S788" s="17">
        <v>0</v>
      </c>
      <c r="T788" s="17">
        <v>8.8340587579817206E-2</v>
      </c>
      <c r="U788" s="17">
        <v>0.120656121337154</v>
      </c>
      <c r="V788" s="17">
        <v>0.11508250931538</v>
      </c>
      <c r="W788" s="17">
        <v>0</v>
      </c>
      <c r="X788" s="17">
        <v>0</v>
      </c>
      <c r="Y788" s="17">
        <v>0.17658507738684201</v>
      </c>
      <c r="Z788" s="17">
        <v>8.8422550454030899E-2</v>
      </c>
      <c r="AA788" s="17">
        <v>8.2593923210583897E-2</v>
      </c>
      <c r="AB788" s="17">
        <v>0.119177949065877</v>
      </c>
      <c r="AC788" s="17">
        <v>0</v>
      </c>
      <c r="AD788" s="17" t="s">
        <v>131</v>
      </c>
      <c r="AE788" s="17"/>
      <c r="AF788" s="17">
        <v>8.1939206015733193E-2</v>
      </c>
      <c r="AG788" s="17">
        <v>4.7110438074475201E-2</v>
      </c>
      <c r="AH788" s="17">
        <v>0</v>
      </c>
      <c r="AI788" s="17">
        <v>0.55396377242091099</v>
      </c>
      <c r="AJ788" s="17">
        <v>0</v>
      </c>
      <c r="AK788" s="17"/>
      <c r="AL788" s="17">
        <v>0.118564047812621</v>
      </c>
      <c r="AM788" s="17">
        <v>8.5594371004782399E-2</v>
      </c>
      <c r="AN788" s="17">
        <v>0</v>
      </c>
      <c r="AO788" s="17"/>
      <c r="AP788" s="17">
        <v>5.5840527103009602E-2</v>
      </c>
      <c r="AQ788" s="17">
        <v>7.6845941163255493E-2</v>
      </c>
      <c r="AR788" s="17">
        <v>8.5607261342909496E-2</v>
      </c>
      <c r="AS788" s="17">
        <v>0</v>
      </c>
      <c r="AT788" s="17">
        <v>0</v>
      </c>
      <c r="AU788" s="17"/>
      <c r="AV788" s="17" t="s">
        <v>131</v>
      </c>
      <c r="AW788" s="17">
        <v>0.12505572334760401</v>
      </c>
      <c r="AX788" s="17">
        <v>8.7925987876577794E-2</v>
      </c>
      <c r="AY788" s="17">
        <v>0</v>
      </c>
      <c r="AZ788" s="17">
        <v>0.115022753185142</v>
      </c>
      <c r="BA788" s="17">
        <v>5.4002424050627301E-2</v>
      </c>
      <c r="BB788" s="17">
        <v>0.186869903054489</v>
      </c>
      <c r="BC788" s="17">
        <v>0</v>
      </c>
      <c r="BD788" s="17">
        <v>0</v>
      </c>
      <c r="BE788" s="17">
        <v>0</v>
      </c>
      <c r="BF788" s="17">
        <v>8.6348517014554899E-2</v>
      </c>
      <c r="BG788" s="17">
        <v>0</v>
      </c>
      <c r="BH788" s="17">
        <v>0.23338418166455799</v>
      </c>
      <c r="BI788" s="17">
        <v>0</v>
      </c>
      <c r="BJ788" s="17" t="s">
        <v>131</v>
      </c>
      <c r="BK788" s="17">
        <v>0.65424620413557499</v>
      </c>
      <c r="BL788" s="17"/>
      <c r="BM788" s="17">
        <v>0.112698288965076</v>
      </c>
      <c r="BN788" s="17">
        <v>3.8990307649661597E-2</v>
      </c>
      <c r="BO788" s="17">
        <v>0.116533384536148</v>
      </c>
      <c r="BP788" s="17">
        <v>9.8678708867333806E-2</v>
      </c>
      <c r="BQ788" s="17">
        <v>0</v>
      </c>
      <c r="BR788" s="17">
        <v>0</v>
      </c>
      <c r="BS788" s="17"/>
      <c r="BT788" s="17">
        <v>8.7619086693409995E-2</v>
      </c>
      <c r="BU788" s="17">
        <v>6.0892421056926403E-2</v>
      </c>
      <c r="BV788" s="17"/>
      <c r="BW788" s="17">
        <v>9.4545963555936002E-2</v>
      </c>
      <c r="BX788" s="17">
        <v>5.8644217572625598E-2</v>
      </c>
      <c r="BY788" s="17"/>
      <c r="BZ788" s="17">
        <v>7.5590442392630505E-2</v>
      </c>
      <c r="CA788" s="17" t="s">
        <v>131</v>
      </c>
      <c r="CB788" s="17" t="s">
        <v>131</v>
      </c>
      <c r="CC788" s="17"/>
      <c r="CD788" s="17">
        <v>7.9840100433402603E-2</v>
      </c>
      <c r="CE788" s="17">
        <v>5.97133923150567E-2</v>
      </c>
      <c r="CF788" s="17">
        <v>7.3203407486038999E-2</v>
      </c>
      <c r="CG788" s="17"/>
      <c r="CH788" s="17">
        <v>8.1895074435213794E-2</v>
      </c>
      <c r="CI788" s="17">
        <v>6.3384433997270603E-2</v>
      </c>
      <c r="CJ788" s="17">
        <v>5.9834152861199703E-2</v>
      </c>
      <c r="CK788" s="17"/>
      <c r="CL788" s="17">
        <v>6.8472975385215906E-2</v>
      </c>
      <c r="CM788" s="17">
        <v>8.8645001952964694E-2</v>
      </c>
      <c r="CN788" s="17"/>
      <c r="CO788" s="17">
        <v>0.37164503117823899</v>
      </c>
      <c r="CP788" s="17">
        <v>2.5526795573640002E-2</v>
      </c>
      <c r="CQ788" s="17">
        <v>3.8693443169961601E-2</v>
      </c>
      <c r="CR788" s="17">
        <v>0.13096565089666601</v>
      </c>
    </row>
    <row r="789" spans="2:96" x14ac:dyDescent="0.25">
      <c r="B789" t="s">
        <v>152</v>
      </c>
      <c r="C789" s="17">
        <v>2.4763822759844598E-2</v>
      </c>
      <c r="D789" s="17">
        <v>3.8325580174329701E-2</v>
      </c>
      <c r="E789" s="17">
        <v>0</v>
      </c>
      <c r="F789" s="17"/>
      <c r="G789" s="17">
        <v>7.0739113293418504E-2</v>
      </c>
      <c r="H789" s="17">
        <v>5.7460667809473703E-2</v>
      </c>
      <c r="I789" s="17">
        <v>0</v>
      </c>
      <c r="J789" s="17">
        <v>0</v>
      </c>
      <c r="K789" s="17">
        <v>4.2585209659301099E-2</v>
      </c>
      <c r="L789" s="17">
        <v>0</v>
      </c>
      <c r="M789" s="17"/>
      <c r="N789" s="17">
        <v>3.1716288181731597E-2</v>
      </c>
      <c r="O789" s="17">
        <v>3.9512486760619102E-2</v>
      </c>
      <c r="P789" s="17">
        <v>0</v>
      </c>
      <c r="Q789" s="17">
        <v>2.6133649716844998E-2</v>
      </c>
      <c r="R789" s="17"/>
      <c r="S789" s="17">
        <v>0</v>
      </c>
      <c r="T789" s="17">
        <v>0</v>
      </c>
      <c r="U789" s="17">
        <v>0</v>
      </c>
      <c r="V789" s="17">
        <v>0</v>
      </c>
      <c r="W789" s="17">
        <v>0</v>
      </c>
      <c r="X789" s="17">
        <v>0</v>
      </c>
      <c r="Y789" s="17">
        <v>0</v>
      </c>
      <c r="Z789" s="17">
        <v>0</v>
      </c>
      <c r="AA789" s="17">
        <v>0.115862575634189</v>
      </c>
      <c r="AB789" s="17">
        <v>6.2627619361085199E-2</v>
      </c>
      <c r="AC789" s="17">
        <v>0</v>
      </c>
      <c r="AD789" s="17" t="s">
        <v>131</v>
      </c>
      <c r="AE789" s="17"/>
      <c r="AF789" s="17">
        <v>2.1524497644530901E-2</v>
      </c>
      <c r="AG789" s="17">
        <v>0</v>
      </c>
      <c r="AH789" s="17">
        <v>0</v>
      </c>
      <c r="AI789" s="17">
        <v>0</v>
      </c>
      <c r="AJ789" s="17">
        <v>6.4917568842584206E-2</v>
      </c>
      <c r="AK789" s="17"/>
      <c r="AL789" s="17">
        <v>4.5721658496553401E-2</v>
      </c>
      <c r="AM789" s="17">
        <v>0</v>
      </c>
      <c r="AN789" s="17">
        <v>0</v>
      </c>
      <c r="AO789" s="17"/>
      <c r="AP789" s="17">
        <v>2.8204578196801298E-2</v>
      </c>
      <c r="AQ789" s="17">
        <v>2.78575887625803E-2</v>
      </c>
      <c r="AR789" s="17">
        <v>3.8451320421187603E-2</v>
      </c>
      <c r="AS789" s="17">
        <v>0</v>
      </c>
      <c r="AT789" s="17">
        <v>0</v>
      </c>
      <c r="AU789" s="17"/>
      <c r="AV789" s="17" t="s">
        <v>131</v>
      </c>
      <c r="AW789" s="17">
        <v>0</v>
      </c>
      <c r="AX789" s="17">
        <v>0</v>
      </c>
      <c r="AY789" s="17">
        <v>0</v>
      </c>
      <c r="AZ789" s="17">
        <v>6.04440776234638E-2</v>
      </c>
      <c r="BA789" s="17">
        <v>0</v>
      </c>
      <c r="BB789" s="17">
        <v>0</v>
      </c>
      <c r="BC789" s="17">
        <v>7.0508514813884399E-2</v>
      </c>
      <c r="BD789" s="17">
        <v>0</v>
      </c>
      <c r="BE789" s="17">
        <v>0</v>
      </c>
      <c r="BF789" s="17">
        <v>0</v>
      </c>
      <c r="BG789" s="17">
        <v>0.28494653596307101</v>
      </c>
      <c r="BH789" s="17">
        <v>0</v>
      </c>
      <c r="BI789" s="17">
        <v>0</v>
      </c>
      <c r="BJ789" s="17" t="s">
        <v>131</v>
      </c>
      <c r="BK789" s="17">
        <v>0</v>
      </c>
      <c r="BL789" s="17"/>
      <c r="BM789" s="17">
        <v>0</v>
      </c>
      <c r="BN789" s="17">
        <v>2.42730936311705E-2</v>
      </c>
      <c r="BO789" s="17">
        <v>7.0563358874467394E-2</v>
      </c>
      <c r="BP789" s="17">
        <v>3.2950600971431501E-2</v>
      </c>
      <c r="BQ789" s="17">
        <v>0</v>
      </c>
      <c r="BR789" s="17">
        <v>0</v>
      </c>
      <c r="BS789" s="17"/>
      <c r="BT789" s="17">
        <v>0</v>
      </c>
      <c r="BU789" s="17">
        <v>6.0307651165157801E-2</v>
      </c>
      <c r="BV789" s="17"/>
      <c r="BW789" s="17">
        <v>1.82201488179028E-2</v>
      </c>
      <c r="BX789" s="17">
        <v>3.3524021146827197E-2</v>
      </c>
      <c r="BY789" s="17"/>
      <c r="BZ789" s="17">
        <v>2.4763822759844598E-2</v>
      </c>
      <c r="CA789" s="17" t="s">
        <v>131</v>
      </c>
      <c r="CB789" s="17" t="s">
        <v>131</v>
      </c>
      <c r="CC789" s="17"/>
      <c r="CD789" s="17">
        <v>3.2476836147387202E-2</v>
      </c>
      <c r="CE789" s="17">
        <v>0</v>
      </c>
      <c r="CF789" s="17">
        <v>0</v>
      </c>
      <c r="CG789" s="17"/>
      <c r="CH789" s="17">
        <v>3.3312745090157497E-2</v>
      </c>
      <c r="CI789" s="17">
        <v>0</v>
      </c>
      <c r="CJ789" s="17">
        <v>0</v>
      </c>
      <c r="CK789" s="17"/>
      <c r="CL789" s="17">
        <v>0</v>
      </c>
      <c r="CM789" s="17">
        <v>5.0251744146574198E-2</v>
      </c>
      <c r="CN789" s="17"/>
      <c r="CO789" s="17">
        <v>0</v>
      </c>
      <c r="CP789" s="17">
        <v>0</v>
      </c>
      <c r="CQ789" s="17">
        <v>7.5535877673146207E-2</v>
      </c>
      <c r="CR789" s="17">
        <v>0</v>
      </c>
    </row>
    <row r="790" spans="2:96" x14ac:dyDescent="0.25">
      <c r="B790" t="s">
        <v>421</v>
      </c>
      <c r="C790" s="17">
        <v>2.13113199253257E-2</v>
      </c>
      <c r="D790" s="17">
        <v>1.9758372817493298E-2</v>
      </c>
      <c r="E790" s="17">
        <v>2.4147007495780401E-2</v>
      </c>
      <c r="F790" s="17"/>
      <c r="G790" s="17">
        <v>0</v>
      </c>
      <c r="H790" s="17">
        <v>4.6906120114156402E-2</v>
      </c>
      <c r="I790" s="17">
        <v>0</v>
      </c>
      <c r="J790" s="17">
        <v>3.3433460855933302E-2</v>
      </c>
      <c r="K790" s="17">
        <v>0</v>
      </c>
      <c r="L790" s="17">
        <v>3.1392032347620898E-2</v>
      </c>
      <c r="M790" s="17"/>
      <c r="N790" s="17">
        <v>2.3325275473928E-2</v>
      </c>
      <c r="O790" s="17">
        <v>0</v>
      </c>
      <c r="P790" s="17">
        <v>0</v>
      </c>
      <c r="Q790" s="17">
        <v>6.1548357018844098E-2</v>
      </c>
      <c r="R790" s="17"/>
      <c r="S790" s="17">
        <v>0</v>
      </c>
      <c r="T790" s="17">
        <v>0.106210884118147</v>
      </c>
      <c r="U790" s="17">
        <v>0</v>
      </c>
      <c r="V790" s="17">
        <v>0.13511103759799201</v>
      </c>
      <c r="W790" s="17">
        <v>0</v>
      </c>
      <c r="X790" s="17">
        <v>0</v>
      </c>
      <c r="Y790" s="17">
        <v>0</v>
      </c>
      <c r="Z790" s="17">
        <v>0</v>
      </c>
      <c r="AA790" s="17">
        <v>0</v>
      </c>
      <c r="AB790" s="17">
        <v>0</v>
      </c>
      <c r="AC790" s="17">
        <v>0</v>
      </c>
      <c r="AD790" s="17" t="s">
        <v>131</v>
      </c>
      <c r="AE790" s="17"/>
      <c r="AF790" s="17">
        <v>1.81200075026536E-2</v>
      </c>
      <c r="AG790" s="17">
        <v>2.6790433729678102E-2</v>
      </c>
      <c r="AH790" s="17">
        <v>0</v>
      </c>
      <c r="AI790" s="17">
        <v>0.22513411043951301</v>
      </c>
      <c r="AJ790" s="17">
        <v>0</v>
      </c>
      <c r="AK790" s="17"/>
      <c r="AL790" s="17">
        <v>0</v>
      </c>
      <c r="AM790" s="17">
        <v>2.16802609653068E-2</v>
      </c>
      <c r="AN790" s="17">
        <v>0</v>
      </c>
      <c r="AO790" s="17"/>
      <c r="AP790" s="17">
        <v>3.02731761231388E-2</v>
      </c>
      <c r="AQ790" s="17">
        <v>3.1194740003922201E-2</v>
      </c>
      <c r="AR790" s="17">
        <v>2.06146838727061E-2</v>
      </c>
      <c r="AS790" s="17">
        <v>0</v>
      </c>
      <c r="AT790" s="17">
        <v>0</v>
      </c>
      <c r="AU790" s="17"/>
      <c r="AV790" s="17" t="s">
        <v>131</v>
      </c>
      <c r="AW790" s="17">
        <v>0</v>
      </c>
      <c r="AX790" s="17">
        <v>0</v>
      </c>
      <c r="AY790" s="17">
        <v>6.4180434631291305E-2</v>
      </c>
      <c r="AZ790" s="17">
        <v>0</v>
      </c>
      <c r="BA790" s="17">
        <v>5.9558164465744599E-2</v>
      </c>
      <c r="BB790" s="17">
        <v>0</v>
      </c>
      <c r="BC790" s="17">
        <v>0</v>
      </c>
      <c r="BD790" s="17">
        <v>0</v>
      </c>
      <c r="BE790" s="17">
        <v>0</v>
      </c>
      <c r="BF790" s="17">
        <v>0</v>
      </c>
      <c r="BG790" s="17">
        <v>0</v>
      </c>
      <c r="BH790" s="17">
        <v>0</v>
      </c>
      <c r="BI790" s="17">
        <v>0</v>
      </c>
      <c r="BJ790" s="17" t="s">
        <v>131</v>
      </c>
      <c r="BK790" s="17">
        <v>0.34575379586442501</v>
      </c>
      <c r="BL790" s="17"/>
      <c r="BM790" s="17">
        <v>0</v>
      </c>
      <c r="BN790" s="17">
        <v>0</v>
      </c>
      <c r="BO790" s="17">
        <v>0</v>
      </c>
      <c r="BP790" s="17">
        <v>0.10534208450977001</v>
      </c>
      <c r="BQ790" s="17">
        <v>0</v>
      </c>
      <c r="BR790" s="17">
        <v>0</v>
      </c>
      <c r="BS790" s="17"/>
      <c r="BT790" s="17">
        <v>2.4519646665799401E-2</v>
      </c>
      <c r="BU790" s="17">
        <v>1.7424683011030499E-2</v>
      </c>
      <c r="BV790" s="17"/>
      <c r="BW790" s="17">
        <v>3.3802538966263902E-2</v>
      </c>
      <c r="BX790" s="17">
        <v>1.3999887252572601E-2</v>
      </c>
      <c r="BY790" s="17"/>
      <c r="BZ790" s="17">
        <v>2.13113199253257E-2</v>
      </c>
      <c r="CA790" s="17" t="s">
        <v>131</v>
      </c>
      <c r="CB790" s="17" t="s">
        <v>131</v>
      </c>
      <c r="CC790" s="17"/>
      <c r="CD790" s="17">
        <v>1.6743110831301099E-2</v>
      </c>
      <c r="CE790" s="17">
        <v>6.5856674081399197E-2</v>
      </c>
      <c r="CF790" s="17">
        <v>0</v>
      </c>
      <c r="CG790" s="17"/>
      <c r="CH790" s="17">
        <v>1.7174055397765699E-2</v>
      </c>
      <c r="CI790" s="17">
        <v>6.9905390562439496E-2</v>
      </c>
      <c r="CJ790" s="17">
        <v>0</v>
      </c>
      <c r="CK790" s="17"/>
      <c r="CL790" s="17">
        <v>0</v>
      </c>
      <c r="CM790" s="17">
        <v>4.3245786674334097E-2</v>
      </c>
      <c r="CN790" s="17"/>
      <c r="CO790" s="17">
        <v>0</v>
      </c>
      <c r="CP790" s="17">
        <v>1.84897453215838E-2</v>
      </c>
      <c r="CQ790" s="17">
        <v>2.6063104385163099E-2</v>
      </c>
      <c r="CR790" s="17">
        <v>2.1039147031007201E-2</v>
      </c>
    </row>
    <row r="791" spans="2:96" x14ac:dyDescent="0.25">
      <c r="B791" t="s">
        <v>247</v>
      </c>
      <c r="C791" s="17">
        <v>8.9400325322082697E-2</v>
      </c>
      <c r="D791" s="17">
        <v>8.7733240625261805E-2</v>
      </c>
      <c r="E791" s="17">
        <v>9.2444428582153501E-2</v>
      </c>
      <c r="F791" s="17"/>
      <c r="G791" s="17">
        <v>0</v>
      </c>
      <c r="H791" s="17">
        <v>4.5904357769870202E-2</v>
      </c>
      <c r="I791" s="17">
        <v>0</v>
      </c>
      <c r="J791" s="17">
        <v>9.1948581778573596E-2</v>
      </c>
      <c r="K791" s="17">
        <v>0.120354188039762</v>
      </c>
      <c r="L791" s="17">
        <v>0.23786152172641301</v>
      </c>
      <c r="M791" s="17"/>
      <c r="N791" s="17">
        <v>0.14554967805593899</v>
      </c>
      <c r="O791" s="17">
        <v>5.56159325217691E-2</v>
      </c>
      <c r="P791" s="17">
        <v>8.1744493522418596E-2</v>
      </c>
      <c r="Q791" s="17">
        <v>7.8713642340607598E-2</v>
      </c>
      <c r="R791" s="17"/>
      <c r="S791" s="17">
        <v>0</v>
      </c>
      <c r="T791" s="17">
        <v>4.9937094658433698E-2</v>
      </c>
      <c r="U791" s="17">
        <v>8.7060341347480294E-2</v>
      </c>
      <c r="V791" s="17">
        <v>9.4217293978911903E-2</v>
      </c>
      <c r="W791" s="17">
        <v>0.175494409636827</v>
      </c>
      <c r="X791" s="17">
        <v>0</v>
      </c>
      <c r="Y791" s="17">
        <v>0.111878631977093</v>
      </c>
      <c r="Z791" s="17">
        <v>0.20438358897264799</v>
      </c>
      <c r="AA791" s="17">
        <v>4.1583526749194202E-2</v>
      </c>
      <c r="AB791" s="17">
        <v>0.18270923830857999</v>
      </c>
      <c r="AC791" s="17">
        <v>0.133244346584134</v>
      </c>
      <c r="AD791" s="17" t="s">
        <v>131</v>
      </c>
      <c r="AE791" s="17"/>
      <c r="AF791" s="17">
        <v>7.7645133459004298E-2</v>
      </c>
      <c r="AG791" s="17">
        <v>0.10492059902242</v>
      </c>
      <c r="AH791" s="17">
        <v>0</v>
      </c>
      <c r="AI791" s="17">
        <v>0</v>
      </c>
      <c r="AJ791" s="17">
        <v>8.5087329957274804E-2</v>
      </c>
      <c r="AK791" s="17"/>
      <c r="AL791" s="17">
        <v>4.08677325821259E-2</v>
      </c>
      <c r="AM791" s="17">
        <v>9.9977857487472899E-2</v>
      </c>
      <c r="AN791" s="17">
        <v>8.0220803326447099E-2</v>
      </c>
      <c r="AO791" s="17"/>
      <c r="AP791" s="17">
        <v>0.13187838218456899</v>
      </c>
      <c r="AQ791" s="17">
        <v>0.12691207705127799</v>
      </c>
      <c r="AR791" s="17">
        <v>0</v>
      </c>
      <c r="AS791" s="17">
        <v>0.30826881281407498</v>
      </c>
      <c r="AT791" s="17">
        <v>0.65548067278992606</v>
      </c>
      <c r="AU791" s="17"/>
      <c r="AV791" s="17" t="s">
        <v>131</v>
      </c>
      <c r="AW791" s="17">
        <v>0.126159411133483</v>
      </c>
      <c r="AX791" s="17">
        <v>7.8471201091685594E-2</v>
      </c>
      <c r="AY791" s="17">
        <v>0.18724046477033901</v>
      </c>
      <c r="AZ791" s="17">
        <v>0</v>
      </c>
      <c r="BA791" s="17">
        <v>0.134787932889953</v>
      </c>
      <c r="BB791" s="17">
        <v>6.4929354631107203E-2</v>
      </c>
      <c r="BC791" s="17">
        <v>5.0472116089012503E-2</v>
      </c>
      <c r="BD791" s="17">
        <v>0</v>
      </c>
      <c r="BE791" s="17">
        <v>0.190572572017041</v>
      </c>
      <c r="BF791" s="17">
        <v>9.0357657129040397E-2</v>
      </c>
      <c r="BG791" s="17">
        <v>0</v>
      </c>
      <c r="BH791" s="17">
        <v>0</v>
      </c>
      <c r="BI791" s="17">
        <v>0.227852837152628</v>
      </c>
      <c r="BJ791" s="17" t="s">
        <v>131</v>
      </c>
      <c r="BK791" s="17">
        <v>0</v>
      </c>
      <c r="BL791" s="17"/>
      <c r="BM791" s="17">
        <v>9.1839666313367901E-2</v>
      </c>
      <c r="BN791" s="17">
        <v>5.65064657320795E-2</v>
      </c>
      <c r="BO791" s="17">
        <v>0.17850447803906599</v>
      </c>
      <c r="BP791" s="17">
        <v>8.85584389566869E-2</v>
      </c>
      <c r="BQ791" s="17">
        <v>0.10754968715421701</v>
      </c>
      <c r="BR791" s="17">
        <v>0</v>
      </c>
      <c r="BS791" s="17"/>
      <c r="BT791" s="17">
        <v>7.5825123960061594E-2</v>
      </c>
      <c r="BU791" s="17">
        <v>0.11110631797435699</v>
      </c>
      <c r="BV791" s="17"/>
      <c r="BW791" s="17">
        <v>0.125058161278186</v>
      </c>
      <c r="BX791" s="17">
        <v>7.2448454271013998E-2</v>
      </c>
      <c r="BY791" s="17"/>
      <c r="BZ791" s="17">
        <v>8.9400325322082697E-2</v>
      </c>
      <c r="CA791" s="17" t="s">
        <v>131</v>
      </c>
      <c r="CB791" s="17" t="s">
        <v>131</v>
      </c>
      <c r="CC791" s="17"/>
      <c r="CD791" s="17">
        <v>9.92889726636456E-2</v>
      </c>
      <c r="CE791" s="17">
        <v>0</v>
      </c>
      <c r="CF791" s="17">
        <v>0.14391797579865601</v>
      </c>
      <c r="CG791" s="17"/>
      <c r="CH791" s="17">
        <v>0.101844533796244</v>
      </c>
      <c r="CI791" s="17">
        <v>0</v>
      </c>
      <c r="CJ791" s="17">
        <v>0.11763400720183</v>
      </c>
      <c r="CK791" s="17"/>
      <c r="CL791" s="17">
        <v>0.107769779045309</v>
      </c>
      <c r="CM791" s="17">
        <v>6.2541901683726406E-2</v>
      </c>
      <c r="CN791" s="17"/>
      <c r="CO791" s="17">
        <v>0</v>
      </c>
      <c r="CP791" s="17">
        <v>0.158608886397549</v>
      </c>
      <c r="CQ791" s="17">
        <v>5.7883720778892103E-2</v>
      </c>
      <c r="CR791" s="17">
        <v>6.5528527112494697E-2</v>
      </c>
    </row>
    <row r="792" spans="2:96" x14ac:dyDescent="0.25">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c r="BF792" s="17"/>
      <c r="BG792" s="17"/>
      <c r="BH792" s="17"/>
      <c r="BI792" s="17"/>
      <c r="BJ792" s="17"/>
      <c r="BK792" s="17"/>
      <c r="BL792" s="17"/>
      <c r="BM792" s="17"/>
      <c r="BN792" s="17"/>
      <c r="BO792" s="17"/>
      <c r="BP792" s="17"/>
      <c r="BQ792" s="17"/>
      <c r="BR792" s="17"/>
      <c r="BS792" s="17"/>
      <c r="BT792" s="17"/>
      <c r="BU792" s="17"/>
      <c r="BV792" s="17"/>
      <c r="BW792" s="17"/>
      <c r="BX792" s="17"/>
      <c r="BY792" s="17"/>
      <c r="BZ792" s="17"/>
      <c r="CA792" s="17"/>
      <c r="CB792" s="17"/>
      <c r="CC792" s="17"/>
      <c r="CD792" s="17"/>
      <c r="CE792" s="17"/>
      <c r="CF792" s="17"/>
      <c r="CG792" s="17"/>
      <c r="CH792" s="17"/>
      <c r="CI792" s="17"/>
      <c r="CJ792" s="17"/>
      <c r="CK792" s="17"/>
      <c r="CL792" s="17"/>
      <c r="CM792" s="17"/>
      <c r="CN792" s="17"/>
      <c r="CO792" s="17"/>
      <c r="CP792" s="17"/>
      <c r="CQ792" s="17"/>
      <c r="CR792" s="17"/>
    </row>
    <row r="793" spans="2:96" x14ac:dyDescent="0.25">
      <c r="B793" s="6" t="s">
        <v>424</v>
      </c>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c r="BE793" s="17"/>
      <c r="BF793" s="17"/>
      <c r="BG793" s="17"/>
      <c r="BH793" s="17"/>
      <c r="BI793" s="17"/>
      <c r="BJ793" s="17"/>
      <c r="BK793" s="17"/>
      <c r="BL793" s="17"/>
      <c r="BM793" s="17"/>
      <c r="BN793" s="17"/>
      <c r="BO793" s="17"/>
      <c r="BP793" s="17"/>
      <c r="BQ793" s="17"/>
      <c r="BR793" s="17"/>
      <c r="BS793" s="17"/>
      <c r="BT793" s="17"/>
      <c r="BU793" s="17"/>
      <c r="BV793" s="17"/>
      <c r="BW793" s="17"/>
      <c r="BX793" s="17"/>
      <c r="BY793" s="17"/>
      <c r="BZ793" s="17"/>
      <c r="CA793" s="17"/>
      <c r="CB793" s="17"/>
      <c r="CC793" s="17"/>
      <c r="CD793" s="17"/>
      <c r="CE793" s="17"/>
      <c r="CF793" s="17"/>
      <c r="CG793" s="17"/>
      <c r="CH793" s="17"/>
      <c r="CI793" s="17"/>
      <c r="CJ793" s="17"/>
      <c r="CK793" s="17"/>
      <c r="CL793" s="17"/>
      <c r="CM793" s="17"/>
      <c r="CN793" s="17"/>
      <c r="CO793" s="17"/>
      <c r="CP793" s="17"/>
      <c r="CQ793" s="17"/>
      <c r="CR793" s="17"/>
    </row>
    <row r="794" spans="2:96" x14ac:dyDescent="0.25">
      <c r="B794" s="24" t="s">
        <v>423</v>
      </c>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17"/>
      <c r="AK794" s="17"/>
      <c r="AL794" s="17"/>
      <c r="AM794" s="17"/>
      <c r="AN794" s="17"/>
      <c r="AO794" s="17"/>
      <c r="AP794" s="17"/>
      <c r="AQ794" s="17"/>
      <c r="AR794" s="17"/>
      <c r="AS794" s="17"/>
      <c r="AT794" s="17"/>
      <c r="AU794" s="17"/>
      <c r="AV794" s="17"/>
      <c r="AW794" s="17"/>
      <c r="AX794" s="17"/>
      <c r="AY794" s="17"/>
      <c r="AZ794" s="17"/>
      <c r="BA794" s="17"/>
      <c r="BB794" s="17"/>
      <c r="BC794" s="17"/>
      <c r="BD794" s="17"/>
      <c r="BE794" s="17"/>
      <c r="BF794" s="17"/>
      <c r="BG794" s="17"/>
      <c r="BH794" s="17"/>
      <c r="BI794" s="17"/>
      <c r="BJ794" s="17"/>
      <c r="BK794" s="17"/>
      <c r="BL794" s="17"/>
      <c r="BM794" s="17"/>
      <c r="BN794" s="17"/>
      <c r="BO794" s="17"/>
      <c r="BP794" s="17"/>
      <c r="BQ794" s="17"/>
      <c r="BR794" s="17"/>
      <c r="BS794" s="17"/>
      <c r="BT794" s="17"/>
      <c r="BU794" s="17"/>
      <c r="BV794" s="17"/>
      <c r="BW794" s="17"/>
      <c r="BX794" s="17"/>
      <c r="BY794" s="17"/>
      <c r="BZ794" s="17"/>
      <c r="CA794" s="17"/>
      <c r="CB794" s="17"/>
      <c r="CC794" s="17"/>
      <c r="CD794" s="17"/>
      <c r="CE794" s="17"/>
      <c r="CF794" s="17"/>
      <c r="CG794" s="17"/>
      <c r="CH794" s="17"/>
      <c r="CI794" s="17"/>
      <c r="CJ794" s="17"/>
      <c r="CK794" s="17"/>
      <c r="CL794" s="17"/>
      <c r="CM794" s="17"/>
      <c r="CN794" s="17"/>
      <c r="CO794" s="17"/>
      <c r="CP794" s="17"/>
      <c r="CQ794" s="17"/>
      <c r="CR794" s="17"/>
    </row>
    <row r="795" spans="2:96" x14ac:dyDescent="0.25">
      <c r="B795" t="s">
        <v>412</v>
      </c>
      <c r="C795" s="17">
        <v>0.538601837666562</v>
      </c>
      <c r="D795" s="17">
        <v>0.53088816269961303</v>
      </c>
      <c r="E795" s="17">
        <v>0.54636158357560605</v>
      </c>
      <c r="F795" s="17"/>
      <c r="G795" s="17">
        <v>0.51435226936672696</v>
      </c>
      <c r="H795" s="17">
        <v>0</v>
      </c>
      <c r="I795" s="17">
        <v>0.63099108902217005</v>
      </c>
      <c r="J795" s="17">
        <v>0.38378493202570202</v>
      </c>
      <c r="K795" s="17">
        <v>0.80683989168289505</v>
      </c>
      <c r="L795" s="17">
        <v>0.33743204099624602</v>
      </c>
      <c r="M795" s="17"/>
      <c r="N795" s="17">
        <v>0.30128970032083602</v>
      </c>
      <c r="O795" s="17">
        <v>0.79152571199995203</v>
      </c>
      <c r="P795" s="17">
        <v>0.467834848189772</v>
      </c>
      <c r="Q795" s="17">
        <v>0.62455883089428099</v>
      </c>
      <c r="R795" s="17"/>
      <c r="S795" s="17">
        <v>0.68001045045747299</v>
      </c>
      <c r="T795" s="17">
        <v>0</v>
      </c>
      <c r="U795" s="17">
        <v>0.50356693763503702</v>
      </c>
      <c r="V795" s="17">
        <v>1</v>
      </c>
      <c r="W795" s="17">
        <v>0</v>
      </c>
      <c r="X795" s="17" t="s">
        <v>131</v>
      </c>
      <c r="Y795" s="17">
        <v>1</v>
      </c>
      <c r="Z795" s="17">
        <v>1</v>
      </c>
      <c r="AA795" s="17">
        <v>0.43772416222455701</v>
      </c>
      <c r="AB795" s="17">
        <v>0.46011895676339498</v>
      </c>
      <c r="AC795" s="17">
        <v>0</v>
      </c>
      <c r="AD795" s="17">
        <v>0</v>
      </c>
      <c r="AE795" s="17"/>
      <c r="AF795" s="17">
        <v>0.64614407763705195</v>
      </c>
      <c r="AG795" s="17">
        <v>0.65554449458873498</v>
      </c>
      <c r="AH795" s="17">
        <v>1</v>
      </c>
      <c r="AI795" s="17" t="s">
        <v>131</v>
      </c>
      <c r="AJ795" s="17">
        <v>0.34361279786646998</v>
      </c>
      <c r="AK795" s="17"/>
      <c r="AL795" s="17">
        <v>0</v>
      </c>
      <c r="AM795" s="17">
        <v>0.47172506387961699</v>
      </c>
      <c r="AN795" s="17">
        <v>0.52988410101681405</v>
      </c>
      <c r="AO795" s="17"/>
      <c r="AP795" s="17">
        <v>0.42005377655533999</v>
      </c>
      <c r="AQ795" s="17">
        <v>0.656373202262722</v>
      </c>
      <c r="AR795" s="17">
        <v>0.50515338334064197</v>
      </c>
      <c r="AS795" s="17">
        <v>0.36586808156153799</v>
      </c>
      <c r="AT795" s="17">
        <v>1</v>
      </c>
      <c r="AU795" s="17"/>
      <c r="AV795" s="17" t="s">
        <v>131</v>
      </c>
      <c r="AW795" s="17">
        <v>0.64670676751441902</v>
      </c>
      <c r="AX795" s="17">
        <v>0</v>
      </c>
      <c r="AY795" s="17">
        <v>0.41878543284877101</v>
      </c>
      <c r="AZ795" s="17">
        <v>1</v>
      </c>
      <c r="BA795" s="17">
        <v>0.49831292209304301</v>
      </c>
      <c r="BB795" s="17">
        <v>0.82908874428083901</v>
      </c>
      <c r="BC795" s="17">
        <v>0</v>
      </c>
      <c r="BD795" s="17">
        <v>0</v>
      </c>
      <c r="BE795" s="17">
        <v>0</v>
      </c>
      <c r="BF795" s="17" t="s">
        <v>131</v>
      </c>
      <c r="BG795" s="17">
        <v>0.52571094386086403</v>
      </c>
      <c r="BH795" s="17" t="s">
        <v>131</v>
      </c>
      <c r="BI795" s="17" t="s">
        <v>131</v>
      </c>
      <c r="BJ795" s="17">
        <v>1</v>
      </c>
      <c r="BK795" s="17">
        <v>0</v>
      </c>
      <c r="BL795" s="17"/>
      <c r="BM795" s="17">
        <v>0.47291335963916398</v>
      </c>
      <c r="BN795" s="17">
        <v>0.80167648725185003</v>
      </c>
      <c r="BO795" s="17">
        <v>0.64922285711494698</v>
      </c>
      <c r="BP795" s="17">
        <v>0.21227182682127901</v>
      </c>
      <c r="BQ795" s="17">
        <v>0.280485545078343</v>
      </c>
      <c r="BR795" s="17">
        <v>1</v>
      </c>
      <c r="BS795" s="17"/>
      <c r="BT795" s="17">
        <v>0.52933711920345095</v>
      </c>
      <c r="BU795" s="17">
        <v>0.56386583808523905</v>
      </c>
      <c r="BV795" s="17"/>
      <c r="BW795" s="17">
        <v>0.484320523033968</v>
      </c>
      <c r="BX795" s="17">
        <v>0.57963833659201403</v>
      </c>
      <c r="BY795" s="17"/>
      <c r="BZ795" s="17">
        <v>0.57021803804917404</v>
      </c>
      <c r="CA795" s="17" t="s">
        <v>131</v>
      </c>
      <c r="CB795" s="17">
        <v>0.49552058379926101</v>
      </c>
      <c r="CC795" s="17"/>
      <c r="CD795" s="17">
        <v>0.46432305046933697</v>
      </c>
      <c r="CE795" s="17">
        <v>0.50474536451366803</v>
      </c>
      <c r="CF795" s="17">
        <v>0.74448053298479799</v>
      </c>
      <c r="CG795" s="17"/>
      <c r="CH795" s="17">
        <v>0.57218180628172199</v>
      </c>
      <c r="CI795" s="17">
        <v>0.63198927175969899</v>
      </c>
      <c r="CJ795" s="17">
        <v>0.42373123726894202</v>
      </c>
      <c r="CK795" s="17"/>
      <c r="CL795" s="17">
        <v>0.62520246244513</v>
      </c>
      <c r="CM795" s="17">
        <v>0.44694957705180099</v>
      </c>
      <c r="CN795" s="17"/>
      <c r="CO795" s="17" t="s">
        <v>131</v>
      </c>
      <c r="CP795" s="17">
        <v>0.25528126554844799</v>
      </c>
      <c r="CQ795" s="17">
        <v>0.76690175387244697</v>
      </c>
      <c r="CR795" s="17">
        <v>0.56379450799369901</v>
      </c>
    </row>
    <row r="796" spans="2:96" x14ac:dyDescent="0.25">
      <c r="B796" t="s">
        <v>416</v>
      </c>
      <c r="C796" s="17">
        <v>0.46540592737088499</v>
      </c>
      <c r="D796" s="17">
        <v>0.62740988005532705</v>
      </c>
      <c r="E796" s="17">
        <v>0.30243438469136402</v>
      </c>
      <c r="F796" s="17"/>
      <c r="G796" s="17">
        <v>0.48564773063327299</v>
      </c>
      <c r="H796" s="17">
        <v>1</v>
      </c>
      <c r="I796" s="17">
        <v>0.40371246317868098</v>
      </c>
      <c r="J796" s="17">
        <v>0.77645996139973505</v>
      </c>
      <c r="K796" s="17">
        <v>0.17364402448453001</v>
      </c>
      <c r="L796" s="17">
        <v>0.33743204099624602</v>
      </c>
      <c r="M796" s="17"/>
      <c r="N796" s="17">
        <v>0.56155158803491501</v>
      </c>
      <c r="O796" s="17">
        <v>0.20927053322769301</v>
      </c>
      <c r="P796" s="17">
        <v>0.52866923289866097</v>
      </c>
      <c r="Q796" s="17">
        <v>0.48278428267788698</v>
      </c>
      <c r="R796" s="17"/>
      <c r="S796" s="17">
        <v>0.62662146605934499</v>
      </c>
      <c r="T796" s="17">
        <v>0</v>
      </c>
      <c r="U796" s="17">
        <v>0</v>
      </c>
      <c r="V796" s="17">
        <v>0.37433724513331101</v>
      </c>
      <c r="W796" s="17">
        <v>1</v>
      </c>
      <c r="X796" s="17" t="s">
        <v>131</v>
      </c>
      <c r="Y796" s="17">
        <v>0</v>
      </c>
      <c r="Z796" s="17">
        <v>1</v>
      </c>
      <c r="AA796" s="17">
        <v>0.346083274710347</v>
      </c>
      <c r="AB796" s="17">
        <v>0.50765561112179403</v>
      </c>
      <c r="AC796" s="17">
        <v>0</v>
      </c>
      <c r="AD796" s="17">
        <v>1</v>
      </c>
      <c r="AE796" s="17"/>
      <c r="AF796" s="17">
        <v>0.49267477805578203</v>
      </c>
      <c r="AG796" s="17">
        <v>0.198850776324238</v>
      </c>
      <c r="AH796" s="17">
        <v>1</v>
      </c>
      <c r="AI796" s="17" t="s">
        <v>131</v>
      </c>
      <c r="AJ796" s="17">
        <v>0.65690440732267497</v>
      </c>
      <c r="AK796" s="17"/>
      <c r="AL796" s="17">
        <v>1</v>
      </c>
      <c r="AM796" s="17">
        <v>0.30618391556046398</v>
      </c>
      <c r="AN796" s="17">
        <v>0.52988410101681405</v>
      </c>
      <c r="AO796" s="17"/>
      <c r="AP796" s="17">
        <v>0.58644176735554399</v>
      </c>
      <c r="AQ796" s="17">
        <v>0.349018326310016</v>
      </c>
      <c r="AR796" s="17">
        <v>0.394072172972535</v>
      </c>
      <c r="AS796" s="17">
        <v>0.63413191843846195</v>
      </c>
      <c r="AT796" s="17">
        <v>1</v>
      </c>
      <c r="AU796" s="17"/>
      <c r="AV796" s="17" t="s">
        <v>131</v>
      </c>
      <c r="AW796" s="17">
        <v>0.69778246496743401</v>
      </c>
      <c r="AX796" s="17">
        <v>0</v>
      </c>
      <c r="AY796" s="17">
        <v>0.58121456715122899</v>
      </c>
      <c r="AZ796" s="17">
        <v>0.47055709900169701</v>
      </c>
      <c r="BA796" s="17">
        <v>0.49831292209304301</v>
      </c>
      <c r="BB796" s="17">
        <v>0.195522299017482</v>
      </c>
      <c r="BC796" s="17">
        <v>0</v>
      </c>
      <c r="BD796" s="17">
        <v>1</v>
      </c>
      <c r="BE796" s="17">
        <v>1</v>
      </c>
      <c r="BF796" s="17" t="s">
        <v>131</v>
      </c>
      <c r="BG796" s="17">
        <v>0.52571094386086403</v>
      </c>
      <c r="BH796" s="17" t="s">
        <v>131</v>
      </c>
      <c r="BI796" s="17" t="s">
        <v>131</v>
      </c>
      <c r="BJ796" s="17">
        <v>0</v>
      </c>
      <c r="BK796" s="17">
        <v>1</v>
      </c>
      <c r="BL796" s="17"/>
      <c r="BM796" s="17">
        <v>0.52756836039472099</v>
      </c>
      <c r="BN796" s="17">
        <v>0.68986736269299098</v>
      </c>
      <c r="BO796" s="17">
        <v>0.69793044467427201</v>
      </c>
      <c r="BP796" s="17">
        <v>0.23009571545586399</v>
      </c>
      <c r="BQ796" s="17">
        <v>0.280485545078343</v>
      </c>
      <c r="BR796" s="17">
        <v>0</v>
      </c>
      <c r="BS796" s="17"/>
      <c r="BT796" s="17">
        <v>0.41680644831873498</v>
      </c>
      <c r="BU796" s="17">
        <v>0.59793205474428401</v>
      </c>
      <c r="BV796" s="17"/>
      <c r="BW796" s="17">
        <v>0.40052392573693202</v>
      </c>
      <c r="BX796" s="17">
        <v>0.50284567951081904</v>
      </c>
      <c r="BY796" s="17"/>
      <c r="BZ796" s="17">
        <v>0.42836209912784501</v>
      </c>
      <c r="CA796" s="17" t="s">
        <v>131</v>
      </c>
      <c r="CB796" s="17">
        <v>0.51588304193373402</v>
      </c>
      <c r="CC796" s="17"/>
      <c r="CD796" s="17">
        <v>0.45911392458988098</v>
      </c>
      <c r="CE796" s="17">
        <v>0.49820434607529301</v>
      </c>
      <c r="CF796" s="17">
        <v>0.52116476345881801</v>
      </c>
      <c r="CG796" s="17"/>
      <c r="CH796" s="17">
        <v>0.292251569030689</v>
      </c>
      <c r="CI796" s="17">
        <v>0.66539776655974003</v>
      </c>
      <c r="CJ796" s="17">
        <v>0.56419129960960501</v>
      </c>
      <c r="CK796" s="17"/>
      <c r="CL796" s="17">
        <v>0.66206695685301498</v>
      </c>
      <c r="CM796" s="17">
        <v>0.29096217442838002</v>
      </c>
      <c r="CN796" s="17"/>
      <c r="CO796" s="17" t="s">
        <v>131</v>
      </c>
      <c r="CP796" s="17">
        <v>0.61778531800848802</v>
      </c>
      <c r="CQ796" s="17">
        <v>0.25830725158053602</v>
      </c>
      <c r="CR796" s="17">
        <v>0.51640945373555203</v>
      </c>
    </row>
    <row r="797" spans="2:96" x14ac:dyDescent="0.25">
      <c r="B797" t="s">
        <v>413</v>
      </c>
      <c r="C797" s="17">
        <v>0.450023949237154</v>
      </c>
      <c r="D797" s="17">
        <v>0.42357078889297201</v>
      </c>
      <c r="E797" s="17">
        <v>0.47663510457382402</v>
      </c>
      <c r="F797" s="17"/>
      <c r="G797" s="17">
        <v>0.51435226936672696</v>
      </c>
      <c r="H797" s="17">
        <v>1</v>
      </c>
      <c r="I797" s="17">
        <v>0.35552579854101402</v>
      </c>
      <c r="J797" s="17">
        <v>0.60732497062596802</v>
      </c>
      <c r="K797" s="17">
        <v>0.47796550434593998</v>
      </c>
      <c r="L797" s="17">
        <v>0</v>
      </c>
      <c r="M797" s="17"/>
      <c r="N797" s="17">
        <v>0.40876837514286601</v>
      </c>
      <c r="O797" s="17">
        <v>0.79152571199995203</v>
      </c>
      <c r="P797" s="17">
        <v>0.32256361983235099</v>
      </c>
      <c r="Q797" s="17">
        <v>0.400087514354597</v>
      </c>
      <c r="R797" s="17"/>
      <c r="S797" s="17">
        <v>0.37703838459612499</v>
      </c>
      <c r="T797" s="17">
        <v>1</v>
      </c>
      <c r="U797" s="17">
        <v>0.50356693763503702</v>
      </c>
      <c r="V797" s="17">
        <v>0.297259806884764</v>
      </c>
      <c r="W797" s="17">
        <v>0</v>
      </c>
      <c r="X797" s="17" t="s">
        <v>131</v>
      </c>
      <c r="Y797" s="17">
        <v>1</v>
      </c>
      <c r="Z797" s="17">
        <v>1</v>
      </c>
      <c r="AA797" s="17">
        <v>0.55449597892402602</v>
      </c>
      <c r="AB797" s="17">
        <v>0.23594959027860099</v>
      </c>
      <c r="AC797" s="17">
        <v>1</v>
      </c>
      <c r="AD797" s="17">
        <v>0</v>
      </c>
      <c r="AE797" s="17"/>
      <c r="AF797" s="17">
        <v>0.39239064586044098</v>
      </c>
      <c r="AG797" s="17">
        <v>0.76631713243169797</v>
      </c>
      <c r="AH797" s="17">
        <v>0</v>
      </c>
      <c r="AI797" s="17" t="s">
        <v>131</v>
      </c>
      <c r="AJ797" s="17">
        <v>0.15152755542209101</v>
      </c>
      <c r="AK797" s="17"/>
      <c r="AL797" s="17">
        <v>0</v>
      </c>
      <c r="AM797" s="17">
        <v>0.67368149832281399</v>
      </c>
      <c r="AN797" s="17">
        <v>0</v>
      </c>
      <c r="AO797" s="17"/>
      <c r="AP797" s="17">
        <v>0.42005377655533999</v>
      </c>
      <c r="AQ797" s="17">
        <v>0.63677409552278996</v>
      </c>
      <c r="AR797" s="17">
        <v>0.25596996071171202</v>
      </c>
      <c r="AS797" s="17">
        <v>0.63413191843846195</v>
      </c>
      <c r="AT797" s="17">
        <v>0</v>
      </c>
      <c r="AU797" s="17"/>
      <c r="AV797" s="17" t="s">
        <v>131</v>
      </c>
      <c r="AW797" s="17">
        <v>0</v>
      </c>
      <c r="AX797" s="17">
        <v>0</v>
      </c>
      <c r="AY797" s="17">
        <v>0.41878543284877101</v>
      </c>
      <c r="AZ797" s="17">
        <v>1</v>
      </c>
      <c r="BA797" s="17">
        <v>0.49831292209304301</v>
      </c>
      <c r="BB797" s="17">
        <v>0.44637606860057</v>
      </c>
      <c r="BC797" s="17">
        <v>0.57635566470349897</v>
      </c>
      <c r="BD797" s="17">
        <v>0</v>
      </c>
      <c r="BE797" s="17">
        <v>0</v>
      </c>
      <c r="BF797" s="17" t="s">
        <v>131</v>
      </c>
      <c r="BG797" s="17">
        <v>1</v>
      </c>
      <c r="BH797" s="17" t="s">
        <v>131</v>
      </c>
      <c r="BI797" s="17" t="s">
        <v>131</v>
      </c>
      <c r="BJ797" s="17">
        <v>0</v>
      </c>
      <c r="BK797" s="17">
        <v>1</v>
      </c>
      <c r="BL797" s="17"/>
      <c r="BM797" s="17">
        <v>0.68139512414932302</v>
      </c>
      <c r="BN797" s="17">
        <v>0.33524811042309599</v>
      </c>
      <c r="BO797" s="17">
        <v>0.30206955532572799</v>
      </c>
      <c r="BP797" s="17">
        <v>0.49932288682618797</v>
      </c>
      <c r="BQ797" s="17">
        <v>0.241164645959274</v>
      </c>
      <c r="BR797" s="17">
        <v>0.45174479493909597</v>
      </c>
      <c r="BS797" s="17"/>
      <c r="BT797" s="17">
        <v>0.46481969374120902</v>
      </c>
      <c r="BU797" s="17">
        <v>0.40967737024142897</v>
      </c>
      <c r="BV797" s="17"/>
      <c r="BW797" s="17">
        <v>0.67005684247372799</v>
      </c>
      <c r="BX797" s="17">
        <v>0.31623536329489099</v>
      </c>
      <c r="BY797" s="17"/>
      <c r="BZ797" s="17">
        <v>0.38383436917466901</v>
      </c>
      <c r="CA797" s="17" t="s">
        <v>131</v>
      </c>
      <c r="CB797" s="17">
        <v>0.540216004814151</v>
      </c>
      <c r="CC797" s="17"/>
      <c r="CD797" s="17">
        <v>0.52571095533316903</v>
      </c>
      <c r="CE797" s="17">
        <v>0.38727190188277699</v>
      </c>
      <c r="CF797" s="17">
        <v>0.22331576952597901</v>
      </c>
      <c r="CG797" s="17"/>
      <c r="CH797" s="17">
        <v>0.29337655411117902</v>
      </c>
      <c r="CI797" s="17">
        <v>0.63198927175969899</v>
      </c>
      <c r="CJ797" s="17">
        <v>0.20324935983575601</v>
      </c>
      <c r="CK797" s="17"/>
      <c r="CL797" s="17">
        <v>0.58427314486314197</v>
      </c>
      <c r="CM797" s="17">
        <v>0.31879414311757898</v>
      </c>
      <c r="CN797" s="17"/>
      <c r="CO797" s="17" t="s">
        <v>131</v>
      </c>
      <c r="CP797" s="17">
        <v>0.46406849879214501</v>
      </c>
      <c r="CQ797" s="17">
        <v>0.63547963780827998</v>
      </c>
      <c r="CR797" s="17">
        <v>0.29811582984110302</v>
      </c>
    </row>
    <row r="798" spans="2:96" x14ac:dyDescent="0.25">
      <c r="B798" t="s">
        <v>410</v>
      </c>
      <c r="C798" s="17">
        <v>0.41238888025207898</v>
      </c>
      <c r="D798" s="17">
        <v>0.45687226548903298</v>
      </c>
      <c r="E798" s="17">
        <v>0.367639812124125</v>
      </c>
      <c r="F798" s="17"/>
      <c r="G798" s="17">
        <v>0</v>
      </c>
      <c r="H798" s="17">
        <v>0</v>
      </c>
      <c r="I798" s="17">
        <v>0.49788522466923002</v>
      </c>
      <c r="J798" s="17">
        <v>0.56297118939008794</v>
      </c>
      <c r="K798" s="17">
        <v>0.68574926127337499</v>
      </c>
      <c r="L798" s="17">
        <v>0</v>
      </c>
      <c r="M798" s="17"/>
      <c r="N798" s="17">
        <v>0.151249055517336</v>
      </c>
      <c r="O798" s="17">
        <v>0.81186233650205697</v>
      </c>
      <c r="P798" s="17">
        <v>0.30631022450418</v>
      </c>
      <c r="Q798" s="17">
        <v>0.46651818758166502</v>
      </c>
      <c r="R798" s="17"/>
      <c r="S798" s="17">
        <v>0.466361258600269</v>
      </c>
      <c r="T798" s="17">
        <v>0</v>
      </c>
      <c r="U798" s="17">
        <v>0</v>
      </c>
      <c r="V798" s="17">
        <v>0.62566275486668899</v>
      </c>
      <c r="W798" s="17">
        <v>1</v>
      </c>
      <c r="X798" s="17" t="s">
        <v>131</v>
      </c>
      <c r="Y798" s="17">
        <v>0</v>
      </c>
      <c r="Z798" s="17">
        <v>1</v>
      </c>
      <c r="AA798" s="17">
        <v>0.43772416222455701</v>
      </c>
      <c r="AB798" s="17">
        <v>0.50412461267201303</v>
      </c>
      <c r="AC798" s="17">
        <v>0</v>
      </c>
      <c r="AD798" s="17">
        <v>0</v>
      </c>
      <c r="AE798" s="17"/>
      <c r="AF798" s="17">
        <v>0.50690068788966802</v>
      </c>
      <c r="AG798" s="17">
        <v>0.346376314038984</v>
      </c>
      <c r="AH798" s="17">
        <v>0</v>
      </c>
      <c r="AI798" s="17" t="s">
        <v>131</v>
      </c>
      <c r="AJ798" s="17">
        <v>0.40014310591586399</v>
      </c>
      <c r="AK798" s="17"/>
      <c r="AL798" s="17">
        <v>1</v>
      </c>
      <c r="AM798" s="17">
        <v>0.33130148815609101</v>
      </c>
      <c r="AN798" s="17">
        <v>0.47011589898318601</v>
      </c>
      <c r="AO798" s="17"/>
      <c r="AP798" s="17">
        <v>0.16770811298831001</v>
      </c>
      <c r="AQ798" s="17">
        <v>0.673896821255213</v>
      </c>
      <c r="AR798" s="17">
        <v>0.468567872237731</v>
      </c>
      <c r="AS798" s="17">
        <v>0</v>
      </c>
      <c r="AT798" s="17">
        <v>0</v>
      </c>
      <c r="AU798" s="17"/>
      <c r="AV798" s="17" t="s">
        <v>131</v>
      </c>
      <c r="AW798" s="17">
        <v>0.30221753503256699</v>
      </c>
      <c r="AX798" s="17">
        <v>1</v>
      </c>
      <c r="AY798" s="17">
        <v>1</v>
      </c>
      <c r="AZ798" s="17">
        <v>0.47055709900169701</v>
      </c>
      <c r="BA798" s="17">
        <v>0.49831292209304301</v>
      </c>
      <c r="BB798" s="17">
        <v>0.528232043402308</v>
      </c>
      <c r="BC798" s="17">
        <v>0</v>
      </c>
      <c r="BD798" s="17">
        <v>0</v>
      </c>
      <c r="BE798" s="17">
        <v>1</v>
      </c>
      <c r="BF798" s="17" t="s">
        <v>131</v>
      </c>
      <c r="BG798" s="17">
        <v>0.52571094386086403</v>
      </c>
      <c r="BH798" s="17" t="s">
        <v>131</v>
      </c>
      <c r="BI798" s="17" t="s">
        <v>131</v>
      </c>
      <c r="BJ798" s="17">
        <v>0</v>
      </c>
      <c r="BK798" s="17">
        <v>0</v>
      </c>
      <c r="BL798" s="17"/>
      <c r="BM798" s="17">
        <v>0.25273124717166601</v>
      </c>
      <c r="BN798" s="17">
        <v>0.69144181543135697</v>
      </c>
      <c r="BO798" s="17">
        <v>0.30206955532572799</v>
      </c>
      <c r="BP798" s="17">
        <v>0.71294893999509001</v>
      </c>
      <c r="BQ798" s="17">
        <v>0</v>
      </c>
      <c r="BR798" s="17">
        <v>0.54825520506090397</v>
      </c>
      <c r="BS798" s="17"/>
      <c r="BT798" s="17">
        <v>0.35116633686302601</v>
      </c>
      <c r="BU798" s="17">
        <v>0.57933689577699299</v>
      </c>
      <c r="BV798" s="17"/>
      <c r="BW798" s="17">
        <v>0.31452900483662</v>
      </c>
      <c r="BX798" s="17">
        <v>0.39108894251889198</v>
      </c>
      <c r="BY798" s="17"/>
      <c r="BZ798" s="17">
        <v>0.44977579970389298</v>
      </c>
      <c r="CA798" s="17" t="s">
        <v>131</v>
      </c>
      <c r="CB798" s="17">
        <v>0.36144425854776402</v>
      </c>
      <c r="CC798" s="17"/>
      <c r="CD798" s="17">
        <v>0.56155564629693699</v>
      </c>
      <c r="CE798" s="17">
        <v>0.32516393233930502</v>
      </c>
      <c r="CF798" s="17">
        <v>0</v>
      </c>
      <c r="CG798" s="17"/>
      <c r="CH798" s="17">
        <v>0.55031515209146098</v>
      </c>
      <c r="CI798" s="17">
        <v>0.66539776655974003</v>
      </c>
      <c r="CJ798" s="17">
        <v>0</v>
      </c>
      <c r="CK798" s="17"/>
      <c r="CL798" s="17">
        <v>0.27458201729376103</v>
      </c>
      <c r="CM798" s="17">
        <v>0.47146167685072199</v>
      </c>
      <c r="CN798" s="17"/>
      <c r="CO798" s="17" t="s">
        <v>131</v>
      </c>
      <c r="CP798" s="17">
        <v>0.67883951022091704</v>
      </c>
      <c r="CQ798" s="17">
        <v>0.229317735752155</v>
      </c>
      <c r="CR798" s="17">
        <v>0.36447493457049301</v>
      </c>
    </row>
    <row r="799" spans="2:96" x14ac:dyDescent="0.25">
      <c r="B799" t="s">
        <v>411</v>
      </c>
      <c r="C799" s="17">
        <v>0.40301301578425702</v>
      </c>
      <c r="D799" s="17">
        <v>0.37102087306012799</v>
      </c>
      <c r="E799" s="17">
        <v>0.43519623580438999</v>
      </c>
      <c r="F799" s="17"/>
      <c r="G799" s="17">
        <v>0</v>
      </c>
      <c r="H799" s="17">
        <v>0</v>
      </c>
      <c r="I799" s="17">
        <v>0.24583853888082099</v>
      </c>
      <c r="J799" s="17">
        <v>0.59727370403534896</v>
      </c>
      <c r="K799" s="17">
        <v>0.80683989168289505</v>
      </c>
      <c r="L799" s="17">
        <v>0.355915750762206</v>
      </c>
      <c r="M799" s="17"/>
      <c r="N799" s="17">
        <v>0.14867570763818799</v>
      </c>
      <c r="O799" s="17">
        <v>0.79152571199995203</v>
      </c>
      <c r="P799" s="17">
        <v>0.45898781901288699</v>
      </c>
      <c r="Q799" s="17">
        <v>0.33633252221963</v>
      </c>
      <c r="R799" s="17"/>
      <c r="S799" s="17">
        <v>0.309633926835371</v>
      </c>
      <c r="T799" s="17">
        <v>0</v>
      </c>
      <c r="U799" s="17">
        <v>0.50356693763503702</v>
      </c>
      <c r="V799" s="17">
        <v>0.62566275486668899</v>
      </c>
      <c r="W799" s="17">
        <v>0</v>
      </c>
      <c r="X799" s="17" t="s">
        <v>131</v>
      </c>
      <c r="Y799" s="17">
        <v>0</v>
      </c>
      <c r="Z799" s="17">
        <v>1</v>
      </c>
      <c r="AA799" s="17">
        <v>0.42460526727877501</v>
      </c>
      <c r="AB799" s="17">
        <v>0.73182497760658805</v>
      </c>
      <c r="AC799" s="17">
        <v>0</v>
      </c>
      <c r="AD799" s="17">
        <v>0</v>
      </c>
      <c r="AE799" s="17"/>
      <c r="AF799" s="17">
        <v>0.38054251959525298</v>
      </c>
      <c r="AG799" s="17">
        <v>0.461105047817161</v>
      </c>
      <c r="AH799" s="17">
        <v>0</v>
      </c>
      <c r="AI799" s="17" t="s">
        <v>131</v>
      </c>
      <c r="AJ799" s="17">
        <v>0.34361279786646998</v>
      </c>
      <c r="AK799" s="17"/>
      <c r="AL799" s="17">
        <v>0</v>
      </c>
      <c r="AM799" s="17">
        <v>0.30079027423388499</v>
      </c>
      <c r="AN799" s="17">
        <v>0</v>
      </c>
      <c r="AO799" s="17"/>
      <c r="AP799" s="17">
        <v>0.50939136736439505</v>
      </c>
      <c r="AQ799" s="17">
        <v>0.31067091677800301</v>
      </c>
      <c r="AR799" s="17">
        <v>0.36811988811077201</v>
      </c>
      <c r="AS799" s="17">
        <v>0.36586808156153799</v>
      </c>
      <c r="AT799" s="17">
        <v>0</v>
      </c>
      <c r="AU799" s="17"/>
      <c r="AV799" s="17" t="s">
        <v>131</v>
      </c>
      <c r="AW799" s="17">
        <v>0.65551076751814696</v>
      </c>
      <c r="AX799" s="17">
        <v>0</v>
      </c>
      <c r="AY799" s="17">
        <v>0.41878543284877101</v>
      </c>
      <c r="AZ799" s="17">
        <v>0.47055709900169701</v>
      </c>
      <c r="BA799" s="17">
        <v>1</v>
      </c>
      <c r="BB799" s="17">
        <v>0.365652710037842</v>
      </c>
      <c r="BC799" s="17">
        <v>0</v>
      </c>
      <c r="BD799" s="17">
        <v>0</v>
      </c>
      <c r="BE799" s="17">
        <v>0</v>
      </c>
      <c r="BF799" s="17" t="s">
        <v>131</v>
      </c>
      <c r="BG799" s="17">
        <v>0.52571094386086403</v>
      </c>
      <c r="BH799" s="17" t="s">
        <v>131</v>
      </c>
      <c r="BI799" s="17" t="s">
        <v>131</v>
      </c>
      <c r="BJ799" s="17">
        <v>1</v>
      </c>
      <c r="BK799" s="17">
        <v>0</v>
      </c>
      <c r="BL799" s="17"/>
      <c r="BM799" s="17">
        <v>0.12660648360277499</v>
      </c>
      <c r="BN799" s="17">
        <v>0.64538074773010501</v>
      </c>
      <c r="BO799" s="17">
        <v>1</v>
      </c>
      <c r="BP799" s="17">
        <v>0.21227182682127901</v>
      </c>
      <c r="BQ799" s="17">
        <v>0.25695814153132002</v>
      </c>
      <c r="BR799" s="17">
        <v>0.45174479493909597</v>
      </c>
      <c r="BS799" s="17"/>
      <c r="BT799" s="17">
        <v>0.348687111946474</v>
      </c>
      <c r="BU799" s="17">
        <v>0.551154555407665</v>
      </c>
      <c r="BV799" s="17"/>
      <c r="BW799" s="17">
        <v>0.32090461687937999</v>
      </c>
      <c r="BX799" s="17">
        <v>0.44224931133689999</v>
      </c>
      <c r="BY799" s="17"/>
      <c r="BZ799" s="17">
        <v>0.36391972079837298</v>
      </c>
      <c r="CA799" s="17" t="s">
        <v>131</v>
      </c>
      <c r="CB799" s="17">
        <v>0.45628279980050501</v>
      </c>
      <c r="CC799" s="17"/>
      <c r="CD799" s="17">
        <v>0.37971774852882001</v>
      </c>
      <c r="CE799" s="17">
        <v>0.34149328967995801</v>
      </c>
      <c r="CF799" s="17">
        <v>0.47883523654118199</v>
      </c>
      <c r="CG799" s="17"/>
      <c r="CH799" s="17">
        <v>0.26250670411417298</v>
      </c>
      <c r="CI799" s="17">
        <v>0.29738703831943902</v>
      </c>
      <c r="CJ799" s="17">
        <v>0.43580870039039499</v>
      </c>
      <c r="CK799" s="17"/>
      <c r="CL799" s="17">
        <v>0.186945046049975</v>
      </c>
      <c r="CM799" s="17">
        <v>0.51692449651856498</v>
      </c>
      <c r="CN799" s="17"/>
      <c r="CO799" s="17" t="s">
        <v>131</v>
      </c>
      <c r="CP799" s="17">
        <v>0.25528126554844799</v>
      </c>
      <c r="CQ799" s="17">
        <v>0.69892785250605904</v>
      </c>
      <c r="CR799" s="17">
        <v>0.28072662427255002</v>
      </c>
    </row>
    <row r="800" spans="2:96" x14ac:dyDescent="0.25">
      <c r="B800" t="s">
        <v>417</v>
      </c>
      <c r="C800" s="17">
        <v>0.36480124003304698</v>
      </c>
      <c r="D800" s="17">
        <v>0.52301283742364801</v>
      </c>
      <c r="E800" s="17">
        <v>0.20564470299002499</v>
      </c>
      <c r="F800" s="17"/>
      <c r="G800" s="17">
        <v>0</v>
      </c>
      <c r="H800" s="17">
        <v>1</v>
      </c>
      <c r="I800" s="17">
        <v>0.49993903476735702</v>
      </c>
      <c r="J800" s="17">
        <v>0.40272629596465098</v>
      </c>
      <c r="K800" s="17">
        <v>0.32643088516192498</v>
      </c>
      <c r="L800" s="17">
        <v>0</v>
      </c>
      <c r="M800" s="17"/>
      <c r="N800" s="17">
        <v>0.56001743066020104</v>
      </c>
      <c r="O800" s="17">
        <v>0.39565949203628897</v>
      </c>
      <c r="P800" s="17">
        <v>0.33241948599711302</v>
      </c>
      <c r="Q800" s="17">
        <v>0.24058463913379299</v>
      </c>
      <c r="R800" s="17"/>
      <c r="S800" s="17">
        <v>0.48691161797562599</v>
      </c>
      <c r="T800" s="17">
        <v>1</v>
      </c>
      <c r="U800" s="17">
        <v>0.50356693763503702</v>
      </c>
      <c r="V800" s="17">
        <v>0</v>
      </c>
      <c r="W800" s="17">
        <v>1</v>
      </c>
      <c r="X800" s="17" t="s">
        <v>131</v>
      </c>
      <c r="Y800" s="17">
        <v>0</v>
      </c>
      <c r="Z800" s="17">
        <v>0</v>
      </c>
      <c r="AA800" s="17">
        <v>0.55449597892402602</v>
      </c>
      <c r="AB800" s="17">
        <v>0</v>
      </c>
      <c r="AC800" s="17">
        <v>1</v>
      </c>
      <c r="AD800" s="17">
        <v>0</v>
      </c>
      <c r="AE800" s="17"/>
      <c r="AF800" s="17">
        <v>0.11869262715503399</v>
      </c>
      <c r="AG800" s="17">
        <v>0.46420422214254697</v>
      </c>
      <c r="AH800" s="17">
        <v>0</v>
      </c>
      <c r="AI800" s="17" t="s">
        <v>131</v>
      </c>
      <c r="AJ800" s="17">
        <v>0.55218786652710095</v>
      </c>
      <c r="AK800" s="17"/>
      <c r="AL800" s="17">
        <v>1</v>
      </c>
      <c r="AM800" s="17">
        <v>0.53946032215304895</v>
      </c>
      <c r="AN800" s="17">
        <v>0</v>
      </c>
      <c r="AO800" s="17"/>
      <c r="AP800" s="17">
        <v>0</v>
      </c>
      <c r="AQ800" s="17">
        <v>0.49831052670553</v>
      </c>
      <c r="AR800" s="17">
        <v>0.40419085219784701</v>
      </c>
      <c r="AS800" s="17">
        <v>0.63413191843846195</v>
      </c>
      <c r="AT800" s="17">
        <v>0</v>
      </c>
      <c r="AU800" s="17"/>
      <c r="AV800" s="17" t="s">
        <v>131</v>
      </c>
      <c r="AW800" s="17">
        <v>0</v>
      </c>
      <c r="AX800" s="17">
        <v>0</v>
      </c>
      <c r="AY800" s="17">
        <v>0.58121456715122899</v>
      </c>
      <c r="AZ800" s="17">
        <v>0</v>
      </c>
      <c r="BA800" s="17">
        <v>0.49831292209304301</v>
      </c>
      <c r="BB800" s="17">
        <v>0.365652710037842</v>
      </c>
      <c r="BC800" s="17">
        <v>0.57635566470349897</v>
      </c>
      <c r="BD800" s="17">
        <v>0</v>
      </c>
      <c r="BE800" s="17">
        <v>1</v>
      </c>
      <c r="BF800" s="17" t="s">
        <v>131</v>
      </c>
      <c r="BG800" s="17">
        <v>0.47428905613913602</v>
      </c>
      <c r="BH800" s="17" t="s">
        <v>131</v>
      </c>
      <c r="BI800" s="17" t="s">
        <v>131</v>
      </c>
      <c r="BJ800" s="17">
        <v>0</v>
      </c>
      <c r="BK800" s="17">
        <v>1</v>
      </c>
      <c r="BL800" s="17"/>
      <c r="BM800" s="17">
        <v>0.20848176451015901</v>
      </c>
      <c r="BN800" s="17">
        <v>0.36207198736199803</v>
      </c>
      <c r="BO800" s="17">
        <v>0.64922285711494698</v>
      </c>
      <c r="BP800" s="17">
        <v>0.51714677546077303</v>
      </c>
      <c r="BQ800" s="17">
        <v>0.241164645959274</v>
      </c>
      <c r="BR800" s="17">
        <v>0.45174479493909597</v>
      </c>
      <c r="BS800" s="17"/>
      <c r="BT800" s="17">
        <v>0.38955286017390001</v>
      </c>
      <c r="BU800" s="17">
        <v>0.297305941164414</v>
      </c>
      <c r="BV800" s="17"/>
      <c r="BW800" s="17">
        <v>0.300790936130991</v>
      </c>
      <c r="BX800" s="17">
        <v>0.38812978227838901</v>
      </c>
      <c r="BY800" s="17"/>
      <c r="BZ800" s="17">
        <v>0.33280109929303497</v>
      </c>
      <c r="CA800" s="17" t="s">
        <v>131</v>
      </c>
      <c r="CB800" s="17">
        <v>0.40840566340860301</v>
      </c>
      <c r="CC800" s="17"/>
      <c r="CD800" s="17">
        <v>0.46695246943978402</v>
      </c>
      <c r="CE800" s="17">
        <v>0.22279355277957899</v>
      </c>
      <c r="CF800" s="17">
        <v>0.22331576952597901</v>
      </c>
      <c r="CG800" s="17"/>
      <c r="CH800" s="17">
        <v>0.303848958173635</v>
      </c>
      <c r="CI800" s="17">
        <v>0.36801072824030101</v>
      </c>
      <c r="CJ800" s="17">
        <v>0.20324935983575601</v>
      </c>
      <c r="CK800" s="17"/>
      <c r="CL800" s="17">
        <v>0.32686253278573901</v>
      </c>
      <c r="CM800" s="17">
        <v>0.34998563426303197</v>
      </c>
      <c r="CN800" s="17"/>
      <c r="CO800" s="17" t="s">
        <v>131</v>
      </c>
      <c r="CP800" s="17">
        <v>0.74351780803427703</v>
      </c>
      <c r="CQ800" s="17">
        <v>0.35116152224257502</v>
      </c>
      <c r="CR800" s="17">
        <v>0.107915513527841</v>
      </c>
    </row>
    <row r="801" spans="2:96" x14ac:dyDescent="0.25">
      <c r="B801" t="s">
        <v>414</v>
      </c>
      <c r="C801" s="17">
        <v>0.32931410334572703</v>
      </c>
      <c r="D801" s="17">
        <v>0.43926497306475998</v>
      </c>
      <c r="E801" s="17">
        <v>0.21870653754164601</v>
      </c>
      <c r="F801" s="17"/>
      <c r="G801" s="17">
        <v>0</v>
      </c>
      <c r="H801" s="17">
        <v>1</v>
      </c>
      <c r="I801" s="17">
        <v>0.36866887156744199</v>
      </c>
      <c r="J801" s="17">
        <v>0.60732497062596802</v>
      </c>
      <c r="K801" s="17">
        <v>0</v>
      </c>
      <c r="L801" s="17">
        <v>0.33743204099624602</v>
      </c>
      <c r="M801" s="17"/>
      <c r="N801" s="17">
        <v>0.56138236782551398</v>
      </c>
      <c r="O801" s="17">
        <v>0.20927053322769301</v>
      </c>
      <c r="P801" s="17">
        <v>0.63872971050129301</v>
      </c>
      <c r="Q801" s="17">
        <v>0</v>
      </c>
      <c r="R801" s="17"/>
      <c r="S801" s="17">
        <v>0.30297206586134801</v>
      </c>
      <c r="T801" s="17">
        <v>1</v>
      </c>
      <c r="U801" s="17">
        <v>0</v>
      </c>
      <c r="V801" s="17">
        <v>0</v>
      </c>
      <c r="W801" s="17">
        <v>0</v>
      </c>
      <c r="X801" s="17" t="s">
        <v>131</v>
      </c>
      <c r="Y801" s="17">
        <v>0</v>
      </c>
      <c r="Z801" s="17">
        <v>1</v>
      </c>
      <c r="AA801" s="17">
        <v>0.57539473272122499</v>
      </c>
      <c r="AB801" s="17">
        <v>0.23594959027860099</v>
      </c>
      <c r="AC801" s="17">
        <v>1</v>
      </c>
      <c r="AD801" s="17">
        <v>0</v>
      </c>
      <c r="AE801" s="17"/>
      <c r="AF801" s="17">
        <v>0.50797182170599697</v>
      </c>
      <c r="AG801" s="17">
        <v>0.34445550541126502</v>
      </c>
      <c r="AH801" s="17">
        <v>0</v>
      </c>
      <c r="AI801" s="17" t="s">
        <v>131</v>
      </c>
      <c r="AJ801" s="17">
        <v>0.192085242444379</v>
      </c>
      <c r="AK801" s="17"/>
      <c r="AL801" s="17">
        <v>0</v>
      </c>
      <c r="AM801" s="17">
        <v>0.30281627693047303</v>
      </c>
      <c r="AN801" s="17">
        <v>0</v>
      </c>
      <c r="AO801" s="17"/>
      <c r="AP801" s="17">
        <v>0.16770811298831001</v>
      </c>
      <c r="AQ801" s="17">
        <v>0.47677761302370902</v>
      </c>
      <c r="AR801" s="17">
        <v>0.28623593204680597</v>
      </c>
      <c r="AS801" s="17">
        <v>0.63413191843846195</v>
      </c>
      <c r="AT801" s="17">
        <v>1</v>
      </c>
      <c r="AU801" s="17"/>
      <c r="AV801" s="17" t="s">
        <v>131</v>
      </c>
      <c r="AW801" s="17">
        <v>0</v>
      </c>
      <c r="AX801" s="17">
        <v>0</v>
      </c>
      <c r="AY801" s="17">
        <v>0</v>
      </c>
      <c r="AZ801" s="17">
        <v>0.47055709900169701</v>
      </c>
      <c r="BA801" s="17">
        <v>0</v>
      </c>
      <c r="BB801" s="17">
        <v>0.38271267568027001</v>
      </c>
      <c r="BC801" s="17">
        <v>0.57635566470349897</v>
      </c>
      <c r="BD801" s="17">
        <v>0</v>
      </c>
      <c r="BE801" s="17">
        <v>0</v>
      </c>
      <c r="BF801" s="17" t="s">
        <v>131</v>
      </c>
      <c r="BG801" s="17">
        <v>1</v>
      </c>
      <c r="BH801" s="17" t="s">
        <v>131</v>
      </c>
      <c r="BI801" s="17" t="s">
        <v>131</v>
      </c>
      <c r="BJ801" s="17">
        <v>0</v>
      </c>
      <c r="BK801" s="17">
        <v>1</v>
      </c>
      <c r="BL801" s="17"/>
      <c r="BM801" s="17">
        <v>0.33508824811293397</v>
      </c>
      <c r="BN801" s="17">
        <v>0.32779537533099301</v>
      </c>
      <c r="BO801" s="17">
        <v>0.34715330178921899</v>
      </c>
      <c r="BP801" s="17">
        <v>0.28705106000490999</v>
      </c>
      <c r="BQ801" s="17">
        <v>0.241164645959274</v>
      </c>
      <c r="BR801" s="17">
        <v>0.54825520506090397</v>
      </c>
      <c r="BS801" s="17"/>
      <c r="BT801" s="17">
        <v>0.29984359074970401</v>
      </c>
      <c r="BU801" s="17">
        <v>0.40967737024142897</v>
      </c>
      <c r="BV801" s="17"/>
      <c r="BW801" s="17">
        <v>0.521295600003022</v>
      </c>
      <c r="BX801" s="17">
        <v>0.25983430413588599</v>
      </c>
      <c r="BY801" s="17"/>
      <c r="BZ801" s="17">
        <v>0.26823415848747001</v>
      </c>
      <c r="CA801" s="17" t="s">
        <v>131</v>
      </c>
      <c r="CB801" s="17">
        <v>0.41254360527178802</v>
      </c>
      <c r="CC801" s="17"/>
      <c r="CD801" s="17">
        <v>0.54117554840134596</v>
      </c>
      <c r="CE801" s="17">
        <v>0.11747346263089201</v>
      </c>
      <c r="CF801" s="17">
        <v>0.242249619705137</v>
      </c>
      <c r="CG801" s="17"/>
      <c r="CH801" s="17">
        <v>0.32127249131049601</v>
      </c>
      <c r="CI801" s="17">
        <v>0.29738703831943902</v>
      </c>
      <c r="CJ801" s="17">
        <v>0.22048187743318501</v>
      </c>
      <c r="CK801" s="17"/>
      <c r="CL801" s="17">
        <v>0.33476794704968099</v>
      </c>
      <c r="CM801" s="17">
        <v>0.34706773490639398</v>
      </c>
      <c r="CN801" s="17"/>
      <c r="CO801" s="17" t="s">
        <v>131</v>
      </c>
      <c r="CP801" s="17">
        <v>0.208787233243697</v>
      </c>
      <c r="CQ801" s="17">
        <v>0.37116106476237198</v>
      </c>
      <c r="CR801" s="17">
        <v>0.38235161424099001</v>
      </c>
    </row>
    <row r="802" spans="2:96" x14ac:dyDescent="0.25">
      <c r="B802" t="s">
        <v>418</v>
      </c>
      <c r="C802" s="17">
        <v>0.22036973270948701</v>
      </c>
      <c r="D802" s="17">
        <v>0.29724105305551202</v>
      </c>
      <c r="E802" s="17">
        <v>0.14303928825418599</v>
      </c>
      <c r="F802" s="17"/>
      <c r="G802" s="17">
        <v>0</v>
      </c>
      <c r="H802" s="17">
        <v>0</v>
      </c>
      <c r="I802" s="17">
        <v>0.24583853888082099</v>
      </c>
      <c r="J802" s="17">
        <v>0.38378493202570202</v>
      </c>
      <c r="K802" s="17">
        <v>0.32019736996511899</v>
      </c>
      <c r="L802" s="17">
        <v>0</v>
      </c>
      <c r="M802" s="17"/>
      <c r="N802" s="17">
        <v>0</v>
      </c>
      <c r="O802" s="17">
        <v>0.60493002526398298</v>
      </c>
      <c r="P802" s="17">
        <v>0.31319338120642098</v>
      </c>
      <c r="Q802" s="17">
        <v>0.10489942486743099</v>
      </c>
      <c r="R802" s="17"/>
      <c r="S802" s="17">
        <v>0.163262217777628</v>
      </c>
      <c r="T802" s="17">
        <v>0</v>
      </c>
      <c r="U802" s="17">
        <v>0.50356693763503702</v>
      </c>
      <c r="V802" s="17">
        <v>0.32840294798192499</v>
      </c>
      <c r="W802" s="17">
        <v>0</v>
      </c>
      <c r="X802" s="17" t="s">
        <v>131</v>
      </c>
      <c r="Y802" s="17">
        <v>0</v>
      </c>
      <c r="Z802" s="17">
        <v>1</v>
      </c>
      <c r="AA802" s="17">
        <v>0.208412704213679</v>
      </c>
      <c r="AB802" s="17">
        <v>0.23594959027860099</v>
      </c>
      <c r="AC802" s="17">
        <v>0</v>
      </c>
      <c r="AD802" s="17">
        <v>0</v>
      </c>
      <c r="AE802" s="17"/>
      <c r="AF802" s="17">
        <v>0.254218389929386</v>
      </c>
      <c r="AG802" s="17">
        <v>0.238702850521406</v>
      </c>
      <c r="AH802" s="17">
        <v>0</v>
      </c>
      <c r="AI802" s="17" t="s">
        <v>131</v>
      </c>
      <c r="AJ802" s="17">
        <v>0.34361279786646998</v>
      </c>
      <c r="AK802" s="17"/>
      <c r="AL802" s="17">
        <v>0</v>
      </c>
      <c r="AM802" s="17">
        <v>0.10527298881309401</v>
      </c>
      <c r="AN802" s="17">
        <v>0</v>
      </c>
      <c r="AO802" s="17"/>
      <c r="AP802" s="17">
        <v>0.16770811298831001</v>
      </c>
      <c r="AQ802" s="17">
        <v>0.31067091677800301</v>
      </c>
      <c r="AR802" s="17">
        <v>0.25930210185424202</v>
      </c>
      <c r="AS802" s="17">
        <v>0</v>
      </c>
      <c r="AT802" s="17">
        <v>0</v>
      </c>
      <c r="AU802" s="17"/>
      <c r="AV802" s="17" t="s">
        <v>131</v>
      </c>
      <c r="AW802" s="17">
        <v>0.30221753503256699</v>
      </c>
      <c r="AX802" s="17">
        <v>0</v>
      </c>
      <c r="AY802" s="17">
        <v>0</v>
      </c>
      <c r="AZ802" s="17">
        <v>0.47055709900169701</v>
      </c>
      <c r="BA802" s="17">
        <v>0</v>
      </c>
      <c r="BB802" s="17">
        <v>0.365652710037842</v>
      </c>
      <c r="BC802" s="17">
        <v>0</v>
      </c>
      <c r="BD802" s="17">
        <v>0</v>
      </c>
      <c r="BE802" s="17">
        <v>0</v>
      </c>
      <c r="BF802" s="17" t="s">
        <v>131</v>
      </c>
      <c r="BG802" s="17">
        <v>0.52571094386086403</v>
      </c>
      <c r="BH802" s="17" t="s">
        <v>131</v>
      </c>
      <c r="BI802" s="17" t="s">
        <v>131</v>
      </c>
      <c r="BJ802" s="17">
        <v>0</v>
      </c>
      <c r="BK802" s="17">
        <v>0</v>
      </c>
      <c r="BL802" s="17"/>
      <c r="BM802" s="17">
        <v>0.12660648360277499</v>
      </c>
      <c r="BN802" s="17">
        <v>0.32936982806935999</v>
      </c>
      <c r="BO802" s="17">
        <v>0.64922285711494698</v>
      </c>
      <c r="BP802" s="17">
        <v>0</v>
      </c>
      <c r="BQ802" s="17">
        <v>0</v>
      </c>
      <c r="BR802" s="17">
        <v>0.45174479493909597</v>
      </c>
      <c r="BS802" s="17"/>
      <c r="BT802" s="17">
        <v>0.149976135309628</v>
      </c>
      <c r="BU802" s="17">
        <v>0.41232633465731799</v>
      </c>
      <c r="BV802" s="17"/>
      <c r="BW802" s="17">
        <v>0.10545004718080001</v>
      </c>
      <c r="BX802" s="17">
        <v>0.31837225425163301</v>
      </c>
      <c r="BY802" s="17"/>
      <c r="BZ802" s="17">
        <v>0.243347886213583</v>
      </c>
      <c r="CA802" s="17" t="s">
        <v>131</v>
      </c>
      <c r="CB802" s="17">
        <v>0.189058959987529</v>
      </c>
      <c r="CC802" s="17"/>
      <c r="CD802" s="17">
        <v>0.236905907305897</v>
      </c>
      <c r="CE802" s="17">
        <v>0.11747346263089201</v>
      </c>
      <c r="CF802" s="17">
        <v>0.22331576952597901</v>
      </c>
      <c r="CG802" s="17"/>
      <c r="CH802" s="17">
        <v>0.137786650756415</v>
      </c>
      <c r="CI802" s="17">
        <v>0.29738703831943902</v>
      </c>
      <c r="CJ802" s="17">
        <v>0.20324935983575601</v>
      </c>
      <c r="CK802" s="17"/>
      <c r="CL802" s="17">
        <v>0.186945046049975</v>
      </c>
      <c r="CM802" s="17">
        <v>0.25852012370584099</v>
      </c>
      <c r="CN802" s="17"/>
      <c r="CO802" s="17" t="s">
        <v>131</v>
      </c>
      <c r="CP802" s="17">
        <v>0.12573249002578901</v>
      </c>
      <c r="CQ802" s="17">
        <v>0.36339700614272002</v>
      </c>
      <c r="CR802" s="17">
        <v>0.17766342983047101</v>
      </c>
    </row>
    <row r="803" spans="2:96" x14ac:dyDescent="0.25">
      <c r="B803" t="s">
        <v>420</v>
      </c>
      <c r="C803" s="17">
        <v>0.20038504793117001</v>
      </c>
      <c r="D803" s="17">
        <v>0.18290534227666599</v>
      </c>
      <c r="E803" s="17">
        <v>0.217969153435356</v>
      </c>
      <c r="F803" s="17"/>
      <c r="G803" s="17">
        <v>0</v>
      </c>
      <c r="H803" s="17">
        <v>1</v>
      </c>
      <c r="I803" s="17">
        <v>0</v>
      </c>
      <c r="J803" s="17">
        <v>0.213488772009647</v>
      </c>
      <c r="K803" s="17">
        <v>0.31425073872662501</v>
      </c>
      <c r="L803" s="17">
        <v>0.30665220824154799</v>
      </c>
      <c r="M803" s="17"/>
      <c r="N803" s="17">
        <v>0.545057116492081</v>
      </c>
      <c r="O803" s="17">
        <v>0.188137663497943</v>
      </c>
      <c r="P803" s="17">
        <v>0</v>
      </c>
      <c r="Q803" s="17">
        <v>0.12262775187184199</v>
      </c>
      <c r="R803" s="17"/>
      <c r="S803" s="17">
        <v>0</v>
      </c>
      <c r="T803" s="17">
        <v>0</v>
      </c>
      <c r="U803" s="17">
        <v>1</v>
      </c>
      <c r="V803" s="17">
        <v>0</v>
      </c>
      <c r="W803" s="17">
        <v>0</v>
      </c>
      <c r="X803" s="17" t="s">
        <v>131</v>
      </c>
      <c r="Y803" s="17">
        <v>0</v>
      </c>
      <c r="Z803" s="17">
        <v>0</v>
      </c>
      <c r="AA803" s="17">
        <v>0.346083274710347</v>
      </c>
      <c r="AB803" s="17">
        <v>0.49587538732798703</v>
      </c>
      <c r="AC803" s="17">
        <v>0</v>
      </c>
      <c r="AD803" s="17">
        <v>0</v>
      </c>
      <c r="AE803" s="17"/>
      <c r="AF803" s="17">
        <v>0.10883916554204701</v>
      </c>
      <c r="AG803" s="17">
        <v>0.31357951010241503</v>
      </c>
      <c r="AH803" s="17">
        <v>0</v>
      </c>
      <c r="AI803" s="17" t="s">
        <v>131</v>
      </c>
      <c r="AJ803" s="17">
        <v>0.15152755542209101</v>
      </c>
      <c r="AK803" s="17"/>
      <c r="AL803" s="17">
        <v>0</v>
      </c>
      <c r="AM803" s="17">
        <v>0.36976030441868701</v>
      </c>
      <c r="AN803" s="17">
        <v>0</v>
      </c>
      <c r="AO803" s="17"/>
      <c r="AP803" s="17">
        <v>0.18047068529866001</v>
      </c>
      <c r="AQ803" s="17">
        <v>0</v>
      </c>
      <c r="AR803" s="17">
        <v>0.108162700485594</v>
      </c>
      <c r="AS803" s="17">
        <v>1</v>
      </c>
      <c r="AT803" s="17">
        <v>0</v>
      </c>
      <c r="AU803" s="17"/>
      <c r="AV803" s="17" t="s">
        <v>131</v>
      </c>
      <c r="AW803" s="17">
        <v>0.35329323248558098</v>
      </c>
      <c r="AX803" s="17">
        <v>0</v>
      </c>
      <c r="AY803" s="17">
        <v>0</v>
      </c>
      <c r="AZ803" s="17">
        <v>0</v>
      </c>
      <c r="BA803" s="17">
        <v>0</v>
      </c>
      <c r="BB803" s="17">
        <v>0</v>
      </c>
      <c r="BC803" s="17">
        <v>0.42364433529650097</v>
      </c>
      <c r="BD803" s="17">
        <v>0</v>
      </c>
      <c r="BE803" s="17">
        <v>0</v>
      </c>
      <c r="BF803" s="17" t="s">
        <v>131</v>
      </c>
      <c r="BG803" s="17">
        <v>0</v>
      </c>
      <c r="BH803" s="17" t="s">
        <v>131</v>
      </c>
      <c r="BI803" s="17" t="s">
        <v>131</v>
      </c>
      <c r="BJ803" s="17">
        <v>1</v>
      </c>
      <c r="BK803" s="17">
        <v>1</v>
      </c>
      <c r="BL803" s="17"/>
      <c r="BM803" s="17">
        <v>0.20848176451015901</v>
      </c>
      <c r="BN803" s="17">
        <v>0.15226244504689801</v>
      </c>
      <c r="BO803" s="17">
        <v>0.35077714288505302</v>
      </c>
      <c r="BP803" s="17">
        <v>0</v>
      </c>
      <c r="BQ803" s="17">
        <v>0.22139166743106301</v>
      </c>
      <c r="BR803" s="17">
        <v>0.45174479493909597</v>
      </c>
      <c r="BS803" s="17"/>
      <c r="BT803" s="17">
        <v>0.27386949309160102</v>
      </c>
      <c r="BU803" s="17">
        <v>0</v>
      </c>
      <c r="BV803" s="17"/>
      <c r="BW803" s="17">
        <v>0.38853219065717998</v>
      </c>
      <c r="BX803" s="17">
        <v>0.11576076907102301</v>
      </c>
      <c r="BY803" s="17"/>
      <c r="BZ803" s="17">
        <v>0.112094725089233</v>
      </c>
      <c r="CA803" s="17" t="s">
        <v>131</v>
      </c>
      <c r="CB803" s="17">
        <v>0.32069228809123002</v>
      </c>
      <c r="CC803" s="17"/>
      <c r="CD803" s="17">
        <v>0.27008430365392999</v>
      </c>
      <c r="CE803" s="17">
        <v>0.11869973690037899</v>
      </c>
      <c r="CF803" s="17">
        <v>0.22331576952597901</v>
      </c>
      <c r="CG803" s="17"/>
      <c r="CH803" s="17">
        <v>0.12396923554464299</v>
      </c>
      <c r="CI803" s="17">
        <v>0</v>
      </c>
      <c r="CJ803" s="17">
        <v>0.20324935983575601</v>
      </c>
      <c r="CK803" s="17"/>
      <c r="CL803" s="17">
        <v>0.14931030860406699</v>
      </c>
      <c r="CM803" s="17">
        <v>0.24972998228532001</v>
      </c>
      <c r="CN803" s="17"/>
      <c r="CO803" s="17" t="s">
        <v>131</v>
      </c>
      <c r="CP803" s="17">
        <v>0.32116048977908301</v>
      </c>
      <c r="CQ803" s="17">
        <v>0.216147729309633</v>
      </c>
      <c r="CR803" s="17">
        <v>0.103063194442079</v>
      </c>
    </row>
    <row r="804" spans="2:96" x14ac:dyDescent="0.25">
      <c r="B804" t="s">
        <v>415</v>
      </c>
      <c r="C804" s="17">
        <v>0.174668849250737</v>
      </c>
      <c r="D804" s="17">
        <v>7.1606392614743997E-2</v>
      </c>
      <c r="E804" s="17">
        <v>0.27834686001523501</v>
      </c>
      <c r="F804" s="17"/>
      <c r="G804" s="17">
        <v>0.51435226936672696</v>
      </c>
      <c r="H804" s="17">
        <v>0</v>
      </c>
      <c r="I804" s="17">
        <v>0.114383431371561</v>
      </c>
      <c r="J804" s="17">
        <v>0.41187999016609</v>
      </c>
      <c r="K804" s="17">
        <v>0</v>
      </c>
      <c r="L804" s="17">
        <v>0</v>
      </c>
      <c r="M804" s="17"/>
      <c r="N804" s="17">
        <v>0</v>
      </c>
      <c r="O804" s="17">
        <v>0.207521828538346</v>
      </c>
      <c r="P804" s="17">
        <v>0.15166875752082901</v>
      </c>
      <c r="Q804" s="17">
        <v>0.29409372357036401</v>
      </c>
      <c r="R804" s="17"/>
      <c r="S804" s="17">
        <v>0.23066667553838299</v>
      </c>
      <c r="T804" s="17">
        <v>0</v>
      </c>
      <c r="U804" s="17">
        <v>0</v>
      </c>
      <c r="V804" s="17">
        <v>0</v>
      </c>
      <c r="W804" s="17">
        <v>0</v>
      </c>
      <c r="X804" s="17" t="s">
        <v>131</v>
      </c>
      <c r="Y804" s="17">
        <v>0</v>
      </c>
      <c r="Z804" s="17">
        <v>1</v>
      </c>
      <c r="AA804" s="17">
        <v>0.208412704213679</v>
      </c>
      <c r="AB804" s="17">
        <v>0.27170602084319301</v>
      </c>
      <c r="AC804" s="17">
        <v>0</v>
      </c>
      <c r="AD804" s="17">
        <v>0</v>
      </c>
      <c r="AE804" s="17"/>
      <c r="AF804" s="17">
        <v>0.131413955700801</v>
      </c>
      <c r="AG804" s="17">
        <v>0.314188163502856</v>
      </c>
      <c r="AH804" s="17">
        <v>0</v>
      </c>
      <c r="AI804" s="17" t="s">
        <v>131</v>
      </c>
      <c r="AJ804" s="17">
        <v>0</v>
      </c>
      <c r="AK804" s="17"/>
      <c r="AL804" s="17">
        <v>0</v>
      </c>
      <c r="AM804" s="17">
        <v>0.27620777845882599</v>
      </c>
      <c r="AN804" s="17">
        <v>0</v>
      </c>
      <c r="AO804" s="17"/>
      <c r="AP804" s="17">
        <v>0.60052446185399999</v>
      </c>
      <c r="AQ804" s="17">
        <v>0.154683728968252</v>
      </c>
      <c r="AR804" s="17">
        <v>0</v>
      </c>
      <c r="AS804" s="17">
        <v>0</v>
      </c>
      <c r="AT804" s="17">
        <v>0</v>
      </c>
      <c r="AU804" s="17"/>
      <c r="AV804" s="17" t="s">
        <v>131</v>
      </c>
      <c r="AW804" s="17">
        <v>0.35329323248558098</v>
      </c>
      <c r="AX804" s="17">
        <v>0</v>
      </c>
      <c r="AY804" s="17">
        <v>0</v>
      </c>
      <c r="AZ804" s="17">
        <v>0</v>
      </c>
      <c r="BA804" s="17">
        <v>0</v>
      </c>
      <c r="BB804" s="17">
        <v>0.44637606860057</v>
      </c>
      <c r="BC804" s="17">
        <v>0</v>
      </c>
      <c r="BD804" s="17">
        <v>0</v>
      </c>
      <c r="BE804" s="17">
        <v>0</v>
      </c>
      <c r="BF804" s="17" t="s">
        <v>131</v>
      </c>
      <c r="BG804" s="17">
        <v>0.52571094386086403</v>
      </c>
      <c r="BH804" s="17" t="s">
        <v>131</v>
      </c>
      <c r="BI804" s="17" t="s">
        <v>131</v>
      </c>
      <c r="BJ804" s="17">
        <v>0</v>
      </c>
      <c r="BK804" s="17">
        <v>0</v>
      </c>
      <c r="BL804" s="17"/>
      <c r="BM804" s="17">
        <v>0.203856779956538</v>
      </c>
      <c r="BN804" s="17">
        <v>0.17149963580924801</v>
      </c>
      <c r="BO804" s="17">
        <v>0.65284669821078101</v>
      </c>
      <c r="BP804" s="17">
        <v>0</v>
      </c>
      <c r="BQ804" s="17">
        <v>0</v>
      </c>
      <c r="BR804" s="17">
        <v>0</v>
      </c>
      <c r="BS804" s="17"/>
      <c r="BT804" s="17">
        <v>0.18576091083005</v>
      </c>
      <c r="BU804" s="17">
        <v>0.144421859069706</v>
      </c>
      <c r="BV804" s="17"/>
      <c r="BW804" s="17">
        <v>0.29122174693134101</v>
      </c>
      <c r="BX804" s="17">
        <v>0.129074286690148</v>
      </c>
      <c r="BY804" s="17"/>
      <c r="BZ804" s="17">
        <v>6.2263054672058497E-2</v>
      </c>
      <c r="CA804" s="17" t="s">
        <v>131</v>
      </c>
      <c r="CB804" s="17">
        <v>0.32783660862080599</v>
      </c>
      <c r="CC804" s="17"/>
      <c r="CD804" s="17">
        <v>8.2978914228576797E-2</v>
      </c>
      <c r="CE804" s="17">
        <v>0.28467330664545099</v>
      </c>
      <c r="CF804" s="17">
        <v>0</v>
      </c>
      <c r="CG804" s="17"/>
      <c r="CH804" s="17">
        <v>0</v>
      </c>
      <c r="CI804" s="17">
        <v>0</v>
      </c>
      <c r="CJ804" s="17">
        <v>0</v>
      </c>
      <c r="CK804" s="17"/>
      <c r="CL804" s="17">
        <v>0.33294303679922799</v>
      </c>
      <c r="CM804" s="17">
        <v>7.3985383879789798E-2</v>
      </c>
      <c r="CN804" s="17"/>
      <c r="CO804" s="17" t="s">
        <v>131</v>
      </c>
      <c r="CP804" s="17">
        <v>0.12573249002578901</v>
      </c>
      <c r="CQ804" s="17">
        <v>0.31330763139408502</v>
      </c>
      <c r="CR804" s="17">
        <v>0.103063194442079</v>
      </c>
    </row>
    <row r="805" spans="2:96" x14ac:dyDescent="0.25">
      <c r="B805" t="s">
        <v>419</v>
      </c>
      <c r="C805" s="17">
        <v>0.15049926295129601</v>
      </c>
      <c r="D805" s="17">
        <v>0.15256660200688399</v>
      </c>
      <c r="E805" s="17">
        <v>0.14841957644027001</v>
      </c>
      <c r="F805" s="17"/>
      <c r="G805" s="17">
        <v>0</v>
      </c>
      <c r="H805" s="17">
        <v>0</v>
      </c>
      <c r="I805" s="17">
        <v>0.12585332318901099</v>
      </c>
      <c r="J805" s="17">
        <v>0.213488772009647</v>
      </c>
      <c r="K805" s="17">
        <v>0.32517864366854599</v>
      </c>
      <c r="L805" s="17">
        <v>0</v>
      </c>
      <c r="M805" s="17"/>
      <c r="N805" s="17">
        <v>0</v>
      </c>
      <c r="O805" s="17">
        <v>0.18659568673596899</v>
      </c>
      <c r="P805" s="17">
        <v>0.15464146698335099</v>
      </c>
      <c r="Q805" s="17">
        <v>0.231433097352199</v>
      </c>
      <c r="R805" s="17"/>
      <c r="S805" s="17">
        <v>0.14637170905774199</v>
      </c>
      <c r="T805" s="17">
        <v>0</v>
      </c>
      <c r="U805" s="17">
        <v>0</v>
      </c>
      <c r="V805" s="17">
        <v>0.297259806884764</v>
      </c>
      <c r="W805" s="17">
        <v>0</v>
      </c>
      <c r="X805" s="17" t="s">
        <v>131</v>
      </c>
      <c r="Y805" s="17">
        <v>0</v>
      </c>
      <c r="Z805" s="17">
        <v>0</v>
      </c>
      <c r="AA805" s="17">
        <v>0.22931145801087799</v>
      </c>
      <c r="AB805" s="17">
        <v>0.27170602084319301</v>
      </c>
      <c r="AC805" s="17">
        <v>0</v>
      </c>
      <c r="AD805" s="17">
        <v>0</v>
      </c>
      <c r="AE805" s="17"/>
      <c r="AF805" s="17">
        <v>0.13398967080524901</v>
      </c>
      <c r="AG805" s="17">
        <v>0.10767346351757701</v>
      </c>
      <c r="AH805" s="17">
        <v>0</v>
      </c>
      <c r="AI805" s="17" t="s">
        <v>131</v>
      </c>
      <c r="AJ805" s="17">
        <v>0</v>
      </c>
      <c r="AK805" s="17"/>
      <c r="AL805" s="17">
        <v>0</v>
      </c>
      <c r="AM805" s="17">
        <v>9.4657442933515107E-2</v>
      </c>
      <c r="AN805" s="17">
        <v>0</v>
      </c>
      <c r="AO805" s="17"/>
      <c r="AP805" s="17">
        <v>0.18047068529866001</v>
      </c>
      <c r="AQ805" s="17">
        <v>0.170194765976944</v>
      </c>
      <c r="AR805" s="17">
        <v>0.108817786256531</v>
      </c>
      <c r="AS805" s="17">
        <v>0</v>
      </c>
      <c r="AT805" s="17">
        <v>0</v>
      </c>
      <c r="AU805" s="17"/>
      <c r="AV805" s="17" t="s">
        <v>131</v>
      </c>
      <c r="AW805" s="17">
        <v>0.35329323248558098</v>
      </c>
      <c r="AX805" s="17">
        <v>0</v>
      </c>
      <c r="AY805" s="17">
        <v>0.41878543284877101</v>
      </c>
      <c r="AZ805" s="17">
        <v>0</v>
      </c>
      <c r="BA805" s="17">
        <v>0.49831292209304301</v>
      </c>
      <c r="BB805" s="17">
        <v>0.18719037666278701</v>
      </c>
      <c r="BC805" s="17">
        <v>0</v>
      </c>
      <c r="BD805" s="17">
        <v>0</v>
      </c>
      <c r="BE805" s="17">
        <v>0</v>
      </c>
      <c r="BF805" s="17" t="s">
        <v>131</v>
      </c>
      <c r="BG805" s="17">
        <v>0</v>
      </c>
      <c r="BH805" s="17" t="s">
        <v>131</v>
      </c>
      <c r="BI805" s="17" t="s">
        <v>131</v>
      </c>
      <c r="BJ805" s="17">
        <v>0</v>
      </c>
      <c r="BK805" s="17">
        <v>0</v>
      </c>
      <c r="BL805" s="17"/>
      <c r="BM805" s="17">
        <v>0</v>
      </c>
      <c r="BN805" s="17">
        <v>0.16374847461384801</v>
      </c>
      <c r="BO805" s="17">
        <v>0.35077714288505302</v>
      </c>
      <c r="BP805" s="17">
        <v>0.21227182682127901</v>
      </c>
      <c r="BQ805" s="17">
        <v>0</v>
      </c>
      <c r="BR805" s="17">
        <v>0.54825520506090397</v>
      </c>
      <c r="BS805" s="17"/>
      <c r="BT805" s="17">
        <v>0.20568978215025699</v>
      </c>
      <c r="BU805" s="17">
        <v>0</v>
      </c>
      <c r="BV805" s="17"/>
      <c r="BW805" s="17">
        <v>0.33050918638981103</v>
      </c>
      <c r="BX805" s="17">
        <v>0</v>
      </c>
      <c r="BY805" s="17"/>
      <c r="BZ805" s="17">
        <v>0.124491089297826</v>
      </c>
      <c r="CA805" s="17" t="s">
        <v>131</v>
      </c>
      <c r="CB805" s="17">
        <v>0.185938838808938</v>
      </c>
      <c r="CC805" s="17"/>
      <c r="CD805" s="17">
        <v>0.15374601081285599</v>
      </c>
      <c r="CE805" s="17">
        <v>0.22401982704906601</v>
      </c>
      <c r="CF805" s="17">
        <v>0</v>
      </c>
      <c r="CG805" s="17"/>
      <c r="CH805" s="17">
        <v>0.27733604391483202</v>
      </c>
      <c r="CI805" s="17">
        <v>0</v>
      </c>
      <c r="CJ805" s="17">
        <v>0</v>
      </c>
      <c r="CK805" s="17"/>
      <c r="CL805" s="17">
        <v>0</v>
      </c>
      <c r="CM805" s="17">
        <v>0.20137365535573701</v>
      </c>
      <c r="CN805" s="17"/>
      <c r="CO805" s="17" t="s">
        <v>131</v>
      </c>
      <c r="CP805" s="17">
        <v>0.129548775522659</v>
      </c>
      <c r="CQ805" s="17">
        <v>0.10422843867017401</v>
      </c>
      <c r="CR805" s="17">
        <v>0.20071512555623</v>
      </c>
    </row>
    <row r="806" spans="2:96" x14ac:dyDescent="0.25">
      <c r="B806" t="s">
        <v>421</v>
      </c>
      <c r="C806" s="17">
        <v>0.127863062630583</v>
      </c>
      <c r="D806" s="17">
        <v>7.3779820004615596E-2</v>
      </c>
      <c r="E806" s="17">
        <v>0.18226932456317299</v>
      </c>
      <c r="F806" s="17"/>
      <c r="G806" s="17">
        <v>0.51435226936672696</v>
      </c>
      <c r="H806" s="17">
        <v>0</v>
      </c>
      <c r="I806" s="17">
        <v>0</v>
      </c>
      <c r="J806" s="17">
        <v>0</v>
      </c>
      <c r="K806" s="17">
        <v>0.32643088516192498</v>
      </c>
      <c r="L806" s="17">
        <v>0</v>
      </c>
      <c r="M806" s="17"/>
      <c r="N806" s="17">
        <v>0</v>
      </c>
      <c r="O806" s="17">
        <v>0.188137663497943</v>
      </c>
      <c r="P806" s="17">
        <v>0</v>
      </c>
      <c r="Q806" s="17">
        <v>0.28027131717887999</v>
      </c>
      <c r="R806" s="17"/>
      <c r="S806" s="17">
        <v>0.37703838459612499</v>
      </c>
      <c r="T806" s="17">
        <v>0</v>
      </c>
      <c r="U806" s="17">
        <v>0.50356693763503702</v>
      </c>
      <c r="V806" s="17">
        <v>0</v>
      </c>
      <c r="W806" s="17">
        <v>0</v>
      </c>
      <c r="X806" s="17" t="s">
        <v>131</v>
      </c>
      <c r="Y806" s="17">
        <v>0</v>
      </c>
      <c r="Z806" s="17">
        <v>0</v>
      </c>
      <c r="AA806" s="17">
        <v>0</v>
      </c>
      <c r="AB806" s="17">
        <v>0</v>
      </c>
      <c r="AC806" s="17">
        <v>0</v>
      </c>
      <c r="AD806" s="17">
        <v>0</v>
      </c>
      <c r="AE806" s="17"/>
      <c r="AF806" s="17">
        <v>0</v>
      </c>
      <c r="AG806" s="17">
        <v>0.19443944677157399</v>
      </c>
      <c r="AH806" s="17">
        <v>0</v>
      </c>
      <c r="AI806" s="17" t="s">
        <v>131</v>
      </c>
      <c r="AJ806" s="17">
        <v>0.15152755542209101</v>
      </c>
      <c r="AK806" s="17"/>
      <c r="AL806" s="17">
        <v>0</v>
      </c>
      <c r="AM806" s="17">
        <v>0.170934789645732</v>
      </c>
      <c r="AN806" s="17">
        <v>0</v>
      </c>
      <c r="AO806" s="17"/>
      <c r="AP806" s="17">
        <v>0.25234566356702998</v>
      </c>
      <c r="AQ806" s="17">
        <v>0</v>
      </c>
      <c r="AR806" s="17">
        <v>0</v>
      </c>
      <c r="AS806" s="17">
        <v>0</v>
      </c>
      <c r="AT806" s="17">
        <v>0</v>
      </c>
      <c r="AU806" s="17"/>
      <c r="AV806" s="17" t="s">
        <v>131</v>
      </c>
      <c r="AW806" s="17">
        <v>0</v>
      </c>
      <c r="AX806" s="17">
        <v>0</v>
      </c>
      <c r="AY806" s="17">
        <v>0</v>
      </c>
      <c r="AZ806" s="17">
        <v>0</v>
      </c>
      <c r="BA806" s="17">
        <v>0.49831292209304301</v>
      </c>
      <c r="BB806" s="17">
        <v>0.27624565758021002</v>
      </c>
      <c r="BC806" s="17">
        <v>0</v>
      </c>
      <c r="BD806" s="17">
        <v>0</v>
      </c>
      <c r="BE806" s="17">
        <v>0</v>
      </c>
      <c r="BF806" s="17" t="s">
        <v>131</v>
      </c>
      <c r="BG806" s="17">
        <v>0</v>
      </c>
      <c r="BH806" s="17" t="s">
        <v>131</v>
      </c>
      <c r="BI806" s="17" t="s">
        <v>131</v>
      </c>
      <c r="BJ806" s="17">
        <v>0</v>
      </c>
      <c r="BK806" s="17">
        <v>0</v>
      </c>
      <c r="BL806" s="17"/>
      <c r="BM806" s="17">
        <v>0.203856779956538</v>
      </c>
      <c r="BN806" s="17">
        <v>0.16374847461384801</v>
      </c>
      <c r="BO806" s="17">
        <v>0</v>
      </c>
      <c r="BP806" s="17">
        <v>0</v>
      </c>
      <c r="BQ806" s="17">
        <v>0</v>
      </c>
      <c r="BR806" s="17">
        <v>0.45174479493909597</v>
      </c>
      <c r="BS806" s="17"/>
      <c r="BT806" s="17">
        <v>0.174752520256929</v>
      </c>
      <c r="BU806" s="17">
        <v>0</v>
      </c>
      <c r="BV806" s="17"/>
      <c r="BW806" s="17">
        <v>0.169791518197349</v>
      </c>
      <c r="BX806" s="17">
        <v>5.62822049922009E-2</v>
      </c>
      <c r="BY806" s="17"/>
      <c r="BZ806" s="17">
        <v>5.64471974382263E-2</v>
      </c>
      <c r="CA806" s="17" t="s">
        <v>131</v>
      </c>
      <c r="CB806" s="17">
        <v>0.22517662280769399</v>
      </c>
      <c r="CC806" s="17"/>
      <c r="CD806" s="17">
        <v>0</v>
      </c>
      <c r="CE806" s="17">
        <v>0.27129365989375898</v>
      </c>
      <c r="CF806" s="17">
        <v>0.22331576952597901</v>
      </c>
      <c r="CG806" s="17"/>
      <c r="CH806" s="17">
        <v>0</v>
      </c>
      <c r="CI806" s="17">
        <v>0</v>
      </c>
      <c r="CJ806" s="17">
        <v>0.20324935983575601</v>
      </c>
      <c r="CK806" s="17"/>
      <c r="CL806" s="17">
        <v>0.14599799074925299</v>
      </c>
      <c r="CM806" s="17">
        <v>5.77608482010665E-2</v>
      </c>
      <c r="CN806" s="17"/>
      <c r="CO806" s="17" t="s">
        <v>131</v>
      </c>
      <c r="CP806" s="17">
        <v>0.129548775522659</v>
      </c>
      <c r="CQ806" s="17">
        <v>0.293308088874288</v>
      </c>
      <c r="CR806" s="17">
        <v>0</v>
      </c>
    </row>
    <row r="807" spans="2:96" x14ac:dyDescent="0.25">
      <c r="B807" t="s">
        <v>247</v>
      </c>
      <c r="C807" s="17">
        <v>7.2250189644895796E-2</v>
      </c>
      <c r="D807" s="17">
        <v>0</v>
      </c>
      <c r="E807" s="17">
        <v>0.144931903085875</v>
      </c>
      <c r="F807" s="17"/>
      <c r="G807" s="17">
        <v>0</v>
      </c>
      <c r="H807" s="17">
        <v>0</v>
      </c>
      <c r="I807" s="17">
        <v>0</v>
      </c>
      <c r="J807" s="17">
        <v>0.17918625736438601</v>
      </c>
      <c r="K807" s="17">
        <v>0</v>
      </c>
      <c r="L807" s="17">
        <v>0.355915750762206</v>
      </c>
      <c r="M807" s="17"/>
      <c r="N807" s="17">
        <v>0.151249055517336</v>
      </c>
      <c r="O807" s="17">
        <v>0</v>
      </c>
      <c r="P807" s="17">
        <v>0.145794437806466</v>
      </c>
      <c r="Q807" s="17">
        <v>0</v>
      </c>
      <c r="R807" s="17"/>
      <c r="S807" s="17">
        <v>0</v>
      </c>
      <c r="T807" s="17">
        <v>0</v>
      </c>
      <c r="U807" s="17">
        <v>0</v>
      </c>
      <c r="V807" s="17">
        <v>0</v>
      </c>
      <c r="W807" s="17">
        <v>1</v>
      </c>
      <c r="X807" s="17" t="s">
        <v>131</v>
      </c>
      <c r="Y807" s="17">
        <v>0</v>
      </c>
      <c r="Z807" s="17">
        <v>0</v>
      </c>
      <c r="AA807" s="17">
        <v>0.21619256306509599</v>
      </c>
      <c r="AB807" s="17">
        <v>0</v>
      </c>
      <c r="AC807" s="17">
        <v>0</v>
      </c>
      <c r="AD807" s="17">
        <v>0</v>
      </c>
      <c r="AE807" s="17"/>
      <c r="AF807" s="17">
        <v>0.24501675682090099</v>
      </c>
      <c r="AG807" s="17">
        <v>0</v>
      </c>
      <c r="AH807" s="17">
        <v>0</v>
      </c>
      <c r="AI807" s="17" t="s">
        <v>131</v>
      </c>
      <c r="AJ807" s="17">
        <v>0</v>
      </c>
      <c r="AK807" s="17"/>
      <c r="AL807" s="17">
        <v>1</v>
      </c>
      <c r="AM807" s="17">
        <v>0</v>
      </c>
      <c r="AN807" s="17">
        <v>0</v>
      </c>
      <c r="AO807" s="17"/>
      <c r="AP807" s="17">
        <v>0.16121256907742501</v>
      </c>
      <c r="AQ807" s="17">
        <v>0</v>
      </c>
      <c r="AR807" s="17">
        <v>0.117954920151042</v>
      </c>
      <c r="AS807" s="17">
        <v>0</v>
      </c>
      <c r="AT807" s="17">
        <v>0</v>
      </c>
      <c r="AU807" s="17"/>
      <c r="AV807" s="17" t="s">
        <v>131</v>
      </c>
      <c r="AW807" s="17">
        <v>0</v>
      </c>
      <c r="AX807" s="17">
        <v>0</v>
      </c>
      <c r="AY807" s="17">
        <v>0</v>
      </c>
      <c r="AZ807" s="17">
        <v>0</v>
      </c>
      <c r="BA807" s="17">
        <v>0.50168707790695699</v>
      </c>
      <c r="BB807" s="17">
        <v>0</v>
      </c>
      <c r="BC807" s="17">
        <v>0</v>
      </c>
      <c r="BD807" s="17">
        <v>0</v>
      </c>
      <c r="BE807" s="17">
        <v>1</v>
      </c>
      <c r="BF807" s="17" t="s">
        <v>131</v>
      </c>
      <c r="BG807" s="17">
        <v>0</v>
      </c>
      <c r="BH807" s="17" t="s">
        <v>131</v>
      </c>
      <c r="BI807" s="17" t="s">
        <v>131</v>
      </c>
      <c r="BJ807" s="17">
        <v>0</v>
      </c>
      <c r="BK807" s="17">
        <v>0</v>
      </c>
      <c r="BL807" s="17"/>
      <c r="BM807" s="17">
        <v>0</v>
      </c>
      <c r="BN807" s="17">
        <v>0</v>
      </c>
      <c r="BO807" s="17">
        <v>0</v>
      </c>
      <c r="BP807" s="17">
        <v>0.23009571545586399</v>
      </c>
      <c r="BQ807" s="17">
        <v>0.25695814153132002</v>
      </c>
      <c r="BR807" s="17">
        <v>0</v>
      </c>
      <c r="BS807" s="17"/>
      <c r="BT807" s="17">
        <v>4.7834946460990603E-2</v>
      </c>
      <c r="BU807" s="17">
        <v>0.13882822075034701</v>
      </c>
      <c r="BV807" s="17"/>
      <c r="BW807" s="17">
        <v>0</v>
      </c>
      <c r="BX807" s="17">
        <v>0.12490653956871001</v>
      </c>
      <c r="BY807" s="17"/>
      <c r="BZ807" s="17">
        <v>0.12527270566847201</v>
      </c>
      <c r="CA807" s="17" t="s">
        <v>131</v>
      </c>
      <c r="CB807" s="17">
        <v>0</v>
      </c>
      <c r="CC807" s="17"/>
      <c r="CD807" s="17">
        <v>7.4946266366761202E-2</v>
      </c>
      <c r="CE807" s="17">
        <v>0</v>
      </c>
      <c r="CF807" s="17">
        <v>0.25551946701520201</v>
      </c>
      <c r="CG807" s="17"/>
      <c r="CH807" s="17">
        <v>0.13519245742021299</v>
      </c>
      <c r="CI807" s="17">
        <v>0</v>
      </c>
      <c r="CJ807" s="17">
        <v>0.232559340554639</v>
      </c>
      <c r="CK807" s="17"/>
      <c r="CL807" s="17">
        <v>8.7636971243786194E-2</v>
      </c>
      <c r="CM807" s="17">
        <v>6.6090366918604496E-2</v>
      </c>
      <c r="CN807" s="17"/>
      <c r="CO807" s="17" t="s">
        <v>131</v>
      </c>
      <c r="CP807" s="17">
        <v>0.12254666758721799</v>
      </c>
      <c r="CQ807" s="17">
        <v>0.120244432945716</v>
      </c>
      <c r="CR807" s="17">
        <v>0</v>
      </c>
    </row>
    <row r="808" spans="2:96" x14ac:dyDescent="0.25">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c r="BD808" s="17"/>
      <c r="BE808" s="17"/>
      <c r="BF808" s="17"/>
      <c r="BG808" s="17"/>
      <c r="BH808" s="17"/>
      <c r="BI808" s="17"/>
      <c r="BJ808" s="17"/>
      <c r="BK808" s="17"/>
      <c r="BL808" s="17"/>
      <c r="BM808" s="17"/>
      <c r="BN808" s="17"/>
      <c r="BO808" s="17"/>
      <c r="BP808" s="17"/>
      <c r="BQ808" s="17"/>
      <c r="BR808" s="17"/>
      <c r="BS808" s="17"/>
      <c r="BT808" s="17"/>
      <c r="BU808" s="17"/>
      <c r="BV808" s="17"/>
      <c r="BW808" s="17"/>
      <c r="BX808" s="17"/>
      <c r="BY808" s="17"/>
      <c r="BZ808" s="17"/>
      <c r="CA808" s="17"/>
      <c r="CB808" s="17"/>
      <c r="CC808" s="17"/>
      <c r="CD808" s="17"/>
      <c r="CE808" s="17"/>
      <c r="CF808" s="17"/>
      <c r="CG808" s="17"/>
      <c r="CH808" s="17"/>
      <c r="CI808" s="17"/>
      <c r="CJ808" s="17"/>
      <c r="CK808" s="17"/>
      <c r="CL808" s="17"/>
      <c r="CM808" s="17"/>
      <c r="CN808" s="17"/>
      <c r="CO808" s="17"/>
      <c r="CP808" s="17"/>
      <c r="CQ808" s="17"/>
      <c r="CR808" s="17"/>
    </row>
    <row r="809" spans="2:96" x14ac:dyDescent="0.25">
      <c r="B809" s="6" t="s">
        <v>425</v>
      </c>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c r="BK809" s="17"/>
      <c r="BL809" s="17"/>
      <c r="BM809" s="17"/>
      <c r="BN809" s="17"/>
      <c r="BO809" s="17"/>
      <c r="BP809" s="17"/>
      <c r="BQ809" s="17"/>
      <c r="BR809" s="17"/>
      <c r="BS809" s="17"/>
      <c r="BT809" s="17"/>
      <c r="BU809" s="17"/>
      <c r="BV809" s="17"/>
      <c r="BW809" s="17"/>
      <c r="BX809" s="17"/>
      <c r="BY809" s="17"/>
      <c r="BZ809" s="17"/>
      <c r="CA809" s="17"/>
      <c r="CB809" s="17"/>
      <c r="CC809" s="17"/>
      <c r="CD809" s="17"/>
      <c r="CE809" s="17"/>
      <c r="CF809" s="17"/>
      <c r="CG809" s="17"/>
      <c r="CH809" s="17"/>
      <c r="CI809" s="17"/>
      <c r="CJ809" s="17"/>
      <c r="CK809" s="17"/>
      <c r="CL809" s="17"/>
      <c r="CM809" s="17"/>
      <c r="CN809" s="17"/>
      <c r="CO809" s="17"/>
      <c r="CP809" s="17"/>
      <c r="CQ809" s="17"/>
      <c r="CR809" s="17"/>
    </row>
    <row r="810" spans="2:96" x14ac:dyDescent="0.25">
      <c r="B810" s="24" t="s">
        <v>423</v>
      </c>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c r="AI810" s="17"/>
      <c r="AJ810" s="17"/>
      <c r="AK810" s="17"/>
      <c r="AL810" s="17"/>
      <c r="AM810" s="17"/>
      <c r="AN810" s="17"/>
      <c r="AO810" s="17"/>
      <c r="AP810" s="17"/>
      <c r="AQ810" s="17"/>
      <c r="AR810" s="17"/>
      <c r="AS810" s="17"/>
      <c r="AT810" s="17"/>
      <c r="AU810" s="17"/>
      <c r="AV810" s="17"/>
      <c r="AW810" s="17"/>
      <c r="AX810" s="17"/>
      <c r="AY810" s="17"/>
      <c r="AZ810" s="17"/>
      <c r="BA810" s="17"/>
      <c r="BB810" s="17"/>
      <c r="BC810" s="17"/>
      <c r="BD810" s="17"/>
      <c r="BE810" s="17"/>
      <c r="BF810" s="17"/>
      <c r="BG810" s="17"/>
      <c r="BH810" s="17"/>
      <c r="BI810" s="17"/>
      <c r="BJ810" s="17"/>
      <c r="BK810" s="17"/>
      <c r="BL810" s="17"/>
      <c r="BM810" s="17"/>
      <c r="BN810" s="17"/>
      <c r="BO810" s="17"/>
      <c r="BP810" s="17"/>
      <c r="BQ810" s="17"/>
      <c r="BR810" s="17"/>
      <c r="BS810" s="17"/>
      <c r="BT810" s="17"/>
      <c r="BU810" s="17"/>
      <c r="BV810" s="17"/>
      <c r="BW810" s="17"/>
      <c r="BX810" s="17"/>
      <c r="BY810" s="17"/>
      <c r="BZ810" s="17"/>
      <c r="CA810" s="17"/>
      <c r="CB810" s="17"/>
      <c r="CC810" s="17"/>
      <c r="CD810" s="17"/>
      <c r="CE810" s="17"/>
      <c r="CF810" s="17"/>
      <c r="CG810" s="17"/>
      <c r="CH810" s="17"/>
      <c r="CI810" s="17"/>
      <c r="CJ810" s="17"/>
      <c r="CK810" s="17"/>
      <c r="CL810" s="17"/>
      <c r="CM810" s="17"/>
      <c r="CN810" s="17"/>
      <c r="CO810" s="17"/>
      <c r="CP810" s="17"/>
      <c r="CQ810" s="17"/>
      <c r="CR810" s="17"/>
    </row>
    <row r="811" spans="2:96" x14ac:dyDescent="0.25">
      <c r="B811" t="s">
        <v>410</v>
      </c>
      <c r="C811" s="17">
        <v>0.50258669300439496</v>
      </c>
      <c r="D811" s="17">
        <v>0.33895760465430402</v>
      </c>
      <c r="E811" s="17">
        <v>0.66070415717431497</v>
      </c>
      <c r="F811" s="17"/>
      <c r="G811" s="17">
        <v>0.50185111980452901</v>
      </c>
      <c r="H811" s="17">
        <v>0.54152662994938106</v>
      </c>
      <c r="I811" s="17">
        <v>0.19354222213185099</v>
      </c>
      <c r="J811" s="17">
        <v>0.43376941746172998</v>
      </c>
      <c r="K811" s="17">
        <v>0.67440832659741001</v>
      </c>
      <c r="L811" s="17">
        <v>0.53934851068882705</v>
      </c>
      <c r="M811" s="17"/>
      <c r="N811" s="17">
        <v>0.45570572537269499</v>
      </c>
      <c r="O811" s="17">
        <v>0.47499066874406398</v>
      </c>
      <c r="P811" s="17">
        <v>0.58091105801888698</v>
      </c>
      <c r="Q811" s="17">
        <v>0.55183579020564399</v>
      </c>
      <c r="R811" s="17"/>
      <c r="S811" s="17">
        <v>0.61413538968166104</v>
      </c>
      <c r="T811" s="17">
        <v>0.52762170532064101</v>
      </c>
      <c r="U811" s="17">
        <v>0.44319508108604</v>
      </c>
      <c r="V811" s="17">
        <v>0.824671265629488</v>
      </c>
      <c r="W811" s="17">
        <v>0</v>
      </c>
      <c r="X811" s="17">
        <v>0</v>
      </c>
      <c r="Y811" s="17">
        <v>0.66637688383855098</v>
      </c>
      <c r="Z811" s="17">
        <v>0</v>
      </c>
      <c r="AA811" s="17">
        <v>0.70893298800965998</v>
      </c>
      <c r="AB811" s="17">
        <v>0.48830456064205002</v>
      </c>
      <c r="AC811" s="17">
        <v>0</v>
      </c>
      <c r="AD811" s="17">
        <v>0</v>
      </c>
      <c r="AE811" s="17"/>
      <c r="AF811" s="17">
        <v>0.49606258334137698</v>
      </c>
      <c r="AG811" s="17">
        <v>0.454220729036106</v>
      </c>
      <c r="AH811" s="17">
        <v>0.529696388313737</v>
      </c>
      <c r="AI811" s="17">
        <v>0</v>
      </c>
      <c r="AJ811" s="17">
        <v>0.53299342453415399</v>
      </c>
      <c r="AK811" s="17"/>
      <c r="AL811" s="17">
        <v>0.496130229565037</v>
      </c>
      <c r="AM811" s="17">
        <v>0.42834530799888698</v>
      </c>
      <c r="AN811" s="17">
        <v>0.29622280214060698</v>
      </c>
      <c r="AO811" s="17"/>
      <c r="AP811" s="17">
        <v>0.55217803253456998</v>
      </c>
      <c r="AQ811" s="17">
        <v>0.50857856862295403</v>
      </c>
      <c r="AR811" s="17">
        <v>0.30632598097390401</v>
      </c>
      <c r="AS811" s="17">
        <v>0.53865268490762597</v>
      </c>
      <c r="AT811" s="17">
        <v>0.34107435108177397</v>
      </c>
      <c r="AU811" s="17"/>
      <c r="AV811" s="17">
        <v>1</v>
      </c>
      <c r="AW811" s="17">
        <v>0.17542823528318799</v>
      </c>
      <c r="AX811" s="17">
        <v>0.66713100464050601</v>
      </c>
      <c r="AY811" s="17">
        <v>0.489908524554794</v>
      </c>
      <c r="AZ811" s="17">
        <v>0.68545370253425697</v>
      </c>
      <c r="BA811" s="17">
        <v>0.69015045448730095</v>
      </c>
      <c r="BB811" s="17">
        <v>0.66471122915400804</v>
      </c>
      <c r="BC811" s="17">
        <v>0.470895646026464</v>
      </c>
      <c r="BD811" s="17">
        <v>0</v>
      </c>
      <c r="BE811" s="17">
        <v>0</v>
      </c>
      <c r="BF811" s="17">
        <v>0</v>
      </c>
      <c r="BG811" s="17" t="s">
        <v>131</v>
      </c>
      <c r="BH811" s="17" t="s">
        <v>131</v>
      </c>
      <c r="BI811" s="17">
        <v>1</v>
      </c>
      <c r="BJ811" s="17" t="s">
        <v>131</v>
      </c>
      <c r="BK811" s="17">
        <v>1</v>
      </c>
      <c r="BL811" s="17"/>
      <c r="BM811" s="17">
        <v>0.41780192243449998</v>
      </c>
      <c r="BN811" s="17">
        <v>0.50129431510732503</v>
      </c>
      <c r="BO811" s="17">
        <v>0.53029903379910504</v>
      </c>
      <c r="BP811" s="17">
        <v>0.650935141826264</v>
      </c>
      <c r="BQ811" s="17">
        <v>0</v>
      </c>
      <c r="BR811" s="17">
        <v>0.63736967437082703</v>
      </c>
      <c r="BS811" s="17"/>
      <c r="BT811" s="17">
        <v>0.416241674327052</v>
      </c>
      <c r="BU811" s="17">
        <v>0.58702168744210803</v>
      </c>
      <c r="BV811" s="17"/>
      <c r="BW811" s="17">
        <v>0.22382485234681099</v>
      </c>
      <c r="BX811" s="17">
        <v>0.58782276770600606</v>
      </c>
      <c r="BY811" s="17"/>
      <c r="BZ811" s="17">
        <v>0.47734111437167098</v>
      </c>
      <c r="CA811" s="17">
        <v>0.51197683839284802</v>
      </c>
      <c r="CB811" s="17" t="s">
        <v>131</v>
      </c>
      <c r="CC811" s="17"/>
      <c r="CD811" s="17">
        <v>0.61275898095453496</v>
      </c>
      <c r="CE811" s="17" t="s">
        <v>131</v>
      </c>
      <c r="CF811" s="17">
        <v>0.226363610886467</v>
      </c>
      <c r="CG811" s="17"/>
      <c r="CH811" s="17">
        <v>0.49811928714062798</v>
      </c>
      <c r="CI811" s="17">
        <v>0.49993429144495499</v>
      </c>
      <c r="CJ811" s="17">
        <v>0.51329158490106697</v>
      </c>
      <c r="CK811" s="17"/>
      <c r="CL811" s="17">
        <v>0.488325004243714</v>
      </c>
      <c r="CM811" s="17">
        <v>0.514126646548411</v>
      </c>
      <c r="CN811" s="17"/>
      <c r="CO811" s="17">
        <v>0</v>
      </c>
      <c r="CP811" s="17">
        <v>0.35576725214979099</v>
      </c>
      <c r="CQ811" s="17">
        <v>0.64380980172281799</v>
      </c>
      <c r="CR811" s="17">
        <v>0.48690698428977802</v>
      </c>
    </row>
    <row r="812" spans="2:96" x14ac:dyDescent="0.25">
      <c r="B812" t="s">
        <v>411</v>
      </c>
      <c r="C812" s="17">
        <v>0.41126058698468099</v>
      </c>
      <c r="D812" s="17">
        <v>0.33720707857520399</v>
      </c>
      <c r="E812" s="17">
        <v>0.46328570144798797</v>
      </c>
      <c r="F812" s="17"/>
      <c r="G812" s="17">
        <v>0.75594965119006996</v>
      </c>
      <c r="H812" s="17">
        <v>0.26905045482970402</v>
      </c>
      <c r="I812" s="17">
        <v>0</v>
      </c>
      <c r="J812" s="17">
        <v>0.147858867642054</v>
      </c>
      <c r="K812" s="17">
        <v>0.66357811612917905</v>
      </c>
      <c r="L812" s="17">
        <v>0.46749383262130301</v>
      </c>
      <c r="M812" s="17"/>
      <c r="N812" s="17">
        <v>0.35201318857994002</v>
      </c>
      <c r="O812" s="17">
        <v>0.43169091232163198</v>
      </c>
      <c r="P812" s="17">
        <v>0.388940456362519</v>
      </c>
      <c r="Q812" s="17">
        <v>0.44341297842258598</v>
      </c>
      <c r="R812" s="17"/>
      <c r="S812" s="17">
        <v>0.11640667984541</v>
      </c>
      <c r="T812" s="17">
        <v>1</v>
      </c>
      <c r="U812" s="17">
        <v>0.270791509111802</v>
      </c>
      <c r="V812" s="17">
        <v>0.824671265629488</v>
      </c>
      <c r="W812" s="17">
        <v>1</v>
      </c>
      <c r="X812" s="17">
        <v>1</v>
      </c>
      <c r="Y812" s="17">
        <v>0.363159170992717</v>
      </c>
      <c r="Z812" s="17">
        <v>1</v>
      </c>
      <c r="AA812" s="17">
        <v>0.37955223151732798</v>
      </c>
      <c r="AB812" s="17">
        <v>0.25499871357456599</v>
      </c>
      <c r="AC812" s="17">
        <v>0</v>
      </c>
      <c r="AD812" s="17">
        <v>0</v>
      </c>
      <c r="AE812" s="17"/>
      <c r="AF812" s="17">
        <v>0.21473527399289799</v>
      </c>
      <c r="AG812" s="17">
        <v>0.43835478102679998</v>
      </c>
      <c r="AH812" s="17">
        <v>0.51037752399250402</v>
      </c>
      <c r="AI812" s="17">
        <v>0</v>
      </c>
      <c r="AJ812" s="17">
        <v>0.49775610684372901</v>
      </c>
      <c r="AK812" s="17"/>
      <c r="AL812" s="17">
        <v>0.186808095731023</v>
      </c>
      <c r="AM812" s="17">
        <v>0.34102291012052699</v>
      </c>
      <c r="AN812" s="17">
        <v>0.51244821505467697</v>
      </c>
      <c r="AO812" s="17"/>
      <c r="AP812" s="17">
        <v>0.218957009522495</v>
      </c>
      <c r="AQ812" s="17">
        <v>0.56049510763204002</v>
      </c>
      <c r="AR812" s="17">
        <v>0.384068711675151</v>
      </c>
      <c r="AS812" s="17">
        <v>0.515070794340725</v>
      </c>
      <c r="AT812" s="17">
        <v>0</v>
      </c>
      <c r="AU812" s="17"/>
      <c r="AV812" s="17">
        <v>1</v>
      </c>
      <c r="AW812" s="17">
        <v>0.58668506751156502</v>
      </c>
      <c r="AX812" s="17">
        <v>0.63537438927752499</v>
      </c>
      <c r="AY812" s="17">
        <v>0.49426503514849701</v>
      </c>
      <c r="AZ812" s="17">
        <v>0.31130256389795602</v>
      </c>
      <c r="BA812" s="17">
        <v>0.54691190475477203</v>
      </c>
      <c r="BB812" s="17">
        <v>0.34643782246390598</v>
      </c>
      <c r="BC812" s="17">
        <v>0</v>
      </c>
      <c r="BD812" s="17">
        <v>0</v>
      </c>
      <c r="BE812" s="17">
        <v>0</v>
      </c>
      <c r="BF812" s="17">
        <v>0.59273914219966595</v>
      </c>
      <c r="BG812" s="17" t="s">
        <v>131</v>
      </c>
      <c r="BH812" s="17" t="s">
        <v>131</v>
      </c>
      <c r="BI812" s="17">
        <v>0</v>
      </c>
      <c r="BJ812" s="17" t="s">
        <v>131</v>
      </c>
      <c r="BK812" s="17">
        <v>0</v>
      </c>
      <c r="BL812" s="17"/>
      <c r="BM812" s="17">
        <v>0.35293388556188698</v>
      </c>
      <c r="BN812" s="17">
        <v>0.19826872997363201</v>
      </c>
      <c r="BO812" s="17">
        <v>0.67397028220794697</v>
      </c>
      <c r="BP812" s="17">
        <v>0.80902241761219995</v>
      </c>
      <c r="BQ812" s="17">
        <v>0</v>
      </c>
      <c r="BR812" s="17">
        <v>0.36426521555955399</v>
      </c>
      <c r="BS812" s="17"/>
      <c r="BT812" s="17">
        <v>0.51442659715163297</v>
      </c>
      <c r="BU812" s="17">
        <v>0.37965064462723502</v>
      </c>
      <c r="BV812" s="17"/>
      <c r="BW812" s="17">
        <v>0.22382485234681099</v>
      </c>
      <c r="BX812" s="17">
        <v>0.38408885251841501</v>
      </c>
      <c r="BY812" s="17"/>
      <c r="BZ812" s="17">
        <v>0.41863170313922199</v>
      </c>
      <c r="CA812" s="17">
        <v>0.40851888502675499</v>
      </c>
      <c r="CB812" s="17" t="s">
        <v>131</v>
      </c>
      <c r="CC812" s="17"/>
      <c r="CD812" s="17">
        <v>0.36770788090753298</v>
      </c>
      <c r="CE812" s="17" t="s">
        <v>131</v>
      </c>
      <c r="CF812" s="17">
        <v>0.51301167008260196</v>
      </c>
      <c r="CG812" s="17"/>
      <c r="CH812" s="17">
        <v>0.34022784186531202</v>
      </c>
      <c r="CI812" s="17">
        <v>0.32841941425570698</v>
      </c>
      <c r="CJ812" s="17">
        <v>0.60259194235333802</v>
      </c>
      <c r="CK812" s="17"/>
      <c r="CL812" s="17">
        <v>0.429769218677715</v>
      </c>
      <c r="CM812" s="17">
        <v>0.428935276740393</v>
      </c>
      <c r="CN812" s="17"/>
      <c r="CO812" s="17">
        <v>0</v>
      </c>
      <c r="CP812" s="17">
        <v>0.33303767007628998</v>
      </c>
      <c r="CQ812" s="17">
        <v>0.52587828065116005</v>
      </c>
      <c r="CR812" s="17">
        <v>0.385359449856437</v>
      </c>
    </row>
    <row r="813" spans="2:96" x14ac:dyDescent="0.25">
      <c r="B813" t="s">
        <v>413</v>
      </c>
      <c r="C813" s="17">
        <v>0.390126172939394</v>
      </c>
      <c r="D813" s="17">
        <v>0.30549998833678299</v>
      </c>
      <c r="E813" s="17">
        <v>0.452959042658307</v>
      </c>
      <c r="F813" s="17"/>
      <c r="G813" s="17">
        <v>0.74819747807870696</v>
      </c>
      <c r="H813" s="17">
        <v>0.26905045482970402</v>
      </c>
      <c r="I813" s="17">
        <v>0</v>
      </c>
      <c r="J813" s="17">
        <v>0.28039031743044701</v>
      </c>
      <c r="K813" s="17">
        <v>0.547714129876405</v>
      </c>
      <c r="L813" s="17">
        <v>0.40428452849214402</v>
      </c>
      <c r="M813" s="17"/>
      <c r="N813" s="17">
        <v>0.35201318857994002</v>
      </c>
      <c r="O813" s="17">
        <v>0.43233500295334698</v>
      </c>
      <c r="P813" s="17">
        <v>0.57851578936316606</v>
      </c>
      <c r="Q813" s="17">
        <v>0.27331708292991402</v>
      </c>
      <c r="R813" s="17"/>
      <c r="S813" s="17">
        <v>0.38842038318593403</v>
      </c>
      <c r="T813" s="17">
        <v>0.52762170532064101</v>
      </c>
      <c r="U813" s="17">
        <v>0.270791509111802</v>
      </c>
      <c r="V813" s="17">
        <v>0.31343310938590901</v>
      </c>
      <c r="W813" s="17">
        <v>1</v>
      </c>
      <c r="X813" s="17">
        <v>1</v>
      </c>
      <c r="Y813" s="17">
        <v>0.69678228715416601</v>
      </c>
      <c r="Z813" s="17">
        <v>1</v>
      </c>
      <c r="AA813" s="17">
        <v>0.37955223151732798</v>
      </c>
      <c r="AB813" s="17">
        <v>0.25148298764992499</v>
      </c>
      <c r="AC813" s="17">
        <v>0</v>
      </c>
      <c r="AD813" s="17">
        <v>0</v>
      </c>
      <c r="AE813" s="17"/>
      <c r="AF813" s="17">
        <v>0.45016707944097101</v>
      </c>
      <c r="AG813" s="17">
        <v>0.36646735940654301</v>
      </c>
      <c r="AH813" s="17">
        <v>0</v>
      </c>
      <c r="AI813" s="17">
        <v>0</v>
      </c>
      <c r="AJ813" s="17">
        <v>0.37299996829339199</v>
      </c>
      <c r="AK813" s="17"/>
      <c r="AL813" s="17">
        <v>0.31170303361754598</v>
      </c>
      <c r="AM813" s="17">
        <v>0.27161810418904703</v>
      </c>
      <c r="AN813" s="17">
        <v>0.23156548199642499</v>
      </c>
      <c r="AO813" s="17"/>
      <c r="AP813" s="17">
        <v>0.32705180361208702</v>
      </c>
      <c r="AQ813" s="17">
        <v>0.71168912642826898</v>
      </c>
      <c r="AR813" s="17">
        <v>0.40678041363640499</v>
      </c>
      <c r="AS813" s="17">
        <v>0.21505656109778601</v>
      </c>
      <c r="AT813" s="17">
        <v>0</v>
      </c>
      <c r="AU813" s="17"/>
      <c r="AV813" s="17">
        <v>1</v>
      </c>
      <c r="AW813" s="17">
        <v>0.411256832228377</v>
      </c>
      <c r="AX813" s="17">
        <v>0.63537438927752499</v>
      </c>
      <c r="AY813" s="17">
        <v>0.32865426420847199</v>
      </c>
      <c r="AZ813" s="17">
        <v>0.31454629746574297</v>
      </c>
      <c r="BA813" s="17">
        <v>0.35460605774940701</v>
      </c>
      <c r="BB813" s="17">
        <v>0.34643782246390598</v>
      </c>
      <c r="BC813" s="17">
        <v>0</v>
      </c>
      <c r="BD813" s="17">
        <v>0</v>
      </c>
      <c r="BE813" s="17">
        <v>0</v>
      </c>
      <c r="BF813" s="17">
        <v>1</v>
      </c>
      <c r="BG813" s="17" t="s">
        <v>131</v>
      </c>
      <c r="BH813" s="17" t="s">
        <v>131</v>
      </c>
      <c r="BI813" s="17">
        <v>0</v>
      </c>
      <c r="BJ813" s="17" t="s">
        <v>131</v>
      </c>
      <c r="BK813" s="17">
        <v>0</v>
      </c>
      <c r="BL813" s="17"/>
      <c r="BM813" s="17">
        <v>0.52289926251733698</v>
      </c>
      <c r="BN813" s="17">
        <v>0</v>
      </c>
      <c r="BO813" s="17">
        <v>0.68549193910626705</v>
      </c>
      <c r="BP813" s="17">
        <v>0.60322297220056498</v>
      </c>
      <c r="BQ813" s="17">
        <v>0</v>
      </c>
      <c r="BR813" s="17">
        <v>0.36263032562917302</v>
      </c>
      <c r="BS813" s="17"/>
      <c r="BT813" s="17">
        <v>0.44983655387214</v>
      </c>
      <c r="BU813" s="17">
        <v>0.38224490391398802</v>
      </c>
      <c r="BV813" s="17"/>
      <c r="BW813" s="17">
        <v>0.474848587244312</v>
      </c>
      <c r="BX813" s="17">
        <v>0.18327361653177901</v>
      </c>
      <c r="BY813" s="17"/>
      <c r="BZ813" s="17">
        <v>0.41984670898120602</v>
      </c>
      <c r="CA813" s="17">
        <v>0.37907155785152102</v>
      </c>
      <c r="CB813" s="17" t="s">
        <v>131</v>
      </c>
      <c r="CC813" s="17"/>
      <c r="CD813" s="17">
        <v>0.369578457454948</v>
      </c>
      <c r="CE813" s="17" t="s">
        <v>131</v>
      </c>
      <c r="CF813" s="17">
        <v>0.51301167008260196</v>
      </c>
      <c r="CG813" s="17"/>
      <c r="CH813" s="17">
        <v>0.315532204109708</v>
      </c>
      <c r="CI813" s="17">
        <v>0.32406543579571401</v>
      </c>
      <c r="CJ813" s="17">
        <v>0.58017771357445802</v>
      </c>
      <c r="CK813" s="17"/>
      <c r="CL813" s="17">
        <v>0.47906657539208503</v>
      </c>
      <c r="CM813" s="17">
        <v>0.34713637153939197</v>
      </c>
      <c r="CN813" s="17"/>
      <c r="CO813" s="17">
        <v>0.40062684243312102</v>
      </c>
      <c r="CP813" s="17">
        <v>0.50788135138533996</v>
      </c>
      <c r="CQ813" s="17">
        <v>0.356178783146055</v>
      </c>
      <c r="CR813" s="17">
        <v>0.38622536517213202</v>
      </c>
    </row>
    <row r="814" spans="2:96" x14ac:dyDescent="0.25">
      <c r="B814" t="s">
        <v>412</v>
      </c>
      <c r="C814" s="17">
        <v>0.37812084939348101</v>
      </c>
      <c r="D814" s="17">
        <v>0.44011714460116302</v>
      </c>
      <c r="E814" s="17">
        <v>0.27468121515912303</v>
      </c>
      <c r="F814" s="17"/>
      <c r="G814" s="17">
        <v>0</v>
      </c>
      <c r="H814" s="17">
        <v>0</v>
      </c>
      <c r="I814" s="17">
        <v>0.80645777786814898</v>
      </c>
      <c r="J814" s="17">
        <v>0.42175708382828297</v>
      </c>
      <c r="K814" s="17">
        <v>0.66856392528361497</v>
      </c>
      <c r="L814" s="17">
        <v>0.26792669696784199</v>
      </c>
      <c r="M814" s="17"/>
      <c r="N814" s="17">
        <v>0.27169763526457502</v>
      </c>
      <c r="O814" s="17">
        <v>0.32205145444323102</v>
      </c>
      <c r="P814" s="17">
        <v>0.38598549123640602</v>
      </c>
      <c r="Q814" s="17">
        <v>0.557347846849923</v>
      </c>
      <c r="R814" s="17"/>
      <c r="S814" s="17">
        <v>0.467572367021377</v>
      </c>
      <c r="T814" s="17">
        <v>0.52762170532064101</v>
      </c>
      <c r="U814" s="17">
        <v>0.270791509111802</v>
      </c>
      <c r="V814" s="17">
        <v>0.79711270332550899</v>
      </c>
      <c r="W814" s="17">
        <v>0</v>
      </c>
      <c r="X814" s="17">
        <v>0</v>
      </c>
      <c r="Y814" s="17">
        <v>0</v>
      </c>
      <c r="Z814" s="17">
        <v>0</v>
      </c>
      <c r="AA814" s="17">
        <v>0.29106701199033902</v>
      </c>
      <c r="AB814" s="17">
        <v>0.39906039111830199</v>
      </c>
      <c r="AC814" s="17">
        <v>0</v>
      </c>
      <c r="AD814" s="17">
        <v>1</v>
      </c>
      <c r="AE814" s="17"/>
      <c r="AF814" s="17">
        <v>0.35757693643932797</v>
      </c>
      <c r="AG814" s="17">
        <v>0.45350748066838797</v>
      </c>
      <c r="AH814" s="17">
        <v>0.254951918334058</v>
      </c>
      <c r="AI814" s="17">
        <v>0</v>
      </c>
      <c r="AJ814" s="17">
        <v>0.47062901679228802</v>
      </c>
      <c r="AK814" s="17"/>
      <c r="AL814" s="17">
        <v>8.7821088361080393E-2</v>
      </c>
      <c r="AM814" s="17">
        <v>0.42532703590835902</v>
      </c>
      <c r="AN814" s="17">
        <v>0.25598630294889801</v>
      </c>
      <c r="AO814" s="17"/>
      <c r="AP814" s="17">
        <v>0.34624620775874398</v>
      </c>
      <c r="AQ814" s="17">
        <v>0</v>
      </c>
      <c r="AR814" s="17">
        <v>0.40451961231259498</v>
      </c>
      <c r="AS814" s="17">
        <v>0.246290753994587</v>
      </c>
      <c r="AT814" s="17">
        <v>0.34107435108177397</v>
      </c>
      <c r="AU814" s="17"/>
      <c r="AV814" s="17">
        <v>1</v>
      </c>
      <c r="AW814" s="17">
        <v>0.58874316777162305</v>
      </c>
      <c r="AX814" s="17">
        <v>0.302505393918031</v>
      </c>
      <c r="AY814" s="17">
        <v>0.50249338635829299</v>
      </c>
      <c r="AZ814" s="17">
        <v>0.31130256389795602</v>
      </c>
      <c r="BA814" s="17">
        <v>0.15786968352986899</v>
      </c>
      <c r="BB814" s="17">
        <v>0.33528877084599201</v>
      </c>
      <c r="BC814" s="17">
        <v>0.233906466872109</v>
      </c>
      <c r="BD814" s="17">
        <v>1</v>
      </c>
      <c r="BE814" s="17">
        <v>0</v>
      </c>
      <c r="BF814" s="17">
        <v>0</v>
      </c>
      <c r="BG814" s="17" t="s">
        <v>131</v>
      </c>
      <c r="BH814" s="17" t="s">
        <v>131</v>
      </c>
      <c r="BI814" s="17">
        <v>0</v>
      </c>
      <c r="BJ814" s="17" t="s">
        <v>131</v>
      </c>
      <c r="BK814" s="17">
        <v>0</v>
      </c>
      <c r="BL814" s="17"/>
      <c r="BM814" s="17">
        <v>0.39379563662943301</v>
      </c>
      <c r="BN814" s="17">
        <v>0.50262570159654896</v>
      </c>
      <c r="BO814" s="17">
        <v>0.34607035244719497</v>
      </c>
      <c r="BP814" s="17">
        <v>0.28148104040765598</v>
      </c>
      <c r="BQ814" s="17">
        <v>0.55887284396895398</v>
      </c>
      <c r="BR814" s="17">
        <v>0.248186392627682</v>
      </c>
      <c r="BS814" s="17"/>
      <c r="BT814" s="17">
        <v>0.31072710446728402</v>
      </c>
      <c r="BU814" s="17">
        <v>0.44305450377860101</v>
      </c>
      <c r="BV814" s="17"/>
      <c r="BW814" s="17">
        <v>0.22382485234681099</v>
      </c>
      <c r="BX814" s="17">
        <v>0.81180495698686705</v>
      </c>
      <c r="BY814" s="17"/>
      <c r="BZ814" s="17">
        <v>0.48264336230945099</v>
      </c>
      <c r="CA814" s="17">
        <v>0.339243483700019</v>
      </c>
      <c r="CB814" s="17" t="s">
        <v>131</v>
      </c>
      <c r="CC814" s="17"/>
      <c r="CD814" s="17">
        <v>0.36770788090753298</v>
      </c>
      <c r="CE814" s="17" t="s">
        <v>131</v>
      </c>
      <c r="CF814" s="17">
        <v>0.69565971614834499</v>
      </c>
      <c r="CG814" s="17"/>
      <c r="CH814" s="17">
        <v>0.29678753799997099</v>
      </c>
      <c r="CI814" s="17">
        <v>0.67530985475618699</v>
      </c>
      <c r="CJ814" s="17">
        <v>0.39358424254798902</v>
      </c>
      <c r="CK814" s="17"/>
      <c r="CL814" s="17">
        <v>0.30458951638890103</v>
      </c>
      <c r="CM814" s="17">
        <v>0.47017144497271501</v>
      </c>
      <c r="CN814" s="17"/>
      <c r="CO814" s="17">
        <v>0</v>
      </c>
      <c r="CP814" s="17">
        <v>0</v>
      </c>
      <c r="CQ814" s="17">
        <v>0.40842567451442102</v>
      </c>
      <c r="CR814" s="17">
        <v>0.54074756034923699</v>
      </c>
    </row>
    <row r="815" spans="2:96" x14ac:dyDescent="0.25">
      <c r="B815" t="s">
        <v>415</v>
      </c>
      <c r="C815" s="17">
        <v>0.31738943245671197</v>
      </c>
      <c r="D815" s="17">
        <v>0.28060473531775199</v>
      </c>
      <c r="E815" s="17">
        <v>0.32227220997150702</v>
      </c>
      <c r="F815" s="17"/>
      <c r="G815" s="17">
        <v>0.74819747807870696</v>
      </c>
      <c r="H815" s="17">
        <v>0.54152662994938106</v>
      </c>
      <c r="I815" s="17">
        <v>0.185294678116354</v>
      </c>
      <c r="J815" s="17">
        <v>0.44902655060353902</v>
      </c>
      <c r="K815" s="17">
        <v>0.22338315788626101</v>
      </c>
      <c r="L815" s="17">
        <v>0.137578037183819</v>
      </c>
      <c r="M815" s="17"/>
      <c r="N815" s="17">
        <v>0.18720596147007901</v>
      </c>
      <c r="O815" s="17">
        <v>0.44835175466131999</v>
      </c>
      <c r="P815" s="17">
        <v>0.61640977741931502</v>
      </c>
      <c r="Q815" s="17">
        <v>9.6096999401452193E-2</v>
      </c>
      <c r="R815" s="17"/>
      <c r="S815" s="17">
        <v>0.26685373851575001</v>
      </c>
      <c r="T815" s="17">
        <v>0</v>
      </c>
      <c r="U815" s="17">
        <v>0</v>
      </c>
      <c r="V815" s="17">
        <v>0.31343310938590901</v>
      </c>
      <c r="W815" s="17">
        <v>1</v>
      </c>
      <c r="X815" s="17">
        <v>0</v>
      </c>
      <c r="Y815" s="17">
        <v>0.363159170992717</v>
      </c>
      <c r="Z815" s="17">
        <v>0</v>
      </c>
      <c r="AA815" s="17">
        <v>1</v>
      </c>
      <c r="AB815" s="17">
        <v>0.25499871357456599</v>
      </c>
      <c r="AC815" s="17">
        <v>0.54006217524965205</v>
      </c>
      <c r="AD815" s="17">
        <v>1</v>
      </c>
      <c r="AE815" s="17"/>
      <c r="AF815" s="17">
        <v>9.0477423793118295E-2</v>
      </c>
      <c r="AG815" s="17">
        <v>0.47124217234743598</v>
      </c>
      <c r="AH815" s="17">
        <v>0</v>
      </c>
      <c r="AI815" s="17">
        <v>0</v>
      </c>
      <c r="AJ815" s="17">
        <v>0.41067338215367899</v>
      </c>
      <c r="AK815" s="17"/>
      <c r="AL815" s="17">
        <v>0.12489493788652301</v>
      </c>
      <c r="AM815" s="17">
        <v>0.44087130962918097</v>
      </c>
      <c r="AN815" s="17">
        <v>0</v>
      </c>
      <c r="AO815" s="17"/>
      <c r="AP815" s="17">
        <v>0</v>
      </c>
      <c r="AQ815" s="17">
        <v>0.56049510763204002</v>
      </c>
      <c r="AR815" s="17">
        <v>0.35864985208405298</v>
      </c>
      <c r="AS815" s="17">
        <v>0.246290753994587</v>
      </c>
      <c r="AT815" s="17">
        <v>0</v>
      </c>
      <c r="AU815" s="17"/>
      <c r="AV815" s="17">
        <v>1</v>
      </c>
      <c r="AW815" s="17">
        <v>0.233506688423048</v>
      </c>
      <c r="AX815" s="17">
        <v>0.33286899535949399</v>
      </c>
      <c r="AY815" s="17">
        <v>0.33084199871786601</v>
      </c>
      <c r="AZ815" s="17">
        <v>0</v>
      </c>
      <c r="BA815" s="17">
        <v>0.51247574127927598</v>
      </c>
      <c r="BB815" s="17">
        <v>0.34643782246390598</v>
      </c>
      <c r="BC815" s="17">
        <v>0.30495229163193299</v>
      </c>
      <c r="BD815" s="17">
        <v>1</v>
      </c>
      <c r="BE815" s="17">
        <v>0</v>
      </c>
      <c r="BF815" s="17">
        <v>0.407260857800334</v>
      </c>
      <c r="BG815" s="17" t="s">
        <v>131</v>
      </c>
      <c r="BH815" s="17" t="s">
        <v>131</v>
      </c>
      <c r="BI815" s="17">
        <v>0</v>
      </c>
      <c r="BJ815" s="17" t="s">
        <v>131</v>
      </c>
      <c r="BK815" s="17">
        <v>1</v>
      </c>
      <c r="BL815" s="17"/>
      <c r="BM815" s="17">
        <v>0.44767122805751303</v>
      </c>
      <c r="BN815" s="17">
        <v>0.31886402338194603</v>
      </c>
      <c r="BO815" s="17">
        <v>0.18422868135191101</v>
      </c>
      <c r="BP815" s="17">
        <v>0.49585854250483902</v>
      </c>
      <c r="BQ815" s="17">
        <v>0</v>
      </c>
      <c r="BR815" s="17">
        <v>0.13242480694627301</v>
      </c>
      <c r="BS815" s="17"/>
      <c r="BT815" s="17">
        <v>0.29149731335736001</v>
      </c>
      <c r="BU815" s="17">
        <v>0.35412118324505198</v>
      </c>
      <c r="BV815" s="17"/>
      <c r="BW815" s="17">
        <v>0.52649884391559698</v>
      </c>
      <c r="BX815" s="17">
        <v>0</v>
      </c>
      <c r="BY815" s="17"/>
      <c r="BZ815" s="17">
        <v>0.27727732234010899</v>
      </c>
      <c r="CA815" s="17">
        <v>0.33230921509715899</v>
      </c>
      <c r="CB815" s="17" t="s">
        <v>131</v>
      </c>
      <c r="CC815" s="17"/>
      <c r="CD815" s="17">
        <v>0.26267518286379599</v>
      </c>
      <c r="CE815" s="17" t="s">
        <v>131</v>
      </c>
      <c r="CF815" s="17">
        <v>0.30434028385165501</v>
      </c>
      <c r="CG815" s="17"/>
      <c r="CH815" s="17">
        <v>0.25689649241509599</v>
      </c>
      <c r="CI815" s="17">
        <v>0.66332111299991003</v>
      </c>
      <c r="CJ815" s="17">
        <v>0.26402578823514899</v>
      </c>
      <c r="CK815" s="17"/>
      <c r="CL815" s="17">
        <v>0.286874496710677</v>
      </c>
      <c r="CM815" s="17">
        <v>0.36853199850996998</v>
      </c>
      <c r="CN815" s="17"/>
      <c r="CO815" s="17">
        <v>0.40062684243312102</v>
      </c>
      <c r="CP815" s="17">
        <v>0.17786019778717199</v>
      </c>
      <c r="CQ815" s="17">
        <v>0.26470166643132398</v>
      </c>
      <c r="CR815" s="17">
        <v>0.40768153011803698</v>
      </c>
    </row>
    <row r="816" spans="2:96" x14ac:dyDescent="0.25">
      <c r="B816" t="s">
        <v>414</v>
      </c>
      <c r="C816" s="17">
        <v>0.19523050575838</v>
      </c>
      <c r="D816" s="17">
        <v>0.17732587935137401</v>
      </c>
      <c r="E816" s="17">
        <v>0.17222359907767901</v>
      </c>
      <c r="F816" s="17"/>
      <c r="G816" s="17">
        <v>0.50414712926877703</v>
      </c>
      <c r="H816" s="17">
        <v>0</v>
      </c>
      <c r="I816" s="17">
        <v>0.22434222250545099</v>
      </c>
      <c r="J816" s="17">
        <v>0.147858867642054</v>
      </c>
      <c r="K816" s="17">
        <v>0</v>
      </c>
      <c r="L816" s="17">
        <v>0.26980870754066399</v>
      </c>
      <c r="M816" s="17"/>
      <c r="N816" s="17">
        <v>9.2964351533320902E-2</v>
      </c>
      <c r="O816" s="17">
        <v>0.19732916826302799</v>
      </c>
      <c r="P816" s="17">
        <v>0.19492556678248099</v>
      </c>
      <c r="Q816" s="17">
        <v>0.284534026916681</v>
      </c>
      <c r="R816" s="17"/>
      <c r="S816" s="17">
        <v>0.116507422760785</v>
      </c>
      <c r="T816" s="17">
        <v>0</v>
      </c>
      <c r="U816" s="17">
        <v>0</v>
      </c>
      <c r="V816" s="17">
        <v>0.328741637795889</v>
      </c>
      <c r="W816" s="17">
        <v>1</v>
      </c>
      <c r="X816" s="17">
        <v>0</v>
      </c>
      <c r="Y816" s="17">
        <v>0</v>
      </c>
      <c r="Z816" s="17">
        <v>0</v>
      </c>
      <c r="AA816" s="17">
        <v>0.37955223151732798</v>
      </c>
      <c r="AB816" s="17">
        <v>0.39212312722074399</v>
      </c>
      <c r="AC816" s="17">
        <v>0</v>
      </c>
      <c r="AD816" s="17">
        <v>0</v>
      </c>
      <c r="AE816" s="17"/>
      <c r="AF816" s="17">
        <v>0.13753532582334599</v>
      </c>
      <c r="AG816" s="17">
        <v>0.16398668279207099</v>
      </c>
      <c r="AH816" s="17">
        <v>0</v>
      </c>
      <c r="AI816" s="17">
        <v>0</v>
      </c>
      <c r="AJ816" s="17">
        <v>0.15652216682739201</v>
      </c>
      <c r="AK816" s="17"/>
      <c r="AL816" s="17">
        <v>9.3133961791495301E-2</v>
      </c>
      <c r="AM816" s="17">
        <v>0.153417983038629</v>
      </c>
      <c r="AN816" s="17">
        <v>0</v>
      </c>
      <c r="AO816" s="17"/>
      <c r="AP816" s="17">
        <v>0.12749210762107399</v>
      </c>
      <c r="AQ816" s="17">
        <v>0.53531115800865203</v>
      </c>
      <c r="AR816" s="17">
        <v>0</v>
      </c>
      <c r="AS816" s="17">
        <v>0</v>
      </c>
      <c r="AT816" s="17">
        <v>0.34107435108177397</v>
      </c>
      <c r="AU816" s="17"/>
      <c r="AV816" s="17">
        <v>1</v>
      </c>
      <c r="AW816" s="17">
        <v>0.44685593023162601</v>
      </c>
      <c r="AX816" s="17">
        <v>0</v>
      </c>
      <c r="AY816" s="17">
        <v>0</v>
      </c>
      <c r="AZ816" s="17">
        <v>0.31130256389795602</v>
      </c>
      <c r="BA816" s="17">
        <v>0.19096634553751601</v>
      </c>
      <c r="BB816" s="17">
        <v>0.34643782246390598</v>
      </c>
      <c r="BC816" s="17">
        <v>0</v>
      </c>
      <c r="BD816" s="17">
        <v>0</v>
      </c>
      <c r="BE816" s="17">
        <v>1</v>
      </c>
      <c r="BF816" s="17">
        <v>0</v>
      </c>
      <c r="BG816" s="17" t="s">
        <v>131</v>
      </c>
      <c r="BH816" s="17" t="s">
        <v>131</v>
      </c>
      <c r="BI816" s="17">
        <v>0</v>
      </c>
      <c r="BJ816" s="17" t="s">
        <v>131</v>
      </c>
      <c r="BK816" s="17">
        <v>0</v>
      </c>
      <c r="BL816" s="17"/>
      <c r="BM816" s="17">
        <v>0.36975496964735599</v>
      </c>
      <c r="BN816" s="17">
        <v>0.19728236950810801</v>
      </c>
      <c r="BO816" s="17">
        <v>0.15647451860315101</v>
      </c>
      <c r="BP816" s="17">
        <v>0.16365465600697399</v>
      </c>
      <c r="BQ816" s="17">
        <v>0</v>
      </c>
      <c r="BR816" s="17">
        <v>0</v>
      </c>
      <c r="BS816" s="17"/>
      <c r="BT816" s="17">
        <v>0.27933961089972598</v>
      </c>
      <c r="BU816" s="17">
        <v>0.15986969580615501</v>
      </c>
      <c r="BV816" s="17"/>
      <c r="BW816" s="17">
        <v>0</v>
      </c>
      <c r="BX816" s="17">
        <v>0.19881248870623799</v>
      </c>
      <c r="BY816" s="17"/>
      <c r="BZ816" s="17">
        <v>0.185992883920925</v>
      </c>
      <c r="CA816" s="17">
        <v>0.19866645838038999</v>
      </c>
      <c r="CB816" s="17" t="s">
        <v>131</v>
      </c>
      <c r="CC816" s="17"/>
      <c r="CD816" s="17">
        <v>0</v>
      </c>
      <c r="CE816" s="17" t="s">
        <v>131</v>
      </c>
      <c r="CF816" s="17">
        <v>0.53070389473812196</v>
      </c>
      <c r="CG816" s="17"/>
      <c r="CH816" s="17">
        <v>8.6873834304128802E-2</v>
      </c>
      <c r="CI816" s="17">
        <v>0.35439378668667398</v>
      </c>
      <c r="CJ816" s="17">
        <v>0.33880059963082099</v>
      </c>
      <c r="CK816" s="17"/>
      <c r="CL816" s="17">
        <v>0.16666681136485401</v>
      </c>
      <c r="CM816" s="17">
        <v>0.195169203596607</v>
      </c>
      <c r="CN816" s="17"/>
      <c r="CO816" s="17">
        <v>0</v>
      </c>
      <c r="CP816" s="17">
        <v>0.33951075425891097</v>
      </c>
      <c r="CQ816" s="17">
        <v>5.1703763160688497E-2</v>
      </c>
      <c r="CR816" s="17">
        <v>0.34149025229054902</v>
      </c>
    </row>
    <row r="817" spans="2:96" x14ac:dyDescent="0.25">
      <c r="B817" t="s">
        <v>418</v>
      </c>
      <c r="C817" s="17">
        <v>0.169478722708231</v>
      </c>
      <c r="D817" s="17">
        <v>0.13080168055408101</v>
      </c>
      <c r="E817" s="17">
        <v>0.168553347846221</v>
      </c>
      <c r="F817" s="17"/>
      <c r="G817" s="17">
        <v>0.50414712926877703</v>
      </c>
      <c r="H817" s="17">
        <v>0</v>
      </c>
      <c r="I817" s="17">
        <v>0.22434222250545099</v>
      </c>
      <c r="J817" s="17">
        <v>0.147858867642054</v>
      </c>
      <c r="K817" s="17">
        <v>0.21919573957073599</v>
      </c>
      <c r="L817" s="17">
        <v>6.0681581144747997E-2</v>
      </c>
      <c r="M817" s="17"/>
      <c r="N817" s="17">
        <v>8.4411288360010703E-2</v>
      </c>
      <c r="O817" s="17">
        <v>0.19509601553066599</v>
      </c>
      <c r="P817" s="17">
        <v>0</v>
      </c>
      <c r="Q817" s="17">
        <v>0.28413575913116201</v>
      </c>
      <c r="R817" s="17"/>
      <c r="S817" s="17">
        <v>0</v>
      </c>
      <c r="T817" s="17">
        <v>0</v>
      </c>
      <c r="U817" s="17">
        <v>0.270791509111802</v>
      </c>
      <c r="V817" s="17">
        <v>0.32801965556552498</v>
      </c>
      <c r="W817" s="17">
        <v>1</v>
      </c>
      <c r="X817" s="17">
        <v>0</v>
      </c>
      <c r="Y817" s="17">
        <v>0</v>
      </c>
      <c r="Z817" s="17">
        <v>0</v>
      </c>
      <c r="AA817" s="17">
        <v>0.37955223151732798</v>
      </c>
      <c r="AB817" s="17">
        <v>0.14817446533557399</v>
      </c>
      <c r="AC817" s="17">
        <v>0</v>
      </c>
      <c r="AD817" s="17">
        <v>0</v>
      </c>
      <c r="AE817" s="17"/>
      <c r="AF817" s="17">
        <v>0</v>
      </c>
      <c r="AG817" s="17">
        <v>0.16364009160523599</v>
      </c>
      <c r="AH817" s="17">
        <v>0</v>
      </c>
      <c r="AI817" s="17">
        <v>0</v>
      </c>
      <c r="AJ817" s="17">
        <v>0.37299996829339199</v>
      </c>
      <c r="AK817" s="17"/>
      <c r="AL817" s="17">
        <v>8.7821088361080393E-2</v>
      </c>
      <c r="AM817" s="17">
        <v>8.4013177107149298E-2</v>
      </c>
      <c r="AN817" s="17">
        <v>0</v>
      </c>
      <c r="AO817" s="17"/>
      <c r="AP817" s="17">
        <v>0.12749210762107399</v>
      </c>
      <c r="AQ817" s="17">
        <v>0.39332718142403</v>
      </c>
      <c r="AR817" s="17">
        <v>0.154897485111859</v>
      </c>
      <c r="AS817" s="17">
        <v>0</v>
      </c>
      <c r="AT817" s="17">
        <v>0</v>
      </c>
      <c r="AU817" s="17"/>
      <c r="AV817" s="17">
        <v>1</v>
      </c>
      <c r="AW817" s="17">
        <v>0.62228416551481402</v>
      </c>
      <c r="AX817" s="17">
        <v>0.302505393918031</v>
      </c>
      <c r="AY817" s="17">
        <v>0</v>
      </c>
      <c r="AZ817" s="17">
        <v>0</v>
      </c>
      <c r="BA817" s="17">
        <v>0.19096634553751601</v>
      </c>
      <c r="BB817" s="17">
        <v>0</v>
      </c>
      <c r="BC817" s="17">
        <v>0</v>
      </c>
      <c r="BD817" s="17">
        <v>0</v>
      </c>
      <c r="BE817" s="17">
        <v>0</v>
      </c>
      <c r="BF817" s="17">
        <v>0</v>
      </c>
      <c r="BG817" s="17" t="s">
        <v>131</v>
      </c>
      <c r="BH817" s="17" t="s">
        <v>131</v>
      </c>
      <c r="BI817" s="17">
        <v>0</v>
      </c>
      <c r="BJ817" s="17" t="s">
        <v>131</v>
      </c>
      <c r="BK817" s="17">
        <v>0</v>
      </c>
      <c r="BL817" s="17"/>
      <c r="BM817" s="17">
        <v>0.36975496964735599</v>
      </c>
      <c r="BN817" s="17">
        <v>9.8902248721472005E-2</v>
      </c>
      <c r="BO817" s="17">
        <v>0</v>
      </c>
      <c r="BP817" s="17">
        <v>0.140254736297592</v>
      </c>
      <c r="BQ817" s="17">
        <v>0</v>
      </c>
      <c r="BR817" s="17">
        <v>0.115761585681409</v>
      </c>
      <c r="BS817" s="17"/>
      <c r="BT817" s="17">
        <v>0.21247751802496401</v>
      </c>
      <c r="BU817" s="17">
        <v>0.156171694664724</v>
      </c>
      <c r="BV817" s="17"/>
      <c r="BW817" s="17">
        <v>0</v>
      </c>
      <c r="BX817" s="17">
        <v>0.38408885251841501</v>
      </c>
      <c r="BY817" s="17"/>
      <c r="BZ817" s="17">
        <v>0.25992395934997398</v>
      </c>
      <c r="CA817" s="17">
        <v>0.135837429152845</v>
      </c>
      <c r="CB817" s="17" t="s">
        <v>131</v>
      </c>
      <c r="CC817" s="17"/>
      <c r="CD817" s="17">
        <v>0.12336750560481199</v>
      </c>
      <c r="CE817" s="17" t="s">
        <v>131</v>
      </c>
      <c r="CF817" s="17">
        <v>0.51301167008260196</v>
      </c>
      <c r="CG817" s="17"/>
      <c r="CH817" s="17">
        <v>0.120438377056479</v>
      </c>
      <c r="CI817" s="17">
        <v>0.35439378668667398</v>
      </c>
      <c r="CJ817" s="17">
        <v>0.17582992747531501</v>
      </c>
      <c r="CK817" s="17"/>
      <c r="CL817" s="17">
        <v>0.109929726380727</v>
      </c>
      <c r="CM817" s="17">
        <v>0.23299715564562101</v>
      </c>
      <c r="CN817" s="17"/>
      <c r="CO817" s="17">
        <v>0</v>
      </c>
      <c r="CP817" s="17">
        <v>0</v>
      </c>
      <c r="CQ817" s="17">
        <v>4.6966878665445098E-2</v>
      </c>
      <c r="CR817" s="17">
        <v>0.39339695621041498</v>
      </c>
    </row>
    <row r="818" spans="2:96" x14ac:dyDescent="0.25">
      <c r="B818" t="s">
        <v>421</v>
      </c>
      <c r="C818" s="17">
        <v>0.15985600943088299</v>
      </c>
      <c r="D818" s="17">
        <v>0.16809365263926301</v>
      </c>
      <c r="E818" s="17">
        <v>0.105417969263938</v>
      </c>
      <c r="F818" s="17"/>
      <c r="G818" s="17">
        <v>0.25004859788323602</v>
      </c>
      <c r="H818" s="17">
        <v>0.458473370050619</v>
      </c>
      <c r="I818" s="17">
        <v>0</v>
      </c>
      <c r="J818" s="17">
        <v>0.28039031743044701</v>
      </c>
      <c r="K818" s="17">
        <v>0.104592454730408</v>
      </c>
      <c r="L818" s="17">
        <v>7.2594634178496806E-2</v>
      </c>
      <c r="M818" s="17"/>
      <c r="N818" s="17">
        <v>0</v>
      </c>
      <c r="O818" s="17">
        <v>0.17775241597285599</v>
      </c>
      <c r="P818" s="17">
        <v>0</v>
      </c>
      <c r="Q818" s="17">
        <v>0.34963089251542701</v>
      </c>
      <c r="R818" s="17"/>
      <c r="S818" s="17">
        <v>0</v>
      </c>
      <c r="T818" s="17">
        <v>0.52762170532064101</v>
      </c>
      <c r="U818" s="17">
        <v>0.42231733048200099</v>
      </c>
      <c r="V818" s="17">
        <v>0.174205216896163</v>
      </c>
      <c r="W818" s="17">
        <v>0</v>
      </c>
      <c r="X818" s="17">
        <v>0</v>
      </c>
      <c r="Y818" s="17">
        <v>0</v>
      </c>
      <c r="Z818" s="17">
        <v>0</v>
      </c>
      <c r="AA818" s="17">
        <v>0.37955223151732798</v>
      </c>
      <c r="AB818" s="17">
        <v>0.123685099929044</v>
      </c>
      <c r="AC818" s="17">
        <v>0</v>
      </c>
      <c r="AD818" s="17">
        <v>0</v>
      </c>
      <c r="AE818" s="17"/>
      <c r="AF818" s="17">
        <v>0.147955383185987</v>
      </c>
      <c r="AG818" s="17">
        <v>0</v>
      </c>
      <c r="AH818" s="17">
        <v>0</v>
      </c>
      <c r="AI818" s="17">
        <v>0</v>
      </c>
      <c r="AJ818" s="17">
        <v>0.49413366551728699</v>
      </c>
      <c r="AK818" s="17"/>
      <c r="AL818" s="17">
        <v>0.18685386338700199</v>
      </c>
      <c r="AM818" s="17">
        <v>0</v>
      </c>
      <c r="AN818" s="17">
        <v>0</v>
      </c>
      <c r="AO818" s="17"/>
      <c r="AP818" s="17">
        <v>0.112738021952701</v>
      </c>
      <c r="AQ818" s="17">
        <v>0.34627776422406398</v>
      </c>
      <c r="AR818" s="17">
        <v>0</v>
      </c>
      <c r="AS818" s="17">
        <v>0</v>
      </c>
      <c r="AT818" s="17">
        <v>0.65892564891822603</v>
      </c>
      <c r="AU818" s="17"/>
      <c r="AV818" s="17">
        <v>1</v>
      </c>
      <c r="AW818" s="17">
        <v>0</v>
      </c>
      <c r="AX818" s="17">
        <v>0</v>
      </c>
      <c r="AY818" s="17">
        <v>0</v>
      </c>
      <c r="AZ818" s="17">
        <v>0.31454629746574297</v>
      </c>
      <c r="BA818" s="17">
        <v>0.19096634553751601</v>
      </c>
      <c r="BB818" s="17">
        <v>0</v>
      </c>
      <c r="BC818" s="17">
        <v>0</v>
      </c>
      <c r="BD818" s="17">
        <v>0</v>
      </c>
      <c r="BE818" s="17">
        <v>0</v>
      </c>
      <c r="BF818" s="17">
        <v>0</v>
      </c>
      <c r="BG818" s="17" t="s">
        <v>131</v>
      </c>
      <c r="BH818" s="17" t="s">
        <v>131</v>
      </c>
      <c r="BI818" s="17">
        <v>0</v>
      </c>
      <c r="BJ818" s="17" t="s">
        <v>131</v>
      </c>
      <c r="BK818" s="17">
        <v>0</v>
      </c>
      <c r="BL818" s="17"/>
      <c r="BM818" s="17">
        <v>0.25622206845638501</v>
      </c>
      <c r="BN818" s="17">
        <v>0.189164884441827</v>
      </c>
      <c r="BO818" s="17">
        <v>0.17651515325829301</v>
      </c>
      <c r="BP818" s="17">
        <v>0</v>
      </c>
      <c r="BQ818" s="17">
        <v>0</v>
      </c>
      <c r="BR818" s="17">
        <v>0.115761585681409</v>
      </c>
      <c r="BS818" s="17"/>
      <c r="BT818" s="17">
        <v>0.13732992160216201</v>
      </c>
      <c r="BU818" s="17">
        <v>0.11538255445041901</v>
      </c>
      <c r="BV818" s="17"/>
      <c r="BW818" s="17">
        <v>0.25102373489750102</v>
      </c>
      <c r="BX818" s="17">
        <v>0.18327361653177901</v>
      </c>
      <c r="BY818" s="17"/>
      <c r="BZ818" s="17">
        <v>0.24065371139264499</v>
      </c>
      <c r="CA818" s="17">
        <v>0.12980313643036301</v>
      </c>
      <c r="CB818" s="17" t="s">
        <v>131</v>
      </c>
      <c r="CC818" s="17"/>
      <c r="CD818" s="17">
        <v>0.25791015143852303</v>
      </c>
      <c r="CE818" s="17" t="s">
        <v>131</v>
      </c>
      <c r="CF818" s="17">
        <v>0.208671386230947</v>
      </c>
      <c r="CG818" s="17"/>
      <c r="CH818" s="17">
        <v>0.120952746386527</v>
      </c>
      <c r="CI818" s="17">
        <v>0.32406543579571401</v>
      </c>
      <c r="CJ818" s="17">
        <v>0.15579614990132501</v>
      </c>
      <c r="CK818" s="17"/>
      <c r="CL818" s="17">
        <v>0.21390374005160601</v>
      </c>
      <c r="CM818" s="17">
        <v>0.12750405565922501</v>
      </c>
      <c r="CN818" s="17"/>
      <c r="CO818" s="17">
        <v>0.59937315756687903</v>
      </c>
      <c r="CP818" s="17">
        <v>0</v>
      </c>
      <c r="CQ818" s="17">
        <v>4.6966878665445098E-2</v>
      </c>
      <c r="CR818" s="17">
        <v>0.25887299027154898</v>
      </c>
    </row>
    <row r="819" spans="2:96" x14ac:dyDescent="0.25">
      <c r="B819" t="s">
        <v>417</v>
      </c>
      <c r="C819" s="17">
        <v>0.15784085705276499</v>
      </c>
      <c r="D819" s="17">
        <v>8.8994258628258605E-2</v>
      </c>
      <c r="E819" s="17">
        <v>0.19037040629052299</v>
      </c>
      <c r="F819" s="17"/>
      <c r="G819" s="17">
        <v>0</v>
      </c>
      <c r="H819" s="17">
        <v>0.27247617511967698</v>
      </c>
      <c r="I819" s="17">
        <v>0</v>
      </c>
      <c r="J819" s="17">
        <v>0.27612396671898998</v>
      </c>
      <c r="K819" s="17">
        <v>0.22338315788626101</v>
      </c>
      <c r="L819" s="17">
        <v>0.13936705331080201</v>
      </c>
      <c r="M819" s="17"/>
      <c r="N819" s="17">
        <v>9.2883966098835702E-2</v>
      </c>
      <c r="O819" s="17">
        <v>0.166041746204626</v>
      </c>
      <c r="P819" s="17">
        <v>0.19401488958003801</v>
      </c>
      <c r="Q819" s="17">
        <v>0.187345239002745</v>
      </c>
      <c r="R819" s="17"/>
      <c r="S819" s="17">
        <v>0.11640667984541</v>
      </c>
      <c r="T819" s="17">
        <v>0.52762170532064101</v>
      </c>
      <c r="U819" s="17">
        <v>0.14685901242335</v>
      </c>
      <c r="V819" s="17">
        <v>0.31343310938590901</v>
      </c>
      <c r="W819" s="17">
        <v>0</v>
      </c>
      <c r="X819" s="17">
        <v>0</v>
      </c>
      <c r="Y819" s="17">
        <v>0</v>
      </c>
      <c r="Z819" s="17">
        <v>0</v>
      </c>
      <c r="AA819" s="17">
        <v>0.329380756492333</v>
      </c>
      <c r="AB819" s="17">
        <v>0.127200825853684</v>
      </c>
      <c r="AC819" s="17">
        <v>0</v>
      </c>
      <c r="AD819" s="17">
        <v>0</v>
      </c>
      <c r="AE819" s="17"/>
      <c r="AF819" s="17">
        <v>7.6110020252579E-2</v>
      </c>
      <c r="AG819" s="17">
        <v>0.29635659023949001</v>
      </c>
      <c r="AH819" s="17">
        <v>0</v>
      </c>
      <c r="AI819" s="17">
        <v>0</v>
      </c>
      <c r="AJ819" s="17">
        <v>0.124756138550336</v>
      </c>
      <c r="AK819" s="17"/>
      <c r="AL819" s="17">
        <v>0</v>
      </c>
      <c r="AM819" s="17">
        <v>0.27725684525491401</v>
      </c>
      <c r="AN819" s="17">
        <v>0</v>
      </c>
      <c r="AO819" s="17"/>
      <c r="AP819" s="17">
        <v>0.112738021952701</v>
      </c>
      <c r="AQ819" s="17">
        <v>0.14632689698710999</v>
      </c>
      <c r="AR819" s="17">
        <v>0.154522094584196</v>
      </c>
      <c r="AS819" s="17">
        <v>0</v>
      </c>
      <c r="AT819" s="17">
        <v>0</v>
      </c>
      <c r="AU819" s="17"/>
      <c r="AV819" s="17">
        <v>1</v>
      </c>
      <c r="AW819" s="17">
        <v>0</v>
      </c>
      <c r="AX819" s="17">
        <v>0.33286899535949399</v>
      </c>
      <c r="AY819" s="17">
        <v>0.33084199871786601</v>
      </c>
      <c r="AZ819" s="17">
        <v>0</v>
      </c>
      <c r="BA819" s="17">
        <v>0.143238549732529</v>
      </c>
      <c r="BB819" s="17">
        <v>0</v>
      </c>
      <c r="BC819" s="17">
        <v>0</v>
      </c>
      <c r="BD819" s="17">
        <v>0</v>
      </c>
      <c r="BE819" s="17">
        <v>0</v>
      </c>
      <c r="BF819" s="17">
        <v>0</v>
      </c>
      <c r="BG819" s="17" t="s">
        <v>131</v>
      </c>
      <c r="BH819" s="17" t="s">
        <v>131</v>
      </c>
      <c r="BI819" s="17">
        <v>0</v>
      </c>
      <c r="BJ819" s="17" t="s">
        <v>131</v>
      </c>
      <c r="BK819" s="17">
        <v>1</v>
      </c>
      <c r="BL819" s="17"/>
      <c r="BM819" s="17">
        <v>0.15723017324750599</v>
      </c>
      <c r="BN819" s="17">
        <v>0.11242294001497601</v>
      </c>
      <c r="BO819" s="17">
        <v>0.17651515325829301</v>
      </c>
      <c r="BP819" s="17">
        <v>0.14122630411006401</v>
      </c>
      <c r="BQ819" s="17">
        <v>0</v>
      </c>
      <c r="BR819" s="17">
        <v>0.25704440722268301</v>
      </c>
      <c r="BS819" s="17"/>
      <c r="BT819" s="17">
        <v>5.5931005825269303E-2</v>
      </c>
      <c r="BU819" s="17">
        <v>0.22768884050215901</v>
      </c>
      <c r="BV819" s="17"/>
      <c r="BW819" s="17">
        <v>0.22382485234681099</v>
      </c>
      <c r="BX819" s="17">
        <v>0</v>
      </c>
      <c r="BY819" s="17"/>
      <c r="BZ819" s="17">
        <v>0.15870774378924801</v>
      </c>
      <c r="CA819" s="17">
        <v>0.15751841673125999</v>
      </c>
      <c r="CB819" s="17" t="s">
        <v>131</v>
      </c>
      <c r="CC819" s="17"/>
      <c r="CD819" s="17">
        <v>0.24434037530272101</v>
      </c>
      <c r="CE819" s="17" t="s">
        <v>131</v>
      </c>
      <c r="CF819" s="17">
        <v>0</v>
      </c>
      <c r="CG819" s="17"/>
      <c r="CH819" s="17">
        <v>7.0850843116121803E-2</v>
      </c>
      <c r="CI819" s="17">
        <v>0.49993429144495499</v>
      </c>
      <c r="CJ819" s="17">
        <v>0.16179290740708799</v>
      </c>
      <c r="CK819" s="17"/>
      <c r="CL819" s="17">
        <v>5.3522817464801302E-2</v>
      </c>
      <c r="CM819" s="17">
        <v>0.21696477651680099</v>
      </c>
      <c r="CN819" s="17"/>
      <c r="CO819" s="17">
        <v>0</v>
      </c>
      <c r="CP819" s="17">
        <v>0</v>
      </c>
      <c r="CQ819" s="17">
        <v>0.15121434661667099</v>
      </c>
      <c r="CR819" s="17">
        <v>0.24711872979050101</v>
      </c>
    </row>
    <row r="820" spans="2:96" x14ac:dyDescent="0.25">
      <c r="B820" t="s">
        <v>416</v>
      </c>
      <c r="C820" s="17">
        <v>0.14686622236708599</v>
      </c>
      <c r="D820" s="17">
        <v>0.14188573861651699</v>
      </c>
      <c r="E820" s="17">
        <v>0.106661819955724</v>
      </c>
      <c r="F820" s="17"/>
      <c r="G820" s="17">
        <v>0.25004859788323602</v>
      </c>
      <c r="H820" s="17">
        <v>0</v>
      </c>
      <c r="I820" s="17">
        <v>0.21026907380438201</v>
      </c>
      <c r="J820" s="17">
        <v>0.44019123399409499</v>
      </c>
      <c r="K820" s="17">
        <v>0.107597786061869</v>
      </c>
      <c r="L820" s="17">
        <v>0</v>
      </c>
      <c r="M820" s="17"/>
      <c r="N820" s="17">
        <v>0</v>
      </c>
      <c r="O820" s="17">
        <v>0.17919214005418299</v>
      </c>
      <c r="P820" s="17">
        <v>0.22746932105679599</v>
      </c>
      <c r="Q820" s="17">
        <v>0.19281376587982499</v>
      </c>
      <c r="R820" s="17"/>
      <c r="S820" s="17">
        <v>0.11048742778782</v>
      </c>
      <c r="T820" s="17">
        <v>0</v>
      </c>
      <c r="U820" s="17">
        <v>0</v>
      </c>
      <c r="V820" s="17">
        <v>0.34953395126667502</v>
      </c>
      <c r="W820" s="17">
        <v>0</v>
      </c>
      <c r="X820" s="17">
        <v>0</v>
      </c>
      <c r="Y820" s="17">
        <v>0</v>
      </c>
      <c r="Z820" s="17">
        <v>0</v>
      </c>
      <c r="AA820" s="17">
        <v>0.37955223151732798</v>
      </c>
      <c r="AB820" s="17">
        <v>0.123685099929044</v>
      </c>
      <c r="AC820" s="17">
        <v>0.54006217524965205</v>
      </c>
      <c r="AD820" s="17">
        <v>0</v>
      </c>
      <c r="AE820" s="17"/>
      <c r="AF820" s="17">
        <v>0.13829144646684999</v>
      </c>
      <c r="AG820" s="17">
        <v>9.0382438261035897E-2</v>
      </c>
      <c r="AH820" s="17">
        <v>0.254951918334058</v>
      </c>
      <c r="AI820" s="17">
        <v>0</v>
      </c>
      <c r="AJ820" s="17">
        <v>0.15652216682739201</v>
      </c>
      <c r="AK820" s="17"/>
      <c r="AL820" s="17">
        <v>0</v>
      </c>
      <c r="AM820" s="17">
        <v>8.4557423468974297E-2</v>
      </c>
      <c r="AN820" s="17">
        <v>0.25598630294889801</v>
      </c>
      <c r="AO820" s="17"/>
      <c r="AP820" s="17">
        <v>0</v>
      </c>
      <c r="AQ820" s="17">
        <v>0.34627776422406398</v>
      </c>
      <c r="AR820" s="17">
        <v>0.19282545989774499</v>
      </c>
      <c r="AS820" s="17">
        <v>0</v>
      </c>
      <c r="AT820" s="17">
        <v>0</v>
      </c>
      <c r="AU820" s="17"/>
      <c r="AV820" s="17">
        <v>1</v>
      </c>
      <c r="AW820" s="17">
        <v>0.19996569067985701</v>
      </c>
      <c r="AX820" s="17">
        <v>0</v>
      </c>
      <c r="AY820" s="17">
        <v>0</v>
      </c>
      <c r="AZ820" s="17">
        <v>0.31454629746574297</v>
      </c>
      <c r="BA820" s="17">
        <v>0.19096634553751601</v>
      </c>
      <c r="BB820" s="17">
        <v>0</v>
      </c>
      <c r="BC820" s="17">
        <v>0.53885875850404197</v>
      </c>
      <c r="BD820" s="17">
        <v>0</v>
      </c>
      <c r="BE820" s="17">
        <v>0</v>
      </c>
      <c r="BF820" s="17">
        <v>0</v>
      </c>
      <c r="BG820" s="17" t="s">
        <v>131</v>
      </c>
      <c r="BH820" s="17" t="s">
        <v>131</v>
      </c>
      <c r="BI820" s="17">
        <v>0</v>
      </c>
      <c r="BJ820" s="17" t="s">
        <v>131</v>
      </c>
      <c r="BK820" s="17">
        <v>0</v>
      </c>
      <c r="BL820" s="17"/>
      <c r="BM820" s="17">
        <v>0.325796611025086</v>
      </c>
      <c r="BN820" s="17">
        <v>0</v>
      </c>
      <c r="BO820" s="17">
        <v>0</v>
      </c>
      <c r="BP820" s="17">
        <v>0.19097758238780099</v>
      </c>
      <c r="BQ820" s="17">
        <v>0.55887284396895398</v>
      </c>
      <c r="BR820" s="17">
        <v>0</v>
      </c>
      <c r="BS820" s="17"/>
      <c r="BT820" s="17">
        <v>0.15657112753310001</v>
      </c>
      <c r="BU820" s="17">
        <v>0.15129952981431599</v>
      </c>
      <c r="BV820" s="17"/>
      <c r="BW820" s="17">
        <v>0.55369772646628701</v>
      </c>
      <c r="BX820" s="17">
        <v>0.22890361576221499</v>
      </c>
      <c r="BY820" s="17"/>
      <c r="BZ820" s="17">
        <v>0.27077061914998601</v>
      </c>
      <c r="CA820" s="17">
        <v>0.10077972472777599</v>
      </c>
      <c r="CB820" s="17" t="s">
        <v>131</v>
      </c>
      <c r="CC820" s="17"/>
      <c r="CD820" s="17">
        <v>0.276244958999598</v>
      </c>
      <c r="CE820" s="17" t="s">
        <v>131</v>
      </c>
      <c r="CF820" s="17">
        <v>0.26062471903093098</v>
      </c>
      <c r="CG820" s="17"/>
      <c r="CH820" s="17">
        <v>0.17313005339633</v>
      </c>
      <c r="CI820" s="17">
        <v>0.32406543579571401</v>
      </c>
      <c r="CJ820" s="17">
        <v>0</v>
      </c>
      <c r="CK820" s="17"/>
      <c r="CL820" s="17">
        <v>0.121920656531899</v>
      </c>
      <c r="CM820" s="17">
        <v>0.179593641445003</v>
      </c>
      <c r="CN820" s="17"/>
      <c r="CO820" s="17">
        <v>0</v>
      </c>
      <c r="CP820" s="17">
        <v>0</v>
      </c>
      <c r="CQ820" s="17">
        <v>4.8316412265722697E-2</v>
      </c>
      <c r="CR820" s="17">
        <v>0.33245678317502703</v>
      </c>
    </row>
    <row r="821" spans="2:96" x14ac:dyDescent="0.25">
      <c r="B821" t="s">
        <v>420</v>
      </c>
      <c r="C821" s="17">
        <v>0.107166157238639</v>
      </c>
      <c r="D821" s="17">
        <v>8.3246653345336902E-2</v>
      </c>
      <c r="E821" s="17">
        <v>8.6222944218404596E-2</v>
      </c>
      <c r="F821" s="17"/>
      <c r="G821" s="17">
        <v>0</v>
      </c>
      <c r="H821" s="17">
        <v>0</v>
      </c>
      <c r="I821" s="17">
        <v>0</v>
      </c>
      <c r="J821" s="17">
        <v>0.28922563403988999</v>
      </c>
      <c r="K821" s="17">
        <v>0.20832766943947501</v>
      </c>
      <c r="L821" s="17">
        <v>6.0734097369780603E-2</v>
      </c>
      <c r="M821" s="17"/>
      <c r="N821" s="17">
        <v>8.4484341206215105E-2</v>
      </c>
      <c r="O821" s="17">
        <v>0.15925023227128099</v>
      </c>
      <c r="P821" s="17">
        <v>0</v>
      </c>
      <c r="Q821" s="17">
        <v>9.6096999401452193E-2</v>
      </c>
      <c r="R821" s="17"/>
      <c r="S821" s="17">
        <v>0</v>
      </c>
      <c r="T821" s="17">
        <v>0</v>
      </c>
      <c r="U821" s="17">
        <v>0.27090779931391401</v>
      </c>
      <c r="V821" s="17">
        <v>0.31343310938590901</v>
      </c>
      <c r="W821" s="17">
        <v>0</v>
      </c>
      <c r="X821" s="17">
        <v>0</v>
      </c>
      <c r="Y821" s="17">
        <v>0</v>
      </c>
      <c r="Z821" s="17">
        <v>0</v>
      </c>
      <c r="AA821" s="17">
        <v>0</v>
      </c>
      <c r="AB821" s="17">
        <v>0</v>
      </c>
      <c r="AC821" s="17">
        <v>0</v>
      </c>
      <c r="AD821" s="17">
        <v>1</v>
      </c>
      <c r="AE821" s="17"/>
      <c r="AF821" s="17">
        <v>6.3675138433376494E-2</v>
      </c>
      <c r="AG821" s="17">
        <v>6.6837047324972004E-2</v>
      </c>
      <c r="AH821" s="17">
        <v>0</v>
      </c>
      <c r="AI821" s="17">
        <v>0</v>
      </c>
      <c r="AJ821" s="17">
        <v>0.23845295463969499</v>
      </c>
      <c r="AK821" s="17"/>
      <c r="AL821" s="17">
        <v>0</v>
      </c>
      <c r="AM821" s="17">
        <v>0.124682567348307</v>
      </c>
      <c r="AN821" s="17">
        <v>0</v>
      </c>
      <c r="AO821" s="17"/>
      <c r="AP821" s="17">
        <v>0</v>
      </c>
      <c r="AQ821" s="17">
        <v>0</v>
      </c>
      <c r="AR821" s="17">
        <v>0.14722544662880199</v>
      </c>
      <c r="AS821" s="17">
        <v>0.246290753994587</v>
      </c>
      <c r="AT821" s="17">
        <v>0</v>
      </c>
      <c r="AU821" s="17"/>
      <c r="AV821" s="17">
        <v>1</v>
      </c>
      <c r="AW821" s="17">
        <v>0</v>
      </c>
      <c r="AX821" s="17">
        <v>0</v>
      </c>
      <c r="AY821" s="17">
        <v>0.15363721283432299</v>
      </c>
      <c r="AZ821" s="17">
        <v>0</v>
      </c>
      <c r="BA821" s="17">
        <v>0.15786968352986899</v>
      </c>
      <c r="BB821" s="17">
        <v>0</v>
      </c>
      <c r="BC821" s="17">
        <v>0.22415206234160401</v>
      </c>
      <c r="BD821" s="17">
        <v>0</v>
      </c>
      <c r="BE821" s="17">
        <v>0</v>
      </c>
      <c r="BF821" s="17">
        <v>0</v>
      </c>
      <c r="BG821" s="17" t="s">
        <v>131</v>
      </c>
      <c r="BH821" s="17" t="s">
        <v>131</v>
      </c>
      <c r="BI821" s="17">
        <v>0</v>
      </c>
      <c r="BJ821" s="17" t="s">
        <v>131</v>
      </c>
      <c r="BK821" s="17">
        <v>0</v>
      </c>
      <c r="BL821" s="17"/>
      <c r="BM821" s="17">
        <v>8.3928245016007694E-2</v>
      </c>
      <c r="BN821" s="17">
        <v>0.107095239433036</v>
      </c>
      <c r="BO821" s="17">
        <v>0</v>
      </c>
      <c r="BP821" s="17">
        <v>0.14122630411006401</v>
      </c>
      <c r="BQ821" s="17">
        <v>0.44112715603104602</v>
      </c>
      <c r="BR821" s="17">
        <v>0.115761585681409</v>
      </c>
      <c r="BS821" s="17"/>
      <c r="BT821" s="17">
        <v>0.167918510281126</v>
      </c>
      <c r="BU821" s="17">
        <v>7.9307248600976807E-2</v>
      </c>
      <c r="BV821" s="17"/>
      <c r="BW821" s="17">
        <v>0.44630227353371299</v>
      </c>
      <c r="BX821" s="17">
        <v>0.18327361653177901</v>
      </c>
      <c r="BY821" s="17"/>
      <c r="BZ821" s="17">
        <v>0.21776032315006999</v>
      </c>
      <c r="CA821" s="17">
        <v>6.6030427607274705E-2</v>
      </c>
      <c r="CB821" s="17" t="s">
        <v>131</v>
      </c>
      <c r="CC821" s="17"/>
      <c r="CD821" s="17">
        <v>0.22266436606229201</v>
      </c>
      <c r="CE821" s="17" t="s">
        <v>131</v>
      </c>
      <c r="CF821" s="17">
        <v>0.208671386230947</v>
      </c>
      <c r="CG821" s="17"/>
      <c r="CH821" s="17">
        <v>6.7744370433837894E-2</v>
      </c>
      <c r="CI821" s="17">
        <v>0.334276989296103</v>
      </c>
      <c r="CJ821" s="17">
        <v>7.1520156064389606E-2</v>
      </c>
      <c r="CK821" s="17"/>
      <c r="CL821" s="17">
        <v>0</v>
      </c>
      <c r="CM821" s="17">
        <v>0.20552037167722201</v>
      </c>
      <c r="CN821" s="17"/>
      <c r="CO821" s="17">
        <v>0</v>
      </c>
      <c r="CP821" s="17">
        <v>0.152561037780301</v>
      </c>
      <c r="CQ821" s="17">
        <v>0.14927411584589501</v>
      </c>
      <c r="CR821" s="17">
        <v>6.4679219661822995E-2</v>
      </c>
    </row>
    <row r="822" spans="2:96" x14ac:dyDescent="0.25">
      <c r="B822" t="s">
        <v>419</v>
      </c>
      <c r="C822" s="17">
        <v>9.4988484797427095E-2</v>
      </c>
      <c r="D822" s="17">
        <v>9.3574734031773396E-2</v>
      </c>
      <c r="E822" s="17">
        <v>4.7968153605702502E-2</v>
      </c>
      <c r="F822" s="17"/>
      <c r="G822" s="17">
        <v>0</v>
      </c>
      <c r="H822" s="17">
        <v>0</v>
      </c>
      <c r="I822" s="17">
        <v>0.37184648155831601</v>
      </c>
      <c r="J822" s="17">
        <v>0.307659784205703</v>
      </c>
      <c r="K822" s="17">
        <v>0</v>
      </c>
      <c r="L822" s="17">
        <v>0</v>
      </c>
      <c r="M822" s="17"/>
      <c r="N822" s="17">
        <v>9.4321995371243098E-2</v>
      </c>
      <c r="O822" s="17">
        <v>5.5521861537710999E-2</v>
      </c>
      <c r="P822" s="17">
        <v>0.22746932105679599</v>
      </c>
      <c r="Q822" s="17">
        <v>9.6096999401452193E-2</v>
      </c>
      <c r="R822" s="17"/>
      <c r="S822" s="17">
        <v>0.119010871802589</v>
      </c>
      <c r="T822" s="17">
        <v>0</v>
      </c>
      <c r="U822" s="17">
        <v>0</v>
      </c>
      <c r="V822" s="17">
        <v>0.174205216896163</v>
      </c>
      <c r="W822" s="17">
        <v>0</v>
      </c>
      <c r="X822" s="17">
        <v>0</v>
      </c>
      <c r="Y822" s="17">
        <v>0</v>
      </c>
      <c r="Z822" s="17">
        <v>0</v>
      </c>
      <c r="AA822" s="17">
        <v>0.29106701199033902</v>
      </c>
      <c r="AB822" s="17">
        <v>0</v>
      </c>
      <c r="AC822" s="17">
        <v>0.54006217524965205</v>
      </c>
      <c r="AD822" s="17">
        <v>0</v>
      </c>
      <c r="AE822" s="17"/>
      <c r="AF822" s="17">
        <v>0</v>
      </c>
      <c r="AG822" s="17">
        <v>0.23922679691491799</v>
      </c>
      <c r="AH822" s="17">
        <v>0</v>
      </c>
      <c r="AI822" s="17">
        <v>0</v>
      </c>
      <c r="AJ822" s="17">
        <v>0</v>
      </c>
      <c r="AK822" s="17"/>
      <c r="AL822" s="17">
        <v>0</v>
      </c>
      <c r="AM822" s="17">
        <v>0.22380898281853001</v>
      </c>
      <c r="AN822" s="17">
        <v>0</v>
      </c>
      <c r="AO822" s="17"/>
      <c r="AP822" s="17">
        <v>0.10601607818497</v>
      </c>
      <c r="AQ822" s="17">
        <v>0</v>
      </c>
      <c r="AR822" s="17">
        <v>9.9845589489856695E-2</v>
      </c>
      <c r="AS822" s="17">
        <v>0</v>
      </c>
      <c r="AT822" s="17">
        <v>0</v>
      </c>
      <c r="AU822" s="17"/>
      <c r="AV822" s="17">
        <v>1</v>
      </c>
      <c r="AW822" s="17">
        <v>0</v>
      </c>
      <c r="AX822" s="17">
        <v>0</v>
      </c>
      <c r="AY822" s="17">
        <v>0.17165138764042701</v>
      </c>
      <c r="AZ822" s="17">
        <v>0</v>
      </c>
      <c r="BA822" s="17">
        <v>0</v>
      </c>
      <c r="BB822" s="17">
        <v>0</v>
      </c>
      <c r="BC822" s="17">
        <v>0.30495229163193299</v>
      </c>
      <c r="BD822" s="17">
        <v>1</v>
      </c>
      <c r="BE822" s="17">
        <v>0</v>
      </c>
      <c r="BF822" s="17">
        <v>0</v>
      </c>
      <c r="BG822" s="17" t="s">
        <v>131</v>
      </c>
      <c r="BH822" s="17" t="s">
        <v>131</v>
      </c>
      <c r="BI822" s="17">
        <v>0</v>
      </c>
      <c r="BJ822" s="17" t="s">
        <v>131</v>
      </c>
      <c r="BK822" s="17">
        <v>0</v>
      </c>
      <c r="BL822" s="17"/>
      <c r="BM822" s="17">
        <v>0.158870047283941</v>
      </c>
      <c r="BN822" s="17">
        <v>9.9345843933933503E-2</v>
      </c>
      <c r="BO822" s="17">
        <v>0</v>
      </c>
      <c r="BP822" s="17">
        <v>0.19097758238780099</v>
      </c>
      <c r="BQ822" s="17">
        <v>0</v>
      </c>
      <c r="BR822" s="17">
        <v>0</v>
      </c>
      <c r="BS822" s="17"/>
      <c r="BT822" s="17">
        <v>7.5634410603164101E-2</v>
      </c>
      <c r="BU822" s="17">
        <v>0.112704900239393</v>
      </c>
      <c r="BV822" s="17"/>
      <c r="BW822" s="17">
        <v>0.30267399156878599</v>
      </c>
      <c r="BX822" s="17">
        <v>0</v>
      </c>
      <c r="BY822" s="17"/>
      <c r="BZ822" s="17">
        <v>9.8084324751547894E-2</v>
      </c>
      <c r="CA822" s="17">
        <v>9.3836980698768904E-2</v>
      </c>
      <c r="CB822" s="17" t="s">
        <v>131</v>
      </c>
      <c r="CC822" s="17"/>
      <c r="CD822" s="17">
        <v>0.15100687684737099</v>
      </c>
      <c r="CE822" s="17" t="s">
        <v>131</v>
      </c>
      <c r="CF822" s="17">
        <v>0</v>
      </c>
      <c r="CG822" s="17"/>
      <c r="CH822" s="17">
        <v>8.3645196072322597E-2</v>
      </c>
      <c r="CI822" s="17">
        <v>0.17089016774114901</v>
      </c>
      <c r="CJ822" s="17">
        <v>7.9251083148159804E-2</v>
      </c>
      <c r="CK822" s="17"/>
      <c r="CL822" s="17">
        <v>0.100323925119934</v>
      </c>
      <c r="CM822" s="17">
        <v>9.8183008689030099E-2</v>
      </c>
      <c r="CN822" s="17"/>
      <c r="CO822" s="17">
        <v>0</v>
      </c>
      <c r="CP822" s="17">
        <v>0</v>
      </c>
      <c r="CQ822" s="17">
        <v>0</v>
      </c>
      <c r="CR822" s="17">
        <v>0.24970082036032701</v>
      </c>
    </row>
    <row r="823" spans="2:96" x14ac:dyDescent="0.25">
      <c r="B823" t="s">
        <v>247</v>
      </c>
      <c r="C823" s="17">
        <v>0.13428672755712501</v>
      </c>
      <c r="D823" s="17">
        <v>0.172998239882871</v>
      </c>
      <c r="E823" s="17">
        <v>9.7771357550138896E-2</v>
      </c>
      <c r="F823" s="17"/>
      <c r="G823" s="17">
        <v>0</v>
      </c>
      <c r="H823" s="17">
        <v>0.26905045482970402</v>
      </c>
      <c r="I823" s="17">
        <v>0.19354222213185099</v>
      </c>
      <c r="J823" s="17">
        <v>0.13253144978839301</v>
      </c>
      <c r="K823" s="17">
        <v>0.22371792104497301</v>
      </c>
      <c r="L823" s="17">
        <v>7.0368308112780595E-2</v>
      </c>
      <c r="M823" s="17"/>
      <c r="N823" s="17">
        <v>0.19640634486538</v>
      </c>
      <c r="O823" s="17">
        <v>0.168901666363103</v>
      </c>
      <c r="P823" s="17">
        <v>0</v>
      </c>
      <c r="Q823" s="17">
        <v>8.5971843927168598E-2</v>
      </c>
      <c r="R823" s="17"/>
      <c r="S823" s="17">
        <v>0.23395784276929599</v>
      </c>
      <c r="T823" s="17">
        <v>0</v>
      </c>
      <c r="U823" s="17">
        <v>0</v>
      </c>
      <c r="V823" s="17">
        <v>0</v>
      </c>
      <c r="W823" s="17">
        <v>0</v>
      </c>
      <c r="X823" s="17">
        <v>0</v>
      </c>
      <c r="Y823" s="17">
        <v>0.363159170992717</v>
      </c>
      <c r="Z823" s="17">
        <v>0.52543233266064004</v>
      </c>
      <c r="AA823" s="17">
        <v>0</v>
      </c>
      <c r="AB823" s="17">
        <v>0.123685099929044</v>
      </c>
      <c r="AC823" s="17">
        <v>0.459937824750348</v>
      </c>
      <c r="AD823" s="17">
        <v>0</v>
      </c>
      <c r="AE823" s="17"/>
      <c r="AF823" s="17">
        <v>0.21000043297485499</v>
      </c>
      <c r="AG823" s="17">
        <v>8.2878537740367603E-2</v>
      </c>
      <c r="AH823" s="17">
        <v>0.234670557673438</v>
      </c>
      <c r="AI823" s="17">
        <v>1</v>
      </c>
      <c r="AJ823" s="17">
        <v>0</v>
      </c>
      <c r="AK823" s="17"/>
      <c r="AL823" s="17">
        <v>9.89870073699428E-2</v>
      </c>
      <c r="AM823" s="17">
        <v>0.220144120355554</v>
      </c>
      <c r="AN823" s="17">
        <v>0</v>
      </c>
      <c r="AO823" s="17"/>
      <c r="AP823" s="17">
        <v>0.106218987569794</v>
      </c>
      <c r="AQ823" s="17">
        <v>0.16716792620800899</v>
      </c>
      <c r="AR823" s="17">
        <v>0.16783965288972</v>
      </c>
      <c r="AS823" s="17">
        <v>0.238638451664688</v>
      </c>
      <c r="AT823" s="17">
        <v>0</v>
      </c>
      <c r="AU823" s="17"/>
      <c r="AV823" s="17">
        <v>0</v>
      </c>
      <c r="AW823" s="17">
        <v>0.177750143805329</v>
      </c>
      <c r="AX823" s="17">
        <v>0</v>
      </c>
      <c r="AY823" s="17">
        <v>0</v>
      </c>
      <c r="AZ823" s="17">
        <v>0</v>
      </c>
      <c r="BA823" s="17">
        <v>0.31561957419472098</v>
      </c>
      <c r="BB823" s="17">
        <v>0.33528877084599201</v>
      </c>
      <c r="BC823" s="17">
        <v>0.233906466872109</v>
      </c>
      <c r="BD823" s="17">
        <v>0</v>
      </c>
      <c r="BE823" s="17">
        <v>0</v>
      </c>
      <c r="BF823" s="17">
        <v>0</v>
      </c>
      <c r="BG823" s="17" t="s">
        <v>131</v>
      </c>
      <c r="BH823" s="17" t="s">
        <v>131</v>
      </c>
      <c r="BI823" s="17">
        <v>1</v>
      </c>
      <c r="BJ823" s="17" t="s">
        <v>131</v>
      </c>
      <c r="BK823" s="17">
        <v>0</v>
      </c>
      <c r="BL823" s="17"/>
      <c r="BM823" s="17">
        <v>0.22255257822867</v>
      </c>
      <c r="BN823" s="17">
        <v>0.10309971708387899</v>
      </c>
      <c r="BO823" s="17">
        <v>0.18422868135191101</v>
      </c>
      <c r="BP823" s="17">
        <v>0.15808727578593501</v>
      </c>
      <c r="BQ823" s="17">
        <v>0</v>
      </c>
      <c r="BR823" s="17">
        <v>0</v>
      </c>
      <c r="BS823" s="17"/>
      <c r="BT823" s="17">
        <v>0.12702178179411699</v>
      </c>
      <c r="BU823" s="17">
        <v>0.14769009832590499</v>
      </c>
      <c r="BV823" s="17"/>
      <c r="BW823" s="17">
        <v>0</v>
      </c>
      <c r="BX823" s="17">
        <v>0</v>
      </c>
      <c r="BY823" s="17"/>
      <c r="BZ823" s="17">
        <v>8.4073664832580594E-2</v>
      </c>
      <c r="CA823" s="17">
        <v>0.15296358049215</v>
      </c>
      <c r="CB823" s="17" t="s">
        <v>131</v>
      </c>
      <c r="CC823" s="17"/>
      <c r="CD823" s="17">
        <v>0.12943660043171501</v>
      </c>
      <c r="CE823" s="17" t="s">
        <v>131</v>
      </c>
      <c r="CF823" s="17">
        <v>0</v>
      </c>
      <c r="CG823" s="17"/>
      <c r="CH823" s="17">
        <v>0.19397825550093301</v>
      </c>
      <c r="CI823" s="17">
        <v>0</v>
      </c>
      <c r="CJ823" s="17">
        <v>7.9402765692954194E-2</v>
      </c>
      <c r="CK823" s="17"/>
      <c r="CL823" s="17">
        <v>0.10774309301589501</v>
      </c>
      <c r="CM823" s="17">
        <v>0.167337373219866</v>
      </c>
      <c r="CN823" s="17"/>
      <c r="CO823" s="17">
        <v>0</v>
      </c>
      <c r="CP823" s="17">
        <v>0.177907054362619</v>
      </c>
      <c r="CQ823" s="17">
        <v>0.21046428624112801</v>
      </c>
      <c r="CR823" s="17">
        <v>5.9532213043479998E-2</v>
      </c>
    </row>
    <row r="824" spans="2:96" x14ac:dyDescent="0.25">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c r="AZ824" s="17"/>
      <c r="BA824" s="17"/>
      <c r="BB824" s="17"/>
      <c r="BC824" s="17"/>
      <c r="BD824" s="17"/>
      <c r="BE824" s="17"/>
      <c r="BF824" s="17"/>
      <c r="BG824" s="17"/>
      <c r="BH824" s="17"/>
      <c r="BI824" s="17"/>
      <c r="BJ824" s="17"/>
      <c r="BK824" s="17"/>
      <c r="BL824" s="17"/>
      <c r="BM824" s="17"/>
      <c r="BN824" s="17"/>
      <c r="BO824" s="17"/>
      <c r="BP824" s="17"/>
      <c r="BQ824" s="17"/>
      <c r="BR824" s="17"/>
      <c r="BS824" s="17"/>
      <c r="BT824" s="17"/>
      <c r="BU824" s="17"/>
      <c r="BV824" s="17"/>
      <c r="BW824" s="17"/>
      <c r="BX824" s="17"/>
      <c r="BY824" s="17"/>
      <c r="BZ824" s="17"/>
      <c r="CA824" s="17"/>
      <c r="CB824" s="17"/>
      <c r="CC824" s="17"/>
      <c r="CD824" s="17"/>
      <c r="CE824" s="17"/>
      <c r="CF824" s="17"/>
      <c r="CG824" s="17"/>
      <c r="CH824" s="17"/>
      <c r="CI824" s="17"/>
      <c r="CJ824" s="17"/>
      <c r="CK824" s="17"/>
      <c r="CL824" s="17"/>
      <c r="CM824" s="17"/>
      <c r="CN824" s="17"/>
      <c r="CO824" s="17"/>
      <c r="CP824" s="17"/>
      <c r="CQ824" s="17"/>
      <c r="CR824" s="17"/>
    </row>
    <row r="825" spans="2:96" x14ac:dyDescent="0.25">
      <c r="B825" s="6" t="s">
        <v>431</v>
      </c>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17"/>
      <c r="BB825" s="17"/>
      <c r="BC825" s="17"/>
      <c r="BD825" s="17"/>
      <c r="BE825" s="17"/>
      <c r="BF825" s="17"/>
      <c r="BG825" s="17"/>
      <c r="BH825" s="17"/>
      <c r="BI825" s="17"/>
      <c r="BJ825" s="17"/>
      <c r="BK825" s="17"/>
      <c r="BL825" s="17"/>
      <c r="BM825" s="17"/>
      <c r="BN825" s="17"/>
      <c r="BO825" s="17"/>
      <c r="BP825" s="17"/>
      <c r="BQ825" s="17"/>
      <c r="BR825" s="17"/>
      <c r="BS825" s="17"/>
      <c r="BT825" s="17"/>
      <c r="BU825" s="17"/>
      <c r="BV825" s="17"/>
      <c r="BW825" s="17"/>
      <c r="BX825" s="17"/>
      <c r="BY825" s="17"/>
      <c r="BZ825" s="17"/>
      <c r="CA825" s="17"/>
      <c r="CB825" s="17"/>
      <c r="CC825" s="17"/>
      <c r="CD825" s="17"/>
      <c r="CE825" s="17"/>
      <c r="CF825" s="17"/>
      <c r="CG825" s="17"/>
      <c r="CH825" s="17"/>
      <c r="CI825" s="17"/>
      <c r="CJ825" s="17"/>
      <c r="CK825" s="17"/>
      <c r="CL825" s="17"/>
      <c r="CM825" s="17"/>
      <c r="CN825" s="17"/>
      <c r="CO825" s="17"/>
      <c r="CP825" s="17"/>
      <c r="CQ825" s="17"/>
      <c r="CR825" s="17"/>
    </row>
    <row r="826" spans="2:96" x14ac:dyDescent="0.25">
      <c r="B826" s="24" t="s">
        <v>384</v>
      </c>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c r="AJ826" s="17"/>
      <c r="AK826" s="17"/>
      <c r="AL826" s="17"/>
      <c r="AM826" s="17"/>
      <c r="AN826" s="17"/>
      <c r="AO826" s="17"/>
      <c r="AP826" s="17"/>
      <c r="AQ826" s="17"/>
      <c r="AR826" s="17"/>
      <c r="AS826" s="17"/>
      <c r="AT826" s="17"/>
      <c r="AU826" s="17"/>
      <c r="AV826" s="17"/>
      <c r="AW826" s="17"/>
      <c r="AX826" s="17"/>
      <c r="AY826" s="17"/>
      <c r="AZ826" s="17"/>
      <c r="BA826" s="17"/>
      <c r="BB826" s="17"/>
      <c r="BC826" s="17"/>
      <c r="BD826" s="17"/>
      <c r="BE826" s="17"/>
      <c r="BF826" s="17"/>
      <c r="BG826" s="17"/>
      <c r="BH826" s="17"/>
      <c r="BI826" s="17"/>
      <c r="BJ826" s="17"/>
      <c r="BK826" s="17"/>
      <c r="BL826" s="17"/>
      <c r="BM826" s="17"/>
      <c r="BN826" s="17"/>
      <c r="BO826" s="17"/>
      <c r="BP826" s="17"/>
      <c r="BQ826" s="17"/>
      <c r="BR826" s="17"/>
      <c r="BS826" s="17"/>
      <c r="BT826" s="17"/>
      <c r="BU826" s="17"/>
      <c r="BV826" s="17"/>
      <c r="BW826" s="17"/>
      <c r="BX826" s="17"/>
      <c r="BY826" s="17"/>
      <c r="BZ826" s="17"/>
      <c r="CA826" s="17"/>
      <c r="CB826" s="17"/>
      <c r="CC826" s="17"/>
      <c r="CD826" s="17"/>
      <c r="CE826" s="17"/>
      <c r="CF826" s="17"/>
      <c r="CG826" s="17"/>
      <c r="CH826" s="17"/>
      <c r="CI826" s="17"/>
      <c r="CJ826" s="17"/>
      <c r="CK826" s="17"/>
      <c r="CL826" s="17"/>
      <c r="CM826" s="17"/>
      <c r="CN826" s="17"/>
      <c r="CO826" s="17"/>
      <c r="CP826" s="17"/>
      <c r="CQ826" s="17"/>
      <c r="CR826" s="17"/>
    </row>
    <row r="827" spans="2:96" x14ac:dyDescent="0.25">
      <c r="B827" t="s">
        <v>426</v>
      </c>
      <c r="C827" s="17">
        <v>6.00808734506953E-2</v>
      </c>
      <c r="D827" s="17">
        <v>6.6972369953910094E-2</v>
      </c>
      <c r="E827" s="17">
        <v>5.39010623626884E-2</v>
      </c>
      <c r="F827" s="17"/>
      <c r="G827" s="17">
        <v>0.18587862888714601</v>
      </c>
      <c r="H827" s="17">
        <v>7.7868110710390001E-2</v>
      </c>
      <c r="I827" s="17">
        <v>4.2037758903420298E-2</v>
      </c>
      <c r="J827" s="17">
        <v>3.3561450341028497E-2</v>
      </c>
      <c r="K827" s="17">
        <v>4.4016729132954097E-2</v>
      </c>
      <c r="L827" s="17">
        <v>2.35067644458564E-2</v>
      </c>
      <c r="M827" s="17"/>
      <c r="N827" s="17">
        <v>7.1571246037609407E-2</v>
      </c>
      <c r="O827" s="17">
        <v>3.87794815950014E-2</v>
      </c>
      <c r="P827" s="17">
        <v>7.2433214214049399E-2</v>
      </c>
      <c r="Q827" s="17">
        <v>5.9639435460225397E-2</v>
      </c>
      <c r="R827" s="17"/>
      <c r="S827" s="17">
        <v>5.3109687439803301E-2</v>
      </c>
      <c r="T827" s="17">
        <v>6.0656754835809103E-2</v>
      </c>
      <c r="U827" s="17">
        <v>4.3210612341638303E-2</v>
      </c>
      <c r="V827" s="17">
        <v>7.2795833523883802E-2</v>
      </c>
      <c r="W827" s="17">
        <v>6.18483963509611E-2</v>
      </c>
      <c r="X827" s="17">
        <v>9.1661220355707795E-3</v>
      </c>
      <c r="Y827" s="17">
        <v>5.2102425932631299E-2</v>
      </c>
      <c r="Z827" s="17">
        <v>9.35526177579422E-2</v>
      </c>
      <c r="AA827" s="17">
        <v>0.122304739373048</v>
      </c>
      <c r="AB827" s="17">
        <v>2.93915917287965E-2</v>
      </c>
      <c r="AC827" s="17">
        <v>4.6787178686400997E-2</v>
      </c>
      <c r="AD827" s="17">
        <v>0.19712882574879201</v>
      </c>
      <c r="AE827" s="17"/>
      <c r="AF827" s="17">
        <v>4.1389254952273198E-2</v>
      </c>
      <c r="AG827" s="17">
        <v>8.1191966139088606E-2</v>
      </c>
      <c r="AH827" s="17">
        <v>0.103386968470993</v>
      </c>
      <c r="AI827" s="17">
        <v>7.0857389671097698E-2</v>
      </c>
      <c r="AJ827" s="17">
        <v>3.55417454633285E-2</v>
      </c>
      <c r="AK827" s="17"/>
      <c r="AL827" s="17">
        <v>5.4223667229164198E-2</v>
      </c>
      <c r="AM827" s="17">
        <v>6.9266316908450407E-2</v>
      </c>
      <c r="AN827" s="17">
        <v>6.7400317688320499E-2</v>
      </c>
      <c r="AO827" s="17"/>
      <c r="AP827" s="17">
        <v>4.3252419353640499E-2</v>
      </c>
      <c r="AQ827" s="17">
        <v>5.0794113647818703E-2</v>
      </c>
      <c r="AR827" s="17">
        <v>8.0011964895158702E-2</v>
      </c>
      <c r="AS827" s="17">
        <v>8.9283793181513402E-2</v>
      </c>
      <c r="AT827" s="17">
        <v>0.108716630504583</v>
      </c>
      <c r="AU827" s="17"/>
      <c r="AV827" s="17">
        <v>0</v>
      </c>
      <c r="AW827" s="17">
        <v>9.6031756254348205E-2</v>
      </c>
      <c r="AX827" s="17">
        <v>6.3520944681266095E-2</v>
      </c>
      <c r="AY827" s="17">
        <v>5.7008437883253597E-2</v>
      </c>
      <c r="AZ827" s="17">
        <v>5.9446830823156598E-2</v>
      </c>
      <c r="BA827" s="17">
        <v>5.7385736495946998E-2</v>
      </c>
      <c r="BB827" s="17">
        <v>4.50554084161938E-2</v>
      </c>
      <c r="BC827" s="17">
        <v>7.0823993422007903E-2</v>
      </c>
      <c r="BD827" s="17">
        <v>1.13040861867442E-2</v>
      </c>
      <c r="BE827" s="17">
        <v>4.9403831703959497E-2</v>
      </c>
      <c r="BF827" s="17">
        <v>8.3281827980946604E-2</v>
      </c>
      <c r="BG827" s="17">
        <v>4.6647738449172603E-2</v>
      </c>
      <c r="BH827" s="17">
        <v>5.7898469158816503E-2</v>
      </c>
      <c r="BI827" s="17">
        <v>2.3934369347843001E-2</v>
      </c>
      <c r="BJ827" s="17">
        <v>0.14954865722551999</v>
      </c>
      <c r="BK827" s="17">
        <v>0.16436810841956401</v>
      </c>
      <c r="BL827" s="17"/>
      <c r="BM827" s="17">
        <v>0.10696876644119099</v>
      </c>
      <c r="BN827" s="17">
        <v>3.5137908192608001E-2</v>
      </c>
      <c r="BO827" s="17">
        <v>5.4761549264338898E-2</v>
      </c>
      <c r="BP827" s="17">
        <v>5.4956585925514702E-2</v>
      </c>
      <c r="BQ827" s="17">
        <v>2.0755411912272401E-2</v>
      </c>
      <c r="BR827" s="17">
        <v>0.17072795609702901</v>
      </c>
      <c r="BS827" s="17"/>
      <c r="BT827" s="17">
        <v>6.4598710327747805E-2</v>
      </c>
      <c r="BU827" s="17">
        <v>5.16842087957219E-2</v>
      </c>
      <c r="BV827" s="17"/>
      <c r="BW827" s="17">
        <v>7.4072063089508006E-2</v>
      </c>
      <c r="BX827" s="17">
        <v>4.6798141060131797E-2</v>
      </c>
      <c r="BY827" s="17"/>
      <c r="BZ827" s="17">
        <v>6.00808734506953E-2</v>
      </c>
      <c r="CA827" s="17" t="s">
        <v>131</v>
      </c>
      <c r="CB827" s="17" t="s">
        <v>131</v>
      </c>
      <c r="CC827" s="17"/>
      <c r="CD827" s="17">
        <v>5.4764626808490098E-2</v>
      </c>
      <c r="CE827" s="17">
        <v>7.6345581491612496E-2</v>
      </c>
      <c r="CF827" s="17">
        <v>7.6309944310846395E-2</v>
      </c>
      <c r="CG827" s="17"/>
      <c r="CH827" s="17">
        <v>5.4931074374973902E-2</v>
      </c>
      <c r="CI827" s="17">
        <v>9.0237614859106405E-2</v>
      </c>
      <c r="CJ827" s="17">
        <v>6.3024613285237396E-2</v>
      </c>
      <c r="CK827" s="17"/>
      <c r="CL827" s="17">
        <v>6.3294378886077696E-2</v>
      </c>
      <c r="CM827" s="17">
        <v>5.4475396151529402E-2</v>
      </c>
      <c r="CN827" s="17"/>
      <c r="CO827" s="17">
        <v>0.242306334766165</v>
      </c>
      <c r="CP827" s="17">
        <v>5.1072060257193803E-2</v>
      </c>
      <c r="CQ827" s="17">
        <v>4.2378152005243197E-2</v>
      </c>
      <c r="CR827" s="17">
        <v>5.4026784151162202E-2</v>
      </c>
    </row>
    <row r="828" spans="2:96" x14ac:dyDescent="0.25">
      <c r="B828" t="s">
        <v>427</v>
      </c>
      <c r="C828" s="17">
        <v>0.14133022756658301</v>
      </c>
      <c r="D828" s="17">
        <v>0.13893572554261599</v>
      </c>
      <c r="E828" s="17">
        <v>0.142510450864621</v>
      </c>
      <c r="F828" s="17"/>
      <c r="G828" s="17">
        <v>0.305245827674197</v>
      </c>
      <c r="H828" s="17">
        <v>0.18363146237309499</v>
      </c>
      <c r="I828" s="17">
        <v>0.172266460071866</v>
      </c>
      <c r="J828" s="17">
        <v>9.8560026393929703E-2</v>
      </c>
      <c r="K828" s="17">
        <v>9.4704581262071694E-2</v>
      </c>
      <c r="L828" s="17">
        <v>6.3399016415796997E-2</v>
      </c>
      <c r="M828" s="17"/>
      <c r="N828" s="17">
        <v>0.17910871313153701</v>
      </c>
      <c r="O828" s="17">
        <v>0.113052100453528</v>
      </c>
      <c r="P828" s="17">
        <v>0.15787526824246501</v>
      </c>
      <c r="Q828" s="17">
        <v>0.116003088787987</v>
      </c>
      <c r="R828" s="17"/>
      <c r="S828" s="17">
        <v>0.22750542165940901</v>
      </c>
      <c r="T828" s="17">
        <v>0.14523393459124601</v>
      </c>
      <c r="U828" s="17">
        <v>7.5908941151274195E-2</v>
      </c>
      <c r="V828" s="17">
        <v>0.137180343844371</v>
      </c>
      <c r="W828" s="17">
        <v>0.13906584641380099</v>
      </c>
      <c r="X828" s="17">
        <v>0.17710085159052499</v>
      </c>
      <c r="Y828" s="17">
        <v>0.12884310892498399</v>
      </c>
      <c r="Z828" s="17">
        <v>0.117510430735225</v>
      </c>
      <c r="AA828" s="17">
        <v>0.119697415193806</v>
      </c>
      <c r="AB828" s="17">
        <v>0.13348742190217699</v>
      </c>
      <c r="AC828" s="17">
        <v>6.5573929895858807E-2</v>
      </c>
      <c r="AD828" s="17">
        <v>0.15150234859183401</v>
      </c>
      <c r="AE828" s="17"/>
      <c r="AF828" s="17">
        <v>0.12704486501286799</v>
      </c>
      <c r="AG828" s="17">
        <v>0.18524045013155899</v>
      </c>
      <c r="AH828" s="17">
        <v>0.12462390070750801</v>
      </c>
      <c r="AI828" s="17">
        <v>0.123100462662248</v>
      </c>
      <c r="AJ828" s="17">
        <v>9.0752817824502896E-2</v>
      </c>
      <c r="AK828" s="17"/>
      <c r="AL828" s="17">
        <v>0.14525126971496199</v>
      </c>
      <c r="AM828" s="17">
        <v>0.17870958455697999</v>
      </c>
      <c r="AN828" s="17">
        <v>0.17599714901049199</v>
      </c>
      <c r="AO828" s="17"/>
      <c r="AP828" s="17">
        <v>0.132470424630967</v>
      </c>
      <c r="AQ828" s="17">
        <v>0.13147702652427201</v>
      </c>
      <c r="AR828" s="17">
        <v>0.13116520712770299</v>
      </c>
      <c r="AS828" s="17">
        <v>0.232326517916779</v>
      </c>
      <c r="AT828" s="17">
        <v>0.116538511183726</v>
      </c>
      <c r="AU828" s="17"/>
      <c r="AV828" s="17">
        <v>0</v>
      </c>
      <c r="AW828" s="17">
        <v>0.111548120952987</v>
      </c>
      <c r="AX828" s="17">
        <v>0.124235464915586</v>
      </c>
      <c r="AY828" s="17">
        <v>0.15146166526576099</v>
      </c>
      <c r="AZ828" s="17">
        <v>0.12635733150514</v>
      </c>
      <c r="BA828" s="17">
        <v>0.121562413225278</v>
      </c>
      <c r="BB828" s="17">
        <v>9.8692149517077304E-2</v>
      </c>
      <c r="BC828" s="17">
        <v>0.162719894086782</v>
      </c>
      <c r="BD828" s="17">
        <v>0.103898399042174</v>
      </c>
      <c r="BE828" s="17">
        <v>0.19405816232928</v>
      </c>
      <c r="BF828" s="17">
        <v>0.140063421697914</v>
      </c>
      <c r="BG828" s="17">
        <v>0.170196386984133</v>
      </c>
      <c r="BH828" s="17">
        <v>0.17410486643335199</v>
      </c>
      <c r="BI828" s="17">
        <v>0.21369759000379099</v>
      </c>
      <c r="BJ828" s="17">
        <v>0.24062141310476001</v>
      </c>
      <c r="BK828" s="17">
        <v>0.22598606930360499</v>
      </c>
      <c r="BL828" s="17"/>
      <c r="BM828" s="17">
        <v>0.20173204803567199</v>
      </c>
      <c r="BN828" s="17">
        <v>0.13142680963627801</v>
      </c>
      <c r="BO828" s="17">
        <v>0.169627649319993</v>
      </c>
      <c r="BP828" s="17">
        <v>0.10956230366372501</v>
      </c>
      <c r="BQ828" s="17">
        <v>9.1655248297730599E-2</v>
      </c>
      <c r="BR828" s="17">
        <v>0.110351530181642</v>
      </c>
      <c r="BS828" s="17"/>
      <c r="BT828" s="17">
        <v>0.170522388236407</v>
      </c>
      <c r="BU828" s="17">
        <v>9.2834889351095004E-2</v>
      </c>
      <c r="BV828" s="17"/>
      <c r="BW828" s="17">
        <v>0.176911400402951</v>
      </c>
      <c r="BX828" s="17">
        <v>0.121817230901182</v>
      </c>
      <c r="BY828" s="17"/>
      <c r="BZ828" s="17">
        <v>0.14133022756658301</v>
      </c>
      <c r="CA828" s="17" t="s">
        <v>131</v>
      </c>
      <c r="CB828" s="17" t="s">
        <v>131</v>
      </c>
      <c r="CC828" s="17"/>
      <c r="CD828" s="17">
        <v>0.14184751623592501</v>
      </c>
      <c r="CE828" s="17">
        <v>0.12609059289392999</v>
      </c>
      <c r="CF828" s="17">
        <v>0.18632818604093901</v>
      </c>
      <c r="CG828" s="17"/>
      <c r="CH828" s="17">
        <v>0.13890253517297399</v>
      </c>
      <c r="CI828" s="17">
        <v>0.12676859746377001</v>
      </c>
      <c r="CJ828" s="17">
        <v>0.22492410542146199</v>
      </c>
      <c r="CK828" s="17"/>
      <c r="CL828" s="17">
        <v>0.16446043404555399</v>
      </c>
      <c r="CM828" s="17">
        <v>0.120967769690806</v>
      </c>
      <c r="CN828" s="17"/>
      <c r="CO828" s="17">
        <v>0.227732689343392</v>
      </c>
      <c r="CP828" s="17">
        <v>0.162539415677214</v>
      </c>
      <c r="CQ828" s="17">
        <v>0.11723682950336101</v>
      </c>
      <c r="CR828" s="17">
        <v>0.117094835434411</v>
      </c>
    </row>
    <row r="829" spans="2:96" x14ac:dyDescent="0.25">
      <c r="B829" t="s">
        <v>428</v>
      </c>
      <c r="C829" s="17">
        <v>0.67533895259648802</v>
      </c>
      <c r="D829" s="17">
        <v>0.67673054985009995</v>
      </c>
      <c r="E829" s="17">
        <v>0.67456940490373096</v>
      </c>
      <c r="F829" s="17"/>
      <c r="G829" s="17">
        <v>0.41915207380514002</v>
      </c>
      <c r="H829" s="17">
        <v>0.60567206855838795</v>
      </c>
      <c r="I829" s="17">
        <v>0.64581612533195498</v>
      </c>
      <c r="J829" s="17">
        <v>0.68976643356239697</v>
      </c>
      <c r="K829" s="17">
        <v>0.76601625163875398</v>
      </c>
      <c r="L829" s="17">
        <v>0.81484491487469302</v>
      </c>
      <c r="M829" s="17"/>
      <c r="N829" s="17">
        <v>0.64997506849396003</v>
      </c>
      <c r="O829" s="17">
        <v>0.73324926431080095</v>
      </c>
      <c r="P829" s="17">
        <v>0.62775689260205103</v>
      </c>
      <c r="Q829" s="17">
        <v>0.68134910660609405</v>
      </c>
      <c r="R829" s="17"/>
      <c r="S829" s="17">
        <v>0.62265242848325997</v>
      </c>
      <c r="T829" s="17">
        <v>0.69791230146044103</v>
      </c>
      <c r="U829" s="17">
        <v>0.75955828611119802</v>
      </c>
      <c r="V829" s="17">
        <v>0.71779331014460201</v>
      </c>
      <c r="W829" s="17">
        <v>0.68033072465565902</v>
      </c>
      <c r="X829" s="17">
        <v>0.651021729935789</v>
      </c>
      <c r="Y829" s="17">
        <v>0.70153986176014005</v>
      </c>
      <c r="Z829" s="17">
        <v>0.59756877680638498</v>
      </c>
      <c r="AA829" s="17">
        <v>0.62263856370551096</v>
      </c>
      <c r="AB829" s="17">
        <v>0.67768090458496999</v>
      </c>
      <c r="AC829" s="17">
        <v>0.73358672605188702</v>
      </c>
      <c r="AD829" s="17">
        <v>0.65136882565937404</v>
      </c>
      <c r="AE829" s="17"/>
      <c r="AF829" s="17">
        <v>0.72366461862157005</v>
      </c>
      <c r="AG829" s="17">
        <v>0.60054259907044705</v>
      </c>
      <c r="AH829" s="17">
        <v>0.67215767707129304</v>
      </c>
      <c r="AI829" s="17">
        <v>0.55310852859025195</v>
      </c>
      <c r="AJ829" s="17">
        <v>0.73472102178522103</v>
      </c>
      <c r="AK829" s="17"/>
      <c r="AL829" s="17">
        <v>0.72954018612836202</v>
      </c>
      <c r="AM829" s="17">
        <v>0.605984588002067</v>
      </c>
      <c r="AN829" s="17">
        <v>0.627994625229363</v>
      </c>
      <c r="AO829" s="17"/>
      <c r="AP829" s="17">
        <v>0.71557553837955401</v>
      </c>
      <c r="AQ829" s="17">
        <v>0.68686703814448402</v>
      </c>
      <c r="AR829" s="17">
        <v>0.66662737184129195</v>
      </c>
      <c r="AS829" s="17">
        <v>0.58014667707901402</v>
      </c>
      <c r="AT829" s="17">
        <v>0.63574275958203097</v>
      </c>
      <c r="AU829" s="17"/>
      <c r="AV829" s="17">
        <v>1</v>
      </c>
      <c r="AW829" s="17">
        <v>0.55721098110209599</v>
      </c>
      <c r="AX829" s="17">
        <v>0.67832920085859705</v>
      </c>
      <c r="AY829" s="17">
        <v>0.61252174375516499</v>
      </c>
      <c r="AZ829" s="17">
        <v>0.64693427759911204</v>
      </c>
      <c r="BA829" s="17">
        <v>0.64991412347639299</v>
      </c>
      <c r="BB829" s="17">
        <v>0.74876642686045602</v>
      </c>
      <c r="BC829" s="17">
        <v>0.66926097312011901</v>
      </c>
      <c r="BD829" s="17">
        <v>0.786200904135131</v>
      </c>
      <c r="BE829" s="17">
        <v>0.70381391866497101</v>
      </c>
      <c r="BF829" s="17">
        <v>0.64940382432529298</v>
      </c>
      <c r="BG829" s="17">
        <v>0.74626638040616</v>
      </c>
      <c r="BH829" s="17">
        <v>0.69199892063009005</v>
      </c>
      <c r="BI829" s="17">
        <v>0.57624837352650904</v>
      </c>
      <c r="BJ829" s="17">
        <v>0.47744527479877802</v>
      </c>
      <c r="BK829" s="17">
        <v>0.56396585567220003</v>
      </c>
      <c r="BL829" s="17"/>
      <c r="BM829" s="17">
        <v>0.56900682682943704</v>
      </c>
      <c r="BN829" s="17">
        <v>0.71078881492841495</v>
      </c>
      <c r="BO829" s="17">
        <v>0.60905507918163404</v>
      </c>
      <c r="BP829" s="17">
        <v>0.71059287527972903</v>
      </c>
      <c r="BQ829" s="17">
        <v>0.81518712422924799</v>
      </c>
      <c r="BR829" s="17">
        <v>0.62307631353650905</v>
      </c>
      <c r="BS829" s="17"/>
      <c r="BT829" s="17">
        <v>0.64844798645732205</v>
      </c>
      <c r="BU829" s="17">
        <v>0.72083472400239601</v>
      </c>
      <c r="BV829" s="17"/>
      <c r="BW829" s="17">
        <v>0.63098468102082905</v>
      </c>
      <c r="BX829" s="17">
        <v>0.701085602953889</v>
      </c>
      <c r="BY829" s="17"/>
      <c r="BZ829" s="17">
        <v>0.67533895259648802</v>
      </c>
      <c r="CA829" s="17" t="s">
        <v>131</v>
      </c>
      <c r="CB829" s="17" t="s">
        <v>131</v>
      </c>
      <c r="CC829" s="17"/>
      <c r="CD829" s="17">
        <v>0.69175887256516699</v>
      </c>
      <c r="CE829" s="17">
        <v>0.59616123553503098</v>
      </c>
      <c r="CF829" s="17">
        <v>0.59196439826553504</v>
      </c>
      <c r="CG829" s="17"/>
      <c r="CH829" s="17">
        <v>0.69427446023561501</v>
      </c>
      <c r="CI829" s="17">
        <v>0.60013081294593695</v>
      </c>
      <c r="CJ829" s="17">
        <v>0.55917597009304398</v>
      </c>
      <c r="CK829" s="17"/>
      <c r="CL829" s="17">
        <v>0.65754465343065405</v>
      </c>
      <c r="CM829" s="17">
        <v>0.696392592842076</v>
      </c>
      <c r="CN829" s="17"/>
      <c r="CO829" s="17">
        <v>0.51897804917019796</v>
      </c>
      <c r="CP829" s="17">
        <v>0.69053086647423301</v>
      </c>
      <c r="CQ829" s="17">
        <v>0.71676320523466397</v>
      </c>
      <c r="CR829" s="17">
        <v>0.61224648683941696</v>
      </c>
    </row>
    <row r="830" spans="2:96" x14ac:dyDescent="0.25">
      <c r="B830" t="s">
        <v>429</v>
      </c>
      <c r="C830" s="17">
        <v>7.2604530600058906E-2</v>
      </c>
      <c r="D830" s="17">
        <v>6.8972882872112895E-2</v>
      </c>
      <c r="E830" s="17">
        <v>7.6152970801147093E-2</v>
      </c>
      <c r="F830" s="17"/>
      <c r="G830" s="17">
        <v>6.7797932703438604E-2</v>
      </c>
      <c r="H830" s="17">
        <v>6.2286607189153603E-2</v>
      </c>
      <c r="I830" s="17">
        <v>0.111291227144921</v>
      </c>
      <c r="J830" s="17">
        <v>9.0144073427893698E-2</v>
      </c>
      <c r="K830" s="17">
        <v>5.4249138003982601E-2</v>
      </c>
      <c r="L830" s="17">
        <v>5.2894190167978201E-2</v>
      </c>
      <c r="M830" s="17"/>
      <c r="N830" s="17">
        <v>6.4823760985936701E-2</v>
      </c>
      <c r="O830" s="17">
        <v>8.0711353645416803E-2</v>
      </c>
      <c r="P830" s="17">
        <v>8.5321346680415397E-2</v>
      </c>
      <c r="Q830" s="17">
        <v>6.1546431335511097E-2</v>
      </c>
      <c r="R830" s="17"/>
      <c r="S830" s="17">
        <v>6.8195725725594902E-2</v>
      </c>
      <c r="T830" s="17">
        <v>4.6356006036052201E-2</v>
      </c>
      <c r="U830" s="17">
        <v>6.2302544052889403E-2</v>
      </c>
      <c r="V830" s="17">
        <v>4.0738210430067902E-2</v>
      </c>
      <c r="W830" s="17">
        <v>7.8402077917897606E-2</v>
      </c>
      <c r="X830" s="17">
        <v>7.7606612073942996E-2</v>
      </c>
      <c r="Y830" s="17">
        <v>7.6728821999712898E-2</v>
      </c>
      <c r="Z830" s="17">
        <v>0.12063536123928401</v>
      </c>
      <c r="AA830" s="17">
        <v>7.8259239290053101E-2</v>
      </c>
      <c r="AB830" s="17">
        <v>8.8428772818420806E-2</v>
      </c>
      <c r="AC830" s="17">
        <v>0.121332464664144</v>
      </c>
      <c r="AD830" s="17">
        <v>0</v>
      </c>
      <c r="AE830" s="17"/>
      <c r="AF830" s="17">
        <v>5.5334600895145698E-2</v>
      </c>
      <c r="AG830" s="17">
        <v>9.6165069103655104E-2</v>
      </c>
      <c r="AH830" s="17">
        <v>7.4879328699239703E-2</v>
      </c>
      <c r="AI830" s="17">
        <v>0.14533130506295799</v>
      </c>
      <c r="AJ830" s="17">
        <v>4.4385282461880997E-2</v>
      </c>
      <c r="AK830" s="17"/>
      <c r="AL830" s="17">
        <v>4.5248258394313803E-2</v>
      </c>
      <c r="AM830" s="17">
        <v>9.7585725181065106E-2</v>
      </c>
      <c r="AN830" s="17">
        <v>8.9273700580831006E-2</v>
      </c>
      <c r="AO830" s="17"/>
      <c r="AP830" s="17">
        <v>6.5286373849478399E-2</v>
      </c>
      <c r="AQ830" s="17">
        <v>7.2854610037576303E-2</v>
      </c>
      <c r="AR830" s="17">
        <v>6.4752869413088596E-2</v>
      </c>
      <c r="AS830" s="17">
        <v>8.4901901168954297E-2</v>
      </c>
      <c r="AT830" s="17">
        <v>5.7813647396816902E-2</v>
      </c>
      <c r="AU830" s="17"/>
      <c r="AV830" s="17">
        <v>0</v>
      </c>
      <c r="AW830" s="17">
        <v>0.13384456059005501</v>
      </c>
      <c r="AX830" s="17">
        <v>6.9964536219436199E-2</v>
      </c>
      <c r="AY830" s="17">
        <v>9.7594312171255804E-2</v>
      </c>
      <c r="AZ830" s="17">
        <v>7.1933631499279796E-2</v>
      </c>
      <c r="BA830" s="17">
        <v>0.108218523616154</v>
      </c>
      <c r="BB830" s="17">
        <v>5.1881009782358899E-2</v>
      </c>
      <c r="BC830" s="17">
        <v>7.9239225688129897E-2</v>
      </c>
      <c r="BD830" s="17">
        <v>5.0282426487461902E-2</v>
      </c>
      <c r="BE830" s="17">
        <v>2.8783809749185901E-2</v>
      </c>
      <c r="BF830" s="17">
        <v>6.6257853314850707E-2</v>
      </c>
      <c r="BG830" s="17">
        <v>3.6889494160533803E-2</v>
      </c>
      <c r="BH830" s="17">
        <v>7.59977437777416E-2</v>
      </c>
      <c r="BI830" s="17">
        <v>0.13625936100267499</v>
      </c>
      <c r="BJ830" s="17">
        <v>7.4124070347509993E-2</v>
      </c>
      <c r="BK830" s="17">
        <v>4.5679966604630903E-2</v>
      </c>
      <c r="BL830" s="17"/>
      <c r="BM830" s="17">
        <v>8.7862719978708106E-2</v>
      </c>
      <c r="BN830" s="17">
        <v>7.7183884085841495E-2</v>
      </c>
      <c r="BO830" s="17">
        <v>8.1731137630790804E-2</v>
      </c>
      <c r="BP830" s="17">
        <v>7.0026351467985595E-2</v>
      </c>
      <c r="BQ830" s="17">
        <v>4.1168842116115899E-2</v>
      </c>
      <c r="BR830" s="17">
        <v>1.8309185006976599E-2</v>
      </c>
      <c r="BS830" s="17"/>
      <c r="BT830" s="17">
        <v>7.0329149454355894E-2</v>
      </c>
      <c r="BU830" s="17">
        <v>7.5004887759380204E-2</v>
      </c>
      <c r="BV830" s="17"/>
      <c r="BW830" s="17">
        <v>7.4808608116314304E-2</v>
      </c>
      <c r="BX830" s="17">
        <v>7.5130926397192696E-2</v>
      </c>
      <c r="BY830" s="17"/>
      <c r="BZ830" s="17">
        <v>7.2604530600058906E-2</v>
      </c>
      <c r="CA830" s="17" t="s">
        <v>131</v>
      </c>
      <c r="CB830" s="17" t="s">
        <v>131</v>
      </c>
      <c r="CC830" s="17"/>
      <c r="CD830" s="17">
        <v>6.7876524912262801E-2</v>
      </c>
      <c r="CE830" s="17">
        <v>0.101168921389023</v>
      </c>
      <c r="CF830" s="17">
        <v>9.0094229218462898E-2</v>
      </c>
      <c r="CG830" s="17"/>
      <c r="CH830" s="17">
        <v>6.7836728255110307E-2</v>
      </c>
      <c r="CI830" s="17">
        <v>9.1577715135585699E-2</v>
      </c>
      <c r="CJ830" s="17">
        <v>8.7177767030590506E-2</v>
      </c>
      <c r="CK830" s="17"/>
      <c r="CL830" s="17">
        <v>7.1594620684483301E-2</v>
      </c>
      <c r="CM830" s="17">
        <v>7.2318792924758304E-2</v>
      </c>
      <c r="CN830" s="17"/>
      <c r="CO830" s="17">
        <v>0</v>
      </c>
      <c r="CP830" s="17">
        <v>6.0215203002669103E-2</v>
      </c>
      <c r="CQ830" s="17">
        <v>6.9665617464827398E-2</v>
      </c>
      <c r="CR830" s="17">
        <v>0.128325436415552</v>
      </c>
    </row>
    <row r="831" spans="2:96" x14ac:dyDescent="0.25">
      <c r="B831" t="s">
        <v>430</v>
      </c>
      <c r="C831" s="17">
        <v>3.4055125612042797E-2</v>
      </c>
      <c r="D831" s="17">
        <v>3.6962391625198203E-2</v>
      </c>
      <c r="E831" s="17">
        <v>3.1472469817047502E-2</v>
      </c>
      <c r="F831" s="17"/>
      <c r="G831" s="17">
        <v>1.4895652713281599E-2</v>
      </c>
      <c r="H831" s="17">
        <v>4.61415338880252E-2</v>
      </c>
      <c r="I831" s="17">
        <v>1.36390418897146E-2</v>
      </c>
      <c r="J831" s="17">
        <v>6.6152710795786204E-2</v>
      </c>
      <c r="K831" s="17">
        <v>3.1602454080551699E-2</v>
      </c>
      <c r="L831" s="17">
        <v>2.73878090882194E-2</v>
      </c>
      <c r="M831" s="17"/>
      <c r="N831" s="17">
        <v>2.3868942782711799E-2</v>
      </c>
      <c r="O831" s="17">
        <v>3.1324587340963501E-2</v>
      </c>
      <c r="P831" s="17">
        <v>3.2907839359924897E-2</v>
      </c>
      <c r="Q831" s="17">
        <v>4.9711651692752802E-2</v>
      </c>
      <c r="R831" s="17"/>
      <c r="S831" s="17">
        <v>2.8536736691932699E-2</v>
      </c>
      <c r="T831" s="17">
        <v>3.8568502916801597E-2</v>
      </c>
      <c r="U831" s="17">
        <v>3.8903905142080801E-2</v>
      </c>
      <c r="V831" s="17">
        <v>2.39915480932551E-2</v>
      </c>
      <c r="W831" s="17">
        <v>4.0352954661681803E-2</v>
      </c>
      <c r="X831" s="17">
        <v>2.77137867571603E-2</v>
      </c>
      <c r="Y831" s="17">
        <v>2.4636852955782398E-2</v>
      </c>
      <c r="Z831" s="17">
        <v>5.4695225881142201E-2</v>
      </c>
      <c r="AA831" s="17">
        <v>3.99532684085704E-2</v>
      </c>
      <c r="AB831" s="17">
        <v>5.4245500384175999E-2</v>
      </c>
      <c r="AC831" s="17">
        <v>0</v>
      </c>
      <c r="AD831" s="17">
        <v>0</v>
      </c>
      <c r="AE831" s="17"/>
      <c r="AF831" s="17">
        <v>3.7156182336258899E-2</v>
      </c>
      <c r="AG831" s="17">
        <v>3.1364468144417103E-2</v>
      </c>
      <c r="AH831" s="17">
        <v>2.4952125050966799E-2</v>
      </c>
      <c r="AI831" s="17">
        <v>5.5491293834424901E-2</v>
      </c>
      <c r="AJ831" s="17">
        <v>5.2282580068352298E-2</v>
      </c>
      <c r="AK831" s="17"/>
      <c r="AL831" s="17">
        <v>1.2612930834226601E-2</v>
      </c>
      <c r="AM831" s="17">
        <v>4.3866186528245497E-2</v>
      </c>
      <c r="AN831" s="17">
        <v>2.96594053068743E-2</v>
      </c>
      <c r="AO831" s="17"/>
      <c r="AP831" s="17">
        <v>2.87192058104991E-2</v>
      </c>
      <c r="AQ831" s="17">
        <v>4.1858903830737003E-2</v>
      </c>
      <c r="AR831" s="17">
        <v>3.5539447369335203E-2</v>
      </c>
      <c r="AS831" s="17">
        <v>1.33411106537393E-2</v>
      </c>
      <c r="AT831" s="17">
        <v>8.1188451332841999E-2</v>
      </c>
      <c r="AU831" s="17"/>
      <c r="AV831" s="17">
        <v>0</v>
      </c>
      <c r="AW831" s="17">
        <v>7.5592841253647694E-2</v>
      </c>
      <c r="AX831" s="17">
        <v>3.3745406256864098E-2</v>
      </c>
      <c r="AY831" s="17">
        <v>5.16023179435455E-2</v>
      </c>
      <c r="AZ831" s="17">
        <v>7.14531009468405E-2</v>
      </c>
      <c r="BA831" s="17">
        <v>4.8158886354554599E-2</v>
      </c>
      <c r="BB831" s="17">
        <v>3.5075515957376201E-2</v>
      </c>
      <c r="BC831" s="17">
        <v>7.92465072434804E-3</v>
      </c>
      <c r="BD831" s="17">
        <v>2.8830787787667699E-2</v>
      </c>
      <c r="BE831" s="17">
        <v>2.3940277552603698E-2</v>
      </c>
      <c r="BF831" s="17">
        <v>4.13383727874456E-2</v>
      </c>
      <c r="BG831" s="17">
        <v>0</v>
      </c>
      <c r="BH831" s="17">
        <v>0</v>
      </c>
      <c r="BI831" s="17">
        <v>4.9860306119182102E-2</v>
      </c>
      <c r="BJ831" s="17">
        <v>0</v>
      </c>
      <c r="BK831" s="17">
        <v>0</v>
      </c>
      <c r="BL831" s="17"/>
      <c r="BM831" s="17">
        <v>3.0487102457978001E-2</v>
      </c>
      <c r="BN831" s="17">
        <v>2.3162902771267899E-2</v>
      </c>
      <c r="BO831" s="17">
        <v>5.07557700559607E-2</v>
      </c>
      <c r="BP831" s="17">
        <v>3.9008614075968499E-2</v>
      </c>
      <c r="BQ831" s="17">
        <v>3.1233373444632902E-2</v>
      </c>
      <c r="BR831" s="17">
        <v>5.85374858758776E-2</v>
      </c>
      <c r="BS831" s="17"/>
      <c r="BT831" s="17">
        <v>3.0482317637445501E-2</v>
      </c>
      <c r="BU831" s="17">
        <v>4.09642874860131E-2</v>
      </c>
      <c r="BV831" s="17"/>
      <c r="BW831" s="17">
        <v>3.26841377611682E-2</v>
      </c>
      <c r="BX831" s="17">
        <v>3.8687359307773998E-2</v>
      </c>
      <c r="BY831" s="17"/>
      <c r="BZ831" s="17">
        <v>3.4055125612042797E-2</v>
      </c>
      <c r="CA831" s="17" t="s">
        <v>131</v>
      </c>
      <c r="CB831" s="17" t="s">
        <v>131</v>
      </c>
      <c r="CC831" s="17"/>
      <c r="CD831" s="17">
        <v>3.1404470261350501E-2</v>
      </c>
      <c r="CE831" s="17">
        <v>4.5767805541181199E-2</v>
      </c>
      <c r="CF831" s="17">
        <v>5.5303242164216303E-2</v>
      </c>
      <c r="CG831" s="17"/>
      <c r="CH831" s="17">
        <v>3.1621771583904702E-2</v>
      </c>
      <c r="CI831" s="17">
        <v>4.5125353468051403E-2</v>
      </c>
      <c r="CJ831" s="17">
        <v>5.3513007472851197E-2</v>
      </c>
      <c r="CK831" s="17"/>
      <c r="CL831" s="17">
        <v>3.3556064624329501E-2</v>
      </c>
      <c r="CM831" s="17">
        <v>3.5117548975613803E-2</v>
      </c>
      <c r="CN831" s="17"/>
      <c r="CO831" s="17">
        <v>1.0982926720245499E-2</v>
      </c>
      <c r="CP831" s="17">
        <v>2.0119274031713898E-2</v>
      </c>
      <c r="CQ831" s="17">
        <v>3.5875441146817101E-2</v>
      </c>
      <c r="CR831" s="17">
        <v>6.6999100491807698E-2</v>
      </c>
    </row>
    <row r="832" spans="2:96" x14ac:dyDescent="0.25">
      <c r="B832" t="s">
        <v>175</v>
      </c>
      <c r="C832" s="17">
        <v>1.6590290174132102E-2</v>
      </c>
      <c r="D832" s="17">
        <v>1.14260801560626E-2</v>
      </c>
      <c r="E832" s="17">
        <v>2.1393641250765E-2</v>
      </c>
      <c r="F832" s="17"/>
      <c r="G832" s="17">
        <v>7.0298842167974803E-3</v>
      </c>
      <c r="H832" s="17">
        <v>2.44002172809481E-2</v>
      </c>
      <c r="I832" s="17">
        <v>1.49493866581232E-2</v>
      </c>
      <c r="J832" s="17">
        <v>2.1815305478965302E-2</v>
      </c>
      <c r="K832" s="17">
        <v>9.4108458816857202E-3</v>
      </c>
      <c r="L832" s="17">
        <v>1.7967305007456202E-2</v>
      </c>
      <c r="M832" s="17"/>
      <c r="N832" s="17">
        <v>1.06522685682448E-2</v>
      </c>
      <c r="O832" s="17">
        <v>2.8832126542899798E-3</v>
      </c>
      <c r="P832" s="17">
        <v>2.3705438901094701E-2</v>
      </c>
      <c r="Q832" s="17">
        <v>3.17502861174297E-2</v>
      </c>
      <c r="R832" s="17"/>
      <c r="S832" s="17">
        <v>0</v>
      </c>
      <c r="T832" s="17">
        <v>1.12725001596498E-2</v>
      </c>
      <c r="U832" s="17">
        <v>2.0115711200919401E-2</v>
      </c>
      <c r="V832" s="17">
        <v>7.50075396382057E-3</v>
      </c>
      <c r="W832" s="17">
        <v>0</v>
      </c>
      <c r="X832" s="17">
        <v>5.7390897607012402E-2</v>
      </c>
      <c r="Y832" s="17">
        <v>1.61489284267501E-2</v>
      </c>
      <c r="Z832" s="17">
        <v>1.6037587580021401E-2</v>
      </c>
      <c r="AA832" s="17">
        <v>1.71467740290113E-2</v>
      </c>
      <c r="AB832" s="17">
        <v>1.6765808581459801E-2</v>
      </c>
      <c r="AC832" s="17">
        <v>3.2719700701709202E-2</v>
      </c>
      <c r="AD832" s="17">
        <v>0</v>
      </c>
      <c r="AE832" s="17"/>
      <c r="AF832" s="17">
        <v>1.5410478181884801E-2</v>
      </c>
      <c r="AG832" s="17">
        <v>5.4954474108332204E-3</v>
      </c>
      <c r="AH832" s="17">
        <v>0</v>
      </c>
      <c r="AI832" s="17">
        <v>5.2111020179019502E-2</v>
      </c>
      <c r="AJ832" s="17">
        <v>4.23165523967148E-2</v>
      </c>
      <c r="AK832" s="17"/>
      <c r="AL832" s="17">
        <v>1.3123687698971299E-2</v>
      </c>
      <c r="AM832" s="17">
        <v>4.5875988231912903E-3</v>
      </c>
      <c r="AN832" s="17">
        <v>9.6748021841196099E-3</v>
      </c>
      <c r="AO832" s="17"/>
      <c r="AP832" s="17">
        <v>1.46960379758616E-2</v>
      </c>
      <c r="AQ832" s="17">
        <v>1.6148307815112201E-2</v>
      </c>
      <c r="AR832" s="17">
        <v>2.1903139353422502E-2</v>
      </c>
      <c r="AS832" s="17">
        <v>0</v>
      </c>
      <c r="AT832" s="17">
        <v>0</v>
      </c>
      <c r="AU832" s="17"/>
      <c r="AV832" s="17">
        <v>0</v>
      </c>
      <c r="AW832" s="17">
        <v>2.5771739846866301E-2</v>
      </c>
      <c r="AX832" s="17">
        <v>3.0204447068250002E-2</v>
      </c>
      <c r="AY832" s="17">
        <v>2.98115229810192E-2</v>
      </c>
      <c r="AZ832" s="17">
        <v>2.3874827626471098E-2</v>
      </c>
      <c r="BA832" s="17">
        <v>1.47603168316729E-2</v>
      </c>
      <c r="BB832" s="17">
        <v>2.0529489466538101E-2</v>
      </c>
      <c r="BC832" s="17">
        <v>1.0031262958614E-2</v>
      </c>
      <c r="BD832" s="17">
        <v>1.9483396360820901E-2</v>
      </c>
      <c r="BE832" s="17">
        <v>0</v>
      </c>
      <c r="BF832" s="17">
        <v>1.9654699893550499E-2</v>
      </c>
      <c r="BG832" s="17">
        <v>0</v>
      </c>
      <c r="BH832" s="17">
        <v>0</v>
      </c>
      <c r="BI832" s="17">
        <v>0</v>
      </c>
      <c r="BJ832" s="17">
        <v>5.8260584523431601E-2</v>
      </c>
      <c r="BK832" s="17">
        <v>0</v>
      </c>
      <c r="BL832" s="17"/>
      <c r="BM832" s="17">
        <v>3.9425362570140203E-3</v>
      </c>
      <c r="BN832" s="17">
        <v>2.22996803855895E-2</v>
      </c>
      <c r="BO832" s="17">
        <v>3.4068814547283E-2</v>
      </c>
      <c r="BP832" s="17">
        <v>1.5853269587077602E-2</v>
      </c>
      <c r="BQ832" s="17">
        <v>0</v>
      </c>
      <c r="BR832" s="17">
        <v>1.8997529301964598E-2</v>
      </c>
      <c r="BS832" s="17"/>
      <c r="BT832" s="17">
        <v>1.5619447886721901E-2</v>
      </c>
      <c r="BU832" s="17">
        <v>1.86770026053939E-2</v>
      </c>
      <c r="BV832" s="17"/>
      <c r="BW832" s="17">
        <v>1.05391096092292E-2</v>
      </c>
      <c r="BX832" s="17">
        <v>1.6480739379830901E-2</v>
      </c>
      <c r="BY832" s="17"/>
      <c r="BZ832" s="17">
        <v>1.6590290174132102E-2</v>
      </c>
      <c r="CA832" s="17" t="s">
        <v>131</v>
      </c>
      <c r="CB832" s="17" t="s">
        <v>131</v>
      </c>
      <c r="CC832" s="17"/>
      <c r="CD832" s="17">
        <v>1.2347989216804699E-2</v>
      </c>
      <c r="CE832" s="17">
        <v>5.4465863149221798E-2</v>
      </c>
      <c r="CF832" s="17">
        <v>0</v>
      </c>
      <c r="CG832" s="17"/>
      <c r="CH832" s="17">
        <v>1.24334303774219E-2</v>
      </c>
      <c r="CI832" s="17">
        <v>4.6159906127549798E-2</v>
      </c>
      <c r="CJ832" s="17">
        <v>1.21845366968155E-2</v>
      </c>
      <c r="CK832" s="17"/>
      <c r="CL832" s="17">
        <v>9.5498483289017805E-3</v>
      </c>
      <c r="CM832" s="17">
        <v>2.0727899415217101E-2</v>
      </c>
      <c r="CN832" s="17"/>
      <c r="CO832" s="17">
        <v>0</v>
      </c>
      <c r="CP832" s="17">
        <v>1.55231805569766E-2</v>
      </c>
      <c r="CQ832" s="17">
        <v>1.80807546450877E-2</v>
      </c>
      <c r="CR832" s="17">
        <v>2.13073566676493E-2</v>
      </c>
    </row>
    <row r="833" spans="2:96" x14ac:dyDescent="0.25">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c r="AK833" s="17"/>
      <c r="AL833" s="17"/>
      <c r="AM833" s="17"/>
      <c r="AN833" s="17"/>
      <c r="AO833" s="17"/>
      <c r="AP833" s="17"/>
      <c r="AQ833" s="17"/>
      <c r="AR833" s="17"/>
      <c r="AS833" s="17"/>
      <c r="AT833" s="17"/>
      <c r="AU833" s="17"/>
      <c r="AV833" s="17"/>
      <c r="AW833" s="17"/>
      <c r="AX833" s="17"/>
      <c r="AY833" s="17"/>
      <c r="AZ833" s="17"/>
      <c r="BA833" s="17"/>
      <c r="BB833" s="17"/>
      <c r="BC833" s="17"/>
      <c r="BD833" s="17"/>
      <c r="BE833" s="17"/>
      <c r="BF833" s="17"/>
      <c r="BG833" s="17"/>
      <c r="BH833" s="17"/>
      <c r="BI833" s="17"/>
      <c r="BJ833" s="17"/>
      <c r="BK833" s="17"/>
      <c r="BL833" s="17"/>
      <c r="BM833" s="17"/>
      <c r="BN833" s="17"/>
      <c r="BO833" s="17"/>
      <c r="BP833" s="17"/>
      <c r="BQ833" s="17"/>
      <c r="BR833" s="17"/>
      <c r="BS833" s="17"/>
      <c r="BT833" s="17"/>
      <c r="BU833" s="17"/>
      <c r="BV833" s="17"/>
      <c r="BW833" s="17"/>
      <c r="BX833" s="17"/>
      <c r="BY833" s="17"/>
      <c r="BZ833" s="17"/>
      <c r="CA833" s="17"/>
      <c r="CB833" s="17"/>
      <c r="CC833" s="17"/>
      <c r="CD833" s="17"/>
      <c r="CE833" s="17"/>
      <c r="CF833" s="17"/>
      <c r="CG833" s="17"/>
      <c r="CH833" s="17"/>
      <c r="CI833" s="17"/>
      <c r="CJ833" s="17"/>
      <c r="CK833" s="17"/>
      <c r="CL833" s="17"/>
      <c r="CM833" s="17"/>
      <c r="CN833" s="17"/>
      <c r="CO833" s="17"/>
      <c r="CP833" s="17"/>
      <c r="CQ833" s="17"/>
      <c r="CR833" s="17"/>
    </row>
    <row r="834" spans="2:96" x14ac:dyDescent="0.25">
      <c r="B834" s="6" t="s">
        <v>432</v>
      </c>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c r="AJ834" s="17"/>
      <c r="AK834" s="17"/>
      <c r="AL834" s="17"/>
      <c r="AM834" s="17"/>
      <c r="AN834" s="17"/>
      <c r="AO834" s="17"/>
      <c r="AP834" s="17"/>
      <c r="AQ834" s="17"/>
      <c r="AR834" s="17"/>
      <c r="AS834" s="17"/>
      <c r="AT834" s="17"/>
      <c r="AU834" s="17"/>
      <c r="AV834" s="17"/>
      <c r="AW834" s="17"/>
      <c r="AX834" s="17"/>
      <c r="AY834" s="17"/>
      <c r="AZ834" s="17"/>
      <c r="BA834" s="17"/>
      <c r="BB834" s="17"/>
      <c r="BC834" s="17"/>
      <c r="BD834" s="17"/>
      <c r="BE834" s="17"/>
      <c r="BF834" s="17"/>
      <c r="BG834" s="17"/>
      <c r="BH834" s="17"/>
      <c r="BI834" s="17"/>
      <c r="BJ834" s="17"/>
      <c r="BK834" s="17"/>
      <c r="BL834" s="17"/>
      <c r="BM834" s="17"/>
      <c r="BN834" s="17"/>
      <c r="BO834" s="17"/>
      <c r="BP834" s="17"/>
      <c r="BQ834" s="17"/>
      <c r="BR834" s="17"/>
      <c r="BS834" s="17"/>
      <c r="BT834" s="17"/>
      <c r="BU834" s="17"/>
      <c r="BV834" s="17"/>
      <c r="BW834" s="17"/>
      <c r="BX834" s="17"/>
      <c r="BY834" s="17"/>
      <c r="BZ834" s="17"/>
      <c r="CA834" s="17"/>
      <c r="CB834" s="17"/>
      <c r="CC834" s="17"/>
      <c r="CD834" s="17"/>
      <c r="CE834" s="17"/>
      <c r="CF834" s="17"/>
      <c r="CG834" s="17"/>
      <c r="CH834" s="17"/>
      <c r="CI834" s="17"/>
      <c r="CJ834" s="17"/>
      <c r="CK834" s="17"/>
      <c r="CL834" s="17"/>
      <c r="CM834" s="17"/>
      <c r="CN834" s="17"/>
      <c r="CO834" s="17"/>
      <c r="CP834" s="17"/>
      <c r="CQ834" s="17"/>
      <c r="CR834" s="17"/>
    </row>
    <row r="835" spans="2:96" x14ac:dyDescent="0.25">
      <c r="B835" s="24" t="s">
        <v>393</v>
      </c>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c r="BE835" s="17"/>
      <c r="BF835" s="17"/>
      <c r="BG835" s="17"/>
      <c r="BH835" s="17"/>
      <c r="BI835" s="17"/>
      <c r="BJ835" s="17"/>
      <c r="BK835" s="17"/>
      <c r="BL835" s="17"/>
      <c r="BM835" s="17"/>
      <c r="BN835" s="17"/>
      <c r="BO835" s="17"/>
      <c r="BP835" s="17"/>
      <c r="BQ835" s="17"/>
      <c r="BR835" s="17"/>
      <c r="BS835" s="17"/>
      <c r="BT835" s="17"/>
      <c r="BU835" s="17"/>
      <c r="BV835" s="17"/>
      <c r="BW835" s="17"/>
      <c r="BX835" s="17"/>
      <c r="BY835" s="17"/>
      <c r="BZ835" s="17"/>
      <c r="CA835" s="17"/>
      <c r="CB835" s="17"/>
      <c r="CC835" s="17"/>
      <c r="CD835" s="17"/>
      <c r="CE835" s="17"/>
      <c r="CF835" s="17"/>
      <c r="CG835" s="17"/>
      <c r="CH835" s="17"/>
      <c r="CI835" s="17"/>
      <c r="CJ835" s="17"/>
      <c r="CK835" s="17"/>
      <c r="CL835" s="17"/>
      <c r="CM835" s="17"/>
      <c r="CN835" s="17"/>
      <c r="CO835" s="17"/>
      <c r="CP835" s="17"/>
      <c r="CQ835" s="17"/>
      <c r="CR835" s="17"/>
    </row>
    <row r="836" spans="2:96" x14ac:dyDescent="0.25">
      <c r="B836" t="s">
        <v>426</v>
      </c>
      <c r="C836" s="17">
        <v>5.0414794370008197E-2</v>
      </c>
      <c r="D836" s="17">
        <v>5.4582053692720199E-2</v>
      </c>
      <c r="E836" s="17">
        <v>4.4989707055070403E-2</v>
      </c>
      <c r="F836" s="17"/>
      <c r="G836" s="17">
        <v>0.11331621394793499</v>
      </c>
      <c r="H836" s="17">
        <v>0</v>
      </c>
      <c r="I836" s="17">
        <v>4.2531832601147901E-2</v>
      </c>
      <c r="J836" s="17">
        <v>2.50866411093691E-2</v>
      </c>
      <c r="K836" s="17">
        <v>0.12222387066782001</v>
      </c>
      <c r="L836" s="17">
        <v>0</v>
      </c>
      <c r="M836" s="17"/>
      <c r="N836" s="17">
        <v>5.2796591569389401E-2</v>
      </c>
      <c r="O836" s="17">
        <v>7.7698927800681994E-2</v>
      </c>
      <c r="P836" s="17">
        <v>5.4094643306764001E-2</v>
      </c>
      <c r="Q836" s="17">
        <v>2.28147235618399E-2</v>
      </c>
      <c r="R836" s="17"/>
      <c r="S836" s="17">
        <v>4.9441775140430702E-2</v>
      </c>
      <c r="T836" s="17">
        <v>0.123708978021503</v>
      </c>
      <c r="U836" s="17">
        <v>8.7501348803012996E-2</v>
      </c>
      <c r="V836" s="17">
        <v>0</v>
      </c>
      <c r="W836" s="17">
        <v>8.8113251480569602E-2</v>
      </c>
      <c r="X836" s="17">
        <v>0</v>
      </c>
      <c r="Y836" s="17">
        <v>9.9149017373301604E-2</v>
      </c>
      <c r="Z836" s="17">
        <v>0</v>
      </c>
      <c r="AA836" s="17">
        <v>0</v>
      </c>
      <c r="AB836" s="17">
        <v>6.3342810701332297E-2</v>
      </c>
      <c r="AC836" s="17">
        <v>0</v>
      </c>
      <c r="AD836" s="17">
        <v>3.7350691033740398E-2</v>
      </c>
      <c r="AE836" s="17"/>
      <c r="AF836" s="17">
        <v>8.9137657556513497E-2</v>
      </c>
      <c r="AG836" s="17">
        <v>6.0263826526062901E-2</v>
      </c>
      <c r="AH836" s="17">
        <v>0</v>
      </c>
      <c r="AI836" s="17">
        <v>0</v>
      </c>
      <c r="AJ836" s="17">
        <v>0</v>
      </c>
      <c r="AK836" s="17"/>
      <c r="AL836" s="17">
        <v>0.122293614956723</v>
      </c>
      <c r="AM836" s="17">
        <v>5.8087394934127699E-2</v>
      </c>
      <c r="AN836" s="17">
        <v>0</v>
      </c>
      <c r="AO836" s="17"/>
      <c r="AP836" s="17">
        <v>4.1657251340003601E-2</v>
      </c>
      <c r="AQ836" s="17">
        <v>6.3624841765385298E-2</v>
      </c>
      <c r="AR836" s="17">
        <v>3.76550990788449E-2</v>
      </c>
      <c r="AS836" s="17">
        <v>7.33024570837503E-2</v>
      </c>
      <c r="AT836" s="17">
        <v>0</v>
      </c>
      <c r="AU836" s="17"/>
      <c r="AV836" s="17">
        <v>0</v>
      </c>
      <c r="AW836" s="17">
        <v>8.2005302280600004E-2</v>
      </c>
      <c r="AX836" s="17">
        <v>0</v>
      </c>
      <c r="AY836" s="17">
        <v>0</v>
      </c>
      <c r="AZ836" s="17">
        <v>0</v>
      </c>
      <c r="BA836" s="17">
        <v>0</v>
      </c>
      <c r="BB836" s="17">
        <v>7.2750078462226905E-2</v>
      </c>
      <c r="BC836" s="17">
        <v>0.21056007382296699</v>
      </c>
      <c r="BD836" s="17">
        <v>0</v>
      </c>
      <c r="BE836" s="17">
        <v>0.12566576238378999</v>
      </c>
      <c r="BF836" s="17">
        <v>0</v>
      </c>
      <c r="BG836" s="17">
        <v>0.13013094348967399</v>
      </c>
      <c r="BH836" s="17">
        <v>0</v>
      </c>
      <c r="BI836" s="17">
        <v>0</v>
      </c>
      <c r="BJ836" s="17">
        <v>0.10888493798749101</v>
      </c>
      <c r="BK836" s="17">
        <v>0.108966058136167</v>
      </c>
      <c r="BL836" s="17"/>
      <c r="BM836" s="17">
        <v>3.3477259587674002E-2</v>
      </c>
      <c r="BN836" s="17">
        <v>6.7026219956613398E-2</v>
      </c>
      <c r="BO836" s="17">
        <v>6.0862140697252098E-2</v>
      </c>
      <c r="BP836" s="17">
        <v>4.4751922114197498E-2</v>
      </c>
      <c r="BQ836" s="17">
        <v>5.7441465653275098E-2</v>
      </c>
      <c r="BR836" s="17">
        <v>0</v>
      </c>
      <c r="BS836" s="17"/>
      <c r="BT836" s="17">
        <v>6.9838117346509396E-2</v>
      </c>
      <c r="BU836" s="17">
        <v>2.8959654088614301E-2</v>
      </c>
      <c r="BV836" s="17"/>
      <c r="BW836" s="17">
        <v>5.3971145044595999E-2</v>
      </c>
      <c r="BX836" s="17">
        <v>4.6651993096680798E-2</v>
      </c>
      <c r="BY836" s="17"/>
      <c r="BZ836" s="17">
        <v>2.1113925460095901E-2</v>
      </c>
      <c r="CA836" s="17" t="s">
        <v>131</v>
      </c>
      <c r="CB836" s="17">
        <v>9.7415211473531299E-2</v>
      </c>
      <c r="CC836" s="17"/>
      <c r="CD836" s="17">
        <v>5.6931179715716901E-2</v>
      </c>
      <c r="CE836" s="17">
        <v>5.6547634495308197E-2</v>
      </c>
      <c r="CF836" s="17">
        <v>0</v>
      </c>
      <c r="CG836" s="17"/>
      <c r="CH836" s="17">
        <v>2.3772600587233499E-2</v>
      </c>
      <c r="CI836" s="17">
        <v>3.0372357820184701E-2</v>
      </c>
      <c r="CJ836" s="17">
        <v>0</v>
      </c>
      <c r="CK836" s="17"/>
      <c r="CL836" s="17">
        <v>4.7506081311252099E-2</v>
      </c>
      <c r="CM836" s="17">
        <v>4.6623956246701397E-2</v>
      </c>
      <c r="CN836" s="17"/>
      <c r="CO836" s="17">
        <v>0.141722114073526</v>
      </c>
      <c r="CP836" s="17">
        <v>4.4095727438461303E-2</v>
      </c>
      <c r="CQ836" s="17">
        <v>4.3926923542989701E-2</v>
      </c>
      <c r="CR836" s="17">
        <v>1.80619209352277E-2</v>
      </c>
    </row>
    <row r="837" spans="2:96" x14ac:dyDescent="0.25">
      <c r="B837" t="s">
        <v>427</v>
      </c>
      <c r="C837" s="17">
        <v>0.24047626084757101</v>
      </c>
      <c r="D837" s="17">
        <v>0.30173990880911999</v>
      </c>
      <c r="E837" s="17">
        <v>0.160721051563711</v>
      </c>
      <c r="F837" s="17"/>
      <c r="G837" s="17">
        <v>0.493562077938343</v>
      </c>
      <c r="H837" s="17">
        <v>0.42474785323862202</v>
      </c>
      <c r="I837" s="17">
        <v>0.16014242863353401</v>
      </c>
      <c r="J837" s="17">
        <v>8.2884949609804998E-2</v>
      </c>
      <c r="K837" s="17">
        <v>0.13231099842591601</v>
      </c>
      <c r="L837" s="17">
        <v>0</v>
      </c>
      <c r="M837" s="17"/>
      <c r="N837" s="17">
        <v>0.23359311262343199</v>
      </c>
      <c r="O837" s="17">
        <v>0.29232798952293398</v>
      </c>
      <c r="P837" s="17">
        <v>0.242616687221994</v>
      </c>
      <c r="Q837" s="17">
        <v>0.20224277937467</v>
      </c>
      <c r="R837" s="17"/>
      <c r="S837" s="17">
        <v>0.419200737950852</v>
      </c>
      <c r="T837" s="17">
        <v>0.16995572225955199</v>
      </c>
      <c r="U837" s="17">
        <v>0.12015405235118699</v>
      </c>
      <c r="V837" s="17">
        <v>0.19761332547168001</v>
      </c>
      <c r="W837" s="17">
        <v>0.351161289370792</v>
      </c>
      <c r="X837" s="17">
        <v>0.186836822331852</v>
      </c>
      <c r="Y837" s="17">
        <v>0.115003882077463</v>
      </c>
      <c r="Z837" s="17">
        <v>0.51987717728307703</v>
      </c>
      <c r="AA837" s="17">
        <v>0.12759778478654299</v>
      </c>
      <c r="AB837" s="17">
        <v>0.18039178206487999</v>
      </c>
      <c r="AC837" s="17">
        <v>0.14901445456162701</v>
      </c>
      <c r="AD837" s="17">
        <v>0.24539553826602201</v>
      </c>
      <c r="AE837" s="17"/>
      <c r="AF837" s="17">
        <v>0.20732449654981999</v>
      </c>
      <c r="AG837" s="17">
        <v>0.31624149267677798</v>
      </c>
      <c r="AH837" s="17">
        <v>0.48622154086890002</v>
      </c>
      <c r="AI837" s="17">
        <v>0</v>
      </c>
      <c r="AJ837" s="17">
        <v>0.12465436560319799</v>
      </c>
      <c r="AK837" s="17"/>
      <c r="AL837" s="17">
        <v>0.29221106526182</v>
      </c>
      <c r="AM837" s="17">
        <v>0.29740918213689499</v>
      </c>
      <c r="AN837" s="17">
        <v>0.36919030110958501</v>
      </c>
      <c r="AO837" s="17"/>
      <c r="AP837" s="17">
        <v>0.14912981863930799</v>
      </c>
      <c r="AQ837" s="17">
        <v>0.124921836201056</v>
      </c>
      <c r="AR837" s="17">
        <v>0.37452631099602102</v>
      </c>
      <c r="AS837" s="17">
        <v>0.33951287921802498</v>
      </c>
      <c r="AT837" s="17">
        <v>0</v>
      </c>
      <c r="AU837" s="17"/>
      <c r="AV837" s="17">
        <v>1</v>
      </c>
      <c r="AW837" s="17">
        <v>0.15740105882803901</v>
      </c>
      <c r="AX837" s="17">
        <v>0.28653731817641298</v>
      </c>
      <c r="AY837" s="17">
        <v>0.148064784817455</v>
      </c>
      <c r="AZ837" s="17">
        <v>0.342720315781195</v>
      </c>
      <c r="BA837" s="17">
        <v>0.16574429714764699</v>
      </c>
      <c r="BB837" s="17">
        <v>0.244039759622563</v>
      </c>
      <c r="BC837" s="17">
        <v>0.14656281364308399</v>
      </c>
      <c r="BD837" s="17">
        <v>0.26892233372979002</v>
      </c>
      <c r="BE837" s="17">
        <v>0.32667903394835401</v>
      </c>
      <c r="BF837" s="17">
        <v>0</v>
      </c>
      <c r="BG837" s="17">
        <v>0.233781888470525</v>
      </c>
      <c r="BH837" s="17">
        <v>0.321505660387439</v>
      </c>
      <c r="BI837" s="17">
        <v>1</v>
      </c>
      <c r="BJ837" s="17">
        <v>0.46269296542815003</v>
      </c>
      <c r="BK837" s="17">
        <v>0.35562666168877299</v>
      </c>
      <c r="BL837" s="17"/>
      <c r="BM837" s="17">
        <v>0.32128039473217401</v>
      </c>
      <c r="BN837" s="17">
        <v>0.226349860249736</v>
      </c>
      <c r="BO837" s="17">
        <v>0.238524152694812</v>
      </c>
      <c r="BP837" s="17">
        <v>0.13319556411893499</v>
      </c>
      <c r="BQ837" s="17">
        <v>0.17808951368397699</v>
      </c>
      <c r="BR837" s="17">
        <v>0</v>
      </c>
      <c r="BS837" s="17"/>
      <c r="BT837" s="17">
        <v>0.26124540464039703</v>
      </c>
      <c r="BU837" s="17">
        <v>0.19653155475326201</v>
      </c>
      <c r="BV837" s="17"/>
      <c r="BW837" s="17">
        <v>0.30169087746682399</v>
      </c>
      <c r="BX837" s="17">
        <v>0.20098765134128499</v>
      </c>
      <c r="BY837" s="17"/>
      <c r="BZ837" s="17">
        <v>0.198417191985791</v>
      </c>
      <c r="CA837" s="17" t="s">
        <v>131</v>
      </c>
      <c r="CB837" s="17">
        <v>0.30794162460751001</v>
      </c>
      <c r="CC837" s="17"/>
      <c r="CD837" s="17">
        <v>0.26153147989827902</v>
      </c>
      <c r="CE837" s="17">
        <v>0.19910131492817401</v>
      </c>
      <c r="CF837" s="17">
        <v>0.21641233584484501</v>
      </c>
      <c r="CG837" s="17"/>
      <c r="CH837" s="17">
        <v>0.19469003661846501</v>
      </c>
      <c r="CI837" s="17">
        <v>0.22341835434346199</v>
      </c>
      <c r="CJ837" s="17">
        <v>0.186847926638391</v>
      </c>
      <c r="CK837" s="17"/>
      <c r="CL837" s="17">
        <v>0.34456283140841898</v>
      </c>
      <c r="CM837" s="17">
        <v>0.17464053445420599</v>
      </c>
      <c r="CN837" s="17"/>
      <c r="CO837" s="17">
        <v>0.41135020192893801</v>
      </c>
      <c r="CP837" s="17">
        <v>0.237658408508061</v>
      </c>
      <c r="CQ837" s="17">
        <v>0.21713667023564401</v>
      </c>
      <c r="CR837" s="17">
        <v>0.182001294658799</v>
      </c>
    </row>
    <row r="838" spans="2:96" x14ac:dyDescent="0.25">
      <c r="B838" t="s">
        <v>428</v>
      </c>
      <c r="C838" s="17">
        <v>0.56953438667902101</v>
      </c>
      <c r="D838" s="17">
        <v>0.56039531878056204</v>
      </c>
      <c r="E838" s="17">
        <v>0.581431952317922</v>
      </c>
      <c r="F838" s="17"/>
      <c r="G838" s="17">
        <v>0.32672860061162001</v>
      </c>
      <c r="H838" s="17">
        <v>0.442443763811048</v>
      </c>
      <c r="I838" s="17">
        <v>0.63736473665024795</v>
      </c>
      <c r="J838" s="17">
        <v>0.675374364079529</v>
      </c>
      <c r="K838" s="17">
        <v>0.49743438463089101</v>
      </c>
      <c r="L838" s="17">
        <v>0.962591092120054</v>
      </c>
      <c r="M838" s="17"/>
      <c r="N838" s="17">
        <v>0.59084900332345602</v>
      </c>
      <c r="O838" s="17">
        <v>0.55879489455179099</v>
      </c>
      <c r="P838" s="17">
        <v>0.50020729271085795</v>
      </c>
      <c r="Q838" s="17">
        <v>0.606040698129513</v>
      </c>
      <c r="R838" s="17"/>
      <c r="S838" s="17">
        <v>0.40263674967867202</v>
      </c>
      <c r="T838" s="17">
        <v>0.59120401917598997</v>
      </c>
      <c r="U838" s="17">
        <v>0.71281785873185699</v>
      </c>
      <c r="V838" s="17">
        <v>0.64249301260651404</v>
      </c>
      <c r="W838" s="17">
        <v>0.47602899547218902</v>
      </c>
      <c r="X838" s="17">
        <v>0.75724920565008702</v>
      </c>
      <c r="Y838" s="17">
        <v>0.78584710054923601</v>
      </c>
      <c r="Z838" s="17">
        <v>0.24708428346132699</v>
      </c>
      <c r="AA838" s="17">
        <v>0.53023648109306298</v>
      </c>
      <c r="AB838" s="17">
        <v>0.38608458121731898</v>
      </c>
      <c r="AC838" s="17">
        <v>0.85098554543837301</v>
      </c>
      <c r="AD838" s="17">
        <v>0.580450301333017</v>
      </c>
      <c r="AE838" s="17"/>
      <c r="AF838" s="17">
        <v>0.56346486304433796</v>
      </c>
      <c r="AG838" s="17">
        <v>0.46100758803506098</v>
      </c>
      <c r="AH838" s="17">
        <v>0.51377845913109998</v>
      </c>
      <c r="AI838" s="17">
        <v>1</v>
      </c>
      <c r="AJ838" s="17">
        <v>0.66234779868702198</v>
      </c>
      <c r="AK838" s="17"/>
      <c r="AL838" s="17">
        <v>0.54880410494050302</v>
      </c>
      <c r="AM838" s="17">
        <v>0.49496892746652599</v>
      </c>
      <c r="AN838" s="17">
        <v>0.54872384088201098</v>
      </c>
      <c r="AO838" s="17"/>
      <c r="AP838" s="17">
        <v>0.60919623650389298</v>
      </c>
      <c r="AQ838" s="17">
        <v>0.63311803504992004</v>
      </c>
      <c r="AR838" s="17">
        <v>0.51234980098957195</v>
      </c>
      <c r="AS838" s="17">
        <v>0.44008007002087901</v>
      </c>
      <c r="AT838" s="17">
        <v>1</v>
      </c>
      <c r="AU838" s="17"/>
      <c r="AV838" s="17">
        <v>0</v>
      </c>
      <c r="AW838" s="17">
        <v>0.55103396669742</v>
      </c>
      <c r="AX838" s="17">
        <v>0.46365748118678701</v>
      </c>
      <c r="AY838" s="17">
        <v>0.70638782322785298</v>
      </c>
      <c r="AZ838" s="17">
        <v>0.56898441686843704</v>
      </c>
      <c r="BA838" s="17">
        <v>0.69905919773995795</v>
      </c>
      <c r="BB838" s="17">
        <v>0.536274447258552</v>
      </c>
      <c r="BC838" s="17">
        <v>0.52430133395355405</v>
      </c>
      <c r="BD838" s="17">
        <v>0.58063576262355798</v>
      </c>
      <c r="BE838" s="17">
        <v>0.42486677769315301</v>
      </c>
      <c r="BF838" s="17">
        <v>0.89137096650619796</v>
      </c>
      <c r="BG838" s="17">
        <v>0.45481853658626897</v>
      </c>
      <c r="BH838" s="17">
        <v>0.678494339612561</v>
      </c>
      <c r="BI838" s="17">
        <v>0</v>
      </c>
      <c r="BJ838" s="17">
        <v>0.22225429988719</v>
      </c>
      <c r="BK838" s="17">
        <v>0.38838512742390202</v>
      </c>
      <c r="BL838" s="17"/>
      <c r="BM838" s="17">
        <v>0.46887745041819601</v>
      </c>
      <c r="BN838" s="17">
        <v>0.64539855806403401</v>
      </c>
      <c r="BO838" s="17">
        <v>0.59162845418347898</v>
      </c>
      <c r="BP838" s="17">
        <v>0.62354905514515402</v>
      </c>
      <c r="BQ838" s="17">
        <v>0.58444858444421399</v>
      </c>
      <c r="BR838" s="17">
        <v>0.45174479493909597</v>
      </c>
      <c r="BS838" s="17"/>
      <c r="BT838" s="17">
        <v>0.52399162768767404</v>
      </c>
      <c r="BU838" s="17">
        <v>0.63759892990619305</v>
      </c>
      <c r="BV838" s="17"/>
      <c r="BW838" s="17">
        <v>0.555250224621746</v>
      </c>
      <c r="BX838" s="17">
        <v>0.59910100871947602</v>
      </c>
      <c r="BY838" s="17"/>
      <c r="BZ838" s="17">
        <v>0.65488428286706102</v>
      </c>
      <c r="CA838" s="17" t="s">
        <v>131</v>
      </c>
      <c r="CB838" s="17">
        <v>0.43262784193067699</v>
      </c>
      <c r="CC838" s="17"/>
      <c r="CD838" s="17">
        <v>0.56225916533589804</v>
      </c>
      <c r="CE838" s="17">
        <v>0.52552061062228095</v>
      </c>
      <c r="CF838" s="17">
        <v>0.68241258687614303</v>
      </c>
      <c r="CG838" s="17"/>
      <c r="CH838" s="17">
        <v>0.65677576869644705</v>
      </c>
      <c r="CI838" s="17">
        <v>0.63603212764453998</v>
      </c>
      <c r="CJ838" s="17">
        <v>0.65845532193626</v>
      </c>
      <c r="CK838" s="17"/>
      <c r="CL838" s="17">
        <v>0.48770869630270203</v>
      </c>
      <c r="CM838" s="17">
        <v>0.63514621327298804</v>
      </c>
      <c r="CN838" s="17"/>
      <c r="CO838" s="17">
        <v>0.44692768399753602</v>
      </c>
      <c r="CP838" s="17">
        <v>0.65233932681706897</v>
      </c>
      <c r="CQ838" s="17">
        <v>0.51843776238263795</v>
      </c>
      <c r="CR838" s="17">
        <v>0.58862389473298105</v>
      </c>
    </row>
    <row r="839" spans="2:96" x14ac:dyDescent="0.25">
      <c r="B839" t="s">
        <v>429</v>
      </c>
      <c r="C839" s="17">
        <v>6.4605647895029303E-2</v>
      </c>
      <c r="D839" s="17">
        <v>2.0269502356612099E-2</v>
      </c>
      <c r="E839" s="17">
        <v>0.122324028760555</v>
      </c>
      <c r="F839" s="17"/>
      <c r="G839" s="17">
        <v>3.2243661988086599E-2</v>
      </c>
      <c r="H839" s="17">
        <v>3.5131263201360598E-2</v>
      </c>
      <c r="I839" s="17">
        <v>0.112562898238506</v>
      </c>
      <c r="J839" s="17">
        <v>0.10881148589020399</v>
      </c>
      <c r="K839" s="17">
        <v>8.4700521515232399E-2</v>
      </c>
      <c r="L839" s="17">
        <v>0</v>
      </c>
      <c r="M839" s="17"/>
      <c r="N839" s="17">
        <v>8.0448774609011703E-2</v>
      </c>
      <c r="O839" s="17">
        <v>1.9020243181293198E-2</v>
      </c>
      <c r="P839" s="17">
        <v>8.3087974555010893E-2</v>
      </c>
      <c r="Q839" s="17">
        <v>7.4837177435423299E-2</v>
      </c>
      <c r="R839" s="17"/>
      <c r="S839" s="17">
        <v>6.8444310870379305E-2</v>
      </c>
      <c r="T839" s="17">
        <v>0.115131280542954</v>
      </c>
      <c r="U839" s="17">
        <v>0</v>
      </c>
      <c r="V839" s="17">
        <v>5.8595287731699398E-2</v>
      </c>
      <c r="W839" s="17">
        <v>8.4696463676449701E-2</v>
      </c>
      <c r="X839" s="17">
        <v>5.5913972018061503E-2</v>
      </c>
      <c r="Y839" s="17">
        <v>0</v>
      </c>
      <c r="Z839" s="17">
        <v>0</v>
      </c>
      <c r="AA839" s="17">
        <v>6.6274799196687106E-2</v>
      </c>
      <c r="AB839" s="17">
        <v>0.147350627753394</v>
      </c>
      <c r="AC839" s="17">
        <v>0</v>
      </c>
      <c r="AD839" s="17">
        <v>5.70297281963646E-2</v>
      </c>
      <c r="AE839" s="17"/>
      <c r="AF839" s="17">
        <v>6.2692315148440106E-2</v>
      </c>
      <c r="AG839" s="17">
        <v>8.4999517680200101E-2</v>
      </c>
      <c r="AH839" s="17">
        <v>0</v>
      </c>
      <c r="AI839" s="17">
        <v>0</v>
      </c>
      <c r="AJ839" s="17">
        <v>9.7801575607045499E-2</v>
      </c>
      <c r="AK839" s="17"/>
      <c r="AL839" s="17">
        <v>1.8647467091013399E-2</v>
      </c>
      <c r="AM839" s="17">
        <v>8.9607256885856995E-2</v>
      </c>
      <c r="AN839" s="17">
        <v>8.2085858008403803E-2</v>
      </c>
      <c r="AO839" s="17"/>
      <c r="AP839" s="17">
        <v>5.98820429235115E-2</v>
      </c>
      <c r="AQ839" s="17">
        <v>9.8539884153593299E-2</v>
      </c>
      <c r="AR839" s="17">
        <v>4.6299996685133099E-2</v>
      </c>
      <c r="AS839" s="17">
        <v>6.3176380935846099E-2</v>
      </c>
      <c r="AT839" s="17">
        <v>0</v>
      </c>
      <c r="AU839" s="17"/>
      <c r="AV839" s="17">
        <v>0</v>
      </c>
      <c r="AW839" s="17">
        <v>0.134573620781888</v>
      </c>
      <c r="AX839" s="17">
        <v>7.3375606720482406E-2</v>
      </c>
      <c r="AY839" s="17">
        <v>5.3840873747661798E-2</v>
      </c>
      <c r="AZ839" s="17">
        <v>4.7012761791970399E-2</v>
      </c>
      <c r="BA839" s="17">
        <v>7.3467084552153394E-2</v>
      </c>
      <c r="BB839" s="17">
        <v>0</v>
      </c>
      <c r="BC839" s="17">
        <v>6.2957884278851503E-2</v>
      </c>
      <c r="BD839" s="17">
        <v>0.150441903646651</v>
      </c>
      <c r="BE839" s="17">
        <v>0.12278842597470301</v>
      </c>
      <c r="BF839" s="17">
        <v>0.108629033493802</v>
      </c>
      <c r="BG839" s="17">
        <v>8.5973728119728796E-2</v>
      </c>
      <c r="BH839" s="17">
        <v>0</v>
      </c>
      <c r="BI839" s="17">
        <v>0</v>
      </c>
      <c r="BJ839" s="17">
        <v>0.103895703713402</v>
      </c>
      <c r="BK839" s="17">
        <v>0</v>
      </c>
      <c r="BL839" s="17"/>
      <c r="BM839" s="17">
        <v>7.8051006142749998E-2</v>
      </c>
      <c r="BN839" s="17">
        <v>3.00282224038394E-2</v>
      </c>
      <c r="BO839" s="17">
        <v>3.7954222077806798E-2</v>
      </c>
      <c r="BP839" s="17">
        <v>0.136389437264751</v>
      </c>
      <c r="BQ839" s="17">
        <v>5.9330506833117698E-2</v>
      </c>
      <c r="BR839" s="17">
        <v>0</v>
      </c>
      <c r="BS839" s="17"/>
      <c r="BT839" s="17">
        <v>5.6511470004219203E-2</v>
      </c>
      <c r="BU839" s="17">
        <v>7.5757123059312204E-2</v>
      </c>
      <c r="BV839" s="17"/>
      <c r="BW839" s="17">
        <v>1.02107158257851E-2</v>
      </c>
      <c r="BX839" s="17">
        <v>0.10051403742323101</v>
      </c>
      <c r="BY839" s="17"/>
      <c r="BZ839" s="17">
        <v>6.6940771046498995E-2</v>
      </c>
      <c r="CA839" s="17" t="s">
        <v>131</v>
      </c>
      <c r="CB839" s="17">
        <v>6.08599650470356E-2</v>
      </c>
      <c r="CC839" s="17"/>
      <c r="CD839" s="17">
        <v>5.0927290762853003E-2</v>
      </c>
      <c r="CE839" s="17">
        <v>0.11130135974067699</v>
      </c>
      <c r="CF839" s="17">
        <v>4.97065845928292E-2</v>
      </c>
      <c r="CG839" s="17"/>
      <c r="CH839" s="17">
        <v>5.1860102504906601E-2</v>
      </c>
      <c r="CI839" s="17">
        <v>7.7682834586069893E-2</v>
      </c>
      <c r="CJ839" s="17">
        <v>0.10977521462099001</v>
      </c>
      <c r="CK839" s="17"/>
      <c r="CL839" s="17">
        <v>6.2802843356214097E-2</v>
      </c>
      <c r="CM839" s="17">
        <v>6.0498055332734203E-2</v>
      </c>
      <c r="CN839" s="17"/>
      <c r="CO839" s="17">
        <v>0</v>
      </c>
      <c r="CP839" s="17">
        <v>2.74298461164918E-2</v>
      </c>
      <c r="CQ839" s="17">
        <v>7.8018812327053294E-2</v>
      </c>
      <c r="CR839" s="17">
        <v>0.13254800673891601</v>
      </c>
    </row>
    <row r="840" spans="2:96" x14ac:dyDescent="0.25">
      <c r="B840" t="s">
        <v>430</v>
      </c>
      <c r="C840" s="17">
        <v>5.7014222179007E-2</v>
      </c>
      <c r="D840" s="17">
        <v>4.6134466496450498E-2</v>
      </c>
      <c r="E840" s="17">
        <v>7.1177877467118303E-2</v>
      </c>
      <c r="F840" s="17"/>
      <c r="G840" s="17">
        <v>3.4149445514014998E-2</v>
      </c>
      <c r="H840" s="17">
        <v>4.2626836910515498E-2</v>
      </c>
      <c r="I840" s="17">
        <v>4.7398103876564797E-2</v>
      </c>
      <c r="J840" s="17">
        <v>0.107842559311092</v>
      </c>
      <c r="K840" s="17">
        <v>8.4909219208577302E-2</v>
      </c>
      <c r="L840" s="17">
        <v>3.7408907879946399E-2</v>
      </c>
      <c r="M840" s="17"/>
      <c r="N840" s="17">
        <v>4.2312517874711797E-2</v>
      </c>
      <c r="O840" s="17">
        <v>3.53551904199522E-2</v>
      </c>
      <c r="P840" s="17">
        <v>9.7952160163431196E-2</v>
      </c>
      <c r="Q840" s="17">
        <v>6.0862530065956898E-2</v>
      </c>
      <c r="R840" s="17"/>
      <c r="S840" s="17">
        <v>6.0276426359665701E-2</v>
      </c>
      <c r="T840" s="17">
        <v>0</v>
      </c>
      <c r="U840" s="17">
        <v>0</v>
      </c>
      <c r="V840" s="17">
        <v>0.101298374190107</v>
      </c>
      <c r="W840" s="17">
        <v>0</v>
      </c>
      <c r="X840" s="17">
        <v>0</v>
      </c>
      <c r="Y840" s="17">
        <v>0</v>
      </c>
      <c r="Z840" s="17">
        <v>0.23303853925559601</v>
      </c>
      <c r="AA840" s="17">
        <v>0.219194188342029</v>
      </c>
      <c r="AB840" s="17">
        <v>0.22283019826307501</v>
      </c>
      <c r="AC840" s="17">
        <v>0</v>
      </c>
      <c r="AD840" s="17">
        <v>0</v>
      </c>
      <c r="AE840" s="17"/>
      <c r="AF840" s="17">
        <v>7.7380667700888403E-2</v>
      </c>
      <c r="AG840" s="17">
        <v>6.3686211493560796E-2</v>
      </c>
      <c r="AH840" s="17">
        <v>0</v>
      </c>
      <c r="AI840" s="17">
        <v>0</v>
      </c>
      <c r="AJ840" s="17">
        <v>5.95553389189592E-2</v>
      </c>
      <c r="AK840" s="17"/>
      <c r="AL840" s="17">
        <v>1.8043747749940199E-2</v>
      </c>
      <c r="AM840" s="17">
        <v>4.9253558214723603E-2</v>
      </c>
      <c r="AN840" s="17">
        <v>0</v>
      </c>
      <c r="AO840" s="17"/>
      <c r="AP840" s="17">
        <v>0.101150799377483</v>
      </c>
      <c r="AQ840" s="17">
        <v>3.9561584491932297E-2</v>
      </c>
      <c r="AR840" s="17">
        <v>2.9168792250429201E-2</v>
      </c>
      <c r="AS840" s="17">
        <v>8.3928212741499503E-2</v>
      </c>
      <c r="AT840" s="17">
        <v>0</v>
      </c>
      <c r="AU840" s="17"/>
      <c r="AV840" s="17">
        <v>0</v>
      </c>
      <c r="AW840" s="17">
        <v>7.4986051412052904E-2</v>
      </c>
      <c r="AX840" s="17">
        <v>6.14508674112818E-2</v>
      </c>
      <c r="AY840" s="17">
        <v>4.3823950075543898E-2</v>
      </c>
      <c r="AZ840" s="17">
        <v>4.12825055583982E-2</v>
      </c>
      <c r="BA840" s="17">
        <v>6.17294205602422E-2</v>
      </c>
      <c r="BB840" s="17">
        <v>0.146935714656658</v>
      </c>
      <c r="BC840" s="17">
        <v>0</v>
      </c>
      <c r="BD840" s="17">
        <v>0</v>
      </c>
      <c r="BE840" s="17">
        <v>0</v>
      </c>
      <c r="BF840" s="17">
        <v>0</v>
      </c>
      <c r="BG840" s="17">
        <v>9.5294903333803499E-2</v>
      </c>
      <c r="BH840" s="17">
        <v>0</v>
      </c>
      <c r="BI840" s="17">
        <v>0</v>
      </c>
      <c r="BJ840" s="17">
        <v>0.10227209298376699</v>
      </c>
      <c r="BK840" s="17">
        <v>0.14702215275115901</v>
      </c>
      <c r="BL840" s="17"/>
      <c r="BM840" s="17">
        <v>5.7467723460396997E-2</v>
      </c>
      <c r="BN840" s="17">
        <v>1.63301654189477E-2</v>
      </c>
      <c r="BO840" s="17">
        <v>7.1031030346649607E-2</v>
      </c>
      <c r="BP840" s="17">
        <v>6.2114021356962201E-2</v>
      </c>
      <c r="BQ840" s="17">
        <v>0.12068992938541601</v>
      </c>
      <c r="BR840" s="17">
        <v>0.54825520506090397</v>
      </c>
      <c r="BS840" s="17"/>
      <c r="BT840" s="17">
        <v>8.0844518510620106E-2</v>
      </c>
      <c r="BU840" s="17">
        <v>3.0566158156564199E-2</v>
      </c>
      <c r="BV840" s="17"/>
      <c r="BW840" s="17">
        <v>7.0323291062227206E-2</v>
      </c>
      <c r="BX840" s="17">
        <v>4.2763344694170702E-2</v>
      </c>
      <c r="BY840" s="17"/>
      <c r="BZ840" s="17">
        <v>3.6047237834239299E-2</v>
      </c>
      <c r="CA840" s="17" t="s">
        <v>131</v>
      </c>
      <c r="CB840" s="17">
        <v>9.0646569828388507E-2</v>
      </c>
      <c r="CC840" s="17"/>
      <c r="CD840" s="17">
        <v>4.65807597924313E-2</v>
      </c>
      <c r="CE840" s="17">
        <v>9.12462209694547E-2</v>
      </c>
      <c r="CF840" s="17">
        <v>5.14684926861829E-2</v>
      </c>
      <c r="CG840" s="17"/>
      <c r="CH840" s="17">
        <v>3.5343178240291102E-2</v>
      </c>
      <c r="CI840" s="17">
        <v>3.2494325605743099E-2</v>
      </c>
      <c r="CJ840" s="17">
        <v>4.4921536804358599E-2</v>
      </c>
      <c r="CK840" s="17"/>
      <c r="CL840" s="17">
        <v>5.7419547621412603E-2</v>
      </c>
      <c r="CM840" s="17">
        <v>5.9067498471549199E-2</v>
      </c>
      <c r="CN840" s="17"/>
      <c r="CO840" s="17">
        <v>0</v>
      </c>
      <c r="CP840" s="17">
        <v>3.8476691119916299E-2</v>
      </c>
      <c r="CQ840" s="17">
        <v>9.8042379882390104E-2</v>
      </c>
      <c r="CR840" s="17">
        <v>6.0567709222508599E-2</v>
      </c>
    </row>
    <row r="841" spans="2:96" x14ac:dyDescent="0.25">
      <c r="B841" t="s">
        <v>175</v>
      </c>
      <c r="C841" s="17">
        <v>1.79546880293627E-2</v>
      </c>
      <c r="D841" s="17">
        <v>1.6878749864535501E-2</v>
      </c>
      <c r="E841" s="17">
        <v>1.9355382835622801E-2</v>
      </c>
      <c r="F841" s="17"/>
      <c r="G841" s="17">
        <v>0</v>
      </c>
      <c r="H841" s="17">
        <v>5.50502828384535E-2</v>
      </c>
      <c r="I841" s="17">
        <v>0</v>
      </c>
      <c r="J841" s="17">
        <v>0</v>
      </c>
      <c r="K841" s="17">
        <v>7.8421005551563894E-2</v>
      </c>
      <c r="L841" s="17">
        <v>0</v>
      </c>
      <c r="M841" s="17"/>
      <c r="N841" s="17">
        <v>0</v>
      </c>
      <c r="O841" s="17">
        <v>1.68027545233469E-2</v>
      </c>
      <c r="P841" s="17">
        <v>2.2041242041942799E-2</v>
      </c>
      <c r="Q841" s="17">
        <v>3.3202091432597503E-2</v>
      </c>
      <c r="R841" s="17"/>
      <c r="S841" s="17">
        <v>0</v>
      </c>
      <c r="T841" s="17">
        <v>0</v>
      </c>
      <c r="U841" s="17">
        <v>7.9526740113942396E-2</v>
      </c>
      <c r="V841" s="17">
        <v>0</v>
      </c>
      <c r="W841" s="17">
        <v>0</v>
      </c>
      <c r="X841" s="17">
        <v>0</v>
      </c>
      <c r="Y841" s="17">
        <v>0</v>
      </c>
      <c r="Z841" s="17">
        <v>0</v>
      </c>
      <c r="AA841" s="17">
        <v>5.6696746581678302E-2</v>
      </c>
      <c r="AB841" s="17">
        <v>0</v>
      </c>
      <c r="AC841" s="17">
        <v>0</v>
      </c>
      <c r="AD841" s="17">
        <v>7.9773741170855797E-2</v>
      </c>
      <c r="AE841" s="17"/>
      <c r="AF841" s="17">
        <v>0</v>
      </c>
      <c r="AG841" s="17">
        <v>1.38013635883373E-2</v>
      </c>
      <c r="AH841" s="17">
        <v>0</v>
      </c>
      <c r="AI841" s="17">
        <v>0</v>
      </c>
      <c r="AJ841" s="17">
        <v>5.5640921183775699E-2</v>
      </c>
      <c r="AK841" s="17"/>
      <c r="AL841" s="17">
        <v>0</v>
      </c>
      <c r="AM841" s="17">
        <v>1.0673680361870301E-2</v>
      </c>
      <c r="AN841" s="17">
        <v>0</v>
      </c>
      <c r="AO841" s="17"/>
      <c r="AP841" s="17">
        <v>3.8983851215800502E-2</v>
      </c>
      <c r="AQ841" s="17">
        <v>4.0233818338113202E-2</v>
      </c>
      <c r="AR841" s="17">
        <v>0</v>
      </c>
      <c r="AS841" s="17">
        <v>0</v>
      </c>
      <c r="AT841" s="17">
        <v>0</v>
      </c>
      <c r="AU841" s="17"/>
      <c r="AV841" s="17">
        <v>0</v>
      </c>
      <c r="AW841" s="17">
        <v>0</v>
      </c>
      <c r="AX841" s="17">
        <v>0.114978726505036</v>
      </c>
      <c r="AY841" s="17">
        <v>4.7882568131486898E-2</v>
      </c>
      <c r="AZ841" s="17">
        <v>0</v>
      </c>
      <c r="BA841" s="17">
        <v>0</v>
      </c>
      <c r="BB841" s="17">
        <v>0</v>
      </c>
      <c r="BC841" s="17">
        <v>5.5617894301543701E-2</v>
      </c>
      <c r="BD841" s="17">
        <v>0</v>
      </c>
      <c r="BE841" s="17">
        <v>0</v>
      </c>
      <c r="BF841" s="17">
        <v>0</v>
      </c>
      <c r="BG841" s="17">
        <v>0</v>
      </c>
      <c r="BH841" s="17">
        <v>0</v>
      </c>
      <c r="BI841" s="17">
        <v>0</v>
      </c>
      <c r="BJ841" s="17">
        <v>0</v>
      </c>
      <c r="BK841" s="17">
        <v>0</v>
      </c>
      <c r="BL841" s="17"/>
      <c r="BM841" s="17">
        <v>4.0846165658808997E-2</v>
      </c>
      <c r="BN841" s="17">
        <v>1.48669739068291E-2</v>
      </c>
      <c r="BO841" s="17">
        <v>0</v>
      </c>
      <c r="BP841" s="17">
        <v>0</v>
      </c>
      <c r="BQ841" s="17">
        <v>0</v>
      </c>
      <c r="BR841" s="17">
        <v>0</v>
      </c>
      <c r="BS841" s="17"/>
      <c r="BT841" s="17">
        <v>7.5688618105802397E-3</v>
      </c>
      <c r="BU841" s="17">
        <v>3.0586580036054301E-2</v>
      </c>
      <c r="BV841" s="17"/>
      <c r="BW841" s="17">
        <v>8.5537459788214993E-3</v>
      </c>
      <c r="BX841" s="17">
        <v>9.9819647251567101E-3</v>
      </c>
      <c r="BY841" s="17"/>
      <c r="BZ841" s="17">
        <v>2.25965908063137E-2</v>
      </c>
      <c r="CA841" s="17" t="s">
        <v>131</v>
      </c>
      <c r="CB841" s="17">
        <v>1.0508787112857999E-2</v>
      </c>
      <c r="CC841" s="17"/>
      <c r="CD841" s="17">
        <v>2.17701244948213E-2</v>
      </c>
      <c r="CE841" s="17">
        <v>1.6282859244105399E-2</v>
      </c>
      <c r="CF841" s="17">
        <v>0</v>
      </c>
      <c r="CG841" s="17"/>
      <c r="CH841" s="17">
        <v>3.75583133526569E-2</v>
      </c>
      <c r="CI841" s="17">
        <v>0</v>
      </c>
      <c r="CJ841" s="17">
        <v>0</v>
      </c>
      <c r="CK841" s="17"/>
      <c r="CL841" s="17">
        <v>0</v>
      </c>
      <c r="CM841" s="17">
        <v>2.4023742221820601E-2</v>
      </c>
      <c r="CN841" s="17"/>
      <c r="CO841" s="17">
        <v>0</v>
      </c>
      <c r="CP841" s="17">
        <v>0</v>
      </c>
      <c r="CQ841" s="17">
        <v>4.4437451629284801E-2</v>
      </c>
      <c r="CR841" s="17">
        <v>1.8197173711566799E-2</v>
      </c>
    </row>
    <row r="842" spans="2:96" x14ac:dyDescent="0.25">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c r="BE842" s="17"/>
      <c r="BF842" s="17"/>
      <c r="BG842" s="17"/>
      <c r="BH842" s="17"/>
      <c r="BI842" s="17"/>
      <c r="BJ842" s="17"/>
      <c r="BK842" s="17"/>
      <c r="BL842" s="17"/>
      <c r="BM842" s="17"/>
      <c r="BN842" s="17"/>
      <c r="BO842" s="17"/>
      <c r="BP842" s="17"/>
      <c r="BQ842" s="17"/>
      <c r="BR842" s="17"/>
      <c r="BS842" s="17"/>
      <c r="BT842" s="17"/>
      <c r="BU842" s="17"/>
      <c r="BV842" s="17"/>
      <c r="BW842" s="17"/>
      <c r="BX842" s="17"/>
      <c r="BY842" s="17"/>
      <c r="BZ842" s="17"/>
      <c r="CA842" s="17"/>
      <c r="CB842" s="17"/>
      <c r="CC842" s="17"/>
      <c r="CD842" s="17"/>
      <c r="CE842" s="17"/>
      <c r="CF842" s="17"/>
      <c r="CG842" s="17"/>
      <c r="CH842" s="17"/>
      <c r="CI842" s="17"/>
      <c r="CJ842" s="17"/>
      <c r="CK842" s="17"/>
      <c r="CL842" s="17"/>
      <c r="CM842" s="17"/>
      <c r="CN842" s="17"/>
      <c r="CO842" s="17"/>
      <c r="CP842" s="17"/>
      <c r="CQ842" s="17"/>
      <c r="CR842" s="17"/>
    </row>
    <row r="843" spans="2:96" x14ac:dyDescent="0.25">
      <c r="B843" s="6" t="s">
        <v>433</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c r="BE843" s="17"/>
      <c r="BF843" s="17"/>
      <c r="BG843" s="17"/>
      <c r="BH843" s="17"/>
      <c r="BI843" s="17"/>
      <c r="BJ843" s="17"/>
      <c r="BK843" s="17"/>
      <c r="BL843" s="17"/>
      <c r="BM843" s="17"/>
      <c r="BN843" s="17"/>
      <c r="BO843" s="17"/>
      <c r="BP843" s="17"/>
      <c r="BQ843" s="17"/>
      <c r="BR843" s="17"/>
      <c r="BS843" s="17"/>
      <c r="BT843" s="17"/>
      <c r="BU843" s="17"/>
      <c r="BV843" s="17"/>
      <c r="BW843" s="17"/>
      <c r="BX843" s="17"/>
      <c r="BY843" s="17"/>
      <c r="BZ843" s="17"/>
      <c r="CA843" s="17"/>
      <c r="CB843" s="17"/>
      <c r="CC843" s="17"/>
      <c r="CD843" s="17"/>
      <c r="CE843" s="17"/>
      <c r="CF843" s="17"/>
      <c r="CG843" s="17"/>
      <c r="CH843" s="17"/>
      <c r="CI843" s="17"/>
      <c r="CJ843" s="17"/>
      <c r="CK843" s="17"/>
      <c r="CL843" s="17"/>
      <c r="CM843" s="17"/>
      <c r="CN843" s="17"/>
      <c r="CO843" s="17"/>
      <c r="CP843" s="17"/>
      <c r="CQ843" s="17"/>
      <c r="CR843" s="17"/>
    </row>
    <row r="844" spans="2:96" x14ac:dyDescent="0.25">
      <c r="B844" s="24" t="s">
        <v>434</v>
      </c>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c r="AK844" s="17"/>
      <c r="AL844" s="17"/>
      <c r="AM844" s="17"/>
      <c r="AN844" s="17"/>
      <c r="AO844" s="17"/>
      <c r="AP844" s="17"/>
      <c r="AQ844" s="17"/>
      <c r="AR844" s="17"/>
      <c r="AS844" s="17"/>
      <c r="AT844" s="17"/>
      <c r="AU844" s="17"/>
      <c r="AV844" s="17"/>
      <c r="AW844" s="17"/>
      <c r="AX844" s="17"/>
      <c r="AY844" s="17"/>
      <c r="AZ844" s="17"/>
      <c r="BA844" s="17"/>
      <c r="BB844" s="17"/>
      <c r="BC844" s="17"/>
      <c r="BD844" s="17"/>
      <c r="BE844" s="17"/>
      <c r="BF844" s="17"/>
      <c r="BG844" s="17"/>
      <c r="BH844" s="17"/>
      <c r="BI844" s="17"/>
      <c r="BJ844" s="17"/>
      <c r="BK844" s="17"/>
      <c r="BL844" s="17"/>
      <c r="BM844" s="17"/>
      <c r="BN844" s="17"/>
      <c r="BO844" s="17"/>
      <c r="BP844" s="17"/>
      <c r="BQ844" s="17"/>
      <c r="BR844" s="17"/>
      <c r="BS844" s="17"/>
      <c r="BT844" s="17"/>
      <c r="BU844" s="17"/>
      <c r="BV844" s="17"/>
      <c r="BW844" s="17"/>
      <c r="BX844" s="17"/>
      <c r="BY844" s="17"/>
      <c r="BZ844" s="17"/>
      <c r="CA844" s="17"/>
      <c r="CB844" s="17"/>
      <c r="CC844" s="17"/>
      <c r="CD844" s="17"/>
      <c r="CE844" s="17"/>
      <c r="CF844" s="17"/>
      <c r="CG844" s="17"/>
      <c r="CH844" s="17"/>
      <c r="CI844" s="17"/>
      <c r="CJ844" s="17"/>
      <c r="CK844" s="17"/>
      <c r="CL844" s="17"/>
      <c r="CM844" s="17"/>
      <c r="CN844" s="17"/>
      <c r="CO844" s="17"/>
      <c r="CP844" s="17"/>
      <c r="CQ844" s="17"/>
      <c r="CR844" s="17"/>
    </row>
    <row r="845" spans="2:96" x14ac:dyDescent="0.25">
      <c r="B845" t="s">
        <v>426</v>
      </c>
      <c r="C845" s="17">
        <v>2.5320617969223601E-2</v>
      </c>
      <c r="D845" s="17">
        <v>2.1338339723225502E-2</v>
      </c>
      <c r="E845" s="17">
        <v>3.01907221593594E-2</v>
      </c>
      <c r="F845" s="17"/>
      <c r="G845" s="17">
        <v>4.4210774385367399E-2</v>
      </c>
      <c r="H845" s="17">
        <v>5.4597796756069697E-2</v>
      </c>
      <c r="I845" s="17">
        <v>1.2554234330201501E-2</v>
      </c>
      <c r="J845" s="17">
        <v>0</v>
      </c>
      <c r="K845" s="17">
        <v>3.5372978461388101E-2</v>
      </c>
      <c r="L845" s="17">
        <v>1.2547553272046401E-2</v>
      </c>
      <c r="M845" s="17"/>
      <c r="N845" s="17">
        <v>3.4064406574841798E-2</v>
      </c>
      <c r="O845" s="17">
        <v>8.34084800653416E-3</v>
      </c>
      <c r="P845" s="17">
        <v>2.71785764421195E-2</v>
      </c>
      <c r="Q845" s="17">
        <v>3.1698874975203697E-2</v>
      </c>
      <c r="R845" s="17"/>
      <c r="S845" s="17">
        <v>5.1362919290088398E-2</v>
      </c>
      <c r="T845" s="17">
        <v>0</v>
      </c>
      <c r="U845" s="17">
        <v>4.3361939957216697E-2</v>
      </c>
      <c r="V845" s="17">
        <v>0</v>
      </c>
      <c r="W845" s="17">
        <v>0.14763294566280699</v>
      </c>
      <c r="X845" s="17">
        <v>0</v>
      </c>
      <c r="Y845" s="17">
        <v>0</v>
      </c>
      <c r="Z845" s="17">
        <v>8.6773892697391802E-2</v>
      </c>
      <c r="AA845" s="17">
        <v>0</v>
      </c>
      <c r="AB845" s="17">
        <v>2.6262572967726602E-2</v>
      </c>
      <c r="AC845" s="17">
        <v>0</v>
      </c>
      <c r="AD845" s="17">
        <v>0</v>
      </c>
      <c r="AE845" s="17"/>
      <c r="AF845" s="17">
        <v>4.28724046140498E-2</v>
      </c>
      <c r="AG845" s="17">
        <v>4.4782816428266398E-2</v>
      </c>
      <c r="AH845" s="17">
        <v>0</v>
      </c>
      <c r="AI845" s="17">
        <v>0</v>
      </c>
      <c r="AJ845" s="17">
        <v>0</v>
      </c>
      <c r="AK845" s="17"/>
      <c r="AL845" s="17">
        <v>5.5189811495372901E-2</v>
      </c>
      <c r="AM845" s="17">
        <v>3.61265059126804E-2</v>
      </c>
      <c r="AN845" s="17">
        <v>3.2648429579831599E-2</v>
      </c>
      <c r="AO845" s="17"/>
      <c r="AP845" s="17">
        <v>2.44565234083533E-2</v>
      </c>
      <c r="AQ845" s="17">
        <v>1.10354783089649E-2</v>
      </c>
      <c r="AR845" s="17">
        <v>2.9005696495354501E-2</v>
      </c>
      <c r="AS845" s="17">
        <v>4.9292908608161198E-2</v>
      </c>
      <c r="AT845" s="17">
        <v>0</v>
      </c>
      <c r="AU845" s="17"/>
      <c r="AV845" s="17">
        <v>0</v>
      </c>
      <c r="AW845" s="17">
        <v>4.35575784941091E-2</v>
      </c>
      <c r="AX845" s="17">
        <v>3.2446784824335599E-2</v>
      </c>
      <c r="AY845" s="17">
        <v>0</v>
      </c>
      <c r="AZ845" s="17">
        <v>2.8254337913449199E-2</v>
      </c>
      <c r="BA845" s="17">
        <v>1.91951044531928E-2</v>
      </c>
      <c r="BB845" s="17">
        <v>2.55163409524071E-2</v>
      </c>
      <c r="BC845" s="17">
        <v>4.7543926032054498E-2</v>
      </c>
      <c r="BD845" s="17">
        <v>0</v>
      </c>
      <c r="BE845" s="17">
        <v>6.9694093897365E-2</v>
      </c>
      <c r="BF845" s="17">
        <v>0</v>
      </c>
      <c r="BG845" s="17">
        <v>0</v>
      </c>
      <c r="BH845" s="17">
        <v>9.6113346246575596E-2</v>
      </c>
      <c r="BI845" s="17">
        <v>0</v>
      </c>
      <c r="BJ845" s="17">
        <v>0</v>
      </c>
      <c r="BK845" s="17">
        <v>6.3090930190295796E-2</v>
      </c>
      <c r="BL845" s="17"/>
      <c r="BM845" s="17">
        <v>2.54890084894514E-2</v>
      </c>
      <c r="BN845" s="17">
        <v>2.5929143671182701E-2</v>
      </c>
      <c r="BO845" s="17">
        <v>2.3976432846388299E-2</v>
      </c>
      <c r="BP845" s="17">
        <v>0</v>
      </c>
      <c r="BQ845" s="17">
        <v>6.2121631621868102E-2</v>
      </c>
      <c r="BR845" s="17">
        <v>2.2713947409266199E-2</v>
      </c>
      <c r="BS845" s="17"/>
      <c r="BT845" s="17">
        <v>3.3240111027507999E-2</v>
      </c>
      <c r="BU845" s="17">
        <v>1.8136364288118899E-2</v>
      </c>
      <c r="BV845" s="17"/>
      <c r="BW845" s="17">
        <v>0</v>
      </c>
      <c r="BX845" s="17">
        <v>4.0649148803654403E-2</v>
      </c>
      <c r="BY845" s="17"/>
      <c r="BZ845" s="17">
        <v>1.9005580844696501E-2</v>
      </c>
      <c r="CA845" s="17">
        <v>2.8199851868599999E-2</v>
      </c>
      <c r="CB845" s="17" t="s">
        <v>131</v>
      </c>
      <c r="CC845" s="17"/>
      <c r="CD845" s="17">
        <v>1.91768235025905E-2</v>
      </c>
      <c r="CE845" s="17">
        <v>3.1019902235537598E-2</v>
      </c>
      <c r="CF845" s="17">
        <v>0</v>
      </c>
      <c r="CG845" s="17"/>
      <c r="CH845" s="17">
        <v>2.2166812156449198E-2</v>
      </c>
      <c r="CI845" s="17">
        <v>2.32472796409867E-2</v>
      </c>
      <c r="CJ845" s="17">
        <v>4.35361819258928E-2</v>
      </c>
      <c r="CK845" s="17"/>
      <c r="CL845" s="17">
        <v>2.4876271180984601E-2</v>
      </c>
      <c r="CM845" s="17">
        <v>2.7484784177735099E-2</v>
      </c>
      <c r="CN845" s="17"/>
      <c r="CO845" s="17">
        <v>4.5559704870278002E-2</v>
      </c>
      <c r="CP845" s="17">
        <v>2.26532515506788E-2</v>
      </c>
      <c r="CQ845" s="17">
        <v>2.5051574487842499E-2</v>
      </c>
      <c r="CR845" s="17">
        <v>2.1942925310816899E-2</v>
      </c>
    </row>
    <row r="846" spans="2:96" x14ac:dyDescent="0.25">
      <c r="B846" t="s">
        <v>427</v>
      </c>
      <c r="C846" s="17">
        <v>0.19062606794749301</v>
      </c>
      <c r="D846" s="17">
        <v>0.25254288366028699</v>
      </c>
      <c r="E846" s="17">
        <v>0.124527204346517</v>
      </c>
      <c r="F846" s="17"/>
      <c r="G846" s="17">
        <v>0.37616597146935898</v>
      </c>
      <c r="H846" s="17">
        <v>0.31178824452841097</v>
      </c>
      <c r="I846" s="17">
        <v>0.10449840654354101</v>
      </c>
      <c r="J846" s="17">
        <v>0.18126742771926799</v>
      </c>
      <c r="K846" s="17">
        <v>0.14896881726760899</v>
      </c>
      <c r="L846" s="17">
        <v>5.8552857375204097E-2</v>
      </c>
      <c r="M846" s="17"/>
      <c r="N846" s="17">
        <v>0.17719645949135601</v>
      </c>
      <c r="O846" s="17">
        <v>0.17349209722926601</v>
      </c>
      <c r="P846" s="17">
        <v>0.194680104816875</v>
      </c>
      <c r="Q846" s="17">
        <v>0.21916745831194601</v>
      </c>
      <c r="R846" s="17"/>
      <c r="S846" s="17">
        <v>0.358284902978182</v>
      </c>
      <c r="T846" s="17">
        <v>0.214678823575357</v>
      </c>
      <c r="U846" s="17">
        <v>0.10242444244663999</v>
      </c>
      <c r="V846" s="17">
        <v>0.17437654958114401</v>
      </c>
      <c r="W846" s="17">
        <v>7.2807237418180099E-2</v>
      </c>
      <c r="X846" s="17">
        <v>0.16747278210244601</v>
      </c>
      <c r="Y846" s="17">
        <v>0.13081765690675801</v>
      </c>
      <c r="Z846" s="17">
        <v>0.21207421608806801</v>
      </c>
      <c r="AA846" s="17">
        <v>0.106416084545479</v>
      </c>
      <c r="AB846" s="17">
        <v>0.16408570874964301</v>
      </c>
      <c r="AC846" s="17">
        <v>4.9083432418478901E-2</v>
      </c>
      <c r="AD846" s="17">
        <v>0.216741443369563</v>
      </c>
      <c r="AE846" s="17"/>
      <c r="AF846" s="17">
        <v>0.169852702204737</v>
      </c>
      <c r="AG846" s="17">
        <v>0.23631266683245999</v>
      </c>
      <c r="AH846" s="17">
        <v>0.14481195604052299</v>
      </c>
      <c r="AI846" s="17">
        <v>0.21191220160548599</v>
      </c>
      <c r="AJ846" s="17">
        <v>0.20327327307368201</v>
      </c>
      <c r="AK846" s="17"/>
      <c r="AL846" s="17">
        <v>0.24331059843029701</v>
      </c>
      <c r="AM846" s="17">
        <v>0.21924206128955201</v>
      </c>
      <c r="AN846" s="17">
        <v>0.25436814829583199</v>
      </c>
      <c r="AO846" s="17"/>
      <c r="AP846" s="17">
        <v>0.11429758623137699</v>
      </c>
      <c r="AQ846" s="17">
        <v>0.17214563326298599</v>
      </c>
      <c r="AR846" s="17">
        <v>0.26304781177944198</v>
      </c>
      <c r="AS846" s="17">
        <v>0.21889861589350601</v>
      </c>
      <c r="AT846" s="17">
        <v>0.46591157875253297</v>
      </c>
      <c r="AU846" s="17"/>
      <c r="AV846" s="17">
        <v>0</v>
      </c>
      <c r="AW846" s="17">
        <v>0.15980738315047899</v>
      </c>
      <c r="AX846" s="17">
        <v>0.13391184282140101</v>
      </c>
      <c r="AY846" s="17">
        <v>5.76710671483944E-2</v>
      </c>
      <c r="AZ846" s="17">
        <v>0.21582548347277</v>
      </c>
      <c r="BA846" s="17">
        <v>0.16450803808948</v>
      </c>
      <c r="BB846" s="17">
        <v>0.150204876369982</v>
      </c>
      <c r="BC846" s="17">
        <v>0.27035463537816401</v>
      </c>
      <c r="BD846" s="17">
        <v>0.29939257469866898</v>
      </c>
      <c r="BE846" s="17">
        <v>0.24462554840287201</v>
      </c>
      <c r="BF846" s="17">
        <v>0.120845334415004</v>
      </c>
      <c r="BG846" s="17">
        <v>0.117259087749363</v>
      </c>
      <c r="BH846" s="17">
        <v>0.33485173991457701</v>
      </c>
      <c r="BI846" s="17">
        <v>0</v>
      </c>
      <c r="BJ846" s="17">
        <v>0.42992495843718997</v>
      </c>
      <c r="BK846" s="17">
        <v>0.36275723463010201</v>
      </c>
      <c r="BL846" s="17"/>
      <c r="BM846" s="17">
        <v>0.26864498406753001</v>
      </c>
      <c r="BN846" s="17">
        <v>0.27307038200047701</v>
      </c>
      <c r="BO846" s="17">
        <v>0.13558283784972699</v>
      </c>
      <c r="BP846" s="17">
        <v>0.19297712320461899</v>
      </c>
      <c r="BQ846" s="17">
        <v>1.9484657452893499E-2</v>
      </c>
      <c r="BR846" s="17">
        <v>7.5836501185541902E-2</v>
      </c>
      <c r="BS846" s="17"/>
      <c r="BT846" s="17">
        <v>0.24140110883091101</v>
      </c>
      <c r="BU846" s="17">
        <v>0.130819279666054</v>
      </c>
      <c r="BV846" s="17"/>
      <c r="BW846" s="17">
        <v>0.20928977848486899</v>
      </c>
      <c r="BX846" s="17">
        <v>0.16742063846910099</v>
      </c>
      <c r="BY846" s="17"/>
      <c r="BZ846" s="17">
        <v>0.176052826074517</v>
      </c>
      <c r="CA846" s="17">
        <v>0.19727049001454899</v>
      </c>
      <c r="CB846" s="17" t="s">
        <v>131</v>
      </c>
      <c r="CC846" s="17"/>
      <c r="CD846" s="17">
        <v>0.16271538322995899</v>
      </c>
      <c r="CE846" s="17">
        <v>0.24409982955944501</v>
      </c>
      <c r="CF846" s="17">
        <v>0.15194209295137101</v>
      </c>
      <c r="CG846" s="17"/>
      <c r="CH846" s="17">
        <v>0.18215866646742701</v>
      </c>
      <c r="CI846" s="17">
        <v>0.24612368979961399</v>
      </c>
      <c r="CJ846" s="17">
        <v>0.16306907509360599</v>
      </c>
      <c r="CK846" s="17"/>
      <c r="CL846" s="17">
        <v>0.24939933695958899</v>
      </c>
      <c r="CM846" s="17">
        <v>0.144936620303076</v>
      </c>
      <c r="CN846" s="17"/>
      <c r="CO846" s="17">
        <v>0.28473557903151397</v>
      </c>
      <c r="CP846" s="17">
        <v>0.238590125207267</v>
      </c>
      <c r="CQ846" s="17">
        <v>0.14058892956475</v>
      </c>
      <c r="CR846" s="17">
        <v>0.16910882866906601</v>
      </c>
    </row>
    <row r="847" spans="2:96" x14ac:dyDescent="0.25">
      <c r="B847" t="s">
        <v>428</v>
      </c>
      <c r="C847" s="17">
        <v>0.67733567697818298</v>
      </c>
      <c r="D847" s="17">
        <v>0.62012510465299797</v>
      </c>
      <c r="E847" s="17">
        <v>0.74143242240602703</v>
      </c>
      <c r="F847" s="17"/>
      <c r="G847" s="17">
        <v>0.45389551996134597</v>
      </c>
      <c r="H847" s="17">
        <v>0.58742114565574399</v>
      </c>
      <c r="I847" s="17">
        <v>0.67579682963223497</v>
      </c>
      <c r="J847" s="17">
        <v>0.70725433633854895</v>
      </c>
      <c r="K847" s="17">
        <v>0.72469883752833497</v>
      </c>
      <c r="L847" s="17">
        <v>0.87333871215118397</v>
      </c>
      <c r="M847" s="17"/>
      <c r="N847" s="17">
        <v>0.69363373128108996</v>
      </c>
      <c r="O847" s="17">
        <v>0.71763915455350002</v>
      </c>
      <c r="P847" s="17">
        <v>0.64165526154421304</v>
      </c>
      <c r="Q847" s="17">
        <v>0.64743810178137196</v>
      </c>
      <c r="R847" s="17"/>
      <c r="S847" s="17">
        <v>0.47960564988177401</v>
      </c>
      <c r="T847" s="17">
        <v>0.74581502348414397</v>
      </c>
      <c r="U847" s="17">
        <v>0.72155231805243303</v>
      </c>
      <c r="V847" s="17">
        <v>0.726412874273342</v>
      </c>
      <c r="W847" s="17">
        <v>0.68003729996640705</v>
      </c>
      <c r="X847" s="17">
        <v>0.74628887162052604</v>
      </c>
      <c r="Y847" s="17">
        <v>0.81126551580648099</v>
      </c>
      <c r="Z847" s="17">
        <v>0.633733925417438</v>
      </c>
      <c r="AA847" s="17">
        <v>0.69394532324108305</v>
      </c>
      <c r="AB847" s="17">
        <v>0.53798463480470704</v>
      </c>
      <c r="AC847" s="17">
        <v>0.95091656758152099</v>
      </c>
      <c r="AD847" s="17">
        <v>0.68569675929228702</v>
      </c>
      <c r="AE847" s="17"/>
      <c r="AF847" s="17">
        <v>0.72005555161537704</v>
      </c>
      <c r="AG847" s="17">
        <v>0.61240459549023796</v>
      </c>
      <c r="AH847" s="17">
        <v>0.55037344160691104</v>
      </c>
      <c r="AI847" s="17">
        <v>0.59535141036894601</v>
      </c>
      <c r="AJ847" s="17">
        <v>0.68836825663655699</v>
      </c>
      <c r="AK847" s="17"/>
      <c r="AL847" s="17">
        <v>0.63863108792669399</v>
      </c>
      <c r="AM847" s="17">
        <v>0.65880380740282896</v>
      </c>
      <c r="AN847" s="17">
        <v>0.56155973354544797</v>
      </c>
      <c r="AO847" s="17"/>
      <c r="AP847" s="17">
        <v>0.75927640372767402</v>
      </c>
      <c r="AQ847" s="17">
        <v>0.68088980564581703</v>
      </c>
      <c r="AR847" s="17">
        <v>0.62575196326981697</v>
      </c>
      <c r="AS847" s="17">
        <v>0.64164043153467398</v>
      </c>
      <c r="AT847" s="17">
        <v>0.41742552418273199</v>
      </c>
      <c r="AU847" s="17"/>
      <c r="AV847" s="17">
        <v>0</v>
      </c>
      <c r="AW847" s="17">
        <v>0.52780896783473097</v>
      </c>
      <c r="AX847" s="17">
        <v>0.75586434450225304</v>
      </c>
      <c r="AY847" s="17">
        <v>0.85040187280416302</v>
      </c>
      <c r="AZ847" s="17">
        <v>0.65212327365345901</v>
      </c>
      <c r="BA847" s="17">
        <v>0.673197595534059</v>
      </c>
      <c r="BB847" s="17">
        <v>0.70818809668265204</v>
      </c>
      <c r="BC847" s="17">
        <v>0.62712470675194798</v>
      </c>
      <c r="BD847" s="17">
        <v>0.52067231407987302</v>
      </c>
      <c r="BE847" s="17">
        <v>0.58003087982727397</v>
      </c>
      <c r="BF847" s="17">
        <v>0.83446661881886097</v>
      </c>
      <c r="BG847" s="17">
        <v>0.882740912250637</v>
      </c>
      <c r="BH847" s="17">
        <v>0.50639122381575097</v>
      </c>
      <c r="BI847" s="17">
        <v>0.74326132569079195</v>
      </c>
      <c r="BJ847" s="17">
        <v>0.57007504156280997</v>
      </c>
      <c r="BK847" s="17">
        <v>0.574151835179603</v>
      </c>
      <c r="BL847" s="17"/>
      <c r="BM847" s="17">
        <v>0.57388838600874204</v>
      </c>
      <c r="BN847" s="17">
        <v>0.63666092808764896</v>
      </c>
      <c r="BO847" s="17">
        <v>0.67855589750006595</v>
      </c>
      <c r="BP847" s="17">
        <v>0.66274411817107304</v>
      </c>
      <c r="BQ847" s="17">
        <v>0.85580285797640099</v>
      </c>
      <c r="BR847" s="17">
        <v>0.82677971097205405</v>
      </c>
      <c r="BS847" s="17"/>
      <c r="BT847" s="17">
        <v>0.62797015913439602</v>
      </c>
      <c r="BU847" s="17">
        <v>0.73100734394936295</v>
      </c>
      <c r="BV847" s="17"/>
      <c r="BW847" s="17">
        <v>0.69738563486212601</v>
      </c>
      <c r="BX847" s="17">
        <v>0.72622061803300297</v>
      </c>
      <c r="BY847" s="17"/>
      <c r="BZ847" s="17">
        <v>0.71153656364138096</v>
      </c>
      <c r="CA847" s="17">
        <v>0.66174236369631001</v>
      </c>
      <c r="CB847" s="17" t="s">
        <v>131</v>
      </c>
      <c r="CC847" s="17"/>
      <c r="CD847" s="17">
        <v>0.69442595580938504</v>
      </c>
      <c r="CE847" s="17">
        <v>0.69058058297233105</v>
      </c>
      <c r="CF847" s="17">
        <v>0.84805790704862904</v>
      </c>
      <c r="CG847" s="17"/>
      <c r="CH847" s="17">
        <v>0.69740166770922196</v>
      </c>
      <c r="CI847" s="17">
        <v>0.61268461069658198</v>
      </c>
      <c r="CJ847" s="17">
        <v>0.67446312697838695</v>
      </c>
      <c r="CK847" s="17"/>
      <c r="CL847" s="17">
        <v>0.62745454846715998</v>
      </c>
      <c r="CM847" s="17">
        <v>0.71887027176094398</v>
      </c>
      <c r="CN847" s="17"/>
      <c r="CO847" s="17">
        <v>0.60538806438870196</v>
      </c>
      <c r="CP847" s="17">
        <v>0.67135530322202697</v>
      </c>
      <c r="CQ847" s="17">
        <v>0.74437732929065104</v>
      </c>
      <c r="CR847" s="17">
        <v>0.59769024664249004</v>
      </c>
    </row>
    <row r="848" spans="2:96" x14ac:dyDescent="0.25">
      <c r="B848" t="s">
        <v>429</v>
      </c>
      <c r="C848" s="17">
        <v>5.0500758907955003E-2</v>
      </c>
      <c r="D848" s="17">
        <v>4.8006193897799102E-2</v>
      </c>
      <c r="E848" s="17">
        <v>5.4121885176436103E-2</v>
      </c>
      <c r="F848" s="17"/>
      <c r="G848" s="17">
        <v>0.100360903959079</v>
      </c>
      <c r="H848" s="17">
        <v>0</v>
      </c>
      <c r="I848" s="17">
        <v>8.9487557039365395E-2</v>
      </c>
      <c r="J848" s="17">
        <v>5.56315749082366E-2</v>
      </c>
      <c r="K848" s="17">
        <v>5.7933114523152002E-2</v>
      </c>
      <c r="L848" s="17">
        <v>1.0949202894628699E-2</v>
      </c>
      <c r="M848" s="17"/>
      <c r="N848" s="17">
        <v>6.1916717878628999E-2</v>
      </c>
      <c r="O848" s="17">
        <v>4.0639695867334798E-2</v>
      </c>
      <c r="P848" s="17">
        <v>7.5146608061987002E-2</v>
      </c>
      <c r="Q848" s="17">
        <v>2.9512610314252299E-2</v>
      </c>
      <c r="R848" s="17"/>
      <c r="S848" s="17">
        <v>5.7751354731785901E-2</v>
      </c>
      <c r="T848" s="17">
        <v>3.9506152940499299E-2</v>
      </c>
      <c r="U848" s="17">
        <v>4.5713197337196303E-2</v>
      </c>
      <c r="V848" s="17">
        <v>2.95431743355732E-2</v>
      </c>
      <c r="W848" s="17">
        <v>4.8777380568021202E-2</v>
      </c>
      <c r="X848" s="17">
        <v>3.1177798636536001E-2</v>
      </c>
      <c r="Y848" s="17">
        <v>5.7916827286760897E-2</v>
      </c>
      <c r="Z848" s="17">
        <v>6.7417965797102394E-2</v>
      </c>
      <c r="AA848" s="17">
        <v>0.104327906708877</v>
      </c>
      <c r="AB848" s="17">
        <v>0.12816316235179301</v>
      </c>
      <c r="AC848" s="17">
        <v>0</v>
      </c>
      <c r="AD848" s="17">
        <v>2.29857158482519E-2</v>
      </c>
      <c r="AE848" s="17"/>
      <c r="AF848" s="17">
        <v>3.3561856177035103E-2</v>
      </c>
      <c r="AG848" s="17">
        <v>5.99639143292129E-2</v>
      </c>
      <c r="AH848" s="17">
        <v>0.18966496565025201</v>
      </c>
      <c r="AI848" s="17">
        <v>0.192736388025568</v>
      </c>
      <c r="AJ848" s="17">
        <v>4.4874400626741799E-2</v>
      </c>
      <c r="AK848" s="17"/>
      <c r="AL848" s="17">
        <v>2.3142039815147002E-2</v>
      </c>
      <c r="AM848" s="17">
        <v>4.8078736133357398E-2</v>
      </c>
      <c r="AN848" s="17">
        <v>0.15142368857888899</v>
      </c>
      <c r="AO848" s="17"/>
      <c r="AP848" s="17">
        <v>5.4900050884469601E-2</v>
      </c>
      <c r="AQ848" s="17">
        <v>3.94350832286759E-2</v>
      </c>
      <c r="AR848" s="17">
        <v>4.6576847052507503E-2</v>
      </c>
      <c r="AS848" s="17">
        <v>5.5966481248346703E-2</v>
      </c>
      <c r="AT848" s="17">
        <v>0.116662897064735</v>
      </c>
      <c r="AU848" s="17"/>
      <c r="AV848" s="17">
        <v>0</v>
      </c>
      <c r="AW848" s="17">
        <v>0.14633014213398701</v>
      </c>
      <c r="AX848" s="17">
        <v>0</v>
      </c>
      <c r="AY848" s="17">
        <v>2.7752567955236802E-2</v>
      </c>
      <c r="AZ848" s="17">
        <v>3.1270565785899603E-2</v>
      </c>
      <c r="BA848" s="17">
        <v>8.8375152400310603E-2</v>
      </c>
      <c r="BB848" s="17">
        <v>3.10274807527301E-2</v>
      </c>
      <c r="BC848" s="17">
        <v>0</v>
      </c>
      <c r="BD848" s="17">
        <v>0.15176750064503899</v>
      </c>
      <c r="BE848" s="17">
        <v>5.3585197730836497E-2</v>
      </c>
      <c r="BF848" s="17">
        <v>4.4688046766135497E-2</v>
      </c>
      <c r="BG848" s="17">
        <v>0</v>
      </c>
      <c r="BH848" s="17">
        <v>6.2643690023095999E-2</v>
      </c>
      <c r="BI848" s="17">
        <v>0.12419140408960599</v>
      </c>
      <c r="BJ848" s="17">
        <v>0</v>
      </c>
      <c r="BK848" s="17">
        <v>0</v>
      </c>
      <c r="BL848" s="17"/>
      <c r="BM848" s="17">
        <v>5.8947108466782999E-2</v>
      </c>
      <c r="BN848" s="17">
        <v>3.2136727555897901E-2</v>
      </c>
      <c r="BO848" s="17">
        <v>6.6368710414588694E-2</v>
      </c>
      <c r="BP848" s="17">
        <v>6.8049875504173699E-2</v>
      </c>
      <c r="BQ848" s="17">
        <v>6.2590852948837303E-2</v>
      </c>
      <c r="BR848" s="17">
        <v>2.05367105150327E-2</v>
      </c>
      <c r="BS848" s="17"/>
      <c r="BT848" s="17">
        <v>6.1541900165820597E-2</v>
      </c>
      <c r="BU848" s="17">
        <v>4.1025263214471003E-2</v>
      </c>
      <c r="BV848" s="17"/>
      <c r="BW848" s="17">
        <v>4.2169331200076501E-2</v>
      </c>
      <c r="BX848" s="17">
        <v>5.0253857313644602E-2</v>
      </c>
      <c r="BY848" s="17"/>
      <c r="BZ848" s="17">
        <v>4.1414054800791501E-2</v>
      </c>
      <c r="CA848" s="17">
        <v>5.4643687283994803E-2</v>
      </c>
      <c r="CB848" s="17" t="s">
        <v>131</v>
      </c>
      <c r="CC848" s="17"/>
      <c r="CD848" s="17">
        <v>5.3284217868839703E-2</v>
      </c>
      <c r="CE848" s="17">
        <v>3.4299685232686797E-2</v>
      </c>
      <c r="CF848" s="17">
        <v>0</v>
      </c>
      <c r="CG848" s="17"/>
      <c r="CH848" s="17">
        <v>6.0492123945015901E-2</v>
      </c>
      <c r="CI848" s="17">
        <v>2.8001068763196899E-2</v>
      </c>
      <c r="CJ848" s="17">
        <v>3.6464435103767401E-2</v>
      </c>
      <c r="CK848" s="17"/>
      <c r="CL848" s="17">
        <v>7.6877217194635195E-2</v>
      </c>
      <c r="CM848" s="17">
        <v>2.98728167524063E-2</v>
      </c>
      <c r="CN848" s="17"/>
      <c r="CO848" s="17">
        <v>6.4316651709506206E-2</v>
      </c>
      <c r="CP848" s="17">
        <v>2.93472060962153E-2</v>
      </c>
      <c r="CQ848" s="17">
        <v>4.7786354034325899E-2</v>
      </c>
      <c r="CR848" s="17">
        <v>8.1610096429915194E-2</v>
      </c>
    </row>
    <row r="849" spans="2:96" x14ac:dyDescent="0.25">
      <c r="B849" t="s">
        <v>430</v>
      </c>
      <c r="C849" s="17">
        <v>3.46979884210342E-2</v>
      </c>
      <c r="D849" s="17">
        <v>3.5931743571589202E-2</v>
      </c>
      <c r="E849" s="17">
        <v>2.8454844085112799E-2</v>
      </c>
      <c r="F849" s="17"/>
      <c r="G849" s="17">
        <v>2.5366830224848601E-2</v>
      </c>
      <c r="H849" s="17">
        <v>1.84316302454045E-2</v>
      </c>
      <c r="I849" s="17">
        <v>4.0359714433504598E-2</v>
      </c>
      <c r="J849" s="17">
        <v>5.5846661033945998E-2</v>
      </c>
      <c r="K849" s="17">
        <v>3.3026252219516501E-2</v>
      </c>
      <c r="L849" s="17">
        <v>3.3572050758203298E-2</v>
      </c>
      <c r="M849" s="17"/>
      <c r="N849" s="17">
        <v>2.45467656841248E-2</v>
      </c>
      <c r="O849" s="17">
        <v>3.3769561423698601E-2</v>
      </c>
      <c r="P849" s="17">
        <v>4.9892545396651E-2</v>
      </c>
      <c r="Q849" s="17">
        <v>3.4020306281083899E-2</v>
      </c>
      <c r="R849" s="17"/>
      <c r="S849" s="17">
        <v>3.9876229563962501E-2</v>
      </c>
      <c r="T849" s="17">
        <v>0</v>
      </c>
      <c r="U849" s="17">
        <v>3.8669292835165098E-2</v>
      </c>
      <c r="V849" s="17">
        <v>4.56401615325625E-2</v>
      </c>
      <c r="W849" s="17">
        <v>0</v>
      </c>
      <c r="X849" s="17">
        <v>5.5060547640492397E-2</v>
      </c>
      <c r="Y849" s="17">
        <v>0</v>
      </c>
      <c r="Z849" s="17">
        <v>0</v>
      </c>
      <c r="AA849" s="17">
        <v>4.9930605032159098E-2</v>
      </c>
      <c r="AB849" s="17">
        <v>0.117118075524376</v>
      </c>
      <c r="AC849" s="17">
        <v>0</v>
      </c>
      <c r="AD849" s="17">
        <v>2.9756983134892102E-2</v>
      </c>
      <c r="AE849" s="17"/>
      <c r="AF849" s="17">
        <v>2.7196551512094901E-2</v>
      </c>
      <c r="AG849" s="17">
        <v>2.8148922016340699E-2</v>
      </c>
      <c r="AH849" s="17">
        <v>0.115149636702314</v>
      </c>
      <c r="AI849" s="17">
        <v>0</v>
      </c>
      <c r="AJ849" s="17">
        <v>1.08834773415058E-2</v>
      </c>
      <c r="AK849" s="17"/>
      <c r="AL849" s="17">
        <v>1.9267369444901698E-2</v>
      </c>
      <c r="AM849" s="17">
        <v>3.0383901879693299E-2</v>
      </c>
      <c r="AN849" s="17">
        <v>0</v>
      </c>
      <c r="AO849" s="17"/>
      <c r="AP849" s="17">
        <v>3.34545947990951E-2</v>
      </c>
      <c r="AQ849" s="17">
        <v>3.6114707994536997E-2</v>
      </c>
      <c r="AR849" s="17">
        <v>2.8139884116224902E-2</v>
      </c>
      <c r="AS849" s="17">
        <v>1.7415286752561598E-2</v>
      </c>
      <c r="AT849" s="17">
        <v>0</v>
      </c>
      <c r="AU849" s="17"/>
      <c r="AV849" s="17">
        <v>1</v>
      </c>
      <c r="AW849" s="17">
        <v>0.122495928386694</v>
      </c>
      <c r="AX849" s="17">
        <v>2.2865117596188901E-2</v>
      </c>
      <c r="AY849" s="17">
        <v>6.4174492092205396E-2</v>
      </c>
      <c r="AZ849" s="17">
        <v>2.2567980034750901E-2</v>
      </c>
      <c r="BA849" s="17">
        <v>3.6641270541867603E-2</v>
      </c>
      <c r="BB849" s="17">
        <v>5.7992278636475603E-2</v>
      </c>
      <c r="BC849" s="17">
        <v>5.49767318378327E-2</v>
      </c>
      <c r="BD849" s="17">
        <v>0</v>
      </c>
      <c r="BE849" s="17">
        <v>0</v>
      </c>
      <c r="BF849" s="17">
        <v>0</v>
      </c>
      <c r="BG849" s="17">
        <v>0</v>
      </c>
      <c r="BH849" s="17">
        <v>0</v>
      </c>
      <c r="BI849" s="17">
        <v>0.132547270219601</v>
      </c>
      <c r="BJ849" s="17">
        <v>0</v>
      </c>
      <c r="BK849" s="17">
        <v>0</v>
      </c>
      <c r="BL849" s="17"/>
      <c r="BM849" s="17">
        <v>4.5863755872888899E-2</v>
      </c>
      <c r="BN849" s="17">
        <v>1.0491112632522901E-2</v>
      </c>
      <c r="BO849" s="17">
        <v>5.8540684517027701E-2</v>
      </c>
      <c r="BP849" s="17">
        <v>4.3080756033656797E-2</v>
      </c>
      <c r="BQ849" s="17">
        <v>0</v>
      </c>
      <c r="BR849" s="17">
        <v>5.4133129918104601E-2</v>
      </c>
      <c r="BS849" s="17"/>
      <c r="BT849" s="17">
        <v>2.1112092281642E-2</v>
      </c>
      <c r="BU849" s="17">
        <v>4.9801607916003202E-2</v>
      </c>
      <c r="BV849" s="17"/>
      <c r="BW849" s="17">
        <v>5.1155255452928199E-2</v>
      </c>
      <c r="BX849" s="17">
        <v>0</v>
      </c>
      <c r="BY849" s="17"/>
      <c r="BZ849" s="17">
        <v>2.92674513014703E-2</v>
      </c>
      <c r="CA849" s="17">
        <v>3.7173949568711603E-2</v>
      </c>
      <c r="CB849" s="17" t="s">
        <v>131</v>
      </c>
      <c r="CC849" s="17"/>
      <c r="CD849" s="17">
        <v>4.60265052569322E-2</v>
      </c>
      <c r="CE849" s="17">
        <v>0</v>
      </c>
      <c r="CF849" s="17">
        <v>0</v>
      </c>
      <c r="CG849" s="17"/>
      <c r="CH849" s="17">
        <v>2.6980400191235501E-2</v>
      </c>
      <c r="CI849" s="17">
        <v>7.6119260384873905E-2</v>
      </c>
      <c r="CJ849" s="17">
        <v>1.64131607319133E-2</v>
      </c>
      <c r="CK849" s="17"/>
      <c r="CL849" s="17">
        <v>1.64846720566614E-2</v>
      </c>
      <c r="CM849" s="17">
        <v>4.93883257772465E-2</v>
      </c>
      <c r="CN849" s="17"/>
      <c r="CO849" s="17">
        <v>0</v>
      </c>
      <c r="CP849" s="17">
        <v>2.4471898898938801E-2</v>
      </c>
      <c r="CQ849" s="17">
        <v>2.3225251033582299E-2</v>
      </c>
      <c r="CR849" s="17">
        <v>8.3442635439069698E-2</v>
      </c>
    </row>
    <row r="850" spans="2:96" x14ac:dyDescent="0.25">
      <c r="B850" t="s">
        <v>175</v>
      </c>
      <c r="C850" s="17">
        <v>2.15188897761114E-2</v>
      </c>
      <c r="D850" s="17">
        <v>2.2055734494100601E-2</v>
      </c>
      <c r="E850" s="17">
        <v>2.12729218265479E-2</v>
      </c>
      <c r="F850" s="17"/>
      <c r="G850" s="17">
        <v>0</v>
      </c>
      <c r="H850" s="17">
        <v>2.7761182814370799E-2</v>
      </c>
      <c r="I850" s="17">
        <v>7.7303258021152593E-2</v>
      </c>
      <c r="J850" s="17">
        <v>0</v>
      </c>
      <c r="K850" s="17">
        <v>0</v>
      </c>
      <c r="L850" s="17">
        <v>1.10396235487332E-2</v>
      </c>
      <c r="M850" s="17"/>
      <c r="N850" s="17">
        <v>8.6419190899582402E-3</v>
      </c>
      <c r="O850" s="17">
        <v>2.6118642919666601E-2</v>
      </c>
      <c r="P850" s="17">
        <v>1.1446903738154801E-2</v>
      </c>
      <c r="Q850" s="17">
        <v>3.8162648336143003E-2</v>
      </c>
      <c r="R850" s="17"/>
      <c r="S850" s="17">
        <v>1.3118943554207899E-2</v>
      </c>
      <c r="T850" s="17">
        <v>0</v>
      </c>
      <c r="U850" s="17">
        <v>4.8278809371348597E-2</v>
      </c>
      <c r="V850" s="17">
        <v>2.4027240277378101E-2</v>
      </c>
      <c r="W850" s="17">
        <v>5.07451363845852E-2</v>
      </c>
      <c r="X850" s="17">
        <v>0</v>
      </c>
      <c r="Y850" s="17">
        <v>0</v>
      </c>
      <c r="Z850" s="17">
        <v>0</v>
      </c>
      <c r="AA850" s="17">
        <v>4.5380080472401697E-2</v>
      </c>
      <c r="AB850" s="17">
        <v>2.63858456017547E-2</v>
      </c>
      <c r="AC850" s="17">
        <v>0</v>
      </c>
      <c r="AD850" s="17">
        <v>4.4819098355006103E-2</v>
      </c>
      <c r="AE850" s="17"/>
      <c r="AF850" s="17">
        <v>6.4609338767054204E-3</v>
      </c>
      <c r="AG850" s="17">
        <v>1.83870849034821E-2</v>
      </c>
      <c r="AH850" s="17">
        <v>0</v>
      </c>
      <c r="AI850" s="17">
        <v>0</v>
      </c>
      <c r="AJ850" s="17">
        <v>5.2600592321513998E-2</v>
      </c>
      <c r="AK850" s="17"/>
      <c r="AL850" s="17">
        <v>2.0459092887587699E-2</v>
      </c>
      <c r="AM850" s="17">
        <v>7.3649873818875302E-3</v>
      </c>
      <c r="AN850" s="17">
        <v>0</v>
      </c>
      <c r="AO850" s="17"/>
      <c r="AP850" s="17">
        <v>1.3614840949030199E-2</v>
      </c>
      <c r="AQ850" s="17">
        <v>6.03792915590197E-2</v>
      </c>
      <c r="AR850" s="17">
        <v>7.4777972866541097E-3</v>
      </c>
      <c r="AS850" s="17">
        <v>1.6786275962750799E-2</v>
      </c>
      <c r="AT850" s="17">
        <v>0</v>
      </c>
      <c r="AU850" s="17"/>
      <c r="AV850" s="17">
        <v>0</v>
      </c>
      <c r="AW850" s="17">
        <v>0</v>
      </c>
      <c r="AX850" s="17">
        <v>5.4911910255821997E-2</v>
      </c>
      <c r="AY850" s="17">
        <v>0</v>
      </c>
      <c r="AZ850" s="17">
        <v>4.9958359139671803E-2</v>
      </c>
      <c r="BA850" s="17">
        <v>1.8082838981089699E-2</v>
      </c>
      <c r="BB850" s="17">
        <v>2.7070926605754001E-2</v>
      </c>
      <c r="BC850" s="17">
        <v>0</v>
      </c>
      <c r="BD850" s="17">
        <v>2.8167610576419699E-2</v>
      </c>
      <c r="BE850" s="17">
        <v>5.20642801416525E-2</v>
      </c>
      <c r="BF850" s="17">
        <v>0</v>
      </c>
      <c r="BG850" s="17">
        <v>0</v>
      </c>
      <c r="BH850" s="17">
        <v>0</v>
      </c>
      <c r="BI850" s="17">
        <v>0</v>
      </c>
      <c r="BJ850" s="17">
        <v>0</v>
      </c>
      <c r="BK850" s="17">
        <v>0</v>
      </c>
      <c r="BL850" s="17"/>
      <c r="BM850" s="17">
        <v>2.7166757094605001E-2</v>
      </c>
      <c r="BN850" s="17">
        <v>2.1711706052270199E-2</v>
      </c>
      <c r="BO850" s="17">
        <v>3.6975436872202498E-2</v>
      </c>
      <c r="BP850" s="17">
        <v>3.3148127086476901E-2</v>
      </c>
      <c r="BQ850" s="17">
        <v>0</v>
      </c>
      <c r="BR850" s="17">
        <v>0</v>
      </c>
      <c r="BS850" s="17"/>
      <c r="BT850" s="17">
        <v>1.47346285597222E-2</v>
      </c>
      <c r="BU850" s="17">
        <v>2.9210140965990401E-2</v>
      </c>
      <c r="BV850" s="17"/>
      <c r="BW850" s="17">
        <v>0</v>
      </c>
      <c r="BX850" s="17">
        <v>1.54557373805975E-2</v>
      </c>
      <c r="BY850" s="17"/>
      <c r="BZ850" s="17">
        <v>2.2723523337143298E-2</v>
      </c>
      <c r="CA850" s="17">
        <v>2.0969657567835299E-2</v>
      </c>
      <c r="CB850" s="17" t="s">
        <v>131</v>
      </c>
      <c r="CC850" s="17"/>
      <c r="CD850" s="17">
        <v>2.4371114332292599E-2</v>
      </c>
      <c r="CE850" s="17">
        <v>0</v>
      </c>
      <c r="CF850" s="17">
        <v>0</v>
      </c>
      <c r="CG850" s="17"/>
      <c r="CH850" s="17">
        <v>1.08003295306511E-2</v>
      </c>
      <c r="CI850" s="17">
        <v>1.3824090714746501E-2</v>
      </c>
      <c r="CJ850" s="17">
        <v>6.6054020166433802E-2</v>
      </c>
      <c r="CK850" s="17"/>
      <c r="CL850" s="17">
        <v>4.9079541409694297E-3</v>
      </c>
      <c r="CM850" s="17">
        <v>2.9447181228592599E-2</v>
      </c>
      <c r="CN850" s="17"/>
      <c r="CO850" s="17">
        <v>0</v>
      </c>
      <c r="CP850" s="17">
        <v>1.3582215024873801E-2</v>
      </c>
      <c r="CQ850" s="17">
        <v>1.8970561588848599E-2</v>
      </c>
      <c r="CR850" s="17">
        <v>4.6205267508642602E-2</v>
      </c>
    </row>
    <row r="851" spans="2:96" x14ac:dyDescent="0.25">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c r="AN851" s="17"/>
      <c r="AO851" s="17"/>
      <c r="AP851" s="17"/>
      <c r="AQ851" s="17"/>
      <c r="AR851" s="17"/>
      <c r="AS851" s="17"/>
      <c r="AT851" s="17"/>
      <c r="AU851" s="17"/>
      <c r="AV851" s="17"/>
      <c r="AW851" s="17"/>
      <c r="AX851" s="17"/>
      <c r="AY851" s="17"/>
      <c r="AZ851" s="17"/>
      <c r="BA851" s="17"/>
      <c r="BB851" s="17"/>
      <c r="BC851" s="17"/>
      <c r="BD851" s="17"/>
      <c r="BE851" s="17"/>
      <c r="BF851" s="17"/>
      <c r="BG851" s="17"/>
      <c r="BH851" s="17"/>
      <c r="BI851" s="17"/>
      <c r="BJ851" s="17"/>
      <c r="BK851" s="17"/>
      <c r="BL851" s="17"/>
      <c r="BM851" s="17"/>
      <c r="BN851" s="17"/>
      <c r="BO851" s="17"/>
      <c r="BP851" s="17"/>
      <c r="BQ851" s="17"/>
      <c r="BR851" s="17"/>
      <c r="BS851" s="17"/>
      <c r="BT851" s="17"/>
      <c r="BU851" s="17"/>
      <c r="BV851" s="17"/>
      <c r="BW851" s="17"/>
      <c r="BX851" s="17"/>
      <c r="BY851" s="17"/>
      <c r="BZ851" s="17"/>
      <c r="CA851" s="17"/>
      <c r="CB851" s="17"/>
      <c r="CC851" s="17"/>
      <c r="CD851" s="17"/>
      <c r="CE851" s="17"/>
      <c r="CF851" s="17"/>
      <c r="CG851" s="17"/>
      <c r="CH851" s="17"/>
      <c r="CI851" s="17"/>
      <c r="CJ851" s="17"/>
      <c r="CK851" s="17"/>
      <c r="CL851" s="17"/>
      <c r="CM851" s="17"/>
      <c r="CN851" s="17"/>
      <c r="CO851" s="17"/>
      <c r="CP851" s="17"/>
      <c r="CQ851" s="17"/>
      <c r="CR851" s="17"/>
    </row>
    <row r="852" spans="2:96" x14ac:dyDescent="0.25">
      <c r="B852" s="6" t="s">
        <v>444</v>
      </c>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c r="AN852" s="17"/>
      <c r="AO852" s="17"/>
      <c r="AP852" s="17"/>
      <c r="AQ852" s="17"/>
      <c r="AR852" s="17"/>
      <c r="AS852" s="17"/>
      <c r="AT852" s="17"/>
      <c r="AU852" s="17"/>
      <c r="AV852" s="17"/>
      <c r="AW852" s="17"/>
      <c r="AX852" s="17"/>
      <c r="AY852" s="17"/>
      <c r="AZ852" s="17"/>
      <c r="BA852" s="17"/>
      <c r="BB852" s="17"/>
      <c r="BC852" s="17"/>
      <c r="BD852" s="17"/>
      <c r="BE852" s="17"/>
      <c r="BF852" s="17"/>
      <c r="BG852" s="17"/>
      <c r="BH852" s="17"/>
      <c r="BI852" s="17"/>
      <c r="BJ852" s="17"/>
      <c r="BK852" s="17"/>
      <c r="BL852" s="17"/>
      <c r="BM852" s="17"/>
      <c r="BN852" s="17"/>
      <c r="BO852" s="17"/>
      <c r="BP852" s="17"/>
      <c r="BQ852" s="17"/>
      <c r="BR852" s="17"/>
      <c r="BS852" s="17"/>
      <c r="BT852" s="17"/>
      <c r="BU852" s="17"/>
      <c r="BV852" s="17"/>
      <c r="BW852" s="17"/>
      <c r="BX852" s="17"/>
      <c r="BY852" s="17"/>
      <c r="BZ852" s="17"/>
      <c r="CA852" s="17"/>
      <c r="CB852" s="17"/>
      <c r="CC852" s="17"/>
      <c r="CD852" s="17"/>
      <c r="CE852" s="17"/>
      <c r="CF852" s="17"/>
      <c r="CG852" s="17"/>
      <c r="CH852" s="17"/>
      <c r="CI852" s="17"/>
      <c r="CJ852" s="17"/>
      <c r="CK852" s="17"/>
      <c r="CL852" s="17"/>
      <c r="CM852" s="17"/>
      <c r="CN852" s="17"/>
      <c r="CO852" s="17"/>
      <c r="CP852" s="17"/>
      <c r="CQ852" s="17"/>
      <c r="CR852" s="17"/>
    </row>
    <row r="853" spans="2:96" x14ac:dyDescent="0.25">
      <c r="B853" s="24" t="s">
        <v>123</v>
      </c>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c r="BL853" s="17"/>
      <c r="BM853" s="17"/>
      <c r="BN853" s="17"/>
      <c r="BO853" s="17"/>
      <c r="BP853" s="17"/>
      <c r="BQ853" s="17"/>
      <c r="BR853" s="17"/>
      <c r="BS853" s="17"/>
      <c r="BT853" s="17"/>
      <c r="BU853" s="17"/>
      <c r="BV853" s="17"/>
      <c r="BW853" s="17"/>
      <c r="BX853" s="17"/>
      <c r="BY853" s="17"/>
      <c r="BZ853" s="17"/>
      <c r="CA853" s="17"/>
      <c r="CB853" s="17"/>
      <c r="CC853" s="17"/>
      <c r="CD853" s="17"/>
      <c r="CE853" s="17"/>
      <c r="CF853" s="17"/>
      <c r="CG853" s="17"/>
      <c r="CH853" s="17"/>
      <c r="CI853" s="17"/>
      <c r="CJ853" s="17"/>
      <c r="CK853" s="17"/>
      <c r="CL853" s="17"/>
      <c r="CM853" s="17"/>
      <c r="CN853" s="17"/>
      <c r="CO853" s="17"/>
      <c r="CP853" s="17"/>
      <c r="CQ853" s="17"/>
      <c r="CR853" s="17"/>
    </row>
    <row r="854" spans="2:96" x14ac:dyDescent="0.25">
      <c r="B854" t="s">
        <v>435</v>
      </c>
      <c r="C854" s="17">
        <v>0.57837757564979497</v>
      </c>
      <c r="D854" s="17">
        <v>0.56641468476720702</v>
      </c>
      <c r="E854" s="17">
        <v>0.59107723438872695</v>
      </c>
      <c r="F854" s="17"/>
      <c r="G854" s="17">
        <v>0.46013552260509799</v>
      </c>
      <c r="H854" s="17">
        <v>0.48294200042788299</v>
      </c>
      <c r="I854" s="17">
        <v>0.57556182557632796</v>
      </c>
      <c r="J854" s="17">
        <v>0.63948231234129704</v>
      </c>
      <c r="K854" s="17">
        <v>0.61840939836878595</v>
      </c>
      <c r="L854" s="17">
        <v>0.66066637326535205</v>
      </c>
      <c r="M854" s="17"/>
      <c r="N854" s="17">
        <v>0.55883944598937596</v>
      </c>
      <c r="O854" s="17">
        <v>0.58987056583380104</v>
      </c>
      <c r="P854" s="17">
        <v>0.62944186516181899</v>
      </c>
      <c r="Q854" s="17">
        <v>0.54283971318642399</v>
      </c>
      <c r="R854" s="17"/>
      <c r="S854" s="17">
        <v>0.51356095545478797</v>
      </c>
      <c r="T854" s="17">
        <v>0.55762941752773998</v>
      </c>
      <c r="U854" s="17">
        <v>0.60111645514822398</v>
      </c>
      <c r="V854" s="17">
        <v>0.64067927013751103</v>
      </c>
      <c r="W854" s="17">
        <v>0.58724014965752802</v>
      </c>
      <c r="X854" s="17">
        <v>0.54330148209627804</v>
      </c>
      <c r="Y854" s="17">
        <v>0.67754120290589503</v>
      </c>
      <c r="Z854" s="17">
        <v>0.62820394066524599</v>
      </c>
      <c r="AA854" s="17">
        <v>0.59200121180246801</v>
      </c>
      <c r="AB854" s="17">
        <v>0.58850497347481101</v>
      </c>
      <c r="AC854" s="17">
        <v>0.551426268082162</v>
      </c>
      <c r="AD854" s="17">
        <v>0.44127985925465701</v>
      </c>
      <c r="AE854" s="17"/>
      <c r="AF854" s="17">
        <v>0.61120031275710596</v>
      </c>
      <c r="AG854" s="17">
        <v>0.55535579580773797</v>
      </c>
      <c r="AH854" s="17">
        <v>0.54725578046077705</v>
      </c>
      <c r="AI854" s="17">
        <v>0.56827150209794997</v>
      </c>
      <c r="AJ854" s="17">
        <v>0.57710917528276395</v>
      </c>
      <c r="AK854" s="17"/>
      <c r="AL854" s="17">
        <v>0.61954436820587599</v>
      </c>
      <c r="AM854" s="17">
        <v>0.54477909654619505</v>
      </c>
      <c r="AN854" s="17">
        <v>0.609138801072312</v>
      </c>
      <c r="AO854" s="17"/>
      <c r="AP854" s="17">
        <v>0.55965589544232497</v>
      </c>
      <c r="AQ854" s="17">
        <v>0.59736576063708702</v>
      </c>
      <c r="AR854" s="17">
        <v>0.57400977176861101</v>
      </c>
      <c r="AS854" s="17">
        <v>0.491952110897168</v>
      </c>
      <c r="AT854" s="17">
        <v>0.573281325494155</v>
      </c>
      <c r="AU854" s="17"/>
      <c r="AV854" s="17">
        <v>0.32994391202523898</v>
      </c>
      <c r="AW854" s="17">
        <v>0.51969846024565902</v>
      </c>
      <c r="AX854" s="17">
        <v>0.57913611957252698</v>
      </c>
      <c r="AY854" s="17">
        <v>0.496003097517215</v>
      </c>
      <c r="AZ854" s="17">
        <v>0.54776911663817496</v>
      </c>
      <c r="BA854" s="17">
        <v>0.63759580489993295</v>
      </c>
      <c r="BB854" s="17">
        <v>0.58814606164927696</v>
      </c>
      <c r="BC854" s="17">
        <v>0.58228293838099598</v>
      </c>
      <c r="BD854" s="17">
        <v>0.64627368153090003</v>
      </c>
      <c r="BE854" s="17">
        <v>0.65489555044929504</v>
      </c>
      <c r="BF854" s="17">
        <v>0.55243900106677901</v>
      </c>
      <c r="BG854" s="17">
        <v>0.56299517699172696</v>
      </c>
      <c r="BH854" s="17">
        <v>0.56620330776895</v>
      </c>
      <c r="BI854" s="17">
        <v>0.636458090137766</v>
      </c>
      <c r="BJ854" s="17">
        <v>0.50951618436377599</v>
      </c>
      <c r="BK854" s="17">
        <v>0.49572450032811</v>
      </c>
      <c r="BL854" s="17"/>
      <c r="BM854" s="17">
        <v>0.48484853815421802</v>
      </c>
      <c r="BN854" s="17">
        <v>0.609719688957852</v>
      </c>
      <c r="BO854" s="17">
        <v>0.56946962344123897</v>
      </c>
      <c r="BP854" s="17">
        <v>0.60395190222333495</v>
      </c>
      <c r="BQ854" s="17">
        <v>0.64700372314741805</v>
      </c>
      <c r="BR854" s="17">
        <v>0.59769509902418205</v>
      </c>
      <c r="BS854" s="17"/>
      <c r="BT854" s="17">
        <v>0.57536837854060197</v>
      </c>
      <c r="BU854" s="17">
        <v>0.58647188609828504</v>
      </c>
      <c r="BV854" s="17"/>
      <c r="BW854" s="17">
        <v>0.54272629001703299</v>
      </c>
      <c r="BX854" s="17">
        <v>0.60256061603864997</v>
      </c>
      <c r="BY854" s="17"/>
      <c r="BZ854" s="17">
        <v>0.58667298485934805</v>
      </c>
      <c r="CA854" s="17">
        <v>0.61359045803852497</v>
      </c>
      <c r="CB854" s="17">
        <v>0.34679516158318502</v>
      </c>
      <c r="CC854" s="17"/>
      <c r="CD854" s="17">
        <v>0.59922078139184798</v>
      </c>
      <c r="CE854" s="17">
        <v>0.40754947140252201</v>
      </c>
      <c r="CF854" s="17">
        <v>0.57949824478739198</v>
      </c>
      <c r="CG854" s="17"/>
      <c r="CH854" s="17">
        <v>0.61628502087687298</v>
      </c>
      <c r="CI854" s="17">
        <v>0.47255981621947601</v>
      </c>
      <c r="CJ854" s="17">
        <v>0.527438664136193</v>
      </c>
      <c r="CK854" s="17"/>
      <c r="CL854" s="17">
        <v>0.58121731861083104</v>
      </c>
      <c r="CM854" s="17">
        <v>0.56659810210661199</v>
      </c>
      <c r="CN854" s="17"/>
      <c r="CO854" s="17">
        <v>0.45083373294842399</v>
      </c>
      <c r="CP854" s="17">
        <v>0.59091560596762105</v>
      </c>
      <c r="CQ854" s="17">
        <v>0.61741792031696896</v>
      </c>
      <c r="CR854" s="17">
        <v>0.52519171762989603</v>
      </c>
    </row>
    <row r="855" spans="2:96" x14ac:dyDescent="0.25">
      <c r="B855" t="s">
        <v>436</v>
      </c>
      <c r="C855" s="17">
        <v>0.50512099197199301</v>
      </c>
      <c r="D855" s="17">
        <v>0.47266080741862898</v>
      </c>
      <c r="E855" s="17">
        <v>0.537374556865574</v>
      </c>
      <c r="F855" s="17"/>
      <c r="G855" s="17">
        <v>0.41935155723753598</v>
      </c>
      <c r="H855" s="17">
        <v>0.44233055133438498</v>
      </c>
      <c r="I855" s="17">
        <v>0.54893306984110102</v>
      </c>
      <c r="J855" s="17">
        <v>0.56338716168776903</v>
      </c>
      <c r="K855" s="17">
        <v>0.548894224578932</v>
      </c>
      <c r="L855" s="17">
        <v>0.50095288448783004</v>
      </c>
      <c r="M855" s="17"/>
      <c r="N855" s="17">
        <v>0.51760220788878497</v>
      </c>
      <c r="O855" s="17">
        <v>0.51302010455808</v>
      </c>
      <c r="P855" s="17">
        <v>0.49959607467901601</v>
      </c>
      <c r="Q855" s="17">
        <v>0.489718414662835</v>
      </c>
      <c r="R855" s="17"/>
      <c r="S855" s="17">
        <v>0.49580315764761801</v>
      </c>
      <c r="T855" s="17">
        <v>0.54406747447404202</v>
      </c>
      <c r="U855" s="17">
        <v>0.49127357610599098</v>
      </c>
      <c r="V855" s="17">
        <v>0.49903446378263</v>
      </c>
      <c r="W855" s="17">
        <v>0.52179927507289603</v>
      </c>
      <c r="X855" s="17">
        <v>0.46442157094987901</v>
      </c>
      <c r="Y855" s="17">
        <v>0.47357877575003998</v>
      </c>
      <c r="Z855" s="17">
        <v>0.538939684567175</v>
      </c>
      <c r="AA855" s="17">
        <v>0.46706238897394697</v>
      </c>
      <c r="AB855" s="17">
        <v>0.52507681978614595</v>
      </c>
      <c r="AC855" s="17">
        <v>0.55410182290146004</v>
      </c>
      <c r="AD855" s="17">
        <v>0.55546628810940102</v>
      </c>
      <c r="AE855" s="17"/>
      <c r="AF855" s="17">
        <v>0.50462099470953004</v>
      </c>
      <c r="AG855" s="17">
        <v>0.49739616986799501</v>
      </c>
      <c r="AH855" s="17">
        <v>0.540755627367557</v>
      </c>
      <c r="AI855" s="17">
        <v>0.54723255436154195</v>
      </c>
      <c r="AJ855" s="17">
        <v>0.52780103817975998</v>
      </c>
      <c r="AK855" s="17"/>
      <c r="AL855" s="17">
        <v>0.489074557195875</v>
      </c>
      <c r="AM855" s="17">
        <v>0.50691864165485601</v>
      </c>
      <c r="AN855" s="17">
        <v>0.49969643827173699</v>
      </c>
      <c r="AO855" s="17"/>
      <c r="AP855" s="17">
        <v>0.48593950370712502</v>
      </c>
      <c r="AQ855" s="17">
        <v>0.48594573411268499</v>
      </c>
      <c r="AR855" s="17">
        <v>0.521380713240577</v>
      </c>
      <c r="AS855" s="17">
        <v>0.43660128803061199</v>
      </c>
      <c r="AT855" s="17">
        <v>0.59869369274291195</v>
      </c>
      <c r="AU855" s="17"/>
      <c r="AV855" s="17">
        <v>0.487538289644602</v>
      </c>
      <c r="AW855" s="17">
        <v>0.43035962189839599</v>
      </c>
      <c r="AX855" s="17">
        <v>0.49020740429405801</v>
      </c>
      <c r="AY855" s="17">
        <v>0.38689252721713502</v>
      </c>
      <c r="AZ855" s="17">
        <v>0.55920404595830997</v>
      </c>
      <c r="BA855" s="17">
        <v>0.51952034507017597</v>
      </c>
      <c r="BB855" s="17">
        <v>0.474093035672427</v>
      </c>
      <c r="BC855" s="17">
        <v>0.52443722579846297</v>
      </c>
      <c r="BD855" s="17">
        <v>0.54207223611260902</v>
      </c>
      <c r="BE855" s="17">
        <v>0.51648645242090896</v>
      </c>
      <c r="BF855" s="17">
        <v>0.45629378315695401</v>
      </c>
      <c r="BG855" s="17">
        <v>0.56963677632646603</v>
      </c>
      <c r="BH855" s="17">
        <v>0.53449002475583596</v>
      </c>
      <c r="BI855" s="17">
        <v>0.58972992689167902</v>
      </c>
      <c r="BJ855" s="17">
        <v>0.42047225585638698</v>
      </c>
      <c r="BK855" s="17">
        <v>0.55213872129777697</v>
      </c>
      <c r="BL855" s="17"/>
      <c r="BM855" s="17">
        <v>0.43251096131861499</v>
      </c>
      <c r="BN855" s="17">
        <v>0.52669231044863396</v>
      </c>
      <c r="BO855" s="17">
        <v>0.55307032734969896</v>
      </c>
      <c r="BP855" s="17">
        <v>0.48289648904745602</v>
      </c>
      <c r="BQ855" s="17">
        <v>0.54977877880692805</v>
      </c>
      <c r="BR855" s="17">
        <v>0.55976663726435105</v>
      </c>
      <c r="BS855" s="17"/>
      <c r="BT855" s="17">
        <v>0.47823817952608499</v>
      </c>
      <c r="BU855" s="17">
        <v>0.55070550629194903</v>
      </c>
      <c r="BV855" s="17"/>
      <c r="BW855" s="17">
        <v>0.49200712080423398</v>
      </c>
      <c r="BX855" s="17">
        <v>0.52413965421624498</v>
      </c>
      <c r="BY855" s="17"/>
      <c r="BZ855" s="17">
        <v>0.51038454990004201</v>
      </c>
      <c r="CA855" s="17">
        <v>0.50438978665415302</v>
      </c>
      <c r="CB855" s="17">
        <v>0.39090709555360198</v>
      </c>
      <c r="CC855" s="17"/>
      <c r="CD855" s="17">
        <v>0.51405927688406206</v>
      </c>
      <c r="CE855" s="17">
        <v>0.43763878607627199</v>
      </c>
      <c r="CF855" s="17">
        <v>0.50547511566438696</v>
      </c>
      <c r="CG855" s="17"/>
      <c r="CH855" s="17">
        <v>0.52411667189309896</v>
      </c>
      <c r="CI855" s="17">
        <v>0.47756802502603501</v>
      </c>
      <c r="CJ855" s="17">
        <v>0.42681818387203102</v>
      </c>
      <c r="CK855" s="17"/>
      <c r="CL855" s="17">
        <v>0.52775877414491801</v>
      </c>
      <c r="CM855" s="17">
        <v>0.47807040770494402</v>
      </c>
      <c r="CN855" s="17"/>
      <c r="CO855" s="17">
        <v>0.354204029572184</v>
      </c>
      <c r="CP855" s="17">
        <v>0.49311849974695998</v>
      </c>
      <c r="CQ855" s="17">
        <v>0.54193985924246701</v>
      </c>
      <c r="CR855" s="17">
        <v>0.51166612685088997</v>
      </c>
    </row>
    <row r="856" spans="2:96" x14ac:dyDescent="0.25">
      <c r="B856" t="s">
        <v>437</v>
      </c>
      <c r="C856" s="17">
        <v>0.47026921441729402</v>
      </c>
      <c r="D856" s="17">
        <v>0.47418435186658198</v>
      </c>
      <c r="E856" s="17">
        <v>0.46689552005710699</v>
      </c>
      <c r="F856" s="17"/>
      <c r="G856" s="17">
        <v>0.38850041515948802</v>
      </c>
      <c r="H856" s="17">
        <v>0.39097853090662599</v>
      </c>
      <c r="I856" s="17">
        <v>0.45827616226432999</v>
      </c>
      <c r="J856" s="17">
        <v>0.43147545891748901</v>
      </c>
      <c r="K856" s="17">
        <v>0.55895185278381498</v>
      </c>
      <c r="L856" s="17">
        <v>0.57129012073484298</v>
      </c>
      <c r="M856" s="17"/>
      <c r="N856" s="17">
        <v>0.48831012066758001</v>
      </c>
      <c r="O856" s="17">
        <v>0.45823684619789901</v>
      </c>
      <c r="P856" s="17">
        <v>0.43829597144079702</v>
      </c>
      <c r="Q856" s="17">
        <v>0.487610277388078</v>
      </c>
      <c r="R856" s="17"/>
      <c r="S856" s="17">
        <v>0.47677757220668299</v>
      </c>
      <c r="T856" s="17">
        <v>0.429346924148437</v>
      </c>
      <c r="U856" s="17">
        <v>0.53804251135393999</v>
      </c>
      <c r="V856" s="17">
        <v>0.49301531470947901</v>
      </c>
      <c r="W856" s="17">
        <v>0.51129250364165102</v>
      </c>
      <c r="X856" s="17">
        <v>0.48408040071238301</v>
      </c>
      <c r="Y856" s="17">
        <v>0.45749817334646398</v>
      </c>
      <c r="Z856" s="17">
        <v>0.39111977105733797</v>
      </c>
      <c r="AA856" s="17">
        <v>0.428181995461624</v>
      </c>
      <c r="AB856" s="17">
        <v>0.47219973872124199</v>
      </c>
      <c r="AC856" s="17">
        <v>0.433719742861501</v>
      </c>
      <c r="AD856" s="17">
        <v>0.580593588439966</v>
      </c>
      <c r="AE856" s="17"/>
      <c r="AF856" s="17">
        <v>0.49167757256536698</v>
      </c>
      <c r="AG856" s="17">
        <v>0.454095160628818</v>
      </c>
      <c r="AH856" s="17">
        <v>0.47114569225154401</v>
      </c>
      <c r="AI856" s="17">
        <v>0.45084147253294998</v>
      </c>
      <c r="AJ856" s="17">
        <v>0.48738726805288202</v>
      </c>
      <c r="AK856" s="17"/>
      <c r="AL856" s="17">
        <v>0.50049414182367402</v>
      </c>
      <c r="AM856" s="17">
        <v>0.44825621586367997</v>
      </c>
      <c r="AN856" s="17">
        <v>0.41567501221971098</v>
      </c>
      <c r="AO856" s="17"/>
      <c r="AP856" s="17">
        <v>0.52163731410111103</v>
      </c>
      <c r="AQ856" s="17">
        <v>0.441421831069438</v>
      </c>
      <c r="AR856" s="17">
        <v>0.449855784378347</v>
      </c>
      <c r="AS856" s="17">
        <v>0.48640706808935502</v>
      </c>
      <c r="AT856" s="17">
        <v>0.35960654844121698</v>
      </c>
      <c r="AU856" s="17"/>
      <c r="AV856" s="17">
        <v>0.31036398094020001</v>
      </c>
      <c r="AW856" s="17">
        <v>0.52230315906572</v>
      </c>
      <c r="AX856" s="17">
        <v>0.448190463571704</v>
      </c>
      <c r="AY856" s="17">
        <v>0.545735852876014</v>
      </c>
      <c r="AZ856" s="17">
        <v>0.46953207584673401</v>
      </c>
      <c r="BA856" s="17">
        <v>0.48252716743905499</v>
      </c>
      <c r="BB856" s="17">
        <v>0.39288863860275702</v>
      </c>
      <c r="BC856" s="17">
        <v>0.45570201421050499</v>
      </c>
      <c r="BD856" s="17">
        <v>0.49095924150931902</v>
      </c>
      <c r="BE856" s="17">
        <v>0.50358361953761999</v>
      </c>
      <c r="BF856" s="17">
        <v>0.48032061357865202</v>
      </c>
      <c r="BG856" s="17">
        <v>0.42731350474811702</v>
      </c>
      <c r="BH856" s="17">
        <v>0.50773450227123795</v>
      </c>
      <c r="BI856" s="17">
        <v>0.53253072174410199</v>
      </c>
      <c r="BJ856" s="17">
        <v>0.37207496872570001</v>
      </c>
      <c r="BK856" s="17">
        <v>0.46926772068452199</v>
      </c>
      <c r="BL856" s="17"/>
      <c r="BM856" s="17">
        <v>0.45747316237846303</v>
      </c>
      <c r="BN856" s="17">
        <v>0.47254410912057598</v>
      </c>
      <c r="BO856" s="17">
        <v>0.44288973257393299</v>
      </c>
      <c r="BP856" s="17">
        <v>0.476535110586434</v>
      </c>
      <c r="BQ856" s="17">
        <v>0.528772605443941</v>
      </c>
      <c r="BR856" s="17">
        <v>0.45025700368838401</v>
      </c>
      <c r="BS856" s="17"/>
      <c r="BT856" s="17">
        <v>0.46040782465949298</v>
      </c>
      <c r="BU856" s="17">
        <v>0.48992018187094</v>
      </c>
      <c r="BV856" s="17"/>
      <c r="BW856" s="17">
        <v>0.455399892979508</v>
      </c>
      <c r="BX856" s="17">
        <v>0.47601505386863002</v>
      </c>
      <c r="BY856" s="17"/>
      <c r="BZ856" s="17">
        <v>0.47000672618379502</v>
      </c>
      <c r="CA856" s="17">
        <v>0.502851578529943</v>
      </c>
      <c r="CB856" s="17">
        <v>0.390281270758294</v>
      </c>
      <c r="CC856" s="17"/>
      <c r="CD856" s="17">
        <v>0.46449336342428299</v>
      </c>
      <c r="CE856" s="17">
        <v>0.44936065197180303</v>
      </c>
      <c r="CF856" s="17">
        <v>0.49035651147657799</v>
      </c>
      <c r="CG856" s="17"/>
      <c r="CH856" s="17">
        <v>0.47728951520720397</v>
      </c>
      <c r="CI856" s="17">
        <v>0.45343781836694502</v>
      </c>
      <c r="CJ856" s="17">
        <v>0.481064712202523</v>
      </c>
      <c r="CK856" s="17"/>
      <c r="CL856" s="17">
        <v>0.46516112193272602</v>
      </c>
      <c r="CM856" s="17">
        <v>0.47384366884471801</v>
      </c>
      <c r="CN856" s="17"/>
      <c r="CO856" s="17">
        <v>0.52312506328786701</v>
      </c>
      <c r="CP856" s="17">
        <v>0.47613278447108198</v>
      </c>
      <c r="CQ856" s="17">
        <v>0.488993444779521</v>
      </c>
      <c r="CR856" s="17">
        <v>0.40347798478484398</v>
      </c>
    </row>
    <row r="857" spans="2:96" x14ac:dyDescent="0.25">
      <c r="B857" t="s">
        <v>438</v>
      </c>
      <c r="C857" s="17">
        <v>0.28706644194339997</v>
      </c>
      <c r="D857" s="17">
        <v>0.28523021583921099</v>
      </c>
      <c r="E857" s="17">
        <v>0.28818403874836501</v>
      </c>
      <c r="F857" s="17"/>
      <c r="G857" s="17">
        <v>0.28731856753819102</v>
      </c>
      <c r="H857" s="17">
        <v>0.31292050841315899</v>
      </c>
      <c r="I857" s="17">
        <v>0.255902027329659</v>
      </c>
      <c r="J857" s="17">
        <v>0.27962022763748901</v>
      </c>
      <c r="K857" s="17">
        <v>0.319511139542481</v>
      </c>
      <c r="L857" s="17">
        <v>0.27536709798254799</v>
      </c>
      <c r="M857" s="17"/>
      <c r="N857" s="17">
        <v>0.25656326406187202</v>
      </c>
      <c r="O857" s="17">
        <v>0.313396757634826</v>
      </c>
      <c r="P857" s="17">
        <v>0.28941137868382399</v>
      </c>
      <c r="Q857" s="17">
        <v>0.29367781147270799</v>
      </c>
      <c r="R857" s="17"/>
      <c r="S857" s="17">
        <v>0.29598438369310298</v>
      </c>
      <c r="T857" s="17">
        <v>0.27124470617549801</v>
      </c>
      <c r="U857" s="17">
        <v>0.27914557671515799</v>
      </c>
      <c r="V857" s="17">
        <v>0.287114685139013</v>
      </c>
      <c r="W857" s="17">
        <v>0.24104386346565801</v>
      </c>
      <c r="X857" s="17">
        <v>0.28136886198299998</v>
      </c>
      <c r="Y857" s="17">
        <v>0.27359208747371899</v>
      </c>
      <c r="Z857" s="17">
        <v>0.25469394416419699</v>
      </c>
      <c r="AA857" s="17">
        <v>0.28262703520799698</v>
      </c>
      <c r="AB857" s="17">
        <v>0.328152196849754</v>
      </c>
      <c r="AC857" s="17">
        <v>0.30971174066746399</v>
      </c>
      <c r="AD857" s="17">
        <v>0.39363889968766902</v>
      </c>
      <c r="AE857" s="17"/>
      <c r="AF857" s="17">
        <v>0.28967866216404098</v>
      </c>
      <c r="AG857" s="17">
        <v>0.26863445131629399</v>
      </c>
      <c r="AH857" s="17">
        <v>0.294270787472105</v>
      </c>
      <c r="AI857" s="17">
        <v>0.47428613894344002</v>
      </c>
      <c r="AJ857" s="17">
        <v>0.26694546931965801</v>
      </c>
      <c r="AK857" s="17"/>
      <c r="AL857" s="17">
        <v>0.300423066024676</v>
      </c>
      <c r="AM857" s="17">
        <v>0.27801623030731498</v>
      </c>
      <c r="AN857" s="17">
        <v>0.29363022811016898</v>
      </c>
      <c r="AO857" s="17"/>
      <c r="AP857" s="17">
        <v>0.257918880276506</v>
      </c>
      <c r="AQ857" s="17">
        <v>0.28037145368407101</v>
      </c>
      <c r="AR857" s="17">
        <v>0.29613757080048903</v>
      </c>
      <c r="AS857" s="17">
        <v>0.329437330856027</v>
      </c>
      <c r="AT857" s="17">
        <v>0.39317336488992</v>
      </c>
      <c r="AU857" s="17"/>
      <c r="AV857" s="17">
        <v>0.15759437761936301</v>
      </c>
      <c r="AW857" s="17">
        <v>0.33984113260761301</v>
      </c>
      <c r="AX857" s="17">
        <v>0.29504405162119102</v>
      </c>
      <c r="AY857" s="17">
        <v>0.32624781303064898</v>
      </c>
      <c r="AZ857" s="17">
        <v>0.22592221068650301</v>
      </c>
      <c r="BA857" s="17">
        <v>0.28244933881720102</v>
      </c>
      <c r="BB857" s="17">
        <v>0.28978827694939702</v>
      </c>
      <c r="BC857" s="17">
        <v>0.29587735745907601</v>
      </c>
      <c r="BD857" s="17">
        <v>0.231231695984874</v>
      </c>
      <c r="BE857" s="17">
        <v>0.221144302062146</v>
      </c>
      <c r="BF857" s="17">
        <v>0.29413189424451902</v>
      </c>
      <c r="BG857" s="17">
        <v>0.29793276147230402</v>
      </c>
      <c r="BH857" s="17">
        <v>0.35758957170329397</v>
      </c>
      <c r="BI857" s="17">
        <v>0.26276190479890399</v>
      </c>
      <c r="BJ857" s="17">
        <v>0.27289936724700098</v>
      </c>
      <c r="BK857" s="17">
        <v>0.362578417238343</v>
      </c>
      <c r="BL857" s="17"/>
      <c r="BM857" s="17">
        <v>0.27027231964480602</v>
      </c>
      <c r="BN857" s="17">
        <v>0.30953315729653103</v>
      </c>
      <c r="BO857" s="17">
        <v>0.25735340597586198</v>
      </c>
      <c r="BP857" s="17">
        <v>0.29737939234260002</v>
      </c>
      <c r="BQ857" s="17">
        <v>0.26291814337472802</v>
      </c>
      <c r="BR857" s="17">
        <v>0.31989097054125198</v>
      </c>
      <c r="BS857" s="17"/>
      <c r="BT857" s="17">
        <v>0.29548625675703499</v>
      </c>
      <c r="BU857" s="17">
        <v>0.27302889096428601</v>
      </c>
      <c r="BV857" s="17"/>
      <c r="BW857" s="17">
        <v>0.29796445973524599</v>
      </c>
      <c r="BX857" s="17">
        <v>0.27728438861853599</v>
      </c>
      <c r="BY857" s="17"/>
      <c r="BZ857" s="17">
        <v>0.28718699707108802</v>
      </c>
      <c r="CA857" s="17">
        <v>0.30872834112487901</v>
      </c>
      <c r="CB857" s="17">
        <v>0.23343045476521901</v>
      </c>
      <c r="CC857" s="17"/>
      <c r="CD857" s="17">
        <v>0.27603209804365297</v>
      </c>
      <c r="CE857" s="17">
        <v>0.33131425928230201</v>
      </c>
      <c r="CF857" s="17">
        <v>0.32820508319880998</v>
      </c>
      <c r="CG857" s="17"/>
      <c r="CH857" s="17">
        <v>0.28301099666706098</v>
      </c>
      <c r="CI857" s="17">
        <v>0.32287185833263998</v>
      </c>
      <c r="CJ857" s="17">
        <v>0.31649287338894</v>
      </c>
      <c r="CK857" s="17"/>
      <c r="CL857" s="17">
        <v>0.27388920594090899</v>
      </c>
      <c r="CM857" s="17">
        <v>0.29837491478826</v>
      </c>
      <c r="CN857" s="17"/>
      <c r="CO857" s="17">
        <v>0.29329906573833803</v>
      </c>
      <c r="CP857" s="17">
        <v>0.27925974582624702</v>
      </c>
      <c r="CQ857" s="17">
        <v>0.28884559396524201</v>
      </c>
      <c r="CR857" s="17">
        <v>0.29626371348346803</v>
      </c>
    </row>
    <row r="858" spans="2:96" x14ac:dyDescent="0.25">
      <c r="B858" t="s">
        <v>439</v>
      </c>
      <c r="C858" s="17">
        <v>0.26701548583621498</v>
      </c>
      <c r="D858" s="17">
        <v>0.25228980771354798</v>
      </c>
      <c r="E858" s="17">
        <v>0.28170890467813697</v>
      </c>
      <c r="F858" s="17"/>
      <c r="G858" s="17">
        <v>0.28941105586125199</v>
      </c>
      <c r="H858" s="17">
        <v>0.27516591935397799</v>
      </c>
      <c r="I858" s="17">
        <v>0.223250408544094</v>
      </c>
      <c r="J858" s="17">
        <v>0.29675150569012398</v>
      </c>
      <c r="K858" s="17">
        <v>0.24473334109848999</v>
      </c>
      <c r="L858" s="17">
        <v>0.27177565624751798</v>
      </c>
      <c r="M858" s="17"/>
      <c r="N858" s="17">
        <v>0.27043630443031602</v>
      </c>
      <c r="O858" s="17">
        <v>0.246096123446224</v>
      </c>
      <c r="P858" s="17">
        <v>0.24626652004629099</v>
      </c>
      <c r="Q858" s="17">
        <v>0.306194293235517</v>
      </c>
      <c r="R858" s="17"/>
      <c r="S858" s="17">
        <v>0.26173750403572899</v>
      </c>
      <c r="T858" s="17">
        <v>0.27304825045931502</v>
      </c>
      <c r="U858" s="17">
        <v>0.24880630312915999</v>
      </c>
      <c r="V858" s="17">
        <v>0.29373902913537397</v>
      </c>
      <c r="W858" s="17">
        <v>0.24652365558963099</v>
      </c>
      <c r="X858" s="17">
        <v>0.31708617477109702</v>
      </c>
      <c r="Y858" s="17">
        <v>0.28234815215456899</v>
      </c>
      <c r="Z858" s="17">
        <v>0.33909956087001802</v>
      </c>
      <c r="AA858" s="17">
        <v>0.239137674344507</v>
      </c>
      <c r="AB858" s="17">
        <v>0.247265076278195</v>
      </c>
      <c r="AC858" s="17">
        <v>0.25599670533542002</v>
      </c>
      <c r="AD858" s="17">
        <v>0.174670246662981</v>
      </c>
      <c r="AE858" s="17"/>
      <c r="AF858" s="17">
        <v>0.26747826267980801</v>
      </c>
      <c r="AG858" s="17">
        <v>0.25928205613646599</v>
      </c>
      <c r="AH858" s="17">
        <v>0.215775576087608</v>
      </c>
      <c r="AI858" s="17">
        <v>0.27799961702895898</v>
      </c>
      <c r="AJ858" s="17">
        <v>0.28589587000702499</v>
      </c>
      <c r="AK858" s="17"/>
      <c r="AL858" s="17">
        <v>0.25223744579567298</v>
      </c>
      <c r="AM858" s="17">
        <v>0.27520107748681499</v>
      </c>
      <c r="AN858" s="17">
        <v>0.235411650868739</v>
      </c>
      <c r="AO858" s="17"/>
      <c r="AP858" s="17">
        <v>0.30575076122177097</v>
      </c>
      <c r="AQ858" s="17">
        <v>0.26707537066442399</v>
      </c>
      <c r="AR858" s="17">
        <v>0.25808535611862699</v>
      </c>
      <c r="AS858" s="17">
        <v>0.207408733427209</v>
      </c>
      <c r="AT858" s="17">
        <v>0.26354031491052199</v>
      </c>
      <c r="AU858" s="17"/>
      <c r="AV858" s="17">
        <v>0</v>
      </c>
      <c r="AW858" s="17">
        <v>0.26247322414072499</v>
      </c>
      <c r="AX858" s="17">
        <v>0.36721603715718698</v>
      </c>
      <c r="AY858" s="17">
        <v>0.230508935007568</v>
      </c>
      <c r="AZ858" s="17">
        <v>0.26357024869510398</v>
      </c>
      <c r="BA858" s="17">
        <v>0.25762472030692801</v>
      </c>
      <c r="BB858" s="17">
        <v>0.28674451780411397</v>
      </c>
      <c r="BC858" s="17">
        <v>0.26679280129437299</v>
      </c>
      <c r="BD858" s="17">
        <v>0.26997805732513602</v>
      </c>
      <c r="BE858" s="17">
        <v>0.29088709419194098</v>
      </c>
      <c r="BF858" s="17">
        <v>0.23026861307322399</v>
      </c>
      <c r="BG858" s="17">
        <v>0.26524844176442403</v>
      </c>
      <c r="BH858" s="17">
        <v>0.17960383487076401</v>
      </c>
      <c r="BI858" s="17">
        <v>0.23619487077472601</v>
      </c>
      <c r="BJ858" s="17">
        <v>0.34479567011129197</v>
      </c>
      <c r="BK858" s="17">
        <v>0.25123463308893501</v>
      </c>
      <c r="BL858" s="17"/>
      <c r="BM858" s="17">
        <v>0.28741216805150899</v>
      </c>
      <c r="BN858" s="17">
        <v>0.25616727440353998</v>
      </c>
      <c r="BO858" s="17">
        <v>0.296985118628881</v>
      </c>
      <c r="BP858" s="17">
        <v>0.27247877496594503</v>
      </c>
      <c r="BQ858" s="17">
        <v>0.25258720838868198</v>
      </c>
      <c r="BR858" s="17">
        <v>0.173858241292912</v>
      </c>
      <c r="BS858" s="17"/>
      <c r="BT858" s="17">
        <v>0.27068735989389198</v>
      </c>
      <c r="BU858" s="17">
        <v>0.25781692487030999</v>
      </c>
      <c r="BV858" s="17"/>
      <c r="BW858" s="17">
        <v>0.29035500475724602</v>
      </c>
      <c r="BX858" s="17">
        <v>0.25480924684193301</v>
      </c>
      <c r="BY858" s="17"/>
      <c r="BZ858" s="17">
        <v>0.271575788653584</v>
      </c>
      <c r="CA858" s="17">
        <v>0.247886612397092</v>
      </c>
      <c r="CB858" s="17">
        <v>0.29657755982591599</v>
      </c>
      <c r="CC858" s="17"/>
      <c r="CD858" s="17">
        <v>0.26952273440402003</v>
      </c>
      <c r="CE858" s="17">
        <v>0.29903151683999202</v>
      </c>
      <c r="CF858" s="17">
        <v>0.22828744634378101</v>
      </c>
      <c r="CG858" s="17"/>
      <c r="CH858" s="17">
        <v>0.26558585908927401</v>
      </c>
      <c r="CI858" s="17">
        <v>0.29305136847244301</v>
      </c>
      <c r="CJ858" s="17">
        <v>0.238237044105232</v>
      </c>
      <c r="CK858" s="17"/>
      <c r="CL858" s="17">
        <v>0.28926087993278998</v>
      </c>
      <c r="CM858" s="17">
        <v>0.244050514518975</v>
      </c>
      <c r="CN858" s="17"/>
      <c r="CO858" s="17">
        <v>0.185992477222303</v>
      </c>
      <c r="CP858" s="17">
        <v>0.30110973270366398</v>
      </c>
      <c r="CQ858" s="17">
        <v>0.250201517449546</v>
      </c>
      <c r="CR858" s="17">
        <v>0.26400305035725102</v>
      </c>
    </row>
    <row r="859" spans="2:96" x14ac:dyDescent="0.25">
      <c r="B859" t="s">
        <v>440</v>
      </c>
      <c r="C859" s="17">
        <v>0.20391679445554201</v>
      </c>
      <c r="D859" s="17">
        <v>0.22947389872934101</v>
      </c>
      <c r="E859" s="17">
        <v>0.1778416735402</v>
      </c>
      <c r="F859" s="17"/>
      <c r="G859" s="17">
        <v>0.29203963330313298</v>
      </c>
      <c r="H859" s="17">
        <v>0.20887792191343599</v>
      </c>
      <c r="I859" s="17">
        <v>0.201724384021299</v>
      </c>
      <c r="J859" s="17">
        <v>0.19132353106182401</v>
      </c>
      <c r="K859" s="17">
        <v>0.18902900724546001</v>
      </c>
      <c r="L859" s="17">
        <v>0.16322440971937399</v>
      </c>
      <c r="M859" s="17"/>
      <c r="N859" s="17">
        <v>0.21874198392803301</v>
      </c>
      <c r="O859" s="17">
        <v>0.19202118548786501</v>
      </c>
      <c r="P859" s="17">
        <v>0.196931454217669</v>
      </c>
      <c r="Q859" s="17">
        <v>0.20389040634289099</v>
      </c>
      <c r="R859" s="17"/>
      <c r="S859" s="17">
        <v>0.25535130584385701</v>
      </c>
      <c r="T859" s="17">
        <v>0.206070761171217</v>
      </c>
      <c r="U859" s="17">
        <v>0.17718069435146599</v>
      </c>
      <c r="V859" s="17">
        <v>0.21283032183585401</v>
      </c>
      <c r="W859" s="17">
        <v>0.190990899775831</v>
      </c>
      <c r="X859" s="17">
        <v>0.23981781518519499</v>
      </c>
      <c r="Y859" s="17">
        <v>0.200367868911703</v>
      </c>
      <c r="Z859" s="17">
        <v>0.14841596037664101</v>
      </c>
      <c r="AA859" s="17">
        <v>0.20749155664130001</v>
      </c>
      <c r="AB859" s="17">
        <v>0.158057326443828</v>
      </c>
      <c r="AC859" s="17">
        <v>0.20144514203684499</v>
      </c>
      <c r="AD859" s="17">
        <v>0.133209075338555</v>
      </c>
      <c r="AE859" s="17"/>
      <c r="AF859" s="17">
        <v>0.20202719681040399</v>
      </c>
      <c r="AG859" s="17">
        <v>0.227050652174448</v>
      </c>
      <c r="AH859" s="17">
        <v>0.201162771270603</v>
      </c>
      <c r="AI859" s="17">
        <v>0.13434452635607499</v>
      </c>
      <c r="AJ859" s="17">
        <v>0.19328281949826401</v>
      </c>
      <c r="AK859" s="17"/>
      <c r="AL859" s="17">
        <v>0.22027228423445699</v>
      </c>
      <c r="AM859" s="17">
        <v>0.22768447540808001</v>
      </c>
      <c r="AN859" s="17">
        <v>0.193553114594432</v>
      </c>
      <c r="AO859" s="17"/>
      <c r="AP859" s="17">
        <v>0.21542628040057701</v>
      </c>
      <c r="AQ859" s="17">
        <v>0.21719289814248999</v>
      </c>
      <c r="AR859" s="17">
        <v>0.17658286047983601</v>
      </c>
      <c r="AS859" s="17">
        <v>0.24245888209546099</v>
      </c>
      <c r="AT859" s="17">
        <v>0.209742398173558</v>
      </c>
      <c r="AU859" s="17"/>
      <c r="AV859" s="17">
        <v>0.17717430870440201</v>
      </c>
      <c r="AW859" s="17">
        <v>0.239923193820575</v>
      </c>
      <c r="AX859" s="17">
        <v>0.18840030332885199</v>
      </c>
      <c r="AY859" s="17">
        <v>0.24306057961488201</v>
      </c>
      <c r="AZ859" s="17">
        <v>0.213037999410399</v>
      </c>
      <c r="BA859" s="17">
        <v>0.18353264293368499</v>
      </c>
      <c r="BB859" s="17">
        <v>0.21772367733731199</v>
      </c>
      <c r="BC859" s="17">
        <v>0.21178994349151301</v>
      </c>
      <c r="BD859" s="17">
        <v>0.209121533681984</v>
      </c>
      <c r="BE859" s="17">
        <v>0.184554136549333</v>
      </c>
      <c r="BF859" s="17">
        <v>0.21319855887852901</v>
      </c>
      <c r="BG859" s="17">
        <v>0.24096179180032001</v>
      </c>
      <c r="BH859" s="17">
        <v>0.17459970132444999</v>
      </c>
      <c r="BI859" s="17">
        <v>0.190077600178821</v>
      </c>
      <c r="BJ859" s="17">
        <v>0.29900996956378201</v>
      </c>
      <c r="BK859" s="17">
        <v>0.139958569172733</v>
      </c>
      <c r="BL859" s="17"/>
      <c r="BM859" s="17">
        <v>0.24994417905111699</v>
      </c>
      <c r="BN859" s="17">
        <v>0.21192809805433399</v>
      </c>
      <c r="BO859" s="17">
        <v>0.15560676107978599</v>
      </c>
      <c r="BP859" s="17">
        <v>0.20874663634475801</v>
      </c>
      <c r="BQ859" s="17">
        <v>0.14376416013253701</v>
      </c>
      <c r="BR859" s="17">
        <v>0.19208287847142799</v>
      </c>
      <c r="BS859" s="17"/>
      <c r="BT859" s="17">
        <v>0.21177047863954401</v>
      </c>
      <c r="BU859" s="17">
        <v>0.19263771365913901</v>
      </c>
      <c r="BV859" s="17"/>
      <c r="BW859" s="17">
        <v>0.224127630130984</v>
      </c>
      <c r="BX859" s="17">
        <v>0.19979239647438299</v>
      </c>
      <c r="BY859" s="17"/>
      <c r="BZ859" s="17">
        <v>0.20272122730626099</v>
      </c>
      <c r="CA859" s="17">
        <v>0.188668123129833</v>
      </c>
      <c r="CB859" s="17">
        <v>0.28829954341173097</v>
      </c>
      <c r="CC859" s="17"/>
      <c r="CD859" s="17">
        <v>0.193124766228078</v>
      </c>
      <c r="CE859" s="17">
        <v>0.28593529402737899</v>
      </c>
      <c r="CF859" s="17">
        <v>0.20683839205040699</v>
      </c>
      <c r="CG859" s="17"/>
      <c r="CH859" s="17">
        <v>0.18761136665536901</v>
      </c>
      <c r="CI859" s="17">
        <v>0.25902482469730898</v>
      </c>
      <c r="CJ859" s="17">
        <v>0.21740537842331301</v>
      </c>
      <c r="CK859" s="17"/>
      <c r="CL859" s="17">
        <v>0.203096314737853</v>
      </c>
      <c r="CM859" s="17">
        <v>0.21158634302197199</v>
      </c>
      <c r="CN859" s="17"/>
      <c r="CO859" s="17">
        <v>0.26553167197285499</v>
      </c>
      <c r="CP859" s="17">
        <v>0.18959200918997601</v>
      </c>
      <c r="CQ859" s="17">
        <v>0.20233181865191799</v>
      </c>
      <c r="CR859" s="17">
        <v>0.21190646116373599</v>
      </c>
    </row>
    <row r="860" spans="2:96" x14ac:dyDescent="0.25">
      <c r="B860" t="s">
        <v>441</v>
      </c>
      <c r="C860" s="17">
        <v>0.18476203736503799</v>
      </c>
      <c r="D860" s="17">
        <v>0.19789495943120899</v>
      </c>
      <c r="E860" s="17">
        <v>0.17185604418991601</v>
      </c>
      <c r="F860" s="17"/>
      <c r="G860" s="17">
        <v>0.16712155834967299</v>
      </c>
      <c r="H860" s="17">
        <v>0.22334241375414501</v>
      </c>
      <c r="I860" s="17">
        <v>0.20123231848612499</v>
      </c>
      <c r="J860" s="17">
        <v>0.167148140370381</v>
      </c>
      <c r="K860" s="17">
        <v>0.18154757552124101</v>
      </c>
      <c r="L860" s="17">
        <v>0.168113232764322</v>
      </c>
      <c r="M860" s="17"/>
      <c r="N860" s="17">
        <v>0.184042792597437</v>
      </c>
      <c r="O860" s="17">
        <v>0.20040510161053701</v>
      </c>
      <c r="P860" s="17">
        <v>0.17826331984076299</v>
      </c>
      <c r="Q860" s="17">
        <v>0.17017864616695599</v>
      </c>
      <c r="R860" s="17"/>
      <c r="S860" s="17">
        <v>0.19878576613995499</v>
      </c>
      <c r="T860" s="17">
        <v>0.204375626723592</v>
      </c>
      <c r="U860" s="17">
        <v>0.173807409625581</v>
      </c>
      <c r="V860" s="17">
        <v>0.16374024178463001</v>
      </c>
      <c r="W860" s="17">
        <v>0.23289367766098601</v>
      </c>
      <c r="X860" s="17">
        <v>0.14607857792703299</v>
      </c>
      <c r="Y860" s="17">
        <v>0.207098742904786</v>
      </c>
      <c r="Z860" s="17">
        <v>0.19671435477798499</v>
      </c>
      <c r="AA860" s="17">
        <v>0.176974414278183</v>
      </c>
      <c r="AB860" s="17">
        <v>0.146876462996476</v>
      </c>
      <c r="AC860" s="17">
        <v>0.16618060627336201</v>
      </c>
      <c r="AD860" s="17">
        <v>0.22827084625837701</v>
      </c>
      <c r="AE860" s="17"/>
      <c r="AF860" s="17">
        <v>0.188597836987593</v>
      </c>
      <c r="AG860" s="17">
        <v>0.19448389889225301</v>
      </c>
      <c r="AH860" s="17">
        <v>0.21032577890382201</v>
      </c>
      <c r="AI860" s="17">
        <v>0.175557708561312</v>
      </c>
      <c r="AJ860" s="17">
        <v>0.16685762878753199</v>
      </c>
      <c r="AK860" s="17"/>
      <c r="AL860" s="17">
        <v>0.19531282158447699</v>
      </c>
      <c r="AM860" s="17">
        <v>0.188251981582438</v>
      </c>
      <c r="AN860" s="17">
        <v>0.21263739395273001</v>
      </c>
      <c r="AO860" s="17"/>
      <c r="AP860" s="17">
        <v>0.19192893764888699</v>
      </c>
      <c r="AQ860" s="17">
        <v>0.17923378925884101</v>
      </c>
      <c r="AR860" s="17">
        <v>0.19211083035536899</v>
      </c>
      <c r="AS860" s="17">
        <v>0.22114803923804699</v>
      </c>
      <c r="AT860" s="17">
        <v>0.26122159769738001</v>
      </c>
      <c r="AU860" s="17"/>
      <c r="AV860" s="17">
        <v>0</v>
      </c>
      <c r="AW860" s="17">
        <v>0.13396575317359</v>
      </c>
      <c r="AX860" s="17">
        <v>0.18829961756729999</v>
      </c>
      <c r="AY860" s="17">
        <v>0.19095207095446101</v>
      </c>
      <c r="AZ860" s="17">
        <v>0.18126217953769599</v>
      </c>
      <c r="BA860" s="17">
        <v>0.141517707457821</v>
      </c>
      <c r="BB860" s="17">
        <v>0.236072340468332</v>
      </c>
      <c r="BC860" s="17">
        <v>0.20321832815921101</v>
      </c>
      <c r="BD860" s="17">
        <v>0.18834806860196801</v>
      </c>
      <c r="BE860" s="17">
        <v>0.14636182021059799</v>
      </c>
      <c r="BF860" s="17">
        <v>0.22022280075138001</v>
      </c>
      <c r="BG860" s="17">
        <v>0.17181176056092601</v>
      </c>
      <c r="BH860" s="17">
        <v>0.24580335757225799</v>
      </c>
      <c r="BI860" s="17">
        <v>7.8995501472548496E-2</v>
      </c>
      <c r="BJ860" s="17">
        <v>0.17423933213177401</v>
      </c>
      <c r="BK860" s="17">
        <v>0.20535897426345801</v>
      </c>
      <c r="BL860" s="17"/>
      <c r="BM860" s="17">
        <v>0.21574587799224201</v>
      </c>
      <c r="BN860" s="17">
        <v>0.17817436707890899</v>
      </c>
      <c r="BO860" s="17">
        <v>0.14701241053636099</v>
      </c>
      <c r="BP860" s="17">
        <v>0.18549101477824401</v>
      </c>
      <c r="BQ860" s="17">
        <v>0.20320563035195699</v>
      </c>
      <c r="BR860" s="17">
        <v>0.153960585428048</v>
      </c>
      <c r="BS860" s="17"/>
      <c r="BT860" s="17">
        <v>0.20135419778543301</v>
      </c>
      <c r="BU860" s="17">
        <v>0.15877479343546</v>
      </c>
      <c r="BV860" s="17"/>
      <c r="BW860" s="17">
        <v>0.17738241843160599</v>
      </c>
      <c r="BX860" s="17">
        <v>0.20275326012917599</v>
      </c>
      <c r="BY860" s="17"/>
      <c r="BZ860" s="17">
        <v>0.18253195065097799</v>
      </c>
      <c r="CA860" s="17">
        <v>0.17369940587499599</v>
      </c>
      <c r="CB860" s="17">
        <v>0.21486214478100801</v>
      </c>
      <c r="CC860" s="17"/>
      <c r="CD860" s="17">
        <v>0.18250314492976399</v>
      </c>
      <c r="CE860" s="17">
        <v>0.19461559291400499</v>
      </c>
      <c r="CF860" s="17">
        <v>0.20398847736112999</v>
      </c>
      <c r="CG860" s="17"/>
      <c r="CH860" s="17">
        <v>0.17422688988115301</v>
      </c>
      <c r="CI860" s="17">
        <v>0.197896265599285</v>
      </c>
      <c r="CJ860" s="17">
        <v>0.24062831476989599</v>
      </c>
      <c r="CK860" s="17"/>
      <c r="CL860" s="17">
        <v>0.193432072076856</v>
      </c>
      <c r="CM860" s="17">
        <v>0.17858066128475</v>
      </c>
      <c r="CN860" s="17"/>
      <c r="CO860" s="17">
        <v>0.30359448135253603</v>
      </c>
      <c r="CP860" s="17">
        <v>0.20116752611102801</v>
      </c>
      <c r="CQ860" s="17">
        <v>0.14710794580339001</v>
      </c>
      <c r="CR860" s="17">
        <v>0.183118354965804</v>
      </c>
    </row>
    <row r="861" spans="2:96" x14ac:dyDescent="0.25">
      <c r="B861" t="s">
        <v>442</v>
      </c>
      <c r="C861" s="17">
        <v>0.1294863386491</v>
      </c>
      <c r="D861" s="17">
        <v>0.134413800689444</v>
      </c>
      <c r="E861" s="17">
        <v>0.124328128019749</v>
      </c>
      <c r="F861" s="17"/>
      <c r="G861" s="17">
        <v>0.148207538360796</v>
      </c>
      <c r="H861" s="17">
        <v>0.183683218772353</v>
      </c>
      <c r="I861" s="17">
        <v>0.106782584951369</v>
      </c>
      <c r="J861" s="17">
        <v>6.6824265734498997E-2</v>
      </c>
      <c r="K861" s="17">
        <v>0.10710897110999899</v>
      </c>
      <c r="L861" s="17">
        <v>0.15736476202599101</v>
      </c>
      <c r="M861" s="17"/>
      <c r="N861" s="17">
        <v>0.13219655128490099</v>
      </c>
      <c r="O861" s="17">
        <v>0.13240811678114001</v>
      </c>
      <c r="P861" s="17">
        <v>0.119664145907294</v>
      </c>
      <c r="Q861" s="17">
        <v>0.13154730859522701</v>
      </c>
      <c r="R861" s="17"/>
      <c r="S861" s="17">
        <v>0.117782485525777</v>
      </c>
      <c r="T861" s="17">
        <v>0.183299716324205</v>
      </c>
      <c r="U861" s="17">
        <v>0.103666876994624</v>
      </c>
      <c r="V861" s="17">
        <v>0.103360973521889</v>
      </c>
      <c r="W861" s="17">
        <v>7.1102046313334694E-2</v>
      </c>
      <c r="X861" s="17">
        <v>0.133865712825045</v>
      </c>
      <c r="Y861" s="17">
        <v>0.112799836442425</v>
      </c>
      <c r="Z861" s="17">
        <v>0.18790257384058801</v>
      </c>
      <c r="AA861" s="17">
        <v>0.14188101456681801</v>
      </c>
      <c r="AB861" s="17">
        <v>0.12532880175807701</v>
      </c>
      <c r="AC861" s="17">
        <v>8.2717101764973905E-2</v>
      </c>
      <c r="AD861" s="17">
        <v>0.232724644058872</v>
      </c>
      <c r="AE861" s="17"/>
      <c r="AF861" s="17">
        <v>0.127143377713025</v>
      </c>
      <c r="AG861" s="17">
        <v>0.130334929892963</v>
      </c>
      <c r="AH861" s="17">
        <v>0.122030490069637</v>
      </c>
      <c r="AI861" s="17">
        <v>0.14674104760901099</v>
      </c>
      <c r="AJ861" s="17">
        <v>0.147401144977549</v>
      </c>
      <c r="AK861" s="17"/>
      <c r="AL861" s="17">
        <v>0.124653767478123</v>
      </c>
      <c r="AM861" s="17">
        <v>0.134469397665677</v>
      </c>
      <c r="AN861" s="17">
        <v>0.14508314013420201</v>
      </c>
      <c r="AO861" s="17"/>
      <c r="AP861" s="17">
        <v>0.10195751494734399</v>
      </c>
      <c r="AQ861" s="17">
        <v>0.12785118929012501</v>
      </c>
      <c r="AR861" s="17">
        <v>0.11649491715548201</v>
      </c>
      <c r="AS861" s="17">
        <v>0.17715672639451199</v>
      </c>
      <c r="AT861" s="17">
        <v>0.112926262261169</v>
      </c>
      <c r="AU861" s="17"/>
      <c r="AV861" s="17">
        <v>0.21570749083600099</v>
      </c>
      <c r="AW861" s="17">
        <v>0.1366521088922</v>
      </c>
      <c r="AX861" s="17">
        <v>0.14695036452930901</v>
      </c>
      <c r="AY861" s="17">
        <v>0.15759724316160101</v>
      </c>
      <c r="AZ861" s="17">
        <v>0.114424309893357</v>
      </c>
      <c r="BA861" s="17">
        <v>0.106339851501375</v>
      </c>
      <c r="BB861" s="17">
        <v>0.196382938513184</v>
      </c>
      <c r="BC861" s="17">
        <v>9.69685452838943E-2</v>
      </c>
      <c r="BD861" s="17">
        <v>0.11102434853641199</v>
      </c>
      <c r="BE861" s="17">
        <v>7.1774663347257003E-2</v>
      </c>
      <c r="BF861" s="17">
        <v>0.10311075262015</v>
      </c>
      <c r="BG861" s="17">
        <v>0.14725620582238999</v>
      </c>
      <c r="BH861" s="17">
        <v>9.5883930236094803E-2</v>
      </c>
      <c r="BI861" s="17">
        <v>9.5439432348581099E-2</v>
      </c>
      <c r="BJ861" s="17">
        <v>0.12330594797145</v>
      </c>
      <c r="BK861" s="17">
        <v>0.14391409003446501</v>
      </c>
      <c r="BL861" s="17"/>
      <c r="BM861" s="17">
        <v>0.15856554441027501</v>
      </c>
      <c r="BN861" s="17">
        <v>0.11740536501551301</v>
      </c>
      <c r="BO861" s="17">
        <v>0.12978004664301801</v>
      </c>
      <c r="BP861" s="17">
        <v>0.106065781090303</v>
      </c>
      <c r="BQ861" s="17">
        <v>0.13415420738144301</v>
      </c>
      <c r="BR861" s="17">
        <v>0.148768218469184</v>
      </c>
      <c r="BS861" s="17"/>
      <c r="BT861" s="17">
        <v>0.12934113630150601</v>
      </c>
      <c r="BU861" s="17">
        <v>0.127389521894059</v>
      </c>
      <c r="BV861" s="17"/>
      <c r="BW861" s="17">
        <v>0.146479115051564</v>
      </c>
      <c r="BX861" s="17">
        <v>0.113381503082698</v>
      </c>
      <c r="BY861" s="17"/>
      <c r="BZ861" s="17">
        <v>0.123196601968605</v>
      </c>
      <c r="CA861" s="17">
        <v>0.126854707535422</v>
      </c>
      <c r="CB861" s="17">
        <v>0.266786392778814</v>
      </c>
      <c r="CC861" s="17"/>
      <c r="CD861" s="17">
        <v>0.125290905831762</v>
      </c>
      <c r="CE861" s="17">
        <v>0.17134917856075299</v>
      </c>
      <c r="CF861" s="17">
        <v>0.14199041636447499</v>
      </c>
      <c r="CG861" s="17"/>
      <c r="CH861" s="17">
        <v>0.11693288495299201</v>
      </c>
      <c r="CI861" s="17">
        <v>0.15771984995285601</v>
      </c>
      <c r="CJ861" s="17">
        <v>0.13943821033544099</v>
      </c>
      <c r="CK861" s="17"/>
      <c r="CL861" s="17">
        <v>0.129997844451709</v>
      </c>
      <c r="CM861" s="17">
        <v>0.13506417346802699</v>
      </c>
      <c r="CN861" s="17"/>
      <c r="CO861" s="17">
        <v>0.18087636791957401</v>
      </c>
      <c r="CP861" s="17">
        <v>0.10787363978699201</v>
      </c>
      <c r="CQ861" s="17">
        <v>0.13039732942440599</v>
      </c>
      <c r="CR861" s="17">
        <v>0.15029111554294</v>
      </c>
    </row>
    <row r="862" spans="2:96" x14ac:dyDescent="0.25">
      <c r="B862" t="s">
        <v>443</v>
      </c>
      <c r="C862" s="17">
        <v>8.3118288145559799E-2</v>
      </c>
      <c r="D862" s="17">
        <v>7.7988202113994307E-2</v>
      </c>
      <c r="E862" s="17">
        <v>8.7525479900636693E-2</v>
      </c>
      <c r="F862" s="17"/>
      <c r="G862" s="17">
        <v>0.16053479583018901</v>
      </c>
      <c r="H862" s="17">
        <v>0.105454770373337</v>
      </c>
      <c r="I862" s="17">
        <v>6.6230892961525401E-2</v>
      </c>
      <c r="J862" s="17">
        <v>6.4395659764997004E-2</v>
      </c>
      <c r="K862" s="17">
        <v>5.7149041120074802E-2</v>
      </c>
      <c r="L862" s="17">
        <v>5.9770373697858301E-2</v>
      </c>
      <c r="M862" s="17"/>
      <c r="N862" s="17">
        <v>7.7779604614074294E-2</v>
      </c>
      <c r="O862" s="17">
        <v>9.2530979923576701E-2</v>
      </c>
      <c r="P862" s="17">
        <v>8.2826341969596595E-2</v>
      </c>
      <c r="Q862" s="17">
        <v>8.0257637887225106E-2</v>
      </c>
      <c r="R862" s="17"/>
      <c r="S862" s="17">
        <v>0.100874764125207</v>
      </c>
      <c r="T862" s="17">
        <v>9.2295003575552106E-2</v>
      </c>
      <c r="U862" s="17">
        <v>0.117501711044663</v>
      </c>
      <c r="V862" s="17">
        <v>9.03081311024862E-2</v>
      </c>
      <c r="W862" s="17">
        <v>9.4971478114006899E-2</v>
      </c>
      <c r="X862" s="17">
        <v>5.8005983915758598E-2</v>
      </c>
      <c r="Y862" s="17">
        <v>4.70379735813699E-2</v>
      </c>
      <c r="Z862" s="17">
        <v>6.14599082755449E-2</v>
      </c>
      <c r="AA862" s="17">
        <v>8.7694690968748198E-2</v>
      </c>
      <c r="AB862" s="17">
        <v>8.9699245542350897E-2</v>
      </c>
      <c r="AC862" s="17">
        <v>4.5836935899014199E-2</v>
      </c>
      <c r="AD862" s="17">
        <v>4.5633307256597602E-2</v>
      </c>
      <c r="AE862" s="17"/>
      <c r="AF862" s="17">
        <v>7.5472600100602499E-2</v>
      </c>
      <c r="AG862" s="17">
        <v>9.2908250291519306E-2</v>
      </c>
      <c r="AH862" s="17">
        <v>0.11645927376096001</v>
      </c>
      <c r="AI862" s="17">
        <v>8.5637916551675103E-2</v>
      </c>
      <c r="AJ862" s="17">
        <v>4.5660306444813302E-2</v>
      </c>
      <c r="AK862" s="17"/>
      <c r="AL862" s="17">
        <v>7.3513047010027602E-2</v>
      </c>
      <c r="AM862" s="17">
        <v>0.10284113773765501</v>
      </c>
      <c r="AN862" s="17">
        <v>8.8929924158744497E-2</v>
      </c>
      <c r="AO862" s="17"/>
      <c r="AP862" s="17">
        <v>6.9260858064337003E-2</v>
      </c>
      <c r="AQ862" s="17">
        <v>8.4823702701878195E-2</v>
      </c>
      <c r="AR862" s="17">
        <v>9.3670267507483099E-2</v>
      </c>
      <c r="AS862" s="17">
        <v>9.6788510581402698E-2</v>
      </c>
      <c r="AT862" s="17">
        <v>3.5671164889446098E-2</v>
      </c>
      <c r="AU862" s="17"/>
      <c r="AV862" s="17">
        <v>0.21570749083600099</v>
      </c>
      <c r="AW862" s="17">
        <v>0.13784122523815501</v>
      </c>
      <c r="AX862" s="17">
        <v>6.4384057100065298E-2</v>
      </c>
      <c r="AY862" s="17">
        <v>0.10193202695949501</v>
      </c>
      <c r="AZ862" s="17">
        <v>9.3047964111401704E-2</v>
      </c>
      <c r="BA862" s="17">
        <v>0.119320418575861</v>
      </c>
      <c r="BB862" s="17">
        <v>4.8043774222838197E-2</v>
      </c>
      <c r="BC862" s="17">
        <v>7.8964878118195997E-2</v>
      </c>
      <c r="BD862" s="17">
        <v>2.0349564296018099E-2</v>
      </c>
      <c r="BE862" s="17">
        <v>0.12206949898540401</v>
      </c>
      <c r="BF862" s="17">
        <v>7.8210694151507401E-2</v>
      </c>
      <c r="BG862" s="17">
        <v>3.1983172474364198E-2</v>
      </c>
      <c r="BH862" s="17">
        <v>0.11832137079899201</v>
      </c>
      <c r="BI862" s="17">
        <v>1.8925237890780301E-2</v>
      </c>
      <c r="BJ862" s="17">
        <v>0.13054233154602199</v>
      </c>
      <c r="BK862" s="17">
        <v>0.12094758229801</v>
      </c>
      <c r="BL862" s="17"/>
      <c r="BM862" s="17">
        <v>0.102492913410338</v>
      </c>
      <c r="BN862" s="17">
        <v>8.1153163601500003E-2</v>
      </c>
      <c r="BO862" s="17">
        <v>0.100879593279459</v>
      </c>
      <c r="BP862" s="17">
        <v>4.3600601609345903E-2</v>
      </c>
      <c r="BQ862" s="17">
        <v>9.7656025686456996E-2</v>
      </c>
      <c r="BR862" s="17">
        <v>8.3520999774121807E-2</v>
      </c>
      <c r="BS862" s="17"/>
      <c r="BT862" s="17">
        <v>9.8049031084164601E-2</v>
      </c>
      <c r="BU862" s="17">
        <v>5.57249237856315E-2</v>
      </c>
      <c r="BV862" s="17"/>
      <c r="BW862" s="17">
        <v>9.3400940781704397E-2</v>
      </c>
      <c r="BX862" s="17">
        <v>7.4622890656965202E-2</v>
      </c>
      <c r="BY862" s="17"/>
      <c r="BZ862" s="17">
        <v>8.08765417980849E-2</v>
      </c>
      <c r="CA862" s="17">
        <v>8.0418657730003895E-2</v>
      </c>
      <c r="CB862" s="17">
        <v>0.133686203749109</v>
      </c>
      <c r="CC862" s="17"/>
      <c r="CD862" s="17">
        <v>7.91084420512152E-2</v>
      </c>
      <c r="CE862" s="17">
        <v>0.113910999932754</v>
      </c>
      <c r="CF862" s="17">
        <v>9.6805787057243603E-2</v>
      </c>
      <c r="CG862" s="17"/>
      <c r="CH862" s="17">
        <v>7.6378161109939599E-2</v>
      </c>
      <c r="CI862" s="17">
        <v>0.115097616245083</v>
      </c>
      <c r="CJ862" s="17">
        <v>7.48483874097398E-2</v>
      </c>
      <c r="CK862" s="17"/>
      <c r="CL862" s="17">
        <v>8.0548006027444205E-2</v>
      </c>
      <c r="CM862" s="17">
        <v>8.2798221908365999E-2</v>
      </c>
      <c r="CN862" s="17"/>
      <c r="CO862" s="17">
        <v>9.1123320256679796E-2</v>
      </c>
      <c r="CP862" s="17">
        <v>9.5953316968931293E-2</v>
      </c>
      <c r="CQ862" s="17">
        <v>7.8100047448974794E-2</v>
      </c>
      <c r="CR862" s="17">
        <v>6.5402824482015606E-2</v>
      </c>
    </row>
    <row r="863" spans="2:96" x14ac:dyDescent="0.25">
      <c r="B863" t="s">
        <v>152</v>
      </c>
      <c r="C863" s="17">
        <v>1.8447742877781101E-2</v>
      </c>
      <c r="D863" s="17">
        <v>2.0500504136447301E-2</v>
      </c>
      <c r="E863" s="17">
        <v>1.6537258920586599E-2</v>
      </c>
      <c r="F863" s="17"/>
      <c r="G863" s="17">
        <v>5.8948719624240401E-3</v>
      </c>
      <c r="H863" s="17">
        <v>3.59775246167688E-2</v>
      </c>
      <c r="I863" s="17">
        <v>3.4836175139084102E-2</v>
      </c>
      <c r="J863" s="17">
        <v>2.1745440702866499E-2</v>
      </c>
      <c r="K863" s="17">
        <v>0</v>
      </c>
      <c r="L863" s="17">
        <v>8.8716962439158494E-3</v>
      </c>
      <c r="M863" s="17"/>
      <c r="N863" s="17">
        <v>1.12019249774848E-2</v>
      </c>
      <c r="O863" s="17">
        <v>1.5555777855009599E-2</v>
      </c>
      <c r="P863" s="17">
        <v>2.3053297114478E-2</v>
      </c>
      <c r="Q863" s="17">
        <v>2.5427688958179401E-2</v>
      </c>
      <c r="R863" s="17"/>
      <c r="S863" s="17">
        <v>0</v>
      </c>
      <c r="T863" s="17">
        <v>8.6398968033334494E-3</v>
      </c>
      <c r="U863" s="17">
        <v>6.9172344407652702E-3</v>
      </c>
      <c r="V863" s="17">
        <v>1.01981541862361E-2</v>
      </c>
      <c r="W863" s="17">
        <v>2.16916111312449E-2</v>
      </c>
      <c r="X863" s="17">
        <v>5.5003694001076499E-2</v>
      </c>
      <c r="Y863" s="17">
        <v>2.35965233973696E-2</v>
      </c>
      <c r="Z863" s="17">
        <v>1.24794282624361E-2</v>
      </c>
      <c r="AA863" s="17">
        <v>3.0482006614506799E-2</v>
      </c>
      <c r="AB863" s="17">
        <v>1.79874688086578E-2</v>
      </c>
      <c r="AC863" s="17">
        <v>4.0496314881766603E-2</v>
      </c>
      <c r="AD863" s="17">
        <v>0</v>
      </c>
      <c r="AE863" s="17"/>
      <c r="AF863" s="17">
        <v>1.1552358814724099E-2</v>
      </c>
      <c r="AG863" s="17">
        <v>1.6982041979445799E-2</v>
      </c>
      <c r="AH863" s="17">
        <v>1.70181573252761E-2</v>
      </c>
      <c r="AI863" s="17">
        <v>0</v>
      </c>
      <c r="AJ863" s="17">
        <v>2.6252953440991399E-2</v>
      </c>
      <c r="AK863" s="17"/>
      <c r="AL863" s="17">
        <v>5.5061914191119003E-3</v>
      </c>
      <c r="AM863" s="17">
        <v>1.2458707883277799E-2</v>
      </c>
      <c r="AN863" s="17">
        <v>1.8965381528647102E-2</v>
      </c>
      <c r="AO863" s="17"/>
      <c r="AP863" s="17">
        <v>1.8426424776170101E-2</v>
      </c>
      <c r="AQ863" s="17">
        <v>2.3636965629822499E-2</v>
      </c>
      <c r="AR863" s="17">
        <v>2.2724263945435901E-2</v>
      </c>
      <c r="AS863" s="17">
        <v>1.01511752760429E-2</v>
      </c>
      <c r="AT863" s="17">
        <v>0</v>
      </c>
      <c r="AU863" s="17"/>
      <c r="AV863" s="17">
        <v>0.29675421951939701</v>
      </c>
      <c r="AW863" s="17">
        <v>1.6308102769861402E-2</v>
      </c>
      <c r="AX863" s="17">
        <v>2.6252032875069099E-2</v>
      </c>
      <c r="AY863" s="17">
        <v>3.2783950982528898E-2</v>
      </c>
      <c r="AZ863" s="17">
        <v>2.42520913719938E-2</v>
      </c>
      <c r="BA863" s="17">
        <v>2.0241424676765901E-2</v>
      </c>
      <c r="BB863" s="17">
        <v>4.8239685302446803E-3</v>
      </c>
      <c r="BC863" s="17">
        <v>6.4242089791945196E-3</v>
      </c>
      <c r="BD863" s="17">
        <v>1.4565455892700601E-2</v>
      </c>
      <c r="BE863" s="17">
        <v>2.7150488647823399E-2</v>
      </c>
      <c r="BF863" s="17">
        <v>2.4796393343953501E-2</v>
      </c>
      <c r="BG863" s="17">
        <v>1.8203829766397599E-2</v>
      </c>
      <c r="BH863" s="17">
        <v>0</v>
      </c>
      <c r="BI863" s="17">
        <v>0</v>
      </c>
      <c r="BJ863" s="17">
        <v>3.7765401164708202E-2</v>
      </c>
      <c r="BK863" s="17">
        <v>0</v>
      </c>
      <c r="BL863" s="17"/>
      <c r="BM863" s="17">
        <v>1.9274906975537399E-2</v>
      </c>
      <c r="BN863" s="17">
        <v>1.6458488732559201E-2</v>
      </c>
      <c r="BO863" s="17">
        <v>2.93956175042373E-2</v>
      </c>
      <c r="BP863" s="17">
        <v>1.7700835075314499E-2</v>
      </c>
      <c r="BQ863" s="17">
        <v>9.7019185402885295E-3</v>
      </c>
      <c r="BR863" s="17">
        <v>1.6464963750558899E-2</v>
      </c>
      <c r="BS863" s="17"/>
      <c r="BT863" s="17">
        <v>1.9990774263877499E-2</v>
      </c>
      <c r="BU863" s="17">
        <v>1.6775775032068001E-2</v>
      </c>
      <c r="BV863" s="17"/>
      <c r="BW863" s="17">
        <v>8.9778269182007198E-3</v>
      </c>
      <c r="BX863" s="17">
        <v>1.51797414525242E-2</v>
      </c>
      <c r="BY863" s="17"/>
      <c r="BZ863" s="17">
        <v>1.8438174432200999E-2</v>
      </c>
      <c r="CA863" s="17">
        <v>1.2668640782038399E-2</v>
      </c>
      <c r="CB863" s="17">
        <v>2.59815601048227E-2</v>
      </c>
      <c r="CC863" s="17"/>
      <c r="CD863" s="17">
        <v>1.58373944081815E-2</v>
      </c>
      <c r="CE863" s="17">
        <v>4.0060439838045497E-2</v>
      </c>
      <c r="CF863" s="17">
        <v>1.0133536187172301E-2</v>
      </c>
      <c r="CG863" s="17"/>
      <c r="CH863" s="17">
        <v>1.7024790250216099E-2</v>
      </c>
      <c r="CI863" s="17">
        <v>2.0804507639038301E-2</v>
      </c>
      <c r="CJ863" s="17">
        <v>1.3673173776834399E-2</v>
      </c>
      <c r="CK863" s="17"/>
      <c r="CL863" s="17">
        <v>7.9303825446453407E-3</v>
      </c>
      <c r="CM863" s="17">
        <v>2.8787793398879401E-2</v>
      </c>
      <c r="CN863" s="17"/>
      <c r="CO863" s="17">
        <v>7.0549313351068897E-3</v>
      </c>
      <c r="CP863" s="17">
        <v>1.5496811193852199E-2</v>
      </c>
      <c r="CQ863" s="17">
        <v>1.2186791713495199E-2</v>
      </c>
      <c r="CR863" s="17">
        <v>4.0384082317722898E-2</v>
      </c>
    </row>
    <row r="864" spans="2:96" x14ac:dyDescent="0.25">
      <c r="B864" t="s">
        <v>247</v>
      </c>
      <c r="C864" s="17">
        <v>7.9374309930355293E-3</v>
      </c>
      <c r="D864" s="17">
        <v>7.7714087811961699E-3</v>
      </c>
      <c r="E864" s="17">
        <v>8.1427555697878191E-3</v>
      </c>
      <c r="F864" s="17"/>
      <c r="G864" s="17">
        <v>0</v>
      </c>
      <c r="H864" s="17">
        <v>6.8930338809979497E-3</v>
      </c>
      <c r="I864" s="17">
        <v>8.5994079141587399E-3</v>
      </c>
      <c r="J864" s="17">
        <v>2.7938865939699299E-3</v>
      </c>
      <c r="K864" s="17">
        <v>1.38200112936692E-2</v>
      </c>
      <c r="L864" s="17">
        <v>1.3778719709147499E-2</v>
      </c>
      <c r="M864" s="17"/>
      <c r="N864" s="17">
        <v>8.8357082437183106E-3</v>
      </c>
      <c r="O864" s="17">
        <v>1.1573310390220901E-2</v>
      </c>
      <c r="P864" s="17">
        <v>0</v>
      </c>
      <c r="Q864" s="17">
        <v>1.02433411661096E-2</v>
      </c>
      <c r="R864" s="17"/>
      <c r="S864" s="17">
        <v>1.41238215844087E-2</v>
      </c>
      <c r="T864" s="17">
        <v>7.5170436817234201E-3</v>
      </c>
      <c r="U864" s="17">
        <v>1.2398398567138799E-2</v>
      </c>
      <c r="V864" s="17">
        <v>0</v>
      </c>
      <c r="W864" s="17">
        <v>1.24761534417187E-2</v>
      </c>
      <c r="X864" s="17">
        <v>1.20656463190549E-2</v>
      </c>
      <c r="Y864" s="17">
        <v>0</v>
      </c>
      <c r="Z864" s="17">
        <v>1.32293557557241E-2</v>
      </c>
      <c r="AA864" s="17">
        <v>4.1599154626926604E-3</v>
      </c>
      <c r="AB864" s="17">
        <v>1.1661813617933401E-2</v>
      </c>
      <c r="AC864" s="17">
        <v>0</v>
      </c>
      <c r="AD864" s="17">
        <v>0</v>
      </c>
      <c r="AE864" s="17"/>
      <c r="AF864" s="17">
        <v>7.6960726432023603E-3</v>
      </c>
      <c r="AG864" s="17">
        <v>5.0629718588365603E-3</v>
      </c>
      <c r="AH864" s="17">
        <v>8.0171652385779002E-3</v>
      </c>
      <c r="AI864" s="17">
        <v>3.4682145521670198E-2</v>
      </c>
      <c r="AJ864" s="17">
        <v>8.3218328931971199E-3</v>
      </c>
      <c r="AK864" s="17"/>
      <c r="AL864" s="17">
        <v>0</v>
      </c>
      <c r="AM864" s="17">
        <v>7.1818549330845E-3</v>
      </c>
      <c r="AN864" s="17">
        <v>1.4150860445490099E-2</v>
      </c>
      <c r="AO864" s="17"/>
      <c r="AP864" s="17">
        <v>4.1368827790596498E-3</v>
      </c>
      <c r="AQ864" s="17">
        <v>8.8260107322994906E-3</v>
      </c>
      <c r="AR864" s="17">
        <v>9.7107330450310007E-3</v>
      </c>
      <c r="AS864" s="17">
        <v>8.9507819571259806E-3</v>
      </c>
      <c r="AT864" s="17">
        <v>0</v>
      </c>
      <c r="AU864" s="17"/>
      <c r="AV864" s="17">
        <v>0</v>
      </c>
      <c r="AW864" s="17">
        <v>0</v>
      </c>
      <c r="AX864" s="17">
        <v>1.3171418261083499E-2</v>
      </c>
      <c r="AY864" s="17">
        <v>6.8322364280381902E-3</v>
      </c>
      <c r="AZ864" s="17">
        <v>5.8147047120878197E-3</v>
      </c>
      <c r="BA864" s="17">
        <v>1.2832091673544601E-2</v>
      </c>
      <c r="BB864" s="17">
        <v>4.85010237535103E-3</v>
      </c>
      <c r="BC864" s="17">
        <v>0</v>
      </c>
      <c r="BD864" s="17">
        <v>1.34716588427908E-2</v>
      </c>
      <c r="BE864" s="17">
        <v>1.17154940828603E-2</v>
      </c>
      <c r="BF864" s="17">
        <v>6.8911205228526498E-3</v>
      </c>
      <c r="BG864" s="17">
        <v>0</v>
      </c>
      <c r="BH864" s="17">
        <v>0</v>
      </c>
      <c r="BI864" s="17">
        <v>3.6549880917319102E-2</v>
      </c>
      <c r="BJ864" s="17">
        <v>1.8179594729163698E-2</v>
      </c>
      <c r="BK864" s="17">
        <v>0</v>
      </c>
      <c r="BL864" s="17"/>
      <c r="BM864" s="17">
        <v>7.4547996969011199E-3</v>
      </c>
      <c r="BN864" s="17">
        <v>1.3449031069886199E-2</v>
      </c>
      <c r="BO864" s="17">
        <v>0</v>
      </c>
      <c r="BP864" s="17">
        <v>7.3031346980355497E-3</v>
      </c>
      <c r="BQ864" s="17">
        <v>4.7183593783196196E-3</v>
      </c>
      <c r="BR864" s="17">
        <v>9.2985593425052599E-3</v>
      </c>
      <c r="BS864" s="17"/>
      <c r="BT864" s="17">
        <v>7.4986512024678301E-3</v>
      </c>
      <c r="BU864" s="17">
        <v>8.8766123922958805E-3</v>
      </c>
      <c r="BV864" s="17"/>
      <c r="BW864" s="17">
        <v>6.9097830416852196E-3</v>
      </c>
      <c r="BX864" s="17">
        <v>8.8125783221135994E-3</v>
      </c>
      <c r="BY864" s="17"/>
      <c r="BZ864" s="17">
        <v>7.4521264750853598E-3</v>
      </c>
      <c r="CA864" s="17">
        <v>9.7529788113531399E-3</v>
      </c>
      <c r="CB864" s="17">
        <v>1.39659242798712E-2</v>
      </c>
      <c r="CC864" s="17"/>
      <c r="CD864" s="17">
        <v>9.0395851283094908E-3</v>
      </c>
      <c r="CE864" s="17">
        <v>0</v>
      </c>
      <c r="CF864" s="17">
        <v>8.7139762039201707E-3</v>
      </c>
      <c r="CG864" s="17"/>
      <c r="CH864" s="17">
        <v>9.3677985090733096E-3</v>
      </c>
      <c r="CI864" s="17">
        <v>0</v>
      </c>
      <c r="CJ864" s="17">
        <v>6.2054202807299997E-3</v>
      </c>
      <c r="CK864" s="17"/>
      <c r="CL864" s="17">
        <v>7.8484159607383093E-3</v>
      </c>
      <c r="CM864" s="17">
        <v>8.6059620891934703E-3</v>
      </c>
      <c r="CN864" s="17"/>
      <c r="CO864" s="17">
        <v>0</v>
      </c>
      <c r="CP864" s="17">
        <v>6.4938272336673196E-3</v>
      </c>
      <c r="CQ864" s="17">
        <v>8.0942603505253508E-3</v>
      </c>
      <c r="CR864" s="17">
        <v>1.32858705352123E-2</v>
      </c>
    </row>
    <row r="865" spans="2:96" x14ac:dyDescent="0.25">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c r="BE865" s="17"/>
      <c r="BF865" s="17"/>
      <c r="BG865" s="17"/>
      <c r="BH865" s="17"/>
      <c r="BI865" s="17"/>
      <c r="BJ865" s="17"/>
      <c r="BK865" s="17"/>
      <c r="BL865" s="17"/>
      <c r="BM865" s="17"/>
      <c r="BN865" s="17"/>
      <c r="BO865" s="17"/>
      <c r="BP865" s="17"/>
      <c r="BQ865" s="17"/>
      <c r="BR865" s="17"/>
      <c r="BS865" s="17"/>
      <c r="BT865" s="17"/>
      <c r="BU865" s="17"/>
      <c r="BV865" s="17"/>
      <c r="BW865" s="17"/>
      <c r="BX865" s="17"/>
      <c r="BY865" s="17"/>
      <c r="BZ865" s="17"/>
      <c r="CA865" s="17"/>
      <c r="CB865" s="17"/>
      <c r="CC865" s="17"/>
      <c r="CD865" s="17"/>
      <c r="CE865" s="17"/>
      <c r="CF865" s="17"/>
      <c r="CG865" s="17"/>
      <c r="CH865" s="17"/>
      <c r="CI865" s="17"/>
      <c r="CJ865" s="17"/>
      <c r="CK865" s="17"/>
      <c r="CL865" s="17"/>
      <c r="CM865" s="17"/>
      <c r="CN865" s="17"/>
      <c r="CO865" s="17"/>
      <c r="CP865" s="17"/>
      <c r="CQ865" s="17"/>
      <c r="CR865" s="17"/>
    </row>
    <row r="866" spans="2:96" x14ac:dyDescent="0.25">
      <c r="B866" s="6" t="s">
        <v>458</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c r="BA866" s="17"/>
      <c r="BB866" s="17"/>
      <c r="BC866" s="17"/>
      <c r="BD866" s="17"/>
      <c r="BE866" s="17"/>
      <c r="BF866" s="17"/>
      <c r="BG866" s="17"/>
      <c r="BH866" s="17"/>
      <c r="BI866" s="17"/>
      <c r="BJ866" s="17"/>
      <c r="BK866" s="17"/>
      <c r="BL866" s="17"/>
      <c r="BM866" s="17"/>
      <c r="BN866" s="17"/>
      <c r="BO866" s="17"/>
      <c r="BP866" s="17"/>
      <c r="BQ866" s="17"/>
      <c r="BR866" s="17"/>
      <c r="BS866" s="17"/>
      <c r="BT866" s="17"/>
      <c r="BU866" s="17"/>
      <c r="BV866" s="17"/>
      <c r="BW866" s="17"/>
      <c r="BX866" s="17"/>
      <c r="BY866" s="17"/>
      <c r="BZ866" s="17"/>
      <c r="CA866" s="17"/>
      <c r="CB866" s="17"/>
      <c r="CC866" s="17"/>
      <c r="CD866" s="17"/>
      <c r="CE866" s="17"/>
      <c r="CF866" s="17"/>
      <c r="CG866" s="17"/>
      <c r="CH866" s="17"/>
      <c r="CI866" s="17"/>
      <c r="CJ866" s="17"/>
      <c r="CK866" s="17"/>
      <c r="CL866" s="17"/>
      <c r="CM866" s="17"/>
      <c r="CN866" s="17"/>
      <c r="CO866" s="17"/>
      <c r="CP866" s="17"/>
      <c r="CQ866" s="17"/>
      <c r="CR866" s="17"/>
    </row>
    <row r="867" spans="2:96" x14ac:dyDescent="0.25">
      <c r="B867" s="24" t="s">
        <v>384</v>
      </c>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c r="AY867" s="17"/>
      <c r="AZ867" s="17"/>
      <c r="BA867" s="17"/>
      <c r="BB867" s="17"/>
      <c r="BC867" s="17"/>
      <c r="BD867" s="17"/>
      <c r="BE867" s="17"/>
      <c r="BF867" s="17"/>
      <c r="BG867" s="17"/>
      <c r="BH867" s="17"/>
      <c r="BI867" s="17"/>
      <c r="BJ867" s="17"/>
      <c r="BK867" s="17"/>
      <c r="BL867" s="17"/>
      <c r="BM867" s="17"/>
      <c r="BN867" s="17"/>
      <c r="BO867" s="17"/>
      <c r="BP867" s="17"/>
      <c r="BQ867" s="17"/>
      <c r="BR867" s="17"/>
      <c r="BS867" s="17"/>
      <c r="BT867" s="17"/>
      <c r="BU867" s="17"/>
      <c r="BV867" s="17"/>
      <c r="BW867" s="17"/>
      <c r="BX867" s="17"/>
      <c r="BY867" s="17"/>
      <c r="BZ867" s="17"/>
      <c r="CA867" s="17"/>
      <c r="CB867" s="17"/>
      <c r="CC867" s="17"/>
      <c r="CD867" s="17"/>
      <c r="CE867" s="17"/>
      <c r="CF867" s="17"/>
      <c r="CG867" s="17"/>
      <c r="CH867" s="17"/>
      <c r="CI867" s="17"/>
      <c r="CJ867" s="17"/>
      <c r="CK867" s="17"/>
      <c r="CL867" s="17"/>
      <c r="CM867" s="17"/>
      <c r="CN867" s="17"/>
      <c r="CO867" s="17"/>
      <c r="CP867" s="17"/>
      <c r="CQ867" s="17"/>
      <c r="CR867" s="17"/>
    </row>
    <row r="868" spans="2:96" x14ac:dyDescent="0.25">
      <c r="B868" t="s">
        <v>453</v>
      </c>
      <c r="C868" s="17">
        <v>0.351868735871053</v>
      </c>
      <c r="D868" s="17">
        <v>0.36259842358647898</v>
      </c>
      <c r="E868" s="17">
        <v>0.34297014231671102</v>
      </c>
      <c r="F868" s="17"/>
      <c r="G868" s="17">
        <v>0.28155351872017698</v>
      </c>
      <c r="H868" s="17">
        <v>0.33124779284635197</v>
      </c>
      <c r="I868" s="17">
        <v>0.26608753534663099</v>
      </c>
      <c r="J868" s="17">
        <v>0.31716177319390298</v>
      </c>
      <c r="K868" s="17">
        <v>0.37236604201625001</v>
      </c>
      <c r="L868" s="17">
        <v>0.480383747023714</v>
      </c>
      <c r="M868" s="17"/>
      <c r="N868" s="17">
        <v>0.35230155106994998</v>
      </c>
      <c r="O868" s="17">
        <v>0.36139467111530399</v>
      </c>
      <c r="P868" s="17">
        <v>0.32222734134351599</v>
      </c>
      <c r="Q868" s="17">
        <v>0.37098687238205602</v>
      </c>
      <c r="R868" s="17"/>
      <c r="S868" s="17">
        <v>0.28321472591930902</v>
      </c>
      <c r="T868" s="17">
        <v>0.36200961111734598</v>
      </c>
      <c r="U868" s="17">
        <v>0.35817083027775398</v>
      </c>
      <c r="V868" s="17">
        <v>0.38529207045286701</v>
      </c>
      <c r="W868" s="17">
        <v>0.38467863199166602</v>
      </c>
      <c r="X868" s="17">
        <v>0.325236120216705</v>
      </c>
      <c r="Y868" s="17">
        <v>0.376959187147968</v>
      </c>
      <c r="Z868" s="17">
        <v>0.47319173214231097</v>
      </c>
      <c r="AA868" s="17">
        <v>0.363595743847134</v>
      </c>
      <c r="AB868" s="17">
        <v>0.29744176151326701</v>
      </c>
      <c r="AC868" s="17">
        <v>0.38994433702500803</v>
      </c>
      <c r="AD868" s="17">
        <v>0</v>
      </c>
      <c r="AE868" s="17"/>
      <c r="AF868" s="17">
        <v>0.39365791312554999</v>
      </c>
      <c r="AG868" s="17">
        <v>0.33845703293367402</v>
      </c>
      <c r="AH868" s="17">
        <v>0.38344765508732598</v>
      </c>
      <c r="AI868" s="17">
        <v>0.32401710032815101</v>
      </c>
      <c r="AJ868" s="17">
        <v>0.26769514296251701</v>
      </c>
      <c r="AK868" s="17"/>
      <c r="AL868" s="17">
        <v>0.43066876518611802</v>
      </c>
      <c r="AM868" s="17">
        <v>0.34231094242189503</v>
      </c>
      <c r="AN868" s="17">
        <v>0.35965732482851398</v>
      </c>
      <c r="AO868" s="17"/>
      <c r="AP868" s="17">
        <v>0.36000404887494197</v>
      </c>
      <c r="AQ868" s="17">
        <v>0.33951256038129901</v>
      </c>
      <c r="AR868" s="17">
        <v>0.35629138848708097</v>
      </c>
      <c r="AS868" s="17">
        <v>0.33719321968076899</v>
      </c>
      <c r="AT868" s="17">
        <v>0.25098153460210798</v>
      </c>
      <c r="AU868" s="17"/>
      <c r="AV868" s="17">
        <v>0</v>
      </c>
      <c r="AW868" s="17">
        <v>0.30842523135598698</v>
      </c>
      <c r="AX868" s="17">
        <v>0.363389993680163</v>
      </c>
      <c r="AY868" s="17">
        <v>0.40316318882373797</v>
      </c>
      <c r="AZ868" s="17">
        <v>0.42315711761955999</v>
      </c>
      <c r="BA868" s="17">
        <v>0.34984202726483399</v>
      </c>
      <c r="BB868" s="17">
        <v>0.32659123191321798</v>
      </c>
      <c r="BC868" s="17">
        <v>0.29808428802051601</v>
      </c>
      <c r="BD868" s="17">
        <v>0.24528128596434901</v>
      </c>
      <c r="BE868" s="17">
        <v>0.39098006536684399</v>
      </c>
      <c r="BF868" s="17">
        <v>0.36282132385556198</v>
      </c>
      <c r="BG868" s="17">
        <v>0.431308495943445</v>
      </c>
      <c r="BH868" s="17">
        <v>0.33075390385964698</v>
      </c>
      <c r="BI868" s="17">
        <v>0.25298575564878001</v>
      </c>
      <c r="BJ868" s="17">
        <v>0.43299672764394598</v>
      </c>
      <c r="BK868" s="17">
        <v>0.43868859934538401</v>
      </c>
      <c r="BL868" s="17"/>
      <c r="BM868" s="17">
        <v>0.35051255871756798</v>
      </c>
      <c r="BN868" s="17">
        <v>0.30698898824881499</v>
      </c>
      <c r="BO868" s="17">
        <v>0.39196322761212099</v>
      </c>
      <c r="BP868" s="17">
        <v>0.33603056560100097</v>
      </c>
      <c r="BQ868" s="17">
        <v>0.44808335530607901</v>
      </c>
      <c r="BR868" s="17">
        <v>0.41109003929236299</v>
      </c>
      <c r="BS868" s="17"/>
      <c r="BT868" s="17">
        <v>0.36023946586860101</v>
      </c>
      <c r="BU868" s="17">
        <v>0.34111964396678401</v>
      </c>
      <c r="BV868" s="17"/>
      <c r="BW868" s="17">
        <v>0.37025452825004801</v>
      </c>
      <c r="BX868" s="17">
        <v>0.34542896020803898</v>
      </c>
      <c r="BY868" s="17"/>
      <c r="BZ868" s="17">
        <v>0.351868735871053</v>
      </c>
      <c r="CA868" s="17" t="s">
        <v>131</v>
      </c>
      <c r="CB868" s="17" t="s">
        <v>131</v>
      </c>
      <c r="CC868" s="17"/>
      <c r="CD868" s="17">
        <v>0.36475498044431298</v>
      </c>
      <c r="CE868" s="17">
        <v>0.28967345814751</v>
      </c>
      <c r="CF868" s="17">
        <v>0.29188369713004397</v>
      </c>
      <c r="CG868" s="17"/>
      <c r="CH868" s="17">
        <v>0.36775930864684397</v>
      </c>
      <c r="CI868" s="17">
        <v>0.28371450798396902</v>
      </c>
      <c r="CJ868" s="17">
        <v>0.29028112039182902</v>
      </c>
      <c r="CK868" s="17"/>
      <c r="CL868" s="17">
        <v>0.35728374243022099</v>
      </c>
      <c r="CM868" s="17">
        <v>0.35637381913556898</v>
      </c>
      <c r="CN868" s="17"/>
      <c r="CO868" s="17">
        <v>0.57766345563301502</v>
      </c>
      <c r="CP868" s="17">
        <v>0.37319589891527799</v>
      </c>
      <c r="CQ868" s="17">
        <v>0.32493014884449101</v>
      </c>
      <c r="CR868" s="17">
        <v>0.28691629552219</v>
      </c>
    </row>
    <row r="869" spans="2:96" x14ac:dyDescent="0.25">
      <c r="B869" t="s">
        <v>454</v>
      </c>
      <c r="C869" s="17">
        <v>0.52955560886394804</v>
      </c>
      <c r="D869" s="17">
        <v>0.50687452322750604</v>
      </c>
      <c r="E869" s="17">
        <v>0.55050905936105998</v>
      </c>
      <c r="F869" s="17"/>
      <c r="G869" s="17">
        <v>0.59120107546874401</v>
      </c>
      <c r="H869" s="17">
        <v>0.52020118808043303</v>
      </c>
      <c r="I869" s="17">
        <v>0.58505787412662702</v>
      </c>
      <c r="J869" s="17">
        <v>0.53463852000457401</v>
      </c>
      <c r="K869" s="17">
        <v>0.52513378947267797</v>
      </c>
      <c r="L869" s="17">
        <v>0.46164867241519703</v>
      </c>
      <c r="M869" s="17"/>
      <c r="N869" s="17">
        <v>0.54650443356063005</v>
      </c>
      <c r="O869" s="17">
        <v>0.53218198904171699</v>
      </c>
      <c r="P869" s="17">
        <v>0.54473139293615802</v>
      </c>
      <c r="Q869" s="17">
        <v>0.49270809141462302</v>
      </c>
      <c r="R869" s="17"/>
      <c r="S869" s="17">
        <v>0.59847862707656896</v>
      </c>
      <c r="T869" s="17">
        <v>0.52771288590464505</v>
      </c>
      <c r="U869" s="17">
        <v>0.49744112597172802</v>
      </c>
      <c r="V869" s="17">
        <v>0.51647921390512297</v>
      </c>
      <c r="W869" s="17">
        <v>0.50320725886165696</v>
      </c>
      <c r="X869" s="17">
        <v>0.57189680095920503</v>
      </c>
      <c r="Y869" s="17">
        <v>0.50635404582212096</v>
      </c>
      <c r="Z869" s="17">
        <v>0.38754899437439899</v>
      </c>
      <c r="AA869" s="17">
        <v>0.53882261877064896</v>
      </c>
      <c r="AB869" s="17">
        <v>0.52172998274231996</v>
      </c>
      <c r="AC869" s="17">
        <v>0.49761065613522998</v>
      </c>
      <c r="AD869" s="17">
        <v>1</v>
      </c>
      <c r="AE869" s="17"/>
      <c r="AF869" s="17">
        <v>0.50793143473401203</v>
      </c>
      <c r="AG869" s="17">
        <v>0.535547190308581</v>
      </c>
      <c r="AH869" s="17">
        <v>0.50693133417870095</v>
      </c>
      <c r="AI869" s="17">
        <v>0.422747662957835</v>
      </c>
      <c r="AJ869" s="17">
        <v>0.57259878308318601</v>
      </c>
      <c r="AK869" s="17"/>
      <c r="AL869" s="17">
        <v>0.49419408366897799</v>
      </c>
      <c r="AM869" s="17">
        <v>0.53026088106341296</v>
      </c>
      <c r="AN869" s="17">
        <v>0.50600126159749004</v>
      </c>
      <c r="AO869" s="17"/>
      <c r="AP869" s="17">
        <v>0.52582314985338796</v>
      </c>
      <c r="AQ869" s="17">
        <v>0.53031771515573201</v>
      </c>
      <c r="AR869" s="17">
        <v>0.49387323923352999</v>
      </c>
      <c r="AS869" s="17">
        <v>0.582350736780477</v>
      </c>
      <c r="AT869" s="17">
        <v>0.70836797394071804</v>
      </c>
      <c r="AU869" s="17"/>
      <c r="AV869" s="17">
        <v>0.51120849400536905</v>
      </c>
      <c r="AW869" s="17">
        <v>0.55130588482646004</v>
      </c>
      <c r="AX869" s="17">
        <v>0.52971927230985305</v>
      </c>
      <c r="AY869" s="17">
        <v>0.45069913595313699</v>
      </c>
      <c r="AZ869" s="17">
        <v>0.45301804746719498</v>
      </c>
      <c r="BA869" s="17">
        <v>0.53565853703777599</v>
      </c>
      <c r="BB869" s="17">
        <v>0.50186936994311604</v>
      </c>
      <c r="BC869" s="17">
        <v>0.61756903727523305</v>
      </c>
      <c r="BD869" s="17">
        <v>0.62279320708760499</v>
      </c>
      <c r="BE869" s="17">
        <v>0.532603031811407</v>
      </c>
      <c r="BF869" s="17">
        <v>0.51124432540847797</v>
      </c>
      <c r="BG869" s="17">
        <v>0.46947758655407301</v>
      </c>
      <c r="BH869" s="17">
        <v>0.61473383532762604</v>
      </c>
      <c r="BI869" s="17">
        <v>0.59235280213963504</v>
      </c>
      <c r="BJ869" s="17">
        <v>0.50581116046913299</v>
      </c>
      <c r="BK869" s="17">
        <v>0.52326824805375105</v>
      </c>
      <c r="BL869" s="17"/>
      <c r="BM869" s="17">
        <v>0.53205848421096003</v>
      </c>
      <c r="BN869" s="17">
        <v>0.56632376980297505</v>
      </c>
      <c r="BO869" s="17">
        <v>0.46096042329183501</v>
      </c>
      <c r="BP869" s="17">
        <v>0.56842251213013295</v>
      </c>
      <c r="BQ869" s="17">
        <v>0.459573956211701</v>
      </c>
      <c r="BR869" s="17">
        <v>0.436966628204008</v>
      </c>
      <c r="BS869" s="17"/>
      <c r="BT869" s="17">
        <v>0.53652384466438097</v>
      </c>
      <c r="BU869" s="17">
        <v>0.51682068605395604</v>
      </c>
      <c r="BV869" s="17"/>
      <c r="BW869" s="17">
        <v>0.508551242658558</v>
      </c>
      <c r="BX869" s="17">
        <v>0.54716902742953799</v>
      </c>
      <c r="BY869" s="17"/>
      <c r="BZ869" s="17">
        <v>0.52955560886394804</v>
      </c>
      <c r="CA869" s="17" t="s">
        <v>131</v>
      </c>
      <c r="CB869" s="17" t="s">
        <v>131</v>
      </c>
      <c r="CC869" s="17"/>
      <c r="CD869" s="17">
        <v>0.52480189103610697</v>
      </c>
      <c r="CE869" s="17">
        <v>0.52227300692898804</v>
      </c>
      <c r="CF869" s="17">
        <v>0.588896461357717</v>
      </c>
      <c r="CG869" s="17"/>
      <c r="CH869" s="17">
        <v>0.52624268767270199</v>
      </c>
      <c r="CI869" s="17">
        <v>0.51638835882049905</v>
      </c>
      <c r="CJ869" s="17">
        <v>0.584811136115026</v>
      </c>
      <c r="CK869" s="17"/>
      <c r="CL869" s="17">
        <v>0.53776090680036903</v>
      </c>
      <c r="CM869" s="17">
        <v>0.52062200077397702</v>
      </c>
      <c r="CN869" s="17"/>
      <c r="CO869" s="17">
        <v>0.39512728524780799</v>
      </c>
      <c r="CP869" s="17">
        <v>0.53730060222112197</v>
      </c>
      <c r="CQ869" s="17">
        <v>0.56885796869066396</v>
      </c>
      <c r="CR869" s="17">
        <v>0.47893885632241201</v>
      </c>
    </row>
    <row r="870" spans="2:96" x14ac:dyDescent="0.25">
      <c r="B870" t="s">
        <v>455</v>
      </c>
      <c r="C870" s="17">
        <v>7.7314055495503506E-2</v>
      </c>
      <c r="D870" s="17">
        <v>8.3779016268332299E-2</v>
      </c>
      <c r="E870" s="17">
        <v>7.0197439344085802E-2</v>
      </c>
      <c r="F870" s="17"/>
      <c r="G870" s="17">
        <v>0.11205299671418301</v>
      </c>
      <c r="H870" s="17">
        <v>9.7624007712709002E-2</v>
      </c>
      <c r="I870" s="17">
        <v>9.8412574656412996E-2</v>
      </c>
      <c r="J870" s="17">
        <v>8.2755258269002596E-2</v>
      </c>
      <c r="K870" s="17">
        <v>6.2676757255431301E-2</v>
      </c>
      <c r="L870" s="17">
        <v>3.3983343515874301E-2</v>
      </c>
      <c r="M870" s="17"/>
      <c r="N870" s="17">
        <v>7.8968034852914398E-2</v>
      </c>
      <c r="O870" s="17">
        <v>6.7934728810655404E-2</v>
      </c>
      <c r="P870" s="17">
        <v>7.4968332019960393E-2</v>
      </c>
      <c r="Q870" s="17">
        <v>8.5735522214438906E-2</v>
      </c>
      <c r="R870" s="17"/>
      <c r="S870" s="17">
        <v>8.1653171754281703E-2</v>
      </c>
      <c r="T870" s="17">
        <v>8.4367258240284002E-2</v>
      </c>
      <c r="U870" s="17">
        <v>8.0045920281409999E-2</v>
      </c>
      <c r="V870" s="17">
        <v>7.3824408410108094E-2</v>
      </c>
      <c r="W870" s="17">
        <v>8.8055621521056698E-2</v>
      </c>
      <c r="X870" s="17">
        <v>6.1252964393019901E-2</v>
      </c>
      <c r="Y870" s="17">
        <v>8.1455478814334001E-2</v>
      </c>
      <c r="Z870" s="17">
        <v>8.5003455796323193E-2</v>
      </c>
      <c r="AA870" s="17">
        <v>6.9803444450541402E-2</v>
      </c>
      <c r="AB870" s="17">
        <v>8.6508095142533603E-2</v>
      </c>
      <c r="AC870" s="17">
        <v>5.9577600286324903E-2</v>
      </c>
      <c r="AD870" s="17">
        <v>0</v>
      </c>
      <c r="AE870" s="17"/>
      <c r="AF870" s="17">
        <v>5.9530901138747698E-2</v>
      </c>
      <c r="AG870" s="17">
        <v>9.8553289073831901E-2</v>
      </c>
      <c r="AH870" s="17">
        <v>7.2131850343451404E-2</v>
      </c>
      <c r="AI870" s="17">
        <v>5.2412637816631497E-2</v>
      </c>
      <c r="AJ870" s="17">
        <v>9.5238801359643799E-2</v>
      </c>
      <c r="AK870" s="17"/>
      <c r="AL870" s="17">
        <v>4.5634243030506998E-2</v>
      </c>
      <c r="AM870" s="17">
        <v>8.6075884731070001E-2</v>
      </c>
      <c r="AN870" s="17">
        <v>0.104253344259386</v>
      </c>
      <c r="AO870" s="17"/>
      <c r="AP870" s="17">
        <v>7.88838026064239E-2</v>
      </c>
      <c r="AQ870" s="17">
        <v>7.6222717293108894E-2</v>
      </c>
      <c r="AR870" s="17">
        <v>0.10263285373178301</v>
      </c>
      <c r="AS870" s="17">
        <v>6.94813275968688E-2</v>
      </c>
      <c r="AT870" s="17">
        <v>0</v>
      </c>
      <c r="AU870" s="17"/>
      <c r="AV870" s="17">
        <v>0.488791505994631</v>
      </c>
      <c r="AW870" s="17">
        <v>5.7383642724214499E-2</v>
      </c>
      <c r="AX870" s="17">
        <v>7.4865739877042203E-2</v>
      </c>
      <c r="AY870" s="17">
        <v>4.6055099338402399E-2</v>
      </c>
      <c r="AZ870" s="17">
        <v>7.3692421268164193E-2</v>
      </c>
      <c r="BA870" s="17">
        <v>8.1412917903762802E-2</v>
      </c>
      <c r="BB870" s="17">
        <v>0.137800391805871</v>
      </c>
      <c r="BC870" s="17">
        <v>5.0893966096756699E-2</v>
      </c>
      <c r="BD870" s="17">
        <v>0.112861051523132</v>
      </c>
      <c r="BE870" s="17">
        <v>2.5591204782085299E-2</v>
      </c>
      <c r="BF870" s="17">
        <v>8.4836265516637102E-2</v>
      </c>
      <c r="BG870" s="17">
        <v>8.9041253480447294E-2</v>
      </c>
      <c r="BH870" s="17">
        <v>5.4512260812726997E-2</v>
      </c>
      <c r="BI870" s="17">
        <v>6.7110452445959798E-2</v>
      </c>
      <c r="BJ870" s="17">
        <v>3.4158167870274397E-2</v>
      </c>
      <c r="BK870" s="17">
        <v>3.8043152600864202E-2</v>
      </c>
      <c r="BL870" s="17"/>
      <c r="BM870" s="17">
        <v>9.3758538925328302E-2</v>
      </c>
      <c r="BN870" s="17">
        <v>7.3933725015420407E-2</v>
      </c>
      <c r="BO870" s="17">
        <v>8.3145762727787703E-2</v>
      </c>
      <c r="BP870" s="17">
        <v>6.47517805286041E-2</v>
      </c>
      <c r="BQ870" s="17">
        <v>5.9347767157769502E-2</v>
      </c>
      <c r="BR870" s="17">
        <v>0.11567453295529299</v>
      </c>
      <c r="BS870" s="17"/>
      <c r="BT870" s="17">
        <v>7.2683045746132796E-2</v>
      </c>
      <c r="BU870" s="17">
        <v>8.5277571416410694E-2</v>
      </c>
      <c r="BV870" s="17"/>
      <c r="BW870" s="17">
        <v>8.7424710447597406E-2</v>
      </c>
      <c r="BX870" s="17">
        <v>7.1859705613077807E-2</v>
      </c>
      <c r="BY870" s="17"/>
      <c r="BZ870" s="17">
        <v>7.7314055495503506E-2</v>
      </c>
      <c r="CA870" s="17" t="s">
        <v>131</v>
      </c>
      <c r="CB870" s="17" t="s">
        <v>131</v>
      </c>
      <c r="CC870" s="17"/>
      <c r="CD870" s="17">
        <v>7.5668639710329097E-2</v>
      </c>
      <c r="CE870" s="17">
        <v>0.11220818730104901</v>
      </c>
      <c r="CF870" s="17">
        <v>5.5588102243821699E-2</v>
      </c>
      <c r="CG870" s="17"/>
      <c r="CH870" s="17">
        <v>7.3431083074327302E-2</v>
      </c>
      <c r="CI870" s="17">
        <v>0.118440568401891</v>
      </c>
      <c r="CJ870" s="17">
        <v>6.3335842719764293E-2</v>
      </c>
      <c r="CK870" s="17"/>
      <c r="CL870" s="17">
        <v>7.1578106811198194E-2</v>
      </c>
      <c r="CM870" s="17">
        <v>8.0804199513705793E-2</v>
      </c>
      <c r="CN870" s="17"/>
      <c r="CO870" s="17">
        <v>1.39073177572733E-2</v>
      </c>
      <c r="CP870" s="17">
        <v>6.0310347350634598E-2</v>
      </c>
      <c r="CQ870" s="17">
        <v>5.8186766824119898E-2</v>
      </c>
      <c r="CR870" s="17">
        <v>0.172145444469368</v>
      </c>
    </row>
    <row r="871" spans="2:96" x14ac:dyDescent="0.25">
      <c r="B871" t="s">
        <v>456</v>
      </c>
      <c r="C871" s="17">
        <v>2.36440889528646E-2</v>
      </c>
      <c r="D871" s="17">
        <v>3.0563399126507702E-2</v>
      </c>
      <c r="E871" s="17">
        <v>1.7336673549169401E-2</v>
      </c>
      <c r="F871" s="17"/>
      <c r="G871" s="17">
        <v>1.5192409096895799E-2</v>
      </c>
      <c r="H871" s="17">
        <v>2.5451536231635302E-2</v>
      </c>
      <c r="I871" s="17">
        <v>1.7936817350714299E-2</v>
      </c>
      <c r="J871" s="17">
        <v>4.4537347966280803E-2</v>
      </c>
      <c r="K871" s="17">
        <v>2.2695592834713601E-2</v>
      </c>
      <c r="L871" s="17">
        <v>1.5556316457905599E-2</v>
      </c>
      <c r="M871" s="17"/>
      <c r="N871" s="17">
        <v>1.10875044973504E-2</v>
      </c>
      <c r="O871" s="17">
        <v>2.3762644388151798E-2</v>
      </c>
      <c r="P871" s="17">
        <v>3.1241971679205699E-2</v>
      </c>
      <c r="Q871" s="17">
        <v>3.0816043005674001E-2</v>
      </c>
      <c r="R871" s="17"/>
      <c r="S871" s="17">
        <v>2.7434062816430901E-2</v>
      </c>
      <c r="T871" s="17">
        <v>2.13825812110723E-2</v>
      </c>
      <c r="U871" s="17">
        <v>3.8475736929097802E-2</v>
      </c>
      <c r="V871" s="17">
        <v>1.6903553268081E-2</v>
      </c>
      <c r="W871" s="17">
        <v>9.3977479486561898E-3</v>
      </c>
      <c r="X871" s="17">
        <v>1.40392488508877E-2</v>
      </c>
      <c r="Y871" s="17">
        <v>1.3577792027602001E-2</v>
      </c>
      <c r="Z871" s="17">
        <v>5.4255817686966502E-2</v>
      </c>
      <c r="AA871" s="17">
        <v>1.06990252636906E-2</v>
      </c>
      <c r="AB871" s="17">
        <v>5.4067254733094199E-2</v>
      </c>
      <c r="AC871" s="17">
        <v>2.0147705851728301E-2</v>
      </c>
      <c r="AD871" s="17">
        <v>0</v>
      </c>
      <c r="AE871" s="17"/>
      <c r="AF871" s="17">
        <v>1.8921246042175901E-2</v>
      </c>
      <c r="AG871" s="17">
        <v>1.39447514951948E-2</v>
      </c>
      <c r="AH871" s="17">
        <v>2.6335463533800899E-2</v>
      </c>
      <c r="AI871" s="17">
        <v>0.20082259889738199</v>
      </c>
      <c r="AJ871" s="17">
        <v>4.5081811930503798E-2</v>
      </c>
      <c r="AK871" s="17"/>
      <c r="AL871" s="17">
        <v>1.4069484979299499E-2</v>
      </c>
      <c r="AM871" s="17">
        <v>2.3945155662977599E-2</v>
      </c>
      <c r="AN871" s="17">
        <v>2.11363296479091E-2</v>
      </c>
      <c r="AO871" s="17"/>
      <c r="AP871" s="17">
        <v>2.0683906395869998E-2</v>
      </c>
      <c r="AQ871" s="17">
        <v>3.2813123066271099E-2</v>
      </c>
      <c r="AR871" s="17">
        <v>2.3025171190463E-2</v>
      </c>
      <c r="AS871" s="17">
        <v>1.09747159418853E-2</v>
      </c>
      <c r="AT871" s="17">
        <v>4.0650491457173102E-2</v>
      </c>
      <c r="AU871" s="17"/>
      <c r="AV871" s="17">
        <v>0</v>
      </c>
      <c r="AW871" s="17">
        <v>5.7113501246472499E-2</v>
      </c>
      <c r="AX871" s="17">
        <v>3.2024994132941402E-2</v>
      </c>
      <c r="AY871" s="17">
        <v>4.2672105745488201E-2</v>
      </c>
      <c r="AZ871" s="17">
        <v>2.7297608629420701E-2</v>
      </c>
      <c r="BA871" s="17">
        <v>1.8326200961953899E-2</v>
      </c>
      <c r="BB871" s="17">
        <v>2.65133586274722E-2</v>
      </c>
      <c r="BC871" s="17">
        <v>1.8419892751441201E-2</v>
      </c>
      <c r="BD871" s="17">
        <v>1.9064455424914001E-2</v>
      </c>
      <c r="BE871" s="17">
        <v>3.6748970786092301E-2</v>
      </c>
      <c r="BF871" s="17">
        <v>2.46314036556937E-2</v>
      </c>
      <c r="BG871" s="17">
        <v>0</v>
      </c>
      <c r="BH871" s="17">
        <v>0</v>
      </c>
      <c r="BI871" s="17">
        <v>6.3595906673957703E-2</v>
      </c>
      <c r="BJ871" s="17">
        <v>0</v>
      </c>
      <c r="BK871" s="17">
        <v>0</v>
      </c>
      <c r="BL871" s="17"/>
      <c r="BM871" s="17">
        <v>1.3330540647665199E-2</v>
      </c>
      <c r="BN871" s="17">
        <v>2.6955378046119902E-2</v>
      </c>
      <c r="BO871" s="17">
        <v>3.8924946757251201E-2</v>
      </c>
      <c r="BP871" s="17">
        <v>2.6935161371737799E-2</v>
      </c>
      <c r="BQ871" s="17">
        <v>6.3945200381959801E-3</v>
      </c>
      <c r="BR871" s="17">
        <v>2.0415880293260202E-2</v>
      </c>
      <c r="BS871" s="17"/>
      <c r="BT871" s="17">
        <v>1.9386011275751101E-2</v>
      </c>
      <c r="BU871" s="17">
        <v>2.7942876200487601E-2</v>
      </c>
      <c r="BV871" s="17"/>
      <c r="BW871" s="17">
        <v>2.40060849716499E-2</v>
      </c>
      <c r="BX871" s="17">
        <v>2.3545306557738999E-2</v>
      </c>
      <c r="BY871" s="17"/>
      <c r="BZ871" s="17">
        <v>2.36440889528646E-2</v>
      </c>
      <c r="CA871" s="17" t="s">
        <v>131</v>
      </c>
      <c r="CB871" s="17" t="s">
        <v>131</v>
      </c>
      <c r="CC871" s="17"/>
      <c r="CD871" s="17">
        <v>2.1510488750512698E-2</v>
      </c>
      <c r="CE871" s="17">
        <v>2.9568141678443401E-2</v>
      </c>
      <c r="CF871" s="17">
        <v>4.5807449346716898E-2</v>
      </c>
      <c r="CG871" s="17"/>
      <c r="CH871" s="17">
        <v>2.0082880820242899E-2</v>
      </c>
      <c r="CI871" s="17">
        <v>2.9153087609425001E-2</v>
      </c>
      <c r="CJ871" s="17">
        <v>4.4324605272224198E-2</v>
      </c>
      <c r="CK871" s="17"/>
      <c r="CL871" s="17">
        <v>2.2117602344536899E-2</v>
      </c>
      <c r="CM871" s="17">
        <v>2.2524667193337601E-2</v>
      </c>
      <c r="CN871" s="17"/>
      <c r="CO871" s="17">
        <v>1.33019413619038E-2</v>
      </c>
      <c r="CP871" s="17">
        <v>1.33889635925558E-2</v>
      </c>
      <c r="CQ871" s="17">
        <v>3.03195032773005E-2</v>
      </c>
      <c r="CR871" s="17">
        <v>3.4952261440144898E-2</v>
      </c>
    </row>
    <row r="872" spans="2:96" x14ac:dyDescent="0.25">
      <c r="B872" t="s">
        <v>175</v>
      </c>
      <c r="C872" s="17">
        <v>1.76175108166302E-2</v>
      </c>
      <c r="D872" s="17">
        <v>1.6184637791174999E-2</v>
      </c>
      <c r="E872" s="17">
        <v>1.8986685428973499E-2</v>
      </c>
      <c r="F872" s="17"/>
      <c r="G872" s="17">
        <v>0</v>
      </c>
      <c r="H872" s="17">
        <v>2.5475475128870599E-2</v>
      </c>
      <c r="I872" s="17">
        <v>3.2505198519614198E-2</v>
      </c>
      <c r="J872" s="17">
        <v>2.0907100566239099E-2</v>
      </c>
      <c r="K872" s="17">
        <v>1.7127818420927698E-2</v>
      </c>
      <c r="L872" s="17">
        <v>8.4279205873093697E-3</v>
      </c>
      <c r="M872" s="17"/>
      <c r="N872" s="17">
        <v>1.1138476019154801E-2</v>
      </c>
      <c r="O872" s="17">
        <v>1.47259666441714E-2</v>
      </c>
      <c r="P872" s="17">
        <v>2.6830962021160198E-2</v>
      </c>
      <c r="Q872" s="17">
        <v>1.9753470983207701E-2</v>
      </c>
      <c r="R872" s="17"/>
      <c r="S872" s="17">
        <v>9.2194124334098806E-3</v>
      </c>
      <c r="T872" s="17">
        <v>4.5276635266523297E-3</v>
      </c>
      <c r="U872" s="17">
        <v>2.5866386540010701E-2</v>
      </c>
      <c r="V872" s="17">
        <v>7.50075396382057E-3</v>
      </c>
      <c r="W872" s="17">
        <v>1.4660739676963699E-2</v>
      </c>
      <c r="X872" s="17">
        <v>2.7574865580182299E-2</v>
      </c>
      <c r="Y872" s="17">
        <v>2.1653496187975001E-2</v>
      </c>
      <c r="Z872" s="17">
        <v>0</v>
      </c>
      <c r="AA872" s="17">
        <v>1.70791676679855E-2</v>
      </c>
      <c r="AB872" s="17">
        <v>4.0252905868785001E-2</v>
      </c>
      <c r="AC872" s="17">
        <v>3.2719700701709202E-2</v>
      </c>
      <c r="AD872" s="17">
        <v>0</v>
      </c>
      <c r="AE872" s="17"/>
      <c r="AF872" s="17">
        <v>1.9958504959513901E-2</v>
      </c>
      <c r="AG872" s="17">
        <v>1.3497736188718801E-2</v>
      </c>
      <c r="AH872" s="17">
        <v>1.1153696856720101E-2</v>
      </c>
      <c r="AI872" s="17">
        <v>0</v>
      </c>
      <c r="AJ872" s="17">
        <v>1.9385460664149801E-2</v>
      </c>
      <c r="AK872" s="17"/>
      <c r="AL872" s="17">
        <v>1.54334231350973E-2</v>
      </c>
      <c r="AM872" s="17">
        <v>1.7407136120644501E-2</v>
      </c>
      <c r="AN872" s="17">
        <v>8.9517396667010193E-3</v>
      </c>
      <c r="AO872" s="17"/>
      <c r="AP872" s="17">
        <v>1.4605092269376599E-2</v>
      </c>
      <c r="AQ872" s="17">
        <v>2.1133884103589299E-2</v>
      </c>
      <c r="AR872" s="17">
        <v>2.4177347357143799E-2</v>
      </c>
      <c r="AS872" s="17">
        <v>0</v>
      </c>
      <c r="AT872" s="17">
        <v>0</v>
      </c>
      <c r="AU872" s="17"/>
      <c r="AV872" s="17">
        <v>0</v>
      </c>
      <c r="AW872" s="17">
        <v>2.5771739846866301E-2</v>
      </c>
      <c r="AX872" s="17">
        <v>0</v>
      </c>
      <c r="AY872" s="17">
        <v>5.7410470139233803E-2</v>
      </c>
      <c r="AZ872" s="17">
        <v>2.2834805015660101E-2</v>
      </c>
      <c r="BA872" s="17">
        <v>1.47603168316729E-2</v>
      </c>
      <c r="BB872" s="17">
        <v>7.2256477103228899E-3</v>
      </c>
      <c r="BC872" s="17">
        <v>1.50328158560532E-2</v>
      </c>
      <c r="BD872" s="17">
        <v>0</v>
      </c>
      <c r="BE872" s="17">
        <v>1.40767272535713E-2</v>
      </c>
      <c r="BF872" s="17">
        <v>1.6466681563629001E-2</v>
      </c>
      <c r="BG872" s="17">
        <v>1.0172664022035101E-2</v>
      </c>
      <c r="BH872" s="17">
        <v>0</v>
      </c>
      <c r="BI872" s="17">
        <v>2.3955083091667301E-2</v>
      </c>
      <c r="BJ872" s="17">
        <v>2.7033944016646601E-2</v>
      </c>
      <c r="BK872" s="17">
        <v>0</v>
      </c>
      <c r="BL872" s="17"/>
      <c r="BM872" s="17">
        <v>1.0339877498478599E-2</v>
      </c>
      <c r="BN872" s="17">
        <v>2.5798138886669798E-2</v>
      </c>
      <c r="BO872" s="17">
        <v>2.5005639611005201E-2</v>
      </c>
      <c r="BP872" s="17">
        <v>3.8599803685241598E-3</v>
      </c>
      <c r="BQ872" s="17">
        <v>2.6600401286255099E-2</v>
      </c>
      <c r="BR872" s="17">
        <v>1.58529192550762E-2</v>
      </c>
      <c r="BS872" s="17"/>
      <c r="BT872" s="17">
        <v>1.1167632445134299E-2</v>
      </c>
      <c r="BU872" s="17">
        <v>2.8839222362361899E-2</v>
      </c>
      <c r="BV872" s="17"/>
      <c r="BW872" s="17">
        <v>9.7634336721464793E-3</v>
      </c>
      <c r="BX872" s="17">
        <v>1.19970001916056E-2</v>
      </c>
      <c r="BY872" s="17"/>
      <c r="BZ872" s="17">
        <v>1.76175108166302E-2</v>
      </c>
      <c r="CA872" s="17" t="s">
        <v>131</v>
      </c>
      <c r="CB872" s="17" t="s">
        <v>131</v>
      </c>
      <c r="CC872" s="17"/>
      <c r="CD872" s="17">
        <v>1.32640000587379E-2</v>
      </c>
      <c r="CE872" s="17">
        <v>4.6277205944009102E-2</v>
      </c>
      <c r="CF872" s="17">
        <v>1.7824289921700799E-2</v>
      </c>
      <c r="CG872" s="17"/>
      <c r="CH872" s="17">
        <v>1.24840397858833E-2</v>
      </c>
      <c r="CI872" s="17">
        <v>5.23034771842169E-2</v>
      </c>
      <c r="CJ872" s="17">
        <v>1.7247295501156199E-2</v>
      </c>
      <c r="CK872" s="17"/>
      <c r="CL872" s="17">
        <v>1.1259641613675E-2</v>
      </c>
      <c r="CM872" s="17">
        <v>1.9675313383410099E-2</v>
      </c>
      <c r="CN872" s="17"/>
      <c r="CO872" s="17">
        <v>0</v>
      </c>
      <c r="CP872" s="17">
        <v>1.5804187920410401E-2</v>
      </c>
      <c r="CQ872" s="17">
        <v>1.7705612363424501E-2</v>
      </c>
      <c r="CR872" s="17">
        <v>2.7047142245884701E-2</v>
      </c>
    </row>
    <row r="873" spans="2:96" x14ac:dyDescent="0.25">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c r="BE873" s="17"/>
      <c r="BF873" s="17"/>
      <c r="BG873" s="17"/>
      <c r="BH873" s="17"/>
      <c r="BI873" s="17"/>
      <c r="BJ873" s="17"/>
      <c r="BK873" s="17"/>
      <c r="BL873" s="17"/>
      <c r="BM873" s="17"/>
      <c r="BN873" s="17"/>
      <c r="BO873" s="17"/>
      <c r="BP873" s="17"/>
      <c r="BQ873" s="17"/>
      <c r="BR873" s="17"/>
      <c r="BS873" s="17"/>
      <c r="BT873" s="17"/>
      <c r="BU873" s="17"/>
      <c r="BV873" s="17"/>
      <c r="BW873" s="17"/>
      <c r="BX873" s="17"/>
      <c r="BY873" s="17"/>
      <c r="BZ873" s="17"/>
      <c r="CA873" s="17"/>
      <c r="CB873" s="17"/>
      <c r="CC873" s="17"/>
      <c r="CD873" s="17"/>
      <c r="CE873" s="17"/>
      <c r="CF873" s="17"/>
      <c r="CG873" s="17"/>
      <c r="CH873" s="17"/>
      <c r="CI873" s="17"/>
      <c r="CJ873" s="17"/>
      <c r="CK873" s="17"/>
      <c r="CL873" s="17"/>
      <c r="CM873" s="17"/>
      <c r="CN873" s="17"/>
      <c r="CO873" s="17"/>
      <c r="CP873" s="17"/>
      <c r="CQ873" s="17"/>
      <c r="CR873" s="17"/>
    </row>
    <row r="874" spans="2:96" x14ac:dyDescent="0.25">
      <c r="B874" s="6" t="s">
        <v>459</v>
      </c>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c r="AJ874" s="17"/>
      <c r="AK874" s="17"/>
      <c r="AL874" s="17"/>
      <c r="AM874" s="17"/>
      <c r="AN874" s="17"/>
      <c r="AO874" s="17"/>
      <c r="AP874" s="17"/>
      <c r="AQ874" s="17"/>
      <c r="AR874" s="17"/>
      <c r="AS874" s="17"/>
      <c r="AT874" s="17"/>
      <c r="AU874" s="17"/>
      <c r="AV874" s="17"/>
      <c r="AW874" s="17"/>
      <c r="AX874" s="17"/>
      <c r="AY874" s="17"/>
      <c r="AZ874" s="17"/>
      <c r="BA874" s="17"/>
      <c r="BB874" s="17"/>
      <c r="BC874" s="17"/>
      <c r="BD874" s="17"/>
      <c r="BE874" s="17"/>
      <c r="BF874" s="17"/>
      <c r="BG874" s="17"/>
      <c r="BH874" s="17"/>
      <c r="BI874" s="17"/>
      <c r="BJ874" s="17"/>
      <c r="BK874" s="17"/>
      <c r="BL874" s="17"/>
      <c r="BM874" s="17"/>
      <c r="BN874" s="17"/>
      <c r="BO874" s="17"/>
      <c r="BP874" s="17"/>
      <c r="BQ874" s="17"/>
      <c r="BR874" s="17"/>
      <c r="BS874" s="17"/>
      <c r="BT874" s="17"/>
      <c r="BU874" s="17"/>
      <c r="BV874" s="17"/>
      <c r="BW874" s="17"/>
      <c r="BX874" s="17"/>
      <c r="BY874" s="17"/>
      <c r="BZ874" s="17"/>
      <c r="CA874" s="17"/>
      <c r="CB874" s="17"/>
      <c r="CC874" s="17"/>
      <c r="CD874" s="17"/>
      <c r="CE874" s="17"/>
      <c r="CF874" s="17"/>
      <c r="CG874" s="17"/>
      <c r="CH874" s="17"/>
      <c r="CI874" s="17"/>
      <c r="CJ874" s="17"/>
      <c r="CK874" s="17"/>
      <c r="CL874" s="17"/>
      <c r="CM874" s="17"/>
      <c r="CN874" s="17"/>
      <c r="CO874" s="17"/>
      <c r="CP874" s="17"/>
      <c r="CQ874" s="17"/>
      <c r="CR874" s="17"/>
    </row>
    <row r="875" spans="2:96" x14ac:dyDescent="0.25">
      <c r="B875" s="24" t="s">
        <v>384</v>
      </c>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17"/>
      <c r="AK875" s="17"/>
      <c r="AL875" s="17"/>
      <c r="AM875" s="17"/>
      <c r="AN875" s="17"/>
      <c r="AO875" s="17"/>
      <c r="AP875" s="17"/>
      <c r="AQ875" s="17"/>
      <c r="AR875" s="17"/>
      <c r="AS875" s="17"/>
      <c r="AT875" s="17"/>
      <c r="AU875" s="17"/>
      <c r="AV875" s="17"/>
      <c r="AW875" s="17"/>
      <c r="AX875" s="17"/>
      <c r="AY875" s="17"/>
      <c r="AZ875" s="17"/>
      <c r="BA875" s="17"/>
      <c r="BB875" s="17"/>
      <c r="BC875" s="17"/>
      <c r="BD875" s="17"/>
      <c r="BE875" s="17"/>
      <c r="BF875" s="17"/>
      <c r="BG875" s="17"/>
      <c r="BH875" s="17"/>
      <c r="BI875" s="17"/>
      <c r="BJ875" s="17"/>
      <c r="BK875" s="17"/>
      <c r="BL875" s="17"/>
      <c r="BM875" s="17"/>
      <c r="BN875" s="17"/>
      <c r="BO875" s="17"/>
      <c r="BP875" s="17"/>
      <c r="BQ875" s="17"/>
      <c r="BR875" s="17"/>
      <c r="BS875" s="17"/>
      <c r="BT875" s="17"/>
      <c r="BU875" s="17"/>
      <c r="BV875" s="17"/>
      <c r="BW875" s="17"/>
      <c r="BX875" s="17"/>
      <c r="BY875" s="17"/>
      <c r="BZ875" s="17"/>
      <c r="CA875" s="17"/>
      <c r="CB875" s="17"/>
      <c r="CC875" s="17"/>
      <c r="CD875" s="17"/>
      <c r="CE875" s="17"/>
      <c r="CF875" s="17"/>
      <c r="CG875" s="17"/>
      <c r="CH875" s="17"/>
      <c r="CI875" s="17"/>
      <c r="CJ875" s="17"/>
      <c r="CK875" s="17"/>
      <c r="CL875" s="17"/>
      <c r="CM875" s="17"/>
      <c r="CN875" s="17"/>
      <c r="CO875" s="17"/>
      <c r="CP875" s="17"/>
      <c r="CQ875" s="17"/>
      <c r="CR875" s="17"/>
    </row>
    <row r="876" spans="2:96" x14ac:dyDescent="0.25">
      <c r="B876" t="s">
        <v>453</v>
      </c>
      <c r="C876" s="17">
        <v>0.22447419469556101</v>
      </c>
      <c r="D876" s="17">
        <v>0.22234098073504999</v>
      </c>
      <c r="E876" s="17">
        <v>0.22706745418411001</v>
      </c>
      <c r="F876" s="17"/>
      <c r="G876" s="17">
        <v>0.301237104082137</v>
      </c>
      <c r="H876" s="17">
        <v>0.214522394128452</v>
      </c>
      <c r="I876" s="17">
        <v>0.16400438275302401</v>
      </c>
      <c r="J876" s="17">
        <v>0.17095621974336001</v>
      </c>
      <c r="K876" s="17">
        <v>0.247440639129724</v>
      </c>
      <c r="L876" s="17">
        <v>0.26053791749143401</v>
      </c>
      <c r="M876" s="17"/>
      <c r="N876" s="17">
        <v>0.22844225304957699</v>
      </c>
      <c r="O876" s="17">
        <v>0.16444124392178899</v>
      </c>
      <c r="P876" s="17">
        <v>0.23073869678810999</v>
      </c>
      <c r="Q876" s="17">
        <v>0.28135342753300502</v>
      </c>
      <c r="R876" s="17"/>
      <c r="S876" s="17">
        <v>0.20947151249983501</v>
      </c>
      <c r="T876" s="17">
        <v>0.22380315244795701</v>
      </c>
      <c r="U876" s="17">
        <v>0.22778909759471999</v>
      </c>
      <c r="V876" s="17">
        <v>0.25195503991617602</v>
      </c>
      <c r="W876" s="17">
        <v>0.280948425738685</v>
      </c>
      <c r="X876" s="17">
        <v>0.17090910171916401</v>
      </c>
      <c r="Y876" s="17">
        <v>0.189998181072487</v>
      </c>
      <c r="Z876" s="17">
        <v>0.24333648518008999</v>
      </c>
      <c r="AA876" s="17">
        <v>0.26182643284759199</v>
      </c>
      <c r="AB876" s="17">
        <v>0.17128581565711701</v>
      </c>
      <c r="AC876" s="17">
        <v>0.278175287633115</v>
      </c>
      <c r="AD876" s="17">
        <v>0.19712882574879201</v>
      </c>
      <c r="AE876" s="17"/>
      <c r="AF876" s="17">
        <v>0.25116638812838699</v>
      </c>
      <c r="AG876" s="17">
        <v>0.22709746458489</v>
      </c>
      <c r="AH876" s="17">
        <v>0.14090890050256499</v>
      </c>
      <c r="AI876" s="17">
        <v>0.17592465860713699</v>
      </c>
      <c r="AJ876" s="17">
        <v>0.17893568165361101</v>
      </c>
      <c r="AK876" s="17"/>
      <c r="AL876" s="17">
        <v>0.287177900073595</v>
      </c>
      <c r="AM876" s="17">
        <v>0.22557494695740901</v>
      </c>
      <c r="AN876" s="17">
        <v>0.16923256651413901</v>
      </c>
      <c r="AO876" s="17"/>
      <c r="AP876" s="17">
        <v>0.24477781941504301</v>
      </c>
      <c r="AQ876" s="17">
        <v>0.244893858869902</v>
      </c>
      <c r="AR876" s="17">
        <v>0.19240107490396799</v>
      </c>
      <c r="AS876" s="17">
        <v>0.163646329036509</v>
      </c>
      <c r="AT876" s="17">
        <v>0.238578391077685</v>
      </c>
      <c r="AU876" s="17"/>
      <c r="AV876" s="17">
        <v>0</v>
      </c>
      <c r="AW876" s="17">
        <v>0.23971486630550601</v>
      </c>
      <c r="AX876" s="17">
        <v>0.30478604770505802</v>
      </c>
      <c r="AY876" s="17">
        <v>0.25769491908526299</v>
      </c>
      <c r="AZ876" s="17">
        <v>0.28019784931242198</v>
      </c>
      <c r="BA876" s="17">
        <v>0.24760243008438401</v>
      </c>
      <c r="BB876" s="17">
        <v>0.17344728398383699</v>
      </c>
      <c r="BC876" s="17">
        <v>0.192845588660045</v>
      </c>
      <c r="BD876" s="17">
        <v>0.144602249915737</v>
      </c>
      <c r="BE876" s="17">
        <v>0.25602717533514102</v>
      </c>
      <c r="BF876" s="17">
        <v>0.24311893802828399</v>
      </c>
      <c r="BG876" s="17">
        <v>0.18297578920135599</v>
      </c>
      <c r="BH876" s="17">
        <v>0.192798656646505</v>
      </c>
      <c r="BI876" s="17">
        <v>0.15654025876706701</v>
      </c>
      <c r="BJ876" s="17">
        <v>0.23200911518647099</v>
      </c>
      <c r="BK876" s="17">
        <v>0.27835809263692801</v>
      </c>
      <c r="BL876" s="17"/>
      <c r="BM876" s="17">
        <v>0.246413005861297</v>
      </c>
      <c r="BN876" s="17">
        <v>0.19798747988579199</v>
      </c>
      <c r="BO876" s="17">
        <v>0.240302500586412</v>
      </c>
      <c r="BP876" s="17">
        <v>0.20083204368378499</v>
      </c>
      <c r="BQ876" s="17">
        <v>0.25709577322384602</v>
      </c>
      <c r="BR876" s="17">
        <v>0.31462279366485901</v>
      </c>
      <c r="BS876" s="17"/>
      <c r="BT876" s="17">
        <v>0.22902317678388501</v>
      </c>
      <c r="BU876" s="17">
        <v>0.21846427395307</v>
      </c>
      <c r="BV876" s="17"/>
      <c r="BW876" s="17">
        <v>0.25961293061908702</v>
      </c>
      <c r="BX876" s="17">
        <v>0.18785019465945699</v>
      </c>
      <c r="BY876" s="17"/>
      <c r="BZ876" s="17">
        <v>0.22447419469556101</v>
      </c>
      <c r="CA876" s="17" t="s">
        <v>131</v>
      </c>
      <c r="CB876" s="17" t="s">
        <v>131</v>
      </c>
      <c r="CC876" s="17"/>
      <c r="CD876" s="17">
        <v>0.21994359887223899</v>
      </c>
      <c r="CE876" s="17">
        <v>0.22020285125215699</v>
      </c>
      <c r="CF876" s="17">
        <v>0.298890113904556</v>
      </c>
      <c r="CG876" s="17"/>
      <c r="CH876" s="17">
        <v>0.22361645435281199</v>
      </c>
      <c r="CI876" s="17">
        <v>0.21245372280232</v>
      </c>
      <c r="CJ876" s="17">
        <v>0.27012656819641701</v>
      </c>
      <c r="CK876" s="17"/>
      <c r="CL876" s="17">
        <v>0.230902492934733</v>
      </c>
      <c r="CM876" s="17">
        <v>0.22599808425794901</v>
      </c>
      <c r="CN876" s="17"/>
      <c r="CO876" s="17">
        <v>0.46231927905456899</v>
      </c>
      <c r="CP876" s="17">
        <v>0.202622967410128</v>
      </c>
      <c r="CQ876" s="17">
        <v>0.230669988355867</v>
      </c>
      <c r="CR876" s="17">
        <v>0.17859298109135999</v>
      </c>
    </row>
    <row r="877" spans="2:96" x14ac:dyDescent="0.25">
      <c r="B877" t="s">
        <v>454</v>
      </c>
      <c r="C877" s="17">
        <v>0.54381563975083502</v>
      </c>
      <c r="D877" s="17">
        <v>0.504902661890966</v>
      </c>
      <c r="E877" s="17">
        <v>0.57838277334671095</v>
      </c>
      <c r="F877" s="17"/>
      <c r="G877" s="17">
        <v>0.498581682245544</v>
      </c>
      <c r="H877" s="17">
        <v>0.53960043235297495</v>
      </c>
      <c r="I877" s="17">
        <v>0.56277123401621298</v>
      </c>
      <c r="J877" s="17">
        <v>0.56185439773720103</v>
      </c>
      <c r="K877" s="17">
        <v>0.52630080418082503</v>
      </c>
      <c r="L877" s="17">
        <v>0.55492805452836902</v>
      </c>
      <c r="M877" s="17"/>
      <c r="N877" s="17">
        <v>0.54804050966653595</v>
      </c>
      <c r="O877" s="17">
        <v>0.588491135232456</v>
      </c>
      <c r="P877" s="17">
        <v>0.54067441458740295</v>
      </c>
      <c r="Q877" s="17">
        <v>0.49233959376209802</v>
      </c>
      <c r="R877" s="17"/>
      <c r="S877" s="17">
        <v>0.54732475643997502</v>
      </c>
      <c r="T877" s="17">
        <v>0.52188296425305702</v>
      </c>
      <c r="U877" s="17">
        <v>0.56248245120148399</v>
      </c>
      <c r="V877" s="17">
        <v>0.54630006250720797</v>
      </c>
      <c r="W877" s="17">
        <v>0.50026497045319396</v>
      </c>
      <c r="X877" s="17">
        <v>0.635672307856323</v>
      </c>
      <c r="Y877" s="17">
        <v>0.63455923751058696</v>
      </c>
      <c r="Z877" s="17">
        <v>0.48446260800523699</v>
      </c>
      <c r="AA877" s="17">
        <v>0.52422810013424304</v>
      </c>
      <c r="AB877" s="17">
        <v>0.53054694880601305</v>
      </c>
      <c r="AC877" s="17">
        <v>0.44237558379032299</v>
      </c>
      <c r="AD877" s="17">
        <v>0.298061429004567</v>
      </c>
      <c r="AE877" s="17"/>
      <c r="AF877" s="17">
        <v>0.53867122576604498</v>
      </c>
      <c r="AG877" s="17">
        <v>0.52498088529728204</v>
      </c>
      <c r="AH877" s="17">
        <v>0.59303907296707303</v>
      </c>
      <c r="AI877" s="17">
        <v>0.51669353466995904</v>
      </c>
      <c r="AJ877" s="17">
        <v>0.59148075183995796</v>
      </c>
      <c r="AK877" s="17"/>
      <c r="AL877" s="17">
        <v>0.57726585410166997</v>
      </c>
      <c r="AM877" s="17">
        <v>0.52214216118467704</v>
      </c>
      <c r="AN877" s="17">
        <v>0.58403774064349401</v>
      </c>
      <c r="AO877" s="17"/>
      <c r="AP877" s="17">
        <v>0.52364902077173603</v>
      </c>
      <c r="AQ877" s="17">
        <v>0.51230500341318497</v>
      </c>
      <c r="AR877" s="17">
        <v>0.54332909200159496</v>
      </c>
      <c r="AS877" s="17">
        <v>0.66627175310264697</v>
      </c>
      <c r="AT877" s="17">
        <v>0.63756067037277797</v>
      </c>
      <c r="AU877" s="17"/>
      <c r="AV877" s="17">
        <v>0.51120849400536905</v>
      </c>
      <c r="AW877" s="17">
        <v>0.458508757476835</v>
      </c>
      <c r="AX877" s="17">
        <v>0.476125601454646</v>
      </c>
      <c r="AY877" s="17">
        <v>0.46762720452036199</v>
      </c>
      <c r="AZ877" s="17">
        <v>0.485516627991321</v>
      </c>
      <c r="BA877" s="17">
        <v>0.48360626494513598</v>
      </c>
      <c r="BB877" s="17">
        <v>0.55066489248536299</v>
      </c>
      <c r="BC877" s="17">
        <v>0.60922181472543802</v>
      </c>
      <c r="BD877" s="17">
        <v>0.60018560390942199</v>
      </c>
      <c r="BE877" s="17">
        <v>0.56946642382882595</v>
      </c>
      <c r="BF877" s="17">
        <v>0.49802179248158102</v>
      </c>
      <c r="BG877" s="17">
        <v>0.60169217268548703</v>
      </c>
      <c r="BH877" s="17">
        <v>0.67890836726179404</v>
      </c>
      <c r="BI877" s="17">
        <v>0.63320138138103998</v>
      </c>
      <c r="BJ877" s="17">
        <v>0.64983871217508204</v>
      </c>
      <c r="BK877" s="17">
        <v>0.60440264350004702</v>
      </c>
      <c r="BL877" s="17"/>
      <c r="BM877" s="17">
        <v>0.48882574228673198</v>
      </c>
      <c r="BN877" s="17">
        <v>0.569198789189031</v>
      </c>
      <c r="BO877" s="17">
        <v>0.498121793309035</v>
      </c>
      <c r="BP877" s="17">
        <v>0.58767051751613997</v>
      </c>
      <c r="BQ877" s="17">
        <v>0.54668018439239197</v>
      </c>
      <c r="BR877" s="17">
        <v>0.54004115211131698</v>
      </c>
      <c r="BS877" s="17"/>
      <c r="BT877" s="17">
        <v>0.552429250763803</v>
      </c>
      <c r="BU877" s="17">
        <v>0.53372679602528195</v>
      </c>
      <c r="BV877" s="17"/>
      <c r="BW877" s="17">
        <v>0.53330135525431799</v>
      </c>
      <c r="BX877" s="17">
        <v>0.55901656699673996</v>
      </c>
      <c r="BY877" s="17"/>
      <c r="BZ877" s="17">
        <v>0.54381563975083502</v>
      </c>
      <c r="CA877" s="17" t="s">
        <v>131</v>
      </c>
      <c r="CB877" s="17" t="s">
        <v>131</v>
      </c>
      <c r="CC877" s="17"/>
      <c r="CD877" s="17">
        <v>0.55417607932726198</v>
      </c>
      <c r="CE877" s="17">
        <v>0.488651294610215</v>
      </c>
      <c r="CF877" s="17">
        <v>0.48173655065690102</v>
      </c>
      <c r="CG877" s="17"/>
      <c r="CH877" s="17">
        <v>0.55091509663712102</v>
      </c>
      <c r="CI877" s="17">
        <v>0.52095118846466304</v>
      </c>
      <c r="CJ877" s="17">
        <v>0.46884461547175399</v>
      </c>
      <c r="CK877" s="17"/>
      <c r="CL877" s="17">
        <v>0.53761706312049595</v>
      </c>
      <c r="CM877" s="17">
        <v>0.55613922951585204</v>
      </c>
      <c r="CN877" s="17"/>
      <c r="CO877" s="17">
        <v>0.41015238662697301</v>
      </c>
      <c r="CP877" s="17">
        <v>0.584173313563079</v>
      </c>
      <c r="CQ877" s="17">
        <v>0.55108271661117203</v>
      </c>
      <c r="CR877" s="17">
        <v>0.48962565100189398</v>
      </c>
    </row>
    <row r="878" spans="2:96" x14ac:dyDescent="0.25">
      <c r="B878" t="s">
        <v>455</v>
      </c>
      <c r="C878" s="17">
        <v>0.142161678973137</v>
      </c>
      <c r="D878" s="17">
        <v>0.175691771783442</v>
      </c>
      <c r="E878" s="17">
        <v>0.11167395994714301</v>
      </c>
      <c r="F878" s="17"/>
      <c r="G878" s="17">
        <v>0.185716456474292</v>
      </c>
      <c r="H878" s="17">
        <v>0.15012411561323899</v>
      </c>
      <c r="I878" s="17">
        <v>0.19630037497972599</v>
      </c>
      <c r="J878" s="17">
        <v>0.113938526051879</v>
      </c>
      <c r="K878" s="17">
        <v>0.145229923160167</v>
      </c>
      <c r="L878" s="17">
        <v>9.3371093897527693E-2</v>
      </c>
      <c r="M878" s="17"/>
      <c r="N878" s="17">
        <v>0.14460900120496001</v>
      </c>
      <c r="O878" s="17">
        <v>0.16106292152750201</v>
      </c>
      <c r="P878" s="17">
        <v>0.14013688147902201</v>
      </c>
      <c r="Q878" s="17">
        <v>0.119287813679285</v>
      </c>
      <c r="R878" s="17"/>
      <c r="S878" s="17">
        <v>0.15626708131373601</v>
      </c>
      <c r="T878" s="17">
        <v>0.176835740068713</v>
      </c>
      <c r="U878" s="17">
        <v>0.143951461887978</v>
      </c>
      <c r="V878" s="17">
        <v>0.106842041855314</v>
      </c>
      <c r="W878" s="17">
        <v>0.14311913824202299</v>
      </c>
      <c r="X878" s="17">
        <v>0.11175400725963</v>
      </c>
      <c r="Y878" s="17">
        <v>9.6772408712438696E-2</v>
      </c>
      <c r="Z878" s="17">
        <v>0.113524716409958</v>
      </c>
      <c r="AA878" s="17">
        <v>0.15775368598407399</v>
      </c>
      <c r="AB878" s="17">
        <v>0.138708443586326</v>
      </c>
      <c r="AC878" s="17">
        <v>0.16734068711459399</v>
      </c>
      <c r="AD878" s="17">
        <v>0.50480974524664102</v>
      </c>
      <c r="AE878" s="17"/>
      <c r="AF878" s="17">
        <v>0.121601767905334</v>
      </c>
      <c r="AG878" s="17">
        <v>0.16542811264159199</v>
      </c>
      <c r="AH878" s="17">
        <v>0.16044675781637299</v>
      </c>
      <c r="AI878" s="17">
        <v>5.4448187646501202E-2</v>
      </c>
      <c r="AJ878" s="17">
        <v>0.13011632690358099</v>
      </c>
      <c r="AK878" s="17"/>
      <c r="AL878" s="17">
        <v>8.1838025516802096E-2</v>
      </c>
      <c r="AM878" s="17">
        <v>0.160871242202279</v>
      </c>
      <c r="AN878" s="17">
        <v>0.15725353912839601</v>
      </c>
      <c r="AO878" s="17"/>
      <c r="AP878" s="17">
        <v>0.146666617718054</v>
      </c>
      <c r="AQ878" s="17">
        <v>0.14153203271137699</v>
      </c>
      <c r="AR878" s="17">
        <v>0.169608580035914</v>
      </c>
      <c r="AS878" s="17">
        <v>0.116782634670947</v>
      </c>
      <c r="AT878" s="17">
        <v>0</v>
      </c>
      <c r="AU878" s="17"/>
      <c r="AV878" s="17">
        <v>0.488791505994631</v>
      </c>
      <c r="AW878" s="17">
        <v>0.125884442739612</v>
      </c>
      <c r="AX878" s="17">
        <v>0.15860054254110001</v>
      </c>
      <c r="AY878" s="17">
        <v>0.12342313021024499</v>
      </c>
      <c r="AZ878" s="17">
        <v>0.13319566842039801</v>
      </c>
      <c r="BA878" s="17">
        <v>0.186122762092677</v>
      </c>
      <c r="BB878" s="17">
        <v>0.171761438433506</v>
      </c>
      <c r="BC878" s="17">
        <v>0.142784822941497</v>
      </c>
      <c r="BD878" s="17">
        <v>0.159355163152855</v>
      </c>
      <c r="BE878" s="17">
        <v>0.11326267654869</v>
      </c>
      <c r="BF878" s="17">
        <v>0.16019260069051799</v>
      </c>
      <c r="BG878" s="17">
        <v>0.14819667698053801</v>
      </c>
      <c r="BH878" s="17">
        <v>0.11011090807144699</v>
      </c>
      <c r="BI878" s="17">
        <v>0.118825344009603</v>
      </c>
      <c r="BJ878" s="17">
        <v>3.4158167870274397E-2</v>
      </c>
      <c r="BK878" s="17">
        <v>5.8604074967994101E-2</v>
      </c>
      <c r="BL878" s="17"/>
      <c r="BM878" s="17">
        <v>0.18431848270877599</v>
      </c>
      <c r="BN878" s="17">
        <v>0.139472800247576</v>
      </c>
      <c r="BO878" s="17">
        <v>0.118259581776415</v>
      </c>
      <c r="BP878" s="17">
        <v>0.15103774025415001</v>
      </c>
      <c r="BQ878" s="17">
        <v>8.7391465920638595E-2</v>
      </c>
      <c r="BR878" s="17">
        <v>0.12633852492185901</v>
      </c>
      <c r="BS878" s="17"/>
      <c r="BT878" s="17">
        <v>0.138353091344461</v>
      </c>
      <c r="BU878" s="17">
        <v>0.14534198992901601</v>
      </c>
      <c r="BV878" s="17"/>
      <c r="BW878" s="17">
        <v>0.14100873563852601</v>
      </c>
      <c r="BX878" s="17">
        <v>0.15131074948749099</v>
      </c>
      <c r="BY878" s="17"/>
      <c r="BZ878" s="17">
        <v>0.142161678973137</v>
      </c>
      <c r="CA878" s="17" t="s">
        <v>131</v>
      </c>
      <c r="CB878" s="17" t="s">
        <v>131</v>
      </c>
      <c r="CC878" s="17"/>
      <c r="CD878" s="17">
        <v>0.13446814825931899</v>
      </c>
      <c r="CE878" s="17">
        <v>0.201540130188363</v>
      </c>
      <c r="CF878" s="17">
        <v>0.149056748025307</v>
      </c>
      <c r="CG878" s="17"/>
      <c r="CH878" s="17">
        <v>0.135000202941331</v>
      </c>
      <c r="CI878" s="17">
        <v>0.178247178708514</v>
      </c>
      <c r="CJ878" s="17">
        <v>0.19298846425741401</v>
      </c>
      <c r="CK878" s="17"/>
      <c r="CL878" s="17">
        <v>0.13468539010397401</v>
      </c>
      <c r="CM878" s="17">
        <v>0.14679936027562801</v>
      </c>
      <c r="CN878" s="17"/>
      <c r="CO878" s="17">
        <v>4.0989306816474003E-2</v>
      </c>
      <c r="CP878" s="17">
        <v>0.12988738325663701</v>
      </c>
      <c r="CQ878" s="17">
        <v>0.140321694096357</v>
      </c>
      <c r="CR878" s="17">
        <v>0.20490029225999501</v>
      </c>
    </row>
    <row r="879" spans="2:96" x14ac:dyDescent="0.25">
      <c r="B879" t="s">
        <v>456</v>
      </c>
      <c r="C879" s="17">
        <v>4.2495380773074798E-2</v>
      </c>
      <c r="D879" s="17">
        <v>5.8223114849742498E-2</v>
      </c>
      <c r="E879" s="17">
        <v>2.81270132925126E-2</v>
      </c>
      <c r="F879" s="17"/>
      <c r="G879" s="17">
        <v>1.4464757198027801E-2</v>
      </c>
      <c r="H879" s="17">
        <v>4.7024873583031597E-2</v>
      </c>
      <c r="I879" s="17">
        <v>3.1983946841258701E-2</v>
      </c>
      <c r="J879" s="17">
        <v>8.7245464232129394E-2</v>
      </c>
      <c r="K879" s="17">
        <v>3.9358512219007998E-2</v>
      </c>
      <c r="L879" s="17">
        <v>2.9525730918012499E-2</v>
      </c>
      <c r="M879" s="17"/>
      <c r="N879" s="17">
        <v>3.6911235256872801E-2</v>
      </c>
      <c r="O879" s="17">
        <v>4.62549177729734E-2</v>
      </c>
      <c r="P879" s="17">
        <v>3.7929098831733503E-2</v>
      </c>
      <c r="Q879" s="17">
        <v>4.9159979535744698E-2</v>
      </c>
      <c r="R879" s="17"/>
      <c r="S879" s="17">
        <v>5.4955795993984403E-2</v>
      </c>
      <c r="T879" s="17">
        <v>3.2253914138306E-2</v>
      </c>
      <c r="U879" s="17">
        <v>1.84748582249393E-2</v>
      </c>
      <c r="V879" s="17">
        <v>5.6988899977370597E-2</v>
      </c>
      <c r="W879" s="17">
        <v>5.7840462823499403E-2</v>
      </c>
      <c r="X879" s="17">
        <v>2.7915605943964101E-2</v>
      </c>
      <c r="Y879" s="17">
        <v>4.0879721944517597E-2</v>
      </c>
      <c r="Z879" s="17">
        <v>0.10106574382886201</v>
      </c>
      <c r="AA879" s="17">
        <v>2.2145994167912401E-2</v>
      </c>
      <c r="AB879" s="17">
        <v>6.7041122131128103E-2</v>
      </c>
      <c r="AC879" s="17">
        <v>1.4903592976072799E-2</v>
      </c>
      <c r="AD879" s="17">
        <v>0</v>
      </c>
      <c r="AE879" s="17"/>
      <c r="AF879" s="17">
        <v>3.6389658835917597E-2</v>
      </c>
      <c r="AG879" s="17">
        <v>4.8489999114545497E-2</v>
      </c>
      <c r="AH879" s="17">
        <v>4.9668531551610599E-2</v>
      </c>
      <c r="AI879" s="17">
        <v>0.20082259889738199</v>
      </c>
      <c r="AJ879" s="17">
        <v>5.0180309523338899E-2</v>
      </c>
      <c r="AK879" s="17"/>
      <c r="AL879" s="17">
        <v>2.5389091092355001E-2</v>
      </c>
      <c r="AM879" s="17">
        <v>5.6409733230034703E-2</v>
      </c>
      <c r="AN879" s="17">
        <v>3.0538488895093301E-2</v>
      </c>
      <c r="AO879" s="17"/>
      <c r="AP879" s="17">
        <v>3.4117722878784597E-2</v>
      </c>
      <c r="AQ879" s="17">
        <v>4.9428198255971702E-2</v>
      </c>
      <c r="AR879" s="17">
        <v>4.9383801653452901E-2</v>
      </c>
      <c r="AS879" s="17">
        <v>2.7133525510875101E-2</v>
      </c>
      <c r="AT879" s="17">
        <v>0.123860938549537</v>
      </c>
      <c r="AU879" s="17"/>
      <c r="AV879" s="17">
        <v>0</v>
      </c>
      <c r="AW879" s="17">
        <v>0.131672990797607</v>
      </c>
      <c r="AX879" s="17">
        <v>5.2342541780140403E-2</v>
      </c>
      <c r="AY879" s="17">
        <v>6.6913215168712403E-2</v>
      </c>
      <c r="AZ879" s="17">
        <v>2.8329498434569299E-2</v>
      </c>
      <c r="BA879" s="17">
        <v>4.9225357158445802E-2</v>
      </c>
      <c r="BB879" s="17">
        <v>4.1226547667682398E-2</v>
      </c>
      <c r="BC879" s="17">
        <v>3.58347105531178E-2</v>
      </c>
      <c r="BD879" s="17">
        <v>4.4578715305615899E-2</v>
      </c>
      <c r="BE879" s="17">
        <v>4.9437087861734397E-2</v>
      </c>
      <c r="BF879" s="17">
        <v>3.14451566291402E-2</v>
      </c>
      <c r="BG879" s="17">
        <v>3.5008324820187002E-2</v>
      </c>
      <c r="BH879" s="17">
        <v>0</v>
      </c>
      <c r="BI879" s="17">
        <v>6.8395424307586106E-2</v>
      </c>
      <c r="BJ879" s="17">
        <v>0</v>
      </c>
      <c r="BK879" s="17">
        <v>1.9627348962329299E-2</v>
      </c>
      <c r="BL879" s="17"/>
      <c r="BM879" s="17">
        <v>4.3603241881086399E-2</v>
      </c>
      <c r="BN879" s="17">
        <v>4.5939262253969403E-2</v>
      </c>
      <c r="BO879" s="17">
        <v>6.6500909376365602E-2</v>
      </c>
      <c r="BP879" s="17">
        <v>2.9498486798634298E-2</v>
      </c>
      <c r="BQ879" s="17">
        <v>3.9572124603049597E-2</v>
      </c>
      <c r="BR879" s="17">
        <v>0</v>
      </c>
      <c r="BS879" s="17"/>
      <c r="BT879" s="17">
        <v>3.8852252302396202E-2</v>
      </c>
      <c r="BU879" s="17">
        <v>4.6309925801290501E-2</v>
      </c>
      <c r="BV879" s="17"/>
      <c r="BW879" s="17">
        <v>3.6889002560693898E-2</v>
      </c>
      <c r="BX879" s="17">
        <v>4.5742745973485703E-2</v>
      </c>
      <c r="BY879" s="17"/>
      <c r="BZ879" s="17">
        <v>4.2495380773074798E-2</v>
      </c>
      <c r="CA879" s="17" t="s">
        <v>131</v>
      </c>
      <c r="CB879" s="17" t="s">
        <v>131</v>
      </c>
      <c r="CC879" s="17"/>
      <c r="CD879" s="17">
        <v>4.29647049567961E-2</v>
      </c>
      <c r="CE879" s="17">
        <v>4.1665675271898003E-2</v>
      </c>
      <c r="CF879" s="17">
        <v>4.5807449346716898E-2</v>
      </c>
      <c r="CG879" s="17"/>
      <c r="CH879" s="17">
        <v>4.1685548171130703E-2</v>
      </c>
      <c r="CI879" s="17">
        <v>4.1080805642684598E-2</v>
      </c>
      <c r="CJ879" s="17">
        <v>4.4324605272224198E-2</v>
      </c>
      <c r="CK879" s="17"/>
      <c r="CL879" s="17">
        <v>4.5874773217158799E-2</v>
      </c>
      <c r="CM879" s="17">
        <v>3.8719671247369601E-2</v>
      </c>
      <c r="CN879" s="17"/>
      <c r="CO879" s="17">
        <v>4.4629460548675601E-2</v>
      </c>
      <c r="CP879" s="17">
        <v>2.51389395318765E-2</v>
      </c>
      <c r="CQ879" s="17">
        <v>4.6126354507891099E-2</v>
      </c>
      <c r="CR879" s="17">
        <v>7.0551100584949594E-2</v>
      </c>
    </row>
    <row r="880" spans="2:96" x14ac:dyDescent="0.25">
      <c r="B880" t="s">
        <v>175</v>
      </c>
      <c r="C880" s="17">
        <v>4.70531058073922E-2</v>
      </c>
      <c r="D880" s="17">
        <v>3.8841470740799702E-2</v>
      </c>
      <c r="E880" s="17">
        <v>5.47487992295232E-2</v>
      </c>
      <c r="F880" s="17"/>
      <c r="G880" s="17">
        <v>0</v>
      </c>
      <c r="H880" s="17">
        <v>4.8728184322303102E-2</v>
      </c>
      <c r="I880" s="17">
        <v>4.4940061409777299E-2</v>
      </c>
      <c r="J880" s="17">
        <v>6.6005392235430796E-2</v>
      </c>
      <c r="K880" s="17">
        <v>4.1670121310275199E-2</v>
      </c>
      <c r="L880" s="17">
        <v>6.1637203164656998E-2</v>
      </c>
      <c r="M880" s="17"/>
      <c r="N880" s="17">
        <v>4.1997000822054903E-2</v>
      </c>
      <c r="O880" s="17">
        <v>3.9749781545279597E-2</v>
      </c>
      <c r="P880" s="17">
        <v>5.0520908313730697E-2</v>
      </c>
      <c r="Q880" s="17">
        <v>5.7859185489867203E-2</v>
      </c>
      <c r="R880" s="17"/>
      <c r="S880" s="17">
        <v>3.1980853752469299E-2</v>
      </c>
      <c r="T880" s="17">
        <v>4.5224229091966897E-2</v>
      </c>
      <c r="U880" s="17">
        <v>4.7302131090878601E-2</v>
      </c>
      <c r="V880" s="17">
        <v>3.7913955743931999E-2</v>
      </c>
      <c r="W880" s="17">
        <v>1.7827002742598099E-2</v>
      </c>
      <c r="X880" s="17">
        <v>5.3748977220919099E-2</v>
      </c>
      <c r="Y880" s="17">
        <v>3.7790450759970201E-2</v>
      </c>
      <c r="Z880" s="17">
        <v>5.7610446575853201E-2</v>
      </c>
      <c r="AA880" s="17">
        <v>3.4045786866178401E-2</v>
      </c>
      <c r="AB880" s="17">
        <v>9.2417669819416598E-2</v>
      </c>
      <c r="AC880" s="17">
        <v>9.7204848485895196E-2</v>
      </c>
      <c r="AD880" s="17">
        <v>0</v>
      </c>
      <c r="AE880" s="17"/>
      <c r="AF880" s="17">
        <v>5.2170959364315997E-2</v>
      </c>
      <c r="AG880" s="17">
        <v>3.4003538361691399E-2</v>
      </c>
      <c r="AH880" s="17">
        <v>5.5936737162379201E-2</v>
      </c>
      <c r="AI880" s="17">
        <v>5.2111020179019502E-2</v>
      </c>
      <c r="AJ880" s="17">
        <v>4.9286930079510301E-2</v>
      </c>
      <c r="AK880" s="17"/>
      <c r="AL880" s="17">
        <v>2.8329129215578001E-2</v>
      </c>
      <c r="AM880" s="17">
        <v>3.5001916425600701E-2</v>
      </c>
      <c r="AN880" s="17">
        <v>5.8937664818877897E-2</v>
      </c>
      <c r="AO880" s="17"/>
      <c r="AP880" s="17">
        <v>5.0788819216381502E-2</v>
      </c>
      <c r="AQ880" s="17">
        <v>5.1840906749564097E-2</v>
      </c>
      <c r="AR880" s="17">
        <v>4.5277451405069398E-2</v>
      </c>
      <c r="AS880" s="17">
        <v>2.6165757679022399E-2</v>
      </c>
      <c r="AT880" s="17">
        <v>0</v>
      </c>
      <c r="AU880" s="17"/>
      <c r="AV880" s="17">
        <v>0</v>
      </c>
      <c r="AW880" s="17">
        <v>4.421894268044E-2</v>
      </c>
      <c r="AX880" s="17">
        <v>8.1452665190554809E-3</v>
      </c>
      <c r="AY880" s="17">
        <v>8.4341531015418206E-2</v>
      </c>
      <c r="AZ880" s="17">
        <v>7.2760355841289898E-2</v>
      </c>
      <c r="BA880" s="17">
        <v>3.3443185719357199E-2</v>
      </c>
      <c r="BB880" s="17">
        <v>6.2899837429612193E-2</v>
      </c>
      <c r="BC880" s="17">
        <v>1.9313063119902701E-2</v>
      </c>
      <c r="BD880" s="17">
        <v>5.1278267716370403E-2</v>
      </c>
      <c r="BE880" s="17">
        <v>1.18066364256085E-2</v>
      </c>
      <c r="BF880" s="17">
        <v>6.72215121704762E-2</v>
      </c>
      <c r="BG880" s="17">
        <v>3.2127036312432897E-2</v>
      </c>
      <c r="BH880" s="17">
        <v>1.8182068020254301E-2</v>
      </c>
      <c r="BI880" s="17">
        <v>2.3037591534703E-2</v>
      </c>
      <c r="BJ880" s="17">
        <v>8.3994004768172301E-2</v>
      </c>
      <c r="BK880" s="17">
        <v>3.9007839932701599E-2</v>
      </c>
      <c r="BL880" s="17"/>
      <c r="BM880" s="17">
        <v>3.6839527262108901E-2</v>
      </c>
      <c r="BN880" s="17">
        <v>4.7401668423631999E-2</v>
      </c>
      <c r="BO880" s="17">
        <v>7.6815214951772806E-2</v>
      </c>
      <c r="BP880" s="17">
        <v>3.0961211747290301E-2</v>
      </c>
      <c r="BQ880" s="17">
        <v>6.9260451860074193E-2</v>
      </c>
      <c r="BR880" s="17">
        <v>1.8997529301964598E-2</v>
      </c>
      <c r="BS880" s="17"/>
      <c r="BT880" s="17">
        <v>4.1342228805454899E-2</v>
      </c>
      <c r="BU880" s="17">
        <v>5.61570142913407E-2</v>
      </c>
      <c r="BV880" s="17"/>
      <c r="BW880" s="17">
        <v>2.91879759273754E-2</v>
      </c>
      <c r="BX880" s="17">
        <v>5.60797428828268E-2</v>
      </c>
      <c r="BY880" s="17"/>
      <c r="BZ880" s="17">
        <v>4.70531058073922E-2</v>
      </c>
      <c r="CA880" s="17" t="s">
        <v>131</v>
      </c>
      <c r="CB880" s="17" t="s">
        <v>131</v>
      </c>
      <c r="CC880" s="17"/>
      <c r="CD880" s="17">
        <v>4.8447468584384E-2</v>
      </c>
      <c r="CE880" s="17">
        <v>4.7940048677367203E-2</v>
      </c>
      <c r="CF880" s="17">
        <v>2.45091380665198E-2</v>
      </c>
      <c r="CG880" s="17"/>
      <c r="CH880" s="17">
        <v>4.8782697897605198E-2</v>
      </c>
      <c r="CI880" s="17">
        <v>4.7267104381818602E-2</v>
      </c>
      <c r="CJ880" s="17">
        <v>2.3715746802191202E-2</v>
      </c>
      <c r="CK880" s="17"/>
      <c r="CL880" s="17">
        <v>5.09202806236373E-2</v>
      </c>
      <c r="CM880" s="17">
        <v>3.2343654703200601E-2</v>
      </c>
      <c r="CN880" s="17"/>
      <c r="CO880" s="17">
        <v>4.1909566953308698E-2</v>
      </c>
      <c r="CP880" s="17">
        <v>5.8177396238278598E-2</v>
      </c>
      <c r="CQ880" s="17">
        <v>3.1799246428712402E-2</v>
      </c>
      <c r="CR880" s="17">
        <v>5.6329975061800999E-2</v>
      </c>
    </row>
    <row r="881" spans="2:96" x14ac:dyDescent="0.25">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17"/>
      <c r="AF881" s="17"/>
      <c r="AG881" s="17"/>
      <c r="AH881" s="17"/>
      <c r="AI881" s="17"/>
      <c r="AJ881" s="17"/>
      <c r="AK881" s="17"/>
      <c r="AL881" s="17"/>
      <c r="AM881" s="17"/>
      <c r="AN881" s="17"/>
      <c r="AO881" s="17"/>
      <c r="AP881" s="17"/>
      <c r="AQ881" s="17"/>
      <c r="AR881" s="17"/>
      <c r="AS881" s="17"/>
      <c r="AT881" s="17"/>
      <c r="AU881" s="17"/>
      <c r="AV881" s="17"/>
      <c r="AW881" s="17"/>
      <c r="AX881" s="17"/>
      <c r="AY881" s="17"/>
      <c r="AZ881" s="17"/>
      <c r="BA881" s="17"/>
      <c r="BB881" s="17"/>
      <c r="BC881" s="17"/>
      <c r="BD881" s="17"/>
      <c r="BE881" s="17"/>
      <c r="BF881" s="17"/>
      <c r="BG881" s="17"/>
      <c r="BH881" s="17"/>
      <c r="BI881" s="17"/>
      <c r="BJ881" s="17"/>
      <c r="BK881" s="17"/>
      <c r="BL881" s="17"/>
      <c r="BM881" s="17"/>
      <c r="BN881" s="17"/>
      <c r="BO881" s="17"/>
      <c r="BP881" s="17"/>
      <c r="BQ881" s="17"/>
      <c r="BR881" s="17"/>
      <c r="BS881" s="17"/>
      <c r="BT881" s="17"/>
      <c r="BU881" s="17"/>
      <c r="BV881" s="17"/>
      <c r="BW881" s="17"/>
      <c r="BX881" s="17"/>
      <c r="BY881" s="17"/>
      <c r="BZ881" s="17"/>
      <c r="CA881" s="17"/>
      <c r="CB881" s="17"/>
      <c r="CC881" s="17"/>
      <c r="CD881" s="17"/>
      <c r="CE881" s="17"/>
      <c r="CF881" s="17"/>
      <c r="CG881" s="17"/>
      <c r="CH881" s="17"/>
      <c r="CI881" s="17"/>
      <c r="CJ881" s="17"/>
      <c r="CK881" s="17"/>
      <c r="CL881" s="17"/>
      <c r="CM881" s="17"/>
      <c r="CN881" s="17"/>
      <c r="CO881" s="17"/>
      <c r="CP881" s="17"/>
      <c r="CQ881" s="17"/>
      <c r="CR881" s="17"/>
    </row>
    <row r="882" spans="2:96" x14ac:dyDescent="0.25">
      <c r="B882" s="6" t="s">
        <v>460</v>
      </c>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c r="AK882" s="17"/>
      <c r="AL882" s="17"/>
      <c r="AM882" s="17"/>
      <c r="AN882" s="17"/>
      <c r="AO882" s="17"/>
      <c r="AP882" s="17"/>
      <c r="AQ882" s="17"/>
      <c r="AR882" s="17"/>
      <c r="AS882" s="17"/>
      <c r="AT882" s="17"/>
      <c r="AU882" s="17"/>
      <c r="AV882" s="17"/>
      <c r="AW882" s="17"/>
      <c r="AX882" s="17"/>
      <c r="AY882" s="17"/>
      <c r="AZ882" s="17"/>
      <c r="BA882" s="17"/>
      <c r="BB882" s="17"/>
      <c r="BC882" s="17"/>
      <c r="BD882" s="17"/>
      <c r="BE882" s="17"/>
      <c r="BF882" s="17"/>
      <c r="BG882" s="17"/>
      <c r="BH882" s="17"/>
      <c r="BI882" s="17"/>
      <c r="BJ882" s="17"/>
      <c r="BK882" s="17"/>
      <c r="BL882" s="17"/>
      <c r="BM882" s="17"/>
      <c r="BN882" s="17"/>
      <c r="BO882" s="17"/>
      <c r="BP882" s="17"/>
      <c r="BQ882" s="17"/>
      <c r="BR882" s="17"/>
      <c r="BS882" s="17"/>
      <c r="BT882" s="17"/>
      <c r="BU882" s="17"/>
      <c r="BV882" s="17"/>
      <c r="BW882" s="17"/>
      <c r="BX882" s="17"/>
      <c r="BY882" s="17"/>
      <c r="BZ882" s="17"/>
      <c r="CA882" s="17"/>
      <c r="CB882" s="17"/>
      <c r="CC882" s="17"/>
      <c r="CD882" s="17"/>
      <c r="CE882" s="17"/>
      <c r="CF882" s="17"/>
      <c r="CG882" s="17"/>
      <c r="CH882" s="17"/>
      <c r="CI882" s="17"/>
      <c r="CJ882" s="17"/>
      <c r="CK882" s="17"/>
      <c r="CL882" s="17"/>
      <c r="CM882" s="17"/>
      <c r="CN882" s="17"/>
      <c r="CO882" s="17"/>
      <c r="CP882" s="17"/>
      <c r="CQ882" s="17"/>
      <c r="CR882" s="17"/>
    </row>
    <row r="883" spans="2:96" x14ac:dyDescent="0.25">
      <c r="B883" s="24" t="s">
        <v>384</v>
      </c>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c r="BE883" s="17"/>
      <c r="BF883" s="17"/>
      <c r="BG883" s="17"/>
      <c r="BH883" s="17"/>
      <c r="BI883" s="17"/>
      <c r="BJ883" s="17"/>
      <c r="BK883" s="17"/>
      <c r="BL883" s="17"/>
      <c r="BM883" s="17"/>
      <c r="BN883" s="17"/>
      <c r="BO883" s="17"/>
      <c r="BP883" s="17"/>
      <c r="BQ883" s="17"/>
      <c r="BR883" s="17"/>
      <c r="BS883" s="17"/>
      <c r="BT883" s="17"/>
      <c r="BU883" s="17"/>
      <c r="BV883" s="17"/>
      <c r="BW883" s="17"/>
      <c r="BX883" s="17"/>
      <c r="BY883" s="17"/>
      <c r="BZ883" s="17"/>
      <c r="CA883" s="17"/>
      <c r="CB883" s="17"/>
      <c r="CC883" s="17"/>
      <c r="CD883" s="17"/>
      <c r="CE883" s="17"/>
      <c r="CF883" s="17"/>
      <c r="CG883" s="17"/>
      <c r="CH883" s="17"/>
      <c r="CI883" s="17"/>
      <c r="CJ883" s="17"/>
      <c r="CK883" s="17"/>
      <c r="CL883" s="17"/>
      <c r="CM883" s="17"/>
      <c r="CN883" s="17"/>
      <c r="CO883" s="17"/>
      <c r="CP883" s="17"/>
      <c r="CQ883" s="17"/>
      <c r="CR883" s="17"/>
    </row>
    <row r="884" spans="2:96" x14ac:dyDescent="0.25">
      <c r="B884" t="s">
        <v>453</v>
      </c>
      <c r="C884" s="17">
        <v>0.24475220803362299</v>
      </c>
      <c r="D884" s="17">
        <v>0.23335300204874199</v>
      </c>
      <c r="E884" s="17">
        <v>0.25451641833767802</v>
      </c>
      <c r="F884" s="17"/>
      <c r="G884" s="17">
        <v>0.307311970389886</v>
      </c>
      <c r="H884" s="17">
        <v>0.23902166796046601</v>
      </c>
      <c r="I884" s="17">
        <v>0.17134760835676799</v>
      </c>
      <c r="J884" s="17">
        <v>0.201326451386699</v>
      </c>
      <c r="K884" s="17">
        <v>0.23219576276158799</v>
      </c>
      <c r="L884" s="17">
        <v>0.31016643113085801</v>
      </c>
      <c r="M884" s="17"/>
      <c r="N884" s="17">
        <v>0.25686172341534302</v>
      </c>
      <c r="O884" s="17">
        <v>0.21478009550063401</v>
      </c>
      <c r="P884" s="17">
        <v>0.25970646762591998</v>
      </c>
      <c r="Q884" s="17">
        <v>0.25222125047344801</v>
      </c>
      <c r="R884" s="17"/>
      <c r="S884" s="17">
        <v>0.17304739046012099</v>
      </c>
      <c r="T884" s="17">
        <v>0.23662025824070201</v>
      </c>
      <c r="U884" s="17">
        <v>0.23766999919510201</v>
      </c>
      <c r="V884" s="17">
        <v>0.287175447208739</v>
      </c>
      <c r="W884" s="17">
        <v>0.32954046300908901</v>
      </c>
      <c r="X884" s="17">
        <v>0.21763361879669499</v>
      </c>
      <c r="Y884" s="17">
        <v>0.24372507582486999</v>
      </c>
      <c r="Z884" s="17">
        <v>0.25712075506075699</v>
      </c>
      <c r="AA884" s="17">
        <v>0.27599202740685003</v>
      </c>
      <c r="AB884" s="17">
        <v>0.24033811379550399</v>
      </c>
      <c r="AC884" s="17">
        <v>0.24842157916580301</v>
      </c>
      <c r="AD884" s="17">
        <v>0</v>
      </c>
      <c r="AE884" s="17"/>
      <c r="AF884" s="17">
        <v>0.26200181622320401</v>
      </c>
      <c r="AG884" s="17">
        <v>0.25679794464710098</v>
      </c>
      <c r="AH884" s="17">
        <v>0.16871961125472701</v>
      </c>
      <c r="AI884" s="17">
        <v>0.17592465860713699</v>
      </c>
      <c r="AJ884" s="17">
        <v>0.18855519925745201</v>
      </c>
      <c r="AK884" s="17"/>
      <c r="AL884" s="17">
        <v>0.28837543263850601</v>
      </c>
      <c r="AM884" s="17">
        <v>0.26710275562691599</v>
      </c>
      <c r="AN884" s="17">
        <v>0.173259582433862</v>
      </c>
      <c r="AO884" s="17"/>
      <c r="AP884" s="17">
        <v>0.25364408809515199</v>
      </c>
      <c r="AQ884" s="17">
        <v>0.27118573043990202</v>
      </c>
      <c r="AR884" s="17">
        <v>0.21503031464395</v>
      </c>
      <c r="AS884" s="17">
        <v>0.23488820058988299</v>
      </c>
      <c r="AT884" s="17">
        <v>0.238578391077685</v>
      </c>
      <c r="AU884" s="17"/>
      <c r="AV884" s="17">
        <v>0</v>
      </c>
      <c r="AW884" s="17">
        <v>0.145167925674449</v>
      </c>
      <c r="AX884" s="17">
        <v>0.30001188235260401</v>
      </c>
      <c r="AY884" s="17">
        <v>0.32884564056681997</v>
      </c>
      <c r="AZ884" s="17">
        <v>0.33055774251936298</v>
      </c>
      <c r="BA884" s="17">
        <v>0.21531357707017301</v>
      </c>
      <c r="BB884" s="17">
        <v>0.20799489854295899</v>
      </c>
      <c r="BC884" s="17">
        <v>0.21929450435161901</v>
      </c>
      <c r="BD884" s="17">
        <v>0.18372230529084399</v>
      </c>
      <c r="BE884" s="17">
        <v>0.274008170155638</v>
      </c>
      <c r="BF884" s="17">
        <v>0.26075363240335198</v>
      </c>
      <c r="BG884" s="17">
        <v>0.17734714187221601</v>
      </c>
      <c r="BH884" s="17">
        <v>0.25538358280567902</v>
      </c>
      <c r="BI884" s="17">
        <v>0.21778929967368699</v>
      </c>
      <c r="BJ884" s="17">
        <v>0.24378286982428099</v>
      </c>
      <c r="BK884" s="17">
        <v>0.33911912193305499</v>
      </c>
      <c r="BL884" s="17"/>
      <c r="BM884" s="17">
        <v>0.23091455876258099</v>
      </c>
      <c r="BN884" s="17">
        <v>0.21818668365364399</v>
      </c>
      <c r="BO884" s="17">
        <v>0.26728743710185998</v>
      </c>
      <c r="BP884" s="17">
        <v>0.22442827432514301</v>
      </c>
      <c r="BQ884" s="17">
        <v>0.31371448915905098</v>
      </c>
      <c r="BR884" s="17">
        <v>0.383766536392115</v>
      </c>
      <c r="BS884" s="17"/>
      <c r="BT884" s="17">
        <v>0.25770246750850401</v>
      </c>
      <c r="BU884" s="17">
        <v>0.22760949792058299</v>
      </c>
      <c r="BV884" s="17"/>
      <c r="BW884" s="17">
        <v>0.27128469408667</v>
      </c>
      <c r="BX884" s="17">
        <v>0.217218435985855</v>
      </c>
      <c r="BY884" s="17"/>
      <c r="BZ884" s="17">
        <v>0.24475220803362299</v>
      </c>
      <c r="CA884" s="17" t="s">
        <v>131</v>
      </c>
      <c r="CB884" s="17" t="s">
        <v>131</v>
      </c>
      <c r="CC884" s="17"/>
      <c r="CD884" s="17">
        <v>0.24839520069132601</v>
      </c>
      <c r="CE884" s="17">
        <v>0.22198897476975701</v>
      </c>
      <c r="CF884" s="17">
        <v>0.23621657442045099</v>
      </c>
      <c r="CG884" s="17"/>
      <c r="CH884" s="17">
        <v>0.249671071710099</v>
      </c>
      <c r="CI884" s="17">
        <v>0.21315913171833201</v>
      </c>
      <c r="CJ884" s="17">
        <v>0.23353998811423199</v>
      </c>
      <c r="CK884" s="17"/>
      <c r="CL884" s="17">
        <v>0.247877934247245</v>
      </c>
      <c r="CM884" s="17">
        <v>0.25176072643921998</v>
      </c>
      <c r="CN884" s="17"/>
      <c r="CO884" s="17">
        <v>0.45190270720404702</v>
      </c>
      <c r="CP884" s="17">
        <v>0.25627494985395199</v>
      </c>
      <c r="CQ884" s="17">
        <v>0.22067302962907101</v>
      </c>
      <c r="CR884" s="17">
        <v>0.2006002215063</v>
      </c>
    </row>
    <row r="885" spans="2:96" x14ac:dyDescent="0.25">
      <c r="B885" t="s">
        <v>454</v>
      </c>
      <c r="C885" s="17">
        <v>0.53673100088305803</v>
      </c>
      <c r="D885" s="17">
        <v>0.51340810346596</v>
      </c>
      <c r="E885" s="17">
        <v>0.558338794802691</v>
      </c>
      <c r="F885" s="17"/>
      <c r="G885" s="17">
        <v>0.49983610442702597</v>
      </c>
      <c r="H885" s="17">
        <v>0.51527720105335695</v>
      </c>
      <c r="I885" s="17">
        <v>0.57099119016381406</v>
      </c>
      <c r="J885" s="17">
        <v>0.55473167571067605</v>
      </c>
      <c r="K885" s="17">
        <v>0.50382986600541702</v>
      </c>
      <c r="L885" s="17">
        <v>0.55464118993566103</v>
      </c>
      <c r="M885" s="17"/>
      <c r="N885" s="17">
        <v>0.56117370676989997</v>
      </c>
      <c r="O885" s="17">
        <v>0.55294533063985396</v>
      </c>
      <c r="P885" s="17">
        <v>0.52881224731988397</v>
      </c>
      <c r="Q885" s="17">
        <v>0.49784697176130099</v>
      </c>
      <c r="R885" s="17"/>
      <c r="S885" s="17">
        <v>0.642362591631089</v>
      </c>
      <c r="T885" s="17">
        <v>0.51816497203731304</v>
      </c>
      <c r="U885" s="17">
        <v>0.57091604726728096</v>
      </c>
      <c r="V885" s="17">
        <v>0.536498771748945</v>
      </c>
      <c r="W885" s="17">
        <v>0.40531275856388999</v>
      </c>
      <c r="X885" s="17">
        <v>0.61542636732801803</v>
      </c>
      <c r="Y885" s="17">
        <v>0.58940574102489995</v>
      </c>
      <c r="Z885" s="17">
        <v>0.43146352142331501</v>
      </c>
      <c r="AA885" s="17">
        <v>0.53858319163857005</v>
      </c>
      <c r="AB885" s="17">
        <v>0.476755599766501</v>
      </c>
      <c r="AC885" s="17">
        <v>0.43152812620306702</v>
      </c>
      <c r="AD885" s="17">
        <v>0.49519025475335898</v>
      </c>
      <c r="AE885" s="17"/>
      <c r="AF885" s="17">
        <v>0.55356769249194304</v>
      </c>
      <c r="AG885" s="17">
        <v>0.49778859101289902</v>
      </c>
      <c r="AH885" s="17">
        <v>0.60872680625646802</v>
      </c>
      <c r="AI885" s="17">
        <v>0.56880455484897896</v>
      </c>
      <c r="AJ885" s="17">
        <v>0.55428845441006502</v>
      </c>
      <c r="AK885" s="17"/>
      <c r="AL885" s="17">
        <v>0.58130706212788597</v>
      </c>
      <c r="AM885" s="17">
        <v>0.496688358562622</v>
      </c>
      <c r="AN885" s="17">
        <v>0.57626199834404102</v>
      </c>
      <c r="AO885" s="17"/>
      <c r="AP885" s="17">
        <v>0.51319416099867199</v>
      </c>
      <c r="AQ885" s="17">
        <v>0.51272159758681402</v>
      </c>
      <c r="AR885" s="17">
        <v>0.54558363400663301</v>
      </c>
      <c r="AS885" s="17">
        <v>0.59232417892979705</v>
      </c>
      <c r="AT885" s="17">
        <v>0.55348692163329904</v>
      </c>
      <c r="AU885" s="17"/>
      <c r="AV885" s="17">
        <v>0.251630742094684</v>
      </c>
      <c r="AW885" s="17">
        <v>0.59509933355531497</v>
      </c>
      <c r="AX885" s="17">
        <v>0.47227317524166301</v>
      </c>
      <c r="AY885" s="17">
        <v>0.38713930589518902</v>
      </c>
      <c r="AZ885" s="17">
        <v>0.42664653813884101</v>
      </c>
      <c r="BA885" s="17">
        <v>0.55044008912636</v>
      </c>
      <c r="BB885" s="17">
        <v>0.55593600078049998</v>
      </c>
      <c r="BC885" s="17">
        <v>0.52436880846232703</v>
      </c>
      <c r="BD885" s="17">
        <v>0.58833441263423103</v>
      </c>
      <c r="BE885" s="17">
        <v>0.59093398028824495</v>
      </c>
      <c r="BF885" s="17">
        <v>0.54757320020967504</v>
      </c>
      <c r="BG885" s="17">
        <v>0.63699627984464702</v>
      </c>
      <c r="BH885" s="17">
        <v>0.67460577385276899</v>
      </c>
      <c r="BI885" s="17">
        <v>0.57195234047442101</v>
      </c>
      <c r="BJ885" s="17">
        <v>0.52142438139774105</v>
      </c>
      <c r="BK885" s="17">
        <v>0.54252533201476105</v>
      </c>
      <c r="BL885" s="17"/>
      <c r="BM885" s="17">
        <v>0.51458840618684598</v>
      </c>
      <c r="BN885" s="17">
        <v>0.55690033506966696</v>
      </c>
      <c r="BO885" s="17">
        <v>0.52986244122158499</v>
      </c>
      <c r="BP885" s="17">
        <v>0.55418091665314695</v>
      </c>
      <c r="BQ885" s="17">
        <v>0.52371322787836305</v>
      </c>
      <c r="BR885" s="17">
        <v>0.44904083929472499</v>
      </c>
      <c r="BS885" s="17"/>
      <c r="BT885" s="17">
        <v>0.54150112247960103</v>
      </c>
      <c r="BU885" s="17">
        <v>0.53057664062923204</v>
      </c>
      <c r="BV885" s="17"/>
      <c r="BW885" s="17">
        <v>0.52243229120832502</v>
      </c>
      <c r="BX885" s="17">
        <v>0.55196069192748298</v>
      </c>
      <c r="BY885" s="17"/>
      <c r="BZ885" s="17">
        <v>0.53673100088305803</v>
      </c>
      <c r="CA885" s="17" t="s">
        <v>131</v>
      </c>
      <c r="CB885" s="17" t="s">
        <v>131</v>
      </c>
      <c r="CC885" s="17"/>
      <c r="CD885" s="17">
        <v>0.54079950523335496</v>
      </c>
      <c r="CE885" s="17">
        <v>0.51124299832597697</v>
      </c>
      <c r="CF885" s="17">
        <v>0.52800888361716902</v>
      </c>
      <c r="CG885" s="17"/>
      <c r="CH885" s="17">
        <v>0.53541712656282003</v>
      </c>
      <c r="CI885" s="17">
        <v>0.53538046102355896</v>
      </c>
      <c r="CJ885" s="17">
        <v>0.56113897264486801</v>
      </c>
      <c r="CK885" s="17"/>
      <c r="CL885" s="17">
        <v>0.53771212695959703</v>
      </c>
      <c r="CM885" s="17">
        <v>0.53439073433816497</v>
      </c>
      <c r="CN885" s="17"/>
      <c r="CO885" s="17">
        <v>0.44592223700053302</v>
      </c>
      <c r="CP885" s="17">
        <v>0.56417260320092999</v>
      </c>
      <c r="CQ885" s="17">
        <v>0.55824228172201396</v>
      </c>
      <c r="CR885" s="17">
        <v>0.46652112688187097</v>
      </c>
    </row>
    <row r="886" spans="2:96" x14ac:dyDescent="0.25">
      <c r="B886" t="s">
        <v>455</v>
      </c>
      <c r="C886" s="17">
        <v>0.13718193624941799</v>
      </c>
      <c r="D886" s="17">
        <v>0.15664667169051599</v>
      </c>
      <c r="E886" s="17">
        <v>0.11963632126906699</v>
      </c>
      <c r="F886" s="17"/>
      <c r="G886" s="17">
        <v>0.12514928033151199</v>
      </c>
      <c r="H886" s="17">
        <v>0.14790685108479901</v>
      </c>
      <c r="I886" s="17">
        <v>0.17660881715947199</v>
      </c>
      <c r="J886" s="17">
        <v>0.139396897164</v>
      </c>
      <c r="K886" s="17">
        <v>0.17679767485483699</v>
      </c>
      <c r="L886" s="17">
        <v>7.9824819164733704E-2</v>
      </c>
      <c r="M886" s="17"/>
      <c r="N886" s="17">
        <v>0.131960823846861</v>
      </c>
      <c r="O886" s="17">
        <v>0.138446656322047</v>
      </c>
      <c r="P886" s="17">
        <v>0.128158308567343</v>
      </c>
      <c r="Q886" s="17">
        <v>0.148309643983702</v>
      </c>
      <c r="R886" s="17"/>
      <c r="S886" s="17">
        <v>0.102284711880143</v>
      </c>
      <c r="T886" s="17">
        <v>0.171591634126946</v>
      </c>
      <c r="U886" s="17">
        <v>8.4977711583131402E-2</v>
      </c>
      <c r="V886" s="17">
        <v>8.40322234809084E-2</v>
      </c>
      <c r="W886" s="17">
        <v>0.19091870043373099</v>
      </c>
      <c r="X886" s="17">
        <v>9.9223436308726903E-2</v>
      </c>
      <c r="Y886" s="17">
        <v>0.116909027782285</v>
      </c>
      <c r="Z886" s="17">
        <v>0.143090604989071</v>
      </c>
      <c r="AA886" s="17">
        <v>0.13374141031616199</v>
      </c>
      <c r="AB886" s="17">
        <v>0.175899733015352</v>
      </c>
      <c r="AC886" s="17">
        <v>0.224272362873737</v>
      </c>
      <c r="AD886" s="17">
        <v>0.50480974524664102</v>
      </c>
      <c r="AE886" s="17"/>
      <c r="AF886" s="17">
        <v>0.122218375650611</v>
      </c>
      <c r="AG886" s="17">
        <v>0.167829680860897</v>
      </c>
      <c r="AH886" s="17">
        <v>0.134215428938397</v>
      </c>
      <c r="AI886" s="17">
        <v>5.4448187646501202E-2</v>
      </c>
      <c r="AJ886" s="17">
        <v>0.122655406719271</v>
      </c>
      <c r="AK886" s="17"/>
      <c r="AL886" s="17">
        <v>8.0252114502707902E-2</v>
      </c>
      <c r="AM886" s="17">
        <v>0.152785803983641</v>
      </c>
      <c r="AN886" s="17">
        <v>0.155730784056373</v>
      </c>
      <c r="AO886" s="17"/>
      <c r="AP886" s="17">
        <v>0.13918990448485599</v>
      </c>
      <c r="AQ886" s="17">
        <v>0.13276164577465999</v>
      </c>
      <c r="AR886" s="17">
        <v>0.147034464744738</v>
      </c>
      <c r="AS886" s="17">
        <v>0.118961007951596</v>
      </c>
      <c r="AT886" s="17">
        <v>8.2844150053855301E-2</v>
      </c>
      <c r="AU886" s="17"/>
      <c r="AV886" s="17">
        <v>0</v>
      </c>
      <c r="AW886" s="17">
        <v>0.15840029684332299</v>
      </c>
      <c r="AX886" s="17">
        <v>0.12915026911251501</v>
      </c>
      <c r="AY886" s="17">
        <v>0.16706710981787001</v>
      </c>
      <c r="AZ886" s="17">
        <v>0.154820898930836</v>
      </c>
      <c r="BA886" s="17">
        <v>0.12675923804833</v>
      </c>
      <c r="BB886" s="17">
        <v>0.17836488145364399</v>
      </c>
      <c r="BC886" s="17">
        <v>0.185057987660499</v>
      </c>
      <c r="BD886" s="17">
        <v>0.177787992498915</v>
      </c>
      <c r="BE886" s="17">
        <v>5.15798800837644E-2</v>
      </c>
      <c r="BF886" s="17">
        <v>0.121353675904299</v>
      </c>
      <c r="BG886" s="17">
        <v>0.113136935568535</v>
      </c>
      <c r="BH886" s="17">
        <v>7.0010643341552103E-2</v>
      </c>
      <c r="BI886" s="17">
        <v>0.14278042710127101</v>
      </c>
      <c r="BJ886" s="17">
        <v>8.7405865392046894E-2</v>
      </c>
      <c r="BK886" s="17">
        <v>7.8050123582534506E-2</v>
      </c>
      <c r="BL886" s="17"/>
      <c r="BM886" s="17">
        <v>0.181036816656582</v>
      </c>
      <c r="BN886" s="17">
        <v>0.132067270184237</v>
      </c>
      <c r="BO886" s="17">
        <v>0.115408543943194</v>
      </c>
      <c r="BP886" s="17">
        <v>0.13574231483197699</v>
      </c>
      <c r="BQ886" s="17">
        <v>0.122463365568103</v>
      </c>
      <c r="BR886" s="17">
        <v>7.6846670882854101E-2</v>
      </c>
      <c r="BS886" s="17"/>
      <c r="BT886" s="17">
        <v>0.133615691089042</v>
      </c>
      <c r="BU886" s="17">
        <v>0.13981744238424501</v>
      </c>
      <c r="BV886" s="17"/>
      <c r="BW886" s="17">
        <v>0.14317715193046601</v>
      </c>
      <c r="BX886" s="17">
        <v>0.14948515487824501</v>
      </c>
      <c r="BY886" s="17"/>
      <c r="BZ886" s="17">
        <v>0.13718193624941799</v>
      </c>
      <c r="CA886" s="17" t="s">
        <v>131</v>
      </c>
      <c r="CB886" s="17" t="s">
        <v>131</v>
      </c>
      <c r="CC886" s="17"/>
      <c r="CD886" s="17">
        <v>0.134348051654127</v>
      </c>
      <c r="CE886" s="17">
        <v>0.16267119611585101</v>
      </c>
      <c r="CF886" s="17">
        <v>0.13580639735408301</v>
      </c>
      <c r="CG886" s="17"/>
      <c r="CH886" s="17">
        <v>0.13841633143385201</v>
      </c>
      <c r="CI886" s="17">
        <v>0.154572080982292</v>
      </c>
      <c r="CJ886" s="17">
        <v>0.112735853598042</v>
      </c>
      <c r="CK886" s="17"/>
      <c r="CL886" s="17">
        <v>0.133517461844228</v>
      </c>
      <c r="CM886" s="17">
        <v>0.141013581084691</v>
      </c>
      <c r="CN886" s="17"/>
      <c r="CO886" s="17">
        <v>8.8873114433515296E-2</v>
      </c>
      <c r="CP886" s="17">
        <v>0.102235211070259</v>
      </c>
      <c r="CQ886" s="17">
        <v>0.143957281021699</v>
      </c>
      <c r="CR886" s="17">
        <v>0.212182930007664</v>
      </c>
    </row>
    <row r="887" spans="2:96" x14ac:dyDescent="0.25">
      <c r="B887" t="s">
        <v>456</v>
      </c>
      <c r="C887" s="17">
        <v>4.0297731287209398E-2</v>
      </c>
      <c r="D887" s="17">
        <v>5.7902054870435503E-2</v>
      </c>
      <c r="E887" s="17">
        <v>2.41946272433709E-2</v>
      </c>
      <c r="F887" s="17"/>
      <c r="G887" s="17">
        <v>3.7587778012033703E-2</v>
      </c>
      <c r="H887" s="17">
        <v>5.1803734108466698E-2</v>
      </c>
      <c r="I887" s="17">
        <v>4.0465983361937498E-2</v>
      </c>
      <c r="J887" s="17">
        <v>5.62164616546161E-2</v>
      </c>
      <c r="K887" s="17">
        <v>3.69613390854703E-2</v>
      </c>
      <c r="L887" s="17">
        <v>2.3265549354172101E-2</v>
      </c>
      <c r="M887" s="17"/>
      <c r="N887" s="17">
        <v>2.9702839113459601E-2</v>
      </c>
      <c r="O887" s="17">
        <v>4.3622481636297297E-2</v>
      </c>
      <c r="P887" s="17">
        <v>5.2010267703961402E-2</v>
      </c>
      <c r="Q887" s="17">
        <v>3.82043031860205E-2</v>
      </c>
      <c r="R887" s="17"/>
      <c r="S887" s="17">
        <v>4.1116619008595298E-2</v>
      </c>
      <c r="T887" s="17">
        <v>4.0299294594348001E-2</v>
      </c>
      <c r="U887" s="17">
        <v>4.5334616170382099E-2</v>
      </c>
      <c r="V887" s="17">
        <v>3.1591610171034498E-2</v>
      </c>
      <c r="W887" s="17">
        <v>4.7167590491108899E-2</v>
      </c>
      <c r="X887" s="17">
        <v>2.1958322727789401E-2</v>
      </c>
      <c r="Y887" s="17">
        <v>2.0709594520367199E-2</v>
      </c>
      <c r="Z887" s="17">
        <v>0.129312687702059</v>
      </c>
      <c r="AA887" s="17">
        <v>1.96093203446214E-2</v>
      </c>
      <c r="AB887" s="17">
        <v>6.0752747957328802E-2</v>
      </c>
      <c r="AC887" s="17">
        <v>4.7691775830221002E-2</v>
      </c>
      <c r="AD887" s="17">
        <v>0</v>
      </c>
      <c r="AE887" s="17"/>
      <c r="AF887" s="17">
        <v>2.6238944002062101E-2</v>
      </c>
      <c r="AG887" s="17">
        <v>4.6276512781126398E-2</v>
      </c>
      <c r="AH887" s="17">
        <v>5.39557049831711E-2</v>
      </c>
      <c r="AI887" s="17">
        <v>0.20082259889738199</v>
      </c>
      <c r="AJ887" s="17">
        <v>4.4966898678534602E-2</v>
      </c>
      <c r="AK887" s="17"/>
      <c r="AL887" s="17">
        <v>2.48289683652482E-2</v>
      </c>
      <c r="AM887" s="17">
        <v>5.0933376757960697E-2</v>
      </c>
      <c r="AN887" s="17">
        <v>6.7045123382465502E-2</v>
      </c>
      <c r="AO887" s="17"/>
      <c r="AP887" s="17">
        <v>4.3422329178399499E-2</v>
      </c>
      <c r="AQ887" s="17">
        <v>3.7355601634392603E-2</v>
      </c>
      <c r="AR887" s="17">
        <v>4.4747396671947298E-2</v>
      </c>
      <c r="AS887" s="17">
        <v>3.9960326019336898E-2</v>
      </c>
      <c r="AT887" s="17">
        <v>0.12509053723516</v>
      </c>
      <c r="AU887" s="17"/>
      <c r="AV887" s="17">
        <v>0</v>
      </c>
      <c r="AW887" s="17">
        <v>5.7113501246472499E-2</v>
      </c>
      <c r="AX887" s="17">
        <v>5.7010421480463203E-2</v>
      </c>
      <c r="AY887" s="17">
        <v>5.17619860374098E-2</v>
      </c>
      <c r="AZ887" s="17">
        <v>3.4382677299532198E-2</v>
      </c>
      <c r="BA887" s="17">
        <v>7.7100765037339702E-2</v>
      </c>
      <c r="BB887" s="17">
        <v>3.81732752048329E-2</v>
      </c>
      <c r="BC887" s="17">
        <v>2.7417981568198701E-2</v>
      </c>
      <c r="BD887" s="17">
        <v>1.9064455424914001E-2</v>
      </c>
      <c r="BE887" s="17">
        <v>5.7594605793173097E-2</v>
      </c>
      <c r="BF887" s="17">
        <v>2.46314036556937E-2</v>
      </c>
      <c r="BG887" s="17">
        <v>3.8681911330407603E-2</v>
      </c>
      <c r="BH887" s="17">
        <v>0</v>
      </c>
      <c r="BI887" s="17">
        <v>4.4440341215918902E-2</v>
      </c>
      <c r="BJ887" s="17">
        <v>7.0009678776858097E-2</v>
      </c>
      <c r="BK887" s="17">
        <v>1.9627348962329299E-2</v>
      </c>
      <c r="BL887" s="17"/>
      <c r="BM887" s="17">
        <v>3.6055241816396903E-2</v>
      </c>
      <c r="BN887" s="17">
        <v>4.0636789687648597E-2</v>
      </c>
      <c r="BO887" s="17">
        <v>6.1404682164053502E-2</v>
      </c>
      <c r="BP887" s="17">
        <v>4.6165774876825903E-2</v>
      </c>
      <c r="BQ887" s="17">
        <v>2.0313323607392499E-2</v>
      </c>
      <c r="BR887" s="17">
        <v>0</v>
      </c>
      <c r="BS887" s="17"/>
      <c r="BT887" s="17">
        <v>3.2901251305109402E-2</v>
      </c>
      <c r="BU887" s="17">
        <v>5.0287340389844101E-2</v>
      </c>
      <c r="BV887" s="17"/>
      <c r="BW887" s="17">
        <v>3.84608427357261E-2</v>
      </c>
      <c r="BX887" s="17">
        <v>4.36355249320051E-2</v>
      </c>
      <c r="BY887" s="17"/>
      <c r="BZ887" s="17">
        <v>4.0297731287209398E-2</v>
      </c>
      <c r="CA887" s="17" t="s">
        <v>131</v>
      </c>
      <c r="CB887" s="17" t="s">
        <v>131</v>
      </c>
      <c r="CC887" s="17"/>
      <c r="CD887" s="17">
        <v>3.6657562320618099E-2</v>
      </c>
      <c r="CE887" s="17">
        <v>3.78619417806762E-2</v>
      </c>
      <c r="CF887" s="17">
        <v>8.87430099276003E-2</v>
      </c>
      <c r="CG887" s="17"/>
      <c r="CH887" s="17">
        <v>3.6420398726054501E-2</v>
      </c>
      <c r="CI887" s="17">
        <v>3.9124598519494597E-2</v>
      </c>
      <c r="CJ887" s="17">
        <v>6.9538885827920199E-2</v>
      </c>
      <c r="CK887" s="17"/>
      <c r="CL887" s="17">
        <v>4.3085237160176197E-2</v>
      </c>
      <c r="CM887" s="17">
        <v>3.7053277610476699E-2</v>
      </c>
      <c r="CN887" s="17"/>
      <c r="CO887" s="17">
        <v>1.33019413619038E-2</v>
      </c>
      <c r="CP887" s="17">
        <v>3.11442757595735E-2</v>
      </c>
      <c r="CQ887" s="17">
        <v>4.2956507958000198E-2</v>
      </c>
      <c r="CR887" s="17">
        <v>6.2916880820274995E-2</v>
      </c>
    </row>
    <row r="888" spans="2:96" x14ac:dyDescent="0.25">
      <c r="B888" t="s">
        <v>175</v>
      </c>
      <c r="C888" s="17">
        <v>4.1037123546692103E-2</v>
      </c>
      <c r="D888" s="17">
        <v>3.8690167924347103E-2</v>
      </c>
      <c r="E888" s="17">
        <v>4.3313838347192601E-2</v>
      </c>
      <c r="F888" s="17"/>
      <c r="G888" s="17">
        <v>3.0114866839541999E-2</v>
      </c>
      <c r="H888" s="17">
        <v>4.5990545792911799E-2</v>
      </c>
      <c r="I888" s="17">
        <v>4.0586400958008202E-2</v>
      </c>
      <c r="J888" s="17">
        <v>4.8328514084009302E-2</v>
      </c>
      <c r="K888" s="17">
        <v>5.0215357292687703E-2</v>
      </c>
      <c r="L888" s="17">
        <v>3.2102010414575201E-2</v>
      </c>
      <c r="M888" s="17"/>
      <c r="N888" s="17">
        <v>2.0300906854436598E-2</v>
      </c>
      <c r="O888" s="17">
        <v>5.0205435901166898E-2</v>
      </c>
      <c r="P888" s="17">
        <v>3.13127087828926E-2</v>
      </c>
      <c r="Q888" s="17">
        <v>6.3417830595527899E-2</v>
      </c>
      <c r="R888" s="17"/>
      <c r="S888" s="17">
        <v>4.11886870200521E-2</v>
      </c>
      <c r="T888" s="17">
        <v>3.3323841000691898E-2</v>
      </c>
      <c r="U888" s="17">
        <v>6.1101625784103601E-2</v>
      </c>
      <c r="V888" s="17">
        <v>6.0701947390372699E-2</v>
      </c>
      <c r="W888" s="17">
        <v>2.7060487502181301E-2</v>
      </c>
      <c r="X888" s="17">
        <v>4.5758254838769899E-2</v>
      </c>
      <c r="Y888" s="17">
        <v>2.9250560847578599E-2</v>
      </c>
      <c r="Z888" s="17">
        <v>3.9012430824797703E-2</v>
      </c>
      <c r="AA888" s="17">
        <v>3.2074050293796501E-2</v>
      </c>
      <c r="AB888" s="17">
        <v>4.6253805465314803E-2</v>
      </c>
      <c r="AC888" s="17">
        <v>4.80861559271724E-2</v>
      </c>
      <c r="AD888" s="17">
        <v>0</v>
      </c>
      <c r="AE888" s="17"/>
      <c r="AF888" s="17">
        <v>3.5973171632179099E-2</v>
      </c>
      <c r="AG888" s="17">
        <v>3.1307270697977098E-2</v>
      </c>
      <c r="AH888" s="17">
        <v>3.4382448567237198E-2</v>
      </c>
      <c r="AI888" s="17">
        <v>0</v>
      </c>
      <c r="AJ888" s="17">
        <v>8.95340409346774E-2</v>
      </c>
      <c r="AK888" s="17"/>
      <c r="AL888" s="17">
        <v>2.5236422365652201E-2</v>
      </c>
      <c r="AM888" s="17">
        <v>3.2489705068860099E-2</v>
      </c>
      <c r="AN888" s="17">
        <v>2.7702511783258801E-2</v>
      </c>
      <c r="AO888" s="17"/>
      <c r="AP888" s="17">
        <v>5.0549517242920797E-2</v>
      </c>
      <c r="AQ888" s="17">
        <v>4.59754245642316E-2</v>
      </c>
      <c r="AR888" s="17">
        <v>4.7604189932731397E-2</v>
      </c>
      <c r="AS888" s="17">
        <v>1.38662865093876E-2</v>
      </c>
      <c r="AT888" s="17">
        <v>0</v>
      </c>
      <c r="AU888" s="17"/>
      <c r="AV888" s="17">
        <v>0.74836925790531605</v>
      </c>
      <c r="AW888" s="17">
        <v>4.421894268044E-2</v>
      </c>
      <c r="AX888" s="17">
        <v>4.1554251812754801E-2</v>
      </c>
      <c r="AY888" s="17">
        <v>6.5185957682711196E-2</v>
      </c>
      <c r="AZ888" s="17">
        <v>5.3592143111426703E-2</v>
      </c>
      <c r="BA888" s="17">
        <v>3.03863307177978E-2</v>
      </c>
      <c r="BB888" s="17">
        <v>1.95309440180635E-2</v>
      </c>
      <c r="BC888" s="17">
        <v>4.3860717957356202E-2</v>
      </c>
      <c r="BD888" s="17">
        <v>3.1090834151096002E-2</v>
      </c>
      <c r="BE888" s="17">
        <v>2.5883363679179799E-2</v>
      </c>
      <c r="BF888" s="17">
        <v>4.5688087826979501E-2</v>
      </c>
      <c r="BG888" s="17">
        <v>3.38377313841947E-2</v>
      </c>
      <c r="BH888" s="17">
        <v>0</v>
      </c>
      <c r="BI888" s="17">
        <v>2.3037591534703E-2</v>
      </c>
      <c r="BJ888" s="17">
        <v>7.7377204609073394E-2</v>
      </c>
      <c r="BK888" s="17">
        <v>2.0678073507319799E-2</v>
      </c>
      <c r="BL888" s="17"/>
      <c r="BM888" s="17">
        <v>3.7404976577593702E-2</v>
      </c>
      <c r="BN888" s="17">
        <v>5.22089214048043E-2</v>
      </c>
      <c r="BO888" s="17">
        <v>2.6036895569307401E-2</v>
      </c>
      <c r="BP888" s="17">
        <v>3.9482719312907102E-2</v>
      </c>
      <c r="BQ888" s="17">
        <v>1.97955937870898E-2</v>
      </c>
      <c r="BR888" s="17">
        <v>9.0345953430305506E-2</v>
      </c>
      <c r="BS888" s="17"/>
      <c r="BT888" s="17">
        <v>3.4279467617743302E-2</v>
      </c>
      <c r="BU888" s="17">
        <v>5.17090786760954E-2</v>
      </c>
      <c r="BV888" s="17"/>
      <c r="BW888" s="17">
        <v>2.4645020038813002E-2</v>
      </c>
      <c r="BX888" s="17">
        <v>3.7700192276412602E-2</v>
      </c>
      <c r="BY888" s="17"/>
      <c r="BZ888" s="17">
        <v>4.1037123546692103E-2</v>
      </c>
      <c r="CA888" s="17" t="s">
        <v>131</v>
      </c>
      <c r="CB888" s="17" t="s">
        <v>131</v>
      </c>
      <c r="CC888" s="17"/>
      <c r="CD888" s="17">
        <v>3.97996801005739E-2</v>
      </c>
      <c r="CE888" s="17">
        <v>6.6234889007738093E-2</v>
      </c>
      <c r="CF888" s="17">
        <v>1.12251346806967E-2</v>
      </c>
      <c r="CG888" s="17"/>
      <c r="CH888" s="17">
        <v>4.0075071567174499E-2</v>
      </c>
      <c r="CI888" s="17">
        <v>5.7763727756321701E-2</v>
      </c>
      <c r="CJ888" s="17">
        <v>2.3046299814937998E-2</v>
      </c>
      <c r="CK888" s="17"/>
      <c r="CL888" s="17">
        <v>3.7807239788753201E-2</v>
      </c>
      <c r="CM888" s="17">
        <v>3.5781680527446999E-2</v>
      </c>
      <c r="CN888" s="17"/>
      <c r="CO888" s="17">
        <v>0</v>
      </c>
      <c r="CP888" s="17">
        <v>4.6172960115285003E-2</v>
      </c>
      <c r="CQ888" s="17">
        <v>3.4170899669215403E-2</v>
      </c>
      <c r="CR888" s="17">
        <v>5.77788407838907E-2</v>
      </c>
    </row>
    <row r="889" spans="2:96" x14ac:dyDescent="0.25">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c r="AV889" s="17"/>
      <c r="AW889" s="17"/>
      <c r="AX889" s="17"/>
      <c r="AY889" s="17"/>
      <c r="AZ889" s="17"/>
      <c r="BA889" s="17"/>
      <c r="BB889" s="17"/>
      <c r="BC889" s="17"/>
      <c r="BD889" s="17"/>
      <c r="BE889" s="17"/>
      <c r="BF889" s="17"/>
      <c r="BG889" s="17"/>
      <c r="BH889" s="17"/>
      <c r="BI889" s="17"/>
      <c r="BJ889" s="17"/>
      <c r="BK889" s="17"/>
      <c r="BL889" s="17"/>
      <c r="BM889" s="17"/>
      <c r="BN889" s="17"/>
      <c r="BO889" s="17"/>
      <c r="BP889" s="17"/>
      <c r="BQ889" s="17"/>
      <c r="BR889" s="17"/>
      <c r="BS889" s="17"/>
      <c r="BT889" s="17"/>
      <c r="BU889" s="17"/>
      <c r="BV889" s="17"/>
      <c r="BW889" s="17"/>
      <c r="BX889" s="17"/>
      <c r="BY889" s="17"/>
      <c r="BZ889" s="17"/>
      <c r="CA889" s="17"/>
      <c r="CB889" s="17"/>
      <c r="CC889" s="17"/>
      <c r="CD889" s="17"/>
      <c r="CE889" s="17"/>
      <c r="CF889" s="17"/>
      <c r="CG889" s="17"/>
      <c r="CH889" s="17"/>
      <c r="CI889" s="17"/>
      <c r="CJ889" s="17"/>
      <c r="CK889" s="17"/>
      <c r="CL889" s="17"/>
      <c r="CM889" s="17"/>
      <c r="CN889" s="17"/>
      <c r="CO889" s="17"/>
      <c r="CP889" s="17"/>
      <c r="CQ889" s="17"/>
      <c r="CR889" s="17"/>
    </row>
    <row r="890" spans="2:96" x14ac:dyDescent="0.25">
      <c r="B890" s="6" t="s">
        <v>461</v>
      </c>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c r="AN890" s="17"/>
      <c r="AO890" s="17"/>
      <c r="AP890" s="17"/>
      <c r="AQ890" s="17"/>
      <c r="AR890" s="17"/>
      <c r="AS890" s="17"/>
      <c r="AT890" s="17"/>
      <c r="AU890" s="17"/>
      <c r="AV890" s="17"/>
      <c r="AW890" s="17"/>
      <c r="AX890" s="17"/>
      <c r="AY890" s="17"/>
      <c r="AZ890" s="17"/>
      <c r="BA890" s="17"/>
      <c r="BB890" s="17"/>
      <c r="BC890" s="17"/>
      <c r="BD890" s="17"/>
      <c r="BE890" s="17"/>
      <c r="BF890" s="17"/>
      <c r="BG890" s="17"/>
      <c r="BH890" s="17"/>
      <c r="BI890" s="17"/>
      <c r="BJ890" s="17"/>
      <c r="BK890" s="17"/>
      <c r="BL890" s="17"/>
      <c r="BM890" s="17"/>
      <c r="BN890" s="17"/>
      <c r="BO890" s="17"/>
      <c r="BP890" s="17"/>
      <c r="BQ890" s="17"/>
      <c r="BR890" s="17"/>
      <c r="BS890" s="17"/>
      <c r="BT890" s="17"/>
      <c r="BU890" s="17"/>
      <c r="BV890" s="17"/>
      <c r="BW890" s="17"/>
      <c r="BX890" s="17"/>
      <c r="BY890" s="17"/>
      <c r="BZ890" s="17"/>
      <c r="CA890" s="17"/>
      <c r="CB890" s="17"/>
      <c r="CC890" s="17"/>
      <c r="CD890" s="17"/>
      <c r="CE890" s="17"/>
      <c r="CF890" s="17"/>
      <c r="CG890" s="17"/>
      <c r="CH890" s="17"/>
      <c r="CI890" s="17"/>
      <c r="CJ890" s="17"/>
      <c r="CK890" s="17"/>
      <c r="CL890" s="17"/>
      <c r="CM890" s="17"/>
      <c r="CN890" s="17"/>
      <c r="CO890" s="17"/>
      <c r="CP890" s="17"/>
      <c r="CQ890" s="17"/>
      <c r="CR890" s="17"/>
    </row>
    <row r="891" spans="2:96" x14ac:dyDescent="0.25">
      <c r="B891" s="24" t="s">
        <v>384</v>
      </c>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c r="BK891" s="17"/>
      <c r="BL891" s="17"/>
      <c r="BM891" s="17"/>
      <c r="BN891" s="17"/>
      <c r="BO891" s="17"/>
      <c r="BP891" s="17"/>
      <c r="BQ891" s="17"/>
      <c r="BR891" s="17"/>
      <c r="BS891" s="17"/>
      <c r="BT891" s="17"/>
      <c r="BU891" s="17"/>
      <c r="BV891" s="17"/>
      <c r="BW891" s="17"/>
      <c r="BX891" s="17"/>
      <c r="BY891" s="17"/>
      <c r="BZ891" s="17"/>
      <c r="CA891" s="17"/>
      <c r="CB891" s="17"/>
      <c r="CC891" s="17"/>
      <c r="CD891" s="17"/>
      <c r="CE891" s="17"/>
      <c r="CF891" s="17"/>
      <c r="CG891" s="17"/>
      <c r="CH891" s="17"/>
      <c r="CI891" s="17"/>
      <c r="CJ891" s="17"/>
      <c r="CK891" s="17"/>
      <c r="CL891" s="17"/>
      <c r="CM891" s="17"/>
      <c r="CN891" s="17"/>
      <c r="CO891" s="17"/>
      <c r="CP891" s="17"/>
      <c r="CQ891" s="17"/>
      <c r="CR891" s="17"/>
    </row>
    <row r="892" spans="2:96" x14ac:dyDescent="0.25">
      <c r="B892" t="s">
        <v>453</v>
      </c>
      <c r="C892" s="17">
        <v>0.260375045884918</v>
      </c>
      <c r="D892" s="17">
        <v>0.243336278730929</v>
      </c>
      <c r="E892" s="17">
        <v>0.27679876237204398</v>
      </c>
      <c r="F892" s="17"/>
      <c r="G892" s="17">
        <v>0.29176325373740802</v>
      </c>
      <c r="H892" s="17">
        <v>0.20226490548582601</v>
      </c>
      <c r="I892" s="17">
        <v>0.194973331413484</v>
      </c>
      <c r="J892" s="17">
        <v>0.240706077611957</v>
      </c>
      <c r="K892" s="17">
        <v>0.28494124809422799</v>
      </c>
      <c r="L892" s="17">
        <v>0.33193510892397099</v>
      </c>
      <c r="M892" s="17"/>
      <c r="N892" s="17">
        <v>0.279818943872017</v>
      </c>
      <c r="O892" s="17">
        <v>0.22332052327348101</v>
      </c>
      <c r="P892" s="17">
        <v>0.252928248472441</v>
      </c>
      <c r="Q892" s="17">
        <v>0.28784172287766402</v>
      </c>
      <c r="R892" s="17"/>
      <c r="S892" s="17">
        <v>0.188502279795842</v>
      </c>
      <c r="T892" s="17">
        <v>0.24316998325540801</v>
      </c>
      <c r="U892" s="17">
        <v>0.31441793912043797</v>
      </c>
      <c r="V892" s="17">
        <v>0.29007637094365002</v>
      </c>
      <c r="W892" s="17">
        <v>0.34359358294264802</v>
      </c>
      <c r="X892" s="17">
        <v>0.21386378601515699</v>
      </c>
      <c r="Y892" s="17">
        <v>0.30982918921658897</v>
      </c>
      <c r="Z892" s="17">
        <v>0.30171482021044899</v>
      </c>
      <c r="AA892" s="17">
        <v>0.239980037011811</v>
      </c>
      <c r="AB892" s="17">
        <v>0.23817567907832499</v>
      </c>
      <c r="AC892" s="17">
        <v>0.28839112206988898</v>
      </c>
      <c r="AD892" s="17">
        <v>0.19712882574879201</v>
      </c>
      <c r="AE892" s="17"/>
      <c r="AF892" s="17">
        <v>0.28992642002754399</v>
      </c>
      <c r="AG892" s="17">
        <v>0.25585731522877803</v>
      </c>
      <c r="AH892" s="17">
        <v>0.193160940519507</v>
      </c>
      <c r="AI892" s="17">
        <v>0.117489720082243</v>
      </c>
      <c r="AJ892" s="17">
        <v>0.20122198905250999</v>
      </c>
      <c r="AK892" s="17"/>
      <c r="AL892" s="17">
        <v>0.315417102264339</v>
      </c>
      <c r="AM892" s="17">
        <v>0.26618583817302799</v>
      </c>
      <c r="AN892" s="17">
        <v>0.16268626126956801</v>
      </c>
      <c r="AO892" s="17"/>
      <c r="AP892" s="17">
        <v>0.28904028026781198</v>
      </c>
      <c r="AQ892" s="17">
        <v>0.27985522642887001</v>
      </c>
      <c r="AR892" s="17">
        <v>0.24778960617854101</v>
      </c>
      <c r="AS892" s="17">
        <v>0.20522533933517501</v>
      </c>
      <c r="AT892" s="17">
        <v>0.25031617283820601</v>
      </c>
      <c r="AU892" s="17"/>
      <c r="AV892" s="17">
        <v>0</v>
      </c>
      <c r="AW892" s="17">
        <v>0.27087294195863498</v>
      </c>
      <c r="AX892" s="17">
        <v>0.31042607880027001</v>
      </c>
      <c r="AY892" s="17">
        <v>0.31327736405252599</v>
      </c>
      <c r="AZ892" s="17">
        <v>0.275916410221136</v>
      </c>
      <c r="BA892" s="17">
        <v>0.24637904865410901</v>
      </c>
      <c r="BB892" s="17">
        <v>0.22203504615287101</v>
      </c>
      <c r="BC892" s="17">
        <v>0.26327203059642101</v>
      </c>
      <c r="BD892" s="17">
        <v>0.25536449397481198</v>
      </c>
      <c r="BE892" s="17">
        <v>0.312801987569578</v>
      </c>
      <c r="BF892" s="17">
        <v>0.248254682067333</v>
      </c>
      <c r="BG892" s="17">
        <v>0.236752049730862</v>
      </c>
      <c r="BH892" s="17">
        <v>0.22716869471939699</v>
      </c>
      <c r="BI892" s="17">
        <v>0.20859140253344</v>
      </c>
      <c r="BJ892" s="17">
        <v>0.25090083364537402</v>
      </c>
      <c r="BK892" s="17">
        <v>0.283726940674071</v>
      </c>
      <c r="BL892" s="17"/>
      <c r="BM892" s="17">
        <v>0.24292035848020599</v>
      </c>
      <c r="BN892" s="17">
        <v>0.23456714149674299</v>
      </c>
      <c r="BO892" s="17">
        <v>0.27368963539059599</v>
      </c>
      <c r="BP892" s="17">
        <v>0.253006887483395</v>
      </c>
      <c r="BQ892" s="17">
        <v>0.36349706968356998</v>
      </c>
      <c r="BR892" s="17">
        <v>0.282334464056885</v>
      </c>
      <c r="BS892" s="17"/>
      <c r="BT892" s="17">
        <v>0.27441005610827102</v>
      </c>
      <c r="BU892" s="17">
        <v>0.242757775210557</v>
      </c>
      <c r="BV892" s="17"/>
      <c r="BW892" s="17">
        <v>0.29429599967387798</v>
      </c>
      <c r="BX892" s="17">
        <v>0.236474634103326</v>
      </c>
      <c r="BY892" s="17"/>
      <c r="BZ892" s="17">
        <v>0.260375045884918</v>
      </c>
      <c r="CA892" s="17" t="s">
        <v>131</v>
      </c>
      <c r="CB892" s="17" t="s">
        <v>131</v>
      </c>
      <c r="CC892" s="17"/>
      <c r="CD892" s="17">
        <v>0.26369906864690101</v>
      </c>
      <c r="CE892" s="17">
        <v>0.23983501781373801</v>
      </c>
      <c r="CF892" s="17">
        <v>0.236629419099953</v>
      </c>
      <c r="CG892" s="17"/>
      <c r="CH892" s="17">
        <v>0.26776799654633698</v>
      </c>
      <c r="CI892" s="17">
        <v>0.23724725124426899</v>
      </c>
      <c r="CJ892" s="17">
        <v>0.210674786149735</v>
      </c>
      <c r="CK892" s="17"/>
      <c r="CL892" s="17">
        <v>0.26572613613518298</v>
      </c>
      <c r="CM892" s="17">
        <v>0.26445990783103901</v>
      </c>
      <c r="CN892" s="17"/>
      <c r="CO892" s="17">
        <v>0.39687365001117703</v>
      </c>
      <c r="CP892" s="17">
        <v>0.260538775007221</v>
      </c>
      <c r="CQ892" s="17">
        <v>0.25792242936495702</v>
      </c>
      <c r="CR892" s="17">
        <v>0.21973208324749399</v>
      </c>
    </row>
    <row r="893" spans="2:96" x14ac:dyDescent="0.25">
      <c r="B893" t="s">
        <v>454</v>
      </c>
      <c r="C893" s="17">
        <v>0.55269471574456297</v>
      </c>
      <c r="D893" s="17">
        <v>0.53903659335682297</v>
      </c>
      <c r="E893" s="17">
        <v>0.56402366146335503</v>
      </c>
      <c r="F893" s="17"/>
      <c r="G893" s="17">
        <v>0.56874926961044003</v>
      </c>
      <c r="H893" s="17">
        <v>0.59319768424810704</v>
      </c>
      <c r="I893" s="17">
        <v>0.54490347540115502</v>
      </c>
      <c r="J893" s="17">
        <v>0.53599095045995904</v>
      </c>
      <c r="K893" s="17">
        <v>0.53627029999362696</v>
      </c>
      <c r="L893" s="17">
        <v>0.54417395890270903</v>
      </c>
      <c r="M893" s="17"/>
      <c r="N893" s="17">
        <v>0.54934501484889198</v>
      </c>
      <c r="O893" s="17">
        <v>0.579644333805304</v>
      </c>
      <c r="P893" s="17">
        <v>0.56625241859214304</v>
      </c>
      <c r="Q893" s="17">
        <v>0.51378340724515503</v>
      </c>
      <c r="R893" s="17"/>
      <c r="S893" s="17">
        <v>0.66136268793318698</v>
      </c>
      <c r="T893" s="17">
        <v>0.52456250560329598</v>
      </c>
      <c r="U893" s="17">
        <v>0.58264383307174505</v>
      </c>
      <c r="V893" s="17">
        <v>0.53796134714964705</v>
      </c>
      <c r="W893" s="17">
        <v>0.44207118121622802</v>
      </c>
      <c r="X893" s="17">
        <v>0.63077292929130202</v>
      </c>
      <c r="Y893" s="17">
        <v>0.51779605855075705</v>
      </c>
      <c r="Z893" s="17">
        <v>0.46470002254797799</v>
      </c>
      <c r="AA893" s="17">
        <v>0.56772149817685402</v>
      </c>
      <c r="AB893" s="17">
        <v>0.55685430492828203</v>
      </c>
      <c r="AC893" s="17">
        <v>0.46569043240897701</v>
      </c>
      <c r="AD893" s="17">
        <v>0.399239373548193</v>
      </c>
      <c r="AE893" s="17"/>
      <c r="AF893" s="17">
        <v>0.54007114689926305</v>
      </c>
      <c r="AG893" s="17">
        <v>0.52802182953233201</v>
      </c>
      <c r="AH893" s="17">
        <v>0.62340409589340195</v>
      </c>
      <c r="AI893" s="17">
        <v>0.56103973105847604</v>
      </c>
      <c r="AJ893" s="17">
        <v>0.58754645868774802</v>
      </c>
      <c r="AK893" s="17"/>
      <c r="AL893" s="17">
        <v>0.54290048122428203</v>
      </c>
      <c r="AM893" s="17">
        <v>0.52395172272103996</v>
      </c>
      <c r="AN893" s="17">
        <v>0.63912417165088398</v>
      </c>
      <c r="AO893" s="17"/>
      <c r="AP893" s="17">
        <v>0.53029906569958296</v>
      </c>
      <c r="AQ893" s="17">
        <v>0.534207932535264</v>
      </c>
      <c r="AR893" s="17">
        <v>0.54352460003802305</v>
      </c>
      <c r="AS893" s="17">
        <v>0.60853317382335403</v>
      </c>
      <c r="AT893" s="17">
        <v>0.58192080270993995</v>
      </c>
      <c r="AU893" s="17"/>
      <c r="AV893" s="17">
        <v>0.51120849400536905</v>
      </c>
      <c r="AW893" s="17">
        <v>0.47951703308224197</v>
      </c>
      <c r="AX893" s="17">
        <v>0.49004310095242298</v>
      </c>
      <c r="AY893" s="17">
        <v>0.48383101898477199</v>
      </c>
      <c r="AZ893" s="17">
        <v>0.49693529211841603</v>
      </c>
      <c r="BA893" s="17">
        <v>0.56245483458279399</v>
      </c>
      <c r="BB893" s="17">
        <v>0.54516601359462302</v>
      </c>
      <c r="BC893" s="17">
        <v>0.53277956520608405</v>
      </c>
      <c r="BD893" s="17">
        <v>0.58363266151803495</v>
      </c>
      <c r="BE893" s="17">
        <v>0.53218322904302695</v>
      </c>
      <c r="BF893" s="17">
        <v>0.57508126235822399</v>
      </c>
      <c r="BG893" s="17">
        <v>0.628898027393196</v>
      </c>
      <c r="BH893" s="17">
        <v>0.68600507705592295</v>
      </c>
      <c r="BI893" s="17">
        <v>0.60587225354640195</v>
      </c>
      <c r="BJ893" s="17">
        <v>0.66802158052322202</v>
      </c>
      <c r="BK893" s="17">
        <v>0.59851219900279795</v>
      </c>
      <c r="BL893" s="17"/>
      <c r="BM893" s="17">
        <v>0.54679407176934902</v>
      </c>
      <c r="BN893" s="17">
        <v>0.55540012421028895</v>
      </c>
      <c r="BO893" s="17">
        <v>0.54164502638930301</v>
      </c>
      <c r="BP893" s="17">
        <v>0.58059267731004605</v>
      </c>
      <c r="BQ893" s="17">
        <v>0.52433499645652604</v>
      </c>
      <c r="BR893" s="17">
        <v>0.51926227683403003</v>
      </c>
      <c r="BS893" s="17"/>
      <c r="BT893" s="17">
        <v>0.54653694452673995</v>
      </c>
      <c r="BU893" s="17">
        <v>0.56687669275422203</v>
      </c>
      <c r="BV893" s="17"/>
      <c r="BW893" s="17">
        <v>0.51746665410852899</v>
      </c>
      <c r="BX893" s="17">
        <v>0.58342504331094003</v>
      </c>
      <c r="BY893" s="17"/>
      <c r="BZ893" s="17">
        <v>0.55269471574456297</v>
      </c>
      <c r="CA893" s="17" t="s">
        <v>131</v>
      </c>
      <c r="CB893" s="17" t="s">
        <v>131</v>
      </c>
      <c r="CC893" s="17"/>
      <c r="CD893" s="17">
        <v>0.55170533436413005</v>
      </c>
      <c r="CE893" s="17">
        <v>0.5726645706172</v>
      </c>
      <c r="CF893" s="17">
        <v>0.58157234897279697</v>
      </c>
      <c r="CG893" s="17"/>
      <c r="CH893" s="17">
        <v>0.55183921541374004</v>
      </c>
      <c r="CI893" s="17">
        <v>0.58255977652212598</v>
      </c>
      <c r="CJ893" s="17">
        <v>0.55755767088372099</v>
      </c>
      <c r="CK893" s="17"/>
      <c r="CL893" s="17">
        <v>0.54999154981128096</v>
      </c>
      <c r="CM893" s="17">
        <v>0.55249940416776899</v>
      </c>
      <c r="CN893" s="17"/>
      <c r="CO893" s="17">
        <v>0.52950049806795896</v>
      </c>
      <c r="CP893" s="17">
        <v>0.59215323938173003</v>
      </c>
      <c r="CQ893" s="17">
        <v>0.55648393738282798</v>
      </c>
      <c r="CR893" s="17">
        <v>0.47075970680173701</v>
      </c>
    </row>
    <row r="894" spans="2:96" x14ac:dyDescent="0.25">
      <c r="B894" t="s">
        <v>455</v>
      </c>
      <c r="C894" s="17">
        <v>0.12866250138433799</v>
      </c>
      <c r="D894" s="17">
        <v>0.14159330151986099</v>
      </c>
      <c r="E894" s="17">
        <v>0.1171116538807</v>
      </c>
      <c r="F894" s="17"/>
      <c r="G894" s="17">
        <v>8.7611642751250302E-2</v>
      </c>
      <c r="H894" s="17">
        <v>0.13119529714450001</v>
      </c>
      <c r="I894" s="17">
        <v>0.202362857685635</v>
      </c>
      <c r="J894" s="17">
        <v>0.13220715236323399</v>
      </c>
      <c r="K894" s="17">
        <v>0.14245873283569499</v>
      </c>
      <c r="L894" s="17">
        <v>8.3683255263755696E-2</v>
      </c>
      <c r="M894" s="17"/>
      <c r="N894" s="17">
        <v>0.12737621131476301</v>
      </c>
      <c r="O894" s="17">
        <v>0.13745101940276799</v>
      </c>
      <c r="P894" s="17">
        <v>9.7310986054898796E-2</v>
      </c>
      <c r="Q894" s="17">
        <v>0.14747028930262901</v>
      </c>
      <c r="R894" s="17"/>
      <c r="S894" s="17">
        <v>0.100273718195204</v>
      </c>
      <c r="T894" s="17">
        <v>0.15465363211100999</v>
      </c>
      <c r="U894" s="17">
        <v>4.6015342992604E-2</v>
      </c>
      <c r="V894" s="17">
        <v>9.2213540188909704E-2</v>
      </c>
      <c r="W894" s="17">
        <v>0.16422885405542101</v>
      </c>
      <c r="X894" s="17">
        <v>0.113749170262471</v>
      </c>
      <c r="Y894" s="17">
        <v>0.124223933081756</v>
      </c>
      <c r="Z894" s="17">
        <v>0.152272925479458</v>
      </c>
      <c r="AA894" s="17">
        <v>0.15497545817540401</v>
      </c>
      <c r="AB894" s="17">
        <v>0.12341329330506701</v>
      </c>
      <c r="AC894" s="17">
        <v>0.19613915840617499</v>
      </c>
      <c r="AD894" s="17">
        <v>0.40363180070301502</v>
      </c>
      <c r="AE894" s="17"/>
      <c r="AF894" s="17">
        <v>0.118056864719709</v>
      </c>
      <c r="AG894" s="17">
        <v>0.15373252326054401</v>
      </c>
      <c r="AH894" s="17">
        <v>0.13095580259276199</v>
      </c>
      <c r="AI894" s="17">
        <v>6.6199762315397995E-2</v>
      </c>
      <c r="AJ894" s="17">
        <v>0.13050804532652199</v>
      </c>
      <c r="AK894" s="17"/>
      <c r="AL894" s="17">
        <v>9.5045561778586404E-2</v>
      </c>
      <c r="AM894" s="17">
        <v>0.14413090650945401</v>
      </c>
      <c r="AN894" s="17">
        <v>0.16840835817687</v>
      </c>
      <c r="AO894" s="17"/>
      <c r="AP894" s="17">
        <v>0.129775142617918</v>
      </c>
      <c r="AQ894" s="17">
        <v>0.11507980128115</v>
      </c>
      <c r="AR894" s="17">
        <v>0.15059422934460401</v>
      </c>
      <c r="AS894" s="17">
        <v>0.131127531396248</v>
      </c>
      <c r="AT894" s="17">
        <v>8.6574573119012593E-2</v>
      </c>
      <c r="AU894" s="17"/>
      <c r="AV894" s="17">
        <v>0.488791505994631</v>
      </c>
      <c r="AW894" s="17">
        <v>0.16672478386578399</v>
      </c>
      <c r="AX894" s="17">
        <v>0.15997506811078299</v>
      </c>
      <c r="AY894" s="17">
        <v>0.142991551775208</v>
      </c>
      <c r="AZ894" s="17">
        <v>0.144993949703075</v>
      </c>
      <c r="BA894" s="17">
        <v>0.12024603763529899</v>
      </c>
      <c r="BB894" s="17">
        <v>0.173332779777715</v>
      </c>
      <c r="BC894" s="17">
        <v>0.15558967590381301</v>
      </c>
      <c r="BD894" s="17">
        <v>9.0085038104984194E-2</v>
      </c>
      <c r="BE894" s="17">
        <v>8.6091247409684699E-2</v>
      </c>
      <c r="BF894" s="17">
        <v>0.112867197411242</v>
      </c>
      <c r="BG894" s="17">
        <v>0.111793167561149</v>
      </c>
      <c r="BH894" s="17">
        <v>8.68262282246796E-2</v>
      </c>
      <c r="BI894" s="17">
        <v>0.13892417004434199</v>
      </c>
      <c r="BJ894" s="17">
        <v>3.07343252389774E-2</v>
      </c>
      <c r="BK894" s="17">
        <v>7.9172400539345697E-2</v>
      </c>
      <c r="BL894" s="17"/>
      <c r="BM894" s="17">
        <v>0.15570017848379999</v>
      </c>
      <c r="BN894" s="17">
        <v>0.13070046600374699</v>
      </c>
      <c r="BO894" s="17">
        <v>0.121571427440289</v>
      </c>
      <c r="BP894" s="17">
        <v>0.12080836732206</v>
      </c>
      <c r="BQ894" s="17">
        <v>7.8397942717173E-2</v>
      </c>
      <c r="BR894" s="17">
        <v>0.17417693064777101</v>
      </c>
      <c r="BS894" s="17"/>
      <c r="BT894" s="17">
        <v>0.12625659351408</v>
      </c>
      <c r="BU894" s="17">
        <v>0.12912659941011201</v>
      </c>
      <c r="BV894" s="17"/>
      <c r="BW894" s="17">
        <v>0.136188455359187</v>
      </c>
      <c r="BX894" s="17">
        <v>0.12395530426208499</v>
      </c>
      <c r="BY894" s="17"/>
      <c r="BZ894" s="17">
        <v>0.12866250138433799</v>
      </c>
      <c r="CA894" s="17" t="s">
        <v>131</v>
      </c>
      <c r="CB894" s="17" t="s">
        <v>131</v>
      </c>
      <c r="CC894" s="17"/>
      <c r="CD894" s="17">
        <v>0.12649847676729101</v>
      </c>
      <c r="CE894" s="17">
        <v>0.134915073642487</v>
      </c>
      <c r="CF894" s="17">
        <v>0.113001200440228</v>
      </c>
      <c r="CG894" s="17"/>
      <c r="CH894" s="17">
        <v>0.124588718436898</v>
      </c>
      <c r="CI894" s="17">
        <v>0.12834578548049499</v>
      </c>
      <c r="CJ894" s="17">
        <v>0.151357008361616</v>
      </c>
      <c r="CK894" s="17"/>
      <c r="CL894" s="17">
        <v>0.13213070197981699</v>
      </c>
      <c r="CM894" s="17">
        <v>0.12513850429206499</v>
      </c>
      <c r="CN894" s="17"/>
      <c r="CO894" s="17">
        <v>3.5821940209590397E-2</v>
      </c>
      <c r="CP894" s="17">
        <v>9.7261579164799897E-2</v>
      </c>
      <c r="CQ894" s="17">
        <v>0.121646962935282</v>
      </c>
      <c r="CR894" s="17">
        <v>0.23879942845405699</v>
      </c>
    </row>
    <row r="895" spans="2:96" x14ac:dyDescent="0.25">
      <c r="B895" t="s">
        <v>456</v>
      </c>
      <c r="C895" s="17">
        <v>3.8237357506857098E-2</v>
      </c>
      <c r="D895" s="17">
        <v>6.0635260582491697E-2</v>
      </c>
      <c r="E895" s="17">
        <v>1.7712970116979799E-2</v>
      </c>
      <c r="F895" s="17"/>
      <c r="G895" s="17">
        <v>3.7215743951241997E-2</v>
      </c>
      <c r="H895" s="17">
        <v>5.50159982359225E-2</v>
      </c>
      <c r="I895" s="17">
        <v>3.11433113180721E-2</v>
      </c>
      <c r="J895" s="17">
        <v>6.2980631258816797E-2</v>
      </c>
      <c r="K895" s="17">
        <v>2.2316875078167601E-2</v>
      </c>
      <c r="L895" s="17">
        <v>2.31674160327963E-2</v>
      </c>
      <c r="M895" s="17"/>
      <c r="N895" s="17">
        <v>3.3570653007692998E-2</v>
      </c>
      <c r="O895" s="17">
        <v>3.2263045229096399E-2</v>
      </c>
      <c r="P895" s="17">
        <v>5.8858130771375097E-2</v>
      </c>
      <c r="Q895" s="17">
        <v>3.1497366980764302E-2</v>
      </c>
      <c r="R895" s="17"/>
      <c r="S895" s="17">
        <v>3.9744087242222399E-2</v>
      </c>
      <c r="T895" s="17">
        <v>5.8177084504586099E-2</v>
      </c>
      <c r="U895" s="17">
        <v>3.9538178217955001E-2</v>
      </c>
      <c r="V895" s="17">
        <v>3.8854781709833502E-2</v>
      </c>
      <c r="W895" s="17">
        <v>3.2567380204275298E-2</v>
      </c>
      <c r="X895" s="17">
        <v>1.40392488508877E-2</v>
      </c>
      <c r="Y895" s="17">
        <v>3.3018910535904E-2</v>
      </c>
      <c r="Z895" s="17">
        <v>8.1312231762114703E-2</v>
      </c>
      <c r="AA895" s="17">
        <v>2.05242263067884E-2</v>
      </c>
      <c r="AB895" s="17">
        <v>5.8527001198332602E-2</v>
      </c>
      <c r="AC895" s="17">
        <v>1.70595864132497E-2</v>
      </c>
      <c r="AD895" s="17">
        <v>0</v>
      </c>
      <c r="AE895" s="17"/>
      <c r="AF895" s="17">
        <v>3.1244812616208401E-2</v>
      </c>
      <c r="AG895" s="17">
        <v>4.1749349807802698E-2</v>
      </c>
      <c r="AH895" s="17">
        <v>4.1707944542085998E-2</v>
      </c>
      <c r="AI895" s="17">
        <v>0.25527078654388402</v>
      </c>
      <c r="AJ895" s="17">
        <v>5.2069923706919E-2</v>
      </c>
      <c r="AK895" s="17"/>
      <c r="AL895" s="17">
        <v>1.7255916298740299E-2</v>
      </c>
      <c r="AM895" s="17">
        <v>4.6606356559050197E-2</v>
      </c>
      <c r="AN895" s="17">
        <v>2.97812089026782E-2</v>
      </c>
      <c r="AO895" s="17"/>
      <c r="AP895" s="17">
        <v>3.6357847680189001E-2</v>
      </c>
      <c r="AQ895" s="17">
        <v>4.36743864958632E-2</v>
      </c>
      <c r="AR895" s="17">
        <v>3.17797485713689E-2</v>
      </c>
      <c r="AS895" s="17">
        <v>3.9688747441721801E-2</v>
      </c>
      <c r="AT895" s="17">
        <v>8.1188451332841999E-2</v>
      </c>
      <c r="AU895" s="17"/>
      <c r="AV895" s="17">
        <v>0</v>
      </c>
      <c r="AW895" s="17">
        <v>5.7113501246472499E-2</v>
      </c>
      <c r="AX895" s="17">
        <v>2.0789192823373302E-2</v>
      </c>
      <c r="AY895" s="17">
        <v>5.0395967235810003E-2</v>
      </c>
      <c r="AZ895" s="17">
        <v>4.5928979848470802E-2</v>
      </c>
      <c r="BA895" s="17">
        <v>5.0356483621987302E-2</v>
      </c>
      <c r="BB895" s="17">
        <v>5.2240512764467797E-2</v>
      </c>
      <c r="BC895" s="17">
        <v>3.01379802937966E-2</v>
      </c>
      <c r="BD895" s="17">
        <v>6.1964317597579699E-2</v>
      </c>
      <c r="BE895" s="17">
        <v>3.6748970786092301E-2</v>
      </c>
      <c r="BF895" s="17">
        <v>3.2390590630277299E-2</v>
      </c>
      <c r="BG895" s="17">
        <v>1.17960117562137E-2</v>
      </c>
      <c r="BH895" s="17">
        <v>0</v>
      </c>
      <c r="BI895" s="17">
        <v>4.6612173875816003E-2</v>
      </c>
      <c r="BJ895" s="17">
        <v>0</v>
      </c>
      <c r="BK895" s="17">
        <v>3.8588459783785202E-2</v>
      </c>
      <c r="BL895" s="17"/>
      <c r="BM895" s="17">
        <v>4.1070972861894199E-2</v>
      </c>
      <c r="BN895" s="17">
        <v>4.21806076421909E-2</v>
      </c>
      <c r="BO895" s="17">
        <v>4.9842704283996897E-2</v>
      </c>
      <c r="BP895" s="17">
        <v>3.3095440941567203E-2</v>
      </c>
      <c r="BQ895" s="17">
        <v>2.03005566376184E-2</v>
      </c>
      <c r="BR895" s="17">
        <v>2.4226328461313701E-2</v>
      </c>
      <c r="BS895" s="17"/>
      <c r="BT895" s="17">
        <v>3.2608147856119998E-2</v>
      </c>
      <c r="BU895" s="17">
        <v>4.5231137940125801E-2</v>
      </c>
      <c r="BV895" s="17"/>
      <c r="BW895" s="17">
        <v>3.5331582837856902E-2</v>
      </c>
      <c r="BX895" s="17">
        <v>4.3827361763429599E-2</v>
      </c>
      <c r="BY895" s="17"/>
      <c r="BZ895" s="17">
        <v>3.8237357506857098E-2</v>
      </c>
      <c r="CA895" s="17" t="s">
        <v>131</v>
      </c>
      <c r="CB895" s="17" t="s">
        <v>131</v>
      </c>
      <c r="CC895" s="17"/>
      <c r="CD895" s="17">
        <v>3.85764019318246E-2</v>
      </c>
      <c r="CE895" s="17">
        <v>2.82078926617239E-2</v>
      </c>
      <c r="CF895" s="17">
        <v>5.7571896806326198E-2</v>
      </c>
      <c r="CG895" s="17"/>
      <c r="CH895" s="17">
        <v>3.6148278889841297E-2</v>
      </c>
      <c r="CI895" s="17">
        <v>2.78119326871335E-2</v>
      </c>
      <c r="CJ895" s="17">
        <v>6.9548771486806202E-2</v>
      </c>
      <c r="CK895" s="17"/>
      <c r="CL895" s="17">
        <v>3.71006578417497E-2</v>
      </c>
      <c r="CM895" s="17">
        <v>3.94009576074675E-2</v>
      </c>
      <c r="CN895" s="17"/>
      <c r="CO895" s="17">
        <v>2.4284868082149299E-2</v>
      </c>
      <c r="CP895" s="17">
        <v>2.6058768311998E-2</v>
      </c>
      <c r="CQ895" s="17">
        <v>4.85374094567977E-2</v>
      </c>
      <c r="CR895" s="17">
        <v>4.7446696411604102E-2</v>
      </c>
    </row>
    <row r="896" spans="2:96" x14ac:dyDescent="0.25">
      <c r="B896" t="s">
        <v>175</v>
      </c>
      <c r="C896" s="17">
        <v>2.0030379479323599E-2</v>
      </c>
      <c r="D896" s="17">
        <v>1.53985658098957E-2</v>
      </c>
      <c r="E896" s="17">
        <v>2.43529521669212E-2</v>
      </c>
      <c r="F896" s="17"/>
      <c r="G896" s="17">
        <v>1.46600899496593E-2</v>
      </c>
      <c r="H896" s="17">
        <v>1.83261148856445E-2</v>
      </c>
      <c r="I896" s="17">
        <v>2.6617024181654601E-2</v>
      </c>
      <c r="J896" s="17">
        <v>2.8115188306033101E-2</v>
      </c>
      <c r="K896" s="17">
        <v>1.40128439982821E-2</v>
      </c>
      <c r="L896" s="17">
        <v>1.70402608767686E-2</v>
      </c>
      <c r="M896" s="17"/>
      <c r="N896" s="17">
        <v>9.8891769566355793E-3</v>
      </c>
      <c r="O896" s="17">
        <v>2.73210782893516E-2</v>
      </c>
      <c r="P896" s="17">
        <v>2.4650216109141199E-2</v>
      </c>
      <c r="Q896" s="17">
        <v>1.9407213593788001E-2</v>
      </c>
      <c r="R896" s="17"/>
      <c r="S896" s="17">
        <v>1.01172268335443E-2</v>
      </c>
      <c r="T896" s="17">
        <v>1.9436794525698901E-2</v>
      </c>
      <c r="U896" s="17">
        <v>1.7384706597257701E-2</v>
      </c>
      <c r="V896" s="17">
        <v>4.0893960007960299E-2</v>
      </c>
      <c r="W896" s="17">
        <v>1.75390015814277E-2</v>
      </c>
      <c r="X896" s="17">
        <v>2.7574865580182299E-2</v>
      </c>
      <c r="Y896" s="17">
        <v>1.5131908614994799E-2</v>
      </c>
      <c r="Z896" s="17">
        <v>0</v>
      </c>
      <c r="AA896" s="17">
        <v>1.6798780329143202E-2</v>
      </c>
      <c r="AB896" s="17">
        <v>2.3029721489993701E-2</v>
      </c>
      <c r="AC896" s="17">
        <v>3.2719700701709202E-2</v>
      </c>
      <c r="AD896" s="17">
        <v>0</v>
      </c>
      <c r="AE896" s="17"/>
      <c r="AF896" s="17">
        <v>2.0700755737275801E-2</v>
      </c>
      <c r="AG896" s="17">
        <v>2.0638982170543801E-2</v>
      </c>
      <c r="AH896" s="17">
        <v>1.07712164522432E-2</v>
      </c>
      <c r="AI896" s="17">
        <v>0</v>
      </c>
      <c r="AJ896" s="17">
        <v>2.8653583226299899E-2</v>
      </c>
      <c r="AK896" s="17"/>
      <c r="AL896" s="17">
        <v>2.9380938434052199E-2</v>
      </c>
      <c r="AM896" s="17">
        <v>1.9125176037428099E-2</v>
      </c>
      <c r="AN896" s="17">
        <v>0</v>
      </c>
      <c r="AO896" s="17"/>
      <c r="AP896" s="17">
        <v>1.4527663734498E-2</v>
      </c>
      <c r="AQ896" s="17">
        <v>2.7182653258852999E-2</v>
      </c>
      <c r="AR896" s="17">
        <v>2.6311815867463999E-2</v>
      </c>
      <c r="AS896" s="17">
        <v>1.54252080035012E-2</v>
      </c>
      <c r="AT896" s="17">
        <v>0</v>
      </c>
      <c r="AU896" s="17"/>
      <c r="AV896" s="17">
        <v>0</v>
      </c>
      <c r="AW896" s="17">
        <v>2.5771739846866301E-2</v>
      </c>
      <c r="AX896" s="17">
        <v>1.8766559313149699E-2</v>
      </c>
      <c r="AY896" s="17">
        <v>9.5040979516843802E-3</v>
      </c>
      <c r="AZ896" s="17">
        <v>3.6225368108901798E-2</v>
      </c>
      <c r="BA896" s="17">
        <v>2.0563595505811199E-2</v>
      </c>
      <c r="BB896" s="17">
        <v>7.2256477103228899E-3</v>
      </c>
      <c r="BC896" s="17">
        <v>1.8220747999885999E-2</v>
      </c>
      <c r="BD896" s="17">
        <v>8.9534888045887592E-3</v>
      </c>
      <c r="BE896" s="17">
        <v>3.2174565191618501E-2</v>
      </c>
      <c r="BF896" s="17">
        <v>3.14062675329232E-2</v>
      </c>
      <c r="BG896" s="17">
        <v>1.07607435585798E-2</v>
      </c>
      <c r="BH896" s="17">
        <v>0</v>
      </c>
      <c r="BI896" s="17">
        <v>0</v>
      </c>
      <c r="BJ896" s="17">
        <v>5.0343260592426803E-2</v>
      </c>
      <c r="BK896" s="17">
        <v>0</v>
      </c>
      <c r="BL896" s="17"/>
      <c r="BM896" s="17">
        <v>1.35144184047509E-2</v>
      </c>
      <c r="BN896" s="17">
        <v>3.7151660647030203E-2</v>
      </c>
      <c r="BO896" s="17">
        <v>1.32512064958155E-2</v>
      </c>
      <c r="BP896" s="17">
        <v>1.24966269429312E-2</v>
      </c>
      <c r="BQ896" s="17">
        <v>1.3469434505112799E-2</v>
      </c>
      <c r="BR896" s="17">
        <v>0</v>
      </c>
      <c r="BS896" s="17"/>
      <c r="BT896" s="17">
        <v>2.0188257994788902E-2</v>
      </c>
      <c r="BU896" s="17">
        <v>1.60077946849831E-2</v>
      </c>
      <c r="BV896" s="17"/>
      <c r="BW896" s="17">
        <v>1.6717308020549399E-2</v>
      </c>
      <c r="BX896" s="17">
        <v>1.23176565602199E-2</v>
      </c>
      <c r="BY896" s="17"/>
      <c r="BZ896" s="17">
        <v>2.0030379479323599E-2</v>
      </c>
      <c r="CA896" s="17" t="s">
        <v>131</v>
      </c>
      <c r="CB896" s="17" t="s">
        <v>131</v>
      </c>
      <c r="CC896" s="17"/>
      <c r="CD896" s="17">
        <v>1.9520718289853699E-2</v>
      </c>
      <c r="CE896" s="17">
        <v>2.4377445264850701E-2</v>
      </c>
      <c r="CF896" s="17">
        <v>1.12251346806967E-2</v>
      </c>
      <c r="CG896" s="17"/>
      <c r="CH896" s="17">
        <v>1.9655790713183699E-2</v>
      </c>
      <c r="CI896" s="17">
        <v>2.40352540659757E-2</v>
      </c>
      <c r="CJ896" s="17">
        <v>1.08617631181225E-2</v>
      </c>
      <c r="CK896" s="17"/>
      <c r="CL896" s="17">
        <v>1.5050954231969201E-2</v>
      </c>
      <c r="CM896" s="17">
        <v>1.8501226101659801E-2</v>
      </c>
      <c r="CN896" s="17"/>
      <c r="CO896" s="17">
        <v>1.35190436291238E-2</v>
      </c>
      <c r="CP896" s="17">
        <v>2.3987638134251501E-2</v>
      </c>
      <c r="CQ896" s="17">
        <v>1.54092608601354E-2</v>
      </c>
      <c r="CR896" s="17">
        <v>2.3262085085107801E-2</v>
      </c>
    </row>
    <row r="897" spans="2:96" x14ac:dyDescent="0.25">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c r="AK897" s="17"/>
      <c r="AL897" s="17"/>
      <c r="AM897" s="17"/>
      <c r="AN897" s="17"/>
      <c r="AO897" s="17"/>
      <c r="AP897" s="17"/>
      <c r="AQ897" s="17"/>
      <c r="AR897" s="17"/>
      <c r="AS897" s="17"/>
      <c r="AT897" s="17"/>
      <c r="AU897" s="17"/>
      <c r="AV897" s="17"/>
      <c r="AW897" s="17"/>
      <c r="AX897" s="17"/>
      <c r="AY897" s="17"/>
      <c r="AZ897" s="17"/>
      <c r="BA897" s="17"/>
      <c r="BB897" s="17"/>
      <c r="BC897" s="17"/>
      <c r="BD897" s="17"/>
      <c r="BE897" s="17"/>
      <c r="BF897" s="17"/>
      <c r="BG897" s="17"/>
      <c r="BH897" s="17"/>
      <c r="BI897" s="17"/>
      <c r="BJ897" s="17"/>
      <c r="BK897" s="17"/>
      <c r="BL897" s="17"/>
      <c r="BM897" s="17"/>
      <c r="BN897" s="17"/>
      <c r="BO897" s="17"/>
      <c r="BP897" s="17"/>
      <c r="BQ897" s="17"/>
      <c r="BR897" s="17"/>
      <c r="BS897" s="17"/>
      <c r="BT897" s="17"/>
      <c r="BU897" s="17"/>
      <c r="BV897" s="17"/>
      <c r="BW897" s="17"/>
      <c r="BX897" s="17"/>
      <c r="BY897" s="17"/>
      <c r="BZ897" s="17"/>
      <c r="CA897" s="17"/>
      <c r="CB897" s="17"/>
      <c r="CC897" s="17"/>
      <c r="CD897" s="17"/>
      <c r="CE897" s="17"/>
      <c r="CF897" s="17"/>
      <c r="CG897" s="17"/>
      <c r="CH897" s="17"/>
      <c r="CI897" s="17"/>
      <c r="CJ897" s="17"/>
      <c r="CK897" s="17"/>
      <c r="CL897" s="17"/>
      <c r="CM897" s="17"/>
      <c r="CN897" s="17"/>
      <c r="CO897" s="17"/>
      <c r="CP897" s="17"/>
      <c r="CQ897" s="17"/>
      <c r="CR897" s="17"/>
    </row>
    <row r="898" spans="2:96" x14ac:dyDescent="0.25">
      <c r="B898" s="6" t="s">
        <v>462</v>
      </c>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c r="AK898" s="17"/>
      <c r="AL898" s="17"/>
      <c r="AM898" s="17"/>
      <c r="AN898" s="17"/>
      <c r="AO898" s="17"/>
      <c r="AP898" s="17"/>
      <c r="AQ898" s="17"/>
      <c r="AR898" s="17"/>
      <c r="AS898" s="17"/>
      <c r="AT898" s="17"/>
      <c r="AU898" s="17"/>
      <c r="AV898" s="17"/>
      <c r="AW898" s="17"/>
      <c r="AX898" s="17"/>
      <c r="AY898" s="17"/>
      <c r="AZ898" s="17"/>
      <c r="BA898" s="17"/>
      <c r="BB898" s="17"/>
      <c r="BC898" s="17"/>
      <c r="BD898" s="17"/>
      <c r="BE898" s="17"/>
      <c r="BF898" s="17"/>
      <c r="BG898" s="17"/>
      <c r="BH898" s="17"/>
      <c r="BI898" s="17"/>
      <c r="BJ898" s="17"/>
      <c r="BK898" s="17"/>
      <c r="BL898" s="17"/>
      <c r="BM898" s="17"/>
      <c r="BN898" s="17"/>
      <c r="BO898" s="17"/>
      <c r="BP898" s="17"/>
      <c r="BQ898" s="17"/>
      <c r="BR898" s="17"/>
      <c r="BS898" s="17"/>
      <c r="BT898" s="17"/>
      <c r="BU898" s="17"/>
      <c r="BV898" s="17"/>
      <c r="BW898" s="17"/>
      <c r="BX898" s="17"/>
      <c r="BY898" s="17"/>
      <c r="BZ898" s="17"/>
      <c r="CA898" s="17"/>
      <c r="CB898" s="17"/>
      <c r="CC898" s="17"/>
      <c r="CD898" s="17"/>
      <c r="CE898" s="17"/>
      <c r="CF898" s="17"/>
      <c r="CG898" s="17"/>
      <c r="CH898" s="17"/>
      <c r="CI898" s="17"/>
      <c r="CJ898" s="17"/>
      <c r="CK898" s="17"/>
      <c r="CL898" s="17"/>
      <c r="CM898" s="17"/>
      <c r="CN898" s="17"/>
      <c r="CO898" s="17"/>
      <c r="CP898" s="17"/>
      <c r="CQ898" s="17"/>
      <c r="CR898" s="17"/>
    </row>
    <row r="899" spans="2:96" x14ac:dyDescent="0.25">
      <c r="B899" s="24" t="s">
        <v>384</v>
      </c>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c r="AK899" s="17"/>
      <c r="AL899" s="17"/>
      <c r="AM899" s="17"/>
      <c r="AN899" s="17"/>
      <c r="AO899" s="17"/>
      <c r="AP899" s="17"/>
      <c r="AQ899" s="17"/>
      <c r="AR899" s="17"/>
      <c r="AS899" s="17"/>
      <c r="AT899" s="17"/>
      <c r="AU899" s="17"/>
      <c r="AV899" s="17"/>
      <c r="AW899" s="17"/>
      <c r="AX899" s="17"/>
      <c r="AY899" s="17"/>
      <c r="AZ899" s="17"/>
      <c r="BA899" s="17"/>
      <c r="BB899" s="17"/>
      <c r="BC899" s="17"/>
      <c r="BD899" s="17"/>
      <c r="BE899" s="17"/>
      <c r="BF899" s="17"/>
      <c r="BG899" s="17"/>
      <c r="BH899" s="17"/>
      <c r="BI899" s="17"/>
      <c r="BJ899" s="17"/>
      <c r="BK899" s="17"/>
      <c r="BL899" s="17"/>
      <c r="BM899" s="17"/>
      <c r="BN899" s="17"/>
      <c r="BO899" s="17"/>
      <c r="BP899" s="17"/>
      <c r="BQ899" s="17"/>
      <c r="BR899" s="17"/>
      <c r="BS899" s="17"/>
      <c r="BT899" s="17"/>
      <c r="BU899" s="17"/>
      <c r="BV899" s="17"/>
      <c r="BW899" s="17"/>
      <c r="BX899" s="17"/>
      <c r="BY899" s="17"/>
      <c r="BZ899" s="17"/>
      <c r="CA899" s="17"/>
      <c r="CB899" s="17"/>
      <c r="CC899" s="17"/>
      <c r="CD899" s="17"/>
      <c r="CE899" s="17"/>
      <c r="CF899" s="17"/>
      <c r="CG899" s="17"/>
      <c r="CH899" s="17"/>
      <c r="CI899" s="17"/>
      <c r="CJ899" s="17"/>
      <c r="CK899" s="17"/>
      <c r="CL899" s="17"/>
      <c r="CM899" s="17"/>
      <c r="CN899" s="17"/>
      <c r="CO899" s="17"/>
      <c r="CP899" s="17"/>
      <c r="CQ899" s="17"/>
      <c r="CR899" s="17"/>
    </row>
    <row r="900" spans="2:96" x14ac:dyDescent="0.25">
      <c r="B900" t="s">
        <v>453</v>
      </c>
      <c r="C900" s="17">
        <v>0.207108327945317</v>
      </c>
      <c r="D900" s="17">
        <v>0.19707533768746099</v>
      </c>
      <c r="E900" s="17">
        <v>0.216929713299954</v>
      </c>
      <c r="F900" s="17"/>
      <c r="G900" s="17">
        <v>0.25388597432635401</v>
      </c>
      <c r="H900" s="17">
        <v>0.21667310762294101</v>
      </c>
      <c r="I900" s="17">
        <v>0.15572165395467</v>
      </c>
      <c r="J900" s="17">
        <v>0.13536613064200501</v>
      </c>
      <c r="K900" s="17">
        <v>0.20228820719537299</v>
      </c>
      <c r="L900" s="17">
        <v>0.27083963832991098</v>
      </c>
      <c r="M900" s="17"/>
      <c r="N900" s="17">
        <v>0.21240223335560299</v>
      </c>
      <c r="O900" s="17">
        <v>0.179188916014352</v>
      </c>
      <c r="P900" s="17">
        <v>0.211195697469371</v>
      </c>
      <c r="Q900" s="17">
        <v>0.229516516169218</v>
      </c>
      <c r="R900" s="17"/>
      <c r="S900" s="17">
        <v>0.174116227905626</v>
      </c>
      <c r="T900" s="17">
        <v>0.17349172715206199</v>
      </c>
      <c r="U900" s="17">
        <v>0.20352945068818801</v>
      </c>
      <c r="V900" s="17">
        <v>0.22468532735789001</v>
      </c>
      <c r="W900" s="17">
        <v>0.264380634525958</v>
      </c>
      <c r="X900" s="17">
        <v>0.18288491997557399</v>
      </c>
      <c r="Y900" s="17">
        <v>0.17069232382139701</v>
      </c>
      <c r="Z900" s="17">
        <v>0.228795529481779</v>
      </c>
      <c r="AA900" s="17">
        <v>0.29997342272324301</v>
      </c>
      <c r="AB900" s="17">
        <v>0.18997169591304799</v>
      </c>
      <c r="AC900" s="17">
        <v>0.15875832460057099</v>
      </c>
      <c r="AD900" s="17">
        <v>0.19712882574879201</v>
      </c>
      <c r="AE900" s="17"/>
      <c r="AF900" s="17">
        <v>0.23415247166924999</v>
      </c>
      <c r="AG900" s="17">
        <v>0.22745503411122001</v>
      </c>
      <c r="AH900" s="17">
        <v>0.13155217802952601</v>
      </c>
      <c r="AI900" s="17">
        <v>0.16552606528654601</v>
      </c>
      <c r="AJ900" s="17">
        <v>0.13939075942338899</v>
      </c>
      <c r="AK900" s="17"/>
      <c r="AL900" s="17">
        <v>0.26444246758747297</v>
      </c>
      <c r="AM900" s="17">
        <v>0.20576057769717801</v>
      </c>
      <c r="AN900" s="17">
        <v>0.14905352465136101</v>
      </c>
      <c r="AO900" s="17"/>
      <c r="AP900" s="17">
        <v>0.23843722121399499</v>
      </c>
      <c r="AQ900" s="17">
        <v>0.209373142919525</v>
      </c>
      <c r="AR900" s="17">
        <v>0.181464242062369</v>
      </c>
      <c r="AS900" s="17">
        <v>0.159984551856794</v>
      </c>
      <c r="AT900" s="17">
        <v>0.18945553716170099</v>
      </c>
      <c r="AU900" s="17"/>
      <c r="AV900" s="17">
        <v>0</v>
      </c>
      <c r="AW900" s="17">
        <v>0.202222220360458</v>
      </c>
      <c r="AX900" s="17">
        <v>0.28358582205127197</v>
      </c>
      <c r="AY900" s="17">
        <v>0.204945740500557</v>
      </c>
      <c r="AZ900" s="17">
        <v>0.285459696343975</v>
      </c>
      <c r="BA900" s="17">
        <v>0.218714953641168</v>
      </c>
      <c r="BB900" s="17">
        <v>0.212391376405099</v>
      </c>
      <c r="BC900" s="17">
        <v>0.17181406959939399</v>
      </c>
      <c r="BD900" s="17">
        <v>0.18121341288437501</v>
      </c>
      <c r="BE900" s="17">
        <v>0.205100375504084</v>
      </c>
      <c r="BF900" s="17">
        <v>0.187081455527917</v>
      </c>
      <c r="BG900" s="17">
        <v>0.17663410615453401</v>
      </c>
      <c r="BH900" s="17">
        <v>8.17131655824892E-2</v>
      </c>
      <c r="BI900" s="17">
        <v>0.187451509470203</v>
      </c>
      <c r="BJ900" s="17">
        <v>0.42921740899806399</v>
      </c>
      <c r="BK900" s="17">
        <v>0.143636888771041</v>
      </c>
      <c r="BL900" s="17"/>
      <c r="BM900" s="17">
        <v>0.180136476995538</v>
      </c>
      <c r="BN900" s="17">
        <v>0.20487940791235901</v>
      </c>
      <c r="BO900" s="17">
        <v>0.247704337343639</v>
      </c>
      <c r="BP900" s="17">
        <v>0.18754551978945899</v>
      </c>
      <c r="BQ900" s="17">
        <v>0.207511474648684</v>
      </c>
      <c r="BR900" s="17">
        <v>0.32557576495667401</v>
      </c>
      <c r="BS900" s="17"/>
      <c r="BT900" s="17">
        <v>0.23264385493857201</v>
      </c>
      <c r="BU900" s="17">
        <v>0.16572515825553599</v>
      </c>
      <c r="BV900" s="17"/>
      <c r="BW900" s="17">
        <v>0.251522171364502</v>
      </c>
      <c r="BX900" s="17">
        <v>0.169553108259798</v>
      </c>
      <c r="BY900" s="17"/>
      <c r="BZ900" s="17">
        <v>0.207108327945317</v>
      </c>
      <c r="CA900" s="17" t="s">
        <v>131</v>
      </c>
      <c r="CB900" s="17" t="s">
        <v>131</v>
      </c>
      <c r="CC900" s="17"/>
      <c r="CD900" s="17">
        <v>0.21888470089376999</v>
      </c>
      <c r="CE900" s="17">
        <v>0.139498229368994</v>
      </c>
      <c r="CF900" s="17">
        <v>0.17222648472518301</v>
      </c>
      <c r="CG900" s="17"/>
      <c r="CH900" s="17">
        <v>0.21751609590471699</v>
      </c>
      <c r="CI900" s="17">
        <v>0.15595110508369001</v>
      </c>
      <c r="CJ900" s="17">
        <v>0.18331085302851</v>
      </c>
      <c r="CK900" s="17"/>
      <c r="CL900" s="17">
        <v>0.209794618546575</v>
      </c>
      <c r="CM900" s="17">
        <v>0.206692234088209</v>
      </c>
      <c r="CN900" s="17"/>
      <c r="CO900" s="17">
        <v>0.39387414810178101</v>
      </c>
      <c r="CP900" s="17">
        <v>0.23362991701327199</v>
      </c>
      <c r="CQ900" s="17">
        <v>0.177174204735394</v>
      </c>
      <c r="CR900" s="17">
        <v>0.150322804216735</v>
      </c>
    </row>
    <row r="901" spans="2:96" x14ac:dyDescent="0.25">
      <c r="B901" t="s">
        <v>454</v>
      </c>
      <c r="C901" s="17">
        <v>0.44780880129867001</v>
      </c>
      <c r="D901" s="17">
        <v>0.42004909497138398</v>
      </c>
      <c r="E901" s="17">
        <v>0.471833589394616</v>
      </c>
      <c r="F901" s="17"/>
      <c r="G901" s="17">
        <v>0.42795446439069401</v>
      </c>
      <c r="H901" s="17">
        <v>0.39831177110749999</v>
      </c>
      <c r="I901" s="17">
        <v>0.44289585134402198</v>
      </c>
      <c r="J901" s="17">
        <v>0.45197304785686798</v>
      </c>
      <c r="K901" s="17">
        <v>0.46197037988988998</v>
      </c>
      <c r="L901" s="17">
        <v>0.485216520977935</v>
      </c>
      <c r="M901" s="17"/>
      <c r="N901" s="17">
        <v>0.44298182985293599</v>
      </c>
      <c r="O901" s="17">
        <v>0.43867756831580701</v>
      </c>
      <c r="P901" s="17">
        <v>0.45767010829112198</v>
      </c>
      <c r="Q901" s="17">
        <v>0.45499687964190599</v>
      </c>
      <c r="R901" s="17"/>
      <c r="S901" s="17">
        <v>0.53839970052139496</v>
      </c>
      <c r="T901" s="17">
        <v>0.46861375704511599</v>
      </c>
      <c r="U901" s="17">
        <v>0.44682907763719998</v>
      </c>
      <c r="V901" s="17">
        <v>0.45367059994365899</v>
      </c>
      <c r="W901" s="17">
        <v>0.42384210380107901</v>
      </c>
      <c r="X901" s="17">
        <v>0.440011431613407</v>
      </c>
      <c r="Y901" s="17">
        <v>0.55939795113635504</v>
      </c>
      <c r="Z901" s="17">
        <v>0.39500212886267899</v>
      </c>
      <c r="AA901" s="17">
        <v>0.36593907127152497</v>
      </c>
      <c r="AB901" s="17">
        <v>0.41966445675591502</v>
      </c>
      <c r="AC901" s="17">
        <v>0.32735422075384402</v>
      </c>
      <c r="AD901" s="17">
        <v>0.298061429004567</v>
      </c>
      <c r="AE901" s="17"/>
      <c r="AF901" s="17">
        <v>0.44725755739331802</v>
      </c>
      <c r="AG901" s="17">
        <v>0.41483106761124</v>
      </c>
      <c r="AH901" s="17">
        <v>0.56484657600153199</v>
      </c>
      <c r="AI901" s="17">
        <v>0.36166925717182802</v>
      </c>
      <c r="AJ901" s="17">
        <v>0.49175935395167503</v>
      </c>
      <c r="AK901" s="17"/>
      <c r="AL901" s="17">
        <v>0.46123818050604598</v>
      </c>
      <c r="AM901" s="17">
        <v>0.43213151014680901</v>
      </c>
      <c r="AN901" s="17">
        <v>0.486403032814896</v>
      </c>
      <c r="AO901" s="17"/>
      <c r="AP901" s="17">
        <v>0.44689691195217601</v>
      </c>
      <c r="AQ901" s="17">
        <v>0.42402739004826601</v>
      </c>
      <c r="AR901" s="17">
        <v>0.42775718283374298</v>
      </c>
      <c r="AS901" s="17">
        <v>0.494358971765813</v>
      </c>
      <c r="AT901" s="17">
        <v>0.43752945186918202</v>
      </c>
      <c r="AU901" s="17"/>
      <c r="AV901" s="17">
        <v>0.251630742094684</v>
      </c>
      <c r="AW901" s="17">
        <v>0.41506396130672901</v>
      </c>
      <c r="AX901" s="17">
        <v>0.41969327375782201</v>
      </c>
      <c r="AY901" s="17">
        <v>0.42048817110374798</v>
      </c>
      <c r="AZ901" s="17">
        <v>0.41289747652389103</v>
      </c>
      <c r="BA901" s="17">
        <v>0.43102872917318502</v>
      </c>
      <c r="BB901" s="17">
        <v>0.404188684464866</v>
      </c>
      <c r="BC901" s="17">
        <v>0.465042762230927</v>
      </c>
      <c r="BD901" s="17">
        <v>0.50138626312211398</v>
      </c>
      <c r="BE901" s="17">
        <v>0.47453454046483901</v>
      </c>
      <c r="BF901" s="17">
        <v>0.438153796123252</v>
      </c>
      <c r="BG901" s="17">
        <v>0.37611487481648198</v>
      </c>
      <c r="BH901" s="17">
        <v>0.68329571718201199</v>
      </c>
      <c r="BI901" s="17">
        <v>0.43961827919574598</v>
      </c>
      <c r="BJ901" s="17">
        <v>0.32635313139010602</v>
      </c>
      <c r="BK901" s="17">
        <v>0.58752353320470296</v>
      </c>
      <c r="BL901" s="17"/>
      <c r="BM901" s="17">
        <v>0.48960771625641097</v>
      </c>
      <c r="BN901" s="17">
        <v>0.41786334569449601</v>
      </c>
      <c r="BO901" s="17">
        <v>0.352823402119401</v>
      </c>
      <c r="BP901" s="17">
        <v>0.49329919600613298</v>
      </c>
      <c r="BQ901" s="17">
        <v>0.50536026799218803</v>
      </c>
      <c r="BR901" s="17">
        <v>0.41775433530667999</v>
      </c>
      <c r="BS901" s="17"/>
      <c r="BT901" s="17">
        <v>0.45405651702925398</v>
      </c>
      <c r="BU901" s="17">
        <v>0.44151545311303902</v>
      </c>
      <c r="BV901" s="17"/>
      <c r="BW901" s="17">
        <v>0.41879751313185898</v>
      </c>
      <c r="BX901" s="17">
        <v>0.46759056057614901</v>
      </c>
      <c r="BY901" s="17"/>
      <c r="BZ901" s="17">
        <v>0.44780880129867001</v>
      </c>
      <c r="CA901" s="17" t="s">
        <v>131</v>
      </c>
      <c r="CB901" s="17" t="s">
        <v>131</v>
      </c>
      <c r="CC901" s="17"/>
      <c r="CD901" s="17">
        <v>0.44930069394153199</v>
      </c>
      <c r="CE901" s="17">
        <v>0.46721648751690198</v>
      </c>
      <c r="CF901" s="17">
        <v>0.41661798317876902</v>
      </c>
      <c r="CG901" s="17"/>
      <c r="CH901" s="17">
        <v>0.44867076716785498</v>
      </c>
      <c r="CI901" s="17">
        <v>0.467555067556995</v>
      </c>
      <c r="CJ901" s="17">
        <v>0.41645841042245801</v>
      </c>
      <c r="CK901" s="17"/>
      <c r="CL901" s="17">
        <v>0.432073873385181</v>
      </c>
      <c r="CM901" s="17">
        <v>0.47076802454794903</v>
      </c>
      <c r="CN901" s="17"/>
      <c r="CO901" s="17">
        <v>0.402962510704159</v>
      </c>
      <c r="CP901" s="17">
        <v>0.45954032156546198</v>
      </c>
      <c r="CQ901" s="17">
        <v>0.487951364924536</v>
      </c>
      <c r="CR901" s="17">
        <v>0.35752878351180001</v>
      </c>
    </row>
    <row r="902" spans="2:96" x14ac:dyDescent="0.25">
      <c r="B902" t="s">
        <v>455</v>
      </c>
      <c r="C902" s="17">
        <v>0.20962958607718901</v>
      </c>
      <c r="D902" s="17">
        <v>0.22931758996662199</v>
      </c>
      <c r="E902" s="17">
        <v>0.19208108794425999</v>
      </c>
      <c r="F902" s="17"/>
      <c r="G902" s="17">
        <v>0.19947392586476301</v>
      </c>
      <c r="H902" s="17">
        <v>0.25204603593838298</v>
      </c>
      <c r="I902" s="17">
        <v>0.249365273056006</v>
      </c>
      <c r="J902" s="17">
        <v>0.19432184998694699</v>
      </c>
      <c r="K902" s="17">
        <v>0.213638967797838</v>
      </c>
      <c r="L902" s="17">
        <v>0.164942837880243</v>
      </c>
      <c r="M902" s="17"/>
      <c r="N902" s="17">
        <v>0.22728125468122801</v>
      </c>
      <c r="O902" s="17">
        <v>0.22690686509650199</v>
      </c>
      <c r="P902" s="17">
        <v>0.18257613015070401</v>
      </c>
      <c r="Q902" s="17">
        <v>0.194882495953042</v>
      </c>
      <c r="R902" s="17"/>
      <c r="S902" s="17">
        <v>0.16234950008916499</v>
      </c>
      <c r="T902" s="17">
        <v>0.21498870095499201</v>
      </c>
      <c r="U902" s="17">
        <v>0.172112761315945</v>
      </c>
      <c r="V902" s="17">
        <v>0.217163402851591</v>
      </c>
      <c r="W902" s="17">
        <v>0.22257900452818499</v>
      </c>
      <c r="X902" s="17">
        <v>0.19943676610352101</v>
      </c>
      <c r="Y902" s="17">
        <v>0.18586651709367999</v>
      </c>
      <c r="Z902" s="17">
        <v>0.176708207392756</v>
      </c>
      <c r="AA902" s="17">
        <v>0.23729005139058501</v>
      </c>
      <c r="AB902" s="17">
        <v>0.265544693367401</v>
      </c>
      <c r="AC902" s="17">
        <v>0.247481709360373</v>
      </c>
      <c r="AD902" s="17">
        <v>0.25212945211118098</v>
      </c>
      <c r="AE902" s="17"/>
      <c r="AF902" s="17">
        <v>0.205517190741207</v>
      </c>
      <c r="AG902" s="17">
        <v>0.21844592599787199</v>
      </c>
      <c r="AH902" s="17">
        <v>0.19459846396982799</v>
      </c>
      <c r="AI902" s="17">
        <v>0.117078161953985</v>
      </c>
      <c r="AJ902" s="17">
        <v>0.19433396097813899</v>
      </c>
      <c r="AK902" s="17"/>
      <c r="AL902" s="17">
        <v>0.18566621991843099</v>
      </c>
      <c r="AM902" s="17">
        <v>0.214621327669304</v>
      </c>
      <c r="AN902" s="17">
        <v>0.24631145328043499</v>
      </c>
      <c r="AO902" s="17"/>
      <c r="AP902" s="17">
        <v>0.18738761159012901</v>
      </c>
      <c r="AQ902" s="17">
        <v>0.217195188042976</v>
      </c>
      <c r="AR902" s="17">
        <v>0.22487479663059901</v>
      </c>
      <c r="AS902" s="17">
        <v>0.219214064924973</v>
      </c>
      <c r="AT902" s="17">
        <v>0.16259368539157201</v>
      </c>
      <c r="AU902" s="17"/>
      <c r="AV902" s="17">
        <v>0.488791505994631</v>
      </c>
      <c r="AW902" s="17">
        <v>0.24212873350181699</v>
      </c>
      <c r="AX902" s="17">
        <v>0.180365981005325</v>
      </c>
      <c r="AY902" s="17">
        <v>0.18005401190429199</v>
      </c>
      <c r="AZ902" s="17">
        <v>0.17407714062318899</v>
      </c>
      <c r="BA902" s="17">
        <v>0.245317007513497</v>
      </c>
      <c r="BB902" s="17">
        <v>0.214232313552459</v>
      </c>
      <c r="BC902" s="17">
        <v>0.25525124182881898</v>
      </c>
      <c r="BD902" s="17">
        <v>0.17584596838253699</v>
      </c>
      <c r="BE902" s="17">
        <v>0.210942503189369</v>
      </c>
      <c r="BF902" s="17">
        <v>0.21850692601692101</v>
      </c>
      <c r="BG902" s="17">
        <v>0.27681177952136199</v>
      </c>
      <c r="BH902" s="17">
        <v>0.18387424380959599</v>
      </c>
      <c r="BI902" s="17">
        <v>0.23427601220533101</v>
      </c>
      <c r="BJ902" s="17">
        <v>0.11373509264258</v>
      </c>
      <c r="BK902" s="17">
        <v>0.18948965695488501</v>
      </c>
      <c r="BL902" s="17"/>
      <c r="BM902" s="17">
        <v>0.205547893624941</v>
      </c>
      <c r="BN902" s="17">
        <v>0.226665347143472</v>
      </c>
      <c r="BO902" s="17">
        <v>0.22748003882086401</v>
      </c>
      <c r="BP902" s="17">
        <v>0.20274521453458</v>
      </c>
      <c r="BQ902" s="17">
        <v>0.16699969986395799</v>
      </c>
      <c r="BR902" s="17">
        <v>0.17676466580494701</v>
      </c>
      <c r="BS902" s="17"/>
      <c r="BT902" s="17">
        <v>0.19704880682987999</v>
      </c>
      <c r="BU902" s="17">
        <v>0.23114427678152999</v>
      </c>
      <c r="BV902" s="17"/>
      <c r="BW902" s="17">
        <v>0.203402328456463</v>
      </c>
      <c r="BX902" s="17">
        <v>0.22632792946889099</v>
      </c>
      <c r="BY902" s="17"/>
      <c r="BZ902" s="17">
        <v>0.20962958607718901</v>
      </c>
      <c r="CA902" s="17" t="s">
        <v>131</v>
      </c>
      <c r="CB902" s="17" t="s">
        <v>131</v>
      </c>
      <c r="CC902" s="17"/>
      <c r="CD902" s="17">
        <v>0.19887934126559301</v>
      </c>
      <c r="CE902" s="17">
        <v>0.263922730955929</v>
      </c>
      <c r="CF902" s="17">
        <v>0.21976626221915699</v>
      </c>
      <c r="CG902" s="17"/>
      <c r="CH902" s="17">
        <v>0.202592528022116</v>
      </c>
      <c r="CI902" s="17">
        <v>0.226533460607828</v>
      </c>
      <c r="CJ902" s="17">
        <v>0.23815918370143899</v>
      </c>
      <c r="CK902" s="17"/>
      <c r="CL902" s="17">
        <v>0.23060221340671599</v>
      </c>
      <c r="CM902" s="17">
        <v>0.19159472554457099</v>
      </c>
      <c r="CN902" s="17"/>
      <c r="CO902" s="17">
        <v>0.102405424526624</v>
      </c>
      <c r="CP902" s="17">
        <v>0.20095350910079501</v>
      </c>
      <c r="CQ902" s="17">
        <v>0.19232138305342</v>
      </c>
      <c r="CR902" s="17">
        <v>0.29801717547784401</v>
      </c>
    </row>
    <row r="903" spans="2:96" x14ac:dyDescent="0.25">
      <c r="B903" t="s">
        <v>456</v>
      </c>
      <c r="C903" s="17">
        <v>9.1073194838229302E-2</v>
      </c>
      <c r="D903" s="17">
        <v>0.118589890876722</v>
      </c>
      <c r="E903" s="17">
        <v>6.5981610816411601E-2</v>
      </c>
      <c r="F903" s="17"/>
      <c r="G903" s="17">
        <v>9.7311741572577395E-2</v>
      </c>
      <c r="H903" s="17">
        <v>0.100825428748471</v>
      </c>
      <c r="I903" s="17">
        <v>0.111209490866222</v>
      </c>
      <c r="J903" s="17">
        <v>0.138664764748755</v>
      </c>
      <c r="K903" s="17">
        <v>7.6915442012277305E-2</v>
      </c>
      <c r="L903" s="17">
        <v>3.8573696274866801E-2</v>
      </c>
      <c r="M903" s="17"/>
      <c r="N903" s="17">
        <v>8.0088603012909196E-2</v>
      </c>
      <c r="O903" s="17">
        <v>0.105565554739858</v>
      </c>
      <c r="P903" s="17">
        <v>9.1652008327704607E-2</v>
      </c>
      <c r="Q903" s="17">
        <v>8.7857313206508997E-2</v>
      </c>
      <c r="R903" s="17"/>
      <c r="S903" s="17">
        <v>8.5300159080561294E-2</v>
      </c>
      <c r="T903" s="17">
        <v>0.112300289557194</v>
      </c>
      <c r="U903" s="17">
        <v>9.6168649064699796E-2</v>
      </c>
      <c r="V903" s="17">
        <v>4.6581480039875098E-2</v>
      </c>
      <c r="W903" s="17">
        <v>7.26423042631371E-2</v>
      </c>
      <c r="X903" s="17">
        <v>8.7412266116173198E-2</v>
      </c>
      <c r="Y903" s="17">
        <v>6.0890194607654997E-2</v>
      </c>
      <c r="Z903" s="17">
        <v>0.13705321813333399</v>
      </c>
      <c r="AA903" s="17">
        <v>8.6724358819737293E-2</v>
      </c>
      <c r="AB903" s="17">
        <v>7.8759496679953203E-2</v>
      </c>
      <c r="AC903" s="17">
        <v>0.18810660760277401</v>
      </c>
      <c r="AD903" s="17">
        <v>0.25268029313545998</v>
      </c>
      <c r="AE903" s="17"/>
      <c r="AF903" s="17">
        <v>7.3230405123179104E-2</v>
      </c>
      <c r="AG903" s="17">
        <v>9.9405437016397494E-2</v>
      </c>
      <c r="AH903" s="17">
        <v>8.6016437449904004E-2</v>
      </c>
      <c r="AI903" s="17">
        <v>0.35572651558764101</v>
      </c>
      <c r="AJ903" s="17">
        <v>8.73749691873177E-2</v>
      </c>
      <c r="AK903" s="17"/>
      <c r="AL903" s="17">
        <v>4.7802264421008801E-2</v>
      </c>
      <c r="AM903" s="17">
        <v>0.102319070123988</v>
      </c>
      <c r="AN903" s="17">
        <v>9.9512250089531906E-2</v>
      </c>
      <c r="AO903" s="17"/>
      <c r="AP903" s="17">
        <v>9.4554037138450994E-2</v>
      </c>
      <c r="AQ903" s="17">
        <v>0.103293933713913</v>
      </c>
      <c r="AR903" s="17">
        <v>0.11277431466125599</v>
      </c>
      <c r="AS903" s="17">
        <v>7.6166578645633795E-2</v>
      </c>
      <c r="AT903" s="17">
        <v>8.4552577359490899E-2</v>
      </c>
      <c r="AU903" s="17"/>
      <c r="AV903" s="17">
        <v>0</v>
      </c>
      <c r="AW903" s="17">
        <v>0.11481334498413</v>
      </c>
      <c r="AX903" s="17">
        <v>7.7883584119164295E-2</v>
      </c>
      <c r="AY903" s="17">
        <v>0.13633466781015899</v>
      </c>
      <c r="AZ903" s="17">
        <v>7.4733811249384302E-2</v>
      </c>
      <c r="BA903" s="17">
        <v>7.2025241993871295E-2</v>
      </c>
      <c r="BB903" s="17">
        <v>0.14264775367781099</v>
      </c>
      <c r="BC903" s="17">
        <v>6.4943509383419404E-2</v>
      </c>
      <c r="BD903" s="17">
        <v>7.0007794173092303E-2</v>
      </c>
      <c r="BE903" s="17">
        <v>6.5611906599391603E-2</v>
      </c>
      <c r="BF903" s="17">
        <v>0.140468092518159</v>
      </c>
      <c r="BG903" s="17">
        <v>0.135275970152821</v>
      </c>
      <c r="BH903" s="17">
        <v>3.4836027777382997E-2</v>
      </c>
      <c r="BI903" s="17">
        <v>4.6612173875816003E-2</v>
      </c>
      <c r="BJ903" s="17">
        <v>7.0009678776858097E-2</v>
      </c>
      <c r="BK903" s="17">
        <v>5.8671847562052203E-2</v>
      </c>
      <c r="BL903" s="17"/>
      <c r="BM903" s="17">
        <v>9.1570726329599894E-2</v>
      </c>
      <c r="BN903" s="17">
        <v>0.100994669024824</v>
      </c>
      <c r="BO903" s="17">
        <v>0.123645301550597</v>
      </c>
      <c r="BP903" s="17">
        <v>7.9826944870133199E-2</v>
      </c>
      <c r="BQ903" s="17">
        <v>4.9873806643391298E-2</v>
      </c>
      <c r="BR903" s="17">
        <v>5.80486638423632E-2</v>
      </c>
      <c r="BS903" s="17"/>
      <c r="BT903" s="17">
        <v>7.6191628409805298E-2</v>
      </c>
      <c r="BU903" s="17">
        <v>0.11311965956534201</v>
      </c>
      <c r="BV903" s="17"/>
      <c r="BW903" s="17">
        <v>9.3461138579211803E-2</v>
      </c>
      <c r="BX903" s="17">
        <v>9.2264781970190807E-2</v>
      </c>
      <c r="BY903" s="17"/>
      <c r="BZ903" s="17">
        <v>9.1073194838229302E-2</v>
      </c>
      <c r="CA903" s="17" t="s">
        <v>131</v>
      </c>
      <c r="CB903" s="17" t="s">
        <v>131</v>
      </c>
      <c r="CC903" s="17"/>
      <c r="CD903" s="17">
        <v>8.8586294004441998E-2</v>
      </c>
      <c r="CE903" s="17">
        <v>7.3218469987902102E-2</v>
      </c>
      <c r="CF903" s="17">
        <v>0.16960872961463</v>
      </c>
      <c r="CG903" s="17"/>
      <c r="CH903" s="17">
        <v>8.6564769009918094E-2</v>
      </c>
      <c r="CI903" s="17">
        <v>9.46043905775098E-2</v>
      </c>
      <c r="CJ903" s="17">
        <v>0.14099607574706</v>
      </c>
      <c r="CK903" s="17"/>
      <c r="CL903" s="17">
        <v>8.3205417468015602E-2</v>
      </c>
      <c r="CM903" s="17">
        <v>9.5366331410187799E-2</v>
      </c>
      <c r="CN903" s="17"/>
      <c r="CO903" s="17">
        <v>6.3965435756006994E-2</v>
      </c>
      <c r="CP903" s="17">
        <v>5.8629821641774701E-2</v>
      </c>
      <c r="CQ903" s="17">
        <v>9.3132589780539204E-2</v>
      </c>
      <c r="CR903" s="17">
        <v>0.16333382933875701</v>
      </c>
    </row>
    <row r="904" spans="2:96" x14ac:dyDescent="0.25">
      <c r="B904" t="s">
        <v>175</v>
      </c>
      <c r="C904" s="17">
        <v>4.4380089840594598E-2</v>
      </c>
      <c r="D904" s="17">
        <v>3.4968086497809997E-2</v>
      </c>
      <c r="E904" s="17">
        <v>5.3173998544757899E-2</v>
      </c>
      <c r="F904" s="17"/>
      <c r="G904" s="17">
        <v>2.13738938456122E-2</v>
      </c>
      <c r="H904" s="17">
        <v>3.2143656582704801E-2</v>
      </c>
      <c r="I904" s="17">
        <v>4.0807730779080099E-2</v>
      </c>
      <c r="J904" s="17">
        <v>7.9674206765424596E-2</v>
      </c>
      <c r="K904" s="17">
        <v>4.5187003104622002E-2</v>
      </c>
      <c r="L904" s="17">
        <v>4.0427306537044502E-2</v>
      </c>
      <c r="M904" s="17"/>
      <c r="N904" s="17">
        <v>3.72460790973239E-2</v>
      </c>
      <c r="O904" s="17">
        <v>4.9661095833480801E-2</v>
      </c>
      <c r="P904" s="17">
        <v>5.6906055761098001E-2</v>
      </c>
      <c r="Q904" s="17">
        <v>3.2746795029324399E-2</v>
      </c>
      <c r="R904" s="17"/>
      <c r="S904" s="17">
        <v>3.98344124032535E-2</v>
      </c>
      <c r="T904" s="17">
        <v>3.0605525290635701E-2</v>
      </c>
      <c r="U904" s="17">
        <v>8.1360061293967306E-2</v>
      </c>
      <c r="V904" s="17">
        <v>5.78991898069851E-2</v>
      </c>
      <c r="W904" s="17">
        <v>1.65559528816412E-2</v>
      </c>
      <c r="X904" s="17">
        <v>9.0254616191324494E-2</v>
      </c>
      <c r="Y904" s="17">
        <v>2.3153013340912298E-2</v>
      </c>
      <c r="Z904" s="17">
        <v>6.2440916129452101E-2</v>
      </c>
      <c r="AA904" s="17">
        <v>1.00730957949098E-2</v>
      </c>
      <c r="AB904" s="17">
        <v>4.6059657283682699E-2</v>
      </c>
      <c r="AC904" s="17">
        <v>7.8299137682438097E-2</v>
      </c>
      <c r="AD904" s="17">
        <v>0</v>
      </c>
      <c r="AE904" s="17"/>
      <c r="AF904" s="17">
        <v>3.9842375073045999E-2</v>
      </c>
      <c r="AG904" s="17">
        <v>3.9862535263270202E-2</v>
      </c>
      <c r="AH904" s="17">
        <v>2.29863445492113E-2</v>
      </c>
      <c r="AI904" s="17">
        <v>0</v>
      </c>
      <c r="AJ904" s="17">
        <v>8.7140956459479196E-2</v>
      </c>
      <c r="AK904" s="17"/>
      <c r="AL904" s="17">
        <v>4.0850867567041801E-2</v>
      </c>
      <c r="AM904" s="17">
        <v>4.5167514362720498E-2</v>
      </c>
      <c r="AN904" s="17">
        <v>1.8719739163776301E-2</v>
      </c>
      <c r="AO904" s="17"/>
      <c r="AP904" s="17">
        <v>3.2724218105249198E-2</v>
      </c>
      <c r="AQ904" s="17">
        <v>4.611034527532E-2</v>
      </c>
      <c r="AR904" s="17">
        <v>5.3129463812033102E-2</v>
      </c>
      <c r="AS904" s="17">
        <v>5.0275832806786498E-2</v>
      </c>
      <c r="AT904" s="17">
        <v>0.12586874821805399</v>
      </c>
      <c r="AU904" s="17"/>
      <c r="AV904" s="17">
        <v>0.259577751910685</v>
      </c>
      <c r="AW904" s="17">
        <v>2.5771739846866301E-2</v>
      </c>
      <c r="AX904" s="17">
        <v>3.8471339066416199E-2</v>
      </c>
      <c r="AY904" s="17">
        <v>5.8177408681243999E-2</v>
      </c>
      <c r="AZ904" s="17">
        <v>5.2831875259561401E-2</v>
      </c>
      <c r="BA904" s="17">
        <v>3.2914067678278397E-2</v>
      </c>
      <c r="BB904" s="17">
        <v>2.6539871899763898E-2</v>
      </c>
      <c r="BC904" s="17">
        <v>4.2948416957439797E-2</v>
      </c>
      <c r="BD904" s="17">
        <v>7.1546561437881503E-2</v>
      </c>
      <c r="BE904" s="17">
        <v>4.3810674242317202E-2</v>
      </c>
      <c r="BF904" s="17">
        <v>1.5789729813751301E-2</v>
      </c>
      <c r="BG904" s="17">
        <v>3.5163269354801602E-2</v>
      </c>
      <c r="BH904" s="17">
        <v>1.6280845648519601E-2</v>
      </c>
      <c r="BI904" s="17">
        <v>9.20420252529036E-2</v>
      </c>
      <c r="BJ904" s="17">
        <v>6.0684688192392103E-2</v>
      </c>
      <c r="BK904" s="17">
        <v>2.0678073507319799E-2</v>
      </c>
      <c r="BL904" s="17"/>
      <c r="BM904" s="17">
        <v>3.3137186793510499E-2</v>
      </c>
      <c r="BN904" s="17">
        <v>4.9597230224849201E-2</v>
      </c>
      <c r="BO904" s="17">
        <v>4.8346920165498602E-2</v>
      </c>
      <c r="BP904" s="17">
        <v>3.6583124799695298E-2</v>
      </c>
      <c r="BQ904" s="17">
        <v>7.0254750851778999E-2</v>
      </c>
      <c r="BR904" s="17">
        <v>2.1856570089335801E-2</v>
      </c>
      <c r="BS904" s="17"/>
      <c r="BT904" s="17">
        <v>4.0059192792488103E-2</v>
      </c>
      <c r="BU904" s="17">
        <v>4.8495452284553001E-2</v>
      </c>
      <c r="BV904" s="17"/>
      <c r="BW904" s="17">
        <v>3.2816848467963601E-2</v>
      </c>
      <c r="BX904" s="17">
        <v>4.4263619724970601E-2</v>
      </c>
      <c r="BY904" s="17"/>
      <c r="BZ904" s="17">
        <v>4.4380089840594598E-2</v>
      </c>
      <c r="CA904" s="17" t="s">
        <v>131</v>
      </c>
      <c r="CB904" s="17" t="s">
        <v>131</v>
      </c>
      <c r="CC904" s="17"/>
      <c r="CD904" s="17">
        <v>4.4348969894663401E-2</v>
      </c>
      <c r="CE904" s="17">
        <v>5.6144082170271899E-2</v>
      </c>
      <c r="CF904" s="17">
        <v>2.1780540262260902E-2</v>
      </c>
      <c r="CG904" s="17"/>
      <c r="CH904" s="17">
        <v>4.4655839895393401E-2</v>
      </c>
      <c r="CI904" s="17">
        <v>5.5355976173977001E-2</v>
      </c>
      <c r="CJ904" s="17">
        <v>2.10754771005318E-2</v>
      </c>
      <c r="CK904" s="17"/>
      <c r="CL904" s="17">
        <v>4.4323877193511899E-2</v>
      </c>
      <c r="CM904" s="17">
        <v>3.5578684409082899E-2</v>
      </c>
      <c r="CN904" s="17"/>
      <c r="CO904" s="17">
        <v>3.6792480911428803E-2</v>
      </c>
      <c r="CP904" s="17">
        <v>4.7246430678695397E-2</v>
      </c>
      <c r="CQ904" s="17">
        <v>4.9420457506110703E-2</v>
      </c>
      <c r="CR904" s="17">
        <v>3.07974074548647E-2</v>
      </c>
    </row>
    <row r="905" spans="2:96" x14ac:dyDescent="0.25">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c r="AK905" s="17"/>
      <c r="AL905" s="17"/>
      <c r="AM905" s="17"/>
      <c r="AN905" s="17"/>
      <c r="AO905" s="17"/>
      <c r="AP905" s="17"/>
      <c r="AQ905" s="17"/>
      <c r="AR905" s="17"/>
      <c r="AS905" s="17"/>
      <c r="AT905" s="17"/>
      <c r="AU905" s="17"/>
      <c r="AV905" s="17"/>
      <c r="AW905" s="17"/>
      <c r="AX905" s="17"/>
      <c r="AY905" s="17"/>
      <c r="AZ905" s="17"/>
      <c r="BA905" s="17"/>
      <c r="BB905" s="17"/>
      <c r="BC905" s="17"/>
      <c r="BD905" s="17"/>
      <c r="BE905" s="17"/>
      <c r="BF905" s="17"/>
      <c r="BG905" s="17"/>
      <c r="BH905" s="17"/>
      <c r="BI905" s="17"/>
      <c r="BJ905" s="17"/>
      <c r="BK905" s="17"/>
      <c r="BL905" s="17"/>
      <c r="BM905" s="17"/>
      <c r="BN905" s="17"/>
      <c r="BO905" s="17"/>
      <c r="BP905" s="17"/>
      <c r="BQ905" s="17"/>
      <c r="BR905" s="17"/>
      <c r="BS905" s="17"/>
      <c r="BT905" s="17"/>
      <c r="BU905" s="17"/>
      <c r="BV905" s="17"/>
      <c r="BW905" s="17"/>
      <c r="BX905" s="17"/>
      <c r="BY905" s="17"/>
      <c r="BZ905" s="17"/>
      <c r="CA905" s="17"/>
      <c r="CB905" s="17"/>
      <c r="CC905" s="17"/>
      <c r="CD905" s="17"/>
      <c r="CE905" s="17"/>
      <c r="CF905" s="17"/>
      <c r="CG905" s="17"/>
      <c r="CH905" s="17"/>
      <c r="CI905" s="17"/>
      <c r="CJ905" s="17"/>
      <c r="CK905" s="17"/>
      <c r="CL905" s="17"/>
      <c r="CM905" s="17"/>
      <c r="CN905" s="17"/>
      <c r="CO905" s="17"/>
      <c r="CP905" s="17"/>
      <c r="CQ905" s="17"/>
      <c r="CR905" s="17"/>
    </row>
    <row r="906" spans="2:96" x14ac:dyDescent="0.25">
      <c r="B906" s="6" t="s">
        <v>463</v>
      </c>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c r="AK906" s="17"/>
      <c r="AL906" s="17"/>
      <c r="AM906" s="17"/>
      <c r="AN906" s="17"/>
      <c r="AO906" s="17"/>
      <c r="AP906" s="17"/>
      <c r="AQ906" s="17"/>
      <c r="AR906" s="17"/>
      <c r="AS906" s="17"/>
      <c r="AT906" s="17"/>
      <c r="AU906" s="17"/>
      <c r="AV906" s="17"/>
      <c r="AW906" s="17"/>
      <c r="AX906" s="17"/>
      <c r="AY906" s="17"/>
      <c r="AZ906" s="17"/>
      <c r="BA906" s="17"/>
      <c r="BB906" s="17"/>
      <c r="BC906" s="17"/>
      <c r="BD906" s="17"/>
      <c r="BE906" s="17"/>
      <c r="BF906" s="17"/>
      <c r="BG906" s="17"/>
      <c r="BH906" s="17"/>
      <c r="BI906" s="17"/>
      <c r="BJ906" s="17"/>
      <c r="BK906" s="17"/>
      <c r="BL906" s="17"/>
      <c r="BM906" s="17"/>
      <c r="BN906" s="17"/>
      <c r="BO906" s="17"/>
      <c r="BP906" s="17"/>
      <c r="BQ906" s="17"/>
      <c r="BR906" s="17"/>
      <c r="BS906" s="17"/>
      <c r="BT906" s="17"/>
      <c r="BU906" s="17"/>
      <c r="BV906" s="17"/>
      <c r="BW906" s="17"/>
      <c r="BX906" s="17"/>
      <c r="BY906" s="17"/>
      <c r="BZ906" s="17"/>
      <c r="CA906" s="17"/>
      <c r="CB906" s="17"/>
      <c r="CC906" s="17"/>
      <c r="CD906" s="17"/>
      <c r="CE906" s="17"/>
      <c r="CF906" s="17"/>
      <c r="CG906" s="17"/>
      <c r="CH906" s="17"/>
      <c r="CI906" s="17"/>
      <c r="CJ906" s="17"/>
      <c r="CK906" s="17"/>
      <c r="CL906" s="17"/>
      <c r="CM906" s="17"/>
      <c r="CN906" s="17"/>
      <c r="CO906" s="17"/>
      <c r="CP906" s="17"/>
      <c r="CQ906" s="17"/>
      <c r="CR906" s="17"/>
    </row>
    <row r="907" spans="2:96" x14ac:dyDescent="0.25">
      <c r="B907" s="24" t="s">
        <v>384</v>
      </c>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c r="AK907" s="17"/>
      <c r="AL907" s="17"/>
      <c r="AM907" s="17"/>
      <c r="AN907" s="17"/>
      <c r="AO907" s="17"/>
      <c r="AP907" s="17"/>
      <c r="AQ907" s="17"/>
      <c r="AR907" s="17"/>
      <c r="AS907" s="17"/>
      <c r="AT907" s="17"/>
      <c r="AU907" s="17"/>
      <c r="AV907" s="17"/>
      <c r="AW907" s="17"/>
      <c r="AX907" s="17"/>
      <c r="AY907" s="17"/>
      <c r="AZ907" s="17"/>
      <c r="BA907" s="17"/>
      <c r="BB907" s="17"/>
      <c r="BC907" s="17"/>
      <c r="BD907" s="17"/>
      <c r="BE907" s="17"/>
      <c r="BF907" s="17"/>
      <c r="BG907" s="17"/>
      <c r="BH907" s="17"/>
      <c r="BI907" s="17"/>
      <c r="BJ907" s="17"/>
      <c r="BK907" s="17"/>
      <c r="BL907" s="17"/>
      <c r="BM907" s="17"/>
      <c r="BN907" s="17"/>
      <c r="BO907" s="17"/>
      <c r="BP907" s="17"/>
      <c r="BQ907" s="17"/>
      <c r="BR907" s="17"/>
      <c r="BS907" s="17"/>
      <c r="BT907" s="17"/>
      <c r="BU907" s="17"/>
      <c r="BV907" s="17"/>
      <c r="BW907" s="17"/>
      <c r="BX907" s="17"/>
      <c r="BY907" s="17"/>
      <c r="BZ907" s="17"/>
      <c r="CA907" s="17"/>
      <c r="CB907" s="17"/>
      <c r="CC907" s="17"/>
      <c r="CD907" s="17"/>
      <c r="CE907" s="17"/>
      <c r="CF907" s="17"/>
      <c r="CG907" s="17"/>
      <c r="CH907" s="17"/>
      <c r="CI907" s="17"/>
      <c r="CJ907" s="17"/>
      <c r="CK907" s="17"/>
      <c r="CL907" s="17"/>
      <c r="CM907" s="17"/>
      <c r="CN907" s="17"/>
      <c r="CO907" s="17"/>
      <c r="CP907" s="17"/>
      <c r="CQ907" s="17"/>
      <c r="CR907" s="17"/>
    </row>
    <row r="908" spans="2:96" x14ac:dyDescent="0.25">
      <c r="B908" t="s">
        <v>453</v>
      </c>
      <c r="C908" s="17">
        <v>0.17600382665268799</v>
      </c>
      <c r="D908" s="17">
        <v>0.18410395225916501</v>
      </c>
      <c r="E908" s="17">
        <v>0.169035170436308</v>
      </c>
      <c r="F908" s="17"/>
      <c r="G908" s="17">
        <v>0.235189782854753</v>
      </c>
      <c r="H908" s="17">
        <v>0.15416386381584099</v>
      </c>
      <c r="I908" s="17">
        <v>0.146479257967078</v>
      </c>
      <c r="J908" s="17">
        <v>0.14304686469497299</v>
      </c>
      <c r="K908" s="17">
        <v>0.16169420445056301</v>
      </c>
      <c r="L908" s="17">
        <v>0.215973963696241</v>
      </c>
      <c r="M908" s="17"/>
      <c r="N908" s="17">
        <v>0.19773221815030101</v>
      </c>
      <c r="O908" s="17">
        <v>0.13532124450819699</v>
      </c>
      <c r="P908" s="17">
        <v>0.168344236483739</v>
      </c>
      <c r="Q908" s="17">
        <v>0.204334984155321</v>
      </c>
      <c r="R908" s="17"/>
      <c r="S908" s="17">
        <v>0.18978139764105501</v>
      </c>
      <c r="T908" s="17">
        <v>0.16630240112023401</v>
      </c>
      <c r="U908" s="17">
        <v>0.154952517739496</v>
      </c>
      <c r="V908" s="17">
        <v>0.26733508095869002</v>
      </c>
      <c r="W908" s="17">
        <v>0.23777963857940601</v>
      </c>
      <c r="X908" s="17">
        <v>0.13652223760414101</v>
      </c>
      <c r="Y908" s="17">
        <v>0.16703971724934399</v>
      </c>
      <c r="Z908" s="17">
        <v>0.17641347644219901</v>
      </c>
      <c r="AA908" s="17">
        <v>0.19623568211840101</v>
      </c>
      <c r="AB908" s="17">
        <v>0.113820670685083</v>
      </c>
      <c r="AC908" s="17">
        <v>0.11506709460603699</v>
      </c>
      <c r="AD908" s="17">
        <v>0</v>
      </c>
      <c r="AE908" s="17"/>
      <c r="AF908" s="17">
        <v>0.189187431149238</v>
      </c>
      <c r="AG908" s="17">
        <v>0.18628944859031599</v>
      </c>
      <c r="AH908" s="17">
        <v>0.119325713041231</v>
      </c>
      <c r="AI908" s="17">
        <v>0.16552606528654601</v>
      </c>
      <c r="AJ908" s="17">
        <v>0.13112800692218499</v>
      </c>
      <c r="AK908" s="17"/>
      <c r="AL908" s="17">
        <v>0.224612124951799</v>
      </c>
      <c r="AM908" s="17">
        <v>0.19136996936669701</v>
      </c>
      <c r="AN908" s="17">
        <v>0.134871566647982</v>
      </c>
      <c r="AO908" s="17"/>
      <c r="AP908" s="17">
        <v>0.201908115287984</v>
      </c>
      <c r="AQ908" s="17">
        <v>0.17467830420630701</v>
      </c>
      <c r="AR908" s="17">
        <v>0.15317368001317899</v>
      </c>
      <c r="AS908" s="17">
        <v>0.171673529488718</v>
      </c>
      <c r="AT908" s="17">
        <v>0.16132072081045501</v>
      </c>
      <c r="AU908" s="17"/>
      <c r="AV908" s="17">
        <v>0</v>
      </c>
      <c r="AW908" s="17">
        <v>0.12585503996925099</v>
      </c>
      <c r="AX908" s="17">
        <v>0.22568063484706999</v>
      </c>
      <c r="AY908" s="17">
        <v>0.211653770858067</v>
      </c>
      <c r="AZ908" s="17">
        <v>0.24077991430686199</v>
      </c>
      <c r="BA908" s="17">
        <v>0.15888618517591399</v>
      </c>
      <c r="BB908" s="17">
        <v>0.13031987309191501</v>
      </c>
      <c r="BC908" s="17">
        <v>0.13074385842781799</v>
      </c>
      <c r="BD908" s="17">
        <v>0.155307077282239</v>
      </c>
      <c r="BE908" s="17">
        <v>0.26547813237880402</v>
      </c>
      <c r="BF908" s="17">
        <v>0.18130387913465601</v>
      </c>
      <c r="BG908" s="17">
        <v>0.14322796581911801</v>
      </c>
      <c r="BH908" s="17">
        <v>0.14024724935414001</v>
      </c>
      <c r="BI908" s="17">
        <v>6.8547410079315599E-2</v>
      </c>
      <c r="BJ908" s="17">
        <v>0.26719946504611303</v>
      </c>
      <c r="BK908" s="17">
        <v>0.27458271199860901</v>
      </c>
      <c r="BL908" s="17"/>
      <c r="BM908" s="17">
        <v>0.186302145463319</v>
      </c>
      <c r="BN908" s="17">
        <v>0.17008278211748101</v>
      </c>
      <c r="BO908" s="17">
        <v>0.193456950969986</v>
      </c>
      <c r="BP908" s="17">
        <v>0.14301794983069799</v>
      </c>
      <c r="BQ908" s="17">
        <v>0.191633253009906</v>
      </c>
      <c r="BR908" s="17">
        <v>0.25132120985373602</v>
      </c>
      <c r="BS908" s="17"/>
      <c r="BT908" s="17">
        <v>0.19416368168854201</v>
      </c>
      <c r="BU908" s="17">
        <v>0.14830090441250601</v>
      </c>
      <c r="BV908" s="17"/>
      <c r="BW908" s="17">
        <v>0.21786408098053101</v>
      </c>
      <c r="BX908" s="17">
        <v>0.13988819919408299</v>
      </c>
      <c r="BY908" s="17"/>
      <c r="BZ908" s="17">
        <v>0.17600382665268799</v>
      </c>
      <c r="CA908" s="17" t="s">
        <v>131</v>
      </c>
      <c r="CB908" s="17" t="s">
        <v>131</v>
      </c>
      <c r="CC908" s="17"/>
      <c r="CD908" s="17">
        <v>0.17703939670303401</v>
      </c>
      <c r="CE908" s="17">
        <v>0.164197315423876</v>
      </c>
      <c r="CF908" s="17">
        <v>0.19278971315354401</v>
      </c>
      <c r="CG908" s="17"/>
      <c r="CH908" s="17">
        <v>0.18039855516283801</v>
      </c>
      <c r="CI908" s="17">
        <v>0.164577368567766</v>
      </c>
      <c r="CJ908" s="17">
        <v>0.155804929964663</v>
      </c>
      <c r="CK908" s="17"/>
      <c r="CL908" s="17">
        <v>0.18001825880994199</v>
      </c>
      <c r="CM908" s="17">
        <v>0.17912418507801001</v>
      </c>
      <c r="CN908" s="17"/>
      <c r="CO908" s="17">
        <v>0.36443078453546301</v>
      </c>
      <c r="CP908" s="17">
        <v>0.17706195466724101</v>
      </c>
      <c r="CQ908" s="17">
        <v>0.16520847919169299</v>
      </c>
      <c r="CR908" s="17">
        <v>0.133077457010988</v>
      </c>
    </row>
    <row r="909" spans="2:96" x14ac:dyDescent="0.25">
      <c r="B909" t="s">
        <v>454</v>
      </c>
      <c r="C909" s="17">
        <v>0.46229410587430297</v>
      </c>
      <c r="D909" s="17">
        <v>0.42276312779981201</v>
      </c>
      <c r="E909" s="17">
        <v>0.49720232520756902</v>
      </c>
      <c r="F909" s="17"/>
      <c r="G909" s="17">
        <v>0.51476151373636903</v>
      </c>
      <c r="H909" s="17">
        <v>0.45988947115351497</v>
      </c>
      <c r="I909" s="17">
        <v>0.43459845643150202</v>
      </c>
      <c r="J909" s="17">
        <v>0.42344185578027699</v>
      </c>
      <c r="K909" s="17">
        <v>0.40775224275380501</v>
      </c>
      <c r="L909" s="17">
        <v>0.52130940967007799</v>
      </c>
      <c r="M909" s="17"/>
      <c r="N909" s="17">
        <v>0.46423965570787301</v>
      </c>
      <c r="O909" s="17">
        <v>0.48791819083314802</v>
      </c>
      <c r="P909" s="17">
        <v>0.48829418550426701</v>
      </c>
      <c r="Q909" s="17">
        <v>0.40968661552028202</v>
      </c>
      <c r="R909" s="17"/>
      <c r="S909" s="17">
        <v>0.45065447840285699</v>
      </c>
      <c r="T909" s="17">
        <v>0.44641461578747399</v>
      </c>
      <c r="U909" s="17">
        <v>0.49642834696401</v>
      </c>
      <c r="V909" s="17">
        <v>0.44983749076204099</v>
      </c>
      <c r="W909" s="17">
        <v>0.40965204585345</v>
      </c>
      <c r="X909" s="17">
        <v>0.50340477517607796</v>
      </c>
      <c r="Y909" s="17">
        <v>0.51172851811771503</v>
      </c>
      <c r="Z909" s="17">
        <v>0.42439038883338198</v>
      </c>
      <c r="AA909" s="17">
        <v>0.47306082553940099</v>
      </c>
      <c r="AB909" s="17">
        <v>0.50721398672868301</v>
      </c>
      <c r="AC909" s="17">
        <v>0.339790720216889</v>
      </c>
      <c r="AD909" s="17">
        <v>0.49519025475335898</v>
      </c>
      <c r="AE909" s="17"/>
      <c r="AF909" s="17">
        <v>0.44993403868164999</v>
      </c>
      <c r="AG909" s="17">
        <v>0.42953847811073897</v>
      </c>
      <c r="AH909" s="17">
        <v>0.56831729145992405</v>
      </c>
      <c r="AI909" s="17">
        <v>0.37462339365720898</v>
      </c>
      <c r="AJ909" s="17">
        <v>0.51170100379944405</v>
      </c>
      <c r="AK909" s="17"/>
      <c r="AL909" s="17">
        <v>0.48150645202969</v>
      </c>
      <c r="AM909" s="17">
        <v>0.43455004704698702</v>
      </c>
      <c r="AN909" s="17">
        <v>0.49748818487034302</v>
      </c>
      <c r="AO909" s="17"/>
      <c r="AP909" s="17">
        <v>0.45158309072126501</v>
      </c>
      <c r="AQ909" s="17">
        <v>0.47274461841181198</v>
      </c>
      <c r="AR909" s="17">
        <v>0.45702741272534297</v>
      </c>
      <c r="AS909" s="17">
        <v>0.49717504444404498</v>
      </c>
      <c r="AT909" s="17">
        <v>0.442360416118598</v>
      </c>
      <c r="AU909" s="17"/>
      <c r="AV909" s="17">
        <v>0.251630742094684</v>
      </c>
      <c r="AW909" s="17">
        <v>0.36695230733096801</v>
      </c>
      <c r="AX909" s="17">
        <v>0.390274007957715</v>
      </c>
      <c r="AY909" s="17">
        <v>0.43944753178329898</v>
      </c>
      <c r="AZ909" s="17">
        <v>0.41164969076921498</v>
      </c>
      <c r="BA909" s="17">
        <v>0.50106378667118301</v>
      </c>
      <c r="BB909" s="17">
        <v>0.49212310853232599</v>
      </c>
      <c r="BC909" s="17">
        <v>0.541050681324176</v>
      </c>
      <c r="BD909" s="17">
        <v>0.52846389489591705</v>
      </c>
      <c r="BE909" s="17">
        <v>0.504880134407934</v>
      </c>
      <c r="BF909" s="17">
        <v>0.430730053275653</v>
      </c>
      <c r="BG909" s="17">
        <v>0.39099723016578197</v>
      </c>
      <c r="BH909" s="17">
        <v>0.48541111852348301</v>
      </c>
      <c r="BI909" s="17">
        <v>0.39816433750517399</v>
      </c>
      <c r="BJ909" s="17">
        <v>0.42462102799506102</v>
      </c>
      <c r="BK909" s="17">
        <v>0.49869410524472801</v>
      </c>
      <c r="BL909" s="17"/>
      <c r="BM909" s="17">
        <v>0.47280492885710401</v>
      </c>
      <c r="BN909" s="17">
        <v>0.42340185008263498</v>
      </c>
      <c r="BO909" s="17">
        <v>0.42933259571742799</v>
      </c>
      <c r="BP909" s="17">
        <v>0.508509774982564</v>
      </c>
      <c r="BQ909" s="17">
        <v>0.50911837445732899</v>
      </c>
      <c r="BR909" s="17">
        <v>0.46161703845132401</v>
      </c>
      <c r="BS909" s="17"/>
      <c r="BT909" s="17">
        <v>0.46970149296422198</v>
      </c>
      <c r="BU909" s="17">
        <v>0.44957463497455902</v>
      </c>
      <c r="BV909" s="17"/>
      <c r="BW909" s="17">
        <v>0.45187525606137902</v>
      </c>
      <c r="BX909" s="17">
        <v>0.470077400775261</v>
      </c>
      <c r="BY909" s="17"/>
      <c r="BZ909" s="17">
        <v>0.46229410587430297</v>
      </c>
      <c r="CA909" s="17" t="s">
        <v>131</v>
      </c>
      <c r="CB909" s="17" t="s">
        <v>131</v>
      </c>
      <c r="CC909" s="17"/>
      <c r="CD909" s="17">
        <v>0.46617681337058398</v>
      </c>
      <c r="CE909" s="17">
        <v>0.47370487138855299</v>
      </c>
      <c r="CF909" s="17">
        <v>0.394796587261869</v>
      </c>
      <c r="CG909" s="17"/>
      <c r="CH909" s="17">
        <v>0.46269345711813897</v>
      </c>
      <c r="CI909" s="17">
        <v>0.47807595175995499</v>
      </c>
      <c r="CJ909" s="17">
        <v>0.43616391730874299</v>
      </c>
      <c r="CK909" s="17"/>
      <c r="CL909" s="17">
        <v>0.43617120204232901</v>
      </c>
      <c r="CM909" s="17">
        <v>0.49896003563091001</v>
      </c>
      <c r="CN909" s="17"/>
      <c r="CO909" s="17">
        <v>0.44681252049300701</v>
      </c>
      <c r="CP909" s="17">
        <v>0.510780752415957</v>
      </c>
      <c r="CQ909" s="17">
        <v>0.46369434235632101</v>
      </c>
      <c r="CR909" s="17">
        <v>0.36384825764844297</v>
      </c>
    </row>
    <row r="910" spans="2:96" x14ac:dyDescent="0.25">
      <c r="B910" t="s">
        <v>455</v>
      </c>
      <c r="C910" s="17">
        <v>0.223539927839391</v>
      </c>
      <c r="D910" s="17">
        <v>0.24006567754307401</v>
      </c>
      <c r="E910" s="17">
        <v>0.20894321543886299</v>
      </c>
      <c r="F910" s="17"/>
      <c r="G910" s="17">
        <v>0.168661572643303</v>
      </c>
      <c r="H910" s="17">
        <v>0.259406576639722</v>
      </c>
      <c r="I910" s="17">
        <v>0.25014778168707102</v>
      </c>
      <c r="J910" s="17">
        <v>0.22890763092472399</v>
      </c>
      <c r="K910" s="17">
        <v>0.25783289393613701</v>
      </c>
      <c r="L910" s="17">
        <v>0.18157013468338001</v>
      </c>
      <c r="M910" s="17"/>
      <c r="N910" s="17">
        <v>0.24640214731183199</v>
      </c>
      <c r="O910" s="17">
        <v>0.22603498002573399</v>
      </c>
      <c r="P910" s="17">
        <v>0.199072956474624</v>
      </c>
      <c r="Q910" s="17">
        <v>0.21677601934726701</v>
      </c>
      <c r="R910" s="17"/>
      <c r="S910" s="17">
        <v>0.253286791321782</v>
      </c>
      <c r="T910" s="17">
        <v>0.26877700134732202</v>
      </c>
      <c r="U910" s="17">
        <v>0.210848091526978</v>
      </c>
      <c r="V910" s="17">
        <v>0.197454720951109</v>
      </c>
      <c r="W910" s="17">
        <v>0.229092861057789</v>
      </c>
      <c r="X910" s="17">
        <v>0.20237489093222299</v>
      </c>
      <c r="Y910" s="17">
        <v>0.161256024037573</v>
      </c>
      <c r="Z910" s="17">
        <v>0.175858915204571</v>
      </c>
      <c r="AA910" s="17">
        <v>0.21221925225749699</v>
      </c>
      <c r="AB910" s="17">
        <v>0.21783705070126499</v>
      </c>
      <c r="AC910" s="17">
        <v>0.28712676217206201</v>
      </c>
      <c r="AD910" s="17">
        <v>0.50480974524664102</v>
      </c>
      <c r="AE910" s="17"/>
      <c r="AF910" s="17">
        <v>0.23499564611217899</v>
      </c>
      <c r="AG910" s="17">
        <v>0.23841924800698699</v>
      </c>
      <c r="AH910" s="17">
        <v>0.17597776420679401</v>
      </c>
      <c r="AI910" s="17">
        <v>0.104523657995651</v>
      </c>
      <c r="AJ910" s="17">
        <v>0.191057370095809</v>
      </c>
      <c r="AK910" s="17"/>
      <c r="AL910" s="17">
        <v>0.21070833573470199</v>
      </c>
      <c r="AM910" s="17">
        <v>0.223413681857385</v>
      </c>
      <c r="AN910" s="17">
        <v>0.205454159903842</v>
      </c>
      <c r="AO910" s="17"/>
      <c r="AP910" s="17">
        <v>0.20090123102391699</v>
      </c>
      <c r="AQ910" s="17">
        <v>0.22976181267733201</v>
      </c>
      <c r="AR910" s="17">
        <v>0.23173747959476401</v>
      </c>
      <c r="AS910" s="17">
        <v>0.18512584465392701</v>
      </c>
      <c r="AT910" s="17">
        <v>0.31176628571145598</v>
      </c>
      <c r="AU910" s="17"/>
      <c r="AV910" s="17">
        <v>0.488791505994631</v>
      </c>
      <c r="AW910" s="17">
        <v>0.26479724787662301</v>
      </c>
      <c r="AX910" s="17">
        <v>0.21318835254433899</v>
      </c>
      <c r="AY910" s="17">
        <v>0.15392158657157701</v>
      </c>
      <c r="AZ910" s="17">
        <v>0.22509825854481599</v>
      </c>
      <c r="BA910" s="17">
        <v>0.19524619181181399</v>
      </c>
      <c r="BB910" s="17">
        <v>0.20781760822411299</v>
      </c>
      <c r="BC910" s="17">
        <v>0.21967503042455599</v>
      </c>
      <c r="BD910" s="17">
        <v>0.19720114156676999</v>
      </c>
      <c r="BE910" s="17">
        <v>0.15548487438342301</v>
      </c>
      <c r="BF910" s="17">
        <v>0.27239829823973499</v>
      </c>
      <c r="BG910" s="17">
        <v>0.300302814952286</v>
      </c>
      <c r="BH910" s="17">
        <v>0.322868406168692</v>
      </c>
      <c r="BI910" s="17">
        <v>0.370738659111499</v>
      </c>
      <c r="BJ910" s="17">
        <v>0.148109307430349</v>
      </c>
      <c r="BK910" s="17">
        <v>0.20709583379433399</v>
      </c>
      <c r="BL910" s="17"/>
      <c r="BM910" s="17">
        <v>0.199965445521048</v>
      </c>
      <c r="BN910" s="17">
        <v>0.26886077191095598</v>
      </c>
      <c r="BO910" s="17">
        <v>0.23279262318840199</v>
      </c>
      <c r="BP910" s="17">
        <v>0.19825393572161901</v>
      </c>
      <c r="BQ910" s="17">
        <v>0.18360534914312801</v>
      </c>
      <c r="BR910" s="17">
        <v>0.19194579616317001</v>
      </c>
      <c r="BS910" s="17"/>
      <c r="BT910" s="17">
        <v>0.22445246087808901</v>
      </c>
      <c r="BU910" s="17">
        <v>0.223026675795583</v>
      </c>
      <c r="BV910" s="17"/>
      <c r="BW910" s="17">
        <v>0.22559955575122301</v>
      </c>
      <c r="BX910" s="17">
        <v>0.23188276891832499</v>
      </c>
      <c r="BY910" s="17"/>
      <c r="BZ910" s="17">
        <v>0.223539927839391</v>
      </c>
      <c r="CA910" s="17" t="s">
        <v>131</v>
      </c>
      <c r="CB910" s="17" t="s">
        <v>131</v>
      </c>
      <c r="CC910" s="17"/>
      <c r="CD910" s="17">
        <v>0.222938110089548</v>
      </c>
      <c r="CE910" s="17">
        <v>0.21983618228771101</v>
      </c>
      <c r="CF910" s="17">
        <v>0.24279282144067901</v>
      </c>
      <c r="CG910" s="17"/>
      <c r="CH910" s="17">
        <v>0.22537665099232701</v>
      </c>
      <c r="CI910" s="17">
        <v>0.20433867570447301</v>
      </c>
      <c r="CJ910" s="17">
        <v>0.24390111324873401</v>
      </c>
      <c r="CK910" s="17"/>
      <c r="CL910" s="17">
        <v>0.239028648830063</v>
      </c>
      <c r="CM910" s="17">
        <v>0.20479732256608099</v>
      </c>
      <c r="CN910" s="17"/>
      <c r="CO910" s="17">
        <v>0.14899955399128301</v>
      </c>
      <c r="CP910" s="17">
        <v>0.212811557974285</v>
      </c>
      <c r="CQ910" s="17">
        <v>0.22953773486366</v>
      </c>
      <c r="CR910" s="17">
        <v>0.25847084912704199</v>
      </c>
    </row>
    <row r="911" spans="2:96" x14ac:dyDescent="0.25">
      <c r="B911" t="s">
        <v>456</v>
      </c>
      <c r="C911" s="17">
        <v>0.102198316135164</v>
      </c>
      <c r="D911" s="17">
        <v>0.12434349393328099</v>
      </c>
      <c r="E911" s="17">
        <v>8.2085744634315796E-2</v>
      </c>
      <c r="F911" s="17"/>
      <c r="G911" s="17">
        <v>6.6793377497663606E-2</v>
      </c>
      <c r="H911" s="17">
        <v>9.5606074283207304E-2</v>
      </c>
      <c r="I911" s="17">
        <v>0.12809026491411599</v>
      </c>
      <c r="J911" s="17">
        <v>0.15511344453301901</v>
      </c>
      <c r="K911" s="17">
        <v>0.112655377139393</v>
      </c>
      <c r="L911" s="17">
        <v>5.9588476662600302E-2</v>
      </c>
      <c r="M911" s="17"/>
      <c r="N911" s="17">
        <v>7.9673444575326796E-2</v>
      </c>
      <c r="O911" s="17">
        <v>0.117639864541076</v>
      </c>
      <c r="P911" s="17">
        <v>0.105014841903787</v>
      </c>
      <c r="Q911" s="17">
        <v>0.108887347272701</v>
      </c>
      <c r="R911" s="17"/>
      <c r="S911" s="17">
        <v>7.4014008638154702E-2</v>
      </c>
      <c r="T911" s="17">
        <v>9.6656721341823196E-2</v>
      </c>
      <c r="U911" s="17">
        <v>9.2189759836450905E-2</v>
      </c>
      <c r="V911" s="17">
        <v>7.0105228122650395E-2</v>
      </c>
      <c r="W911" s="17">
        <v>0.105936452927928</v>
      </c>
      <c r="X911" s="17">
        <v>9.9291574463213295E-2</v>
      </c>
      <c r="Y911" s="17">
        <v>0.10445838903051</v>
      </c>
      <c r="Z911" s="17">
        <v>0.193567701468985</v>
      </c>
      <c r="AA911" s="17">
        <v>9.63961276609972E-2</v>
      </c>
      <c r="AB911" s="17">
        <v>0.10664889281958</v>
      </c>
      <c r="AC911" s="17">
        <v>0.19362668042095799</v>
      </c>
      <c r="AD911" s="17">
        <v>0</v>
      </c>
      <c r="AE911" s="17"/>
      <c r="AF911" s="17">
        <v>8.9239996232055099E-2</v>
      </c>
      <c r="AG911" s="17">
        <v>0.116795962471753</v>
      </c>
      <c r="AH911" s="17">
        <v>0.13637923129205101</v>
      </c>
      <c r="AI911" s="17">
        <v>0.30361549540862198</v>
      </c>
      <c r="AJ911" s="17">
        <v>9.1422249254691196E-2</v>
      </c>
      <c r="AK911" s="17"/>
      <c r="AL911" s="17">
        <v>5.7562940156911199E-2</v>
      </c>
      <c r="AM911" s="17">
        <v>0.11401878053051299</v>
      </c>
      <c r="AN911" s="17">
        <v>0.16218608857783301</v>
      </c>
      <c r="AO911" s="17"/>
      <c r="AP911" s="17">
        <v>0.109686425442634</v>
      </c>
      <c r="AQ911" s="17">
        <v>9.1402337864337005E-2</v>
      </c>
      <c r="AR911" s="17">
        <v>0.124566108213882</v>
      </c>
      <c r="AS911" s="17">
        <v>9.7004153940120699E-2</v>
      </c>
      <c r="AT911" s="17">
        <v>8.4552577359490899E-2</v>
      </c>
      <c r="AU911" s="17"/>
      <c r="AV911" s="17">
        <v>0</v>
      </c>
      <c r="AW911" s="17">
        <v>0.17195858359552699</v>
      </c>
      <c r="AX911" s="17">
        <v>0.13073091368414499</v>
      </c>
      <c r="AY911" s="17">
        <v>0.14256649219246501</v>
      </c>
      <c r="AZ911" s="17">
        <v>8.5782296481385897E-2</v>
      </c>
      <c r="BA911" s="17">
        <v>0.11761641602516</v>
      </c>
      <c r="BB911" s="17">
        <v>0.140812839376282</v>
      </c>
      <c r="BC911" s="17">
        <v>7.3423301098052104E-2</v>
      </c>
      <c r="BD911" s="17">
        <v>9.9465369253107894E-2</v>
      </c>
      <c r="BE911" s="17">
        <v>7.4156858829838995E-2</v>
      </c>
      <c r="BF911" s="17">
        <v>9.0855669714673196E-2</v>
      </c>
      <c r="BG911" s="17">
        <v>0.141741013917243</v>
      </c>
      <c r="BH911" s="17">
        <v>5.1473225953684497E-2</v>
      </c>
      <c r="BI911" s="17">
        <v>4.6612173875816003E-2</v>
      </c>
      <c r="BJ911" s="17">
        <v>6.4892493109251798E-2</v>
      </c>
      <c r="BK911" s="17">
        <v>1.9627348962329299E-2</v>
      </c>
      <c r="BL911" s="17"/>
      <c r="BM911" s="17">
        <v>0.121130226904102</v>
      </c>
      <c r="BN911" s="17">
        <v>9.5658955943647803E-2</v>
      </c>
      <c r="BO911" s="17">
        <v>0.101045214155387</v>
      </c>
      <c r="BP911" s="17">
        <v>0.11603943915356101</v>
      </c>
      <c r="BQ911" s="17">
        <v>6.7671289932831405E-2</v>
      </c>
      <c r="BR911" s="17">
        <v>7.2834303827784899E-2</v>
      </c>
      <c r="BS911" s="17"/>
      <c r="BT911" s="17">
        <v>8.2500767947394096E-2</v>
      </c>
      <c r="BU911" s="17">
        <v>0.13256589203532401</v>
      </c>
      <c r="BV911" s="17"/>
      <c r="BW911" s="17">
        <v>8.4962481547002602E-2</v>
      </c>
      <c r="BX911" s="17">
        <v>0.12372075698318501</v>
      </c>
      <c r="BY911" s="17"/>
      <c r="BZ911" s="17">
        <v>0.102198316135164</v>
      </c>
      <c r="CA911" s="17" t="s">
        <v>131</v>
      </c>
      <c r="CB911" s="17" t="s">
        <v>131</v>
      </c>
      <c r="CC911" s="17"/>
      <c r="CD911" s="17">
        <v>0.10022678460415201</v>
      </c>
      <c r="CE911" s="17">
        <v>6.8824750238425894E-2</v>
      </c>
      <c r="CF911" s="17">
        <v>0.158395743463211</v>
      </c>
      <c r="CG911" s="17"/>
      <c r="CH911" s="17">
        <v>9.7679817592509793E-2</v>
      </c>
      <c r="CI911" s="17">
        <v>8.0601971861753594E-2</v>
      </c>
      <c r="CJ911" s="17">
        <v>0.153268276359738</v>
      </c>
      <c r="CK911" s="17"/>
      <c r="CL911" s="17">
        <v>0.11082450641788701</v>
      </c>
      <c r="CM911" s="17">
        <v>8.7843880946539804E-2</v>
      </c>
      <c r="CN911" s="17"/>
      <c r="CO911" s="17">
        <v>3.97571409802467E-2</v>
      </c>
      <c r="CP911" s="17">
        <v>5.9383056686941202E-2</v>
      </c>
      <c r="CQ911" s="17">
        <v>0.10407204972525801</v>
      </c>
      <c r="CR911" s="17">
        <v>0.208096058831096</v>
      </c>
    </row>
    <row r="912" spans="2:96" x14ac:dyDescent="0.25">
      <c r="B912" t="s">
        <v>175</v>
      </c>
      <c r="C912" s="17">
        <v>3.5963823498454402E-2</v>
      </c>
      <c r="D912" s="17">
        <v>2.8723748464668498E-2</v>
      </c>
      <c r="E912" s="17">
        <v>4.2733544282944701E-2</v>
      </c>
      <c r="F912" s="17"/>
      <c r="G912" s="17">
        <v>1.45937532679113E-2</v>
      </c>
      <c r="H912" s="17">
        <v>3.0934014107714899E-2</v>
      </c>
      <c r="I912" s="17">
        <v>4.06842390002322E-2</v>
      </c>
      <c r="J912" s="17">
        <v>4.9490204067007201E-2</v>
      </c>
      <c r="K912" s="17">
        <v>6.0065281720101601E-2</v>
      </c>
      <c r="L912" s="17">
        <v>2.1558015287701002E-2</v>
      </c>
      <c r="M912" s="17"/>
      <c r="N912" s="17">
        <v>1.19525342546672E-2</v>
      </c>
      <c r="O912" s="17">
        <v>3.3085720091844899E-2</v>
      </c>
      <c r="P912" s="17">
        <v>3.9273779633583E-2</v>
      </c>
      <c r="Q912" s="17">
        <v>6.0315033704427597E-2</v>
      </c>
      <c r="R912" s="17"/>
      <c r="S912" s="17">
        <v>3.2263323996151602E-2</v>
      </c>
      <c r="T912" s="17">
        <v>2.1849260403147101E-2</v>
      </c>
      <c r="U912" s="17">
        <v>4.5581283933065098E-2</v>
      </c>
      <c r="V912" s="17">
        <v>1.52674792055092E-2</v>
      </c>
      <c r="W912" s="17">
        <v>1.75390015814277E-2</v>
      </c>
      <c r="X912" s="17">
        <v>5.8406521824344602E-2</v>
      </c>
      <c r="Y912" s="17">
        <v>5.5517351564859298E-2</v>
      </c>
      <c r="Z912" s="17">
        <v>2.9769518050862899E-2</v>
      </c>
      <c r="AA912" s="17">
        <v>2.2088112423703701E-2</v>
      </c>
      <c r="AB912" s="17">
        <v>5.4479399065389303E-2</v>
      </c>
      <c r="AC912" s="17">
        <v>6.4388742584054998E-2</v>
      </c>
      <c r="AD912" s="17">
        <v>0</v>
      </c>
      <c r="AE912" s="17"/>
      <c r="AF912" s="17">
        <v>3.6642887824877603E-2</v>
      </c>
      <c r="AG912" s="17">
        <v>2.8956862820205299E-2</v>
      </c>
      <c r="AH912" s="17">
        <v>0</v>
      </c>
      <c r="AI912" s="17">
        <v>5.1711387651972203E-2</v>
      </c>
      <c r="AJ912" s="17">
        <v>7.4691369927870496E-2</v>
      </c>
      <c r="AK912" s="17"/>
      <c r="AL912" s="17">
        <v>2.5610147126898301E-2</v>
      </c>
      <c r="AM912" s="17">
        <v>3.6647521198418603E-2</v>
      </c>
      <c r="AN912" s="17">
        <v>0</v>
      </c>
      <c r="AO912" s="17"/>
      <c r="AP912" s="17">
        <v>3.59211375241991E-2</v>
      </c>
      <c r="AQ912" s="17">
        <v>3.14129268402117E-2</v>
      </c>
      <c r="AR912" s="17">
        <v>3.3495319452832399E-2</v>
      </c>
      <c r="AS912" s="17">
        <v>4.9021427473189202E-2</v>
      </c>
      <c r="AT912" s="17">
        <v>0</v>
      </c>
      <c r="AU912" s="17"/>
      <c r="AV912" s="17">
        <v>0.259577751910685</v>
      </c>
      <c r="AW912" s="17">
        <v>7.04368212276308E-2</v>
      </c>
      <c r="AX912" s="17">
        <v>4.0126090966731399E-2</v>
      </c>
      <c r="AY912" s="17">
        <v>5.2410618594591001E-2</v>
      </c>
      <c r="AZ912" s="17">
        <v>3.6689839897721697E-2</v>
      </c>
      <c r="BA912" s="17">
        <v>2.7187420315927899E-2</v>
      </c>
      <c r="BB912" s="17">
        <v>2.89265707753638E-2</v>
      </c>
      <c r="BC912" s="17">
        <v>3.5107128725397597E-2</v>
      </c>
      <c r="BD912" s="17">
        <v>1.9562517001965301E-2</v>
      </c>
      <c r="BE912" s="17">
        <v>0</v>
      </c>
      <c r="BF912" s="17">
        <v>2.4712099635283601E-2</v>
      </c>
      <c r="BG912" s="17">
        <v>2.3730975145571199E-2</v>
      </c>
      <c r="BH912" s="17">
        <v>0</v>
      </c>
      <c r="BI912" s="17">
        <v>0.11593741942819601</v>
      </c>
      <c r="BJ912" s="17">
        <v>9.5177706419224503E-2</v>
      </c>
      <c r="BK912" s="17">
        <v>0</v>
      </c>
      <c r="BL912" s="17"/>
      <c r="BM912" s="17">
        <v>1.9797253254427601E-2</v>
      </c>
      <c r="BN912" s="17">
        <v>4.1995639945280099E-2</v>
      </c>
      <c r="BO912" s="17">
        <v>4.3372615968796803E-2</v>
      </c>
      <c r="BP912" s="17">
        <v>3.4178900311558201E-2</v>
      </c>
      <c r="BQ912" s="17">
        <v>4.7971733456805499E-2</v>
      </c>
      <c r="BR912" s="17">
        <v>2.2281651703984901E-2</v>
      </c>
      <c r="BS912" s="17"/>
      <c r="BT912" s="17">
        <v>2.9181596521752801E-2</v>
      </c>
      <c r="BU912" s="17">
        <v>4.6531892782027302E-2</v>
      </c>
      <c r="BV912" s="17"/>
      <c r="BW912" s="17">
        <v>1.9698625659863699E-2</v>
      </c>
      <c r="BX912" s="17">
        <v>3.4430874129146097E-2</v>
      </c>
      <c r="BY912" s="17"/>
      <c r="BZ912" s="17">
        <v>3.5963823498454402E-2</v>
      </c>
      <c r="CA912" s="17" t="s">
        <v>131</v>
      </c>
      <c r="CB912" s="17" t="s">
        <v>131</v>
      </c>
      <c r="CC912" s="17"/>
      <c r="CD912" s="17">
        <v>3.3618895232682001E-2</v>
      </c>
      <c r="CE912" s="17">
        <v>7.3436880661434001E-2</v>
      </c>
      <c r="CF912" s="17">
        <v>1.12251346806967E-2</v>
      </c>
      <c r="CG912" s="17"/>
      <c r="CH912" s="17">
        <v>3.3851519134186402E-2</v>
      </c>
      <c r="CI912" s="17">
        <v>7.2406032106052204E-2</v>
      </c>
      <c r="CJ912" s="17">
        <v>1.08617631181225E-2</v>
      </c>
      <c r="CK912" s="17"/>
      <c r="CL912" s="17">
        <v>3.3957383899779398E-2</v>
      </c>
      <c r="CM912" s="17">
        <v>2.9274575778459901E-2</v>
      </c>
      <c r="CN912" s="17"/>
      <c r="CO912" s="17">
        <v>0</v>
      </c>
      <c r="CP912" s="17">
        <v>3.99626782555767E-2</v>
      </c>
      <c r="CQ912" s="17">
        <v>3.7487393863067098E-2</v>
      </c>
      <c r="CR912" s="17">
        <v>3.6507377382430602E-2</v>
      </c>
    </row>
    <row r="913" spans="2:96" x14ac:dyDescent="0.25">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c r="BD913" s="17"/>
      <c r="BE913" s="17"/>
      <c r="BF913" s="17"/>
      <c r="BG913" s="17"/>
      <c r="BH913" s="17"/>
      <c r="BI913" s="17"/>
      <c r="BJ913" s="17"/>
      <c r="BK913" s="17"/>
      <c r="BL913" s="17"/>
      <c r="BM913" s="17"/>
      <c r="BN913" s="17"/>
      <c r="BO913" s="17"/>
      <c r="BP913" s="17"/>
      <c r="BQ913" s="17"/>
      <c r="BR913" s="17"/>
      <c r="BS913" s="17"/>
      <c r="BT913" s="17"/>
      <c r="BU913" s="17"/>
      <c r="BV913" s="17"/>
      <c r="BW913" s="17"/>
      <c r="BX913" s="17"/>
      <c r="BY913" s="17"/>
      <c r="BZ913" s="17"/>
      <c r="CA913" s="17"/>
      <c r="CB913" s="17"/>
      <c r="CC913" s="17"/>
      <c r="CD913" s="17"/>
      <c r="CE913" s="17"/>
      <c r="CF913" s="17"/>
      <c r="CG913" s="17"/>
      <c r="CH913" s="17"/>
      <c r="CI913" s="17"/>
      <c r="CJ913" s="17"/>
      <c r="CK913" s="17"/>
      <c r="CL913" s="17"/>
      <c r="CM913" s="17"/>
      <c r="CN913" s="17"/>
      <c r="CO913" s="17"/>
      <c r="CP913" s="17"/>
      <c r="CQ913" s="17"/>
      <c r="CR913" s="17"/>
    </row>
    <row r="914" spans="2:96" x14ac:dyDescent="0.25">
      <c r="B914" s="6" t="s">
        <v>464</v>
      </c>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c r="AN914" s="17"/>
      <c r="AO914" s="17"/>
      <c r="AP914" s="17"/>
      <c r="AQ914" s="17"/>
      <c r="AR914" s="17"/>
      <c r="AS914" s="17"/>
      <c r="AT914" s="17"/>
      <c r="AU914" s="17"/>
      <c r="AV914" s="17"/>
      <c r="AW914" s="17"/>
      <c r="AX914" s="17"/>
      <c r="AY914" s="17"/>
      <c r="AZ914" s="17"/>
      <c r="BA914" s="17"/>
      <c r="BB914" s="17"/>
      <c r="BC914" s="17"/>
      <c r="BD914" s="17"/>
      <c r="BE914" s="17"/>
      <c r="BF914" s="17"/>
      <c r="BG914" s="17"/>
      <c r="BH914" s="17"/>
      <c r="BI914" s="17"/>
      <c r="BJ914" s="17"/>
      <c r="BK914" s="17"/>
      <c r="BL914" s="17"/>
      <c r="BM914" s="17"/>
      <c r="BN914" s="17"/>
      <c r="BO914" s="17"/>
      <c r="BP914" s="17"/>
      <c r="BQ914" s="17"/>
      <c r="BR914" s="17"/>
      <c r="BS914" s="17"/>
      <c r="BT914" s="17"/>
      <c r="BU914" s="17"/>
      <c r="BV914" s="17"/>
      <c r="BW914" s="17"/>
      <c r="BX914" s="17"/>
      <c r="BY914" s="17"/>
      <c r="BZ914" s="17"/>
      <c r="CA914" s="17"/>
      <c r="CB914" s="17"/>
      <c r="CC914" s="17"/>
      <c r="CD914" s="17"/>
      <c r="CE914" s="17"/>
      <c r="CF914" s="17"/>
      <c r="CG914" s="17"/>
      <c r="CH914" s="17"/>
      <c r="CI914" s="17"/>
      <c r="CJ914" s="17"/>
      <c r="CK914" s="17"/>
      <c r="CL914" s="17"/>
      <c r="CM914" s="17"/>
      <c r="CN914" s="17"/>
      <c r="CO914" s="17"/>
      <c r="CP914" s="17"/>
      <c r="CQ914" s="17"/>
      <c r="CR914" s="17"/>
    </row>
    <row r="915" spans="2:96" x14ac:dyDescent="0.25">
      <c r="B915" s="24" t="s">
        <v>384</v>
      </c>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c r="AK915" s="17"/>
      <c r="AL915" s="17"/>
      <c r="AM915" s="17"/>
      <c r="AN915" s="17"/>
      <c r="AO915" s="17"/>
      <c r="AP915" s="17"/>
      <c r="AQ915" s="17"/>
      <c r="AR915" s="17"/>
      <c r="AS915" s="17"/>
      <c r="AT915" s="17"/>
      <c r="AU915" s="17"/>
      <c r="AV915" s="17"/>
      <c r="AW915" s="17"/>
      <c r="AX915" s="17"/>
      <c r="AY915" s="17"/>
      <c r="AZ915" s="17"/>
      <c r="BA915" s="17"/>
      <c r="BB915" s="17"/>
      <c r="BC915" s="17"/>
      <c r="BD915" s="17"/>
      <c r="BE915" s="17"/>
      <c r="BF915" s="17"/>
      <c r="BG915" s="17"/>
      <c r="BH915" s="17"/>
      <c r="BI915" s="17"/>
      <c r="BJ915" s="17"/>
      <c r="BK915" s="17"/>
      <c r="BL915" s="17"/>
      <c r="BM915" s="17"/>
      <c r="BN915" s="17"/>
      <c r="BO915" s="17"/>
      <c r="BP915" s="17"/>
      <c r="BQ915" s="17"/>
      <c r="BR915" s="17"/>
      <c r="BS915" s="17"/>
      <c r="BT915" s="17"/>
      <c r="BU915" s="17"/>
      <c r="BV915" s="17"/>
      <c r="BW915" s="17"/>
      <c r="BX915" s="17"/>
      <c r="BY915" s="17"/>
      <c r="BZ915" s="17"/>
      <c r="CA915" s="17"/>
      <c r="CB915" s="17"/>
      <c r="CC915" s="17"/>
      <c r="CD915" s="17"/>
      <c r="CE915" s="17"/>
      <c r="CF915" s="17"/>
      <c r="CG915" s="17"/>
      <c r="CH915" s="17"/>
      <c r="CI915" s="17"/>
      <c r="CJ915" s="17"/>
      <c r="CK915" s="17"/>
      <c r="CL915" s="17"/>
      <c r="CM915" s="17"/>
      <c r="CN915" s="17"/>
      <c r="CO915" s="17"/>
      <c r="CP915" s="17"/>
      <c r="CQ915" s="17"/>
      <c r="CR915" s="17"/>
    </row>
    <row r="916" spans="2:96" x14ac:dyDescent="0.25">
      <c r="B916" t="s">
        <v>453</v>
      </c>
      <c r="C916" s="17">
        <v>0.27288068773219798</v>
      </c>
      <c r="D916" s="17">
        <v>0.27006093408648302</v>
      </c>
      <c r="E916" s="17">
        <v>0.27482082511794398</v>
      </c>
      <c r="F916" s="17"/>
      <c r="G916" s="17">
        <v>0.32047389669939502</v>
      </c>
      <c r="H916" s="17">
        <v>0.23718113989352699</v>
      </c>
      <c r="I916" s="17">
        <v>0.17544740753785401</v>
      </c>
      <c r="J916" s="17">
        <v>0.22287739517688401</v>
      </c>
      <c r="K916" s="17">
        <v>0.287413704251894</v>
      </c>
      <c r="L916" s="17">
        <v>0.37281276422122001</v>
      </c>
      <c r="M916" s="17"/>
      <c r="N916" s="17">
        <v>0.28131744818917198</v>
      </c>
      <c r="O916" s="17">
        <v>0.24643918133220299</v>
      </c>
      <c r="P916" s="17">
        <v>0.24944321549974299</v>
      </c>
      <c r="Q916" s="17">
        <v>0.31576318573989398</v>
      </c>
      <c r="R916" s="17"/>
      <c r="S916" s="17">
        <v>0.19953655146468899</v>
      </c>
      <c r="T916" s="17">
        <v>0.275749548851073</v>
      </c>
      <c r="U916" s="17">
        <v>0.27681107505189001</v>
      </c>
      <c r="V916" s="17">
        <v>0.37246090998542702</v>
      </c>
      <c r="W916" s="17">
        <v>0.29435900642132601</v>
      </c>
      <c r="X916" s="17">
        <v>0.223123217396171</v>
      </c>
      <c r="Y916" s="17">
        <v>0.22109596938640499</v>
      </c>
      <c r="Z916" s="17">
        <v>0.38082487861208197</v>
      </c>
      <c r="AA916" s="17">
        <v>0.34627286149949799</v>
      </c>
      <c r="AB916" s="17">
        <v>0.21238187706182701</v>
      </c>
      <c r="AC916" s="17">
        <v>0.25233653678894102</v>
      </c>
      <c r="AD916" s="17">
        <v>0.34863117434062602</v>
      </c>
      <c r="AE916" s="17"/>
      <c r="AF916" s="17">
        <v>0.28991103127451001</v>
      </c>
      <c r="AG916" s="17">
        <v>0.278765985533245</v>
      </c>
      <c r="AH916" s="17">
        <v>0.276063090172666</v>
      </c>
      <c r="AI916" s="17">
        <v>0.21723745293851901</v>
      </c>
      <c r="AJ916" s="17">
        <v>0.18828892012604601</v>
      </c>
      <c r="AK916" s="17"/>
      <c r="AL916" s="17">
        <v>0.292855294256615</v>
      </c>
      <c r="AM916" s="17">
        <v>0.29742970806761498</v>
      </c>
      <c r="AN916" s="17">
        <v>0.28343359617236402</v>
      </c>
      <c r="AO916" s="17"/>
      <c r="AP916" s="17">
        <v>0.30579961015735102</v>
      </c>
      <c r="AQ916" s="17">
        <v>0.293940848779289</v>
      </c>
      <c r="AR916" s="17">
        <v>0.246383618566511</v>
      </c>
      <c r="AS916" s="17">
        <v>0.25702914457970399</v>
      </c>
      <c r="AT916" s="17">
        <v>0.23211383828739199</v>
      </c>
      <c r="AU916" s="17"/>
      <c r="AV916" s="17">
        <v>0</v>
      </c>
      <c r="AW916" s="17">
        <v>0.27151987118332199</v>
      </c>
      <c r="AX916" s="17">
        <v>0.33510858148038403</v>
      </c>
      <c r="AY916" s="17">
        <v>0.33609530092317502</v>
      </c>
      <c r="AZ916" s="17">
        <v>0.365985263235794</v>
      </c>
      <c r="BA916" s="17">
        <v>0.27726337756292602</v>
      </c>
      <c r="BB916" s="17">
        <v>0.210669701311023</v>
      </c>
      <c r="BC916" s="17">
        <v>0.26259712571395399</v>
      </c>
      <c r="BD916" s="17">
        <v>0.19490217592311701</v>
      </c>
      <c r="BE916" s="17">
        <v>0.30492494780943402</v>
      </c>
      <c r="BF916" s="17">
        <v>0.26539809587558999</v>
      </c>
      <c r="BG916" s="17">
        <v>0.215452647222455</v>
      </c>
      <c r="BH916" s="17">
        <v>0.25507963364006903</v>
      </c>
      <c r="BI916" s="17">
        <v>0.135326070996308</v>
      </c>
      <c r="BJ916" s="17">
        <v>0.421022359873504</v>
      </c>
      <c r="BK916" s="17">
        <v>0.30881698882630698</v>
      </c>
      <c r="BL916" s="17"/>
      <c r="BM916" s="17">
        <v>0.24685388639407499</v>
      </c>
      <c r="BN916" s="17">
        <v>0.241312509622926</v>
      </c>
      <c r="BO916" s="17">
        <v>0.28880146131786</v>
      </c>
      <c r="BP916" s="17">
        <v>0.29276893217025901</v>
      </c>
      <c r="BQ916" s="17">
        <v>0.32300421664344697</v>
      </c>
      <c r="BR916" s="17">
        <v>0.36258420240289202</v>
      </c>
      <c r="BS916" s="17"/>
      <c r="BT916" s="17">
        <v>0.28076818978333401</v>
      </c>
      <c r="BU916" s="17">
        <v>0.26501305867481001</v>
      </c>
      <c r="BV916" s="17"/>
      <c r="BW916" s="17">
        <v>0.29266927144375599</v>
      </c>
      <c r="BX916" s="17">
        <v>0.25756956642443402</v>
      </c>
      <c r="BY916" s="17"/>
      <c r="BZ916" s="17">
        <v>0.27288068773219798</v>
      </c>
      <c r="CA916" s="17" t="s">
        <v>131</v>
      </c>
      <c r="CB916" s="17" t="s">
        <v>131</v>
      </c>
      <c r="CC916" s="17"/>
      <c r="CD916" s="17">
        <v>0.275315566989146</v>
      </c>
      <c r="CE916" s="17">
        <v>0.24817961293851801</v>
      </c>
      <c r="CF916" s="17">
        <v>0.28734556316113402</v>
      </c>
      <c r="CG916" s="17"/>
      <c r="CH916" s="17">
        <v>0.27825958271456402</v>
      </c>
      <c r="CI916" s="17">
        <v>0.237303634221189</v>
      </c>
      <c r="CJ916" s="17">
        <v>0.27812283572669899</v>
      </c>
      <c r="CK916" s="17"/>
      <c r="CL916" s="17">
        <v>0.26724565107512799</v>
      </c>
      <c r="CM916" s="17">
        <v>0.29032081817542299</v>
      </c>
      <c r="CN916" s="17"/>
      <c r="CO916" s="17">
        <v>0.43876483553275902</v>
      </c>
      <c r="CP916" s="17">
        <v>0.30710547530347299</v>
      </c>
      <c r="CQ916" s="17">
        <v>0.24842902313666901</v>
      </c>
      <c r="CR916" s="17">
        <v>0.19597742413323899</v>
      </c>
    </row>
    <row r="917" spans="2:96" x14ac:dyDescent="0.25">
      <c r="B917" t="s">
        <v>454</v>
      </c>
      <c r="C917" s="17">
        <v>0.52533337857933604</v>
      </c>
      <c r="D917" s="17">
        <v>0.51199241907473203</v>
      </c>
      <c r="E917" s="17">
        <v>0.53909253013652803</v>
      </c>
      <c r="F917" s="17"/>
      <c r="G917" s="17">
        <v>0.46607199705421198</v>
      </c>
      <c r="H917" s="17">
        <v>0.52603204777227097</v>
      </c>
      <c r="I917" s="17">
        <v>0.57821939038471803</v>
      </c>
      <c r="J917" s="17">
        <v>0.52158444117644998</v>
      </c>
      <c r="K917" s="17">
        <v>0.539718303321019</v>
      </c>
      <c r="L917" s="17">
        <v>0.51186251325398002</v>
      </c>
      <c r="M917" s="17"/>
      <c r="N917" s="17">
        <v>0.540222299129553</v>
      </c>
      <c r="O917" s="17">
        <v>0.56157567133569797</v>
      </c>
      <c r="P917" s="17">
        <v>0.52687242984891003</v>
      </c>
      <c r="Q917" s="17">
        <v>0.46400138841974797</v>
      </c>
      <c r="R917" s="17"/>
      <c r="S917" s="17">
        <v>0.633771299548613</v>
      </c>
      <c r="T917" s="17">
        <v>0.47806492752688301</v>
      </c>
      <c r="U917" s="17">
        <v>0.55630507593060996</v>
      </c>
      <c r="V917" s="17">
        <v>0.47390137843483099</v>
      </c>
      <c r="W917" s="17">
        <v>0.50581244849721596</v>
      </c>
      <c r="X917" s="17">
        <v>0.57790631495585998</v>
      </c>
      <c r="Y917" s="17">
        <v>0.59751418863621197</v>
      </c>
      <c r="Z917" s="17">
        <v>0.382292057259081</v>
      </c>
      <c r="AA917" s="17">
        <v>0.44377690418273003</v>
      </c>
      <c r="AB917" s="17">
        <v>0.52849644655798</v>
      </c>
      <c r="AC917" s="17">
        <v>0.52899060736805403</v>
      </c>
      <c r="AD917" s="17">
        <v>0.65136882565937404</v>
      </c>
      <c r="AE917" s="17"/>
      <c r="AF917" s="17">
        <v>0.51905483104722205</v>
      </c>
      <c r="AG917" s="17">
        <v>0.50438656009465999</v>
      </c>
      <c r="AH917" s="17">
        <v>0.55222984275958198</v>
      </c>
      <c r="AI917" s="17">
        <v>0.41275076603109501</v>
      </c>
      <c r="AJ917" s="17">
        <v>0.59375620144001395</v>
      </c>
      <c r="AK917" s="17"/>
      <c r="AL917" s="17">
        <v>0.55423263362976904</v>
      </c>
      <c r="AM917" s="17">
        <v>0.48740742144933702</v>
      </c>
      <c r="AN917" s="17">
        <v>0.510957637479312</v>
      </c>
      <c r="AO917" s="17"/>
      <c r="AP917" s="17">
        <v>0.48865646368779803</v>
      </c>
      <c r="AQ917" s="17">
        <v>0.50297459601224703</v>
      </c>
      <c r="AR917" s="17">
        <v>0.54434439723161998</v>
      </c>
      <c r="AS917" s="17">
        <v>0.54946930926514403</v>
      </c>
      <c r="AT917" s="17">
        <v>0.58657787280476303</v>
      </c>
      <c r="AU917" s="17"/>
      <c r="AV917" s="17">
        <v>0.251630742094684</v>
      </c>
      <c r="AW917" s="17">
        <v>0.42601580104333397</v>
      </c>
      <c r="AX917" s="17">
        <v>0.44399037987957901</v>
      </c>
      <c r="AY917" s="17">
        <v>0.42120761136923102</v>
      </c>
      <c r="AZ917" s="17">
        <v>0.472838580366788</v>
      </c>
      <c r="BA917" s="17">
        <v>0.50805535793831202</v>
      </c>
      <c r="BB917" s="17">
        <v>0.55924328355520303</v>
      </c>
      <c r="BC917" s="17">
        <v>0.54309142768843399</v>
      </c>
      <c r="BD917" s="17">
        <v>0.63089957808431196</v>
      </c>
      <c r="BE917" s="17">
        <v>0.56545684439852695</v>
      </c>
      <c r="BF917" s="17">
        <v>0.51586939464730197</v>
      </c>
      <c r="BG917" s="17">
        <v>0.59078406951689499</v>
      </c>
      <c r="BH917" s="17">
        <v>0.57222056782256103</v>
      </c>
      <c r="BI917" s="17">
        <v>0.64952780852750402</v>
      </c>
      <c r="BJ917" s="17">
        <v>0.46557821624110601</v>
      </c>
      <c r="BK917" s="17">
        <v>0.56912376287737598</v>
      </c>
      <c r="BL917" s="17"/>
      <c r="BM917" s="17">
        <v>0.54285712131857999</v>
      </c>
      <c r="BN917" s="17">
        <v>0.53374686657930004</v>
      </c>
      <c r="BO917" s="17">
        <v>0.47222420840746998</v>
      </c>
      <c r="BP917" s="17">
        <v>0.52747204596331299</v>
      </c>
      <c r="BQ917" s="17">
        <v>0.54950086563784994</v>
      </c>
      <c r="BR917" s="17">
        <v>0.487406634489018</v>
      </c>
      <c r="BS917" s="17"/>
      <c r="BT917" s="17">
        <v>0.53348583826249696</v>
      </c>
      <c r="BU917" s="17">
        <v>0.51275359432771095</v>
      </c>
      <c r="BV917" s="17"/>
      <c r="BW917" s="17">
        <v>0.48740712111221202</v>
      </c>
      <c r="BX917" s="17">
        <v>0.55966311234101296</v>
      </c>
      <c r="BY917" s="17"/>
      <c r="BZ917" s="17">
        <v>0.52533337857933604</v>
      </c>
      <c r="CA917" s="17" t="s">
        <v>131</v>
      </c>
      <c r="CB917" s="17" t="s">
        <v>131</v>
      </c>
      <c r="CC917" s="17"/>
      <c r="CD917" s="17">
        <v>0.53567399738396004</v>
      </c>
      <c r="CE917" s="17">
        <v>0.49552363459647802</v>
      </c>
      <c r="CF917" s="17">
        <v>0.45419398074891998</v>
      </c>
      <c r="CG917" s="17"/>
      <c r="CH917" s="17">
        <v>0.53581505864869805</v>
      </c>
      <c r="CI917" s="17">
        <v>0.49403849692607599</v>
      </c>
      <c r="CJ917" s="17">
        <v>0.462719321006478</v>
      </c>
      <c r="CK917" s="17"/>
      <c r="CL917" s="17">
        <v>0.53776626315236198</v>
      </c>
      <c r="CM917" s="17">
        <v>0.50760209539552603</v>
      </c>
      <c r="CN917" s="17"/>
      <c r="CO917" s="17">
        <v>0.42014591641146498</v>
      </c>
      <c r="CP917" s="17">
        <v>0.55493881828383795</v>
      </c>
      <c r="CQ917" s="17">
        <v>0.54768933915212903</v>
      </c>
      <c r="CR917" s="17">
        <v>0.45369270076673501</v>
      </c>
    </row>
    <row r="918" spans="2:96" x14ac:dyDescent="0.25">
      <c r="B918" t="s">
        <v>455</v>
      </c>
      <c r="C918" s="17">
        <v>0.135801294779891</v>
      </c>
      <c r="D918" s="17">
        <v>0.145817699864324</v>
      </c>
      <c r="E918" s="17">
        <v>0.12557703394046399</v>
      </c>
      <c r="F918" s="17"/>
      <c r="G918" s="17">
        <v>0.15599530814444901</v>
      </c>
      <c r="H918" s="17">
        <v>0.15941265441545499</v>
      </c>
      <c r="I918" s="17">
        <v>0.16585924693116899</v>
      </c>
      <c r="J918" s="17">
        <v>0.174867272735548</v>
      </c>
      <c r="K918" s="17">
        <v>0.114626175600463</v>
      </c>
      <c r="L918" s="17">
        <v>6.9748791280550004E-2</v>
      </c>
      <c r="M918" s="17"/>
      <c r="N918" s="17">
        <v>0.12439190876409</v>
      </c>
      <c r="O918" s="17">
        <v>0.121973926106869</v>
      </c>
      <c r="P918" s="17">
        <v>0.14836573065963901</v>
      </c>
      <c r="Q918" s="17">
        <v>0.15325090293598301</v>
      </c>
      <c r="R918" s="17"/>
      <c r="S918" s="17">
        <v>0.118883332626365</v>
      </c>
      <c r="T918" s="17">
        <v>0.159605808139163</v>
      </c>
      <c r="U918" s="17">
        <v>0.100341999131818</v>
      </c>
      <c r="V918" s="17">
        <v>8.9673642309089904E-2</v>
      </c>
      <c r="W918" s="17">
        <v>0.14116264265286599</v>
      </c>
      <c r="X918" s="17">
        <v>0.140683899855476</v>
      </c>
      <c r="Y918" s="17">
        <v>0.110472745032158</v>
      </c>
      <c r="Z918" s="17">
        <v>0.10594749766111999</v>
      </c>
      <c r="AA918" s="17">
        <v>0.16924739614758799</v>
      </c>
      <c r="AB918" s="17">
        <v>0.16820136805456501</v>
      </c>
      <c r="AC918" s="17">
        <v>0.172380552137574</v>
      </c>
      <c r="AD918" s="17">
        <v>0</v>
      </c>
      <c r="AE918" s="17"/>
      <c r="AF918" s="17">
        <v>0.126968176814443</v>
      </c>
      <c r="AG918" s="17">
        <v>0.15623059115700899</v>
      </c>
      <c r="AH918" s="17">
        <v>0.119992056932261</v>
      </c>
      <c r="AI918" s="17">
        <v>0.22468047596742899</v>
      </c>
      <c r="AJ918" s="17">
        <v>0.119517496791174</v>
      </c>
      <c r="AK918" s="17"/>
      <c r="AL918" s="17">
        <v>0.104760689799538</v>
      </c>
      <c r="AM918" s="17">
        <v>0.14691192971856801</v>
      </c>
      <c r="AN918" s="17">
        <v>0.15484377232660801</v>
      </c>
      <c r="AO918" s="17"/>
      <c r="AP918" s="17">
        <v>0.14616681097737499</v>
      </c>
      <c r="AQ918" s="17">
        <v>0.136641172150891</v>
      </c>
      <c r="AR918" s="17">
        <v>0.140545050098378</v>
      </c>
      <c r="AS918" s="17">
        <v>0.14445015301052899</v>
      </c>
      <c r="AT918" s="17">
        <v>0.140657797450672</v>
      </c>
      <c r="AU918" s="17"/>
      <c r="AV918" s="17">
        <v>0.488791505994631</v>
      </c>
      <c r="AW918" s="17">
        <v>0.203454427586228</v>
      </c>
      <c r="AX918" s="17">
        <v>0.17718116299088499</v>
      </c>
      <c r="AY918" s="17">
        <v>0.151461281061013</v>
      </c>
      <c r="AZ918" s="17">
        <v>9.5400453617014699E-2</v>
      </c>
      <c r="BA918" s="17">
        <v>0.12533549606959199</v>
      </c>
      <c r="BB918" s="17">
        <v>0.16912124823410099</v>
      </c>
      <c r="BC918" s="17">
        <v>0.131799385367315</v>
      </c>
      <c r="BD918" s="17">
        <v>0.11023041336789501</v>
      </c>
      <c r="BE918" s="17">
        <v>8.0647680293426796E-2</v>
      </c>
      <c r="BF918" s="17">
        <v>0.130924690910869</v>
      </c>
      <c r="BG918" s="17">
        <v>0.16069400863015201</v>
      </c>
      <c r="BH918" s="17">
        <v>0.15620346514710901</v>
      </c>
      <c r="BI918" s="17">
        <v>0.163987822049488</v>
      </c>
      <c r="BJ918" s="17">
        <v>4.0473326171764502E-2</v>
      </c>
      <c r="BK918" s="17">
        <v>0.12205924829631599</v>
      </c>
      <c r="BL918" s="17"/>
      <c r="BM918" s="17">
        <v>0.146350139035136</v>
      </c>
      <c r="BN918" s="17">
        <v>0.13724872644376601</v>
      </c>
      <c r="BO918" s="17">
        <v>0.16677551540793401</v>
      </c>
      <c r="BP918" s="17">
        <v>0.13089957100184699</v>
      </c>
      <c r="BQ918" s="17">
        <v>8.7117632750503105E-2</v>
      </c>
      <c r="BR918" s="17">
        <v>0.108851333281408</v>
      </c>
      <c r="BS918" s="17"/>
      <c r="BT918" s="17">
        <v>0.132168629602261</v>
      </c>
      <c r="BU918" s="17">
        <v>0.13892812374083599</v>
      </c>
      <c r="BV918" s="17"/>
      <c r="BW918" s="17">
        <v>0.161543500556939</v>
      </c>
      <c r="BX918" s="17">
        <v>0.12007005548637199</v>
      </c>
      <c r="BY918" s="17"/>
      <c r="BZ918" s="17">
        <v>0.135801294779891</v>
      </c>
      <c r="CA918" s="17" t="s">
        <v>131</v>
      </c>
      <c r="CB918" s="17" t="s">
        <v>131</v>
      </c>
      <c r="CC918" s="17"/>
      <c r="CD918" s="17">
        <v>0.12745086232602101</v>
      </c>
      <c r="CE918" s="17">
        <v>0.18158967631838099</v>
      </c>
      <c r="CF918" s="17">
        <v>0.18079845652038501</v>
      </c>
      <c r="CG918" s="17"/>
      <c r="CH918" s="17">
        <v>0.12443064097951501</v>
      </c>
      <c r="CI918" s="17">
        <v>0.19499947125603101</v>
      </c>
      <c r="CJ918" s="17">
        <v>0.197442509557165</v>
      </c>
      <c r="CK918" s="17"/>
      <c r="CL918" s="17">
        <v>0.13626993272784901</v>
      </c>
      <c r="CM918" s="17">
        <v>0.13555558983038801</v>
      </c>
      <c r="CN918" s="17"/>
      <c r="CO918" s="17">
        <v>0.103967286046262</v>
      </c>
      <c r="CP918" s="17">
        <v>9.7619447899632006E-2</v>
      </c>
      <c r="CQ918" s="17">
        <v>0.12960125973345499</v>
      </c>
      <c r="CR918" s="17">
        <v>0.23817058787435</v>
      </c>
    </row>
    <row r="919" spans="2:96" x14ac:dyDescent="0.25">
      <c r="B919" t="s">
        <v>456</v>
      </c>
      <c r="C919" s="17">
        <v>4.2429348488213101E-2</v>
      </c>
      <c r="D919" s="17">
        <v>5.4034068131691301E-2</v>
      </c>
      <c r="E919" s="17">
        <v>3.1858634158824797E-2</v>
      </c>
      <c r="F919" s="17"/>
      <c r="G919" s="17">
        <v>3.67182465255535E-2</v>
      </c>
      <c r="H919" s="17">
        <v>5.9162074916067703E-2</v>
      </c>
      <c r="I919" s="17">
        <v>4.3978335573365099E-2</v>
      </c>
      <c r="J919" s="17">
        <v>6.03233865914364E-2</v>
      </c>
      <c r="K919" s="17">
        <v>2.2368673580877501E-2</v>
      </c>
      <c r="L919" s="17">
        <v>3.1611243172231698E-2</v>
      </c>
      <c r="M919" s="17"/>
      <c r="N919" s="17">
        <v>3.6750838721452801E-2</v>
      </c>
      <c r="O919" s="17">
        <v>4.4207786766617102E-2</v>
      </c>
      <c r="P919" s="17">
        <v>4.89305941368708E-2</v>
      </c>
      <c r="Q919" s="17">
        <v>4.1284201863876699E-2</v>
      </c>
      <c r="R919" s="17"/>
      <c r="S919" s="17">
        <v>4.2925928158672501E-2</v>
      </c>
      <c r="T919" s="17">
        <v>4.7511553384994798E-2</v>
      </c>
      <c r="U919" s="17">
        <v>5.7907823361350703E-2</v>
      </c>
      <c r="V919" s="17">
        <v>4.0487784449522897E-2</v>
      </c>
      <c r="W919" s="17">
        <v>5.0360385606746799E-2</v>
      </c>
      <c r="X919" s="17">
        <v>2.27209798301613E-2</v>
      </c>
      <c r="Y919" s="17">
        <v>4.7874842040859997E-2</v>
      </c>
      <c r="Z919" s="17">
        <v>0.115242363341687</v>
      </c>
      <c r="AA919" s="17">
        <v>1.10616192360253E-2</v>
      </c>
      <c r="AB919" s="17">
        <v>5.9453798748952298E-2</v>
      </c>
      <c r="AC919" s="17">
        <v>1.35726030037216E-2</v>
      </c>
      <c r="AD919" s="17">
        <v>0</v>
      </c>
      <c r="AE919" s="17"/>
      <c r="AF919" s="17">
        <v>3.81777368237491E-2</v>
      </c>
      <c r="AG919" s="17">
        <v>4.22096664541491E-2</v>
      </c>
      <c r="AH919" s="17">
        <v>4.0223703950264998E-2</v>
      </c>
      <c r="AI919" s="17">
        <v>0.14533130506295799</v>
      </c>
      <c r="AJ919" s="17">
        <v>6.6054984840552403E-2</v>
      </c>
      <c r="AK919" s="17"/>
      <c r="AL919" s="17">
        <v>2.5262507635830898E-2</v>
      </c>
      <c r="AM919" s="17">
        <v>4.7158052493442397E-2</v>
      </c>
      <c r="AN919" s="17">
        <v>4.1542295689322703E-2</v>
      </c>
      <c r="AO919" s="17"/>
      <c r="AP919" s="17">
        <v>3.3281396499434998E-2</v>
      </c>
      <c r="AQ919" s="17">
        <v>4.3665205728447502E-2</v>
      </c>
      <c r="AR919" s="17">
        <v>5.21932967429612E-2</v>
      </c>
      <c r="AS919" s="17">
        <v>2.63493208547276E-2</v>
      </c>
      <c r="AT919" s="17">
        <v>4.0650491457173102E-2</v>
      </c>
      <c r="AU919" s="17"/>
      <c r="AV919" s="17">
        <v>0</v>
      </c>
      <c r="AW919" s="17">
        <v>3.6857033862520802E-2</v>
      </c>
      <c r="AX919" s="17">
        <v>2.1580072652678198E-2</v>
      </c>
      <c r="AY919" s="17">
        <v>6.08592344272363E-2</v>
      </c>
      <c r="AZ919" s="17">
        <v>4.3116016914717198E-2</v>
      </c>
      <c r="BA919" s="17">
        <v>6.2847142431938299E-2</v>
      </c>
      <c r="BB919" s="17">
        <v>4.6999419251588202E-2</v>
      </c>
      <c r="BC919" s="17">
        <v>5.4168884966607399E-2</v>
      </c>
      <c r="BD919" s="17">
        <v>6.3967832624675605E-2</v>
      </c>
      <c r="BE919" s="17">
        <v>4.8970527498612297E-2</v>
      </c>
      <c r="BF919" s="17">
        <v>5.0909534248140001E-2</v>
      </c>
      <c r="BG919" s="17">
        <v>1.04251719781208E-2</v>
      </c>
      <c r="BH919" s="17">
        <v>1.64963333902617E-2</v>
      </c>
      <c r="BI919" s="17">
        <v>5.11582984267007E-2</v>
      </c>
      <c r="BJ919" s="17">
        <v>0</v>
      </c>
      <c r="BK919" s="17">
        <v>0</v>
      </c>
      <c r="BL919" s="17"/>
      <c r="BM919" s="17">
        <v>4.3424106470423399E-2</v>
      </c>
      <c r="BN919" s="17">
        <v>5.2893067096192098E-2</v>
      </c>
      <c r="BO919" s="17">
        <v>5.4584120001243498E-2</v>
      </c>
      <c r="BP919" s="17">
        <v>3.1948975725013103E-2</v>
      </c>
      <c r="BQ919" s="17">
        <v>1.39133838420302E-2</v>
      </c>
      <c r="BR919" s="17">
        <v>4.1157829826682299E-2</v>
      </c>
      <c r="BS919" s="17"/>
      <c r="BT919" s="17">
        <v>3.4116173749032301E-2</v>
      </c>
      <c r="BU919" s="17">
        <v>5.4003233562412899E-2</v>
      </c>
      <c r="BV919" s="17"/>
      <c r="BW919" s="17">
        <v>3.6936901576431501E-2</v>
      </c>
      <c r="BX919" s="17">
        <v>4.8261289109514903E-2</v>
      </c>
      <c r="BY919" s="17"/>
      <c r="BZ919" s="17">
        <v>4.2429348488213101E-2</v>
      </c>
      <c r="CA919" s="17" t="s">
        <v>131</v>
      </c>
      <c r="CB919" s="17" t="s">
        <v>131</v>
      </c>
      <c r="CC919" s="17"/>
      <c r="CD919" s="17">
        <v>3.9740273418206497E-2</v>
      </c>
      <c r="CE919" s="17">
        <v>3.6283976263046101E-2</v>
      </c>
      <c r="CF919" s="17">
        <v>6.3779970638395397E-2</v>
      </c>
      <c r="CG919" s="17"/>
      <c r="CH919" s="17">
        <v>3.8438805374558099E-2</v>
      </c>
      <c r="CI919" s="17">
        <v>3.5774650646579503E-2</v>
      </c>
      <c r="CJ919" s="17">
        <v>6.1715333709658898E-2</v>
      </c>
      <c r="CK919" s="17"/>
      <c r="CL919" s="17">
        <v>4.0744013644566E-2</v>
      </c>
      <c r="CM919" s="17">
        <v>4.2825428773448498E-2</v>
      </c>
      <c r="CN919" s="17"/>
      <c r="CO919" s="17">
        <v>1.33019413619038E-2</v>
      </c>
      <c r="CP919" s="17">
        <v>2.03160602430759E-2</v>
      </c>
      <c r="CQ919" s="17">
        <v>5.1280646634277498E-2</v>
      </c>
      <c r="CR919" s="17">
        <v>8.0227764707398702E-2</v>
      </c>
    </row>
    <row r="920" spans="2:96" x14ac:dyDescent="0.25">
      <c r="B920" t="s">
        <v>175</v>
      </c>
      <c r="C920" s="17">
        <v>2.35552904203629E-2</v>
      </c>
      <c r="D920" s="17">
        <v>1.80948788427709E-2</v>
      </c>
      <c r="E920" s="17">
        <v>2.8650976646239001E-2</v>
      </c>
      <c r="F920" s="17"/>
      <c r="G920" s="17">
        <v>2.0740551576390601E-2</v>
      </c>
      <c r="H920" s="17">
        <v>1.8212083002679499E-2</v>
      </c>
      <c r="I920" s="17">
        <v>3.6495619572893302E-2</v>
      </c>
      <c r="J920" s="17">
        <v>2.03475043196816E-2</v>
      </c>
      <c r="K920" s="17">
        <v>3.5873143245746697E-2</v>
      </c>
      <c r="L920" s="17">
        <v>1.3964688072018099E-2</v>
      </c>
      <c r="M920" s="17"/>
      <c r="N920" s="17">
        <v>1.7317505195732101E-2</v>
      </c>
      <c r="O920" s="17">
        <v>2.58034344586133E-2</v>
      </c>
      <c r="P920" s="17">
        <v>2.63880298548364E-2</v>
      </c>
      <c r="Q920" s="17">
        <v>2.57003210404981E-2</v>
      </c>
      <c r="R920" s="17"/>
      <c r="S920" s="17">
        <v>4.8828882016591904E-3</v>
      </c>
      <c r="T920" s="17">
        <v>3.9068162097886702E-2</v>
      </c>
      <c r="U920" s="17">
        <v>8.6340265243318101E-3</v>
      </c>
      <c r="V920" s="17">
        <v>2.3476284821129598E-2</v>
      </c>
      <c r="W920" s="17">
        <v>8.3055168218445097E-3</v>
      </c>
      <c r="X920" s="17">
        <v>3.5565587962331502E-2</v>
      </c>
      <c r="Y920" s="17">
        <v>2.3042254904364699E-2</v>
      </c>
      <c r="Z920" s="17">
        <v>1.5693203126031001E-2</v>
      </c>
      <c r="AA920" s="17">
        <v>2.9641218934158199E-2</v>
      </c>
      <c r="AB920" s="17">
        <v>3.1466509576675697E-2</v>
      </c>
      <c r="AC920" s="17">
        <v>3.2719700701709202E-2</v>
      </c>
      <c r="AD920" s="17">
        <v>0</v>
      </c>
      <c r="AE920" s="17"/>
      <c r="AF920" s="17">
        <v>2.5888224040075802E-2</v>
      </c>
      <c r="AG920" s="17">
        <v>1.8407196760937699E-2</v>
      </c>
      <c r="AH920" s="17">
        <v>1.14913061852255E-2</v>
      </c>
      <c r="AI920" s="17">
        <v>0</v>
      </c>
      <c r="AJ920" s="17">
        <v>3.2382396802213997E-2</v>
      </c>
      <c r="AK920" s="17"/>
      <c r="AL920" s="17">
        <v>2.2888874678247E-2</v>
      </c>
      <c r="AM920" s="17">
        <v>2.1092888271036999E-2</v>
      </c>
      <c r="AN920" s="17">
        <v>9.2226983323930398E-3</v>
      </c>
      <c r="AO920" s="17"/>
      <c r="AP920" s="17">
        <v>2.6095718678040999E-2</v>
      </c>
      <c r="AQ920" s="17">
        <v>2.2778177329125401E-2</v>
      </c>
      <c r="AR920" s="17">
        <v>1.6533637360529999E-2</v>
      </c>
      <c r="AS920" s="17">
        <v>2.27020722898954E-2</v>
      </c>
      <c r="AT920" s="17">
        <v>0</v>
      </c>
      <c r="AU920" s="17"/>
      <c r="AV920" s="17">
        <v>0.259577751910685</v>
      </c>
      <c r="AW920" s="17">
        <v>6.2152866324594498E-2</v>
      </c>
      <c r="AX920" s="17">
        <v>2.2139802996473099E-2</v>
      </c>
      <c r="AY920" s="17">
        <v>3.03765722193447E-2</v>
      </c>
      <c r="AZ920" s="17">
        <v>2.2659685865686299E-2</v>
      </c>
      <c r="BA920" s="17">
        <v>2.6498625997231198E-2</v>
      </c>
      <c r="BB920" s="17">
        <v>1.3966347648084401E-2</v>
      </c>
      <c r="BC920" s="17">
        <v>8.3431762636896802E-3</v>
      </c>
      <c r="BD920" s="17">
        <v>0</v>
      </c>
      <c r="BE920" s="17">
        <v>0</v>
      </c>
      <c r="BF920" s="17">
        <v>3.6898284318098801E-2</v>
      </c>
      <c r="BG920" s="17">
        <v>2.2644102652376701E-2</v>
      </c>
      <c r="BH920" s="17">
        <v>0</v>
      </c>
      <c r="BI920" s="17">
        <v>0</v>
      </c>
      <c r="BJ920" s="17">
        <v>7.2926097713626195E-2</v>
      </c>
      <c r="BK920" s="17">
        <v>0</v>
      </c>
      <c r="BL920" s="17"/>
      <c r="BM920" s="17">
        <v>2.0514746781786001E-2</v>
      </c>
      <c r="BN920" s="17">
        <v>3.4798830257816202E-2</v>
      </c>
      <c r="BO920" s="17">
        <v>1.7614694865493E-2</v>
      </c>
      <c r="BP920" s="17">
        <v>1.6910475139567799E-2</v>
      </c>
      <c r="BQ920" s="17">
        <v>2.6463901126170201E-2</v>
      </c>
      <c r="BR920" s="17">
        <v>0</v>
      </c>
      <c r="BS920" s="17"/>
      <c r="BT920" s="17">
        <v>1.9461168602875299E-2</v>
      </c>
      <c r="BU920" s="17">
        <v>2.9301989694229799E-2</v>
      </c>
      <c r="BV920" s="17"/>
      <c r="BW920" s="17">
        <v>2.1443205310661601E-2</v>
      </c>
      <c r="BX920" s="17">
        <v>1.4435976638665899E-2</v>
      </c>
      <c r="BY920" s="17"/>
      <c r="BZ920" s="17">
        <v>2.35552904203629E-2</v>
      </c>
      <c r="CA920" s="17" t="s">
        <v>131</v>
      </c>
      <c r="CB920" s="17" t="s">
        <v>131</v>
      </c>
      <c r="CC920" s="17"/>
      <c r="CD920" s="17">
        <v>2.18192998826667E-2</v>
      </c>
      <c r="CE920" s="17">
        <v>3.84230998835767E-2</v>
      </c>
      <c r="CF920" s="17">
        <v>1.3882028931165699E-2</v>
      </c>
      <c r="CG920" s="17"/>
      <c r="CH920" s="17">
        <v>2.3055912282665399E-2</v>
      </c>
      <c r="CI920" s="17">
        <v>3.78837469501251E-2</v>
      </c>
      <c r="CJ920" s="17">
        <v>0</v>
      </c>
      <c r="CK920" s="17"/>
      <c r="CL920" s="17">
        <v>1.7974139400094399E-2</v>
      </c>
      <c r="CM920" s="17">
        <v>2.3696067825213701E-2</v>
      </c>
      <c r="CN920" s="17"/>
      <c r="CO920" s="17">
        <v>2.3820020647610698E-2</v>
      </c>
      <c r="CP920" s="17">
        <v>2.0020198269980499E-2</v>
      </c>
      <c r="CQ920" s="17">
        <v>2.29997313434692E-2</v>
      </c>
      <c r="CR920" s="17">
        <v>3.1931522518276301E-2</v>
      </c>
    </row>
    <row r="921" spans="2:96" x14ac:dyDescent="0.25">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c r="BD921" s="17"/>
      <c r="BE921" s="17"/>
      <c r="BF921" s="17"/>
      <c r="BG921" s="17"/>
      <c r="BH921" s="17"/>
      <c r="BI921" s="17"/>
      <c r="BJ921" s="17"/>
      <c r="BK921" s="17"/>
      <c r="BL921" s="17"/>
      <c r="BM921" s="17"/>
      <c r="BN921" s="17"/>
      <c r="BO921" s="17"/>
      <c r="BP921" s="17"/>
      <c r="BQ921" s="17"/>
      <c r="BR921" s="17"/>
      <c r="BS921" s="17"/>
      <c r="BT921" s="17"/>
      <c r="BU921" s="17"/>
      <c r="BV921" s="17"/>
      <c r="BW921" s="17"/>
      <c r="BX921" s="17"/>
      <c r="BY921" s="17"/>
      <c r="BZ921" s="17"/>
      <c r="CA921" s="17"/>
      <c r="CB921" s="17"/>
      <c r="CC921" s="17"/>
      <c r="CD921" s="17"/>
      <c r="CE921" s="17"/>
      <c r="CF921" s="17"/>
      <c r="CG921" s="17"/>
      <c r="CH921" s="17"/>
      <c r="CI921" s="17"/>
      <c r="CJ921" s="17"/>
      <c r="CK921" s="17"/>
      <c r="CL921" s="17"/>
      <c r="CM921" s="17"/>
      <c r="CN921" s="17"/>
      <c r="CO921" s="17"/>
      <c r="CP921" s="17"/>
      <c r="CQ921" s="17"/>
      <c r="CR921" s="17"/>
    </row>
    <row r="922" spans="2:96" x14ac:dyDescent="0.25">
      <c r="B922" s="6" t="s">
        <v>465</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c r="BE922" s="17"/>
      <c r="BF922" s="17"/>
      <c r="BG922" s="17"/>
      <c r="BH922" s="17"/>
      <c r="BI922" s="17"/>
      <c r="BJ922" s="17"/>
      <c r="BK922" s="17"/>
      <c r="BL922" s="17"/>
      <c r="BM922" s="17"/>
      <c r="BN922" s="17"/>
      <c r="BO922" s="17"/>
      <c r="BP922" s="17"/>
      <c r="BQ922" s="17"/>
      <c r="BR922" s="17"/>
      <c r="BS922" s="17"/>
      <c r="BT922" s="17"/>
      <c r="BU922" s="17"/>
      <c r="BV922" s="17"/>
      <c r="BW922" s="17"/>
      <c r="BX922" s="17"/>
      <c r="BY922" s="17"/>
      <c r="BZ922" s="17"/>
      <c r="CA922" s="17"/>
      <c r="CB922" s="17"/>
      <c r="CC922" s="17"/>
      <c r="CD922" s="17"/>
      <c r="CE922" s="17"/>
      <c r="CF922" s="17"/>
      <c r="CG922" s="17"/>
      <c r="CH922" s="17"/>
      <c r="CI922" s="17"/>
      <c r="CJ922" s="17"/>
      <c r="CK922" s="17"/>
      <c r="CL922" s="17"/>
      <c r="CM922" s="17"/>
      <c r="CN922" s="17"/>
      <c r="CO922" s="17"/>
      <c r="CP922" s="17"/>
      <c r="CQ922" s="17"/>
      <c r="CR922" s="17"/>
    </row>
    <row r="923" spans="2:96" x14ac:dyDescent="0.25">
      <c r="B923" s="24" t="s">
        <v>384</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c r="BI923" s="17"/>
      <c r="BJ923" s="17"/>
      <c r="BK923" s="17"/>
      <c r="BL923" s="17"/>
      <c r="BM923" s="17"/>
      <c r="BN923" s="17"/>
      <c r="BO923" s="17"/>
      <c r="BP923" s="17"/>
      <c r="BQ923" s="17"/>
      <c r="BR923" s="17"/>
      <c r="BS923" s="17"/>
      <c r="BT923" s="17"/>
      <c r="BU923" s="17"/>
      <c r="BV923" s="17"/>
      <c r="BW923" s="17"/>
      <c r="BX923" s="17"/>
      <c r="BY923" s="17"/>
      <c r="BZ923" s="17"/>
      <c r="CA923" s="17"/>
      <c r="CB923" s="17"/>
      <c r="CC923" s="17"/>
      <c r="CD923" s="17"/>
      <c r="CE923" s="17"/>
      <c r="CF923" s="17"/>
      <c r="CG923" s="17"/>
      <c r="CH923" s="17"/>
      <c r="CI923" s="17"/>
      <c r="CJ923" s="17"/>
      <c r="CK923" s="17"/>
      <c r="CL923" s="17"/>
      <c r="CM923" s="17"/>
      <c r="CN923" s="17"/>
      <c r="CO923" s="17"/>
      <c r="CP923" s="17"/>
      <c r="CQ923" s="17"/>
      <c r="CR923" s="17"/>
    </row>
    <row r="924" spans="2:96" x14ac:dyDescent="0.25">
      <c r="B924" t="s">
        <v>453</v>
      </c>
      <c r="C924" s="17">
        <v>0.28089414110227301</v>
      </c>
      <c r="D924" s="17">
        <v>0.25878143176999202</v>
      </c>
      <c r="E924" s="17">
        <v>0.30204905660481302</v>
      </c>
      <c r="F924" s="17"/>
      <c r="G924" s="17">
        <v>0.31892441726488202</v>
      </c>
      <c r="H924" s="17">
        <v>0.282907133809913</v>
      </c>
      <c r="I924" s="17">
        <v>0.213570991544764</v>
      </c>
      <c r="J924" s="17">
        <v>0.25139232799030697</v>
      </c>
      <c r="K924" s="17">
        <v>0.29238757164423002</v>
      </c>
      <c r="L924" s="17">
        <v>0.32316766943587699</v>
      </c>
      <c r="M924" s="17"/>
      <c r="N924" s="17">
        <v>0.301798419994946</v>
      </c>
      <c r="O924" s="17">
        <v>0.23752685695690501</v>
      </c>
      <c r="P924" s="17">
        <v>0.25986132343616802</v>
      </c>
      <c r="Q924" s="17">
        <v>0.32610367490618702</v>
      </c>
      <c r="R924" s="17"/>
      <c r="S924" s="17">
        <v>0.23179521285628901</v>
      </c>
      <c r="T924" s="17">
        <v>0.283143694430119</v>
      </c>
      <c r="U924" s="17">
        <v>0.28456522856574901</v>
      </c>
      <c r="V924" s="17">
        <v>0.32968780274808202</v>
      </c>
      <c r="W924" s="17">
        <v>0.32359512515949501</v>
      </c>
      <c r="X924" s="17">
        <v>0.258388899774115</v>
      </c>
      <c r="Y924" s="17">
        <v>0.277343545778098</v>
      </c>
      <c r="Z924" s="17">
        <v>0.30093679830903203</v>
      </c>
      <c r="AA924" s="17">
        <v>0.28828812380861601</v>
      </c>
      <c r="AB924" s="17">
        <v>0.25542274313042701</v>
      </c>
      <c r="AC924" s="17">
        <v>0.314187918924757</v>
      </c>
      <c r="AD924" s="17">
        <v>0.15150234859183401</v>
      </c>
      <c r="AE924" s="17"/>
      <c r="AF924" s="17">
        <v>0.31317868381448399</v>
      </c>
      <c r="AG924" s="17">
        <v>0.26855917244697203</v>
      </c>
      <c r="AH924" s="17">
        <v>0.23266818048014601</v>
      </c>
      <c r="AI924" s="17">
        <v>0.233866631871568</v>
      </c>
      <c r="AJ924" s="17">
        <v>0.24174188295176399</v>
      </c>
      <c r="AK924" s="17"/>
      <c r="AL924" s="17">
        <v>0.33886588376493998</v>
      </c>
      <c r="AM924" s="17">
        <v>0.28767824944512799</v>
      </c>
      <c r="AN924" s="17">
        <v>0.27075352694969401</v>
      </c>
      <c r="AO924" s="17"/>
      <c r="AP924" s="17">
        <v>0.30795075158093799</v>
      </c>
      <c r="AQ924" s="17">
        <v>0.28480856813139799</v>
      </c>
      <c r="AR924" s="17">
        <v>0.266347120409684</v>
      </c>
      <c r="AS924" s="17">
        <v>0.21355192926969399</v>
      </c>
      <c r="AT924" s="17">
        <v>0.22932813527346699</v>
      </c>
      <c r="AU924" s="17"/>
      <c r="AV924" s="17">
        <v>0</v>
      </c>
      <c r="AW924" s="17">
        <v>0.26146332850444998</v>
      </c>
      <c r="AX924" s="17">
        <v>0.28952968215464298</v>
      </c>
      <c r="AY924" s="17">
        <v>0.33584672187373998</v>
      </c>
      <c r="AZ924" s="17">
        <v>0.350259560305409</v>
      </c>
      <c r="BA924" s="17">
        <v>0.28801974592889701</v>
      </c>
      <c r="BB924" s="17">
        <v>0.26057801713737999</v>
      </c>
      <c r="BC924" s="17">
        <v>0.28734743954731001</v>
      </c>
      <c r="BD924" s="17">
        <v>0.23386012465896</v>
      </c>
      <c r="BE924" s="17">
        <v>0.343553305839228</v>
      </c>
      <c r="BF924" s="17">
        <v>0.27044864845447097</v>
      </c>
      <c r="BG924" s="17">
        <v>0.233048065966458</v>
      </c>
      <c r="BH924" s="17">
        <v>0.19645138946398799</v>
      </c>
      <c r="BI924" s="17">
        <v>0.24129037329991199</v>
      </c>
      <c r="BJ924" s="17">
        <v>0.31906098709453801</v>
      </c>
      <c r="BK924" s="17">
        <v>0.33884025720868899</v>
      </c>
      <c r="BL924" s="17"/>
      <c r="BM924" s="17">
        <v>0.265799961939721</v>
      </c>
      <c r="BN924" s="17">
        <v>0.255800116722747</v>
      </c>
      <c r="BO924" s="17">
        <v>0.31298903959385899</v>
      </c>
      <c r="BP924" s="17">
        <v>0.29015683579840401</v>
      </c>
      <c r="BQ924" s="17">
        <v>0.30566920711212597</v>
      </c>
      <c r="BR924" s="17">
        <v>0.32685895074434901</v>
      </c>
      <c r="BS924" s="17"/>
      <c r="BT924" s="17">
        <v>0.29777935995111499</v>
      </c>
      <c r="BU924" s="17">
        <v>0.25268460945652599</v>
      </c>
      <c r="BV924" s="17"/>
      <c r="BW924" s="17">
        <v>0.29993225501815102</v>
      </c>
      <c r="BX924" s="17">
        <v>0.265911890629079</v>
      </c>
      <c r="BY924" s="17"/>
      <c r="BZ924" s="17">
        <v>0.28089414110227301</v>
      </c>
      <c r="CA924" s="17" t="s">
        <v>131</v>
      </c>
      <c r="CB924" s="17" t="s">
        <v>131</v>
      </c>
      <c r="CC924" s="17"/>
      <c r="CD924" s="17">
        <v>0.28439252164242201</v>
      </c>
      <c r="CE924" s="17">
        <v>0.25992997010678098</v>
      </c>
      <c r="CF924" s="17">
        <v>0.300118338507814</v>
      </c>
      <c r="CG924" s="17"/>
      <c r="CH924" s="17">
        <v>0.28731546678278003</v>
      </c>
      <c r="CI924" s="17">
        <v>0.25162318394174799</v>
      </c>
      <c r="CJ924" s="17">
        <v>0.27637010936173301</v>
      </c>
      <c r="CK924" s="17"/>
      <c r="CL924" s="17">
        <v>0.28874518886502099</v>
      </c>
      <c r="CM924" s="17">
        <v>0.28013031960206602</v>
      </c>
      <c r="CN924" s="17"/>
      <c r="CO924" s="17">
        <v>0.46906694458921699</v>
      </c>
      <c r="CP924" s="17">
        <v>0.29058835045102299</v>
      </c>
      <c r="CQ924" s="17">
        <v>0.26804878881025401</v>
      </c>
      <c r="CR924" s="17">
        <v>0.22422991167296899</v>
      </c>
    </row>
    <row r="925" spans="2:96" x14ac:dyDescent="0.25">
      <c r="B925" t="s">
        <v>454</v>
      </c>
      <c r="C925" s="17">
        <v>0.52513287485254301</v>
      </c>
      <c r="D925" s="17">
        <v>0.51599454536853195</v>
      </c>
      <c r="E925" s="17">
        <v>0.53359928874182405</v>
      </c>
      <c r="F925" s="17"/>
      <c r="G925" s="17">
        <v>0.49148282046896902</v>
      </c>
      <c r="H925" s="17">
        <v>0.550007075654114</v>
      </c>
      <c r="I925" s="17">
        <v>0.558184039363534</v>
      </c>
      <c r="J925" s="17">
        <v>0.51463420979056995</v>
      </c>
      <c r="K925" s="17">
        <v>0.50200839935302</v>
      </c>
      <c r="L925" s="17">
        <v>0.52451219110774605</v>
      </c>
      <c r="M925" s="17"/>
      <c r="N925" s="17">
        <v>0.51733565125402803</v>
      </c>
      <c r="O925" s="17">
        <v>0.58158425005057002</v>
      </c>
      <c r="P925" s="17">
        <v>0.53632875552860004</v>
      </c>
      <c r="Q925" s="17">
        <v>0.46110520410213801</v>
      </c>
      <c r="R925" s="17"/>
      <c r="S925" s="17">
        <v>0.5552065462286</v>
      </c>
      <c r="T925" s="17">
        <v>0.48981319294089198</v>
      </c>
      <c r="U925" s="17">
        <v>0.52197715898080199</v>
      </c>
      <c r="V925" s="17">
        <v>0.50214028445803904</v>
      </c>
      <c r="W925" s="17">
        <v>0.45929706990153202</v>
      </c>
      <c r="X925" s="17">
        <v>0.61892062444932106</v>
      </c>
      <c r="Y925" s="17">
        <v>0.54893206087192703</v>
      </c>
      <c r="Z925" s="17">
        <v>0.45653510566418798</v>
      </c>
      <c r="AA925" s="17">
        <v>0.51811438365252205</v>
      </c>
      <c r="AB925" s="17">
        <v>0.55774198733739899</v>
      </c>
      <c r="AC925" s="17">
        <v>0.49195010184378801</v>
      </c>
      <c r="AD925" s="17">
        <v>0.44925827785997302</v>
      </c>
      <c r="AE925" s="17"/>
      <c r="AF925" s="17">
        <v>0.50048234982005402</v>
      </c>
      <c r="AG925" s="17">
        <v>0.520932883507079</v>
      </c>
      <c r="AH925" s="17">
        <v>0.615778383058182</v>
      </c>
      <c r="AI925" s="17">
        <v>0.407682015855314</v>
      </c>
      <c r="AJ925" s="17">
        <v>0.55311940277221905</v>
      </c>
      <c r="AK925" s="17"/>
      <c r="AL925" s="17">
        <v>0.51311539789795801</v>
      </c>
      <c r="AM925" s="17">
        <v>0.49677618602129697</v>
      </c>
      <c r="AN925" s="17">
        <v>0.57904830005655095</v>
      </c>
      <c r="AO925" s="17"/>
      <c r="AP925" s="17">
        <v>0.52434391369436995</v>
      </c>
      <c r="AQ925" s="17">
        <v>0.50061374340934095</v>
      </c>
      <c r="AR925" s="17">
        <v>0.50665462185246402</v>
      </c>
      <c r="AS925" s="17">
        <v>0.63765773068341902</v>
      </c>
      <c r="AT925" s="17">
        <v>0.68734888605266498</v>
      </c>
      <c r="AU925" s="17"/>
      <c r="AV925" s="17">
        <v>0.251630742094684</v>
      </c>
      <c r="AW925" s="17">
        <v>0.48075396263888598</v>
      </c>
      <c r="AX925" s="17">
        <v>0.49441786317893899</v>
      </c>
      <c r="AY925" s="17">
        <v>0.43096332703536</v>
      </c>
      <c r="AZ925" s="17">
        <v>0.45249043266292899</v>
      </c>
      <c r="BA925" s="17">
        <v>0.49549807795609002</v>
      </c>
      <c r="BB925" s="17">
        <v>0.53853124851938206</v>
      </c>
      <c r="BC925" s="17">
        <v>0.542544239698456</v>
      </c>
      <c r="BD925" s="17">
        <v>0.59375149963145202</v>
      </c>
      <c r="BE925" s="17">
        <v>0.51051188246852797</v>
      </c>
      <c r="BF925" s="17">
        <v>0.51610730412795103</v>
      </c>
      <c r="BG925" s="17">
        <v>0.52910107791011196</v>
      </c>
      <c r="BH925" s="17">
        <v>0.76880441919826403</v>
      </c>
      <c r="BI925" s="17">
        <v>0.53092006817963</v>
      </c>
      <c r="BJ925" s="17">
        <v>0.61242999518770203</v>
      </c>
      <c r="BK925" s="17">
        <v>0.600571284145895</v>
      </c>
      <c r="BL925" s="17"/>
      <c r="BM925" s="17">
        <v>0.51857739463485697</v>
      </c>
      <c r="BN925" s="17">
        <v>0.53255743949164003</v>
      </c>
      <c r="BO925" s="17">
        <v>0.50013900131464994</v>
      </c>
      <c r="BP925" s="17">
        <v>0.54089839704293796</v>
      </c>
      <c r="BQ925" s="17">
        <v>0.52486527388653703</v>
      </c>
      <c r="BR925" s="17">
        <v>0.50365757191711802</v>
      </c>
      <c r="BS925" s="17"/>
      <c r="BT925" s="17">
        <v>0.52233644595071205</v>
      </c>
      <c r="BU925" s="17">
        <v>0.53151462027068097</v>
      </c>
      <c r="BV925" s="17"/>
      <c r="BW925" s="17">
        <v>0.51208426103409299</v>
      </c>
      <c r="BX925" s="17">
        <v>0.53517397763819596</v>
      </c>
      <c r="BY925" s="17"/>
      <c r="BZ925" s="17">
        <v>0.52513287485254301</v>
      </c>
      <c r="CA925" s="17" t="s">
        <v>131</v>
      </c>
      <c r="CB925" s="17" t="s">
        <v>131</v>
      </c>
      <c r="CC925" s="17"/>
      <c r="CD925" s="17">
        <v>0.525694602143436</v>
      </c>
      <c r="CE925" s="17">
        <v>0.51433763043353198</v>
      </c>
      <c r="CF925" s="17">
        <v>0.49143825259041901</v>
      </c>
      <c r="CG925" s="17"/>
      <c r="CH925" s="17">
        <v>0.52483356792944302</v>
      </c>
      <c r="CI925" s="17">
        <v>0.50946527198999703</v>
      </c>
      <c r="CJ925" s="17">
        <v>0.52608091984300798</v>
      </c>
      <c r="CK925" s="17"/>
      <c r="CL925" s="17">
        <v>0.51625609829521601</v>
      </c>
      <c r="CM925" s="17">
        <v>0.53618669417514397</v>
      </c>
      <c r="CN925" s="17"/>
      <c r="CO925" s="17">
        <v>0.41719907103230203</v>
      </c>
      <c r="CP925" s="17">
        <v>0.52559358960757696</v>
      </c>
      <c r="CQ925" s="17">
        <v>0.55971123164789804</v>
      </c>
      <c r="CR925" s="17">
        <v>0.49037720033132098</v>
      </c>
    </row>
    <row r="926" spans="2:96" x14ac:dyDescent="0.25">
      <c r="B926" t="s">
        <v>455</v>
      </c>
      <c r="C926" s="17">
        <v>0.10768930415396299</v>
      </c>
      <c r="D926" s="17">
        <v>0.128527010945517</v>
      </c>
      <c r="E926" s="17">
        <v>8.7418519052142707E-2</v>
      </c>
      <c r="F926" s="17"/>
      <c r="G926" s="17">
        <v>0.138000752922395</v>
      </c>
      <c r="H926" s="17">
        <v>9.2979568909374602E-2</v>
      </c>
      <c r="I926" s="17">
        <v>0.13953479681456599</v>
      </c>
      <c r="J926" s="17">
        <v>9.8519294755528897E-2</v>
      </c>
      <c r="K926" s="17">
        <v>0.119540885503439</v>
      </c>
      <c r="L926" s="17">
        <v>7.8126089556730005E-2</v>
      </c>
      <c r="M926" s="17"/>
      <c r="N926" s="17">
        <v>0.106463356604052</v>
      </c>
      <c r="O926" s="17">
        <v>0.100499971143119</v>
      </c>
      <c r="P926" s="17">
        <v>0.104219989836287</v>
      </c>
      <c r="Q926" s="17">
        <v>0.118227703728429</v>
      </c>
      <c r="R926" s="17"/>
      <c r="S926" s="17">
        <v>0.11261624973619801</v>
      </c>
      <c r="T926" s="17">
        <v>0.14298885757215499</v>
      </c>
      <c r="U926" s="17">
        <v>7.1215664752968602E-2</v>
      </c>
      <c r="V926" s="17">
        <v>0.10197164670573799</v>
      </c>
      <c r="W926" s="17">
        <v>0.13759922184911699</v>
      </c>
      <c r="X926" s="17">
        <v>5.7710228579339197E-2</v>
      </c>
      <c r="Y926" s="17">
        <v>9.4138008053805802E-2</v>
      </c>
      <c r="Z926" s="17">
        <v>0.116118504154576</v>
      </c>
      <c r="AA926" s="17">
        <v>0.118860444580867</v>
      </c>
      <c r="AB926" s="17">
        <v>8.7880753661119901E-2</v>
      </c>
      <c r="AC926" s="17">
        <v>0.12657518247275601</v>
      </c>
      <c r="AD926" s="17">
        <v>0.25268029313545998</v>
      </c>
      <c r="AE926" s="17"/>
      <c r="AF926" s="17">
        <v>0.10680512786924901</v>
      </c>
      <c r="AG926" s="17">
        <v>0.13461764046292199</v>
      </c>
      <c r="AH926" s="17">
        <v>7.1429121271118806E-2</v>
      </c>
      <c r="AI926" s="17">
        <v>0</v>
      </c>
      <c r="AJ926" s="17">
        <v>8.4153003683376401E-2</v>
      </c>
      <c r="AK926" s="17"/>
      <c r="AL926" s="17">
        <v>8.4811792574578104E-2</v>
      </c>
      <c r="AM926" s="17">
        <v>0.13432089809915701</v>
      </c>
      <c r="AN926" s="17">
        <v>8.3953438787052997E-2</v>
      </c>
      <c r="AO926" s="17"/>
      <c r="AP926" s="17">
        <v>8.8191441283633598E-2</v>
      </c>
      <c r="AQ926" s="17">
        <v>0.108800814187223</v>
      </c>
      <c r="AR926" s="17">
        <v>0.13806952889605001</v>
      </c>
      <c r="AS926" s="17">
        <v>9.3440660338189693E-2</v>
      </c>
      <c r="AT926" s="17">
        <v>4.2672487216694803E-2</v>
      </c>
      <c r="AU926" s="17"/>
      <c r="AV926" s="17">
        <v>0</v>
      </c>
      <c r="AW926" s="17">
        <v>0.17670673231370301</v>
      </c>
      <c r="AX926" s="17">
        <v>0.135605161894266</v>
      </c>
      <c r="AY926" s="17">
        <v>4.9111059768962899E-2</v>
      </c>
      <c r="AZ926" s="17">
        <v>0.11594656296347999</v>
      </c>
      <c r="BA926" s="17">
        <v>9.9515830612892098E-2</v>
      </c>
      <c r="BB926" s="17">
        <v>0.139283004802982</v>
      </c>
      <c r="BC926" s="17">
        <v>0.122786289983049</v>
      </c>
      <c r="BD926" s="17">
        <v>0.10599095735502199</v>
      </c>
      <c r="BE926" s="17">
        <v>8.3156265291527795E-2</v>
      </c>
      <c r="BF926" s="17">
        <v>0.149474000182519</v>
      </c>
      <c r="BG926" s="17">
        <v>0.142824026357499</v>
      </c>
      <c r="BH926" s="17">
        <v>1.89943105137441E-2</v>
      </c>
      <c r="BI926" s="17">
        <v>0.113529290846589</v>
      </c>
      <c r="BJ926" s="17">
        <v>3.9275353537880697E-2</v>
      </c>
      <c r="BK926" s="17">
        <v>2.07700528124681E-2</v>
      </c>
      <c r="BL926" s="17"/>
      <c r="BM926" s="17">
        <v>0.128349939318154</v>
      </c>
      <c r="BN926" s="17">
        <v>0.120426335920069</v>
      </c>
      <c r="BO926" s="17">
        <v>9.3065508143171494E-2</v>
      </c>
      <c r="BP926" s="17">
        <v>9.9541408706281503E-2</v>
      </c>
      <c r="BQ926" s="17">
        <v>6.8043035034729901E-2</v>
      </c>
      <c r="BR926" s="17">
        <v>0.100994093997564</v>
      </c>
      <c r="BS926" s="17"/>
      <c r="BT926" s="17">
        <v>0.106053476631467</v>
      </c>
      <c r="BU926" s="17">
        <v>0.11154156315866701</v>
      </c>
      <c r="BV926" s="17"/>
      <c r="BW926" s="17">
        <v>0.12683566782695199</v>
      </c>
      <c r="BX926" s="17">
        <v>0.10203391299911101</v>
      </c>
      <c r="BY926" s="17"/>
      <c r="BZ926" s="17">
        <v>0.10768930415396299</v>
      </c>
      <c r="CA926" s="17" t="s">
        <v>131</v>
      </c>
      <c r="CB926" s="17" t="s">
        <v>131</v>
      </c>
      <c r="CC926" s="17"/>
      <c r="CD926" s="17">
        <v>0.103695839985969</v>
      </c>
      <c r="CE926" s="17">
        <v>0.144931395659949</v>
      </c>
      <c r="CF926" s="17">
        <v>0.108031094232765</v>
      </c>
      <c r="CG926" s="17"/>
      <c r="CH926" s="17">
        <v>0.104604145343965</v>
      </c>
      <c r="CI926" s="17">
        <v>0.15154392673115299</v>
      </c>
      <c r="CJ926" s="17">
        <v>8.8202590868836001E-2</v>
      </c>
      <c r="CK926" s="17"/>
      <c r="CL926" s="17">
        <v>0.111832285416173</v>
      </c>
      <c r="CM926" s="17">
        <v>0.106002281171269</v>
      </c>
      <c r="CN926" s="17"/>
      <c r="CO926" s="17">
        <v>9.0131065998089996E-2</v>
      </c>
      <c r="CP926" s="17">
        <v>9.3950137671616502E-2</v>
      </c>
      <c r="CQ926" s="17">
        <v>9.7929707876365998E-2</v>
      </c>
      <c r="CR926" s="17">
        <v>0.161694971547612</v>
      </c>
    </row>
    <row r="927" spans="2:96" x14ac:dyDescent="0.25">
      <c r="B927" t="s">
        <v>456</v>
      </c>
      <c r="C927" s="17">
        <v>2.8146525360204299E-2</v>
      </c>
      <c r="D927" s="17">
        <v>3.9436812220451999E-2</v>
      </c>
      <c r="E927" s="17">
        <v>1.7825468209324999E-2</v>
      </c>
      <c r="F927" s="17"/>
      <c r="G927" s="17">
        <v>2.8672596349262301E-2</v>
      </c>
      <c r="H927" s="17">
        <v>2.0153586620592599E-2</v>
      </c>
      <c r="I927" s="17">
        <v>3.6573383340343601E-2</v>
      </c>
      <c r="J927" s="17">
        <v>6.5276810426813006E-2</v>
      </c>
      <c r="K927" s="17">
        <v>9.0432490083169892E-3</v>
      </c>
      <c r="L927" s="17">
        <v>1.12703046761976E-2</v>
      </c>
      <c r="M927" s="17"/>
      <c r="N927" s="17">
        <v>1.7832629866266901E-2</v>
      </c>
      <c r="O927" s="17">
        <v>2.58288627954649E-2</v>
      </c>
      <c r="P927" s="17">
        <v>4.3249557697561898E-2</v>
      </c>
      <c r="Q927" s="17">
        <v>2.8672683474469302E-2</v>
      </c>
      <c r="R927" s="17"/>
      <c r="S927" s="17">
        <v>4.1116619008595298E-2</v>
      </c>
      <c r="T927" s="17">
        <v>3.3161268982579498E-2</v>
      </c>
      <c r="U927" s="17">
        <v>3.7318354277511102E-2</v>
      </c>
      <c r="V927" s="17">
        <v>1.5283770673270899E-2</v>
      </c>
      <c r="W927" s="17">
        <v>2.03896567337837E-2</v>
      </c>
      <c r="X927" s="17">
        <v>1.5427983426767501E-2</v>
      </c>
      <c r="Y927" s="17">
        <v>2.0568776945682501E-2</v>
      </c>
      <c r="Z927" s="17">
        <v>5.4255817686966502E-2</v>
      </c>
      <c r="AA927" s="17">
        <v>1.6716006447545E-2</v>
      </c>
      <c r="AB927" s="17">
        <v>4.61274865035117E-2</v>
      </c>
      <c r="AC927" s="17">
        <v>1.70595864132497E-2</v>
      </c>
      <c r="AD927" s="17">
        <v>0</v>
      </c>
      <c r="AE927" s="17"/>
      <c r="AF927" s="17">
        <v>1.8391956169240501E-2</v>
      </c>
      <c r="AG927" s="17">
        <v>2.9711806627792499E-2</v>
      </c>
      <c r="AH927" s="17">
        <v>2.60519245831448E-2</v>
      </c>
      <c r="AI927" s="17">
        <v>0.267022361212781</v>
      </c>
      <c r="AJ927" s="17">
        <v>4.4966898678534602E-2</v>
      </c>
      <c r="AK927" s="17"/>
      <c r="AL927" s="17">
        <v>6.5453533640797302E-3</v>
      </c>
      <c r="AM927" s="17">
        <v>3.5454799140310501E-2</v>
      </c>
      <c r="AN927" s="17">
        <v>2.9553646068198401E-2</v>
      </c>
      <c r="AO927" s="17"/>
      <c r="AP927" s="17">
        <v>2.0257689384522201E-2</v>
      </c>
      <c r="AQ927" s="17">
        <v>3.7306857300369103E-2</v>
      </c>
      <c r="AR927" s="17">
        <v>3.2807558479044902E-2</v>
      </c>
      <c r="AS927" s="17">
        <v>8.8508143915800499E-3</v>
      </c>
      <c r="AT927" s="17">
        <v>4.0650491457173102E-2</v>
      </c>
      <c r="AU927" s="17"/>
      <c r="AV927" s="17">
        <v>0</v>
      </c>
      <c r="AW927" s="17">
        <v>3.6857033862520802E-2</v>
      </c>
      <c r="AX927" s="17">
        <v>4.0547705843461797E-2</v>
      </c>
      <c r="AY927" s="17">
        <v>4.3594767423787199E-2</v>
      </c>
      <c r="AZ927" s="17">
        <v>4.5110051720934102E-2</v>
      </c>
      <c r="BA927" s="17">
        <v>5.2243771741218102E-2</v>
      </c>
      <c r="BB927" s="17">
        <v>1.1570140993497E-2</v>
      </c>
      <c r="BC927" s="17">
        <v>2.1328010440138798E-2</v>
      </c>
      <c r="BD927" s="17">
        <v>2.7465376372362699E-2</v>
      </c>
      <c r="BE927" s="17">
        <v>5.0825698039663601E-2</v>
      </c>
      <c r="BF927" s="17">
        <v>1.66184093122809E-2</v>
      </c>
      <c r="BG927" s="17">
        <v>1.3785482556070001E-2</v>
      </c>
      <c r="BH927" s="17">
        <v>0</v>
      </c>
      <c r="BI927" s="17">
        <v>0</v>
      </c>
      <c r="BJ927" s="17">
        <v>0</v>
      </c>
      <c r="BK927" s="17">
        <v>1.9627348962329299E-2</v>
      </c>
      <c r="BL927" s="17"/>
      <c r="BM927" s="17">
        <v>3.09614188691224E-2</v>
      </c>
      <c r="BN927" s="17">
        <v>2.3407563617451301E-2</v>
      </c>
      <c r="BO927" s="17">
        <v>4.53883711741263E-2</v>
      </c>
      <c r="BP927" s="17">
        <v>2.8669786644250898E-2</v>
      </c>
      <c r="BQ927" s="17">
        <v>2.22107107288348E-2</v>
      </c>
      <c r="BR927" s="17">
        <v>0</v>
      </c>
      <c r="BS927" s="17"/>
      <c r="BT927" s="17">
        <v>2.51399877363758E-2</v>
      </c>
      <c r="BU927" s="17">
        <v>3.0493794831815101E-2</v>
      </c>
      <c r="BV927" s="17"/>
      <c r="BW927" s="17">
        <v>2.31536827935215E-2</v>
      </c>
      <c r="BX927" s="17">
        <v>3.0538113720413901E-2</v>
      </c>
      <c r="BY927" s="17"/>
      <c r="BZ927" s="17">
        <v>2.8146525360204299E-2</v>
      </c>
      <c r="CA927" s="17" t="s">
        <v>131</v>
      </c>
      <c r="CB927" s="17" t="s">
        <v>131</v>
      </c>
      <c r="CC927" s="17"/>
      <c r="CD927" s="17">
        <v>2.5028984239425001E-2</v>
      </c>
      <c r="CE927" s="17">
        <v>2.83014641365445E-2</v>
      </c>
      <c r="CF927" s="17">
        <v>6.1346295749202799E-2</v>
      </c>
      <c r="CG927" s="17"/>
      <c r="CH927" s="17">
        <v>2.2507120664413901E-2</v>
      </c>
      <c r="CI927" s="17">
        <v>3.6470559138255698E-2</v>
      </c>
      <c r="CJ927" s="17">
        <v>5.9360439901712803E-2</v>
      </c>
      <c r="CK927" s="17"/>
      <c r="CL927" s="17">
        <v>2.2202254033234E-2</v>
      </c>
      <c r="CM927" s="17">
        <v>3.0626582478359799E-2</v>
      </c>
      <c r="CN927" s="17"/>
      <c r="CO927" s="17">
        <v>1.33019413619038E-2</v>
      </c>
      <c r="CP927" s="17">
        <v>2.0272314151442501E-2</v>
      </c>
      <c r="CQ927" s="17">
        <v>3.2634709090792198E-2</v>
      </c>
      <c r="CR927" s="17">
        <v>4.0399633977325197E-2</v>
      </c>
    </row>
    <row r="928" spans="2:96" x14ac:dyDescent="0.25">
      <c r="B928" t="s">
        <v>175</v>
      </c>
      <c r="C928" s="17">
        <v>5.8137154531015901E-2</v>
      </c>
      <c r="D928" s="17">
        <v>5.7260199695505498E-2</v>
      </c>
      <c r="E928" s="17">
        <v>5.9107667391894901E-2</v>
      </c>
      <c r="F928" s="17"/>
      <c r="G928" s="17">
        <v>2.2919412994491399E-2</v>
      </c>
      <c r="H928" s="17">
        <v>5.3952635006006201E-2</v>
      </c>
      <c r="I928" s="17">
        <v>5.2136788936792397E-2</v>
      </c>
      <c r="J928" s="17">
        <v>7.0177357036781601E-2</v>
      </c>
      <c r="K928" s="17">
        <v>7.7019894490993099E-2</v>
      </c>
      <c r="L928" s="17">
        <v>6.2923745223449207E-2</v>
      </c>
      <c r="M928" s="17"/>
      <c r="N928" s="17">
        <v>5.6569942280706997E-2</v>
      </c>
      <c r="O928" s="17">
        <v>5.4560059053941297E-2</v>
      </c>
      <c r="P928" s="17">
        <v>5.6340373501383198E-2</v>
      </c>
      <c r="Q928" s="17">
        <v>6.5890733788776801E-2</v>
      </c>
      <c r="R928" s="17"/>
      <c r="S928" s="17">
        <v>5.9265372170317299E-2</v>
      </c>
      <c r="T928" s="17">
        <v>5.0892986074254097E-2</v>
      </c>
      <c r="U928" s="17">
        <v>8.4923593422969401E-2</v>
      </c>
      <c r="V928" s="17">
        <v>5.0916495414870297E-2</v>
      </c>
      <c r="W928" s="17">
        <v>5.91189263560725E-2</v>
      </c>
      <c r="X928" s="17">
        <v>4.9552263770456802E-2</v>
      </c>
      <c r="Y928" s="17">
        <v>5.9017608350486299E-2</v>
      </c>
      <c r="Z928" s="17">
        <v>7.2153774185237399E-2</v>
      </c>
      <c r="AA928" s="17">
        <v>5.8021041510449498E-2</v>
      </c>
      <c r="AB928" s="17">
        <v>5.2827029367542203E-2</v>
      </c>
      <c r="AC928" s="17">
        <v>5.0227210345449899E-2</v>
      </c>
      <c r="AD928" s="17">
        <v>0.14655908041273299</v>
      </c>
      <c r="AE928" s="17"/>
      <c r="AF928" s="17">
        <v>6.1141882326973401E-2</v>
      </c>
      <c r="AG928" s="17">
        <v>4.6178496955235099E-2</v>
      </c>
      <c r="AH928" s="17">
        <v>5.4072390607408101E-2</v>
      </c>
      <c r="AI928" s="17">
        <v>9.1428991060337597E-2</v>
      </c>
      <c r="AJ928" s="17">
        <v>7.6018811914106102E-2</v>
      </c>
      <c r="AK928" s="17"/>
      <c r="AL928" s="17">
        <v>5.6661572398444202E-2</v>
      </c>
      <c r="AM928" s="17">
        <v>4.5769867294108001E-2</v>
      </c>
      <c r="AN928" s="17">
        <v>3.66910881385034E-2</v>
      </c>
      <c r="AO928" s="17"/>
      <c r="AP928" s="17">
        <v>5.9256204056536102E-2</v>
      </c>
      <c r="AQ928" s="17">
        <v>6.8470016971669004E-2</v>
      </c>
      <c r="AR928" s="17">
        <v>5.6121170362757399E-2</v>
      </c>
      <c r="AS928" s="17">
        <v>4.6498865317116798E-2</v>
      </c>
      <c r="AT928" s="17">
        <v>0</v>
      </c>
      <c r="AU928" s="17"/>
      <c r="AV928" s="17">
        <v>0.74836925790531605</v>
      </c>
      <c r="AW928" s="17">
        <v>4.421894268044E-2</v>
      </c>
      <c r="AX928" s="17">
        <v>3.98995869286905E-2</v>
      </c>
      <c r="AY928" s="17">
        <v>0.14048412389814899</v>
      </c>
      <c r="AZ928" s="17">
        <v>3.6193392347247499E-2</v>
      </c>
      <c r="BA928" s="17">
        <v>6.4722573760902805E-2</v>
      </c>
      <c r="BB928" s="17">
        <v>5.0037588546759E-2</v>
      </c>
      <c r="BC928" s="17">
        <v>2.5994020331046599E-2</v>
      </c>
      <c r="BD928" s="17">
        <v>3.8932041982203403E-2</v>
      </c>
      <c r="BE928" s="17">
        <v>1.19528483610527E-2</v>
      </c>
      <c r="BF928" s="17">
        <v>4.7351637922777599E-2</v>
      </c>
      <c r="BG928" s="17">
        <v>8.1241347209860995E-2</v>
      </c>
      <c r="BH928" s="17">
        <v>1.5749880824004601E-2</v>
      </c>
      <c r="BI928" s="17">
        <v>0.114260267673868</v>
      </c>
      <c r="BJ928" s="17">
        <v>2.9233664179878899E-2</v>
      </c>
      <c r="BK928" s="17">
        <v>2.01910568706179E-2</v>
      </c>
      <c r="BL928" s="17"/>
      <c r="BM928" s="17">
        <v>5.63112852381445E-2</v>
      </c>
      <c r="BN928" s="17">
        <v>6.7808544248092795E-2</v>
      </c>
      <c r="BO928" s="17">
        <v>4.8418079774193101E-2</v>
      </c>
      <c r="BP928" s="17">
        <v>4.0733571808126201E-2</v>
      </c>
      <c r="BQ928" s="17">
        <v>7.9211773237772301E-2</v>
      </c>
      <c r="BR928" s="17">
        <v>6.8489383340969698E-2</v>
      </c>
      <c r="BS928" s="17"/>
      <c r="BT928" s="17">
        <v>4.8690729730330201E-2</v>
      </c>
      <c r="BU928" s="17">
        <v>7.3765412282310802E-2</v>
      </c>
      <c r="BV928" s="17"/>
      <c r="BW928" s="17">
        <v>3.7994133327281902E-2</v>
      </c>
      <c r="BX928" s="17">
        <v>6.6342105013199898E-2</v>
      </c>
      <c r="BY928" s="17"/>
      <c r="BZ928" s="17">
        <v>5.8137154531015901E-2</v>
      </c>
      <c r="CA928" s="17" t="s">
        <v>131</v>
      </c>
      <c r="CB928" s="17" t="s">
        <v>131</v>
      </c>
      <c r="CC928" s="17"/>
      <c r="CD928" s="17">
        <v>6.1188051988747799E-2</v>
      </c>
      <c r="CE928" s="17">
        <v>5.2499539663194102E-2</v>
      </c>
      <c r="CF928" s="17">
        <v>3.9066018919799002E-2</v>
      </c>
      <c r="CG928" s="17"/>
      <c r="CH928" s="17">
        <v>6.0739699279398603E-2</v>
      </c>
      <c r="CI928" s="17">
        <v>5.0897058198846101E-2</v>
      </c>
      <c r="CJ928" s="17">
        <v>4.9985940024709803E-2</v>
      </c>
      <c r="CK928" s="17"/>
      <c r="CL928" s="17">
        <v>6.0964173390355599E-2</v>
      </c>
      <c r="CM928" s="17">
        <v>4.7054122573161397E-2</v>
      </c>
      <c r="CN928" s="17"/>
      <c r="CO928" s="17">
        <v>1.0300977018486901E-2</v>
      </c>
      <c r="CP928" s="17">
        <v>6.9595608118340396E-2</v>
      </c>
      <c r="CQ928" s="17">
        <v>4.1675562574689198E-2</v>
      </c>
      <c r="CR928" s="17">
        <v>8.3298282470772797E-2</v>
      </c>
    </row>
    <row r="929" spans="2:96" x14ac:dyDescent="0.25">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c r="BA929" s="17"/>
      <c r="BB929" s="17"/>
      <c r="BC929" s="17"/>
      <c r="BD929" s="17"/>
      <c r="BE929" s="17"/>
      <c r="BF929" s="17"/>
      <c r="BG929" s="17"/>
      <c r="BH929" s="17"/>
      <c r="BI929" s="17"/>
      <c r="BJ929" s="17"/>
      <c r="BK929" s="17"/>
      <c r="BL929" s="17"/>
      <c r="BM929" s="17"/>
      <c r="BN929" s="17"/>
      <c r="BO929" s="17"/>
      <c r="BP929" s="17"/>
      <c r="BQ929" s="17"/>
      <c r="BR929" s="17"/>
      <c r="BS929" s="17"/>
      <c r="BT929" s="17"/>
      <c r="BU929" s="17"/>
      <c r="BV929" s="17"/>
      <c r="BW929" s="17"/>
      <c r="BX929" s="17"/>
      <c r="BY929" s="17"/>
      <c r="BZ929" s="17"/>
      <c r="CA929" s="17"/>
      <c r="CB929" s="17"/>
      <c r="CC929" s="17"/>
      <c r="CD929" s="17"/>
      <c r="CE929" s="17"/>
      <c r="CF929" s="17"/>
      <c r="CG929" s="17"/>
      <c r="CH929" s="17"/>
      <c r="CI929" s="17"/>
      <c r="CJ929" s="17"/>
      <c r="CK929" s="17"/>
      <c r="CL929" s="17"/>
      <c r="CM929" s="17"/>
      <c r="CN929" s="17"/>
      <c r="CO929" s="17"/>
      <c r="CP929" s="17"/>
      <c r="CQ929" s="17"/>
      <c r="CR929" s="17"/>
    </row>
    <row r="930" spans="2:96" x14ac:dyDescent="0.25">
      <c r="B930" s="6" t="s">
        <v>467</v>
      </c>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c r="BD930" s="17"/>
      <c r="BE930" s="17"/>
      <c r="BF930" s="17"/>
      <c r="BG930" s="17"/>
      <c r="BH930" s="17"/>
      <c r="BI930" s="17"/>
      <c r="BJ930" s="17"/>
      <c r="BK930" s="17"/>
      <c r="BL930" s="17"/>
      <c r="BM930" s="17"/>
      <c r="BN930" s="17"/>
      <c r="BO930" s="17"/>
      <c r="BP930" s="17"/>
      <c r="BQ930" s="17"/>
      <c r="BR930" s="17"/>
      <c r="BS930" s="17"/>
      <c r="BT930" s="17"/>
      <c r="BU930" s="17"/>
      <c r="BV930" s="17"/>
      <c r="BW930" s="17"/>
      <c r="BX930" s="17"/>
      <c r="BY930" s="17"/>
      <c r="BZ930" s="17"/>
      <c r="CA930" s="17"/>
      <c r="CB930" s="17"/>
      <c r="CC930" s="17"/>
      <c r="CD930" s="17"/>
      <c r="CE930" s="17"/>
      <c r="CF930" s="17"/>
      <c r="CG930" s="17"/>
      <c r="CH930" s="17"/>
      <c r="CI930" s="17"/>
      <c r="CJ930" s="17"/>
      <c r="CK930" s="17"/>
      <c r="CL930" s="17"/>
      <c r="CM930" s="17"/>
      <c r="CN930" s="17"/>
      <c r="CO930" s="17"/>
      <c r="CP930" s="17"/>
      <c r="CQ930" s="17"/>
      <c r="CR930" s="17"/>
    </row>
    <row r="931" spans="2:96" x14ac:dyDescent="0.25">
      <c r="B931" s="24" t="s">
        <v>393</v>
      </c>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c r="BK931" s="17"/>
      <c r="BL931" s="17"/>
      <c r="BM931" s="17"/>
      <c r="BN931" s="17"/>
      <c r="BO931" s="17"/>
      <c r="BP931" s="17"/>
      <c r="BQ931" s="17"/>
      <c r="BR931" s="17"/>
      <c r="BS931" s="17"/>
      <c r="BT931" s="17"/>
      <c r="BU931" s="17"/>
      <c r="BV931" s="17"/>
      <c r="BW931" s="17"/>
      <c r="BX931" s="17"/>
      <c r="BY931" s="17"/>
      <c r="BZ931" s="17"/>
      <c r="CA931" s="17"/>
      <c r="CB931" s="17"/>
      <c r="CC931" s="17"/>
      <c r="CD931" s="17"/>
      <c r="CE931" s="17"/>
      <c r="CF931" s="17"/>
      <c r="CG931" s="17"/>
      <c r="CH931" s="17"/>
      <c r="CI931" s="17"/>
      <c r="CJ931" s="17"/>
      <c r="CK931" s="17"/>
      <c r="CL931" s="17"/>
      <c r="CM931" s="17"/>
      <c r="CN931" s="17"/>
      <c r="CO931" s="17"/>
      <c r="CP931" s="17"/>
      <c r="CQ931" s="17"/>
      <c r="CR931" s="17"/>
    </row>
    <row r="932" spans="2:96" x14ac:dyDescent="0.25">
      <c r="B932" t="s">
        <v>453</v>
      </c>
      <c r="C932" s="17">
        <v>0.32390551922384597</v>
      </c>
      <c r="D932" s="17">
        <v>0.33815937111487898</v>
      </c>
      <c r="E932" s="17">
        <v>0.30534934474686998</v>
      </c>
      <c r="F932" s="17"/>
      <c r="G932" s="17">
        <v>0.35250318838637401</v>
      </c>
      <c r="H932" s="17">
        <v>0.21401380589907101</v>
      </c>
      <c r="I932" s="17">
        <v>0.34664636374136198</v>
      </c>
      <c r="J932" s="17">
        <v>0.32275483168018898</v>
      </c>
      <c r="K932" s="17">
        <v>0.28161391719479001</v>
      </c>
      <c r="L932" s="17">
        <v>0.42868036476683102</v>
      </c>
      <c r="M932" s="17"/>
      <c r="N932" s="17">
        <v>0.35301527976744002</v>
      </c>
      <c r="O932" s="17">
        <v>0.35895879245322299</v>
      </c>
      <c r="P932" s="17">
        <v>0.33938473690222898</v>
      </c>
      <c r="Q932" s="17">
        <v>0.25620965405968499</v>
      </c>
      <c r="R932" s="17"/>
      <c r="S932" s="17">
        <v>0.34442657332189702</v>
      </c>
      <c r="T932" s="17">
        <v>0.34563817248927697</v>
      </c>
      <c r="U932" s="17">
        <v>0.26931145914534499</v>
      </c>
      <c r="V932" s="17">
        <v>0.159621445340903</v>
      </c>
      <c r="W932" s="17">
        <v>0.50286504839218604</v>
      </c>
      <c r="X932" s="17">
        <v>0.25025035548649999</v>
      </c>
      <c r="Y932" s="17">
        <v>0.3070695514731</v>
      </c>
      <c r="Z932" s="17">
        <v>0.24708428346132699</v>
      </c>
      <c r="AA932" s="17">
        <v>0.48240375047918299</v>
      </c>
      <c r="AB932" s="17">
        <v>0.394969567123856</v>
      </c>
      <c r="AC932" s="17">
        <v>0.18692535271658101</v>
      </c>
      <c r="AD932" s="17">
        <v>0.31185917762820198</v>
      </c>
      <c r="AE932" s="17"/>
      <c r="AF932" s="17">
        <v>0.492313474850055</v>
      </c>
      <c r="AG932" s="17">
        <v>0.32987401418791501</v>
      </c>
      <c r="AH932" s="17">
        <v>0.19526632183668499</v>
      </c>
      <c r="AI932" s="17">
        <v>1</v>
      </c>
      <c r="AJ932" s="17">
        <v>0.22714730472345299</v>
      </c>
      <c r="AK932" s="17"/>
      <c r="AL932" s="17">
        <v>0.54266349079175102</v>
      </c>
      <c r="AM932" s="17">
        <v>0.32166342839379197</v>
      </c>
      <c r="AN932" s="17">
        <v>0.190773275354918</v>
      </c>
      <c r="AO932" s="17"/>
      <c r="AP932" s="17">
        <v>0.29210972234690702</v>
      </c>
      <c r="AQ932" s="17">
        <v>0.316459618222385</v>
      </c>
      <c r="AR932" s="17">
        <v>0.33724632735382098</v>
      </c>
      <c r="AS932" s="17">
        <v>0.26000240280900799</v>
      </c>
      <c r="AT932" s="17">
        <v>0.47209537979092298</v>
      </c>
      <c r="AU932" s="17"/>
      <c r="AV932" s="17">
        <v>0</v>
      </c>
      <c r="AW932" s="17">
        <v>0.16399185199626501</v>
      </c>
      <c r="AX932" s="17">
        <v>0.41161830243171399</v>
      </c>
      <c r="AY932" s="17">
        <v>0.15142982541230801</v>
      </c>
      <c r="AZ932" s="17">
        <v>0.31579919852308003</v>
      </c>
      <c r="BA932" s="17">
        <v>0.31668537438667599</v>
      </c>
      <c r="BB932" s="17">
        <v>0.250798179547089</v>
      </c>
      <c r="BC932" s="17">
        <v>0.51928534524171199</v>
      </c>
      <c r="BD932" s="17">
        <v>0.462057166797813</v>
      </c>
      <c r="BE932" s="17">
        <v>0.42792111906017899</v>
      </c>
      <c r="BF932" s="17">
        <v>0.32590543464986099</v>
      </c>
      <c r="BG932" s="17">
        <v>0.32422767874869302</v>
      </c>
      <c r="BH932" s="17">
        <v>0.54475759528936896</v>
      </c>
      <c r="BI932" s="17">
        <v>0</v>
      </c>
      <c r="BJ932" s="17">
        <v>0.38764357386784898</v>
      </c>
      <c r="BK932" s="17">
        <v>0.34545075793427799</v>
      </c>
      <c r="BL932" s="17"/>
      <c r="BM932" s="17">
        <v>0.28137155327201702</v>
      </c>
      <c r="BN932" s="17">
        <v>0.39743800637672999</v>
      </c>
      <c r="BO932" s="17">
        <v>0.293606529010281</v>
      </c>
      <c r="BP932" s="17">
        <v>0.33015194994941699</v>
      </c>
      <c r="BQ932" s="17">
        <v>0.308546253059029</v>
      </c>
      <c r="BR932" s="17">
        <v>0</v>
      </c>
      <c r="BS932" s="17"/>
      <c r="BT932" s="17">
        <v>0.385205375477011</v>
      </c>
      <c r="BU932" s="17">
        <v>0.248026300914716</v>
      </c>
      <c r="BV932" s="17"/>
      <c r="BW932" s="17">
        <v>0.33914322658434198</v>
      </c>
      <c r="BX932" s="17">
        <v>0.34119210062698602</v>
      </c>
      <c r="BY932" s="17"/>
      <c r="BZ932" s="17">
        <v>0.26301684051794899</v>
      </c>
      <c r="CA932" s="17" t="s">
        <v>131</v>
      </c>
      <c r="CB932" s="17">
        <v>0.42157474892684099</v>
      </c>
      <c r="CC932" s="17"/>
      <c r="CD932" s="17">
        <v>0.33338080206274701</v>
      </c>
      <c r="CE932" s="17">
        <v>0.29987376912326502</v>
      </c>
      <c r="CF932" s="17">
        <v>0.40608050374825599</v>
      </c>
      <c r="CG932" s="17"/>
      <c r="CH932" s="17">
        <v>0.221310837458426</v>
      </c>
      <c r="CI932" s="17">
        <v>0.35536515544021002</v>
      </c>
      <c r="CJ932" s="17">
        <v>0.30066515794851201</v>
      </c>
      <c r="CK932" s="17"/>
      <c r="CL932" s="17">
        <v>0.304804276118878</v>
      </c>
      <c r="CM932" s="17">
        <v>0.34316154140280503</v>
      </c>
      <c r="CN932" s="17"/>
      <c r="CO932" s="17">
        <v>0.69409237178988303</v>
      </c>
      <c r="CP932" s="17">
        <v>0.33703694448169702</v>
      </c>
      <c r="CQ932" s="17">
        <v>0.26291650332379801</v>
      </c>
      <c r="CR932" s="17">
        <v>0.18449143145255301</v>
      </c>
    </row>
    <row r="933" spans="2:96" x14ac:dyDescent="0.25">
      <c r="B933" t="s">
        <v>454</v>
      </c>
      <c r="C933" s="17">
        <v>0.49784405447050301</v>
      </c>
      <c r="D933" s="17">
        <v>0.46498378937406798</v>
      </c>
      <c r="E933" s="17">
        <v>0.54062272350330698</v>
      </c>
      <c r="F933" s="17"/>
      <c r="G933" s="17">
        <v>0.48915305596282999</v>
      </c>
      <c r="H933" s="17">
        <v>0.59117062255626396</v>
      </c>
      <c r="I933" s="17">
        <v>0.44147908816759701</v>
      </c>
      <c r="J933" s="17">
        <v>0.42178881781998201</v>
      </c>
      <c r="K933" s="17">
        <v>0.55940954779743202</v>
      </c>
      <c r="L933" s="17">
        <v>0.53123873843832803</v>
      </c>
      <c r="M933" s="17"/>
      <c r="N933" s="17">
        <v>0.56370850002162598</v>
      </c>
      <c r="O933" s="17">
        <v>0.52984885995438402</v>
      </c>
      <c r="P933" s="17">
        <v>0.42591158633431703</v>
      </c>
      <c r="Q933" s="17">
        <v>0.45800015290781998</v>
      </c>
      <c r="R933" s="17"/>
      <c r="S933" s="17">
        <v>0.50148824526298397</v>
      </c>
      <c r="T933" s="17">
        <v>0.57832376266211605</v>
      </c>
      <c r="U933" s="17">
        <v>0.551287441339252</v>
      </c>
      <c r="V933" s="17">
        <v>0.53502884024955999</v>
      </c>
      <c r="W933" s="17">
        <v>0.39811287975639398</v>
      </c>
      <c r="X933" s="17">
        <v>0.55869837422537305</v>
      </c>
      <c r="Y933" s="17">
        <v>0.60883800338765204</v>
      </c>
      <c r="Z933" s="17">
        <v>0.51987717728307703</v>
      </c>
      <c r="AA933" s="17">
        <v>0.30055634012620103</v>
      </c>
      <c r="AB933" s="17">
        <v>0.37625830232502799</v>
      </c>
      <c r="AC933" s="17">
        <v>0.55812017822421101</v>
      </c>
      <c r="AD933" s="17">
        <v>0.46196133415345297</v>
      </c>
      <c r="AE933" s="17"/>
      <c r="AF933" s="17">
        <v>0.39245031193492602</v>
      </c>
      <c r="AG933" s="17">
        <v>0.46197535422101599</v>
      </c>
      <c r="AH933" s="17">
        <v>0.72350867062500301</v>
      </c>
      <c r="AI933" s="17">
        <v>0</v>
      </c>
      <c r="AJ933" s="17">
        <v>0.52966285891140896</v>
      </c>
      <c r="AK933" s="17"/>
      <c r="AL933" s="17">
        <v>0.41259613213580099</v>
      </c>
      <c r="AM933" s="17">
        <v>0.498072590930425</v>
      </c>
      <c r="AN933" s="17">
        <v>0.65185458660642803</v>
      </c>
      <c r="AO933" s="17"/>
      <c r="AP933" s="17">
        <v>0.46854388795792901</v>
      </c>
      <c r="AQ933" s="17">
        <v>0.42936274655288598</v>
      </c>
      <c r="AR933" s="17">
        <v>0.50183349284108403</v>
      </c>
      <c r="AS933" s="17">
        <v>0.68646999267123199</v>
      </c>
      <c r="AT933" s="17">
        <v>0.52790462020907702</v>
      </c>
      <c r="AU933" s="17"/>
      <c r="AV933" s="17">
        <v>1</v>
      </c>
      <c r="AW933" s="17">
        <v>0.44612926541529402</v>
      </c>
      <c r="AX933" s="17">
        <v>0.40907716419883999</v>
      </c>
      <c r="AY933" s="17">
        <v>0.55783969933970901</v>
      </c>
      <c r="AZ933" s="17">
        <v>0.59780880214911203</v>
      </c>
      <c r="BA933" s="17">
        <v>0.40935792584909397</v>
      </c>
      <c r="BB933" s="17">
        <v>0.56433012067194599</v>
      </c>
      <c r="BC933" s="17">
        <v>0.40612008828637802</v>
      </c>
      <c r="BD933" s="17">
        <v>0.39111530771852598</v>
      </c>
      <c r="BE933" s="17">
        <v>0.42029260970342203</v>
      </c>
      <c r="BF933" s="17">
        <v>0.56546553185633697</v>
      </c>
      <c r="BG933" s="17">
        <v>0.380476811894713</v>
      </c>
      <c r="BH933" s="17">
        <v>0.45524240471063099</v>
      </c>
      <c r="BI933" s="17">
        <v>1</v>
      </c>
      <c r="BJ933" s="17">
        <v>0.61235642613215102</v>
      </c>
      <c r="BK933" s="17">
        <v>0.40137404496839502</v>
      </c>
      <c r="BL933" s="17"/>
      <c r="BM933" s="17">
        <v>0.47283099901550102</v>
      </c>
      <c r="BN933" s="17">
        <v>0.51393127927436599</v>
      </c>
      <c r="BO933" s="17">
        <v>0.56666545341600105</v>
      </c>
      <c r="BP933" s="17">
        <v>0.53867630338220596</v>
      </c>
      <c r="BQ933" s="17">
        <v>0.38944802647455201</v>
      </c>
      <c r="BR933" s="17">
        <v>0</v>
      </c>
      <c r="BS933" s="17"/>
      <c r="BT933" s="17">
        <v>0.453692479759503</v>
      </c>
      <c r="BU933" s="17">
        <v>0.54902944925003205</v>
      </c>
      <c r="BV933" s="17"/>
      <c r="BW933" s="17">
        <v>0.51527713930249397</v>
      </c>
      <c r="BX933" s="17">
        <v>0.463021582550047</v>
      </c>
      <c r="BY933" s="17"/>
      <c r="BZ933" s="17">
        <v>0.58811755215505301</v>
      </c>
      <c r="CA933" s="17" t="s">
        <v>131</v>
      </c>
      <c r="CB933" s="17">
        <v>0.35303974652957198</v>
      </c>
      <c r="CC933" s="17"/>
      <c r="CD933" s="17">
        <v>0.51650345842929102</v>
      </c>
      <c r="CE933" s="17">
        <v>0.449025937183956</v>
      </c>
      <c r="CF933" s="17">
        <v>0.49275668314454801</v>
      </c>
      <c r="CG933" s="17"/>
      <c r="CH933" s="17">
        <v>0.61890100507865398</v>
      </c>
      <c r="CI933" s="17">
        <v>0.52034245984656802</v>
      </c>
      <c r="CJ933" s="17">
        <v>0.59368340273269404</v>
      </c>
      <c r="CK933" s="17"/>
      <c r="CL933" s="17">
        <v>0.52867645464141999</v>
      </c>
      <c r="CM933" s="17">
        <v>0.47082288825054103</v>
      </c>
      <c r="CN933" s="17"/>
      <c r="CO933" s="17">
        <v>0.30590762821011802</v>
      </c>
      <c r="CP933" s="17">
        <v>0.59592879988003</v>
      </c>
      <c r="CQ933" s="17">
        <v>0.53241760198920496</v>
      </c>
      <c r="CR933" s="17">
        <v>0.42464846715416299</v>
      </c>
    </row>
    <row r="934" spans="2:96" x14ac:dyDescent="0.25">
      <c r="B934" t="s">
        <v>455</v>
      </c>
      <c r="C934" s="17">
        <v>8.8985831584258906E-2</v>
      </c>
      <c r="D934" s="17">
        <v>8.7577674137837E-2</v>
      </c>
      <c r="E934" s="17">
        <v>9.0819021340025397E-2</v>
      </c>
      <c r="F934" s="17"/>
      <c r="G934" s="17">
        <v>9.34298879024308E-2</v>
      </c>
      <c r="H934" s="17">
        <v>9.7138451795696495E-2</v>
      </c>
      <c r="I934" s="17">
        <v>0.139544571779744</v>
      </c>
      <c r="J934" s="17">
        <v>8.5817981903776694E-2</v>
      </c>
      <c r="K934" s="17">
        <v>7.4964010708133397E-2</v>
      </c>
      <c r="L934" s="17">
        <v>0</v>
      </c>
      <c r="M934" s="17"/>
      <c r="N934" s="17">
        <v>5.6290208605888202E-2</v>
      </c>
      <c r="O934" s="17">
        <v>9.2502196277564105E-2</v>
      </c>
      <c r="P934" s="17">
        <v>0.111367332250723</v>
      </c>
      <c r="Q934" s="17">
        <v>0.101752110670983</v>
      </c>
      <c r="R934" s="17"/>
      <c r="S934" s="17">
        <v>4.6291483234606801E-2</v>
      </c>
      <c r="T934" s="17">
        <v>7.6038064848607104E-2</v>
      </c>
      <c r="U934" s="17">
        <v>7.9526740113942396E-2</v>
      </c>
      <c r="V934" s="17">
        <v>0.10803629962334001</v>
      </c>
      <c r="W934" s="17">
        <v>9.9022071851420396E-2</v>
      </c>
      <c r="X934" s="17">
        <v>0.13101426759524301</v>
      </c>
      <c r="Y934" s="17">
        <v>8.4092445139247296E-2</v>
      </c>
      <c r="Z934" s="17">
        <v>0</v>
      </c>
      <c r="AA934" s="17">
        <v>5.7710443034467498E-2</v>
      </c>
      <c r="AB934" s="17">
        <v>8.2965822332668401E-2</v>
      </c>
      <c r="AC934" s="17">
        <v>0.25495446905920799</v>
      </c>
      <c r="AD934" s="17">
        <v>0.10506236012411101</v>
      </c>
      <c r="AE934" s="17"/>
      <c r="AF934" s="17">
        <v>5.0967532993158302E-2</v>
      </c>
      <c r="AG934" s="17">
        <v>0.12625558081861399</v>
      </c>
      <c r="AH934" s="17">
        <v>0</v>
      </c>
      <c r="AI934" s="17">
        <v>0</v>
      </c>
      <c r="AJ934" s="17">
        <v>0.15640880697363099</v>
      </c>
      <c r="AK934" s="17"/>
      <c r="AL934" s="17">
        <v>4.4740377072447199E-2</v>
      </c>
      <c r="AM934" s="17">
        <v>0.124374729844991</v>
      </c>
      <c r="AN934" s="17">
        <v>8.2085858008403803E-2</v>
      </c>
      <c r="AO934" s="17"/>
      <c r="AP934" s="17">
        <v>0.106479171675001</v>
      </c>
      <c r="AQ934" s="17">
        <v>8.9106248099078494E-2</v>
      </c>
      <c r="AR934" s="17">
        <v>0.130651205494901</v>
      </c>
      <c r="AS934" s="17">
        <v>0</v>
      </c>
      <c r="AT934" s="17">
        <v>0</v>
      </c>
      <c r="AU934" s="17"/>
      <c r="AV934" s="17">
        <v>0</v>
      </c>
      <c r="AW934" s="17">
        <v>8.3172984616696394E-2</v>
      </c>
      <c r="AX934" s="17">
        <v>6.4325806864409904E-2</v>
      </c>
      <c r="AY934" s="17">
        <v>0.18272037087736501</v>
      </c>
      <c r="AZ934" s="17">
        <v>0</v>
      </c>
      <c r="BA934" s="17">
        <v>7.3467084552153394E-2</v>
      </c>
      <c r="BB934" s="17">
        <v>8.1533899115767194E-2</v>
      </c>
      <c r="BC934" s="17">
        <v>7.4594566471909499E-2</v>
      </c>
      <c r="BD934" s="17">
        <v>0.14682752548366099</v>
      </c>
      <c r="BE934" s="17">
        <v>0.15178627123639901</v>
      </c>
      <c r="BF934" s="17">
        <v>0.108629033493802</v>
      </c>
      <c r="BG934" s="17">
        <v>0.20000060602278999</v>
      </c>
      <c r="BH934" s="17">
        <v>0</v>
      </c>
      <c r="BI934" s="17">
        <v>0</v>
      </c>
      <c r="BJ934" s="17">
        <v>0</v>
      </c>
      <c r="BK934" s="17">
        <v>0.106153044346167</v>
      </c>
      <c r="BL934" s="17"/>
      <c r="BM934" s="17">
        <v>9.91336696548865E-2</v>
      </c>
      <c r="BN934" s="17">
        <v>1.9540161259627601E-2</v>
      </c>
      <c r="BO934" s="17">
        <v>0.10402809636909501</v>
      </c>
      <c r="BP934" s="17">
        <v>9.6595182142726096E-2</v>
      </c>
      <c r="BQ934" s="17">
        <v>0.233001619626234</v>
      </c>
      <c r="BR934" s="17">
        <v>0.45174479493909597</v>
      </c>
      <c r="BS934" s="17"/>
      <c r="BT934" s="17">
        <v>7.4461764800749397E-2</v>
      </c>
      <c r="BU934" s="17">
        <v>0.10830022935242301</v>
      </c>
      <c r="BV934" s="17"/>
      <c r="BW934" s="17">
        <v>5.1277019364598102E-2</v>
      </c>
      <c r="BX934" s="17">
        <v>0.137069179866009</v>
      </c>
      <c r="BY934" s="17"/>
      <c r="BZ934" s="17">
        <v>7.7837045152109402E-2</v>
      </c>
      <c r="CA934" s="17" t="s">
        <v>131</v>
      </c>
      <c r="CB934" s="17">
        <v>0.106869178802398</v>
      </c>
      <c r="CC934" s="17"/>
      <c r="CD934" s="17">
        <v>7.8421000414401504E-2</v>
      </c>
      <c r="CE934" s="17">
        <v>0.12249450956610899</v>
      </c>
      <c r="CF934" s="17">
        <v>4.49818019144246E-2</v>
      </c>
      <c r="CG934" s="17"/>
      <c r="CH934" s="17">
        <v>6.7517510548377305E-2</v>
      </c>
      <c r="CI934" s="17">
        <v>5.5110736443208699E-2</v>
      </c>
      <c r="CJ934" s="17">
        <v>0.105651439318794</v>
      </c>
      <c r="CK934" s="17"/>
      <c r="CL934" s="17">
        <v>9.4065483324171695E-2</v>
      </c>
      <c r="CM934" s="17">
        <v>8.8954565642175201E-2</v>
      </c>
      <c r="CN934" s="17"/>
      <c r="CO934" s="17">
        <v>0</v>
      </c>
      <c r="CP934" s="17">
        <v>3.0145076158194398E-2</v>
      </c>
      <c r="CQ934" s="17">
        <v>0.112762866880412</v>
      </c>
      <c r="CR934" s="17">
        <v>0.18614165823027001</v>
      </c>
    </row>
    <row r="935" spans="2:96" x14ac:dyDescent="0.25">
      <c r="B935" t="s">
        <v>456</v>
      </c>
      <c r="C935" s="17">
        <v>5.0663966054332502E-2</v>
      </c>
      <c r="D935" s="17">
        <v>6.32537189133697E-2</v>
      </c>
      <c r="E935" s="17">
        <v>3.4274175248293397E-2</v>
      </c>
      <c r="F935" s="17"/>
      <c r="G935" s="17">
        <v>0</v>
      </c>
      <c r="H935" s="17">
        <v>4.2626836910515498E-2</v>
      </c>
      <c r="I935" s="17">
        <v>4.7041145612658701E-2</v>
      </c>
      <c r="J935" s="17">
        <v>0.111999377813958</v>
      </c>
      <c r="K935" s="17">
        <v>8.4012524299645397E-2</v>
      </c>
      <c r="L935" s="17">
        <v>4.0080896794841003E-2</v>
      </c>
      <c r="M935" s="17"/>
      <c r="N935" s="17">
        <v>2.6986011605045799E-2</v>
      </c>
      <c r="O935" s="17">
        <v>1.8690151314828499E-2</v>
      </c>
      <c r="P935" s="17">
        <v>9.8614632995899495E-2</v>
      </c>
      <c r="Q935" s="17">
        <v>6.6840845026754303E-2</v>
      </c>
      <c r="R935" s="17"/>
      <c r="S935" s="17">
        <v>4.6409454831561503E-2</v>
      </c>
      <c r="T935" s="17">
        <v>0</v>
      </c>
      <c r="U935" s="17">
        <v>0</v>
      </c>
      <c r="V935" s="17">
        <v>0.116881547521199</v>
      </c>
      <c r="W935" s="17">
        <v>0</v>
      </c>
      <c r="X935" s="17">
        <v>0</v>
      </c>
      <c r="Y935" s="17">
        <v>0</v>
      </c>
      <c r="Z935" s="17">
        <v>0.23303853925559601</v>
      </c>
      <c r="AA935" s="17">
        <v>0.159329466360148</v>
      </c>
      <c r="AB935" s="17">
        <v>0.14580630821844801</v>
      </c>
      <c r="AC935" s="17">
        <v>0</v>
      </c>
      <c r="AD935" s="17">
        <v>4.1343386923378203E-2</v>
      </c>
      <c r="AE935" s="17"/>
      <c r="AF935" s="17">
        <v>6.4268680221861399E-2</v>
      </c>
      <c r="AG935" s="17">
        <v>4.0401712259944801E-2</v>
      </c>
      <c r="AH935" s="17">
        <v>8.1225007538311994E-2</v>
      </c>
      <c r="AI935" s="17">
        <v>0</v>
      </c>
      <c r="AJ935" s="17">
        <v>0</v>
      </c>
      <c r="AK935" s="17"/>
      <c r="AL935" s="17">
        <v>0</v>
      </c>
      <c r="AM935" s="17">
        <v>1.95505353969644E-2</v>
      </c>
      <c r="AN935" s="17">
        <v>7.5286280030250299E-2</v>
      </c>
      <c r="AO935" s="17"/>
      <c r="AP935" s="17">
        <v>6.9170958981820102E-2</v>
      </c>
      <c r="AQ935" s="17">
        <v>6.0286691173459299E-2</v>
      </c>
      <c r="AR935" s="17">
        <v>3.02689743101935E-2</v>
      </c>
      <c r="AS935" s="17">
        <v>5.35276045197602E-2</v>
      </c>
      <c r="AT935" s="17">
        <v>0</v>
      </c>
      <c r="AU935" s="17"/>
      <c r="AV935" s="17">
        <v>0</v>
      </c>
      <c r="AW935" s="17">
        <v>0.21224876254914801</v>
      </c>
      <c r="AX935" s="17">
        <v>0</v>
      </c>
      <c r="AY935" s="17">
        <v>0.108010104370618</v>
      </c>
      <c r="AZ935" s="17">
        <v>4.12825055583982E-2</v>
      </c>
      <c r="BA935" s="17">
        <v>6.1314252036983E-2</v>
      </c>
      <c r="BB935" s="17">
        <v>4.1740046955173998E-2</v>
      </c>
      <c r="BC935" s="17">
        <v>0</v>
      </c>
      <c r="BD935" s="17">
        <v>0</v>
      </c>
      <c r="BE935" s="17">
        <v>0</v>
      </c>
      <c r="BF935" s="17">
        <v>0</v>
      </c>
      <c r="BG935" s="17">
        <v>9.5294903333803499E-2</v>
      </c>
      <c r="BH935" s="17">
        <v>0</v>
      </c>
      <c r="BI935" s="17">
        <v>0</v>
      </c>
      <c r="BJ935" s="17">
        <v>0</v>
      </c>
      <c r="BK935" s="17">
        <v>0.14702215275115901</v>
      </c>
      <c r="BL935" s="17"/>
      <c r="BM935" s="17">
        <v>6.5398031077838703E-2</v>
      </c>
      <c r="BN935" s="17">
        <v>4.6954638801007198E-2</v>
      </c>
      <c r="BO935" s="17">
        <v>3.56999212046233E-2</v>
      </c>
      <c r="BP935" s="17">
        <v>0</v>
      </c>
      <c r="BQ935" s="17">
        <v>6.9004100840185406E-2</v>
      </c>
      <c r="BR935" s="17">
        <v>0.54825520506090397</v>
      </c>
      <c r="BS935" s="17"/>
      <c r="BT935" s="17">
        <v>4.1346426133126703E-2</v>
      </c>
      <c r="BU935" s="17">
        <v>6.2888786440748398E-2</v>
      </c>
      <c r="BV935" s="17"/>
      <c r="BW935" s="17">
        <v>4.6519682243859599E-2</v>
      </c>
      <c r="BX935" s="17">
        <v>4.3854669519445798E-2</v>
      </c>
      <c r="BY935" s="17"/>
      <c r="BZ935" s="17">
        <v>3.8630639441533603E-2</v>
      </c>
      <c r="CA935" s="17" t="s">
        <v>131</v>
      </c>
      <c r="CB935" s="17">
        <v>6.9966170766532707E-2</v>
      </c>
      <c r="CC935" s="17"/>
      <c r="CD935" s="17">
        <v>4.8408424083149403E-2</v>
      </c>
      <c r="CE935" s="17">
        <v>5.9202939150174598E-2</v>
      </c>
      <c r="CF935" s="17">
        <v>5.6181011192771101E-2</v>
      </c>
      <c r="CG935" s="17"/>
      <c r="CH935" s="17">
        <v>5.2096567239537497E-2</v>
      </c>
      <c r="CI935" s="17">
        <v>3.2494325605743099E-2</v>
      </c>
      <c r="CJ935" s="17">
        <v>0</v>
      </c>
      <c r="CK935" s="17"/>
      <c r="CL935" s="17">
        <v>4.1897171830663903E-2</v>
      </c>
      <c r="CM935" s="17">
        <v>5.1017206444215403E-2</v>
      </c>
      <c r="CN935" s="17"/>
      <c r="CO935" s="17">
        <v>0</v>
      </c>
      <c r="CP935" s="17">
        <v>3.6889179480078103E-2</v>
      </c>
      <c r="CQ935" s="17">
        <v>1.5716678190495902E-2</v>
      </c>
      <c r="CR935" s="17">
        <v>0.140988433958121</v>
      </c>
    </row>
    <row r="936" spans="2:96" x14ac:dyDescent="0.25">
      <c r="B936" t="s">
        <v>175</v>
      </c>
      <c r="C936" s="17">
        <v>3.8600628667059697E-2</v>
      </c>
      <c r="D936" s="17">
        <v>4.6025446459845298E-2</v>
      </c>
      <c r="E936" s="17">
        <v>2.89347351615045E-2</v>
      </c>
      <c r="F936" s="17"/>
      <c r="G936" s="17">
        <v>6.4913867748365398E-2</v>
      </c>
      <c r="H936" s="17">
        <v>5.50502828384535E-2</v>
      </c>
      <c r="I936" s="17">
        <v>2.5288830698638201E-2</v>
      </c>
      <c r="J936" s="17">
        <v>5.7638990782094703E-2</v>
      </c>
      <c r="K936" s="17">
        <v>0</v>
      </c>
      <c r="L936" s="17">
        <v>0</v>
      </c>
      <c r="M936" s="17"/>
      <c r="N936" s="17">
        <v>0</v>
      </c>
      <c r="O936" s="17">
        <v>0</v>
      </c>
      <c r="P936" s="17">
        <v>2.4721711516831502E-2</v>
      </c>
      <c r="Q936" s="17">
        <v>0.11719723733475799</v>
      </c>
      <c r="R936" s="17"/>
      <c r="S936" s="17">
        <v>6.1384243348951498E-2</v>
      </c>
      <c r="T936" s="17">
        <v>0</v>
      </c>
      <c r="U936" s="17">
        <v>9.9874359401460402E-2</v>
      </c>
      <c r="V936" s="17">
        <v>8.0431867264998097E-2</v>
      </c>
      <c r="W936" s="17">
        <v>0</v>
      </c>
      <c r="X936" s="17">
        <v>6.00370026928842E-2</v>
      </c>
      <c r="Y936" s="17">
        <v>0</v>
      </c>
      <c r="Z936" s="17">
        <v>0</v>
      </c>
      <c r="AA936" s="17">
        <v>0</v>
      </c>
      <c r="AB936" s="17">
        <v>0</v>
      </c>
      <c r="AC936" s="17">
        <v>0</v>
      </c>
      <c r="AD936" s="17">
        <v>7.9773741170855797E-2</v>
      </c>
      <c r="AE936" s="17"/>
      <c r="AF936" s="17">
        <v>0</v>
      </c>
      <c r="AG936" s="17">
        <v>4.1493338512509699E-2</v>
      </c>
      <c r="AH936" s="17">
        <v>0</v>
      </c>
      <c r="AI936" s="17">
        <v>0</v>
      </c>
      <c r="AJ936" s="17">
        <v>8.6781029391506795E-2</v>
      </c>
      <c r="AK936" s="17"/>
      <c r="AL936" s="17">
        <v>0</v>
      </c>
      <c r="AM936" s="17">
        <v>3.6338715433827003E-2</v>
      </c>
      <c r="AN936" s="17">
        <v>0</v>
      </c>
      <c r="AO936" s="17"/>
      <c r="AP936" s="17">
        <v>6.3696259038342806E-2</v>
      </c>
      <c r="AQ936" s="17">
        <v>0.104784695952191</v>
      </c>
      <c r="AR936" s="17">
        <v>0</v>
      </c>
      <c r="AS936" s="17">
        <v>0</v>
      </c>
      <c r="AT936" s="17">
        <v>0</v>
      </c>
      <c r="AU936" s="17"/>
      <c r="AV936" s="17">
        <v>0</v>
      </c>
      <c r="AW936" s="17">
        <v>9.4457135422596594E-2</v>
      </c>
      <c r="AX936" s="17">
        <v>0.114978726505036</v>
      </c>
      <c r="AY936" s="17">
        <v>0</v>
      </c>
      <c r="AZ936" s="17">
        <v>4.5109493769409897E-2</v>
      </c>
      <c r="BA936" s="17">
        <v>0.13917536317509299</v>
      </c>
      <c r="BB936" s="17">
        <v>6.1597753710023302E-2</v>
      </c>
      <c r="BC936" s="17">
        <v>0</v>
      </c>
      <c r="BD936" s="17">
        <v>0</v>
      </c>
      <c r="BE936" s="17">
        <v>0</v>
      </c>
      <c r="BF936" s="17">
        <v>0</v>
      </c>
      <c r="BG936" s="17">
        <v>0</v>
      </c>
      <c r="BH936" s="17">
        <v>0</v>
      </c>
      <c r="BI936" s="17">
        <v>0</v>
      </c>
      <c r="BJ936" s="17">
        <v>0</v>
      </c>
      <c r="BK936" s="17">
        <v>0</v>
      </c>
      <c r="BL936" s="17"/>
      <c r="BM936" s="17">
        <v>8.12657469797569E-2</v>
      </c>
      <c r="BN936" s="17">
        <v>2.21359142882693E-2</v>
      </c>
      <c r="BO936" s="17">
        <v>0</v>
      </c>
      <c r="BP936" s="17">
        <v>3.4576564525650999E-2</v>
      </c>
      <c r="BQ936" s="17">
        <v>0</v>
      </c>
      <c r="BR936" s="17">
        <v>0</v>
      </c>
      <c r="BS936" s="17"/>
      <c r="BT936" s="17">
        <v>4.5293953829610198E-2</v>
      </c>
      <c r="BU936" s="17">
        <v>3.1755234042080402E-2</v>
      </c>
      <c r="BV936" s="17"/>
      <c r="BW936" s="17">
        <v>4.7782932504706298E-2</v>
      </c>
      <c r="BX936" s="17">
        <v>1.4862467437512499E-2</v>
      </c>
      <c r="BY936" s="17"/>
      <c r="BZ936" s="17">
        <v>3.2397922733354602E-2</v>
      </c>
      <c r="CA936" s="17" t="s">
        <v>131</v>
      </c>
      <c r="CB936" s="17">
        <v>4.85501549746572E-2</v>
      </c>
      <c r="CC936" s="17"/>
      <c r="CD936" s="17">
        <v>2.3286315010411601E-2</v>
      </c>
      <c r="CE936" s="17">
        <v>6.9402844976495098E-2</v>
      </c>
      <c r="CF936" s="17">
        <v>0</v>
      </c>
      <c r="CG936" s="17"/>
      <c r="CH936" s="17">
        <v>4.0174079675004401E-2</v>
      </c>
      <c r="CI936" s="17">
        <v>3.6687322664270598E-2</v>
      </c>
      <c r="CJ936" s="17">
        <v>0</v>
      </c>
      <c r="CK936" s="17"/>
      <c r="CL936" s="17">
        <v>3.0556614084866599E-2</v>
      </c>
      <c r="CM936" s="17">
        <v>4.6043798260263002E-2</v>
      </c>
      <c r="CN936" s="17"/>
      <c r="CO936" s="17">
        <v>0</v>
      </c>
      <c r="CP936" s="17">
        <v>0</v>
      </c>
      <c r="CQ936" s="17">
        <v>7.6186349616089499E-2</v>
      </c>
      <c r="CR936" s="17">
        <v>6.3730009204892898E-2</v>
      </c>
    </row>
    <row r="937" spans="2:96" x14ac:dyDescent="0.25">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c r="AI937" s="17"/>
      <c r="AJ937" s="17"/>
      <c r="AK937" s="17"/>
      <c r="AL937" s="17"/>
      <c r="AM937" s="17"/>
      <c r="AN937" s="17"/>
      <c r="AO937" s="17"/>
      <c r="AP937" s="17"/>
      <c r="AQ937" s="17"/>
      <c r="AR937" s="17"/>
      <c r="AS937" s="17"/>
      <c r="AT937" s="17"/>
      <c r="AU937" s="17"/>
      <c r="AV937" s="17"/>
      <c r="AW937" s="17"/>
      <c r="AX937" s="17"/>
      <c r="AY937" s="17"/>
      <c r="AZ937" s="17"/>
      <c r="BA937" s="17"/>
      <c r="BB937" s="17"/>
      <c r="BC937" s="17"/>
      <c r="BD937" s="17"/>
      <c r="BE937" s="17"/>
      <c r="BF937" s="17"/>
      <c r="BG937" s="17"/>
      <c r="BH937" s="17"/>
      <c r="BI937" s="17"/>
      <c r="BJ937" s="17"/>
      <c r="BK937" s="17"/>
      <c r="BL937" s="17"/>
      <c r="BM937" s="17"/>
      <c r="BN937" s="17"/>
      <c r="BO937" s="17"/>
      <c r="BP937" s="17"/>
      <c r="BQ937" s="17"/>
      <c r="BR937" s="17"/>
      <c r="BS937" s="17"/>
      <c r="BT937" s="17"/>
      <c r="BU937" s="17"/>
      <c r="BV937" s="17"/>
      <c r="BW937" s="17"/>
      <c r="BX937" s="17"/>
      <c r="BY937" s="17"/>
      <c r="BZ937" s="17"/>
      <c r="CA937" s="17"/>
      <c r="CB937" s="17"/>
      <c r="CC937" s="17"/>
      <c r="CD937" s="17"/>
      <c r="CE937" s="17"/>
      <c r="CF937" s="17"/>
      <c r="CG937" s="17"/>
      <c r="CH937" s="17"/>
      <c r="CI937" s="17"/>
      <c r="CJ937" s="17"/>
      <c r="CK937" s="17"/>
      <c r="CL937" s="17"/>
      <c r="CM937" s="17"/>
      <c r="CN937" s="17"/>
      <c r="CO937" s="17"/>
      <c r="CP937" s="17"/>
      <c r="CQ937" s="17"/>
      <c r="CR937" s="17"/>
    </row>
    <row r="938" spans="2:96" x14ac:dyDescent="0.25">
      <c r="B938" s="6" t="s">
        <v>468</v>
      </c>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c r="AJ938" s="17"/>
      <c r="AK938" s="17"/>
      <c r="AL938" s="17"/>
      <c r="AM938" s="17"/>
      <c r="AN938" s="17"/>
      <c r="AO938" s="17"/>
      <c r="AP938" s="17"/>
      <c r="AQ938" s="17"/>
      <c r="AR938" s="17"/>
      <c r="AS938" s="17"/>
      <c r="AT938" s="17"/>
      <c r="AU938" s="17"/>
      <c r="AV938" s="17"/>
      <c r="AW938" s="17"/>
      <c r="AX938" s="17"/>
      <c r="AY938" s="17"/>
      <c r="AZ938" s="17"/>
      <c r="BA938" s="17"/>
      <c r="BB938" s="17"/>
      <c r="BC938" s="17"/>
      <c r="BD938" s="17"/>
      <c r="BE938" s="17"/>
      <c r="BF938" s="17"/>
      <c r="BG938" s="17"/>
      <c r="BH938" s="17"/>
      <c r="BI938" s="17"/>
      <c r="BJ938" s="17"/>
      <c r="BK938" s="17"/>
      <c r="BL938" s="17"/>
      <c r="BM938" s="17"/>
      <c r="BN938" s="17"/>
      <c r="BO938" s="17"/>
      <c r="BP938" s="17"/>
      <c r="BQ938" s="17"/>
      <c r="BR938" s="17"/>
      <c r="BS938" s="17"/>
      <c r="BT938" s="17"/>
      <c r="BU938" s="17"/>
      <c r="BV938" s="17"/>
      <c r="BW938" s="17"/>
      <c r="BX938" s="17"/>
      <c r="BY938" s="17"/>
      <c r="BZ938" s="17"/>
      <c r="CA938" s="17"/>
      <c r="CB938" s="17"/>
      <c r="CC938" s="17"/>
      <c r="CD938" s="17"/>
      <c r="CE938" s="17"/>
      <c r="CF938" s="17"/>
      <c r="CG938" s="17"/>
      <c r="CH938" s="17"/>
      <c r="CI938" s="17"/>
      <c r="CJ938" s="17"/>
      <c r="CK938" s="17"/>
      <c r="CL938" s="17"/>
      <c r="CM938" s="17"/>
      <c r="CN938" s="17"/>
      <c r="CO938" s="17"/>
      <c r="CP938" s="17"/>
      <c r="CQ938" s="17"/>
      <c r="CR938" s="17"/>
    </row>
    <row r="939" spans="2:96" x14ac:dyDescent="0.25">
      <c r="B939" s="24" t="s">
        <v>393</v>
      </c>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c r="AK939" s="17"/>
      <c r="AL939" s="17"/>
      <c r="AM939" s="17"/>
      <c r="AN939" s="17"/>
      <c r="AO939" s="17"/>
      <c r="AP939" s="17"/>
      <c r="AQ939" s="17"/>
      <c r="AR939" s="17"/>
      <c r="AS939" s="17"/>
      <c r="AT939" s="17"/>
      <c r="AU939" s="17"/>
      <c r="AV939" s="17"/>
      <c r="AW939" s="17"/>
      <c r="AX939" s="17"/>
      <c r="AY939" s="17"/>
      <c r="AZ939" s="17"/>
      <c r="BA939" s="17"/>
      <c r="BB939" s="17"/>
      <c r="BC939" s="17"/>
      <c r="BD939" s="17"/>
      <c r="BE939" s="17"/>
      <c r="BF939" s="17"/>
      <c r="BG939" s="17"/>
      <c r="BH939" s="17"/>
      <c r="BI939" s="17"/>
      <c r="BJ939" s="17"/>
      <c r="BK939" s="17"/>
      <c r="BL939" s="17"/>
      <c r="BM939" s="17"/>
      <c r="BN939" s="17"/>
      <c r="BO939" s="17"/>
      <c r="BP939" s="17"/>
      <c r="BQ939" s="17"/>
      <c r="BR939" s="17"/>
      <c r="BS939" s="17"/>
      <c r="BT939" s="17"/>
      <c r="BU939" s="17"/>
      <c r="BV939" s="17"/>
      <c r="BW939" s="17"/>
      <c r="BX939" s="17"/>
      <c r="BY939" s="17"/>
      <c r="BZ939" s="17"/>
      <c r="CA939" s="17"/>
      <c r="CB939" s="17"/>
      <c r="CC939" s="17"/>
      <c r="CD939" s="17"/>
      <c r="CE939" s="17"/>
      <c r="CF939" s="17"/>
      <c r="CG939" s="17"/>
      <c r="CH939" s="17"/>
      <c r="CI939" s="17"/>
      <c r="CJ939" s="17"/>
      <c r="CK939" s="17"/>
      <c r="CL939" s="17"/>
      <c r="CM939" s="17"/>
      <c r="CN939" s="17"/>
      <c r="CO939" s="17"/>
      <c r="CP939" s="17"/>
      <c r="CQ939" s="17"/>
      <c r="CR939" s="17"/>
    </row>
    <row r="940" spans="2:96" x14ac:dyDescent="0.25">
      <c r="B940" t="s">
        <v>453</v>
      </c>
      <c r="C940" s="17">
        <v>0.25194408045723998</v>
      </c>
      <c r="D940" s="17">
        <v>0.28161842286102801</v>
      </c>
      <c r="E940" s="17">
        <v>0.21331295959645799</v>
      </c>
      <c r="F940" s="17"/>
      <c r="G940" s="17">
        <v>0.289753302501291</v>
      </c>
      <c r="H940" s="17">
        <v>0.21180962474383599</v>
      </c>
      <c r="I940" s="17">
        <v>0.25941101648151199</v>
      </c>
      <c r="J940" s="17">
        <v>0.21531377208883601</v>
      </c>
      <c r="K940" s="17">
        <v>0.33238428074967902</v>
      </c>
      <c r="L940" s="17">
        <v>0.21218582225311</v>
      </c>
      <c r="M940" s="17"/>
      <c r="N940" s="17">
        <v>0.24039360854815001</v>
      </c>
      <c r="O940" s="17">
        <v>0.26590121633085201</v>
      </c>
      <c r="P940" s="17">
        <v>0.32630616612426799</v>
      </c>
      <c r="Q940" s="17">
        <v>0.19997320938792901</v>
      </c>
      <c r="R940" s="17"/>
      <c r="S940" s="17">
        <v>0.26113834765260702</v>
      </c>
      <c r="T940" s="17">
        <v>0.38295925430974798</v>
      </c>
      <c r="U940" s="17">
        <v>0.24536040671658799</v>
      </c>
      <c r="V940" s="17">
        <v>5.7182058003623998E-2</v>
      </c>
      <c r="W940" s="17">
        <v>0.43927454085136203</v>
      </c>
      <c r="X940" s="17">
        <v>0.192241190241627</v>
      </c>
      <c r="Y940" s="17">
        <v>0.249758088195215</v>
      </c>
      <c r="Z940" s="17">
        <v>0</v>
      </c>
      <c r="AA940" s="17">
        <v>0.36869274462954099</v>
      </c>
      <c r="AB940" s="17">
        <v>7.7023890044626897E-2</v>
      </c>
      <c r="AC940" s="17">
        <v>0.19161458550278601</v>
      </c>
      <c r="AD940" s="17">
        <v>0.278263373142002</v>
      </c>
      <c r="AE940" s="17"/>
      <c r="AF940" s="17">
        <v>0.418024679317543</v>
      </c>
      <c r="AG940" s="17">
        <v>0.192916791876452</v>
      </c>
      <c r="AH940" s="17">
        <v>0.33293304502256399</v>
      </c>
      <c r="AI940" s="17">
        <v>1</v>
      </c>
      <c r="AJ940" s="17">
        <v>0.199292299159474</v>
      </c>
      <c r="AK940" s="17"/>
      <c r="AL940" s="17">
        <v>0.51245983674538997</v>
      </c>
      <c r="AM940" s="17">
        <v>0.21838473505515399</v>
      </c>
      <c r="AN940" s="17">
        <v>0.27690274022054401</v>
      </c>
      <c r="AO940" s="17"/>
      <c r="AP940" s="17">
        <v>0.22860650455096301</v>
      </c>
      <c r="AQ940" s="17">
        <v>0.250379230801549</v>
      </c>
      <c r="AR940" s="17">
        <v>0.21325564319396101</v>
      </c>
      <c r="AS940" s="17">
        <v>0.28949421893372401</v>
      </c>
      <c r="AT940" s="17">
        <v>0.47209537979092298</v>
      </c>
      <c r="AU940" s="17"/>
      <c r="AV940" s="17">
        <v>0</v>
      </c>
      <c r="AW940" s="17">
        <v>0.16032615244210299</v>
      </c>
      <c r="AX940" s="17">
        <v>0.30313621879519498</v>
      </c>
      <c r="AY940" s="17">
        <v>0.107897535145632</v>
      </c>
      <c r="AZ940" s="17">
        <v>0.23986567006233001</v>
      </c>
      <c r="BA940" s="17">
        <v>0.111952863881615</v>
      </c>
      <c r="BB940" s="17">
        <v>0.26106404883878997</v>
      </c>
      <c r="BC940" s="17">
        <v>0.44440516443568401</v>
      </c>
      <c r="BD940" s="17">
        <v>0.34411346037707902</v>
      </c>
      <c r="BE940" s="17">
        <v>0.42792111906017899</v>
      </c>
      <c r="BF940" s="17">
        <v>0.219571119602194</v>
      </c>
      <c r="BG940" s="17">
        <v>0.13013094348967399</v>
      </c>
      <c r="BH940" s="17">
        <v>0.30895280598835401</v>
      </c>
      <c r="BI940" s="17">
        <v>0</v>
      </c>
      <c r="BJ940" s="17">
        <v>0.49652851185534003</v>
      </c>
      <c r="BK940" s="17">
        <v>0.28150733180808601</v>
      </c>
      <c r="BL940" s="17"/>
      <c r="BM940" s="17">
        <v>0.23137068710473799</v>
      </c>
      <c r="BN940" s="17">
        <v>0.26158604848656197</v>
      </c>
      <c r="BO940" s="17">
        <v>0.30244149279567301</v>
      </c>
      <c r="BP940" s="17">
        <v>0.29820866672020402</v>
      </c>
      <c r="BQ940" s="17">
        <v>0.14464224074704901</v>
      </c>
      <c r="BR940" s="17">
        <v>0</v>
      </c>
      <c r="BS940" s="17"/>
      <c r="BT940" s="17">
        <v>0.279223976878063</v>
      </c>
      <c r="BU940" s="17">
        <v>0.214065455469551</v>
      </c>
      <c r="BV940" s="17"/>
      <c r="BW940" s="17">
        <v>0.297334394146059</v>
      </c>
      <c r="BX940" s="17">
        <v>0.22195864544621</v>
      </c>
      <c r="BY940" s="17"/>
      <c r="BZ940" s="17">
        <v>0.19292080309697901</v>
      </c>
      <c r="CA940" s="17" t="s">
        <v>131</v>
      </c>
      <c r="CB940" s="17">
        <v>0.34662109031924898</v>
      </c>
      <c r="CC940" s="17"/>
      <c r="CD940" s="17">
        <v>0.293649521122051</v>
      </c>
      <c r="CE940" s="17">
        <v>0.19793050972831</v>
      </c>
      <c r="CF940" s="17">
        <v>0.168740741975936</v>
      </c>
      <c r="CG940" s="17"/>
      <c r="CH940" s="17">
        <v>0.18241566852673799</v>
      </c>
      <c r="CI940" s="17">
        <v>0.24539639038907901</v>
      </c>
      <c r="CJ940" s="17">
        <v>0.16862740818597499</v>
      </c>
      <c r="CK940" s="17"/>
      <c r="CL940" s="17">
        <v>0.28016846382241101</v>
      </c>
      <c r="CM940" s="17">
        <v>0.23379908158530999</v>
      </c>
      <c r="CN940" s="17"/>
      <c r="CO940" s="17">
        <v>0.63371732179252305</v>
      </c>
      <c r="CP940" s="17">
        <v>0.24633105745646899</v>
      </c>
      <c r="CQ940" s="17">
        <v>0.16401381607335599</v>
      </c>
      <c r="CR940" s="17">
        <v>0.165883893027966</v>
      </c>
    </row>
    <row r="941" spans="2:96" x14ac:dyDescent="0.25">
      <c r="B941" t="s">
        <v>454</v>
      </c>
      <c r="C941" s="17">
        <v>0.46130726659654298</v>
      </c>
      <c r="D941" s="17">
        <v>0.46832327656711298</v>
      </c>
      <c r="E941" s="17">
        <v>0.45217357374345502</v>
      </c>
      <c r="F941" s="17"/>
      <c r="G941" s="17">
        <v>0.52988006407875499</v>
      </c>
      <c r="H941" s="17">
        <v>0.43520438073564699</v>
      </c>
      <c r="I941" s="17">
        <v>0.43669929092290399</v>
      </c>
      <c r="J941" s="17">
        <v>0.42946050613659897</v>
      </c>
      <c r="K941" s="17">
        <v>0.33847976109337102</v>
      </c>
      <c r="L941" s="17">
        <v>0.57385491196858895</v>
      </c>
      <c r="M941" s="17"/>
      <c r="N941" s="17">
        <v>0.413926634034465</v>
      </c>
      <c r="O941" s="17">
        <v>0.48895859781860401</v>
      </c>
      <c r="P941" s="17">
        <v>0.476066516121747</v>
      </c>
      <c r="Q941" s="17">
        <v>0.47316279906400499</v>
      </c>
      <c r="R941" s="17"/>
      <c r="S941" s="17">
        <v>0.41839518872756798</v>
      </c>
      <c r="T941" s="17">
        <v>0.37103394430004</v>
      </c>
      <c r="U941" s="17">
        <v>0.40856743807794899</v>
      </c>
      <c r="V941" s="17">
        <v>0.58561086528837203</v>
      </c>
      <c r="W941" s="17">
        <v>0.36112905886649799</v>
      </c>
      <c r="X941" s="17">
        <v>0.67661185541593905</v>
      </c>
      <c r="Y941" s="17">
        <v>0.75024191180478506</v>
      </c>
      <c r="Z941" s="17">
        <v>0.76696146074440397</v>
      </c>
      <c r="AA941" s="17">
        <v>0.234100390918379</v>
      </c>
      <c r="AB941" s="17">
        <v>0.55353995687145396</v>
      </c>
      <c r="AC941" s="17">
        <v>0.60399588554262296</v>
      </c>
      <c r="AD941" s="17">
        <v>0.29736506323001199</v>
      </c>
      <c r="AE941" s="17"/>
      <c r="AF941" s="17">
        <v>0.401268466751735</v>
      </c>
      <c r="AG941" s="17">
        <v>0.52699656947442897</v>
      </c>
      <c r="AH941" s="17">
        <v>0.51107836871966705</v>
      </c>
      <c r="AI941" s="17">
        <v>0</v>
      </c>
      <c r="AJ941" s="17">
        <v>0.44638497946222599</v>
      </c>
      <c r="AK941" s="17"/>
      <c r="AL941" s="17">
        <v>0.43188745132885598</v>
      </c>
      <c r="AM941" s="17">
        <v>0.48205137363741202</v>
      </c>
      <c r="AN941" s="17">
        <v>0.500683825580579</v>
      </c>
      <c r="AO941" s="17"/>
      <c r="AP941" s="17">
        <v>0.59000858482189</v>
      </c>
      <c r="AQ941" s="17">
        <v>0.384172994494973</v>
      </c>
      <c r="AR941" s="17">
        <v>0.52467425762126396</v>
      </c>
      <c r="AS941" s="17">
        <v>0.31216937742912199</v>
      </c>
      <c r="AT941" s="17">
        <v>0</v>
      </c>
      <c r="AU941" s="17"/>
      <c r="AV941" s="17">
        <v>1</v>
      </c>
      <c r="AW941" s="17">
        <v>0.31301265663318201</v>
      </c>
      <c r="AX941" s="17">
        <v>0.50850944797928599</v>
      </c>
      <c r="AY941" s="17">
        <v>0.53710530815014801</v>
      </c>
      <c r="AZ941" s="17">
        <v>0.63064465006157799</v>
      </c>
      <c r="BA941" s="17">
        <v>0.54849838416087104</v>
      </c>
      <c r="BB941" s="17">
        <v>0.44117266999335297</v>
      </c>
      <c r="BC941" s="17">
        <v>0.42617029609998403</v>
      </c>
      <c r="BD941" s="17">
        <v>0.40041865526237302</v>
      </c>
      <c r="BE941" s="17">
        <v>0.10964438371240499</v>
      </c>
      <c r="BF941" s="17">
        <v>0.67179984690400396</v>
      </c>
      <c r="BG941" s="17">
        <v>0.37639727404332901</v>
      </c>
      <c r="BH941" s="17">
        <v>0.34607272173956499</v>
      </c>
      <c r="BI941" s="17">
        <v>0</v>
      </c>
      <c r="BJ941" s="17">
        <v>0.40119939516089298</v>
      </c>
      <c r="BK941" s="17">
        <v>0.47644259321892002</v>
      </c>
      <c r="BL941" s="17"/>
      <c r="BM941" s="17">
        <v>0.43100371627595202</v>
      </c>
      <c r="BN941" s="17">
        <v>0.50708022967057298</v>
      </c>
      <c r="BO941" s="17">
        <v>0.55783048963060899</v>
      </c>
      <c r="BP941" s="17">
        <v>0.36515152924854799</v>
      </c>
      <c r="BQ941" s="17">
        <v>0.47295879957652498</v>
      </c>
      <c r="BR941" s="17">
        <v>0</v>
      </c>
      <c r="BS941" s="17"/>
      <c r="BT941" s="17">
        <v>0.43758994855736899</v>
      </c>
      <c r="BU941" s="17">
        <v>0.48760797894229002</v>
      </c>
      <c r="BV941" s="17"/>
      <c r="BW941" s="17">
        <v>0.507043313349128</v>
      </c>
      <c r="BX941" s="17">
        <v>0.43983182662811399</v>
      </c>
      <c r="BY941" s="17"/>
      <c r="BZ941" s="17">
        <v>0.46449680572618401</v>
      </c>
      <c r="CA941" s="17" t="s">
        <v>131</v>
      </c>
      <c r="CB941" s="17">
        <v>0.45619104734986998</v>
      </c>
      <c r="CC941" s="17"/>
      <c r="CD941" s="17">
        <v>0.44545511451074699</v>
      </c>
      <c r="CE941" s="17">
        <v>0.47539237882278701</v>
      </c>
      <c r="CF941" s="17">
        <v>0.51900322030367396</v>
      </c>
      <c r="CG941" s="17"/>
      <c r="CH941" s="17">
        <v>0.46913713098785198</v>
      </c>
      <c r="CI941" s="17">
        <v>0.41461445585184498</v>
      </c>
      <c r="CJ941" s="17">
        <v>0.53491963671425102</v>
      </c>
      <c r="CK941" s="17"/>
      <c r="CL941" s="17">
        <v>0.43272203086147398</v>
      </c>
      <c r="CM941" s="17">
        <v>0.48375281038706702</v>
      </c>
      <c r="CN941" s="17"/>
      <c r="CO941" s="17">
        <v>0.275715202546506</v>
      </c>
      <c r="CP941" s="17">
        <v>0.56319472215188904</v>
      </c>
      <c r="CQ941" s="17">
        <v>0.51420005649421996</v>
      </c>
      <c r="CR941" s="17">
        <v>0.356261102092783</v>
      </c>
    </row>
    <row r="942" spans="2:96" x14ac:dyDescent="0.25">
      <c r="B942" t="s">
        <v>455</v>
      </c>
      <c r="C942" s="17">
        <v>0.17072123935229899</v>
      </c>
      <c r="D942" s="17">
        <v>0.12494278060423</v>
      </c>
      <c r="E942" s="17">
        <v>0.23031727516845399</v>
      </c>
      <c r="F942" s="17"/>
      <c r="G942" s="17">
        <v>0.14621718790593899</v>
      </c>
      <c r="H942" s="17">
        <v>0.27721278720931403</v>
      </c>
      <c r="I942" s="17">
        <v>0.186681155857987</v>
      </c>
      <c r="J942" s="17">
        <v>0.168001275806867</v>
      </c>
      <c r="K942" s="17">
        <v>0.129374656305103</v>
      </c>
      <c r="L942" s="17">
        <v>7.55470544749616E-2</v>
      </c>
      <c r="M942" s="17"/>
      <c r="N942" s="17">
        <v>0.20031689633236199</v>
      </c>
      <c r="O942" s="17">
        <v>0.15689663457050601</v>
      </c>
      <c r="P942" s="17">
        <v>0.15090103200968899</v>
      </c>
      <c r="Q942" s="17">
        <v>0.16775165795374899</v>
      </c>
      <c r="R942" s="17"/>
      <c r="S942" s="17">
        <v>0.21542166835218801</v>
      </c>
      <c r="T942" s="17">
        <v>0.246006801390212</v>
      </c>
      <c r="U942" s="17">
        <v>0</v>
      </c>
      <c r="V942" s="17">
        <v>0.13902715499669799</v>
      </c>
      <c r="W942" s="17">
        <v>0.11489993660569001</v>
      </c>
      <c r="X942" s="17">
        <v>0.13114695434243401</v>
      </c>
      <c r="Y942" s="17">
        <v>0</v>
      </c>
      <c r="Z942" s="17">
        <v>0.23303853925559601</v>
      </c>
      <c r="AA942" s="17">
        <v>6.6274799196687106E-2</v>
      </c>
      <c r="AB942" s="17">
        <v>0.15998971237729501</v>
      </c>
      <c r="AC942" s="17">
        <v>0.105940014497581</v>
      </c>
      <c r="AD942" s="17">
        <v>0.33641328416462102</v>
      </c>
      <c r="AE942" s="17"/>
      <c r="AF942" s="17">
        <v>6.3376358482193196E-2</v>
      </c>
      <c r="AG942" s="17">
        <v>0.17073588883818699</v>
      </c>
      <c r="AH942" s="17">
        <v>7.4763578719457005E-2</v>
      </c>
      <c r="AI942" s="17">
        <v>0</v>
      </c>
      <c r="AJ942" s="17">
        <v>0.29966065885340598</v>
      </c>
      <c r="AK942" s="17"/>
      <c r="AL942" s="17">
        <v>0</v>
      </c>
      <c r="AM942" s="17">
        <v>0.21616717055211199</v>
      </c>
      <c r="AN942" s="17">
        <v>8.2085858008403803E-2</v>
      </c>
      <c r="AO942" s="17"/>
      <c r="AP942" s="17">
        <v>0.103636868217085</v>
      </c>
      <c r="AQ942" s="17">
        <v>0.187335257282605</v>
      </c>
      <c r="AR942" s="17">
        <v>0.17806261887435301</v>
      </c>
      <c r="AS942" s="17">
        <v>0.23818782640092301</v>
      </c>
      <c r="AT942" s="17">
        <v>0.52790462020907702</v>
      </c>
      <c r="AU942" s="17"/>
      <c r="AV942" s="17">
        <v>0</v>
      </c>
      <c r="AW942" s="17">
        <v>0.31441242837556799</v>
      </c>
      <c r="AX942" s="17">
        <v>0.18835433322551901</v>
      </c>
      <c r="AY942" s="17">
        <v>0.168831508784683</v>
      </c>
      <c r="AZ942" s="17">
        <v>4.7012761791970399E-2</v>
      </c>
      <c r="BA942" s="17">
        <v>0.13905913674543799</v>
      </c>
      <c r="BB942" s="17">
        <v>0.10750477188683</v>
      </c>
      <c r="BC942" s="17">
        <v>7.4594566471909499E-2</v>
      </c>
      <c r="BD942" s="17">
        <v>0.25546788436054801</v>
      </c>
      <c r="BE942" s="17">
        <v>0.33964607125271301</v>
      </c>
      <c r="BF942" s="17">
        <v>0.108629033493802</v>
      </c>
      <c r="BG942" s="17">
        <v>0.49347178246699702</v>
      </c>
      <c r="BH942" s="17">
        <v>0.22785296897207899</v>
      </c>
      <c r="BI942" s="17">
        <v>1</v>
      </c>
      <c r="BJ942" s="17">
        <v>0</v>
      </c>
      <c r="BK942" s="17">
        <v>0</v>
      </c>
      <c r="BL942" s="17"/>
      <c r="BM942" s="17">
        <v>0.220440594569971</v>
      </c>
      <c r="BN942" s="17">
        <v>0.17061453605826901</v>
      </c>
      <c r="BO942" s="17">
        <v>7.3285331219833105E-2</v>
      </c>
      <c r="BP942" s="17">
        <v>0.183802772660911</v>
      </c>
      <c r="BQ942" s="17">
        <v>0.132594653412763</v>
      </c>
      <c r="BR942" s="17">
        <v>0</v>
      </c>
      <c r="BS942" s="17"/>
      <c r="BT942" s="17">
        <v>0.13500778774216099</v>
      </c>
      <c r="BU942" s="17">
        <v>0.21697208394526299</v>
      </c>
      <c r="BV942" s="17"/>
      <c r="BW942" s="17">
        <v>6.4782618928644398E-2</v>
      </c>
      <c r="BX942" s="17">
        <v>0.22473714430618899</v>
      </c>
      <c r="BY942" s="17"/>
      <c r="BZ942" s="17">
        <v>0.20095412709624</v>
      </c>
      <c r="CA942" s="17" t="s">
        <v>131</v>
      </c>
      <c r="CB942" s="17">
        <v>0.12222580604013</v>
      </c>
      <c r="CC942" s="17"/>
      <c r="CD942" s="17">
        <v>0.150652680206465</v>
      </c>
      <c r="CE942" s="17">
        <v>0.214511448134136</v>
      </c>
      <c r="CF942" s="17">
        <v>0.16410663674901499</v>
      </c>
      <c r="CG942" s="17"/>
      <c r="CH942" s="17">
        <v>0.18861519335750901</v>
      </c>
      <c r="CI942" s="17">
        <v>0.22919991876566401</v>
      </c>
      <c r="CJ942" s="17">
        <v>0.216183236857448</v>
      </c>
      <c r="CK942" s="17"/>
      <c r="CL942" s="17">
        <v>0.14930770783493</v>
      </c>
      <c r="CM942" s="17">
        <v>0.19333452008407001</v>
      </c>
      <c r="CN942" s="17"/>
      <c r="CO942" s="17">
        <v>5.79761371625621E-2</v>
      </c>
      <c r="CP942" s="17">
        <v>8.6138701638128701E-2</v>
      </c>
      <c r="CQ942" s="17">
        <v>0.21020645687391301</v>
      </c>
      <c r="CR942" s="17">
        <v>0.29546796627369398</v>
      </c>
    </row>
    <row r="943" spans="2:96" x14ac:dyDescent="0.25">
      <c r="B943" t="s">
        <v>456</v>
      </c>
      <c r="C943" s="17">
        <v>6.8227862875699305E-2</v>
      </c>
      <c r="D943" s="17">
        <v>7.6833903415296806E-2</v>
      </c>
      <c r="E943" s="17">
        <v>5.70242113273653E-2</v>
      </c>
      <c r="F943" s="17"/>
      <c r="G943" s="17">
        <v>3.4149445514014998E-2</v>
      </c>
      <c r="H943" s="17">
        <v>4.2626836910515498E-2</v>
      </c>
      <c r="I943" s="17">
        <v>6.8111414267262901E-2</v>
      </c>
      <c r="J943" s="17">
        <v>0.105155102420423</v>
      </c>
      <c r="K943" s="17">
        <v>0.158976535007779</v>
      </c>
      <c r="L943" s="17">
        <v>3.2231010245327901E-2</v>
      </c>
      <c r="M943" s="17"/>
      <c r="N943" s="17">
        <v>7.2676212532370901E-2</v>
      </c>
      <c r="O943" s="17">
        <v>7.0691917771148305E-2</v>
      </c>
      <c r="P943" s="17">
        <v>2.4685043702353599E-2</v>
      </c>
      <c r="Q943" s="17">
        <v>9.1979733996538998E-2</v>
      </c>
      <c r="R943" s="17"/>
      <c r="S943" s="17">
        <v>5.7691951033518998E-2</v>
      </c>
      <c r="T943" s="17">
        <v>0</v>
      </c>
      <c r="U943" s="17">
        <v>0.15792684977975999</v>
      </c>
      <c r="V943" s="17">
        <v>0.21817992171130601</v>
      </c>
      <c r="W943" s="17">
        <v>8.4696463676449701E-2</v>
      </c>
      <c r="X943" s="17">
        <v>0</v>
      </c>
      <c r="Y943" s="17">
        <v>0</v>
      </c>
      <c r="Z943" s="17">
        <v>0</v>
      </c>
      <c r="AA943" s="17">
        <v>0.21703990939461601</v>
      </c>
      <c r="AB943" s="17">
        <v>0.14580630821844801</v>
      </c>
      <c r="AC943" s="17">
        <v>0</v>
      </c>
      <c r="AD943" s="17">
        <v>0</v>
      </c>
      <c r="AE943" s="17"/>
      <c r="AF943" s="17">
        <v>7.3666893329852295E-2</v>
      </c>
      <c r="AG943" s="17">
        <v>9.4031884500702406E-2</v>
      </c>
      <c r="AH943" s="17">
        <v>8.1225007538311994E-2</v>
      </c>
      <c r="AI943" s="17">
        <v>0</v>
      </c>
      <c r="AJ943" s="17">
        <v>2.3521954317162998E-2</v>
      </c>
      <c r="AK943" s="17"/>
      <c r="AL943" s="17">
        <v>3.6691214840953598E-2</v>
      </c>
      <c r="AM943" s="17">
        <v>7.1549436914028194E-2</v>
      </c>
      <c r="AN943" s="17">
        <v>7.5286280030250299E-2</v>
      </c>
      <c r="AO943" s="17"/>
      <c r="AP943" s="17">
        <v>5.7473534689361297E-2</v>
      </c>
      <c r="AQ943" s="17">
        <v>5.8322688047975399E-2</v>
      </c>
      <c r="AR943" s="17">
        <v>6.9678415450922598E-2</v>
      </c>
      <c r="AS943" s="17">
        <v>8.3928212741499503E-2</v>
      </c>
      <c r="AT943" s="17">
        <v>0</v>
      </c>
      <c r="AU943" s="17"/>
      <c r="AV943" s="17">
        <v>0</v>
      </c>
      <c r="AW943" s="17">
        <v>0.21224876254914801</v>
      </c>
      <c r="AX943" s="17">
        <v>0</v>
      </c>
      <c r="AY943" s="17">
        <v>4.3823950075543898E-2</v>
      </c>
      <c r="AZ943" s="17">
        <v>4.12825055583982E-2</v>
      </c>
      <c r="BA943" s="17">
        <v>6.1314252036983E-2</v>
      </c>
      <c r="BB943" s="17">
        <v>0.141273785789504</v>
      </c>
      <c r="BC943" s="17">
        <v>5.4829972992422898E-2</v>
      </c>
      <c r="BD943" s="17">
        <v>0</v>
      </c>
      <c r="BE943" s="17">
        <v>0.12278842597470301</v>
      </c>
      <c r="BF943" s="17">
        <v>0</v>
      </c>
      <c r="BG943" s="17">
        <v>0</v>
      </c>
      <c r="BH943" s="17">
        <v>0</v>
      </c>
      <c r="BI943" s="17">
        <v>0</v>
      </c>
      <c r="BJ943" s="17">
        <v>0.10227209298376699</v>
      </c>
      <c r="BK943" s="17">
        <v>0.14702215275115901</v>
      </c>
      <c r="BL943" s="17"/>
      <c r="BM943" s="17">
        <v>5.7467723460396997E-2</v>
      </c>
      <c r="BN943" s="17">
        <v>3.0624473382059401E-2</v>
      </c>
      <c r="BO943" s="17">
        <v>6.6442686353884797E-2</v>
      </c>
      <c r="BP943" s="17">
        <v>5.69059614230598E-2</v>
      </c>
      <c r="BQ943" s="17">
        <v>0.18094408710586499</v>
      </c>
      <c r="BR943" s="17">
        <v>1</v>
      </c>
      <c r="BS943" s="17"/>
      <c r="BT943" s="17">
        <v>0.10179933133413201</v>
      </c>
      <c r="BU943" s="17">
        <v>3.0656331827419399E-2</v>
      </c>
      <c r="BV943" s="17"/>
      <c r="BW943" s="17">
        <v>7.8755858797712505E-2</v>
      </c>
      <c r="BX943" s="17">
        <v>6.0454930448283602E-2</v>
      </c>
      <c r="BY943" s="17"/>
      <c r="BZ943" s="17">
        <v>7.1191516697331397E-2</v>
      </c>
      <c r="CA943" s="17" t="s">
        <v>131</v>
      </c>
      <c r="CB943" s="17">
        <v>6.3473977719752897E-2</v>
      </c>
      <c r="CC943" s="17"/>
      <c r="CD943" s="17">
        <v>5.8991668034559699E-2</v>
      </c>
      <c r="CE943" s="17">
        <v>6.8525235311671498E-2</v>
      </c>
      <c r="CF943" s="17">
        <v>0.10116281310719601</v>
      </c>
      <c r="CG943" s="17"/>
      <c r="CH943" s="17">
        <v>8.3316491826258401E-2</v>
      </c>
      <c r="CI943" s="17">
        <v>3.2494325605743099E-2</v>
      </c>
      <c r="CJ943" s="17">
        <v>3.9259973719176999E-2</v>
      </c>
      <c r="CK943" s="17"/>
      <c r="CL943" s="17">
        <v>7.9361947447449094E-2</v>
      </c>
      <c r="CM943" s="17">
        <v>5.48233352740468E-2</v>
      </c>
      <c r="CN943" s="17"/>
      <c r="CO943" s="17">
        <v>0</v>
      </c>
      <c r="CP943" s="17">
        <v>7.6211543315820404E-2</v>
      </c>
      <c r="CQ943" s="17">
        <v>6.3683619773758096E-2</v>
      </c>
      <c r="CR943" s="17">
        <v>9.9940538898705494E-2</v>
      </c>
    </row>
    <row r="944" spans="2:96" x14ac:dyDescent="0.25">
      <c r="B944" t="s">
        <v>175</v>
      </c>
      <c r="C944" s="17">
        <v>4.77995507182193E-2</v>
      </c>
      <c r="D944" s="17">
        <v>4.8281616552333102E-2</v>
      </c>
      <c r="E944" s="17">
        <v>4.7171980164267199E-2</v>
      </c>
      <c r="F944" s="17"/>
      <c r="G944" s="17">
        <v>0</v>
      </c>
      <c r="H944" s="17">
        <v>3.31463704006877E-2</v>
      </c>
      <c r="I944" s="17">
        <v>4.9097122470334299E-2</v>
      </c>
      <c r="J944" s="17">
        <v>8.20693435472752E-2</v>
      </c>
      <c r="K944" s="17">
        <v>4.0784766844068503E-2</v>
      </c>
      <c r="L944" s="17">
        <v>0.106181201058011</v>
      </c>
      <c r="M944" s="17"/>
      <c r="N944" s="17">
        <v>7.2686648552652097E-2</v>
      </c>
      <c r="O944" s="17">
        <v>1.755163350889E-2</v>
      </c>
      <c r="P944" s="17">
        <v>2.2041242041942799E-2</v>
      </c>
      <c r="Q944" s="17">
        <v>6.7132599597777204E-2</v>
      </c>
      <c r="R944" s="17"/>
      <c r="S944" s="17">
        <v>4.7352844234118098E-2</v>
      </c>
      <c r="T944" s="17">
        <v>0</v>
      </c>
      <c r="U944" s="17">
        <v>0.18814530542570199</v>
      </c>
      <c r="V944" s="17">
        <v>0</v>
      </c>
      <c r="W944" s="17">
        <v>0</v>
      </c>
      <c r="X944" s="17">
        <v>0</v>
      </c>
      <c r="Y944" s="17">
        <v>0</v>
      </c>
      <c r="Z944" s="17">
        <v>0</v>
      </c>
      <c r="AA944" s="17">
        <v>0.113892155860776</v>
      </c>
      <c r="AB944" s="17">
        <v>6.3640132488176598E-2</v>
      </c>
      <c r="AC944" s="17">
        <v>9.8449514457010404E-2</v>
      </c>
      <c r="AD944" s="17">
        <v>8.7958279463365402E-2</v>
      </c>
      <c r="AE944" s="17"/>
      <c r="AF944" s="17">
        <v>4.3663602118676599E-2</v>
      </c>
      <c r="AG944" s="17">
        <v>1.53188653102288E-2</v>
      </c>
      <c r="AH944" s="17">
        <v>0</v>
      </c>
      <c r="AI944" s="17">
        <v>0</v>
      </c>
      <c r="AJ944" s="17">
        <v>3.1140108207731099E-2</v>
      </c>
      <c r="AK944" s="17"/>
      <c r="AL944" s="17">
        <v>1.8961497084800698E-2</v>
      </c>
      <c r="AM944" s="17">
        <v>1.18472838412935E-2</v>
      </c>
      <c r="AN944" s="17">
        <v>6.5041296160223E-2</v>
      </c>
      <c r="AO944" s="17"/>
      <c r="AP944" s="17">
        <v>2.02745077207005E-2</v>
      </c>
      <c r="AQ944" s="17">
        <v>0.11978982937289601</v>
      </c>
      <c r="AR944" s="17">
        <v>1.4329064859499301E-2</v>
      </c>
      <c r="AS944" s="17">
        <v>7.6220364494731602E-2</v>
      </c>
      <c r="AT944" s="17">
        <v>0</v>
      </c>
      <c r="AU944" s="17"/>
      <c r="AV944" s="17">
        <v>0</v>
      </c>
      <c r="AW944" s="17">
        <v>0</v>
      </c>
      <c r="AX944" s="17">
        <v>0</v>
      </c>
      <c r="AY944" s="17">
        <v>0.142341697843993</v>
      </c>
      <c r="AZ944" s="17">
        <v>4.1194412525722902E-2</v>
      </c>
      <c r="BA944" s="17">
        <v>0.13917536317509299</v>
      </c>
      <c r="BB944" s="17">
        <v>4.89847234915224E-2</v>
      </c>
      <c r="BC944" s="17">
        <v>0</v>
      </c>
      <c r="BD944" s="17">
        <v>0</v>
      </c>
      <c r="BE944" s="17">
        <v>0</v>
      </c>
      <c r="BF944" s="17">
        <v>0</v>
      </c>
      <c r="BG944" s="17">
        <v>0</v>
      </c>
      <c r="BH944" s="17">
        <v>0.117121503300003</v>
      </c>
      <c r="BI944" s="17">
        <v>0</v>
      </c>
      <c r="BJ944" s="17">
        <v>0</v>
      </c>
      <c r="BK944" s="17">
        <v>9.5027922221834399E-2</v>
      </c>
      <c r="BL944" s="17"/>
      <c r="BM944" s="17">
        <v>5.9717278588942199E-2</v>
      </c>
      <c r="BN944" s="17">
        <v>3.0094712402536701E-2</v>
      </c>
      <c r="BO944" s="17">
        <v>0</v>
      </c>
      <c r="BP944" s="17">
        <v>9.5931069947277403E-2</v>
      </c>
      <c r="BQ944" s="17">
        <v>6.8860219157797803E-2</v>
      </c>
      <c r="BR944" s="17">
        <v>0</v>
      </c>
      <c r="BS944" s="17"/>
      <c r="BT944" s="17">
        <v>4.6378955488273699E-2</v>
      </c>
      <c r="BU944" s="17">
        <v>5.0698149815477003E-2</v>
      </c>
      <c r="BV944" s="17"/>
      <c r="BW944" s="17">
        <v>5.2083814778456701E-2</v>
      </c>
      <c r="BX944" s="17">
        <v>5.3017453171203197E-2</v>
      </c>
      <c r="BY944" s="17"/>
      <c r="BZ944" s="17">
        <v>7.0436747383265899E-2</v>
      </c>
      <c r="CA944" s="17" t="s">
        <v>131</v>
      </c>
      <c r="CB944" s="17">
        <v>1.14880785709976E-2</v>
      </c>
      <c r="CC944" s="17"/>
      <c r="CD944" s="17">
        <v>5.1251016126176802E-2</v>
      </c>
      <c r="CE944" s="17">
        <v>4.36404280030952E-2</v>
      </c>
      <c r="CF944" s="17">
        <v>4.6986587864179002E-2</v>
      </c>
      <c r="CG944" s="17"/>
      <c r="CH944" s="17">
        <v>7.65155153016433E-2</v>
      </c>
      <c r="CI944" s="17">
        <v>7.8294909387668796E-2</v>
      </c>
      <c r="CJ944" s="17">
        <v>4.1009744523149497E-2</v>
      </c>
      <c r="CK944" s="17"/>
      <c r="CL944" s="17">
        <v>5.8439850033735301E-2</v>
      </c>
      <c r="CM944" s="17">
        <v>3.4290252669505999E-2</v>
      </c>
      <c r="CN944" s="17"/>
      <c r="CO944" s="17">
        <v>3.2591338498408298E-2</v>
      </c>
      <c r="CP944" s="17">
        <v>2.8123975437693301E-2</v>
      </c>
      <c r="CQ944" s="17">
        <v>4.7896050784752703E-2</v>
      </c>
      <c r="CR944" s="17">
        <v>8.2446499706850904E-2</v>
      </c>
    </row>
    <row r="945" spans="2:96" x14ac:dyDescent="0.25">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c r="AK945" s="17"/>
      <c r="AL945" s="17"/>
      <c r="AM945" s="17"/>
      <c r="AN945" s="17"/>
      <c r="AO945" s="17"/>
      <c r="AP945" s="17"/>
      <c r="AQ945" s="17"/>
      <c r="AR945" s="17"/>
      <c r="AS945" s="17"/>
      <c r="AT945" s="17"/>
      <c r="AU945" s="17"/>
      <c r="AV945" s="17"/>
      <c r="AW945" s="17"/>
      <c r="AX945" s="17"/>
      <c r="AY945" s="17"/>
      <c r="AZ945" s="17"/>
      <c r="BA945" s="17"/>
      <c r="BB945" s="17"/>
      <c r="BC945" s="17"/>
      <c r="BD945" s="17"/>
      <c r="BE945" s="17"/>
      <c r="BF945" s="17"/>
      <c r="BG945" s="17"/>
      <c r="BH945" s="17"/>
      <c r="BI945" s="17"/>
      <c r="BJ945" s="17"/>
      <c r="BK945" s="17"/>
      <c r="BL945" s="17"/>
      <c r="BM945" s="17"/>
      <c r="BN945" s="17"/>
      <c r="BO945" s="17"/>
      <c r="BP945" s="17"/>
      <c r="BQ945" s="17"/>
      <c r="BR945" s="17"/>
      <c r="BS945" s="17"/>
      <c r="BT945" s="17"/>
      <c r="BU945" s="17"/>
      <c r="BV945" s="17"/>
      <c r="BW945" s="17"/>
      <c r="BX945" s="17"/>
      <c r="BY945" s="17"/>
      <c r="BZ945" s="17"/>
      <c r="CA945" s="17"/>
      <c r="CB945" s="17"/>
      <c r="CC945" s="17"/>
      <c r="CD945" s="17"/>
      <c r="CE945" s="17"/>
      <c r="CF945" s="17"/>
      <c r="CG945" s="17"/>
      <c r="CH945" s="17"/>
      <c r="CI945" s="17"/>
      <c r="CJ945" s="17"/>
      <c r="CK945" s="17"/>
      <c r="CL945" s="17"/>
      <c r="CM945" s="17"/>
      <c r="CN945" s="17"/>
      <c r="CO945" s="17"/>
      <c r="CP945" s="17"/>
      <c r="CQ945" s="17"/>
      <c r="CR945" s="17"/>
    </row>
    <row r="946" spans="2:96" x14ac:dyDescent="0.25">
      <c r="B946" s="6" t="s">
        <v>469</v>
      </c>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c r="AI946" s="17"/>
      <c r="AJ946" s="17"/>
      <c r="AK946" s="17"/>
      <c r="AL946" s="17"/>
      <c r="AM946" s="17"/>
      <c r="AN946" s="17"/>
      <c r="AO946" s="17"/>
      <c r="AP946" s="17"/>
      <c r="AQ946" s="17"/>
      <c r="AR946" s="17"/>
      <c r="AS946" s="17"/>
      <c r="AT946" s="17"/>
      <c r="AU946" s="17"/>
      <c r="AV946" s="17"/>
      <c r="AW946" s="17"/>
      <c r="AX946" s="17"/>
      <c r="AY946" s="17"/>
      <c r="AZ946" s="17"/>
      <c r="BA946" s="17"/>
      <c r="BB946" s="17"/>
      <c r="BC946" s="17"/>
      <c r="BD946" s="17"/>
      <c r="BE946" s="17"/>
      <c r="BF946" s="17"/>
      <c r="BG946" s="17"/>
      <c r="BH946" s="17"/>
      <c r="BI946" s="17"/>
      <c r="BJ946" s="17"/>
      <c r="BK946" s="17"/>
      <c r="BL946" s="17"/>
      <c r="BM946" s="17"/>
      <c r="BN946" s="17"/>
      <c r="BO946" s="17"/>
      <c r="BP946" s="17"/>
      <c r="BQ946" s="17"/>
      <c r="BR946" s="17"/>
      <c r="BS946" s="17"/>
      <c r="BT946" s="17"/>
      <c r="BU946" s="17"/>
      <c r="BV946" s="17"/>
      <c r="BW946" s="17"/>
      <c r="BX946" s="17"/>
      <c r="BY946" s="17"/>
      <c r="BZ946" s="17"/>
      <c r="CA946" s="17"/>
      <c r="CB946" s="17"/>
      <c r="CC946" s="17"/>
      <c r="CD946" s="17"/>
      <c r="CE946" s="17"/>
      <c r="CF946" s="17"/>
      <c r="CG946" s="17"/>
      <c r="CH946" s="17"/>
      <c r="CI946" s="17"/>
      <c r="CJ946" s="17"/>
      <c r="CK946" s="17"/>
      <c r="CL946" s="17"/>
      <c r="CM946" s="17"/>
      <c r="CN946" s="17"/>
      <c r="CO946" s="17"/>
      <c r="CP946" s="17"/>
      <c r="CQ946" s="17"/>
      <c r="CR946" s="17"/>
    </row>
    <row r="947" spans="2:96" x14ac:dyDescent="0.25">
      <c r="B947" s="24" t="s">
        <v>393</v>
      </c>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c r="AJ947" s="17"/>
      <c r="AK947" s="17"/>
      <c r="AL947" s="17"/>
      <c r="AM947" s="17"/>
      <c r="AN947" s="17"/>
      <c r="AO947" s="17"/>
      <c r="AP947" s="17"/>
      <c r="AQ947" s="17"/>
      <c r="AR947" s="17"/>
      <c r="AS947" s="17"/>
      <c r="AT947" s="17"/>
      <c r="AU947" s="17"/>
      <c r="AV947" s="17"/>
      <c r="AW947" s="17"/>
      <c r="AX947" s="17"/>
      <c r="AY947" s="17"/>
      <c r="AZ947" s="17"/>
      <c r="BA947" s="17"/>
      <c r="BB947" s="17"/>
      <c r="BC947" s="17"/>
      <c r="BD947" s="17"/>
      <c r="BE947" s="17"/>
      <c r="BF947" s="17"/>
      <c r="BG947" s="17"/>
      <c r="BH947" s="17"/>
      <c r="BI947" s="17"/>
      <c r="BJ947" s="17"/>
      <c r="BK947" s="17"/>
      <c r="BL947" s="17"/>
      <c r="BM947" s="17"/>
      <c r="BN947" s="17"/>
      <c r="BO947" s="17"/>
      <c r="BP947" s="17"/>
      <c r="BQ947" s="17"/>
      <c r="BR947" s="17"/>
      <c r="BS947" s="17"/>
      <c r="BT947" s="17"/>
      <c r="BU947" s="17"/>
      <c r="BV947" s="17"/>
      <c r="BW947" s="17"/>
      <c r="BX947" s="17"/>
      <c r="BY947" s="17"/>
      <c r="BZ947" s="17"/>
      <c r="CA947" s="17"/>
      <c r="CB947" s="17"/>
      <c r="CC947" s="17"/>
      <c r="CD947" s="17"/>
      <c r="CE947" s="17"/>
      <c r="CF947" s="17"/>
      <c r="CG947" s="17"/>
      <c r="CH947" s="17"/>
      <c r="CI947" s="17"/>
      <c r="CJ947" s="17"/>
      <c r="CK947" s="17"/>
      <c r="CL947" s="17"/>
      <c r="CM947" s="17"/>
      <c r="CN947" s="17"/>
      <c r="CO947" s="17"/>
      <c r="CP947" s="17"/>
      <c r="CQ947" s="17"/>
      <c r="CR947" s="17"/>
    </row>
    <row r="948" spans="2:96" x14ac:dyDescent="0.25">
      <c r="B948" t="s">
        <v>453</v>
      </c>
      <c r="C948" s="17">
        <v>0.26805134472563202</v>
      </c>
      <c r="D948" s="17">
        <v>0.26841516878451799</v>
      </c>
      <c r="E948" s="17">
        <v>0.26757770554604599</v>
      </c>
      <c r="F948" s="17"/>
      <c r="G948" s="17">
        <v>0.400343926060722</v>
      </c>
      <c r="H948" s="17">
        <v>0.246760161509579</v>
      </c>
      <c r="I948" s="17">
        <v>0.279350097591964</v>
      </c>
      <c r="J948" s="17">
        <v>0.21703103438465901</v>
      </c>
      <c r="K948" s="17">
        <v>0.28416760213069397</v>
      </c>
      <c r="L948" s="17">
        <v>0.10930109148537399</v>
      </c>
      <c r="M948" s="17"/>
      <c r="N948" s="17">
        <v>0.251898250973142</v>
      </c>
      <c r="O948" s="17">
        <v>0.36901910289031897</v>
      </c>
      <c r="P948" s="17">
        <v>0.26151522881724498</v>
      </c>
      <c r="Q948" s="17">
        <v>0.203608083259987</v>
      </c>
      <c r="R948" s="17"/>
      <c r="S948" s="17">
        <v>0.216757564169997</v>
      </c>
      <c r="T948" s="17">
        <v>0.40206959470463</v>
      </c>
      <c r="U948" s="17">
        <v>0.38946551149653202</v>
      </c>
      <c r="V948" s="17">
        <v>0.124504240859279</v>
      </c>
      <c r="W948" s="17">
        <v>0.27849634049442101</v>
      </c>
      <c r="X948" s="17">
        <v>0.320933751896256</v>
      </c>
      <c r="Y948" s="17">
        <v>0.249758088195215</v>
      </c>
      <c r="Z948" s="17">
        <v>0.28670343868957898</v>
      </c>
      <c r="AA948" s="17">
        <v>0.32147373039579102</v>
      </c>
      <c r="AB948" s="17">
        <v>0.18039178206487999</v>
      </c>
      <c r="AC948" s="17">
        <v>9.0419725778720303E-2</v>
      </c>
      <c r="AD948" s="17">
        <v>0.30901767338562502</v>
      </c>
      <c r="AE948" s="17"/>
      <c r="AF948" s="17">
        <v>0.37880939834098598</v>
      </c>
      <c r="AG948" s="17">
        <v>0.25455327226329</v>
      </c>
      <c r="AH948" s="17">
        <v>0.13167960506218301</v>
      </c>
      <c r="AI948" s="17">
        <v>1</v>
      </c>
      <c r="AJ948" s="17">
        <v>0.22446270671469201</v>
      </c>
      <c r="AK948" s="17"/>
      <c r="AL948" s="17">
        <v>0.49184979687727898</v>
      </c>
      <c r="AM948" s="17">
        <v>0.29294288342269098</v>
      </c>
      <c r="AN948" s="17">
        <v>0</v>
      </c>
      <c r="AO948" s="17"/>
      <c r="AP948" s="17">
        <v>0.25567907726651901</v>
      </c>
      <c r="AQ948" s="17">
        <v>0.27125371783104102</v>
      </c>
      <c r="AR948" s="17">
        <v>0.193431616717576</v>
      </c>
      <c r="AS948" s="17">
        <v>0.38477147874850998</v>
      </c>
      <c r="AT948" s="17">
        <v>0</v>
      </c>
      <c r="AU948" s="17"/>
      <c r="AV948" s="17">
        <v>1</v>
      </c>
      <c r="AW948" s="17">
        <v>0.32139291082430399</v>
      </c>
      <c r="AX948" s="17">
        <v>0.40539214392984602</v>
      </c>
      <c r="AY948" s="17">
        <v>0.11599657426677901</v>
      </c>
      <c r="AZ948" s="17">
        <v>0.29809539810061197</v>
      </c>
      <c r="BA948" s="17">
        <v>0.14038569538613599</v>
      </c>
      <c r="BB948" s="17">
        <v>0.209186784731482</v>
      </c>
      <c r="BC948" s="17">
        <v>0.432561182739095</v>
      </c>
      <c r="BD948" s="17">
        <v>0.401173874926055</v>
      </c>
      <c r="BE948" s="17">
        <v>0.42792111906017899</v>
      </c>
      <c r="BF948" s="17">
        <v>0.105789004429162</v>
      </c>
      <c r="BG948" s="17">
        <v>0.13013094348967399</v>
      </c>
      <c r="BH948" s="17">
        <v>0.11946779106521099</v>
      </c>
      <c r="BI948" s="17">
        <v>0</v>
      </c>
      <c r="BJ948" s="17">
        <v>0.49652851185534003</v>
      </c>
      <c r="BK948" s="17">
        <v>0.19858880258396</v>
      </c>
      <c r="BL948" s="17"/>
      <c r="BM948" s="17">
        <v>0.16619236153686601</v>
      </c>
      <c r="BN948" s="17">
        <v>0.35174105572300202</v>
      </c>
      <c r="BO948" s="17">
        <v>0.40712443383888602</v>
      </c>
      <c r="BP948" s="17">
        <v>0.30689291399553997</v>
      </c>
      <c r="BQ948" s="17">
        <v>7.3861798033087706E-2</v>
      </c>
      <c r="BR948" s="17">
        <v>0</v>
      </c>
      <c r="BS948" s="17"/>
      <c r="BT948" s="17">
        <v>0.29423506884749701</v>
      </c>
      <c r="BU948" s="17">
        <v>0.21847477234771201</v>
      </c>
      <c r="BV948" s="17"/>
      <c r="BW948" s="17">
        <v>0.36338536648740899</v>
      </c>
      <c r="BX948" s="17">
        <v>0.18613352010050799</v>
      </c>
      <c r="BY948" s="17"/>
      <c r="BZ948" s="17">
        <v>0.198486578685235</v>
      </c>
      <c r="CA948" s="17" t="s">
        <v>131</v>
      </c>
      <c r="CB948" s="17">
        <v>0.37963755841984698</v>
      </c>
      <c r="CC948" s="17"/>
      <c r="CD948" s="17">
        <v>0.282747145096296</v>
      </c>
      <c r="CE948" s="17">
        <v>0.24754689154025</v>
      </c>
      <c r="CF948" s="17">
        <v>0.28891046168228302</v>
      </c>
      <c r="CG948" s="17"/>
      <c r="CH948" s="17">
        <v>0.17256019767037301</v>
      </c>
      <c r="CI948" s="17">
        <v>0.248881628757114</v>
      </c>
      <c r="CJ948" s="17">
        <v>0.23283031335198201</v>
      </c>
      <c r="CK948" s="17"/>
      <c r="CL948" s="17">
        <v>0.262718443449036</v>
      </c>
      <c r="CM948" s="17">
        <v>0.27498819392106899</v>
      </c>
      <c r="CN948" s="17"/>
      <c r="CO948" s="17">
        <v>0.45388440532681601</v>
      </c>
      <c r="CP948" s="17">
        <v>0.267997041886953</v>
      </c>
      <c r="CQ948" s="17">
        <v>0.232632758503521</v>
      </c>
      <c r="CR948" s="17">
        <v>0.21315315924956801</v>
      </c>
    </row>
    <row r="949" spans="2:96" x14ac:dyDescent="0.25">
      <c r="B949" t="s">
        <v>454</v>
      </c>
      <c r="C949" s="17">
        <v>0.49366583511919498</v>
      </c>
      <c r="D949" s="17">
        <v>0.48897356025295302</v>
      </c>
      <c r="E949" s="17">
        <v>0.499774406456791</v>
      </c>
      <c r="F949" s="17"/>
      <c r="G949" s="17">
        <v>0.444268171037909</v>
      </c>
      <c r="H949" s="17">
        <v>0.53438647186928501</v>
      </c>
      <c r="I949" s="17">
        <v>0.44033710607569099</v>
      </c>
      <c r="J949" s="17">
        <v>0.37867932394749398</v>
      </c>
      <c r="K949" s="17">
        <v>0.47920474576613098</v>
      </c>
      <c r="L949" s="17">
        <v>0.78618386109235805</v>
      </c>
      <c r="M949" s="17"/>
      <c r="N949" s="17">
        <v>0.47356536690248302</v>
      </c>
      <c r="O949" s="17">
        <v>0.44057641024577499</v>
      </c>
      <c r="P949" s="17">
        <v>0.453488869365546</v>
      </c>
      <c r="Q949" s="17">
        <v>0.58488846250863002</v>
      </c>
      <c r="R949" s="17"/>
      <c r="S949" s="17">
        <v>0.49384359741178602</v>
      </c>
      <c r="T949" s="17">
        <v>0.492035022714782</v>
      </c>
      <c r="U949" s="17">
        <v>0.27440096152261501</v>
      </c>
      <c r="V949" s="17">
        <v>0.54012526196601596</v>
      </c>
      <c r="W949" s="17">
        <v>0.52190725922343895</v>
      </c>
      <c r="X949" s="17">
        <v>0.61342121811154704</v>
      </c>
      <c r="Y949" s="17">
        <v>0.60114710956212902</v>
      </c>
      <c r="Z949" s="17">
        <v>0.48025802205482399</v>
      </c>
      <c r="AA949" s="17">
        <v>0.33851481443122799</v>
      </c>
      <c r="AB949" s="17">
        <v>0.59083608738400395</v>
      </c>
      <c r="AC949" s="17">
        <v>0.54175360238052594</v>
      </c>
      <c r="AD949" s="17">
        <v>0.43385909930586503</v>
      </c>
      <c r="AE949" s="17"/>
      <c r="AF949" s="17">
        <v>0.43599166590246602</v>
      </c>
      <c r="AG949" s="17">
        <v>0.50750359362138397</v>
      </c>
      <c r="AH949" s="17">
        <v>0.72303864425676601</v>
      </c>
      <c r="AI949" s="17">
        <v>0</v>
      </c>
      <c r="AJ949" s="17">
        <v>0.47668629596248002</v>
      </c>
      <c r="AK949" s="17"/>
      <c r="AL949" s="17">
        <v>0.42976362744449698</v>
      </c>
      <c r="AM949" s="17">
        <v>0.47479765026058901</v>
      </c>
      <c r="AN949" s="17">
        <v>0.71821330074115497</v>
      </c>
      <c r="AO949" s="17"/>
      <c r="AP949" s="17">
        <v>0.51166872305739597</v>
      </c>
      <c r="AQ949" s="17">
        <v>0.47272022003721298</v>
      </c>
      <c r="AR949" s="17">
        <v>0.55599840011298596</v>
      </c>
      <c r="AS949" s="17">
        <v>0.394002130654869</v>
      </c>
      <c r="AT949" s="17">
        <v>1</v>
      </c>
      <c r="AU949" s="17"/>
      <c r="AV949" s="17">
        <v>0</v>
      </c>
      <c r="AW949" s="17">
        <v>0.23311247235886001</v>
      </c>
      <c r="AX949" s="17">
        <v>0.59460785607015398</v>
      </c>
      <c r="AY949" s="17">
        <v>0.60092891813122795</v>
      </c>
      <c r="AZ949" s="17">
        <v>0.613609334549019</v>
      </c>
      <c r="BA949" s="17">
        <v>0.58565760484963403</v>
      </c>
      <c r="BB949" s="17">
        <v>0.43546200248550199</v>
      </c>
      <c r="BC949" s="17">
        <v>0.43801427779657298</v>
      </c>
      <c r="BD949" s="17">
        <v>0.33009900078416698</v>
      </c>
      <c r="BE949" s="17">
        <v>0.29750418372871901</v>
      </c>
      <c r="BF949" s="17">
        <v>0.67695292858323397</v>
      </c>
      <c r="BG949" s="17">
        <v>0.61017916251385396</v>
      </c>
      <c r="BH949" s="17">
        <v>0.428642799996583</v>
      </c>
      <c r="BI949" s="17">
        <v>1</v>
      </c>
      <c r="BJ949" s="17">
        <v>0.40119939516089298</v>
      </c>
      <c r="BK949" s="17">
        <v>0.34892244646510601</v>
      </c>
      <c r="BL949" s="17"/>
      <c r="BM949" s="17">
        <v>0.50412726876051595</v>
      </c>
      <c r="BN949" s="17">
        <v>0.55897389673043896</v>
      </c>
      <c r="BO949" s="17">
        <v>0.37710978696901298</v>
      </c>
      <c r="BP949" s="17">
        <v>0.44025950160723998</v>
      </c>
      <c r="BQ949" s="17">
        <v>0.58163589237704105</v>
      </c>
      <c r="BR949" s="17">
        <v>0</v>
      </c>
      <c r="BS949" s="17"/>
      <c r="BT949" s="17">
        <v>0.47946274578387599</v>
      </c>
      <c r="BU949" s="17">
        <v>0.52305308263493</v>
      </c>
      <c r="BV949" s="17"/>
      <c r="BW949" s="17">
        <v>0.43748705086293399</v>
      </c>
      <c r="BX949" s="17">
        <v>0.54232993282624797</v>
      </c>
      <c r="BY949" s="17"/>
      <c r="BZ949" s="17">
        <v>0.52805102549140104</v>
      </c>
      <c r="CA949" s="17" t="s">
        <v>131</v>
      </c>
      <c r="CB949" s="17">
        <v>0.43850984999647902</v>
      </c>
      <c r="CC949" s="17"/>
      <c r="CD949" s="17">
        <v>0.51014488412644599</v>
      </c>
      <c r="CE949" s="17">
        <v>0.44489338483146501</v>
      </c>
      <c r="CF949" s="17">
        <v>0.430338547584316</v>
      </c>
      <c r="CG949" s="17"/>
      <c r="CH949" s="17">
        <v>0.55491671505280604</v>
      </c>
      <c r="CI949" s="17">
        <v>0.44856823032565102</v>
      </c>
      <c r="CJ949" s="17">
        <v>0.56087513102459996</v>
      </c>
      <c r="CK949" s="17"/>
      <c r="CL949" s="17">
        <v>0.49539701239328199</v>
      </c>
      <c r="CM949" s="17">
        <v>0.50465818410258001</v>
      </c>
      <c r="CN949" s="17"/>
      <c r="CO949" s="17">
        <v>0.51538344537964997</v>
      </c>
      <c r="CP949" s="17">
        <v>0.53067653279515803</v>
      </c>
      <c r="CQ949" s="17">
        <v>0.53521040626741501</v>
      </c>
      <c r="CR949" s="17">
        <v>0.37913505599347802</v>
      </c>
    </row>
    <row r="950" spans="2:96" x14ac:dyDescent="0.25">
      <c r="B950" t="s">
        <v>455</v>
      </c>
      <c r="C950" s="17">
        <v>0.14842001820263201</v>
      </c>
      <c r="D950" s="17">
        <v>0.14662328254624701</v>
      </c>
      <c r="E950" s="17">
        <v>0.15075907297770499</v>
      </c>
      <c r="F950" s="17"/>
      <c r="G950" s="17">
        <v>0.155387902901369</v>
      </c>
      <c r="H950" s="17">
        <v>0.110016355475029</v>
      </c>
      <c r="I950" s="17">
        <v>0.158233195870458</v>
      </c>
      <c r="J950" s="17">
        <v>0.21844742885955301</v>
      </c>
      <c r="K950" s="17">
        <v>0.114978889096035</v>
      </c>
      <c r="L950" s="17">
        <v>0.104515047422267</v>
      </c>
      <c r="M950" s="17"/>
      <c r="N950" s="17">
        <v>0.17790008077094399</v>
      </c>
      <c r="O950" s="17">
        <v>0.13674160617004599</v>
      </c>
      <c r="P950" s="17">
        <v>0.18312764631217199</v>
      </c>
      <c r="Q950" s="17">
        <v>0.106139120542349</v>
      </c>
      <c r="R950" s="17"/>
      <c r="S950" s="17">
        <v>0.19833898627563901</v>
      </c>
      <c r="T950" s="17">
        <v>6.2590084762709303E-2</v>
      </c>
      <c r="U950" s="17">
        <v>0.25660678686691102</v>
      </c>
      <c r="V950" s="17">
        <v>0.10803629962334001</v>
      </c>
      <c r="W950" s="17">
        <v>0.19959640028214001</v>
      </c>
      <c r="X950" s="17">
        <v>6.5645029992196804E-2</v>
      </c>
      <c r="Y950" s="17">
        <v>0.149094802242656</v>
      </c>
      <c r="Z950" s="17">
        <v>0</v>
      </c>
      <c r="AA950" s="17">
        <v>0.18068198881283301</v>
      </c>
      <c r="AB950" s="17">
        <v>8.2965822332668401E-2</v>
      </c>
      <c r="AC950" s="17">
        <v>0.25495446905920799</v>
      </c>
      <c r="AD950" s="17">
        <v>0.16916494784514499</v>
      </c>
      <c r="AE950" s="17"/>
      <c r="AF950" s="17">
        <v>9.4024987564602203E-2</v>
      </c>
      <c r="AG950" s="17">
        <v>0.158211716115742</v>
      </c>
      <c r="AH950" s="17">
        <v>6.4056743142739E-2</v>
      </c>
      <c r="AI950" s="17">
        <v>0</v>
      </c>
      <c r="AJ950" s="17">
        <v>0.216540242386839</v>
      </c>
      <c r="AK950" s="17"/>
      <c r="AL950" s="17">
        <v>4.1586333852626202E-2</v>
      </c>
      <c r="AM950" s="17">
        <v>0.19754442156172899</v>
      </c>
      <c r="AN950" s="17">
        <v>0.141459123068371</v>
      </c>
      <c r="AO950" s="17"/>
      <c r="AP950" s="17">
        <v>0.13310169450493001</v>
      </c>
      <c r="AQ950" s="17">
        <v>0.17559459011072601</v>
      </c>
      <c r="AR950" s="17">
        <v>0.20634095506999001</v>
      </c>
      <c r="AS950" s="17">
        <v>6.10778133603904E-2</v>
      </c>
      <c r="AT950" s="17">
        <v>0</v>
      </c>
      <c r="AU950" s="17"/>
      <c r="AV950" s="17">
        <v>0</v>
      </c>
      <c r="AW950" s="17">
        <v>0.15007286965099201</v>
      </c>
      <c r="AX950" s="17">
        <v>0</v>
      </c>
      <c r="AY950" s="17">
        <v>0.28307450760199299</v>
      </c>
      <c r="AZ950" s="17">
        <v>4.7012761791970399E-2</v>
      </c>
      <c r="BA950" s="17">
        <v>0.14122006828540601</v>
      </c>
      <c r="BB950" s="17">
        <v>0.17829009226206599</v>
      </c>
      <c r="BC950" s="17">
        <v>0.12942453946433199</v>
      </c>
      <c r="BD950" s="17">
        <v>0.26872712428977802</v>
      </c>
      <c r="BE950" s="17">
        <v>0.274574697211102</v>
      </c>
      <c r="BF950" s="17">
        <v>0.108629033493802</v>
      </c>
      <c r="BG950" s="17">
        <v>0.16439499066266899</v>
      </c>
      <c r="BH950" s="17">
        <v>0.33476790563820402</v>
      </c>
      <c r="BI950" s="17">
        <v>0</v>
      </c>
      <c r="BJ950" s="17">
        <v>0</v>
      </c>
      <c r="BK950" s="17">
        <v>0.210438675977941</v>
      </c>
      <c r="BL950" s="17"/>
      <c r="BM950" s="17">
        <v>0.21713288908565201</v>
      </c>
      <c r="BN950" s="17">
        <v>4.2330408745551898E-2</v>
      </c>
      <c r="BO950" s="17">
        <v>0.140239140568647</v>
      </c>
      <c r="BP950" s="17">
        <v>0.187889852384513</v>
      </c>
      <c r="BQ950" s="17">
        <v>0.21802424831903799</v>
      </c>
      <c r="BR950" s="17">
        <v>0</v>
      </c>
      <c r="BS950" s="17"/>
      <c r="BT950" s="17">
        <v>0.14054584941530901</v>
      </c>
      <c r="BU950" s="17">
        <v>0.16147782817151901</v>
      </c>
      <c r="BV950" s="17"/>
      <c r="BW950" s="17">
        <v>9.0400361700296403E-2</v>
      </c>
      <c r="BX950" s="17">
        <v>0.19397408164393601</v>
      </c>
      <c r="BY950" s="17"/>
      <c r="BZ950" s="17">
        <v>0.17252061243783401</v>
      </c>
      <c r="CA950" s="17" t="s">
        <v>131</v>
      </c>
      <c r="CB950" s="17">
        <v>0.109761165286703</v>
      </c>
      <c r="CC950" s="17"/>
      <c r="CD950" s="17">
        <v>0.12298811733937701</v>
      </c>
      <c r="CE950" s="17">
        <v>0.22187234812425199</v>
      </c>
      <c r="CF950" s="17">
        <v>0.115311048194963</v>
      </c>
      <c r="CG950" s="17"/>
      <c r="CH950" s="17">
        <v>0.15881635082142401</v>
      </c>
      <c r="CI950" s="17">
        <v>0.18670415592375</v>
      </c>
      <c r="CJ950" s="17">
        <v>0.167034581904241</v>
      </c>
      <c r="CK950" s="17"/>
      <c r="CL950" s="17">
        <v>0.16518166644414001</v>
      </c>
      <c r="CM950" s="17">
        <v>0.125326391191802</v>
      </c>
      <c r="CN950" s="17"/>
      <c r="CO950" s="17">
        <v>3.0732149293534801E-2</v>
      </c>
      <c r="CP950" s="17">
        <v>0.12287373998685699</v>
      </c>
      <c r="CQ950" s="17">
        <v>0.117547158913148</v>
      </c>
      <c r="CR950" s="17">
        <v>0.28554025159735702</v>
      </c>
    </row>
    <row r="951" spans="2:96" x14ac:dyDescent="0.25">
      <c r="B951" t="s">
        <v>456</v>
      </c>
      <c r="C951" s="17">
        <v>5.3396868942941197E-2</v>
      </c>
      <c r="D951" s="17">
        <v>6.9644996988395103E-2</v>
      </c>
      <c r="E951" s="17">
        <v>3.2244474401410199E-2</v>
      </c>
      <c r="F951" s="17"/>
      <c r="G951" s="17">
        <v>0</v>
      </c>
      <c r="H951" s="17">
        <v>4.2626836910515498E-2</v>
      </c>
      <c r="I951" s="17">
        <v>4.7041145612658701E-2</v>
      </c>
      <c r="J951" s="17">
        <v>0.13306369246474201</v>
      </c>
      <c r="K951" s="17">
        <v>0.121648763007141</v>
      </c>
      <c r="L951" s="17">
        <v>0</v>
      </c>
      <c r="M951" s="17"/>
      <c r="N951" s="17">
        <v>4.2312517874711797E-2</v>
      </c>
      <c r="O951" s="17">
        <v>5.3662880693860299E-2</v>
      </c>
      <c r="P951" s="17">
        <v>4.88955609763937E-2</v>
      </c>
      <c r="Q951" s="17">
        <v>6.6840845026754303E-2</v>
      </c>
      <c r="R951" s="17"/>
      <c r="S951" s="17">
        <v>4.3707007908460098E-2</v>
      </c>
      <c r="T951" s="17">
        <v>0</v>
      </c>
      <c r="U951" s="17">
        <v>7.9526740113942396E-2</v>
      </c>
      <c r="V951" s="17">
        <v>0.16873890981966599</v>
      </c>
      <c r="W951" s="17">
        <v>0</v>
      </c>
      <c r="X951" s="17">
        <v>0</v>
      </c>
      <c r="Y951" s="17">
        <v>0</v>
      </c>
      <c r="Z951" s="17">
        <v>0.23303853925559601</v>
      </c>
      <c r="AA951" s="17">
        <v>0.159329466360148</v>
      </c>
      <c r="AB951" s="17">
        <v>0.14580630821844801</v>
      </c>
      <c r="AC951" s="17">
        <v>0</v>
      </c>
      <c r="AD951" s="17">
        <v>0</v>
      </c>
      <c r="AE951" s="17"/>
      <c r="AF951" s="17">
        <v>7.6527718040756795E-2</v>
      </c>
      <c r="AG951" s="17">
        <v>4.0401712259944801E-2</v>
      </c>
      <c r="AH951" s="17">
        <v>8.1225007538311994E-2</v>
      </c>
      <c r="AI951" s="17">
        <v>0</v>
      </c>
      <c r="AJ951" s="17">
        <v>2.3521954317162998E-2</v>
      </c>
      <c r="AK951" s="17"/>
      <c r="AL951" s="17">
        <v>3.6800241825597997E-2</v>
      </c>
      <c r="AM951" s="17">
        <v>1.95505353969644E-2</v>
      </c>
      <c r="AN951" s="17">
        <v>7.5286280030250299E-2</v>
      </c>
      <c r="AO951" s="17"/>
      <c r="AP951" s="17">
        <v>4.6234543343592699E-2</v>
      </c>
      <c r="AQ951" s="17">
        <v>3.9561584491932297E-2</v>
      </c>
      <c r="AR951" s="17">
        <v>4.4229028099448703E-2</v>
      </c>
      <c r="AS951" s="17">
        <v>8.3928212741499503E-2</v>
      </c>
      <c r="AT951" s="17">
        <v>0</v>
      </c>
      <c r="AU951" s="17"/>
      <c r="AV951" s="17">
        <v>0</v>
      </c>
      <c r="AW951" s="17">
        <v>0.21224876254914801</v>
      </c>
      <c r="AX951" s="17">
        <v>0</v>
      </c>
      <c r="AY951" s="17">
        <v>0</v>
      </c>
      <c r="AZ951" s="17">
        <v>4.12825055583982E-2</v>
      </c>
      <c r="BA951" s="17">
        <v>6.1314252036983E-2</v>
      </c>
      <c r="BB951" s="17">
        <v>7.8930988273408401E-2</v>
      </c>
      <c r="BC951" s="17">
        <v>0</v>
      </c>
      <c r="BD951" s="17">
        <v>0</v>
      </c>
      <c r="BE951" s="17">
        <v>0</v>
      </c>
      <c r="BF951" s="17">
        <v>0</v>
      </c>
      <c r="BG951" s="17">
        <v>9.5294903333803499E-2</v>
      </c>
      <c r="BH951" s="17">
        <v>0</v>
      </c>
      <c r="BI951" s="17">
        <v>0</v>
      </c>
      <c r="BJ951" s="17">
        <v>0.10227209298376699</v>
      </c>
      <c r="BK951" s="17">
        <v>0.14702215275115901</v>
      </c>
      <c r="BL951" s="17"/>
      <c r="BM951" s="17">
        <v>4.8854794378380001E-2</v>
      </c>
      <c r="BN951" s="17">
        <v>4.6954638801007198E-2</v>
      </c>
      <c r="BO951" s="17">
        <v>3.56999212046233E-2</v>
      </c>
      <c r="BP951" s="17">
        <v>0</v>
      </c>
      <c r="BQ951" s="17">
        <v>0.126478061270833</v>
      </c>
      <c r="BR951" s="17">
        <v>1</v>
      </c>
      <c r="BS951" s="17"/>
      <c r="BT951" s="17">
        <v>5.6788999530700997E-2</v>
      </c>
      <c r="BU951" s="17">
        <v>5.0801279718211703E-2</v>
      </c>
      <c r="BV951" s="17"/>
      <c r="BW951" s="17">
        <v>5.5769436451787301E-2</v>
      </c>
      <c r="BX951" s="17">
        <v>5.1355885539194797E-2</v>
      </c>
      <c r="BY951" s="17"/>
      <c r="BZ951" s="17">
        <v>5.1050128195702198E-2</v>
      </c>
      <c r="CA951" s="17" t="s">
        <v>131</v>
      </c>
      <c r="CB951" s="17">
        <v>5.7161187137503497E-2</v>
      </c>
      <c r="CC951" s="17"/>
      <c r="CD951" s="17">
        <v>5.4061928275564497E-2</v>
      </c>
      <c r="CE951" s="17">
        <v>3.9362234051158601E-2</v>
      </c>
      <c r="CF951" s="17">
        <v>0.10116281310719601</v>
      </c>
      <c r="CG951" s="17"/>
      <c r="CH951" s="17">
        <v>6.1850121108730803E-2</v>
      </c>
      <c r="CI951" s="17">
        <v>3.2494325605743099E-2</v>
      </c>
      <c r="CJ951" s="17">
        <v>3.9259973719176999E-2</v>
      </c>
      <c r="CK951" s="17"/>
      <c r="CL951" s="17">
        <v>5.21021062365494E-2</v>
      </c>
      <c r="CM951" s="17">
        <v>4.84255357393793E-2</v>
      </c>
      <c r="CN951" s="17"/>
      <c r="CO951" s="17">
        <v>0</v>
      </c>
      <c r="CP951" s="17">
        <v>5.0328709893338298E-2</v>
      </c>
      <c r="CQ951" s="17">
        <v>4.2656212530636402E-2</v>
      </c>
      <c r="CR951" s="17">
        <v>9.9940538898705494E-2</v>
      </c>
    </row>
    <row r="952" spans="2:96" x14ac:dyDescent="0.25">
      <c r="B952" t="s">
        <v>175</v>
      </c>
      <c r="C952" s="17">
        <v>3.6465933009599799E-2</v>
      </c>
      <c r="D952" s="17">
        <v>2.6342991427887801E-2</v>
      </c>
      <c r="E952" s="17">
        <v>4.9644340618047601E-2</v>
      </c>
      <c r="F952" s="17"/>
      <c r="G952" s="17">
        <v>0</v>
      </c>
      <c r="H952" s="17">
        <v>6.6210174235591293E-2</v>
      </c>
      <c r="I952" s="17">
        <v>7.5038454849228997E-2</v>
      </c>
      <c r="J952" s="17">
        <v>5.27785203435518E-2</v>
      </c>
      <c r="K952" s="17">
        <v>0</v>
      </c>
      <c r="L952" s="17">
        <v>0</v>
      </c>
      <c r="M952" s="17"/>
      <c r="N952" s="17">
        <v>5.4323783478718898E-2</v>
      </c>
      <c r="O952" s="17">
        <v>0</v>
      </c>
      <c r="P952" s="17">
        <v>5.2972694528643303E-2</v>
      </c>
      <c r="Q952" s="17">
        <v>3.85234886622794E-2</v>
      </c>
      <c r="R952" s="17"/>
      <c r="S952" s="17">
        <v>4.7352844234118098E-2</v>
      </c>
      <c r="T952" s="17">
        <v>4.3305297817878403E-2</v>
      </c>
      <c r="U952" s="17">
        <v>0</v>
      </c>
      <c r="V952" s="17">
        <v>5.8595287731699398E-2</v>
      </c>
      <c r="W952" s="17">
        <v>0</v>
      </c>
      <c r="X952" s="17">
        <v>0</v>
      </c>
      <c r="Y952" s="17">
        <v>0</v>
      </c>
      <c r="Z952" s="17">
        <v>0</v>
      </c>
      <c r="AA952" s="17">
        <v>0</v>
      </c>
      <c r="AB952" s="17">
        <v>0</v>
      </c>
      <c r="AC952" s="17">
        <v>0.112872202781546</v>
      </c>
      <c r="AD952" s="17">
        <v>8.7958279463365402E-2</v>
      </c>
      <c r="AE952" s="17"/>
      <c r="AF952" s="17">
        <v>1.4646230151188299E-2</v>
      </c>
      <c r="AG952" s="17">
        <v>3.93297057396386E-2</v>
      </c>
      <c r="AH952" s="17">
        <v>0</v>
      </c>
      <c r="AI952" s="17">
        <v>0</v>
      </c>
      <c r="AJ952" s="17">
        <v>5.8788800618827103E-2</v>
      </c>
      <c r="AK952" s="17"/>
      <c r="AL952" s="17">
        <v>0</v>
      </c>
      <c r="AM952" s="17">
        <v>1.51645093580262E-2</v>
      </c>
      <c r="AN952" s="17">
        <v>6.5041296160223E-2</v>
      </c>
      <c r="AO952" s="17"/>
      <c r="AP952" s="17">
        <v>5.3315961827562701E-2</v>
      </c>
      <c r="AQ952" s="17">
        <v>4.0869887529088302E-2</v>
      </c>
      <c r="AR952" s="17">
        <v>0</v>
      </c>
      <c r="AS952" s="17">
        <v>7.6220364494731602E-2</v>
      </c>
      <c r="AT952" s="17">
        <v>0</v>
      </c>
      <c r="AU952" s="17"/>
      <c r="AV952" s="17">
        <v>0</v>
      </c>
      <c r="AW952" s="17">
        <v>8.3172984616696394E-2</v>
      </c>
      <c r="AX952" s="17">
        <v>0</v>
      </c>
      <c r="AY952" s="17">
        <v>0</v>
      </c>
      <c r="AZ952" s="17">
        <v>0</v>
      </c>
      <c r="BA952" s="17">
        <v>7.14223794418411E-2</v>
      </c>
      <c r="BB952" s="17">
        <v>9.8130132247541302E-2</v>
      </c>
      <c r="BC952" s="17">
        <v>0</v>
      </c>
      <c r="BD952" s="17">
        <v>0</v>
      </c>
      <c r="BE952" s="17">
        <v>0</v>
      </c>
      <c r="BF952" s="17">
        <v>0.108629033493802</v>
      </c>
      <c r="BG952" s="17">
        <v>0</v>
      </c>
      <c r="BH952" s="17">
        <v>0.117121503300003</v>
      </c>
      <c r="BI952" s="17">
        <v>0</v>
      </c>
      <c r="BJ952" s="17">
        <v>0</v>
      </c>
      <c r="BK952" s="17">
        <v>9.5027922221834399E-2</v>
      </c>
      <c r="BL952" s="17"/>
      <c r="BM952" s="17">
        <v>6.3692686238585899E-2</v>
      </c>
      <c r="BN952" s="17">
        <v>0</v>
      </c>
      <c r="BO952" s="17">
        <v>3.9826717418831099E-2</v>
      </c>
      <c r="BP952" s="17">
        <v>6.4957732012707103E-2</v>
      </c>
      <c r="BQ952" s="17">
        <v>0</v>
      </c>
      <c r="BR952" s="17">
        <v>0</v>
      </c>
      <c r="BS952" s="17"/>
      <c r="BT952" s="17">
        <v>2.89673364226169E-2</v>
      </c>
      <c r="BU952" s="17">
        <v>4.6193037127628303E-2</v>
      </c>
      <c r="BV952" s="17"/>
      <c r="BW952" s="17">
        <v>5.29577844975729E-2</v>
      </c>
      <c r="BX952" s="17">
        <v>2.6206579890113098E-2</v>
      </c>
      <c r="BY952" s="17"/>
      <c r="BZ952" s="17">
        <v>4.98916551898273E-2</v>
      </c>
      <c r="CA952" s="17" t="s">
        <v>131</v>
      </c>
      <c r="CB952" s="17">
        <v>1.4930239159467999E-2</v>
      </c>
      <c r="CC952" s="17"/>
      <c r="CD952" s="17">
        <v>3.00579251623166E-2</v>
      </c>
      <c r="CE952" s="17">
        <v>4.6325141452874197E-2</v>
      </c>
      <c r="CF952" s="17">
        <v>6.4277129431242197E-2</v>
      </c>
      <c r="CG952" s="17"/>
      <c r="CH952" s="17">
        <v>5.1856615346666801E-2</v>
      </c>
      <c r="CI952" s="17">
        <v>8.3351659387742305E-2</v>
      </c>
      <c r="CJ952" s="17">
        <v>0</v>
      </c>
      <c r="CK952" s="17"/>
      <c r="CL952" s="17">
        <v>2.46007714769928E-2</v>
      </c>
      <c r="CM952" s="17">
        <v>4.6601695045169401E-2</v>
      </c>
      <c r="CN952" s="17"/>
      <c r="CO952" s="17">
        <v>0</v>
      </c>
      <c r="CP952" s="17">
        <v>2.8123975437693301E-2</v>
      </c>
      <c r="CQ952" s="17">
        <v>7.1953463785279698E-2</v>
      </c>
      <c r="CR952" s="17">
        <v>2.2230994260891201E-2</v>
      </c>
    </row>
    <row r="953" spans="2:96" x14ac:dyDescent="0.25">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c r="AK953" s="17"/>
      <c r="AL953" s="17"/>
      <c r="AM953" s="17"/>
      <c r="AN953" s="17"/>
      <c r="AO953" s="17"/>
      <c r="AP953" s="17"/>
      <c r="AQ953" s="17"/>
      <c r="AR953" s="17"/>
      <c r="AS953" s="17"/>
      <c r="AT953" s="17"/>
      <c r="AU953" s="17"/>
      <c r="AV953" s="17"/>
      <c r="AW953" s="17"/>
      <c r="AX953" s="17"/>
      <c r="AY953" s="17"/>
      <c r="AZ953" s="17"/>
      <c r="BA953" s="17"/>
      <c r="BB953" s="17"/>
      <c r="BC953" s="17"/>
      <c r="BD953" s="17"/>
      <c r="BE953" s="17"/>
      <c r="BF953" s="17"/>
      <c r="BG953" s="17"/>
      <c r="BH953" s="17"/>
      <c r="BI953" s="17"/>
      <c r="BJ953" s="17"/>
      <c r="BK953" s="17"/>
      <c r="BL953" s="17"/>
      <c r="BM953" s="17"/>
      <c r="BN953" s="17"/>
      <c r="BO953" s="17"/>
      <c r="BP953" s="17"/>
      <c r="BQ953" s="17"/>
      <c r="BR953" s="17"/>
      <c r="BS953" s="17"/>
      <c r="BT953" s="17"/>
      <c r="BU953" s="17"/>
      <c r="BV953" s="17"/>
      <c r="BW953" s="17"/>
      <c r="BX953" s="17"/>
      <c r="BY953" s="17"/>
      <c r="BZ953" s="17"/>
      <c r="CA953" s="17"/>
      <c r="CB953" s="17"/>
      <c r="CC953" s="17"/>
      <c r="CD953" s="17"/>
      <c r="CE953" s="17"/>
      <c r="CF953" s="17"/>
      <c r="CG953" s="17"/>
      <c r="CH953" s="17"/>
      <c r="CI953" s="17"/>
      <c r="CJ953" s="17"/>
      <c r="CK953" s="17"/>
      <c r="CL953" s="17"/>
      <c r="CM953" s="17"/>
      <c r="CN953" s="17"/>
      <c r="CO953" s="17"/>
      <c r="CP953" s="17"/>
      <c r="CQ953" s="17"/>
      <c r="CR953" s="17"/>
    </row>
    <row r="954" spans="2:96" x14ac:dyDescent="0.25">
      <c r="B954" s="6" t="s">
        <v>470</v>
      </c>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c r="AK954" s="17"/>
      <c r="AL954" s="17"/>
      <c r="AM954" s="17"/>
      <c r="AN954" s="17"/>
      <c r="AO954" s="17"/>
      <c r="AP954" s="17"/>
      <c r="AQ954" s="17"/>
      <c r="AR954" s="17"/>
      <c r="AS954" s="17"/>
      <c r="AT954" s="17"/>
      <c r="AU954" s="17"/>
      <c r="AV954" s="17"/>
      <c r="AW954" s="17"/>
      <c r="AX954" s="17"/>
      <c r="AY954" s="17"/>
      <c r="AZ954" s="17"/>
      <c r="BA954" s="17"/>
      <c r="BB954" s="17"/>
      <c r="BC954" s="17"/>
      <c r="BD954" s="17"/>
      <c r="BE954" s="17"/>
      <c r="BF954" s="17"/>
      <c r="BG954" s="17"/>
      <c r="BH954" s="17"/>
      <c r="BI954" s="17"/>
      <c r="BJ954" s="17"/>
      <c r="BK954" s="17"/>
      <c r="BL954" s="17"/>
      <c r="BM954" s="17"/>
      <c r="BN954" s="17"/>
      <c r="BO954" s="17"/>
      <c r="BP954" s="17"/>
      <c r="BQ954" s="17"/>
      <c r="BR954" s="17"/>
      <c r="BS954" s="17"/>
      <c r="BT954" s="17"/>
      <c r="BU954" s="17"/>
      <c r="BV954" s="17"/>
      <c r="BW954" s="17"/>
      <c r="BX954" s="17"/>
      <c r="BY954" s="17"/>
      <c r="BZ954" s="17"/>
      <c r="CA954" s="17"/>
      <c r="CB954" s="17"/>
      <c r="CC954" s="17"/>
      <c r="CD954" s="17"/>
      <c r="CE954" s="17"/>
      <c r="CF954" s="17"/>
      <c r="CG954" s="17"/>
      <c r="CH954" s="17"/>
      <c r="CI954" s="17"/>
      <c r="CJ954" s="17"/>
      <c r="CK954" s="17"/>
      <c r="CL954" s="17"/>
      <c r="CM954" s="17"/>
      <c r="CN954" s="17"/>
      <c r="CO954" s="17"/>
      <c r="CP954" s="17"/>
      <c r="CQ954" s="17"/>
      <c r="CR954" s="17"/>
    </row>
    <row r="955" spans="2:96" x14ac:dyDescent="0.25">
      <c r="B955" s="24" t="s">
        <v>393</v>
      </c>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c r="AK955" s="17"/>
      <c r="AL955" s="17"/>
      <c r="AM955" s="17"/>
      <c r="AN955" s="17"/>
      <c r="AO955" s="17"/>
      <c r="AP955" s="17"/>
      <c r="AQ955" s="17"/>
      <c r="AR955" s="17"/>
      <c r="AS955" s="17"/>
      <c r="AT955" s="17"/>
      <c r="AU955" s="17"/>
      <c r="AV955" s="17"/>
      <c r="AW955" s="17"/>
      <c r="AX955" s="17"/>
      <c r="AY955" s="17"/>
      <c r="AZ955" s="17"/>
      <c r="BA955" s="17"/>
      <c r="BB955" s="17"/>
      <c r="BC955" s="17"/>
      <c r="BD955" s="17"/>
      <c r="BE955" s="17"/>
      <c r="BF955" s="17"/>
      <c r="BG955" s="17"/>
      <c r="BH955" s="17"/>
      <c r="BI955" s="17"/>
      <c r="BJ955" s="17"/>
      <c r="BK955" s="17"/>
      <c r="BL955" s="17"/>
      <c r="BM955" s="17"/>
      <c r="BN955" s="17"/>
      <c r="BO955" s="17"/>
      <c r="BP955" s="17"/>
      <c r="BQ955" s="17"/>
      <c r="BR955" s="17"/>
      <c r="BS955" s="17"/>
      <c r="BT955" s="17"/>
      <c r="BU955" s="17"/>
      <c r="BV955" s="17"/>
      <c r="BW955" s="17"/>
      <c r="BX955" s="17"/>
      <c r="BY955" s="17"/>
      <c r="BZ955" s="17"/>
      <c r="CA955" s="17"/>
      <c r="CB955" s="17"/>
      <c r="CC955" s="17"/>
      <c r="CD955" s="17"/>
      <c r="CE955" s="17"/>
      <c r="CF955" s="17"/>
      <c r="CG955" s="17"/>
      <c r="CH955" s="17"/>
      <c r="CI955" s="17"/>
      <c r="CJ955" s="17"/>
      <c r="CK955" s="17"/>
      <c r="CL955" s="17"/>
      <c r="CM955" s="17"/>
      <c r="CN955" s="17"/>
      <c r="CO955" s="17"/>
      <c r="CP955" s="17"/>
      <c r="CQ955" s="17"/>
      <c r="CR955" s="17"/>
    </row>
    <row r="956" spans="2:96" x14ac:dyDescent="0.25">
      <c r="B956" t="s">
        <v>453</v>
      </c>
      <c r="C956" s="17">
        <v>0.28014215223317701</v>
      </c>
      <c r="D956" s="17">
        <v>0.30308804732324901</v>
      </c>
      <c r="E956" s="17">
        <v>0.25027036486813398</v>
      </c>
      <c r="F956" s="17"/>
      <c r="G956" s="17">
        <v>0.37227940449846098</v>
      </c>
      <c r="H956" s="17">
        <v>0.30067904732162198</v>
      </c>
      <c r="I956" s="17">
        <v>0.28108591420725199</v>
      </c>
      <c r="J956" s="17">
        <v>0.21575734252370199</v>
      </c>
      <c r="K956" s="17">
        <v>0.32329757338560799</v>
      </c>
      <c r="L956" s="17">
        <v>0.14445234363772</v>
      </c>
      <c r="M956" s="17"/>
      <c r="N956" s="17">
        <v>0.29231454554498998</v>
      </c>
      <c r="O956" s="17">
        <v>0.298574355426864</v>
      </c>
      <c r="P956" s="17">
        <v>0.28215261424668803</v>
      </c>
      <c r="Q956" s="17">
        <v>0.25176110384432698</v>
      </c>
      <c r="R956" s="17"/>
      <c r="S956" s="17">
        <v>0.33939968647375601</v>
      </c>
      <c r="T956" s="17">
        <v>0.32348498042929003</v>
      </c>
      <c r="U956" s="17">
        <v>0.26931145914534499</v>
      </c>
      <c r="V956" s="17">
        <v>0.247706838567471</v>
      </c>
      <c r="W956" s="17">
        <v>0.425133973679787</v>
      </c>
      <c r="X956" s="17">
        <v>0.31868431716305301</v>
      </c>
      <c r="Y956" s="17">
        <v>0.23365196821060499</v>
      </c>
      <c r="Z956" s="17">
        <v>0</v>
      </c>
      <c r="AA956" s="17">
        <v>0.25146058033805702</v>
      </c>
      <c r="AB956" s="17">
        <v>0.33132943463567899</v>
      </c>
      <c r="AC956" s="17">
        <v>0.18692535271658101</v>
      </c>
      <c r="AD956" s="17">
        <v>0.171799576511832</v>
      </c>
      <c r="AE956" s="17"/>
      <c r="AF956" s="17">
        <v>0.39586630222189401</v>
      </c>
      <c r="AG956" s="17">
        <v>0.23590482556810499</v>
      </c>
      <c r="AH956" s="17">
        <v>0.35997472829799299</v>
      </c>
      <c r="AI956" s="17">
        <v>1</v>
      </c>
      <c r="AJ956" s="17">
        <v>0.192977373729009</v>
      </c>
      <c r="AK956" s="17"/>
      <c r="AL956" s="17">
        <v>0.51472396137191201</v>
      </c>
      <c r="AM956" s="17">
        <v>0.26598988750623098</v>
      </c>
      <c r="AN956" s="17">
        <v>0.30196728378002602</v>
      </c>
      <c r="AO956" s="17"/>
      <c r="AP956" s="17">
        <v>0.25550584631826001</v>
      </c>
      <c r="AQ956" s="17">
        <v>0.24978951195450799</v>
      </c>
      <c r="AR956" s="17">
        <v>0.34731972632150399</v>
      </c>
      <c r="AS956" s="17">
        <v>0.22259853635336199</v>
      </c>
      <c r="AT956" s="17">
        <v>0</v>
      </c>
      <c r="AU956" s="17"/>
      <c r="AV956" s="17">
        <v>0</v>
      </c>
      <c r="AW956" s="17">
        <v>0.176443685138261</v>
      </c>
      <c r="AX956" s="17">
        <v>0.37651182551567802</v>
      </c>
      <c r="AY956" s="17">
        <v>5.3984729052989101E-2</v>
      </c>
      <c r="AZ956" s="17">
        <v>0.26920362754215399</v>
      </c>
      <c r="BA956" s="17">
        <v>0.144591107117851</v>
      </c>
      <c r="BB956" s="17">
        <v>0.14530550925275501</v>
      </c>
      <c r="BC956" s="17">
        <v>0.602662319061675</v>
      </c>
      <c r="BD956" s="17">
        <v>0.31954938381728298</v>
      </c>
      <c r="BE956" s="17">
        <v>0.42792111906017899</v>
      </c>
      <c r="BF956" s="17">
        <v>0.32590543464986099</v>
      </c>
      <c r="BG956" s="17">
        <v>0.326428588760792</v>
      </c>
      <c r="BH956" s="17">
        <v>0.321505660387439</v>
      </c>
      <c r="BI956" s="17">
        <v>0</v>
      </c>
      <c r="BJ956" s="17">
        <v>0.49652851185534003</v>
      </c>
      <c r="BK956" s="17">
        <v>0.37496997537714599</v>
      </c>
      <c r="BL956" s="17"/>
      <c r="BM956" s="17">
        <v>0.26929896571557499</v>
      </c>
      <c r="BN956" s="17">
        <v>0.358696384705261</v>
      </c>
      <c r="BO956" s="17">
        <v>0.18912657263296201</v>
      </c>
      <c r="BP956" s="17">
        <v>0.32824858326842898</v>
      </c>
      <c r="BQ956" s="17">
        <v>0.131303263686363</v>
      </c>
      <c r="BR956" s="17">
        <v>0</v>
      </c>
      <c r="BS956" s="17"/>
      <c r="BT956" s="17">
        <v>0.29216188159763401</v>
      </c>
      <c r="BU956" s="17">
        <v>0.26087080725582301</v>
      </c>
      <c r="BV956" s="17"/>
      <c r="BW956" s="17">
        <v>0.32760519839427099</v>
      </c>
      <c r="BX956" s="17">
        <v>0.25079731459418603</v>
      </c>
      <c r="BY956" s="17"/>
      <c r="BZ956" s="17">
        <v>0.224671436730809</v>
      </c>
      <c r="CA956" s="17" t="s">
        <v>131</v>
      </c>
      <c r="CB956" s="17">
        <v>0.36912063180175397</v>
      </c>
      <c r="CC956" s="17"/>
      <c r="CD956" s="17">
        <v>0.30109717713748801</v>
      </c>
      <c r="CE956" s="17">
        <v>0.23506838568239599</v>
      </c>
      <c r="CF956" s="17">
        <v>0.25479930454195898</v>
      </c>
      <c r="CG956" s="17"/>
      <c r="CH956" s="17">
        <v>0.22292577102289701</v>
      </c>
      <c r="CI956" s="17">
        <v>0.30847380464916202</v>
      </c>
      <c r="CJ956" s="17">
        <v>0.12807064571879201</v>
      </c>
      <c r="CK956" s="17"/>
      <c r="CL956" s="17">
        <v>0.24349546759066201</v>
      </c>
      <c r="CM956" s="17">
        <v>0.31036290931612798</v>
      </c>
      <c r="CN956" s="17"/>
      <c r="CO956" s="17">
        <v>0.502578658334211</v>
      </c>
      <c r="CP956" s="17">
        <v>0.34904876708021298</v>
      </c>
      <c r="CQ956" s="17">
        <v>0.19803803203204101</v>
      </c>
      <c r="CR956" s="17">
        <v>0.171741268072401</v>
      </c>
    </row>
    <row r="957" spans="2:96" x14ac:dyDescent="0.25">
      <c r="B957" t="s">
        <v>454</v>
      </c>
      <c r="C957" s="17">
        <v>0.48846552893579498</v>
      </c>
      <c r="D957" s="17">
        <v>0.47624747157282499</v>
      </c>
      <c r="E957" s="17">
        <v>0.50437143324363898</v>
      </c>
      <c r="F957" s="17"/>
      <c r="G957" s="17">
        <v>0.458016575811937</v>
      </c>
      <c r="H957" s="17">
        <v>0.489431672110619</v>
      </c>
      <c r="I957" s="17">
        <v>0.43500411454233701</v>
      </c>
      <c r="J957" s="17">
        <v>0.484344488176706</v>
      </c>
      <c r="K957" s="17">
        <v>0.44007477451121602</v>
      </c>
      <c r="L957" s="17">
        <v>0.67863400517081596</v>
      </c>
      <c r="M957" s="17"/>
      <c r="N957" s="17">
        <v>0.45014477318333701</v>
      </c>
      <c r="O957" s="17">
        <v>0.43543451993461202</v>
      </c>
      <c r="P957" s="17">
        <v>0.49099242666286402</v>
      </c>
      <c r="Q957" s="17">
        <v>0.56752845609460201</v>
      </c>
      <c r="R957" s="17"/>
      <c r="S957" s="17">
        <v>0.42820585822478602</v>
      </c>
      <c r="T957" s="17">
        <v>0.57785210674699305</v>
      </c>
      <c r="U957" s="17">
        <v>0.472887331673434</v>
      </c>
      <c r="V957" s="17">
        <v>0.46679105686556699</v>
      </c>
      <c r="W957" s="17">
        <v>0.37526962603807301</v>
      </c>
      <c r="X957" s="17">
        <v>0.41411609448171099</v>
      </c>
      <c r="Y957" s="17">
        <v>0.32513080456233701</v>
      </c>
      <c r="Z957" s="17">
        <v>0.76696146074440397</v>
      </c>
      <c r="AA957" s="17">
        <v>0.474802763685649</v>
      </c>
      <c r="AB957" s="17">
        <v>0.43989843481320501</v>
      </c>
      <c r="AC957" s="17">
        <v>0.59426243000429302</v>
      </c>
      <c r="AD957" s="17">
        <v>0.64235271321980503</v>
      </c>
      <c r="AE957" s="17"/>
      <c r="AF957" s="17">
        <v>0.390076318110116</v>
      </c>
      <c r="AG957" s="17">
        <v>0.54354076663144502</v>
      </c>
      <c r="AH957" s="17">
        <v>0.55880026416369499</v>
      </c>
      <c r="AI957" s="17">
        <v>0</v>
      </c>
      <c r="AJ957" s="17">
        <v>0.53673896115188602</v>
      </c>
      <c r="AK957" s="17"/>
      <c r="AL957" s="17">
        <v>0.36844040210111201</v>
      </c>
      <c r="AM957" s="17">
        <v>0.51011189595444895</v>
      </c>
      <c r="AN957" s="17">
        <v>0.47561928202109699</v>
      </c>
      <c r="AO957" s="17"/>
      <c r="AP957" s="17">
        <v>0.58560983255521404</v>
      </c>
      <c r="AQ957" s="17">
        <v>0.52613522772197596</v>
      </c>
      <c r="AR957" s="17">
        <v>0.39619041124606702</v>
      </c>
      <c r="AS957" s="17">
        <v>0.443428086426715</v>
      </c>
      <c r="AT957" s="17">
        <v>0.47209537979092298</v>
      </c>
      <c r="AU957" s="17"/>
      <c r="AV957" s="17">
        <v>1</v>
      </c>
      <c r="AW957" s="17">
        <v>0.446864424039907</v>
      </c>
      <c r="AX957" s="17">
        <v>0.50304027877841295</v>
      </c>
      <c r="AY957" s="17">
        <v>0.67148520690443503</v>
      </c>
      <c r="AZ957" s="17">
        <v>0.68951386689944805</v>
      </c>
      <c r="BA957" s="17">
        <v>0.43865961714190499</v>
      </c>
      <c r="BB957" s="17">
        <v>0.59258832718918397</v>
      </c>
      <c r="BC957" s="17">
        <v>0.26791314147399198</v>
      </c>
      <c r="BD957" s="17">
        <v>0.43105344096062898</v>
      </c>
      <c r="BE957" s="17">
        <v>0</v>
      </c>
      <c r="BF957" s="17">
        <v>0.67409456535013901</v>
      </c>
      <c r="BG957" s="17">
        <v>0.41388151724273597</v>
      </c>
      <c r="BH957" s="17">
        <v>0.56137283631255896</v>
      </c>
      <c r="BI957" s="17">
        <v>1</v>
      </c>
      <c r="BJ957" s="17">
        <v>0.22338870170312999</v>
      </c>
      <c r="BK957" s="17">
        <v>0.267569195893754</v>
      </c>
      <c r="BL957" s="17"/>
      <c r="BM957" s="17">
        <v>0.45459417548075298</v>
      </c>
      <c r="BN957" s="17">
        <v>0.44518815143257401</v>
      </c>
      <c r="BO957" s="17">
        <v>0.595107648174937</v>
      </c>
      <c r="BP957" s="17">
        <v>0.54334277169418999</v>
      </c>
      <c r="BQ957" s="17">
        <v>0.55515799579500902</v>
      </c>
      <c r="BR957" s="17">
        <v>0</v>
      </c>
      <c r="BS957" s="17"/>
      <c r="BT957" s="17">
        <v>0.43134381473001698</v>
      </c>
      <c r="BU957" s="17">
        <v>0.55460491417650903</v>
      </c>
      <c r="BV957" s="17"/>
      <c r="BW957" s="17">
        <v>0.47120522186539399</v>
      </c>
      <c r="BX957" s="17">
        <v>0.497227261995831</v>
      </c>
      <c r="BY957" s="17"/>
      <c r="BZ957" s="17">
        <v>0.49577382120403002</v>
      </c>
      <c r="CA957" s="17" t="s">
        <v>131</v>
      </c>
      <c r="CB957" s="17">
        <v>0.47674257334776798</v>
      </c>
      <c r="CC957" s="17"/>
      <c r="CD957" s="17">
        <v>0.480017641890434</v>
      </c>
      <c r="CE957" s="17">
        <v>0.53085844221465395</v>
      </c>
      <c r="CF957" s="17">
        <v>0.42217819534675399</v>
      </c>
      <c r="CG957" s="17"/>
      <c r="CH957" s="17">
        <v>0.48869867101001802</v>
      </c>
      <c r="CI957" s="17">
        <v>0.38238971725348397</v>
      </c>
      <c r="CJ957" s="17">
        <v>0.69513182524842698</v>
      </c>
      <c r="CK957" s="17"/>
      <c r="CL957" s="17">
        <v>0.53564585623931704</v>
      </c>
      <c r="CM957" s="17">
        <v>0.46617196076183498</v>
      </c>
      <c r="CN957" s="17"/>
      <c r="CO957" s="17">
        <v>0.44099072502008502</v>
      </c>
      <c r="CP957" s="17">
        <v>0.45276729401089999</v>
      </c>
      <c r="CQ957" s="17">
        <v>0.57216688860157106</v>
      </c>
      <c r="CR957" s="17">
        <v>0.45580063472096999</v>
      </c>
    </row>
    <row r="958" spans="2:96" x14ac:dyDescent="0.25">
      <c r="B958" t="s">
        <v>455</v>
      </c>
      <c r="C958" s="17">
        <v>0.15527514539411699</v>
      </c>
      <c r="D958" s="17">
        <v>0.14033146776913599</v>
      </c>
      <c r="E958" s="17">
        <v>0.1747293596975</v>
      </c>
      <c r="F958" s="17"/>
      <c r="G958" s="17">
        <v>0.169704019689601</v>
      </c>
      <c r="H958" s="17">
        <v>0.103880040600976</v>
      </c>
      <c r="I958" s="17">
        <v>0.18630036620590801</v>
      </c>
      <c r="J958" s="17">
        <v>0.16276478678477599</v>
      </c>
      <c r="K958" s="17">
        <v>0.15261512780353001</v>
      </c>
      <c r="L958" s="17">
        <v>0.141447493511343</v>
      </c>
      <c r="M958" s="17"/>
      <c r="N958" s="17">
        <v>0.15912005748114699</v>
      </c>
      <c r="O958" s="17">
        <v>0.24730097332369499</v>
      </c>
      <c r="P958" s="17">
        <v>0.17795939811405401</v>
      </c>
      <c r="Q958" s="17">
        <v>5.9085177737750801E-2</v>
      </c>
      <c r="R958" s="17"/>
      <c r="S958" s="17">
        <v>0.13692750098930201</v>
      </c>
      <c r="T958" s="17">
        <v>9.8662912823716906E-2</v>
      </c>
      <c r="U958" s="17">
        <v>0.15792684977975999</v>
      </c>
      <c r="V958" s="17">
        <v>0.116763194747296</v>
      </c>
      <c r="W958" s="17">
        <v>0.19959640028214001</v>
      </c>
      <c r="X958" s="17">
        <v>0.20183035075219</v>
      </c>
      <c r="Y958" s="17">
        <v>0.44121722722705797</v>
      </c>
      <c r="Z958" s="17">
        <v>0</v>
      </c>
      <c r="AA958" s="17">
        <v>0.114407189616146</v>
      </c>
      <c r="AB958" s="17">
        <v>8.2965822332668401E-2</v>
      </c>
      <c r="AC958" s="17">
        <v>0.218812217279126</v>
      </c>
      <c r="AD958" s="17">
        <v>0.13781507834061699</v>
      </c>
      <c r="AE958" s="17"/>
      <c r="AF958" s="17">
        <v>0.13748328990066899</v>
      </c>
      <c r="AG958" s="17">
        <v>0.16188807495798199</v>
      </c>
      <c r="AH958" s="17">
        <v>0</v>
      </c>
      <c r="AI958" s="17">
        <v>0</v>
      </c>
      <c r="AJ958" s="17">
        <v>0.20858311974093999</v>
      </c>
      <c r="AK958" s="17"/>
      <c r="AL958" s="17">
        <v>9.8791888777035999E-2</v>
      </c>
      <c r="AM958" s="17">
        <v>0.17635464339849499</v>
      </c>
      <c r="AN958" s="17">
        <v>0.14712715416862701</v>
      </c>
      <c r="AO958" s="17"/>
      <c r="AP958" s="17">
        <v>0.112649777782933</v>
      </c>
      <c r="AQ958" s="17">
        <v>0.14063584947316299</v>
      </c>
      <c r="AR958" s="17">
        <v>0.19236384047996299</v>
      </c>
      <c r="AS958" s="17">
        <v>0.20842242315707901</v>
      </c>
      <c r="AT958" s="17">
        <v>0</v>
      </c>
      <c r="AU958" s="17"/>
      <c r="AV958" s="17">
        <v>0</v>
      </c>
      <c r="AW958" s="17">
        <v>0.16444312827268401</v>
      </c>
      <c r="AX958" s="17">
        <v>5.6122088841498899E-2</v>
      </c>
      <c r="AY958" s="17">
        <v>0.27453006404257602</v>
      </c>
      <c r="AZ958" s="17">
        <v>0</v>
      </c>
      <c r="BA958" s="17">
        <v>0.216259660528168</v>
      </c>
      <c r="BB958" s="17">
        <v>0.17138139311136399</v>
      </c>
      <c r="BC958" s="17">
        <v>0.12942453946433199</v>
      </c>
      <c r="BD958" s="17">
        <v>0.24939717522208901</v>
      </c>
      <c r="BE958" s="17">
        <v>0.57207888093982096</v>
      </c>
      <c r="BF958" s="17">
        <v>0</v>
      </c>
      <c r="BG958" s="17">
        <v>0.16439499066266899</v>
      </c>
      <c r="BH958" s="17">
        <v>0.117121503300003</v>
      </c>
      <c r="BI958" s="17">
        <v>0</v>
      </c>
      <c r="BJ958" s="17">
        <v>0.17781069345776301</v>
      </c>
      <c r="BK958" s="17">
        <v>0.106153044346167</v>
      </c>
      <c r="BL958" s="17"/>
      <c r="BM958" s="17">
        <v>0.19096088473161399</v>
      </c>
      <c r="BN958" s="17">
        <v>0.134278371995743</v>
      </c>
      <c r="BO958" s="17">
        <v>0.143854813787926</v>
      </c>
      <c r="BP958" s="17">
        <v>9.3832080511729393E-2</v>
      </c>
      <c r="BQ958" s="17">
        <v>0.18706067924779399</v>
      </c>
      <c r="BR958" s="17">
        <v>0.45174479493909597</v>
      </c>
      <c r="BS958" s="17"/>
      <c r="BT958" s="17">
        <v>0.17892401248026599</v>
      </c>
      <c r="BU958" s="17">
        <v>0.13157676433014301</v>
      </c>
      <c r="BV958" s="17"/>
      <c r="BW958" s="17">
        <v>0.12128355351108699</v>
      </c>
      <c r="BX958" s="17">
        <v>0.18671892063141099</v>
      </c>
      <c r="BY958" s="17"/>
      <c r="BZ958" s="17">
        <v>0.20029009933215999</v>
      </c>
      <c r="CA958" s="17" t="s">
        <v>131</v>
      </c>
      <c r="CB958" s="17">
        <v>8.3068358029250902E-2</v>
      </c>
      <c r="CC958" s="17"/>
      <c r="CD958" s="17">
        <v>0.146739297136146</v>
      </c>
      <c r="CE958" s="17">
        <v>0.15107051004869701</v>
      </c>
      <c r="CF958" s="17">
        <v>0.218045900364464</v>
      </c>
      <c r="CG958" s="17"/>
      <c r="CH958" s="17">
        <v>0.209737223571176</v>
      </c>
      <c r="CI958" s="17">
        <v>0.198347243103942</v>
      </c>
      <c r="CJ958" s="17">
        <v>0.13420889445810599</v>
      </c>
      <c r="CK958" s="17"/>
      <c r="CL958" s="17">
        <v>0.14512804211085101</v>
      </c>
      <c r="CM958" s="17">
        <v>0.16131864843600599</v>
      </c>
      <c r="CN958" s="17"/>
      <c r="CO958" s="17">
        <v>5.64306166457045E-2</v>
      </c>
      <c r="CP958" s="17">
        <v>0.145147589667494</v>
      </c>
      <c r="CQ958" s="17">
        <v>0.18153664735588901</v>
      </c>
      <c r="CR958" s="17">
        <v>0.18875868404087801</v>
      </c>
    </row>
    <row r="959" spans="2:96" x14ac:dyDescent="0.25">
      <c r="B959" t="s">
        <v>456</v>
      </c>
      <c r="C959" s="17">
        <v>5.9958808438845899E-2</v>
      </c>
      <c r="D959" s="17">
        <v>7.1371936646926606E-2</v>
      </c>
      <c r="E959" s="17">
        <v>4.5100789709854698E-2</v>
      </c>
      <c r="F959" s="17"/>
      <c r="G959" s="17">
        <v>0</v>
      </c>
      <c r="H959" s="17">
        <v>7.2862869566095501E-2</v>
      </c>
      <c r="I959" s="17">
        <v>7.2320774345864605E-2</v>
      </c>
      <c r="J959" s="17">
        <v>0.107842559311092</v>
      </c>
      <c r="K959" s="17">
        <v>8.4012524299645397E-2</v>
      </c>
      <c r="L959" s="17">
        <v>3.54661576801205E-2</v>
      </c>
      <c r="M959" s="17"/>
      <c r="N959" s="17">
        <v>7.7436464487881801E-2</v>
      </c>
      <c r="O959" s="17">
        <v>1.8690151314828499E-2</v>
      </c>
      <c r="P959" s="17">
        <v>4.88955609763937E-2</v>
      </c>
      <c r="Q959" s="17">
        <v>8.5416031810495494E-2</v>
      </c>
      <c r="R959" s="17"/>
      <c r="S959" s="17">
        <v>6.9377819084569706E-2</v>
      </c>
      <c r="T959" s="17">
        <v>0</v>
      </c>
      <c r="U959" s="17">
        <v>0</v>
      </c>
      <c r="V959" s="17">
        <v>0.16873890981966599</v>
      </c>
      <c r="W959" s="17">
        <v>0</v>
      </c>
      <c r="X959" s="17">
        <v>6.5369237603046096E-2</v>
      </c>
      <c r="Y959" s="17">
        <v>0</v>
      </c>
      <c r="Z959" s="17">
        <v>0.23303853925559601</v>
      </c>
      <c r="AA959" s="17">
        <v>0.159329466360148</v>
      </c>
      <c r="AB959" s="17">
        <v>0.14580630821844801</v>
      </c>
      <c r="AC959" s="17">
        <v>0</v>
      </c>
      <c r="AD959" s="17">
        <v>0</v>
      </c>
      <c r="AE959" s="17"/>
      <c r="AF959" s="17">
        <v>7.6574089767319997E-2</v>
      </c>
      <c r="AG959" s="17">
        <v>5.8666332842468701E-2</v>
      </c>
      <c r="AH959" s="17">
        <v>8.1225007538311994E-2</v>
      </c>
      <c r="AI959" s="17">
        <v>0</v>
      </c>
      <c r="AJ959" s="17">
        <v>3.0560437170434201E-2</v>
      </c>
      <c r="AK959" s="17"/>
      <c r="AL959" s="17">
        <v>1.8043747749940199E-2</v>
      </c>
      <c r="AM959" s="17">
        <v>4.7543573140824899E-2</v>
      </c>
      <c r="AN959" s="17">
        <v>7.5286280030250299E-2</v>
      </c>
      <c r="AO959" s="17"/>
      <c r="AP959" s="17">
        <v>4.6234543343592699E-2</v>
      </c>
      <c r="AQ959" s="17">
        <v>3.9561584491932297E-2</v>
      </c>
      <c r="AR959" s="17">
        <v>6.4126021952465098E-2</v>
      </c>
      <c r="AS959" s="17">
        <v>8.3928212741499503E-2</v>
      </c>
      <c r="AT959" s="17">
        <v>0.52790462020907702</v>
      </c>
      <c r="AU959" s="17"/>
      <c r="AV959" s="17">
        <v>0</v>
      </c>
      <c r="AW959" s="17">
        <v>0.21224876254914801</v>
      </c>
      <c r="AX959" s="17">
        <v>6.4325806864409904E-2</v>
      </c>
      <c r="AY959" s="17">
        <v>0</v>
      </c>
      <c r="AZ959" s="17">
        <v>4.12825055583982E-2</v>
      </c>
      <c r="BA959" s="17">
        <v>6.1314252036983E-2</v>
      </c>
      <c r="BB959" s="17">
        <v>4.1740046955173998E-2</v>
      </c>
      <c r="BC959" s="17">
        <v>0</v>
      </c>
      <c r="BD959" s="17">
        <v>0</v>
      </c>
      <c r="BE959" s="17">
        <v>0</v>
      </c>
      <c r="BF959" s="17">
        <v>0</v>
      </c>
      <c r="BG959" s="17">
        <v>9.5294903333803499E-2</v>
      </c>
      <c r="BH959" s="17">
        <v>0</v>
      </c>
      <c r="BI959" s="17">
        <v>0</v>
      </c>
      <c r="BJ959" s="17">
        <v>0.10227209298376699</v>
      </c>
      <c r="BK959" s="17">
        <v>0.251307784382933</v>
      </c>
      <c r="BL959" s="17"/>
      <c r="BM959" s="17">
        <v>5.1792179769806899E-2</v>
      </c>
      <c r="BN959" s="17">
        <v>6.1837091866422E-2</v>
      </c>
      <c r="BO959" s="17">
        <v>7.1910965404175298E-2</v>
      </c>
      <c r="BP959" s="17">
        <v>0</v>
      </c>
      <c r="BQ959" s="17">
        <v>0.126478061270833</v>
      </c>
      <c r="BR959" s="17">
        <v>0.54825520506090397</v>
      </c>
      <c r="BS959" s="17"/>
      <c r="BT959" s="17">
        <v>6.7264421300680402E-2</v>
      </c>
      <c r="BU959" s="17">
        <v>5.2947514237525299E-2</v>
      </c>
      <c r="BV959" s="17"/>
      <c r="BW959" s="17">
        <v>5.7839645221611002E-2</v>
      </c>
      <c r="BX959" s="17">
        <v>5.2136872540445203E-2</v>
      </c>
      <c r="BY959" s="17"/>
      <c r="BZ959" s="17">
        <v>5.3032874906106801E-2</v>
      </c>
      <c r="CA959" s="17" t="s">
        <v>131</v>
      </c>
      <c r="CB959" s="17">
        <v>7.1068436821227807E-2</v>
      </c>
      <c r="CC959" s="17"/>
      <c r="CD959" s="17">
        <v>6.3789928919654695E-2</v>
      </c>
      <c r="CE959" s="17">
        <v>3.9362234051158601E-2</v>
      </c>
      <c r="CF959" s="17">
        <v>0.104976599746823</v>
      </c>
      <c r="CG959" s="17"/>
      <c r="CH959" s="17">
        <v>6.4222451143571196E-2</v>
      </c>
      <c r="CI959" s="17">
        <v>3.2494325605743099E-2</v>
      </c>
      <c r="CJ959" s="17">
        <v>4.2588634574675099E-2</v>
      </c>
      <c r="CK959" s="17"/>
      <c r="CL959" s="17">
        <v>6.2743659007194294E-2</v>
      </c>
      <c r="CM959" s="17">
        <v>4.3014901717184403E-2</v>
      </c>
      <c r="CN959" s="17"/>
      <c r="CO959" s="17">
        <v>0</v>
      </c>
      <c r="CP959" s="17">
        <v>5.3036349241392701E-2</v>
      </c>
      <c r="CQ959" s="17">
        <v>2.94523502330525E-2</v>
      </c>
      <c r="CR959" s="17">
        <v>0.14037956406267901</v>
      </c>
    </row>
    <row r="960" spans="2:96" x14ac:dyDescent="0.25">
      <c r="B960" t="s">
        <v>175</v>
      </c>
      <c r="C960" s="17">
        <v>1.6158364998064601E-2</v>
      </c>
      <c r="D960" s="17">
        <v>8.9610766878624806E-3</v>
      </c>
      <c r="E960" s="17">
        <v>2.5528052480872299E-2</v>
      </c>
      <c r="F960" s="17"/>
      <c r="G960" s="17">
        <v>0</v>
      </c>
      <c r="H960" s="17">
        <v>3.31463704006877E-2</v>
      </c>
      <c r="I960" s="17">
        <v>2.5288830698638201E-2</v>
      </c>
      <c r="J960" s="17">
        <v>2.92908232037234E-2</v>
      </c>
      <c r="K960" s="17">
        <v>0</v>
      </c>
      <c r="L960" s="17">
        <v>0</v>
      </c>
      <c r="M960" s="17"/>
      <c r="N960" s="17">
        <v>2.0984159302644498E-2</v>
      </c>
      <c r="O960" s="17">
        <v>0</v>
      </c>
      <c r="P960" s="17">
        <v>0</v>
      </c>
      <c r="Q960" s="17">
        <v>3.6209230512825298E-2</v>
      </c>
      <c r="R960" s="17"/>
      <c r="S960" s="17">
        <v>2.6089135227586598E-2</v>
      </c>
      <c r="T960" s="17">
        <v>0</v>
      </c>
      <c r="U960" s="17">
        <v>9.9874359401460402E-2</v>
      </c>
      <c r="V960" s="17">
        <v>0</v>
      </c>
      <c r="W960" s="17">
        <v>0</v>
      </c>
      <c r="X960" s="17">
        <v>0</v>
      </c>
      <c r="Y960" s="17">
        <v>0</v>
      </c>
      <c r="Z960" s="17">
        <v>0</v>
      </c>
      <c r="AA960" s="17">
        <v>0</v>
      </c>
      <c r="AB960" s="17">
        <v>0</v>
      </c>
      <c r="AC960" s="17">
        <v>0</v>
      </c>
      <c r="AD960" s="17">
        <v>4.80326319277464E-2</v>
      </c>
      <c r="AE960" s="17"/>
      <c r="AF960" s="17">
        <v>0</v>
      </c>
      <c r="AG960" s="17">
        <v>0</v>
      </c>
      <c r="AH960" s="17">
        <v>0</v>
      </c>
      <c r="AI960" s="17">
        <v>0</v>
      </c>
      <c r="AJ960" s="17">
        <v>3.1140108207731099E-2</v>
      </c>
      <c r="AK960" s="17"/>
      <c r="AL960" s="17">
        <v>0</v>
      </c>
      <c r="AM960" s="17">
        <v>0</v>
      </c>
      <c r="AN960" s="17">
        <v>0</v>
      </c>
      <c r="AO960" s="17"/>
      <c r="AP960" s="17">
        <v>0</v>
      </c>
      <c r="AQ960" s="17">
        <v>4.38778263584194E-2</v>
      </c>
      <c r="AR960" s="17">
        <v>0</v>
      </c>
      <c r="AS960" s="17">
        <v>4.1622741321343699E-2</v>
      </c>
      <c r="AT960" s="17">
        <v>0</v>
      </c>
      <c r="AU960" s="17"/>
      <c r="AV960" s="17">
        <v>0</v>
      </c>
      <c r="AW960" s="17">
        <v>0</v>
      </c>
      <c r="AX960" s="17">
        <v>0</v>
      </c>
      <c r="AY960" s="17">
        <v>0</v>
      </c>
      <c r="AZ960" s="17">
        <v>0</v>
      </c>
      <c r="BA960" s="17">
        <v>0.13917536317509299</v>
      </c>
      <c r="BB960" s="17">
        <v>4.89847234915224E-2</v>
      </c>
      <c r="BC960" s="17">
        <v>0</v>
      </c>
      <c r="BD960" s="17">
        <v>0</v>
      </c>
      <c r="BE960" s="17">
        <v>0</v>
      </c>
      <c r="BF960" s="17">
        <v>0</v>
      </c>
      <c r="BG960" s="17">
        <v>0</v>
      </c>
      <c r="BH960" s="17">
        <v>0</v>
      </c>
      <c r="BI960" s="17">
        <v>0</v>
      </c>
      <c r="BJ960" s="17">
        <v>0</v>
      </c>
      <c r="BK960" s="17">
        <v>0</v>
      </c>
      <c r="BL960" s="17"/>
      <c r="BM960" s="17">
        <v>3.3353794302251397E-2</v>
      </c>
      <c r="BN960" s="17">
        <v>0</v>
      </c>
      <c r="BO960" s="17">
        <v>0</v>
      </c>
      <c r="BP960" s="17">
        <v>3.4576564525650999E-2</v>
      </c>
      <c r="BQ960" s="17">
        <v>0</v>
      </c>
      <c r="BR960" s="17">
        <v>0</v>
      </c>
      <c r="BS960" s="17"/>
      <c r="BT960" s="17">
        <v>3.0305869891403301E-2</v>
      </c>
      <c r="BU960" s="17">
        <v>0</v>
      </c>
      <c r="BV960" s="17"/>
      <c r="BW960" s="17">
        <v>2.2066381007636499E-2</v>
      </c>
      <c r="BX960" s="17">
        <v>1.3119630238126701E-2</v>
      </c>
      <c r="BY960" s="17"/>
      <c r="BZ960" s="17">
        <v>2.62317678268944E-2</v>
      </c>
      <c r="CA960" s="17" t="s">
        <v>131</v>
      </c>
      <c r="CB960" s="17">
        <v>0</v>
      </c>
      <c r="CC960" s="17"/>
      <c r="CD960" s="17">
        <v>8.3559549162768795E-3</v>
      </c>
      <c r="CE960" s="17">
        <v>4.36404280030952E-2</v>
      </c>
      <c r="CF960" s="17">
        <v>0</v>
      </c>
      <c r="CG960" s="17"/>
      <c r="CH960" s="17">
        <v>1.44158832523377E-2</v>
      </c>
      <c r="CI960" s="17">
        <v>7.8294909387668796E-2</v>
      </c>
      <c r="CJ960" s="17">
        <v>0</v>
      </c>
      <c r="CK960" s="17"/>
      <c r="CL960" s="17">
        <v>1.29869750519761E-2</v>
      </c>
      <c r="CM960" s="17">
        <v>1.9131579768846801E-2</v>
      </c>
      <c r="CN960" s="17"/>
      <c r="CO960" s="17">
        <v>0</v>
      </c>
      <c r="CP960" s="17">
        <v>0</v>
      </c>
      <c r="CQ960" s="17">
        <v>1.8806081777446599E-2</v>
      </c>
      <c r="CR960" s="17">
        <v>4.33198491030726E-2</v>
      </c>
    </row>
    <row r="961" spans="2:96" x14ac:dyDescent="0.25">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c r="AY961" s="17"/>
      <c r="AZ961" s="17"/>
      <c r="BA961" s="17"/>
      <c r="BB961" s="17"/>
      <c r="BC961" s="17"/>
      <c r="BD961" s="17"/>
      <c r="BE961" s="17"/>
      <c r="BF961" s="17"/>
      <c r="BG961" s="17"/>
      <c r="BH961" s="17"/>
      <c r="BI961" s="17"/>
      <c r="BJ961" s="17"/>
      <c r="BK961" s="17"/>
      <c r="BL961" s="17"/>
      <c r="BM961" s="17"/>
      <c r="BN961" s="17"/>
      <c r="BO961" s="17"/>
      <c r="BP961" s="17"/>
      <c r="BQ961" s="17"/>
      <c r="BR961" s="17"/>
      <c r="BS961" s="17"/>
      <c r="BT961" s="17"/>
      <c r="BU961" s="17"/>
      <c r="BV961" s="17"/>
      <c r="BW961" s="17"/>
      <c r="BX961" s="17"/>
      <c r="BY961" s="17"/>
      <c r="BZ961" s="17"/>
      <c r="CA961" s="17"/>
      <c r="CB961" s="17"/>
      <c r="CC961" s="17"/>
      <c r="CD961" s="17"/>
      <c r="CE961" s="17"/>
      <c r="CF961" s="17"/>
      <c r="CG961" s="17"/>
      <c r="CH961" s="17"/>
      <c r="CI961" s="17"/>
      <c r="CJ961" s="17"/>
      <c r="CK961" s="17"/>
      <c r="CL961" s="17"/>
      <c r="CM961" s="17"/>
      <c r="CN961" s="17"/>
      <c r="CO961" s="17"/>
      <c r="CP961" s="17"/>
      <c r="CQ961" s="17"/>
      <c r="CR961" s="17"/>
    </row>
    <row r="962" spans="2:96" x14ac:dyDescent="0.25">
      <c r="B962" s="6" t="s">
        <v>471</v>
      </c>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c r="AK962" s="17"/>
      <c r="AL962" s="17"/>
      <c r="AM962" s="17"/>
      <c r="AN962" s="17"/>
      <c r="AO962" s="17"/>
      <c r="AP962" s="17"/>
      <c r="AQ962" s="17"/>
      <c r="AR962" s="17"/>
      <c r="AS962" s="17"/>
      <c r="AT962" s="17"/>
      <c r="AU962" s="17"/>
      <c r="AV962" s="17"/>
      <c r="AW962" s="17"/>
      <c r="AX962" s="17"/>
      <c r="AY962" s="17"/>
      <c r="AZ962" s="17"/>
      <c r="BA962" s="17"/>
      <c r="BB962" s="17"/>
      <c r="BC962" s="17"/>
      <c r="BD962" s="17"/>
      <c r="BE962" s="17"/>
      <c r="BF962" s="17"/>
      <c r="BG962" s="17"/>
      <c r="BH962" s="17"/>
      <c r="BI962" s="17"/>
      <c r="BJ962" s="17"/>
      <c r="BK962" s="17"/>
      <c r="BL962" s="17"/>
      <c r="BM962" s="17"/>
      <c r="BN962" s="17"/>
      <c r="BO962" s="17"/>
      <c r="BP962" s="17"/>
      <c r="BQ962" s="17"/>
      <c r="BR962" s="17"/>
      <c r="BS962" s="17"/>
      <c r="BT962" s="17"/>
      <c r="BU962" s="17"/>
      <c r="BV962" s="17"/>
      <c r="BW962" s="17"/>
      <c r="BX962" s="17"/>
      <c r="BY962" s="17"/>
      <c r="BZ962" s="17"/>
      <c r="CA962" s="17"/>
      <c r="CB962" s="17"/>
      <c r="CC962" s="17"/>
      <c r="CD962" s="17"/>
      <c r="CE962" s="17"/>
      <c r="CF962" s="17"/>
      <c r="CG962" s="17"/>
      <c r="CH962" s="17"/>
      <c r="CI962" s="17"/>
      <c r="CJ962" s="17"/>
      <c r="CK962" s="17"/>
      <c r="CL962" s="17"/>
      <c r="CM962" s="17"/>
      <c r="CN962" s="17"/>
      <c r="CO962" s="17"/>
      <c r="CP962" s="17"/>
      <c r="CQ962" s="17"/>
      <c r="CR962" s="17"/>
    </row>
    <row r="963" spans="2:96" x14ac:dyDescent="0.25">
      <c r="B963" s="24" t="s">
        <v>393</v>
      </c>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c r="AD963" s="17"/>
      <c r="AE963" s="17"/>
      <c r="AF963" s="17"/>
      <c r="AG963" s="17"/>
      <c r="AH963" s="17"/>
      <c r="AI963" s="17"/>
      <c r="AJ963" s="17"/>
      <c r="AK963" s="17"/>
      <c r="AL963" s="17"/>
      <c r="AM963" s="17"/>
      <c r="AN963" s="17"/>
      <c r="AO963" s="17"/>
      <c r="AP963" s="17"/>
      <c r="AQ963" s="17"/>
      <c r="AR963" s="17"/>
      <c r="AS963" s="17"/>
      <c r="AT963" s="17"/>
      <c r="AU963" s="17"/>
      <c r="AV963" s="17"/>
      <c r="AW963" s="17"/>
      <c r="AX963" s="17"/>
      <c r="AY963" s="17"/>
      <c r="AZ963" s="17"/>
      <c r="BA963" s="17"/>
      <c r="BB963" s="17"/>
      <c r="BC963" s="17"/>
      <c r="BD963" s="17"/>
      <c r="BE963" s="17"/>
      <c r="BF963" s="17"/>
      <c r="BG963" s="17"/>
      <c r="BH963" s="17"/>
      <c r="BI963" s="17"/>
      <c r="BJ963" s="17"/>
      <c r="BK963" s="17"/>
      <c r="BL963" s="17"/>
      <c r="BM963" s="17"/>
      <c r="BN963" s="17"/>
      <c r="BO963" s="17"/>
      <c r="BP963" s="17"/>
      <c r="BQ963" s="17"/>
      <c r="BR963" s="17"/>
      <c r="BS963" s="17"/>
      <c r="BT963" s="17"/>
      <c r="BU963" s="17"/>
      <c r="BV963" s="17"/>
      <c r="BW963" s="17"/>
      <c r="BX963" s="17"/>
      <c r="BY963" s="17"/>
      <c r="BZ963" s="17"/>
      <c r="CA963" s="17"/>
      <c r="CB963" s="17"/>
      <c r="CC963" s="17"/>
      <c r="CD963" s="17"/>
      <c r="CE963" s="17"/>
      <c r="CF963" s="17"/>
      <c r="CG963" s="17"/>
      <c r="CH963" s="17"/>
      <c r="CI963" s="17"/>
      <c r="CJ963" s="17"/>
      <c r="CK963" s="17"/>
      <c r="CL963" s="17"/>
      <c r="CM963" s="17"/>
      <c r="CN963" s="17"/>
      <c r="CO963" s="17"/>
      <c r="CP963" s="17"/>
      <c r="CQ963" s="17"/>
      <c r="CR963" s="17"/>
    </row>
    <row r="964" spans="2:96" x14ac:dyDescent="0.25">
      <c r="B964" t="s">
        <v>453</v>
      </c>
      <c r="C964" s="17">
        <v>0.21102726931256899</v>
      </c>
      <c r="D964" s="17">
        <v>0.240978460818077</v>
      </c>
      <c r="E964" s="17">
        <v>0.17203573638390601</v>
      </c>
      <c r="F964" s="17"/>
      <c r="G964" s="17">
        <v>0.33874047069126301</v>
      </c>
      <c r="H964" s="17">
        <v>0.15559479724576999</v>
      </c>
      <c r="I964" s="17">
        <v>0.231184499822818</v>
      </c>
      <c r="J964" s="17">
        <v>0.16361781832698999</v>
      </c>
      <c r="K964" s="17">
        <v>0.246159224803782</v>
      </c>
      <c r="L964" s="17">
        <v>7.1350835859094297E-2</v>
      </c>
      <c r="M964" s="17"/>
      <c r="N964" s="17">
        <v>0.24992741473216901</v>
      </c>
      <c r="O964" s="17">
        <v>0.22362632871058399</v>
      </c>
      <c r="P964" s="17">
        <v>0.19207031090485699</v>
      </c>
      <c r="Q964" s="17">
        <v>0.17652492692119601</v>
      </c>
      <c r="R964" s="17"/>
      <c r="S964" s="17">
        <v>0.240886051491635</v>
      </c>
      <c r="T964" s="17">
        <v>0.21008644881781399</v>
      </c>
      <c r="U964" s="17">
        <v>0.28718214126814301</v>
      </c>
      <c r="V964" s="17">
        <v>5.7182058003623998E-2</v>
      </c>
      <c r="W964" s="17">
        <v>0.43927454085136203</v>
      </c>
      <c r="X964" s="17">
        <v>0.25025035548649999</v>
      </c>
      <c r="Y964" s="17">
        <v>0</v>
      </c>
      <c r="Z964" s="17">
        <v>0.28670343868957898</v>
      </c>
      <c r="AA964" s="17">
        <v>0.32147373039579102</v>
      </c>
      <c r="AB964" s="17">
        <v>0.33132943463567899</v>
      </c>
      <c r="AC964" s="17">
        <v>9.0419725778720303E-2</v>
      </c>
      <c r="AD964" s="17">
        <v>0.120866876984442</v>
      </c>
      <c r="AE964" s="17"/>
      <c r="AF964" s="17">
        <v>0.317541939653951</v>
      </c>
      <c r="AG964" s="17">
        <v>0.25151388998248198</v>
      </c>
      <c r="AH964" s="17">
        <v>0</v>
      </c>
      <c r="AI964" s="17">
        <v>1</v>
      </c>
      <c r="AJ964" s="17">
        <v>0.12875525710680299</v>
      </c>
      <c r="AK964" s="17"/>
      <c r="AL964" s="17">
        <v>0.406279788680381</v>
      </c>
      <c r="AM964" s="17">
        <v>0.23763404352053899</v>
      </c>
      <c r="AN964" s="17">
        <v>0</v>
      </c>
      <c r="AO964" s="17"/>
      <c r="AP964" s="17">
        <v>0.205125999483251</v>
      </c>
      <c r="AQ964" s="17">
        <v>0.16065646996215599</v>
      </c>
      <c r="AR964" s="17">
        <v>0.18602650887737901</v>
      </c>
      <c r="AS964" s="17">
        <v>0.30264099032636899</v>
      </c>
      <c r="AT964" s="17">
        <v>0</v>
      </c>
      <c r="AU964" s="17"/>
      <c r="AV964" s="17">
        <v>1</v>
      </c>
      <c r="AW964" s="17">
        <v>0.24233145472270301</v>
      </c>
      <c r="AX964" s="17">
        <v>0.30313621879519498</v>
      </c>
      <c r="AY964" s="17">
        <v>6.4706899793110506E-2</v>
      </c>
      <c r="AZ964" s="17">
        <v>0.16375636744462299</v>
      </c>
      <c r="BA964" s="17">
        <v>0.144591107117851</v>
      </c>
      <c r="BB964" s="17">
        <v>0.11597876967437599</v>
      </c>
      <c r="BC964" s="17">
        <v>0.247035064167483</v>
      </c>
      <c r="BD964" s="17">
        <v>0.182505037941915</v>
      </c>
      <c r="BE964" s="17">
        <v>0.42792111906017899</v>
      </c>
      <c r="BF964" s="17">
        <v>0.212123319476829</v>
      </c>
      <c r="BG964" s="17">
        <v>0.24523600376322299</v>
      </c>
      <c r="BH964" s="17">
        <v>0.321505660387439</v>
      </c>
      <c r="BI964" s="17">
        <v>0</v>
      </c>
      <c r="BJ964" s="17">
        <v>0.39376720995787801</v>
      </c>
      <c r="BK964" s="17">
        <v>0.26253222871015203</v>
      </c>
      <c r="BL964" s="17"/>
      <c r="BM964" s="17">
        <v>0.23760376959016799</v>
      </c>
      <c r="BN964" s="17">
        <v>0.19339271187021001</v>
      </c>
      <c r="BO964" s="17">
        <v>0.23666662327906399</v>
      </c>
      <c r="BP964" s="17">
        <v>0.21339095391662</v>
      </c>
      <c r="BQ964" s="17">
        <v>0.131303263686363</v>
      </c>
      <c r="BR964" s="17">
        <v>0</v>
      </c>
      <c r="BS964" s="17"/>
      <c r="BT964" s="17">
        <v>0.198324705080411</v>
      </c>
      <c r="BU964" s="17">
        <v>0.205538490277695</v>
      </c>
      <c r="BV964" s="17"/>
      <c r="BW964" s="17">
        <v>0.262843378131562</v>
      </c>
      <c r="BX964" s="17">
        <v>0.17668422256828001</v>
      </c>
      <c r="BY964" s="17"/>
      <c r="BZ964" s="17">
        <v>0.16629437186509799</v>
      </c>
      <c r="CA964" s="17" t="s">
        <v>131</v>
      </c>
      <c r="CB964" s="17">
        <v>0.28278162051438699</v>
      </c>
      <c r="CC964" s="17"/>
      <c r="CD964" s="17">
        <v>0.21483073432324601</v>
      </c>
      <c r="CE964" s="17">
        <v>0.18589647786503599</v>
      </c>
      <c r="CF964" s="17">
        <v>0.30762542319789399</v>
      </c>
      <c r="CG964" s="17"/>
      <c r="CH964" s="17">
        <v>0.14295258337035499</v>
      </c>
      <c r="CI964" s="17">
        <v>0.22840762341203799</v>
      </c>
      <c r="CJ964" s="17">
        <v>0.17417711415382101</v>
      </c>
      <c r="CK964" s="17"/>
      <c r="CL964" s="17">
        <v>0.18685162088016299</v>
      </c>
      <c r="CM964" s="17">
        <v>0.229326694306937</v>
      </c>
      <c r="CN964" s="17"/>
      <c r="CO964" s="17">
        <v>0.40741081864487999</v>
      </c>
      <c r="CP964" s="17">
        <v>0.23954028415673301</v>
      </c>
      <c r="CQ964" s="17">
        <v>0.12911410845982799</v>
      </c>
      <c r="CR964" s="17">
        <v>0.170982942418856</v>
      </c>
    </row>
    <row r="965" spans="2:96" x14ac:dyDescent="0.25">
      <c r="B965" t="s">
        <v>454</v>
      </c>
      <c r="C965" s="17">
        <v>0.41425252239403298</v>
      </c>
      <c r="D965" s="17">
        <v>0.41518688297701201</v>
      </c>
      <c r="E965" s="17">
        <v>0.41303613835028802</v>
      </c>
      <c r="F965" s="17"/>
      <c r="G965" s="17">
        <v>0.48673891562751498</v>
      </c>
      <c r="H965" s="17">
        <v>0.56154461157077395</v>
      </c>
      <c r="I965" s="17">
        <v>0.25843147018193502</v>
      </c>
      <c r="J965" s="17">
        <v>0.34765538344514901</v>
      </c>
      <c r="K965" s="17">
        <v>0.39286720956929699</v>
      </c>
      <c r="L965" s="17">
        <v>0.46166235955303297</v>
      </c>
      <c r="M965" s="17"/>
      <c r="N965" s="17">
        <v>0.38995114961871002</v>
      </c>
      <c r="O965" s="17">
        <v>0.348777740204533</v>
      </c>
      <c r="P965" s="17">
        <v>0.40103246250654501</v>
      </c>
      <c r="Q965" s="17">
        <v>0.501220844444214</v>
      </c>
      <c r="R965" s="17"/>
      <c r="S965" s="17">
        <v>0.37660977754750002</v>
      </c>
      <c r="T965" s="17">
        <v>0.47893221166977501</v>
      </c>
      <c r="U965" s="17">
        <v>0.20462608104472299</v>
      </c>
      <c r="V965" s="17">
        <v>0.48453274175815902</v>
      </c>
      <c r="W965" s="17">
        <v>0.26210698701507801</v>
      </c>
      <c r="X965" s="17">
        <v>0.34790113383759502</v>
      </c>
      <c r="Y965" s="17">
        <v>0.80024603450348097</v>
      </c>
      <c r="Z965" s="17">
        <v>0</v>
      </c>
      <c r="AA965" s="17">
        <v>0.27865009244934702</v>
      </c>
      <c r="AB965" s="17">
        <v>0.31187349690430299</v>
      </c>
      <c r="AC965" s="17">
        <v>0.59417891024219105</v>
      </c>
      <c r="AD965" s="17">
        <v>0.49278329238413998</v>
      </c>
      <c r="AE965" s="17"/>
      <c r="AF965" s="17">
        <v>0.34923916167318803</v>
      </c>
      <c r="AG965" s="17">
        <v>0.43631611822386002</v>
      </c>
      <c r="AH965" s="17">
        <v>0.62297584030406306</v>
      </c>
      <c r="AI965" s="17">
        <v>0</v>
      </c>
      <c r="AJ965" s="17">
        <v>0.39109370208155297</v>
      </c>
      <c r="AK965" s="17"/>
      <c r="AL965" s="17">
        <v>0.38274464081066301</v>
      </c>
      <c r="AM965" s="17">
        <v>0.40281502596655999</v>
      </c>
      <c r="AN965" s="17">
        <v>0.521025150905569</v>
      </c>
      <c r="AO965" s="17"/>
      <c r="AP965" s="17">
        <v>0.334283774088875</v>
      </c>
      <c r="AQ965" s="17">
        <v>0.489316401380743</v>
      </c>
      <c r="AR965" s="17">
        <v>0.46768092410794099</v>
      </c>
      <c r="AS965" s="17">
        <v>0.25608568482122301</v>
      </c>
      <c r="AT965" s="17">
        <v>1</v>
      </c>
      <c r="AU965" s="17"/>
      <c r="AV965" s="17">
        <v>0</v>
      </c>
      <c r="AW965" s="17">
        <v>0.23311247235886001</v>
      </c>
      <c r="AX965" s="17">
        <v>0.52220937496702102</v>
      </c>
      <c r="AY965" s="17">
        <v>0.48113516658349198</v>
      </c>
      <c r="AZ965" s="17">
        <v>0.52056523226220597</v>
      </c>
      <c r="BA965" s="17">
        <v>0.26236394693051301</v>
      </c>
      <c r="BB965" s="17">
        <v>0.40816367247318802</v>
      </c>
      <c r="BC965" s="17">
        <v>0.56191052014351806</v>
      </c>
      <c r="BD965" s="17">
        <v>0.40776614407719602</v>
      </c>
      <c r="BE965" s="17">
        <v>0.187859800016314</v>
      </c>
      <c r="BF965" s="17">
        <v>0.45683649836253498</v>
      </c>
      <c r="BG965" s="17">
        <v>0.38104722433724397</v>
      </c>
      <c r="BH965" s="17">
        <v>0.226604930674354</v>
      </c>
      <c r="BI965" s="17">
        <v>0</v>
      </c>
      <c r="BJ965" s="17">
        <v>0.40006499334495299</v>
      </c>
      <c r="BK965" s="17">
        <v>0.39113206468508099</v>
      </c>
      <c r="BL965" s="17"/>
      <c r="BM965" s="17">
        <v>0.37731416291133302</v>
      </c>
      <c r="BN965" s="17">
        <v>0.470142408122107</v>
      </c>
      <c r="BO965" s="17">
        <v>0.48472987488379399</v>
      </c>
      <c r="BP965" s="17">
        <v>0.337403233174837</v>
      </c>
      <c r="BQ965" s="17">
        <v>0.42249862969801399</v>
      </c>
      <c r="BR965" s="17">
        <v>0</v>
      </c>
      <c r="BS965" s="17"/>
      <c r="BT965" s="17">
        <v>0.47666897622083598</v>
      </c>
      <c r="BU965" s="17">
        <v>0.35181989469857899</v>
      </c>
      <c r="BV965" s="17"/>
      <c r="BW965" s="17">
        <v>0.44931313464468903</v>
      </c>
      <c r="BX965" s="17">
        <v>0.38075053268890402</v>
      </c>
      <c r="BY965" s="17"/>
      <c r="BZ965" s="17">
        <v>0.39090793518811401</v>
      </c>
      <c r="CA965" s="17" t="s">
        <v>131</v>
      </c>
      <c r="CB965" s="17">
        <v>0.45169869298922</v>
      </c>
      <c r="CC965" s="17"/>
      <c r="CD965" s="17">
        <v>0.44770645433258599</v>
      </c>
      <c r="CE965" s="17">
        <v>0.39840320046981698</v>
      </c>
      <c r="CF965" s="17">
        <v>0.16873714888896199</v>
      </c>
      <c r="CG965" s="17"/>
      <c r="CH965" s="17">
        <v>0.43598045056332801</v>
      </c>
      <c r="CI965" s="17">
        <v>0.34035672601392902</v>
      </c>
      <c r="CJ965" s="17">
        <v>0.31326800389329901</v>
      </c>
      <c r="CK965" s="17"/>
      <c r="CL965" s="17">
        <v>0.47743550240148103</v>
      </c>
      <c r="CM965" s="17">
        <v>0.37725781609879</v>
      </c>
      <c r="CN965" s="17"/>
      <c r="CO965" s="17">
        <v>0.49085126121676398</v>
      </c>
      <c r="CP965" s="17">
        <v>0.41090074600409399</v>
      </c>
      <c r="CQ965" s="17">
        <v>0.480542409695772</v>
      </c>
      <c r="CR965" s="17">
        <v>0.29324950319868498</v>
      </c>
    </row>
    <row r="966" spans="2:96" x14ac:dyDescent="0.25">
      <c r="B966" t="s">
        <v>455</v>
      </c>
      <c r="C966" s="17">
        <v>0.20770336067543499</v>
      </c>
      <c r="D966" s="17">
        <v>0.188890757993803</v>
      </c>
      <c r="E966" s="17">
        <v>0.23219428007007001</v>
      </c>
      <c r="F966" s="17"/>
      <c r="G966" s="17">
        <v>0.114468382208213</v>
      </c>
      <c r="H966" s="17">
        <v>0.140877209636661</v>
      </c>
      <c r="I966" s="17">
        <v>0.28276673657673002</v>
      </c>
      <c r="J966" s="17">
        <v>0.29889440554460101</v>
      </c>
      <c r="K966" s="17">
        <v>0.151604023628858</v>
      </c>
      <c r="L966" s="17">
        <v>0.25388332340869502</v>
      </c>
      <c r="M966" s="17"/>
      <c r="N966" s="17">
        <v>0.24387377807616101</v>
      </c>
      <c r="O966" s="17">
        <v>0.23802317128889799</v>
      </c>
      <c r="P966" s="17">
        <v>0.205474429994465</v>
      </c>
      <c r="Q966" s="17">
        <v>0.14945501783054499</v>
      </c>
      <c r="R966" s="17"/>
      <c r="S966" s="17">
        <v>0.267170974845308</v>
      </c>
      <c r="T966" s="17">
        <v>0.20208650214874199</v>
      </c>
      <c r="U966" s="17">
        <v>0.24164636259561401</v>
      </c>
      <c r="V966" s="17">
        <v>0.17535848247899499</v>
      </c>
      <c r="W966" s="17">
        <v>0.18371853552787001</v>
      </c>
      <c r="X966" s="17">
        <v>0.33647927307285902</v>
      </c>
      <c r="Y966" s="17">
        <v>0.13871125215112901</v>
      </c>
      <c r="Z966" s="17">
        <v>0.24708428346132699</v>
      </c>
      <c r="AA966" s="17">
        <v>0.126139521178567</v>
      </c>
      <c r="AB966" s="17">
        <v>0.147350627753394</v>
      </c>
      <c r="AC966" s="17">
        <v>0.31540136397908902</v>
      </c>
      <c r="AD966" s="17">
        <v>0.111793608844246</v>
      </c>
      <c r="AE966" s="17"/>
      <c r="AF966" s="17">
        <v>0.18409976255676899</v>
      </c>
      <c r="AG966" s="17">
        <v>0.18849992873201499</v>
      </c>
      <c r="AH966" s="17">
        <v>0.218344284123211</v>
      </c>
      <c r="AI966" s="17">
        <v>0</v>
      </c>
      <c r="AJ966" s="17">
        <v>0.354484600404949</v>
      </c>
      <c r="AK966" s="17"/>
      <c r="AL966" s="17">
        <v>0.115317729351812</v>
      </c>
      <c r="AM966" s="17">
        <v>0.26507995816922603</v>
      </c>
      <c r="AN966" s="17">
        <v>0.26967117698436299</v>
      </c>
      <c r="AO966" s="17"/>
      <c r="AP966" s="17">
        <v>0.19036509634305701</v>
      </c>
      <c r="AQ966" s="17">
        <v>0.1653998203049</v>
      </c>
      <c r="AR966" s="17">
        <v>0.239191257024227</v>
      </c>
      <c r="AS966" s="17">
        <v>0.28112474761617701</v>
      </c>
      <c r="AT966" s="17">
        <v>0</v>
      </c>
      <c r="AU966" s="17"/>
      <c r="AV966" s="17">
        <v>0</v>
      </c>
      <c r="AW966" s="17">
        <v>0.14375265358151099</v>
      </c>
      <c r="AX966" s="17">
        <v>5.6122088841498899E-2</v>
      </c>
      <c r="AY966" s="17">
        <v>0.30595071298330401</v>
      </c>
      <c r="AZ966" s="17">
        <v>0.146960896192292</v>
      </c>
      <c r="BA966" s="17">
        <v>0.33452709523442198</v>
      </c>
      <c r="BB966" s="17">
        <v>0.27207262130572302</v>
      </c>
      <c r="BC966" s="17">
        <v>0.13622444269657599</v>
      </c>
      <c r="BD966" s="17">
        <v>0.19607897136960201</v>
      </c>
      <c r="BE966" s="17">
        <v>0.274574697211102</v>
      </c>
      <c r="BF966" s="17">
        <v>0.22241114866683301</v>
      </c>
      <c r="BG966" s="17">
        <v>0.16439499066266899</v>
      </c>
      <c r="BH966" s="17">
        <v>0.451889408938207</v>
      </c>
      <c r="BI966" s="17">
        <v>1</v>
      </c>
      <c r="BJ966" s="17">
        <v>0.103895703713402</v>
      </c>
      <c r="BK966" s="17">
        <v>0.104285631631773</v>
      </c>
      <c r="BL966" s="17"/>
      <c r="BM966" s="17">
        <v>0.188419501025474</v>
      </c>
      <c r="BN966" s="17">
        <v>0.19559781620233199</v>
      </c>
      <c r="BO966" s="17">
        <v>0.182165147331841</v>
      </c>
      <c r="BP966" s="17">
        <v>0.257417316814678</v>
      </c>
      <c r="BQ966" s="17">
        <v>0.26525401950975802</v>
      </c>
      <c r="BR966" s="17">
        <v>0.45174479493909597</v>
      </c>
      <c r="BS966" s="17"/>
      <c r="BT966" s="17">
        <v>0.18341613955280101</v>
      </c>
      <c r="BU966" s="17">
        <v>0.24152182804731201</v>
      </c>
      <c r="BV966" s="17"/>
      <c r="BW966" s="17">
        <v>0.179323730363221</v>
      </c>
      <c r="BX966" s="17">
        <v>0.21308286481824501</v>
      </c>
      <c r="BY966" s="17"/>
      <c r="BZ966" s="17">
        <v>0.239838357303333</v>
      </c>
      <c r="CA966" s="17" t="s">
        <v>131</v>
      </c>
      <c r="CB966" s="17">
        <v>0.156156826346529</v>
      </c>
      <c r="CC966" s="17"/>
      <c r="CD966" s="17">
        <v>0.20024727866229</v>
      </c>
      <c r="CE966" s="17">
        <v>0.22706860730018999</v>
      </c>
      <c r="CF966" s="17">
        <v>0.26076837014516002</v>
      </c>
      <c r="CG966" s="17"/>
      <c r="CH966" s="17">
        <v>0.23016899522759601</v>
      </c>
      <c r="CI966" s="17">
        <v>0.25421408525362998</v>
      </c>
      <c r="CJ966" s="17">
        <v>0.26576674633883401</v>
      </c>
      <c r="CK966" s="17"/>
      <c r="CL966" s="17">
        <v>0.17736880120542101</v>
      </c>
      <c r="CM966" s="17">
        <v>0.229057074794593</v>
      </c>
      <c r="CN966" s="17"/>
      <c r="CO966" s="17">
        <v>6.9146581639947996E-2</v>
      </c>
      <c r="CP966" s="17">
        <v>0.246696108485502</v>
      </c>
      <c r="CQ966" s="17">
        <v>0.228671211241945</v>
      </c>
      <c r="CR966" s="17">
        <v>0.202923897552411</v>
      </c>
    </row>
    <row r="967" spans="2:96" x14ac:dyDescent="0.25">
      <c r="B967" t="s">
        <v>456</v>
      </c>
      <c r="C967" s="17">
        <v>0.108548106409058</v>
      </c>
      <c r="D967" s="17">
        <v>0.119056398189991</v>
      </c>
      <c r="E967" s="17">
        <v>9.48680361212072E-2</v>
      </c>
      <c r="F967" s="17"/>
      <c r="G967" s="17">
        <v>2.7808569484923201E-2</v>
      </c>
      <c r="H967" s="17">
        <v>0.108837011146107</v>
      </c>
      <c r="I967" s="17">
        <v>0.13814980217568901</v>
      </c>
      <c r="J967" s="17">
        <v>0.13713338251481599</v>
      </c>
      <c r="K967" s="17">
        <v>0.168584775153994</v>
      </c>
      <c r="L967" s="17">
        <v>0.103698300595676</v>
      </c>
      <c r="M967" s="17"/>
      <c r="N967" s="17">
        <v>7.7821061440934106E-2</v>
      </c>
      <c r="O967" s="17">
        <v>9.7219946324335102E-2</v>
      </c>
      <c r="P967" s="17">
        <v>0.121077541600139</v>
      </c>
      <c r="Q967" s="17">
        <v>0.138637919758756</v>
      </c>
      <c r="R967" s="17"/>
      <c r="S967" s="17">
        <v>6.7407224419276102E-2</v>
      </c>
      <c r="T967" s="17">
        <v>4.3305297817878403E-2</v>
      </c>
      <c r="U967" s="17">
        <v>0.17827446906727801</v>
      </c>
      <c r="V967" s="17">
        <v>0.22433143002752301</v>
      </c>
      <c r="W967" s="17">
        <v>0.11489993660569001</v>
      </c>
      <c r="X967" s="17">
        <v>6.5369237603046096E-2</v>
      </c>
      <c r="Y967" s="17">
        <v>6.1042713345389001E-2</v>
      </c>
      <c r="Z967" s="17">
        <v>0.46621227784909403</v>
      </c>
      <c r="AA967" s="17">
        <v>0.21703990939461601</v>
      </c>
      <c r="AB967" s="17">
        <v>0.14580630821844801</v>
      </c>
      <c r="AC967" s="17">
        <v>0</v>
      </c>
      <c r="AD967" s="17">
        <v>8.93760188511247E-2</v>
      </c>
      <c r="AE967" s="17"/>
      <c r="AF967" s="17">
        <v>0.118763254059262</v>
      </c>
      <c r="AG967" s="17">
        <v>9.3497805526089398E-2</v>
      </c>
      <c r="AH967" s="17">
        <v>0.158679875572727</v>
      </c>
      <c r="AI967" s="17">
        <v>0</v>
      </c>
      <c r="AJ967" s="17">
        <v>2.71003074836214E-2</v>
      </c>
      <c r="AK967" s="17"/>
      <c r="AL967" s="17">
        <v>7.4985936277761997E-2</v>
      </c>
      <c r="AM967" s="17">
        <v>7.1136391621327399E-2</v>
      </c>
      <c r="AN967" s="17">
        <v>0.142509297359809</v>
      </c>
      <c r="AO967" s="17"/>
      <c r="AP967" s="17">
        <v>0.15575470007765899</v>
      </c>
      <c r="AQ967" s="17">
        <v>0.14434324402027701</v>
      </c>
      <c r="AR967" s="17">
        <v>7.8467174675469903E-2</v>
      </c>
      <c r="AS967" s="17">
        <v>8.3928212741499503E-2</v>
      </c>
      <c r="AT967" s="17">
        <v>0</v>
      </c>
      <c r="AU967" s="17"/>
      <c r="AV967" s="17">
        <v>0</v>
      </c>
      <c r="AW967" s="17">
        <v>0.38080341933692702</v>
      </c>
      <c r="AX967" s="17">
        <v>0.118532317396285</v>
      </c>
      <c r="AY967" s="17">
        <v>5.4169230622955998E-2</v>
      </c>
      <c r="AZ967" s="17">
        <v>8.3291110547126401E-2</v>
      </c>
      <c r="BA967" s="17">
        <v>0.12906723577023499</v>
      </c>
      <c r="BB967" s="17">
        <v>7.9676032079480694E-2</v>
      </c>
      <c r="BC967" s="17">
        <v>5.4829972992422898E-2</v>
      </c>
      <c r="BD967" s="17">
        <v>0.12409123483639201</v>
      </c>
      <c r="BE967" s="17">
        <v>0.10964438371240499</v>
      </c>
      <c r="BF967" s="17">
        <v>0</v>
      </c>
      <c r="BG967" s="17">
        <v>0.20932178123686501</v>
      </c>
      <c r="BH967" s="17">
        <v>0</v>
      </c>
      <c r="BI967" s="17">
        <v>0</v>
      </c>
      <c r="BJ967" s="17">
        <v>0.10227209298376699</v>
      </c>
      <c r="BK967" s="17">
        <v>0.14702215275115901</v>
      </c>
      <c r="BL967" s="17"/>
      <c r="BM967" s="17">
        <v>0.12933592532198299</v>
      </c>
      <c r="BN967" s="17">
        <v>7.9665285941722799E-2</v>
      </c>
      <c r="BO967" s="17">
        <v>6.6442686353884797E-2</v>
      </c>
      <c r="BP967" s="17">
        <v>9.80714798261344E-2</v>
      </c>
      <c r="BQ967" s="17">
        <v>0.18094408710586499</v>
      </c>
      <c r="BR967" s="17">
        <v>0.54825520506090397</v>
      </c>
      <c r="BS967" s="17"/>
      <c r="BT967" s="17">
        <v>9.1697026152521302E-2</v>
      </c>
      <c r="BU967" s="17">
        <v>0.13109399410976599</v>
      </c>
      <c r="BV967" s="17"/>
      <c r="BW967" s="17">
        <v>7.7014510439598602E-2</v>
      </c>
      <c r="BX967" s="17">
        <v>0.140929227617307</v>
      </c>
      <c r="BY967" s="17"/>
      <c r="BZ967" s="17">
        <v>0.115299698725656</v>
      </c>
      <c r="CA967" s="17" t="s">
        <v>131</v>
      </c>
      <c r="CB967" s="17">
        <v>9.7718132186496096E-2</v>
      </c>
      <c r="CC967" s="17"/>
      <c r="CD967" s="17">
        <v>8.5811296520701796E-2</v>
      </c>
      <c r="CE967" s="17">
        <v>0.102337773741855</v>
      </c>
      <c r="CF967" s="17">
        <v>0.215882469903804</v>
      </c>
      <c r="CG967" s="17"/>
      <c r="CH967" s="17">
        <v>0.10221421481083599</v>
      </c>
      <c r="CI967" s="17">
        <v>0.103974245872855</v>
      </c>
      <c r="CJ967" s="17">
        <v>0.13938692549127901</v>
      </c>
      <c r="CK967" s="17"/>
      <c r="CL967" s="17">
        <v>0.10626573089053799</v>
      </c>
      <c r="CM967" s="17">
        <v>0.106566911414458</v>
      </c>
      <c r="CN967" s="17"/>
      <c r="CO967" s="17">
        <v>0</v>
      </c>
      <c r="CP967" s="17">
        <v>7.4781254330196598E-2</v>
      </c>
      <c r="CQ967" s="17">
        <v>8.2743464788146301E-2</v>
      </c>
      <c r="CR967" s="17">
        <v>0.245410822193425</v>
      </c>
    </row>
    <row r="968" spans="2:96" x14ac:dyDescent="0.25">
      <c r="B968" t="s">
        <v>175</v>
      </c>
      <c r="C968" s="17">
        <v>5.8468741208904502E-2</v>
      </c>
      <c r="D968" s="17">
        <v>3.5887500021116799E-2</v>
      </c>
      <c r="E968" s="17">
        <v>8.7865809074528498E-2</v>
      </c>
      <c r="F968" s="17"/>
      <c r="G968" s="17">
        <v>3.2243661988086599E-2</v>
      </c>
      <c r="H968" s="17">
        <v>3.31463704006877E-2</v>
      </c>
      <c r="I968" s="17">
        <v>8.9467491242828004E-2</v>
      </c>
      <c r="J968" s="17">
        <v>5.2699010168444603E-2</v>
      </c>
      <c r="K968" s="17">
        <v>4.0784766844068503E-2</v>
      </c>
      <c r="L968" s="17">
        <v>0.109405180583502</v>
      </c>
      <c r="M968" s="17"/>
      <c r="N968" s="17">
        <v>3.84265961320263E-2</v>
      </c>
      <c r="O968" s="17">
        <v>9.2352813471650405E-2</v>
      </c>
      <c r="P968" s="17">
        <v>8.0345254993993503E-2</v>
      </c>
      <c r="Q968" s="17">
        <v>3.4161291045288998E-2</v>
      </c>
      <c r="R968" s="17"/>
      <c r="S968" s="17">
        <v>4.79259716962811E-2</v>
      </c>
      <c r="T968" s="17">
        <v>6.5589539545790901E-2</v>
      </c>
      <c r="U968" s="17">
        <v>8.8270946024241806E-2</v>
      </c>
      <c r="V968" s="17">
        <v>5.8595287731699398E-2</v>
      </c>
      <c r="W968" s="17">
        <v>0</v>
      </c>
      <c r="X968" s="17">
        <v>0</v>
      </c>
      <c r="Y968" s="17">
        <v>0</v>
      </c>
      <c r="Z968" s="17">
        <v>0</v>
      </c>
      <c r="AA968" s="17">
        <v>5.6696746581678302E-2</v>
      </c>
      <c r="AB968" s="17">
        <v>6.3640132488176598E-2</v>
      </c>
      <c r="AC968" s="17">
        <v>0</v>
      </c>
      <c r="AD968" s="17">
        <v>0.18518020293604801</v>
      </c>
      <c r="AE968" s="17"/>
      <c r="AF968" s="17">
        <v>3.0355882056829799E-2</v>
      </c>
      <c r="AG968" s="17">
        <v>3.0172257535552902E-2</v>
      </c>
      <c r="AH968" s="17">
        <v>0</v>
      </c>
      <c r="AI968" s="17">
        <v>0</v>
      </c>
      <c r="AJ968" s="17">
        <v>9.8566132923073493E-2</v>
      </c>
      <c r="AK968" s="17"/>
      <c r="AL968" s="17">
        <v>2.0671904879381801E-2</v>
      </c>
      <c r="AM968" s="17">
        <v>2.3334580722347401E-2</v>
      </c>
      <c r="AN968" s="17">
        <v>6.6794374750258706E-2</v>
      </c>
      <c r="AO968" s="17"/>
      <c r="AP968" s="17">
        <v>0.11447043000715799</v>
      </c>
      <c r="AQ968" s="17">
        <v>4.0284064331924503E-2</v>
      </c>
      <c r="AR968" s="17">
        <v>2.8634135314983301E-2</v>
      </c>
      <c r="AS968" s="17">
        <v>7.6220364494731602E-2</v>
      </c>
      <c r="AT968" s="17">
        <v>0</v>
      </c>
      <c r="AU968" s="17"/>
      <c r="AV968" s="17">
        <v>0</v>
      </c>
      <c r="AW968" s="17">
        <v>0</v>
      </c>
      <c r="AX968" s="17">
        <v>0</v>
      </c>
      <c r="AY968" s="17">
        <v>9.4037990017137099E-2</v>
      </c>
      <c r="AZ968" s="17">
        <v>8.5426393553752894E-2</v>
      </c>
      <c r="BA968" s="17">
        <v>0.12945061494697899</v>
      </c>
      <c r="BB968" s="17">
        <v>0.124108904467232</v>
      </c>
      <c r="BC968" s="17">
        <v>0</v>
      </c>
      <c r="BD968" s="17">
        <v>8.9558611774893604E-2</v>
      </c>
      <c r="BE968" s="17">
        <v>0</v>
      </c>
      <c r="BF968" s="17">
        <v>0.108629033493802</v>
      </c>
      <c r="BG968" s="17">
        <v>0</v>
      </c>
      <c r="BH968" s="17">
        <v>0</v>
      </c>
      <c r="BI968" s="17">
        <v>0</v>
      </c>
      <c r="BJ968" s="17">
        <v>0</v>
      </c>
      <c r="BK968" s="17">
        <v>9.5027922221834399E-2</v>
      </c>
      <c r="BL968" s="17"/>
      <c r="BM968" s="17">
        <v>6.7326641151041006E-2</v>
      </c>
      <c r="BN968" s="17">
        <v>6.1201777863627502E-2</v>
      </c>
      <c r="BO968" s="17">
        <v>2.99956681514164E-2</v>
      </c>
      <c r="BP968" s="17">
        <v>9.3717016267731101E-2</v>
      </c>
      <c r="BQ968" s="17">
        <v>0</v>
      </c>
      <c r="BR968" s="17">
        <v>0</v>
      </c>
      <c r="BS968" s="17"/>
      <c r="BT968" s="17">
        <v>4.9893152993431097E-2</v>
      </c>
      <c r="BU968" s="17">
        <v>7.0025792866648007E-2</v>
      </c>
      <c r="BV968" s="17"/>
      <c r="BW968" s="17">
        <v>3.1505246420930201E-2</v>
      </c>
      <c r="BX968" s="17">
        <v>8.8553152307264196E-2</v>
      </c>
      <c r="BY968" s="17"/>
      <c r="BZ968" s="17">
        <v>8.7659636917798697E-2</v>
      </c>
      <c r="CA968" s="17" t="s">
        <v>131</v>
      </c>
      <c r="CB968" s="17">
        <v>1.16447279633677E-2</v>
      </c>
      <c r="CC968" s="17"/>
      <c r="CD968" s="17">
        <v>5.1404236161176599E-2</v>
      </c>
      <c r="CE968" s="17">
        <v>8.6293940623102097E-2</v>
      </c>
      <c r="CF968" s="17">
        <v>4.6986587864179002E-2</v>
      </c>
      <c r="CG968" s="17"/>
      <c r="CH968" s="17">
        <v>8.8683756027886404E-2</v>
      </c>
      <c r="CI968" s="17">
        <v>7.3047319447547707E-2</v>
      </c>
      <c r="CJ968" s="17">
        <v>0.107401210122766</v>
      </c>
      <c r="CK968" s="17"/>
      <c r="CL968" s="17">
        <v>5.2078344622396702E-2</v>
      </c>
      <c r="CM968" s="17">
        <v>5.77915033852213E-2</v>
      </c>
      <c r="CN968" s="17"/>
      <c r="CO968" s="17">
        <v>3.2591338498408298E-2</v>
      </c>
      <c r="CP968" s="17">
        <v>2.8081607023474699E-2</v>
      </c>
      <c r="CQ968" s="17">
        <v>7.8928805814309097E-2</v>
      </c>
      <c r="CR968" s="17">
        <v>8.7432834636622894E-2</v>
      </c>
    </row>
    <row r="969" spans="2:96" x14ac:dyDescent="0.25">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c r="AD969" s="17"/>
      <c r="AE969" s="17"/>
      <c r="AF969" s="17"/>
      <c r="AG969" s="17"/>
      <c r="AH969" s="17"/>
      <c r="AI969" s="17"/>
      <c r="AJ969" s="17"/>
      <c r="AK969" s="17"/>
      <c r="AL969" s="17"/>
      <c r="AM969" s="17"/>
      <c r="AN969" s="17"/>
      <c r="AO969" s="17"/>
      <c r="AP969" s="17"/>
      <c r="AQ969" s="17"/>
      <c r="AR969" s="17"/>
      <c r="AS969" s="17"/>
      <c r="AT969" s="17"/>
      <c r="AU969" s="17"/>
      <c r="AV969" s="17"/>
      <c r="AW969" s="17"/>
      <c r="AX969" s="17"/>
      <c r="AY969" s="17"/>
      <c r="AZ969" s="17"/>
      <c r="BA969" s="17"/>
      <c r="BB969" s="17"/>
      <c r="BC969" s="17"/>
      <c r="BD969" s="17"/>
      <c r="BE969" s="17"/>
      <c r="BF969" s="17"/>
      <c r="BG969" s="17"/>
      <c r="BH969" s="17"/>
      <c r="BI969" s="17"/>
      <c r="BJ969" s="17"/>
      <c r="BK969" s="17"/>
      <c r="BL969" s="17"/>
      <c r="BM969" s="17"/>
      <c r="BN969" s="17"/>
      <c r="BO969" s="17"/>
      <c r="BP969" s="17"/>
      <c r="BQ969" s="17"/>
      <c r="BR969" s="17"/>
      <c r="BS969" s="17"/>
      <c r="BT969" s="17"/>
      <c r="BU969" s="17"/>
      <c r="BV969" s="17"/>
      <c r="BW969" s="17"/>
      <c r="BX969" s="17"/>
      <c r="BY969" s="17"/>
      <c r="BZ969" s="17"/>
      <c r="CA969" s="17"/>
      <c r="CB969" s="17"/>
      <c r="CC969" s="17"/>
      <c r="CD969" s="17"/>
      <c r="CE969" s="17"/>
      <c r="CF969" s="17"/>
      <c r="CG969" s="17"/>
      <c r="CH969" s="17"/>
      <c r="CI969" s="17"/>
      <c r="CJ969" s="17"/>
      <c r="CK969" s="17"/>
      <c r="CL969" s="17"/>
      <c r="CM969" s="17"/>
      <c r="CN969" s="17"/>
      <c r="CO969" s="17"/>
      <c r="CP969" s="17"/>
      <c r="CQ969" s="17"/>
      <c r="CR969" s="17"/>
    </row>
    <row r="970" spans="2:96" x14ac:dyDescent="0.25">
      <c r="B970" s="6" t="s">
        <v>472</v>
      </c>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c r="AE970" s="17"/>
      <c r="AF970" s="17"/>
      <c r="AG970" s="17"/>
      <c r="AH970" s="17"/>
      <c r="AI970" s="17"/>
      <c r="AJ970" s="17"/>
      <c r="AK970" s="17"/>
      <c r="AL970" s="17"/>
      <c r="AM970" s="17"/>
      <c r="AN970" s="17"/>
      <c r="AO970" s="17"/>
      <c r="AP970" s="17"/>
      <c r="AQ970" s="17"/>
      <c r="AR970" s="17"/>
      <c r="AS970" s="17"/>
      <c r="AT970" s="17"/>
      <c r="AU970" s="17"/>
      <c r="AV970" s="17"/>
      <c r="AW970" s="17"/>
      <c r="AX970" s="17"/>
      <c r="AY970" s="17"/>
      <c r="AZ970" s="17"/>
      <c r="BA970" s="17"/>
      <c r="BB970" s="17"/>
      <c r="BC970" s="17"/>
      <c r="BD970" s="17"/>
      <c r="BE970" s="17"/>
      <c r="BF970" s="17"/>
      <c r="BG970" s="17"/>
      <c r="BH970" s="17"/>
      <c r="BI970" s="17"/>
      <c r="BJ970" s="17"/>
      <c r="BK970" s="17"/>
      <c r="BL970" s="17"/>
      <c r="BM970" s="17"/>
      <c r="BN970" s="17"/>
      <c r="BO970" s="17"/>
      <c r="BP970" s="17"/>
      <c r="BQ970" s="17"/>
      <c r="BR970" s="17"/>
      <c r="BS970" s="17"/>
      <c r="BT970" s="17"/>
      <c r="BU970" s="17"/>
      <c r="BV970" s="17"/>
      <c r="BW970" s="17"/>
      <c r="BX970" s="17"/>
      <c r="BY970" s="17"/>
      <c r="BZ970" s="17"/>
      <c r="CA970" s="17"/>
      <c r="CB970" s="17"/>
      <c r="CC970" s="17"/>
      <c r="CD970" s="17"/>
      <c r="CE970" s="17"/>
      <c r="CF970" s="17"/>
      <c r="CG970" s="17"/>
      <c r="CH970" s="17"/>
      <c r="CI970" s="17"/>
      <c r="CJ970" s="17"/>
      <c r="CK970" s="17"/>
      <c r="CL970" s="17"/>
      <c r="CM970" s="17"/>
      <c r="CN970" s="17"/>
      <c r="CO970" s="17"/>
      <c r="CP970" s="17"/>
      <c r="CQ970" s="17"/>
      <c r="CR970" s="17"/>
    </row>
    <row r="971" spans="2:96" x14ac:dyDescent="0.25">
      <c r="B971" s="24" t="s">
        <v>393</v>
      </c>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c r="AK971" s="17"/>
      <c r="AL971" s="17"/>
      <c r="AM971" s="17"/>
      <c r="AN971" s="17"/>
      <c r="AO971" s="17"/>
      <c r="AP971" s="17"/>
      <c r="AQ971" s="17"/>
      <c r="AR971" s="17"/>
      <c r="AS971" s="17"/>
      <c r="AT971" s="17"/>
      <c r="AU971" s="17"/>
      <c r="AV971" s="17"/>
      <c r="AW971" s="17"/>
      <c r="AX971" s="17"/>
      <c r="AY971" s="17"/>
      <c r="AZ971" s="17"/>
      <c r="BA971" s="17"/>
      <c r="BB971" s="17"/>
      <c r="BC971" s="17"/>
      <c r="BD971" s="17"/>
      <c r="BE971" s="17"/>
      <c r="BF971" s="17"/>
      <c r="BG971" s="17"/>
      <c r="BH971" s="17"/>
      <c r="BI971" s="17"/>
      <c r="BJ971" s="17"/>
      <c r="BK971" s="17"/>
      <c r="BL971" s="17"/>
      <c r="BM971" s="17"/>
      <c r="BN971" s="17"/>
      <c r="BO971" s="17"/>
      <c r="BP971" s="17"/>
      <c r="BQ971" s="17"/>
      <c r="BR971" s="17"/>
      <c r="BS971" s="17"/>
      <c r="BT971" s="17"/>
      <c r="BU971" s="17"/>
      <c r="BV971" s="17"/>
      <c r="BW971" s="17"/>
      <c r="BX971" s="17"/>
      <c r="BY971" s="17"/>
      <c r="BZ971" s="17"/>
      <c r="CA971" s="17"/>
      <c r="CB971" s="17"/>
      <c r="CC971" s="17"/>
      <c r="CD971" s="17"/>
      <c r="CE971" s="17"/>
      <c r="CF971" s="17"/>
      <c r="CG971" s="17"/>
      <c r="CH971" s="17"/>
      <c r="CI971" s="17"/>
      <c r="CJ971" s="17"/>
      <c r="CK971" s="17"/>
      <c r="CL971" s="17"/>
      <c r="CM971" s="17"/>
      <c r="CN971" s="17"/>
      <c r="CO971" s="17"/>
      <c r="CP971" s="17"/>
      <c r="CQ971" s="17"/>
      <c r="CR971" s="17"/>
    </row>
    <row r="972" spans="2:96" x14ac:dyDescent="0.25">
      <c r="B972" t="s">
        <v>453</v>
      </c>
      <c r="C972" s="17">
        <v>0.200116874700842</v>
      </c>
      <c r="D972" s="17">
        <v>0.208930011906722</v>
      </c>
      <c r="E972" s="17">
        <v>0.188643617301226</v>
      </c>
      <c r="F972" s="17"/>
      <c r="G972" s="17">
        <v>0.283838331736327</v>
      </c>
      <c r="H972" s="17">
        <v>0.16264017042079801</v>
      </c>
      <c r="I972" s="17">
        <v>0.185714251661449</v>
      </c>
      <c r="J972" s="17">
        <v>0.191220042822321</v>
      </c>
      <c r="K972" s="17">
        <v>0.28643122313427999</v>
      </c>
      <c r="L972" s="17">
        <v>7.1350835859094297E-2</v>
      </c>
      <c r="M972" s="17"/>
      <c r="N972" s="17">
        <v>0.16690789003093101</v>
      </c>
      <c r="O972" s="17">
        <v>0.28629971511061297</v>
      </c>
      <c r="P972" s="17">
        <v>0.20655692162991399</v>
      </c>
      <c r="Q972" s="17">
        <v>0.15531838898318401</v>
      </c>
      <c r="R972" s="17"/>
      <c r="S972" s="17">
        <v>0.187920668712064</v>
      </c>
      <c r="T972" s="17">
        <v>0.30279767963409998</v>
      </c>
      <c r="U972" s="17">
        <v>0.167028088916955</v>
      </c>
      <c r="V972" s="17">
        <v>5.7182058003623998E-2</v>
      </c>
      <c r="W972" s="17">
        <v>0.29263690766599598</v>
      </c>
      <c r="X972" s="17">
        <v>0.192241190241627</v>
      </c>
      <c r="Y972" s="17">
        <v>0.249758088195215</v>
      </c>
      <c r="Z972" s="17">
        <v>0.28670343868957898</v>
      </c>
      <c r="AA972" s="17">
        <v>0.19387594560924801</v>
      </c>
      <c r="AB972" s="17">
        <v>0.33132943463567899</v>
      </c>
      <c r="AC972" s="17">
        <v>9.0419725778720303E-2</v>
      </c>
      <c r="AD972" s="17">
        <v>0.120866876984442</v>
      </c>
      <c r="AE972" s="17"/>
      <c r="AF972" s="17">
        <v>0.29609477656156102</v>
      </c>
      <c r="AG972" s="17">
        <v>0.17833529523188699</v>
      </c>
      <c r="AH972" s="17">
        <v>0.159074869765717</v>
      </c>
      <c r="AI972" s="17">
        <v>1</v>
      </c>
      <c r="AJ972" s="17">
        <v>0.12875525710680299</v>
      </c>
      <c r="AK972" s="17"/>
      <c r="AL972" s="17">
        <v>0.37887364866172601</v>
      </c>
      <c r="AM972" s="17">
        <v>0.211542885229452</v>
      </c>
      <c r="AN972" s="17">
        <v>8.4437808619449897E-2</v>
      </c>
      <c r="AO972" s="17"/>
      <c r="AP972" s="17">
        <v>0.18315395840479301</v>
      </c>
      <c r="AQ972" s="17">
        <v>0.21161513129786999</v>
      </c>
      <c r="AR972" s="17">
        <v>0.19775833993025499</v>
      </c>
      <c r="AS972" s="17">
        <v>0.188881192594895</v>
      </c>
      <c r="AT972" s="17">
        <v>0</v>
      </c>
      <c r="AU972" s="17"/>
      <c r="AV972" s="17">
        <v>0</v>
      </c>
      <c r="AW972" s="17">
        <v>8.1986549715664603E-2</v>
      </c>
      <c r="AX972" s="17">
        <v>0.30313621879519498</v>
      </c>
      <c r="AY972" s="17">
        <v>6.4706899793110506E-2</v>
      </c>
      <c r="AZ972" s="17">
        <v>0.25450954336419002</v>
      </c>
      <c r="BA972" s="17">
        <v>0.144591107117851</v>
      </c>
      <c r="BB972" s="17">
        <v>0.22058771280932499</v>
      </c>
      <c r="BC972" s="17">
        <v>0.30654801826115202</v>
      </c>
      <c r="BD972" s="17">
        <v>0.182505037941915</v>
      </c>
      <c r="BE972" s="17">
        <v>0.26448499631583</v>
      </c>
      <c r="BF972" s="17">
        <v>0.105789004429162</v>
      </c>
      <c r="BG972" s="17">
        <v>0.24523600376322299</v>
      </c>
      <c r="BH972" s="17">
        <v>0</v>
      </c>
      <c r="BI972" s="17">
        <v>0</v>
      </c>
      <c r="BJ972" s="17">
        <v>0.49652851185534003</v>
      </c>
      <c r="BK972" s="17">
        <v>0.22140380480316099</v>
      </c>
      <c r="BL972" s="17"/>
      <c r="BM972" s="17">
        <v>0.14878484780034801</v>
      </c>
      <c r="BN972" s="17">
        <v>0.26414170889549599</v>
      </c>
      <c r="BO972" s="17">
        <v>0.212344276087992</v>
      </c>
      <c r="BP972" s="17">
        <v>0.22248621178463801</v>
      </c>
      <c r="BQ972" s="17">
        <v>0.131303263686363</v>
      </c>
      <c r="BR972" s="17">
        <v>0</v>
      </c>
      <c r="BS972" s="17"/>
      <c r="BT972" s="17">
        <v>0.22384715979817199</v>
      </c>
      <c r="BU972" s="17">
        <v>0.165058876382671</v>
      </c>
      <c r="BV972" s="17"/>
      <c r="BW972" s="17">
        <v>0.244761513423848</v>
      </c>
      <c r="BX972" s="17">
        <v>0.171252570465485</v>
      </c>
      <c r="BY972" s="17"/>
      <c r="BZ972" s="17">
        <v>0.150664178047409</v>
      </c>
      <c r="CA972" s="17" t="s">
        <v>131</v>
      </c>
      <c r="CB972" s="17">
        <v>0.27944207753873801</v>
      </c>
      <c r="CC972" s="17"/>
      <c r="CD972" s="17">
        <v>0.22628637202395399</v>
      </c>
      <c r="CE972" s="17">
        <v>0.16259608111453</v>
      </c>
      <c r="CF972" s="17">
        <v>0.168740741975936</v>
      </c>
      <c r="CG972" s="17"/>
      <c r="CH972" s="17">
        <v>0.14537794810667201</v>
      </c>
      <c r="CI972" s="17">
        <v>0.186604585821567</v>
      </c>
      <c r="CJ972" s="17">
        <v>0.12794656399735399</v>
      </c>
      <c r="CK972" s="17"/>
      <c r="CL972" s="17">
        <v>0.17366774359162801</v>
      </c>
      <c r="CM972" s="17">
        <v>0.21962127125647299</v>
      </c>
      <c r="CN972" s="17"/>
      <c r="CO972" s="17">
        <v>0.33264738766326601</v>
      </c>
      <c r="CP972" s="17">
        <v>0.222379810052206</v>
      </c>
      <c r="CQ972" s="17">
        <v>0.14328697982653901</v>
      </c>
      <c r="CR972" s="17">
        <v>0.170982942418856</v>
      </c>
    </row>
    <row r="973" spans="2:96" x14ac:dyDescent="0.25">
      <c r="B973" t="s">
        <v>454</v>
      </c>
      <c r="C973" s="17">
        <v>0.39051501893354801</v>
      </c>
      <c r="D973" s="17">
        <v>0.395580374178921</v>
      </c>
      <c r="E973" s="17">
        <v>0.38392075820742599</v>
      </c>
      <c r="F973" s="17"/>
      <c r="G973" s="17">
        <v>0.55759010761996897</v>
      </c>
      <c r="H973" s="17">
        <v>0.447886086326025</v>
      </c>
      <c r="I973" s="17">
        <v>0.27319410831908297</v>
      </c>
      <c r="J973" s="17">
        <v>0.32102064024922999</v>
      </c>
      <c r="K973" s="17">
        <v>0.352595211238799</v>
      </c>
      <c r="L973" s="17">
        <v>0.35458952004614802</v>
      </c>
      <c r="M973" s="17"/>
      <c r="N973" s="17">
        <v>0.34661512549388601</v>
      </c>
      <c r="O973" s="17">
        <v>0.43275618471154897</v>
      </c>
      <c r="P973" s="17">
        <v>0.33991389172127401</v>
      </c>
      <c r="Q973" s="17">
        <v>0.43197097359023001</v>
      </c>
      <c r="R973" s="17"/>
      <c r="S973" s="17">
        <v>0.40737940784388099</v>
      </c>
      <c r="T973" s="17">
        <v>0.32346737117640201</v>
      </c>
      <c r="U973" s="17">
        <v>0.32478013339591</v>
      </c>
      <c r="V973" s="17">
        <v>0.39110689870373899</v>
      </c>
      <c r="W973" s="17">
        <v>0.52317222103472105</v>
      </c>
      <c r="X973" s="17">
        <v>0.43132611719103497</v>
      </c>
      <c r="Y973" s="17">
        <v>0.41243433243694499</v>
      </c>
      <c r="Z973" s="17">
        <v>0</v>
      </c>
      <c r="AA973" s="17">
        <v>0.35549223024078602</v>
      </c>
      <c r="AB973" s="17">
        <v>0.37551362939247901</v>
      </c>
      <c r="AC973" s="17">
        <v>0.44516445568056401</v>
      </c>
      <c r="AD973" s="17">
        <v>0.44185059285674999</v>
      </c>
      <c r="AE973" s="17"/>
      <c r="AF973" s="17">
        <v>0.35205469874508799</v>
      </c>
      <c r="AG973" s="17">
        <v>0.37095110949014698</v>
      </c>
      <c r="AH973" s="17">
        <v>0.29460628288462598</v>
      </c>
      <c r="AI973" s="17">
        <v>0</v>
      </c>
      <c r="AJ973" s="17">
        <v>0.42475307723924199</v>
      </c>
      <c r="AK973" s="17"/>
      <c r="AL973" s="17">
        <v>0.40375924616189901</v>
      </c>
      <c r="AM973" s="17">
        <v>0.351215896629613</v>
      </c>
      <c r="AN973" s="17">
        <v>0.37117897394510302</v>
      </c>
      <c r="AO973" s="17"/>
      <c r="AP973" s="17">
        <v>0.342998106101569</v>
      </c>
      <c r="AQ973" s="17">
        <v>0.40756864562838102</v>
      </c>
      <c r="AR973" s="17">
        <v>0.405503054901038</v>
      </c>
      <c r="AS973" s="17">
        <v>0.39827574940330401</v>
      </c>
      <c r="AT973" s="17">
        <v>0</v>
      </c>
      <c r="AU973" s="17"/>
      <c r="AV973" s="17">
        <v>1</v>
      </c>
      <c r="AW973" s="17">
        <v>0.55790050563858196</v>
      </c>
      <c r="AX973" s="17">
        <v>0.33961886169220501</v>
      </c>
      <c r="AY973" s="17">
        <v>0.44576559805291299</v>
      </c>
      <c r="AZ973" s="17">
        <v>0.48292084070779401</v>
      </c>
      <c r="BA973" s="17">
        <v>0.28722785950979801</v>
      </c>
      <c r="BB973" s="17">
        <v>0.32277605300734302</v>
      </c>
      <c r="BC973" s="17">
        <v>0.43943968177099701</v>
      </c>
      <c r="BD973" s="17">
        <v>0.26689892087904699</v>
      </c>
      <c r="BE973" s="17">
        <v>0.460940306473068</v>
      </c>
      <c r="BF973" s="17">
        <v>0.56317081341020203</v>
      </c>
      <c r="BG973" s="17">
        <v>0.27993927055050499</v>
      </c>
      <c r="BH973" s="17">
        <v>0.44198015945986602</v>
      </c>
      <c r="BI973" s="17">
        <v>0</v>
      </c>
      <c r="BJ973" s="17">
        <v>0.119492997989728</v>
      </c>
      <c r="BK973" s="17">
        <v>0.32610744424590499</v>
      </c>
      <c r="BL973" s="17"/>
      <c r="BM973" s="17">
        <v>0.42560089024209002</v>
      </c>
      <c r="BN973" s="17">
        <v>0.35619346284818798</v>
      </c>
      <c r="BO973" s="17">
        <v>0.50384889148271395</v>
      </c>
      <c r="BP973" s="17">
        <v>0.32269904905410302</v>
      </c>
      <c r="BQ973" s="17">
        <v>0.328199479727111</v>
      </c>
      <c r="BR973" s="17">
        <v>0</v>
      </c>
      <c r="BS973" s="17"/>
      <c r="BT973" s="17">
        <v>0.39204945489411402</v>
      </c>
      <c r="BU973" s="17">
        <v>0.38540226374900699</v>
      </c>
      <c r="BV973" s="17"/>
      <c r="BW973" s="17">
        <v>0.44527840419159798</v>
      </c>
      <c r="BX973" s="17">
        <v>0.318943854640728</v>
      </c>
      <c r="BY973" s="17"/>
      <c r="BZ973" s="17">
        <v>0.362071827865794</v>
      </c>
      <c r="CA973" s="17" t="s">
        <v>131</v>
      </c>
      <c r="CB973" s="17">
        <v>0.43613966740557297</v>
      </c>
      <c r="CC973" s="17"/>
      <c r="CD973" s="17">
        <v>0.38392769934752302</v>
      </c>
      <c r="CE973" s="17">
        <v>0.37816086402615501</v>
      </c>
      <c r="CF973" s="17">
        <v>0.41459979843984501</v>
      </c>
      <c r="CG973" s="17"/>
      <c r="CH973" s="17">
        <v>0.35682337337673797</v>
      </c>
      <c r="CI973" s="17">
        <v>0.32025818524733501</v>
      </c>
      <c r="CJ973" s="17">
        <v>0.45286858473717001</v>
      </c>
      <c r="CK973" s="17"/>
      <c r="CL973" s="17">
        <v>0.37884942510408198</v>
      </c>
      <c r="CM973" s="17">
        <v>0.41508761139614098</v>
      </c>
      <c r="CN973" s="17"/>
      <c r="CO973" s="17">
        <v>0.51150745506248496</v>
      </c>
      <c r="CP973" s="17">
        <v>0.40001454460956498</v>
      </c>
      <c r="CQ973" s="17">
        <v>0.39654804519320902</v>
      </c>
      <c r="CR973" s="17">
        <v>0.30488848557065101</v>
      </c>
    </row>
    <row r="974" spans="2:96" x14ac:dyDescent="0.25">
      <c r="B974" t="s">
        <v>455</v>
      </c>
      <c r="C974" s="17">
        <v>0.244912275539996</v>
      </c>
      <c r="D974" s="17">
        <v>0.21540033920902399</v>
      </c>
      <c r="E974" s="17">
        <v>0.283331970363359</v>
      </c>
      <c r="F974" s="17"/>
      <c r="G974" s="17">
        <v>8.8451892170696697E-2</v>
      </c>
      <c r="H974" s="17">
        <v>0.247490361706383</v>
      </c>
      <c r="I974" s="17">
        <v>0.34152922309240302</v>
      </c>
      <c r="J974" s="17">
        <v>0.272019262946256</v>
      </c>
      <c r="K974" s="17">
        <v>0.23436092736623701</v>
      </c>
      <c r="L974" s="17">
        <v>0.315376701510655</v>
      </c>
      <c r="M974" s="17"/>
      <c r="N974" s="17">
        <v>0.33796644161622502</v>
      </c>
      <c r="O974" s="17">
        <v>0.20552451078865899</v>
      </c>
      <c r="P974" s="17">
        <v>0.27799944582976899</v>
      </c>
      <c r="Q974" s="17">
        <v>0.16633016805251299</v>
      </c>
      <c r="R974" s="17"/>
      <c r="S974" s="17">
        <v>0.234148800100313</v>
      </c>
      <c r="T974" s="17">
        <v>0.33042965137162</v>
      </c>
      <c r="U974" s="17">
        <v>0.24164636259561401</v>
      </c>
      <c r="V974" s="17">
        <v>0.32466349490017499</v>
      </c>
      <c r="W974" s="17">
        <v>0.18419087129928299</v>
      </c>
      <c r="X974" s="17">
        <v>0.24709792905337999</v>
      </c>
      <c r="Y974" s="17">
        <v>0.33780757936783901</v>
      </c>
      <c r="Z974" s="17">
        <v>0.48025802205482399</v>
      </c>
      <c r="AA974" s="17">
        <v>0.17372719277347001</v>
      </c>
      <c r="AB974" s="17">
        <v>0.147350627753394</v>
      </c>
      <c r="AC974" s="17">
        <v>0.202529161197543</v>
      </c>
      <c r="AD974" s="17">
        <v>0.16882333704061001</v>
      </c>
      <c r="AE974" s="17"/>
      <c r="AF974" s="17">
        <v>0.20014440531483199</v>
      </c>
      <c r="AG974" s="17">
        <v>0.2344329697659</v>
      </c>
      <c r="AH974" s="17">
        <v>0.465093839811345</v>
      </c>
      <c r="AI974" s="17">
        <v>0</v>
      </c>
      <c r="AJ974" s="17">
        <v>0.35889858161114202</v>
      </c>
      <c r="AK974" s="17"/>
      <c r="AL974" s="17">
        <v>0.14026215283485299</v>
      </c>
      <c r="AM974" s="17">
        <v>0.26078249536769599</v>
      </c>
      <c r="AN974" s="17">
        <v>0.46909693740519698</v>
      </c>
      <c r="AO974" s="17"/>
      <c r="AP974" s="17">
        <v>0.20685777846343301</v>
      </c>
      <c r="AQ974" s="17">
        <v>0.220840678972032</v>
      </c>
      <c r="AR974" s="17">
        <v>0.28998231184448298</v>
      </c>
      <c r="AS974" s="17">
        <v>0.22040132996968401</v>
      </c>
      <c r="AT974" s="17">
        <v>0.47209537979092298</v>
      </c>
      <c r="AU974" s="17"/>
      <c r="AV974" s="17">
        <v>0</v>
      </c>
      <c r="AW974" s="17">
        <v>0</v>
      </c>
      <c r="AX974" s="17">
        <v>0.236064200888876</v>
      </c>
      <c r="AY974" s="17">
        <v>0.35200038650667598</v>
      </c>
      <c r="AZ974" s="17">
        <v>9.3852111827137097E-2</v>
      </c>
      <c r="BA974" s="17">
        <v>0.30596199760003301</v>
      </c>
      <c r="BB974" s="17">
        <v>0.18004137482805199</v>
      </c>
      <c r="BC974" s="17">
        <v>0.19918232697542801</v>
      </c>
      <c r="BD974" s="17">
        <v>0.40203071489901598</v>
      </c>
      <c r="BE974" s="17">
        <v>0.274574697211102</v>
      </c>
      <c r="BF974" s="17">
        <v>0.33104018216063502</v>
      </c>
      <c r="BG974" s="17">
        <v>0.26550294444940797</v>
      </c>
      <c r="BH974" s="17">
        <v>0.55801984054013398</v>
      </c>
      <c r="BI974" s="17">
        <v>1</v>
      </c>
      <c r="BJ974" s="17">
        <v>0.28170639717116602</v>
      </c>
      <c r="BK974" s="17">
        <v>0.210438675977941</v>
      </c>
      <c r="BL974" s="17"/>
      <c r="BM974" s="17">
        <v>0.24633556697365599</v>
      </c>
      <c r="BN974" s="17">
        <v>0.22822320956272901</v>
      </c>
      <c r="BO974" s="17">
        <v>0.17753742865657801</v>
      </c>
      <c r="BP974" s="17">
        <v>0.35543876058451801</v>
      </c>
      <c r="BQ974" s="17">
        <v>0.19210948487500401</v>
      </c>
      <c r="BR974" s="17">
        <v>0.45174479493909597</v>
      </c>
      <c r="BS974" s="17"/>
      <c r="BT974" s="17">
        <v>0.23691461716273399</v>
      </c>
      <c r="BU974" s="17">
        <v>0.26060621759991398</v>
      </c>
      <c r="BV974" s="17"/>
      <c r="BW974" s="17">
        <v>0.16362520292787899</v>
      </c>
      <c r="BX974" s="17">
        <v>0.31345480797608599</v>
      </c>
      <c r="BY974" s="17"/>
      <c r="BZ974" s="17">
        <v>0.28563026725898</v>
      </c>
      <c r="CA974" s="17" t="s">
        <v>131</v>
      </c>
      <c r="CB974" s="17">
        <v>0.179598082971372</v>
      </c>
      <c r="CC974" s="17"/>
      <c r="CD974" s="17">
        <v>0.25850844948891</v>
      </c>
      <c r="CE974" s="17">
        <v>0.26863410706301699</v>
      </c>
      <c r="CF974" s="17">
        <v>9.5316163434905593E-2</v>
      </c>
      <c r="CG974" s="17"/>
      <c r="CH974" s="17">
        <v>0.300699479273971</v>
      </c>
      <c r="CI974" s="17">
        <v>0.28549318483013297</v>
      </c>
      <c r="CJ974" s="17">
        <v>0.243852926112719</v>
      </c>
      <c r="CK974" s="17"/>
      <c r="CL974" s="17">
        <v>0.27817540488254799</v>
      </c>
      <c r="CM974" s="17">
        <v>0.20570497484240299</v>
      </c>
      <c r="CN974" s="17"/>
      <c r="CO974" s="17">
        <v>0.155845157274249</v>
      </c>
      <c r="CP974" s="17">
        <v>0.270507961478748</v>
      </c>
      <c r="CQ974" s="17">
        <v>0.25093906976327401</v>
      </c>
      <c r="CR974" s="17">
        <v>0.25060034508427098</v>
      </c>
    </row>
    <row r="975" spans="2:96" x14ac:dyDescent="0.25">
      <c r="B975" t="s">
        <v>456</v>
      </c>
      <c r="C975" s="17">
        <v>0.12746816628704999</v>
      </c>
      <c r="D975" s="17">
        <v>0.16372171736423499</v>
      </c>
      <c r="E975" s="17">
        <v>8.02719961331156E-2</v>
      </c>
      <c r="F975" s="17"/>
      <c r="G975" s="17">
        <v>3.5970222958991702E-2</v>
      </c>
      <c r="H975" s="17">
        <v>0.10891957771189099</v>
      </c>
      <c r="I975" s="17">
        <v>0.17427358622842701</v>
      </c>
      <c r="J975" s="17">
        <v>0.18812768492311699</v>
      </c>
      <c r="K975" s="17">
        <v>0.126612638260683</v>
      </c>
      <c r="L975" s="17">
        <v>0.14602017360306799</v>
      </c>
      <c r="M975" s="17"/>
      <c r="N975" s="17">
        <v>0.131068106029576</v>
      </c>
      <c r="O975" s="17">
        <v>5.5394098998362701E-2</v>
      </c>
      <c r="P975" s="17">
        <v>0.15225692700643101</v>
      </c>
      <c r="Q975" s="17">
        <v>0.16713874898113501</v>
      </c>
      <c r="R975" s="17"/>
      <c r="S975" s="17">
        <v>0.109166879994789</v>
      </c>
      <c r="T975" s="17">
        <v>0</v>
      </c>
      <c r="U975" s="17">
        <v>0.17827446906727801</v>
      </c>
      <c r="V975" s="17">
        <v>0.227047548392462</v>
      </c>
      <c r="W975" s="17">
        <v>0</v>
      </c>
      <c r="X975" s="17">
        <v>0.12933476351395901</v>
      </c>
      <c r="Y975" s="17">
        <v>0</v>
      </c>
      <c r="Z975" s="17">
        <v>0.23303853925559601</v>
      </c>
      <c r="AA975" s="17">
        <v>0.21703990939461601</v>
      </c>
      <c r="AB975" s="17">
        <v>0.14580630821844801</v>
      </c>
      <c r="AC975" s="17">
        <v>0.26188665734317301</v>
      </c>
      <c r="AD975" s="17">
        <v>0.18834135030626101</v>
      </c>
      <c r="AE975" s="17"/>
      <c r="AF975" s="17">
        <v>0.119997773727381</v>
      </c>
      <c r="AG975" s="17">
        <v>0.15663504912656501</v>
      </c>
      <c r="AH975" s="17">
        <v>8.1225007538311994E-2</v>
      </c>
      <c r="AI975" s="17">
        <v>0</v>
      </c>
      <c r="AJ975" s="17">
        <v>5.6452975835082297E-2</v>
      </c>
      <c r="AK975" s="17"/>
      <c r="AL975" s="17">
        <v>5.6433047462139702E-2</v>
      </c>
      <c r="AM975" s="17">
        <v>0.130330105607009</v>
      </c>
      <c r="AN975" s="17">
        <v>7.5286280030250299E-2</v>
      </c>
      <c r="AO975" s="17"/>
      <c r="AP975" s="17">
        <v>0.16319505565610401</v>
      </c>
      <c r="AQ975" s="17">
        <v>0.137458205603296</v>
      </c>
      <c r="AR975" s="17">
        <v>9.2427228464725106E-2</v>
      </c>
      <c r="AS975" s="17">
        <v>0.15784410485872899</v>
      </c>
      <c r="AT975" s="17">
        <v>0.52790462020907702</v>
      </c>
      <c r="AU975" s="17"/>
      <c r="AV975" s="17">
        <v>0</v>
      </c>
      <c r="AW975" s="17">
        <v>0.27693996002905702</v>
      </c>
      <c r="AX975" s="17">
        <v>0.121180718623723</v>
      </c>
      <c r="AY975" s="17">
        <v>0.1375271156473</v>
      </c>
      <c r="AZ975" s="17">
        <v>8.3291110547126401E-2</v>
      </c>
      <c r="BA975" s="17">
        <v>0.12906723577023499</v>
      </c>
      <c r="BB975" s="17">
        <v>0.21499710564525601</v>
      </c>
      <c r="BC975" s="17">
        <v>5.4829972992422898E-2</v>
      </c>
      <c r="BD975" s="17">
        <v>0.148565326280022</v>
      </c>
      <c r="BE975" s="17">
        <v>0</v>
      </c>
      <c r="BF975" s="17">
        <v>0</v>
      </c>
      <c r="BG975" s="17">
        <v>0.20932178123686501</v>
      </c>
      <c r="BH975" s="17">
        <v>0</v>
      </c>
      <c r="BI975" s="17">
        <v>0</v>
      </c>
      <c r="BJ975" s="17">
        <v>0.10227209298376699</v>
      </c>
      <c r="BK975" s="17">
        <v>0.14702215275115901</v>
      </c>
      <c r="BL975" s="17"/>
      <c r="BM975" s="17">
        <v>0.124230705989843</v>
      </c>
      <c r="BN975" s="17">
        <v>0.119863287995081</v>
      </c>
      <c r="BO975" s="17">
        <v>0.106269403772716</v>
      </c>
      <c r="BP975" s="17">
        <v>6.6780757410138794E-2</v>
      </c>
      <c r="BQ975" s="17">
        <v>0.28517180275675402</v>
      </c>
      <c r="BR975" s="17">
        <v>0.54825520506090397</v>
      </c>
      <c r="BS975" s="17"/>
      <c r="BT975" s="17">
        <v>0.123612529747938</v>
      </c>
      <c r="BU975" s="17">
        <v>0.13527678069672899</v>
      </c>
      <c r="BV975" s="17"/>
      <c r="BW975" s="17">
        <v>0.10956409572975501</v>
      </c>
      <c r="BX975" s="17">
        <v>0.16249791356745399</v>
      </c>
      <c r="BY975" s="17"/>
      <c r="BZ975" s="17">
        <v>0.16262872828786501</v>
      </c>
      <c r="CA975" s="17" t="s">
        <v>131</v>
      </c>
      <c r="CB975" s="17">
        <v>7.1068436821227807E-2</v>
      </c>
      <c r="CC975" s="17"/>
      <c r="CD975" s="17">
        <v>0.100921023148691</v>
      </c>
      <c r="CE975" s="17">
        <v>0.138312260402112</v>
      </c>
      <c r="CF975" s="17">
        <v>0.26987480346312998</v>
      </c>
      <c r="CG975" s="17"/>
      <c r="CH975" s="17">
        <v>0.14472755172841401</v>
      </c>
      <c r="CI975" s="17">
        <v>0.20764404410096499</v>
      </c>
      <c r="CJ975" s="17">
        <v>0.13041038834839899</v>
      </c>
      <c r="CK975" s="17"/>
      <c r="CL975" s="17">
        <v>0.11624857016522</v>
      </c>
      <c r="CM975" s="17">
        <v>0.13276952114541801</v>
      </c>
      <c r="CN975" s="17"/>
      <c r="CO975" s="17">
        <v>0</v>
      </c>
      <c r="CP975" s="17">
        <v>9.2383940765907197E-2</v>
      </c>
      <c r="CQ975" s="17">
        <v>0.12131827055696601</v>
      </c>
      <c r="CR975" s="17">
        <v>0.25129723266533099</v>
      </c>
    </row>
    <row r="976" spans="2:96" x14ac:dyDescent="0.25">
      <c r="B976" t="s">
        <v>175</v>
      </c>
      <c r="C976" s="17">
        <v>3.69876645385631E-2</v>
      </c>
      <c r="D976" s="17">
        <v>1.6367557341097301E-2</v>
      </c>
      <c r="E976" s="17">
        <v>6.3831657994873794E-2</v>
      </c>
      <c r="F976" s="17"/>
      <c r="G976" s="17">
        <v>3.4149445514014998E-2</v>
      </c>
      <c r="H976" s="17">
        <v>3.30638038349036E-2</v>
      </c>
      <c r="I976" s="17">
        <v>2.5288830698638201E-2</v>
      </c>
      <c r="J976" s="17">
        <v>2.7612369059075499E-2</v>
      </c>
      <c r="K976" s="17">
        <v>0</v>
      </c>
      <c r="L976" s="17">
        <v>0.112662768981035</v>
      </c>
      <c r="M976" s="17"/>
      <c r="N976" s="17">
        <v>1.7442436829381801E-2</v>
      </c>
      <c r="O976" s="17">
        <v>2.00254903908158E-2</v>
      </c>
      <c r="P976" s="17">
        <v>2.3272813812611901E-2</v>
      </c>
      <c r="Q976" s="17">
        <v>7.9241720392939197E-2</v>
      </c>
      <c r="R976" s="17"/>
      <c r="S976" s="17">
        <v>6.1384243348951498E-2</v>
      </c>
      <c r="T976" s="17">
        <v>4.3305297817878403E-2</v>
      </c>
      <c r="U976" s="17">
        <v>8.8270946024241806E-2</v>
      </c>
      <c r="V976" s="17">
        <v>0</v>
      </c>
      <c r="W976" s="17">
        <v>0</v>
      </c>
      <c r="X976" s="17">
        <v>0</v>
      </c>
      <c r="Y976" s="17">
        <v>0</v>
      </c>
      <c r="Z976" s="17">
        <v>0</v>
      </c>
      <c r="AA976" s="17">
        <v>5.9864721981880302E-2</v>
      </c>
      <c r="AB976" s="17">
        <v>0</v>
      </c>
      <c r="AC976" s="17">
        <v>0</v>
      </c>
      <c r="AD976" s="17">
        <v>8.0117842811936596E-2</v>
      </c>
      <c r="AE976" s="17"/>
      <c r="AF976" s="17">
        <v>3.1708345651137601E-2</v>
      </c>
      <c r="AG976" s="17">
        <v>5.9645576385500602E-2</v>
      </c>
      <c r="AH976" s="17">
        <v>0</v>
      </c>
      <c r="AI976" s="17">
        <v>0</v>
      </c>
      <c r="AJ976" s="17">
        <v>3.1140108207731099E-2</v>
      </c>
      <c r="AK976" s="17"/>
      <c r="AL976" s="17">
        <v>2.0671904879381801E-2</v>
      </c>
      <c r="AM976" s="17">
        <v>4.6128617166229603E-2</v>
      </c>
      <c r="AN976" s="17">
        <v>0</v>
      </c>
      <c r="AO976" s="17"/>
      <c r="AP976" s="17">
        <v>0.103795101374102</v>
      </c>
      <c r="AQ976" s="17">
        <v>2.2517338498421E-2</v>
      </c>
      <c r="AR976" s="17">
        <v>1.4329064859499301E-2</v>
      </c>
      <c r="AS976" s="17">
        <v>3.4597623173387902E-2</v>
      </c>
      <c r="AT976" s="17">
        <v>0</v>
      </c>
      <c r="AU976" s="17"/>
      <c r="AV976" s="17">
        <v>0</v>
      </c>
      <c r="AW976" s="17">
        <v>8.3172984616696394E-2</v>
      </c>
      <c r="AX976" s="17">
        <v>0</v>
      </c>
      <c r="AY976" s="17">
        <v>0</v>
      </c>
      <c r="AZ976" s="17">
        <v>8.5426393553752894E-2</v>
      </c>
      <c r="BA976" s="17">
        <v>0.13315180000208299</v>
      </c>
      <c r="BB976" s="17">
        <v>6.1597753710023302E-2</v>
      </c>
      <c r="BC976" s="17">
        <v>0</v>
      </c>
      <c r="BD976" s="17">
        <v>0</v>
      </c>
      <c r="BE976" s="17">
        <v>0</v>
      </c>
      <c r="BF976" s="17">
        <v>0</v>
      </c>
      <c r="BG976" s="17">
        <v>0</v>
      </c>
      <c r="BH976" s="17">
        <v>0</v>
      </c>
      <c r="BI976" s="17">
        <v>0</v>
      </c>
      <c r="BJ976" s="17">
        <v>0</v>
      </c>
      <c r="BK976" s="17">
        <v>9.5027922221834399E-2</v>
      </c>
      <c r="BL976" s="17"/>
      <c r="BM976" s="17">
        <v>5.5047988994062998E-2</v>
      </c>
      <c r="BN976" s="17">
        <v>3.1578330698505797E-2</v>
      </c>
      <c r="BO976" s="17">
        <v>0</v>
      </c>
      <c r="BP976" s="17">
        <v>3.2595221166602399E-2</v>
      </c>
      <c r="BQ976" s="17">
        <v>6.3215968954768303E-2</v>
      </c>
      <c r="BR976" s="17">
        <v>0</v>
      </c>
      <c r="BS976" s="17"/>
      <c r="BT976" s="17">
        <v>2.3576238397040799E-2</v>
      </c>
      <c r="BU976" s="17">
        <v>5.3655861571679703E-2</v>
      </c>
      <c r="BV976" s="17"/>
      <c r="BW976" s="17">
        <v>3.6770783726919998E-2</v>
      </c>
      <c r="BX976" s="17">
        <v>3.3850853350245999E-2</v>
      </c>
      <c r="BY976" s="17"/>
      <c r="BZ976" s="17">
        <v>3.9004998539952401E-2</v>
      </c>
      <c r="CA976" s="17" t="s">
        <v>131</v>
      </c>
      <c r="CB976" s="17">
        <v>3.3751735263089097E-2</v>
      </c>
      <c r="CC976" s="17"/>
      <c r="CD976" s="17">
        <v>3.03564559909212E-2</v>
      </c>
      <c r="CE976" s="17">
        <v>5.2296687394186199E-2</v>
      </c>
      <c r="CF976" s="17">
        <v>5.14684926861829E-2</v>
      </c>
      <c r="CG976" s="17"/>
      <c r="CH976" s="17">
        <v>5.2371647514205699E-2</v>
      </c>
      <c r="CI976" s="17">
        <v>0</v>
      </c>
      <c r="CJ976" s="17">
        <v>4.4921536804358599E-2</v>
      </c>
      <c r="CK976" s="17"/>
      <c r="CL976" s="17">
        <v>5.3058856256521097E-2</v>
      </c>
      <c r="CM976" s="17">
        <v>2.68166213595647E-2</v>
      </c>
      <c r="CN976" s="17"/>
      <c r="CO976" s="17">
        <v>0</v>
      </c>
      <c r="CP976" s="17">
        <v>1.4713743093573499E-2</v>
      </c>
      <c r="CQ976" s="17">
        <v>8.7907634660012099E-2</v>
      </c>
      <c r="CR976" s="17">
        <v>2.2230994260891201E-2</v>
      </c>
    </row>
    <row r="977" spans="2:96" x14ac:dyDescent="0.25">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c r="AY977" s="17"/>
      <c r="AZ977" s="17"/>
      <c r="BA977" s="17"/>
      <c r="BB977" s="17"/>
      <c r="BC977" s="17"/>
      <c r="BD977" s="17"/>
      <c r="BE977" s="17"/>
      <c r="BF977" s="17"/>
      <c r="BG977" s="17"/>
      <c r="BH977" s="17"/>
      <c r="BI977" s="17"/>
      <c r="BJ977" s="17"/>
      <c r="BK977" s="17"/>
      <c r="BL977" s="17"/>
      <c r="BM977" s="17"/>
      <c r="BN977" s="17"/>
      <c r="BO977" s="17"/>
      <c r="BP977" s="17"/>
      <c r="BQ977" s="17"/>
      <c r="BR977" s="17"/>
      <c r="BS977" s="17"/>
      <c r="BT977" s="17"/>
      <c r="BU977" s="17"/>
      <c r="BV977" s="17"/>
      <c r="BW977" s="17"/>
      <c r="BX977" s="17"/>
      <c r="BY977" s="17"/>
      <c r="BZ977" s="17"/>
      <c r="CA977" s="17"/>
      <c r="CB977" s="17"/>
      <c r="CC977" s="17"/>
      <c r="CD977" s="17"/>
      <c r="CE977" s="17"/>
      <c r="CF977" s="17"/>
      <c r="CG977" s="17"/>
      <c r="CH977" s="17"/>
      <c r="CI977" s="17"/>
      <c r="CJ977" s="17"/>
      <c r="CK977" s="17"/>
      <c r="CL977" s="17"/>
      <c r="CM977" s="17"/>
      <c r="CN977" s="17"/>
      <c r="CO977" s="17"/>
      <c r="CP977" s="17"/>
      <c r="CQ977" s="17"/>
      <c r="CR977" s="17"/>
    </row>
    <row r="978" spans="2:96" x14ac:dyDescent="0.25">
      <c r="B978" s="6" t="s">
        <v>473</v>
      </c>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c r="AK978" s="17"/>
      <c r="AL978" s="17"/>
      <c r="AM978" s="17"/>
      <c r="AN978" s="17"/>
      <c r="AO978" s="17"/>
      <c r="AP978" s="17"/>
      <c r="AQ978" s="17"/>
      <c r="AR978" s="17"/>
      <c r="AS978" s="17"/>
      <c r="AT978" s="17"/>
      <c r="AU978" s="17"/>
      <c r="AV978" s="17"/>
      <c r="AW978" s="17"/>
      <c r="AX978" s="17"/>
      <c r="AY978" s="17"/>
      <c r="AZ978" s="17"/>
      <c r="BA978" s="17"/>
      <c r="BB978" s="17"/>
      <c r="BC978" s="17"/>
      <c r="BD978" s="17"/>
      <c r="BE978" s="17"/>
      <c r="BF978" s="17"/>
      <c r="BG978" s="17"/>
      <c r="BH978" s="17"/>
      <c r="BI978" s="17"/>
      <c r="BJ978" s="17"/>
      <c r="BK978" s="17"/>
      <c r="BL978" s="17"/>
      <c r="BM978" s="17"/>
      <c r="BN978" s="17"/>
      <c r="BO978" s="17"/>
      <c r="BP978" s="17"/>
      <c r="BQ978" s="17"/>
      <c r="BR978" s="17"/>
      <c r="BS978" s="17"/>
      <c r="BT978" s="17"/>
      <c r="BU978" s="17"/>
      <c r="BV978" s="17"/>
      <c r="BW978" s="17"/>
      <c r="BX978" s="17"/>
      <c r="BY978" s="17"/>
      <c r="BZ978" s="17"/>
      <c r="CA978" s="17"/>
      <c r="CB978" s="17"/>
      <c r="CC978" s="17"/>
      <c r="CD978" s="17"/>
      <c r="CE978" s="17"/>
      <c r="CF978" s="17"/>
      <c r="CG978" s="17"/>
      <c r="CH978" s="17"/>
      <c r="CI978" s="17"/>
      <c r="CJ978" s="17"/>
      <c r="CK978" s="17"/>
      <c r="CL978" s="17"/>
      <c r="CM978" s="17"/>
      <c r="CN978" s="17"/>
      <c r="CO978" s="17"/>
      <c r="CP978" s="17"/>
      <c r="CQ978" s="17"/>
      <c r="CR978" s="17"/>
    </row>
    <row r="979" spans="2:96" x14ac:dyDescent="0.25">
      <c r="B979" s="24" t="s">
        <v>393</v>
      </c>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c r="AZ979" s="17"/>
      <c r="BA979" s="17"/>
      <c r="BB979" s="17"/>
      <c r="BC979" s="17"/>
      <c r="BD979" s="17"/>
      <c r="BE979" s="17"/>
      <c r="BF979" s="17"/>
      <c r="BG979" s="17"/>
      <c r="BH979" s="17"/>
      <c r="BI979" s="17"/>
      <c r="BJ979" s="17"/>
      <c r="BK979" s="17"/>
      <c r="BL979" s="17"/>
      <c r="BM979" s="17"/>
      <c r="BN979" s="17"/>
      <c r="BO979" s="17"/>
      <c r="BP979" s="17"/>
      <c r="BQ979" s="17"/>
      <c r="BR979" s="17"/>
      <c r="BS979" s="17"/>
      <c r="BT979" s="17"/>
      <c r="BU979" s="17"/>
      <c r="BV979" s="17"/>
      <c r="BW979" s="17"/>
      <c r="BX979" s="17"/>
      <c r="BY979" s="17"/>
      <c r="BZ979" s="17"/>
      <c r="CA979" s="17"/>
      <c r="CB979" s="17"/>
      <c r="CC979" s="17"/>
      <c r="CD979" s="17"/>
      <c r="CE979" s="17"/>
      <c r="CF979" s="17"/>
      <c r="CG979" s="17"/>
      <c r="CH979" s="17"/>
      <c r="CI979" s="17"/>
      <c r="CJ979" s="17"/>
      <c r="CK979" s="17"/>
      <c r="CL979" s="17"/>
      <c r="CM979" s="17"/>
      <c r="CN979" s="17"/>
      <c r="CO979" s="17"/>
      <c r="CP979" s="17"/>
      <c r="CQ979" s="17"/>
      <c r="CR979" s="17"/>
    </row>
    <row r="980" spans="2:96" x14ac:dyDescent="0.25">
      <c r="B980" t="s">
        <v>453</v>
      </c>
      <c r="C980" s="17">
        <v>0.26704899625005701</v>
      </c>
      <c r="D980" s="17">
        <v>0.27349721162698598</v>
      </c>
      <c r="E980" s="17">
        <v>0.258654478717945</v>
      </c>
      <c r="F980" s="17"/>
      <c r="G980" s="17">
        <v>0.36919564162416801</v>
      </c>
      <c r="H980" s="17">
        <v>0.211575223347296</v>
      </c>
      <c r="I980" s="17">
        <v>0.139009698849686</v>
      </c>
      <c r="J980" s="17">
        <v>0.24634668326244299</v>
      </c>
      <c r="K980" s="17">
        <v>0.37151425200459298</v>
      </c>
      <c r="L980" s="17">
        <v>0.32724806783495802</v>
      </c>
      <c r="M980" s="17"/>
      <c r="N980" s="17">
        <v>0.29541414292642798</v>
      </c>
      <c r="O980" s="17">
        <v>0.31354325531712401</v>
      </c>
      <c r="P980" s="17">
        <v>0.25343933228416199</v>
      </c>
      <c r="Q980" s="17">
        <v>0.210579077319209</v>
      </c>
      <c r="R980" s="17"/>
      <c r="S980" s="17">
        <v>0.24503290831982</v>
      </c>
      <c r="T980" s="17">
        <v>0.27064796739743202</v>
      </c>
      <c r="U980" s="17">
        <v>0.26931145914534499</v>
      </c>
      <c r="V980" s="17">
        <v>0.13761392526862201</v>
      </c>
      <c r="W980" s="17">
        <v>0.52415604553120798</v>
      </c>
      <c r="X980" s="17">
        <v>0.26292458665138302</v>
      </c>
      <c r="Y980" s="17">
        <v>0.249758088195215</v>
      </c>
      <c r="Z980" s="17">
        <v>0</v>
      </c>
      <c r="AA980" s="17">
        <v>0.431704873923065</v>
      </c>
      <c r="AB980" s="17">
        <v>0.24373459276621201</v>
      </c>
      <c r="AC980" s="17">
        <v>0.384709359140608</v>
      </c>
      <c r="AD980" s="17">
        <v>0.19181337250438299</v>
      </c>
      <c r="AE980" s="17"/>
      <c r="AF980" s="17">
        <v>0.42285546619483599</v>
      </c>
      <c r="AG980" s="17">
        <v>0.22351378329709401</v>
      </c>
      <c r="AH980" s="17">
        <v>0.21120356732319701</v>
      </c>
      <c r="AI980" s="17">
        <v>1</v>
      </c>
      <c r="AJ980" s="17">
        <v>0.16401709853257601</v>
      </c>
      <c r="AK980" s="17"/>
      <c r="AL980" s="17">
        <v>0.50606612150694796</v>
      </c>
      <c r="AM980" s="17">
        <v>0.27737916141311197</v>
      </c>
      <c r="AN980" s="17">
        <v>9.0363849094412099E-2</v>
      </c>
      <c r="AO980" s="17"/>
      <c r="AP980" s="17">
        <v>0.208335825263397</v>
      </c>
      <c r="AQ980" s="17">
        <v>0.29098991215950398</v>
      </c>
      <c r="AR980" s="17">
        <v>0.25435538063712498</v>
      </c>
      <c r="AS980" s="17">
        <v>0.31276749659831499</v>
      </c>
      <c r="AT980" s="17">
        <v>0.47209537979092298</v>
      </c>
      <c r="AU980" s="17"/>
      <c r="AV980" s="17">
        <v>0</v>
      </c>
      <c r="AW980" s="17">
        <v>0.33678859014529899</v>
      </c>
      <c r="AX980" s="17">
        <v>0.238154040982646</v>
      </c>
      <c r="AY980" s="17">
        <v>0.21018597202547701</v>
      </c>
      <c r="AZ980" s="17">
        <v>0.183349083769166</v>
      </c>
      <c r="BA980" s="17">
        <v>0.33942658158950401</v>
      </c>
      <c r="BB980" s="17">
        <v>0.271089278503302</v>
      </c>
      <c r="BC980" s="17">
        <v>0.45430828033439102</v>
      </c>
      <c r="BD980" s="17">
        <v>0.23956545249089101</v>
      </c>
      <c r="BE980" s="17">
        <v>0.42792111906017899</v>
      </c>
      <c r="BF980" s="17">
        <v>0.105789004429162</v>
      </c>
      <c r="BG980" s="17">
        <v>0.21132352848724401</v>
      </c>
      <c r="BH980" s="17">
        <v>0.202037869322228</v>
      </c>
      <c r="BI980" s="17">
        <v>0</v>
      </c>
      <c r="BJ980" s="17">
        <v>0.49652851185534003</v>
      </c>
      <c r="BK980" s="17">
        <v>0.26253222871015203</v>
      </c>
      <c r="BL980" s="17"/>
      <c r="BM980" s="17">
        <v>0.269393729919574</v>
      </c>
      <c r="BN980" s="17">
        <v>0.36190621184236799</v>
      </c>
      <c r="BO980" s="17">
        <v>0.16868957682706601</v>
      </c>
      <c r="BP980" s="17">
        <v>0.22248621178463801</v>
      </c>
      <c r="BQ980" s="17">
        <v>0.19143787732200501</v>
      </c>
      <c r="BR980" s="17">
        <v>0</v>
      </c>
      <c r="BS980" s="17"/>
      <c r="BT980" s="17">
        <v>0.28577578092767802</v>
      </c>
      <c r="BU980" s="17">
        <v>0.23958142664554399</v>
      </c>
      <c r="BV980" s="17"/>
      <c r="BW980" s="17">
        <v>0.312365654456011</v>
      </c>
      <c r="BX980" s="17">
        <v>0.25122779520921101</v>
      </c>
      <c r="BY980" s="17"/>
      <c r="BZ980" s="17">
        <v>0.19785097651391501</v>
      </c>
      <c r="CA980" s="17" t="s">
        <v>131</v>
      </c>
      <c r="CB980" s="17">
        <v>0.37804692604988899</v>
      </c>
      <c r="CC980" s="17"/>
      <c r="CD980" s="17">
        <v>0.29144621288588901</v>
      </c>
      <c r="CE980" s="17">
        <v>0.164127985790673</v>
      </c>
      <c r="CF980" s="17">
        <v>0.373611398278554</v>
      </c>
      <c r="CG980" s="17"/>
      <c r="CH980" s="17">
        <v>0.16611426262869999</v>
      </c>
      <c r="CI980" s="17">
        <v>0.22840762341203799</v>
      </c>
      <c r="CJ980" s="17">
        <v>0.27977716984225998</v>
      </c>
      <c r="CK980" s="17"/>
      <c r="CL980" s="17">
        <v>0.29009866570486498</v>
      </c>
      <c r="CM980" s="17">
        <v>0.25329157204755698</v>
      </c>
      <c r="CN980" s="17"/>
      <c r="CO980" s="17">
        <v>0.49334839337641001</v>
      </c>
      <c r="CP980" s="17">
        <v>0.35481845816941698</v>
      </c>
      <c r="CQ980" s="17">
        <v>0.175232816641026</v>
      </c>
      <c r="CR980" s="17">
        <v>0.14343422885236701</v>
      </c>
    </row>
    <row r="981" spans="2:96" x14ac:dyDescent="0.25">
      <c r="B981" t="s">
        <v>454</v>
      </c>
      <c r="C981" s="17">
        <v>0.44731676933183401</v>
      </c>
      <c r="D981" s="17">
        <v>0.47664920813129102</v>
      </c>
      <c r="E981" s="17">
        <v>0.40913075081845501</v>
      </c>
      <c r="F981" s="17"/>
      <c r="G981" s="17">
        <v>0.43343272042615699</v>
      </c>
      <c r="H981" s="17">
        <v>0.55319382402859396</v>
      </c>
      <c r="I981" s="17">
        <v>0.44402675824758198</v>
      </c>
      <c r="J981" s="17">
        <v>0.31919261507649099</v>
      </c>
      <c r="K981" s="17">
        <v>0.34681209126243501</v>
      </c>
      <c r="L981" s="17">
        <v>0.59492184245453394</v>
      </c>
      <c r="M981" s="17"/>
      <c r="N981" s="17">
        <v>0.47138336825556298</v>
      </c>
      <c r="O981" s="17">
        <v>0.437656798304426</v>
      </c>
      <c r="P981" s="17">
        <v>0.35544955394872402</v>
      </c>
      <c r="Q981" s="17">
        <v>0.49585404949608303</v>
      </c>
      <c r="R981" s="17"/>
      <c r="S981" s="17">
        <v>0.424155543662326</v>
      </c>
      <c r="T981" s="17">
        <v>0.58664092823481795</v>
      </c>
      <c r="U981" s="17">
        <v>0.551287441339252</v>
      </c>
      <c r="V981" s="17">
        <v>0.63505187718001299</v>
      </c>
      <c r="W981" s="17">
        <v>0.17675314656381899</v>
      </c>
      <c r="X981" s="17">
        <v>0.36064272078127801</v>
      </c>
      <c r="Y981" s="17">
        <v>0.512672954065579</v>
      </c>
      <c r="Z981" s="17">
        <v>0.28670343868957898</v>
      </c>
      <c r="AA981" s="17">
        <v>0.22828367090395299</v>
      </c>
      <c r="AB981" s="17">
        <v>0.46310847126194599</v>
      </c>
      <c r="AC981" s="17">
        <v>0.24746396901863801</v>
      </c>
      <c r="AD981" s="17">
        <v>0.547476647166529</v>
      </c>
      <c r="AE981" s="17"/>
      <c r="AF981" s="17">
        <v>0.37705287138834098</v>
      </c>
      <c r="AG981" s="17">
        <v>0.43561669992216601</v>
      </c>
      <c r="AH981" s="17">
        <v>0.63011655710407599</v>
      </c>
      <c r="AI981" s="17">
        <v>0</v>
      </c>
      <c r="AJ981" s="17">
        <v>0.48622789151825602</v>
      </c>
      <c r="AK981" s="17"/>
      <c r="AL981" s="17">
        <v>0.32921681960579002</v>
      </c>
      <c r="AM981" s="17">
        <v>0.40699136826309501</v>
      </c>
      <c r="AN981" s="17">
        <v>0.54716320330961299</v>
      </c>
      <c r="AO981" s="17"/>
      <c r="AP981" s="17">
        <v>0.53668783785917495</v>
      </c>
      <c r="AQ981" s="17">
        <v>0.31816846189998099</v>
      </c>
      <c r="AR981" s="17">
        <v>0.46382110076348998</v>
      </c>
      <c r="AS981" s="17">
        <v>0.45975240801935202</v>
      </c>
      <c r="AT981" s="17">
        <v>0.52790462020907702</v>
      </c>
      <c r="AU981" s="17"/>
      <c r="AV981" s="17">
        <v>1</v>
      </c>
      <c r="AW981" s="17">
        <v>0.30088977765456099</v>
      </c>
      <c r="AX981" s="17">
        <v>0.56802245659096295</v>
      </c>
      <c r="AY981" s="17">
        <v>0.436036424864646</v>
      </c>
      <c r="AZ981" s="17">
        <v>0.63950769385657003</v>
      </c>
      <c r="BA981" s="17">
        <v>0.458039098088107</v>
      </c>
      <c r="BB981" s="17">
        <v>0.229379227688181</v>
      </c>
      <c r="BC981" s="17">
        <v>0.259785230187564</v>
      </c>
      <c r="BD981" s="17">
        <v>0.28982243765646298</v>
      </c>
      <c r="BE981" s="17">
        <v>0.29750418372871901</v>
      </c>
      <c r="BF981" s="17">
        <v>0.78558196207703601</v>
      </c>
      <c r="BG981" s="17">
        <v>0.31385174582648401</v>
      </c>
      <c r="BH981" s="17">
        <v>0.68084062737776896</v>
      </c>
      <c r="BI981" s="17">
        <v>1</v>
      </c>
      <c r="BJ981" s="17">
        <v>0.29730369144749103</v>
      </c>
      <c r="BK981" s="17">
        <v>0.59044561853868904</v>
      </c>
      <c r="BL981" s="17"/>
      <c r="BM981" s="17">
        <v>0.41906781177211</v>
      </c>
      <c r="BN981" s="17">
        <v>0.39136782456185698</v>
      </c>
      <c r="BO981" s="17">
        <v>0.61655668943681696</v>
      </c>
      <c r="BP981" s="17">
        <v>0.48478398622235402</v>
      </c>
      <c r="BQ981" s="17">
        <v>0.44526169234350998</v>
      </c>
      <c r="BR981" s="17">
        <v>0</v>
      </c>
      <c r="BS981" s="17"/>
      <c r="BT981" s="17">
        <v>0.41587695482491699</v>
      </c>
      <c r="BU981" s="17">
        <v>0.482304117917353</v>
      </c>
      <c r="BV981" s="17"/>
      <c r="BW981" s="17">
        <v>0.51221412610084904</v>
      </c>
      <c r="BX981" s="17">
        <v>0.34556056418866699</v>
      </c>
      <c r="BY981" s="17"/>
      <c r="BZ981" s="17">
        <v>0.49040249237057498</v>
      </c>
      <c r="CA981" s="17" t="s">
        <v>131</v>
      </c>
      <c r="CB981" s="17">
        <v>0.37820458838409898</v>
      </c>
      <c r="CC981" s="17"/>
      <c r="CD981" s="17">
        <v>0.463490843500728</v>
      </c>
      <c r="CE981" s="17">
        <v>0.47182154872665399</v>
      </c>
      <c r="CF981" s="17">
        <v>0.24438875977532901</v>
      </c>
      <c r="CG981" s="17"/>
      <c r="CH981" s="17">
        <v>0.56517618487307797</v>
      </c>
      <c r="CI981" s="17">
        <v>0.35385496312020298</v>
      </c>
      <c r="CJ981" s="17">
        <v>0.42555859905377103</v>
      </c>
      <c r="CK981" s="17"/>
      <c r="CL981" s="17">
        <v>0.42755084274455801</v>
      </c>
      <c r="CM981" s="17">
        <v>0.47084890588765799</v>
      </c>
      <c r="CN981" s="17"/>
      <c r="CO981" s="17">
        <v>0.45800072554791899</v>
      </c>
      <c r="CP981" s="17">
        <v>0.40860799618680799</v>
      </c>
      <c r="CQ981" s="17">
        <v>0.53221349548489705</v>
      </c>
      <c r="CR981" s="17">
        <v>0.385898022608342</v>
      </c>
    </row>
    <row r="982" spans="2:96" x14ac:dyDescent="0.25">
      <c r="B982" t="s">
        <v>455</v>
      </c>
      <c r="C982" s="17">
        <v>0.17871896411669</v>
      </c>
      <c r="D982" s="17">
        <v>0.130515170507747</v>
      </c>
      <c r="E982" s="17">
        <v>0.241472387647235</v>
      </c>
      <c r="F982" s="17"/>
      <c r="G982" s="17">
        <v>0.13097853044757399</v>
      </c>
      <c r="H982" s="17">
        <v>0.15945774531290699</v>
      </c>
      <c r="I982" s="17">
        <v>0.27144284301103999</v>
      </c>
      <c r="J982" s="17">
        <v>0.33395913636776903</v>
      </c>
      <c r="K982" s="17">
        <v>7.6640012920724698E-2</v>
      </c>
      <c r="L982" s="17">
        <v>0</v>
      </c>
      <c r="M982" s="17"/>
      <c r="N982" s="17">
        <v>0.15406650124657101</v>
      </c>
      <c r="O982" s="17">
        <v>0.176518027791984</v>
      </c>
      <c r="P982" s="17">
        <v>0.20662757245819999</v>
      </c>
      <c r="Q982" s="17">
        <v>0.18478437346047699</v>
      </c>
      <c r="R982" s="17"/>
      <c r="S982" s="17">
        <v>0.20766681034607701</v>
      </c>
      <c r="T982" s="17">
        <v>0.14271110436775</v>
      </c>
      <c r="U982" s="17">
        <v>9.9874359401460402E-2</v>
      </c>
      <c r="V982" s="17">
        <v>5.8595287731699398E-2</v>
      </c>
      <c r="W982" s="17">
        <v>0.21439434422852399</v>
      </c>
      <c r="X982" s="17">
        <v>0.24709792905337999</v>
      </c>
      <c r="Y982" s="17">
        <v>0.16415137447670999</v>
      </c>
      <c r="Z982" s="17">
        <v>0.71329656131042096</v>
      </c>
      <c r="AA982" s="17">
        <v>0.12398524223115499</v>
      </c>
      <c r="AB982" s="17">
        <v>0.22538867353078201</v>
      </c>
      <c r="AC982" s="17">
        <v>0.25495446905920799</v>
      </c>
      <c r="AD982" s="17">
        <v>0.114304233281599</v>
      </c>
      <c r="AE982" s="17"/>
      <c r="AF982" s="17">
        <v>9.4091536831475003E-2</v>
      </c>
      <c r="AG982" s="17">
        <v>0.237763026219243</v>
      </c>
      <c r="AH982" s="17">
        <v>7.7454868034414606E-2</v>
      </c>
      <c r="AI982" s="17">
        <v>0</v>
      </c>
      <c r="AJ982" s="17">
        <v>0.25599539256899001</v>
      </c>
      <c r="AK982" s="17"/>
      <c r="AL982" s="17">
        <v>6.9609582843938506E-2</v>
      </c>
      <c r="AM982" s="17">
        <v>0.249014499026597</v>
      </c>
      <c r="AN982" s="17">
        <v>0.22039229281546599</v>
      </c>
      <c r="AO982" s="17"/>
      <c r="AP982" s="17">
        <v>7.4477728229876E-2</v>
      </c>
      <c r="AQ982" s="17">
        <v>0.35128004144858199</v>
      </c>
      <c r="AR982" s="17">
        <v>0.192326027141968</v>
      </c>
      <c r="AS982" s="17">
        <v>0.10192914131948901</v>
      </c>
      <c r="AT982" s="17">
        <v>0</v>
      </c>
      <c r="AU982" s="17"/>
      <c r="AV982" s="17">
        <v>0</v>
      </c>
      <c r="AW982" s="17">
        <v>0.22505892106304501</v>
      </c>
      <c r="AX982" s="17">
        <v>7.3375606720482406E-2</v>
      </c>
      <c r="AY982" s="17">
        <v>0.25172580435543401</v>
      </c>
      <c r="AZ982" s="17">
        <v>9.3852111827137097E-2</v>
      </c>
      <c r="BA982" s="17">
        <v>0.14122006828540601</v>
      </c>
      <c r="BB982" s="17">
        <v>0.22276252029751101</v>
      </c>
      <c r="BC982" s="17">
        <v>0.28590648947804598</v>
      </c>
      <c r="BD982" s="17">
        <v>0.31247210312412199</v>
      </c>
      <c r="BE982" s="17">
        <v>0.15178627123639901</v>
      </c>
      <c r="BF982" s="17">
        <v>0.108629033493802</v>
      </c>
      <c r="BG982" s="17">
        <v>0.47482472568627299</v>
      </c>
      <c r="BH982" s="17">
        <v>0.117121503300003</v>
      </c>
      <c r="BI982" s="17">
        <v>0</v>
      </c>
      <c r="BJ982" s="17">
        <v>0.103895703713402</v>
      </c>
      <c r="BK982" s="17">
        <v>0</v>
      </c>
      <c r="BL982" s="17"/>
      <c r="BM982" s="17">
        <v>0.14500923950161501</v>
      </c>
      <c r="BN982" s="17">
        <v>0.16762794999671499</v>
      </c>
      <c r="BO982" s="17">
        <v>0.17492701631728599</v>
      </c>
      <c r="BP982" s="17">
        <v>0.26313039277790001</v>
      </c>
      <c r="BQ982" s="17">
        <v>0.23682236906365201</v>
      </c>
      <c r="BR982" s="17">
        <v>0</v>
      </c>
      <c r="BS982" s="17"/>
      <c r="BT982" s="17">
        <v>0.17905264274191501</v>
      </c>
      <c r="BU982" s="17">
        <v>0.18294257558058799</v>
      </c>
      <c r="BV982" s="17"/>
      <c r="BW982" s="17">
        <v>7.07911562565358E-2</v>
      </c>
      <c r="BX982" s="17">
        <v>0.282312589007298</v>
      </c>
      <c r="BY982" s="17"/>
      <c r="BZ982" s="17">
        <v>0.18528717377776599</v>
      </c>
      <c r="CA982" s="17" t="s">
        <v>131</v>
      </c>
      <c r="CB982" s="17">
        <v>0.16818314708535501</v>
      </c>
      <c r="CC982" s="17"/>
      <c r="CD982" s="17">
        <v>0.15333665162196</v>
      </c>
      <c r="CE982" s="17">
        <v>0.24761191021493401</v>
      </c>
      <c r="CF982" s="17">
        <v>0.165645409715444</v>
      </c>
      <c r="CG982" s="17"/>
      <c r="CH982" s="17">
        <v>0.143329181432928</v>
      </c>
      <c r="CI982" s="17">
        <v>0.30189142847427303</v>
      </c>
      <c r="CJ982" s="17">
        <v>0.144574787032824</v>
      </c>
      <c r="CK982" s="17"/>
      <c r="CL982" s="17">
        <v>0.17318991941228801</v>
      </c>
      <c r="CM982" s="17">
        <v>0.18202275443597499</v>
      </c>
      <c r="CN982" s="17"/>
      <c r="CO982" s="17">
        <v>4.8650881075670602E-2</v>
      </c>
      <c r="CP982" s="17">
        <v>0.14243929505056999</v>
      </c>
      <c r="CQ982" s="17">
        <v>0.204291858104903</v>
      </c>
      <c r="CR982" s="17">
        <v>0.265218199253271</v>
      </c>
    </row>
    <row r="983" spans="2:96" x14ac:dyDescent="0.25">
      <c r="B983" t="s">
        <v>456</v>
      </c>
      <c r="C983" s="17">
        <v>7.4668770866425205E-2</v>
      </c>
      <c r="D983" s="17">
        <v>0.109142194549999</v>
      </c>
      <c r="E983" s="17">
        <v>2.9790034256742801E-2</v>
      </c>
      <c r="F983" s="17"/>
      <c r="G983" s="17">
        <v>3.2243661988086599E-2</v>
      </c>
      <c r="H983" s="17">
        <v>4.2626836910515498E-2</v>
      </c>
      <c r="I983" s="17">
        <v>9.7057558895372306E-2</v>
      </c>
      <c r="J983" s="17">
        <v>0.100501565293296</v>
      </c>
      <c r="K983" s="17">
        <v>0.164248876968178</v>
      </c>
      <c r="L983" s="17">
        <v>4.0080896794841003E-2</v>
      </c>
      <c r="M983" s="17"/>
      <c r="N983" s="17">
        <v>5.8151828268793102E-2</v>
      </c>
      <c r="O983" s="17">
        <v>5.3662880693860299E-2</v>
      </c>
      <c r="P983" s="17">
        <v>0.13337772815579799</v>
      </c>
      <c r="Q983" s="17">
        <v>6.7437389118984198E-2</v>
      </c>
      <c r="R983" s="17"/>
      <c r="S983" s="17">
        <v>6.6012793081718299E-2</v>
      </c>
      <c r="T983" s="17">
        <v>0</v>
      </c>
      <c r="U983" s="17">
        <v>7.9526740113942396E-2</v>
      </c>
      <c r="V983" s="17">
        <v>0.16873890981966599</v>
      </c>
      <c r="W983" s="17">
        <v>8.4696463676449701E-2</v>
      </c>
      <c r="X983" s="17">
        <v>0.12933476351395901</v>
      </c>
      <c r="Y983" s="17">
        <v>0</v>
      </c>
      <c r="Z983" s="17">
        <v>0</v>
      </c>
      <c r="AA983" s="17">
        <v>0.159329466360148</v>
      </c>
      <c r="AB983" s="17">
        <v>6.7768262441059393E-2</v>
      </c>
      <c r="AC983" s="17">
        <v>0</v>
      </c>
      <c r="AD983" s="17">
        <v>9.8373115119742796E-2</v>
      </c>
      <c r="AE983" s="17"/>
      <c r="AF983" s="17">
        <v>9.0327670105213795E-2</v>
      </c>
      <c r="AG983" s="17">
        <v>5.8666332842468701E-2</v>
      </c>
      <c r="AH983" s="17">
        <v>8.1225007538311994E-2</v>
      </c>
      <c r="AI983" s="17">
        <v>0</v>
      </c>
      <c r="AJ983" s="17">
        <v>9.3759617380177102E-2</v>
      </c>
      <c r="AK983" s="17"/>
      <c r="AL983" s="17">
        <v>7.5080514553153094E-2</v>
      </c>
      <c r="AM983" s="17">
        <v>4.7498147330286601E-2</v>
      </c>
      <c r="AN983" s="17">
        <v>7.5286280030250299E-2</v>
      </c>
      <c r="AO983" s="17"/>
      <c r="AP983" s="17">
        <v>9.99803307790713E-2</v>
      </c>
      <c r="AQ983" s="17">
        <v>3.9561584491932297E-2</v>
      </c>
      <c r="AR983" s="17">
        <v>7.5192421001932699E-2</v>
      </c>
      <c r="AS983" s="17">
        <v>8.3928212741499503E-2</v>
      </c>
      <c r="AT983" s="17">
        <v>0</v>
      </c>
      <c r="AU983" s="17"/>
      <c r="AV983" s="17">
        <v>0</v>
      </c>
      <c r="AW983" s="17">
        <v>0.13726271113709501</v>
      </c>
      <c r="AX983" s="17">
        <v>6.4325806864409904E-2</v>
      </c>
      <c r="AY983" s="17">
        <v>5.4169230622955998E-2</v>
      </c>
      <c r="AZ983" s="17">
        <v>8.3291110547126401E-2</v>
      </c>
      <c r="BA983" s="17">
        <v>6.1314252036983E-2</v>
      </c>
      <c r="BB983" s="17">
        <v>7.8930988273408401E-2</v>
      </c>
      <c r="BC983" s="17">
        <v>0</v>
      </c>
      <c r="BD983" s="17">
        <v>0.15814000672852399</v>
      </c>
      <c r="BE983" s="17">
        <v>0.12278842597470301</v>
      </c>
      <c r="BF983" s="17">
        <v>0</v>
      </c>
      <c r="BG983" s="17">
        <v>0</v>
      </c>
      <c r="BH983" s="17">
        <v>0</v>
      </c>
      <c r="BI983" s="17">
        <v>0</v>
      </c>
      <c r="BJ983" s="17">
        <v>0.10227209298376699</v>
      </c>
      <c r="BK983" s="17">
        <v>0.14702215275115901</v>
      </c>
      <c r="BL983" s="17"/>
      <c r="BM983" s="17">
        <v>0.114057040314064</v>
      </c>
      <c r="BN983" s="17">
        <v>4.8390570112983797E-2</v>
      </c>
      <c r="BO983" s="17">
        <v>0</v>
      </c>
      <c r="BP983" s="17">
        <v>2.9599409215108001E-2</v>
      </c>
      <c r="BQ983" s="17">
        <v>0.126478061270833</v>
      </c>
      <c r="BR983" s="17">
        <v>1</v>
      </c>
      <c r="BS983" s="17"/>
      <c r="BT983" s="17">
        <v>7.7832241229003701E-2</v>
      </c>
      <c r="BU983" s="17">
        <v>7.2890330362245598E-2</v>
      </c>
      <c r="BV983" s="17"/>
      <c r="BW983" s="17">
        <v>6.7209861085645098E-2</v>
      </c>
      <c r="BX983" s="17">
        <v>8.75903884834697E-2</v>
      </c>
      <c r="BY983" s="17"/>
      <c r="BZ983" s="17">
        <v>9.3103003599402698E-2</v>
      </c>
      <c r="CA983" s="17" t="s">
        <v>131</v>
      </c>
      <c r="CB983" s="17">
        <v>4.5099114413668699E-2</v>
      </c>
      <c r="CC983" s="17"/>
      <c r="CD983" s="17">
        <v>7.7598892555033105E-2</v>
      </c>
      <c r="CE983" s="17">
        <v>4.6041153833674499E-2</v>
      </c>
      <c r="CF983" s="17">
        <v>0.15207730279943099</v>
      </c>
      <c r="CG983" s="17"/>
      <c r="CH983" s="17">
        <v>0.101007460611048</v>
      </c>
      <c r="CI983" s="17">
        <v>3.2494325605743099E-2</v>
      </c>
      <c r="CJ983" s="17">
        <v>0.150089444071144</v>
      </c>
      <c r="CK983" s="17"/>
      <c r="CL983" s="17">
        <v>8.0264359979420996E-2</v>
      </c>
      <c r="CM983" s="17">
        <v>6.5559688559371707E-2</v>
      </c>
      <c r="CN983" s="17"/>
      <c r="CO983" s="17">
        <v>0</v>
      </c>
      <c r="CP983" s="17">
        <v>7.9784396246935799E-2</v>
      </c>
      <c r="CQ983" s="17">
        <v>2.69395343401405E-2</v>
      </c>
      <c r="CR983" s="17">
        <v>0.168644837149866</v>
      </c>
    </row>
    <row r="984" spans="2:96" x14ac:dyDescent="0.25">
      <c r="B984" t="s">
        <v>175</v>
      </c>
      <c r="C984" s="17">
        <v>3.2246499434994497E-2</v>
      </c>
      <c r="D984" s="17">
        <v>1.0196215183976801E-2</v>
      </c>
      <c r="E984" s="17">
        <v>6.09523485596224E-2</v>
      </c>
      <c r="F984" s="17"/>
      <c r="G984" s="17">
        <v>3.4149445514014998E-2</v>
      </c>
      <c r="H984" s="17">
        <v>3.31463704006877E-2</v>
      </c>
      <c r="I984" s="17">
        <v>4.8463140996320098E-2</v>
      </c>
      <c r="J984" s="17">
        <v>0</v>
      </c>
      <c r="K984" s="17">
        <v>4.0784766844068503E-2</v>
      </c>
      <c r="L984" s="17">
        <v>3.77491929156673E-2</v>
      </c>
      <c r="M984" s="17"/>
      <c r="N984" s="17">
        <v>2.0984159302644498E-2</v>
      </c>
      <c r="O984" s="17">
        <v>1.8619037892604801E-2</v>
      </c>
      <c r="P984" s="17">
        <v>5.1105813153115902E-2</v>
      </c>
      <c r="Q984" s="17">
        <v>4.1345110605246801E-2</v>
      </c>
      <c r="R984" s="17"/>
      <c r="S984" s="17">
        <v>5.7131944590059401E-2</v>
      </c>
      <c r="T984" s="17">
        <v>0</v>
      </c>
      <c r="U984" s="17">
        <v>0</v>
      </c>
      <c r="V984" s="17">
        <v>0</v>
      </c>
      <c r="W984" s="17">
        <v>0</v>
      </c>
      <c r="X984" s="17">
        <v>0</v>
      </c>
      <c r="Y984" s="17">
        <v>7.3417583262495104E-2</v>
      </c>
      <c r="Z984" s="17">
        <v>0</v>
      </c>
      <c r="AA984" s="17">
        <v>5.6696746581678302E-2</v>
      </c>
      <c r="AB984" s="17">
        <v>0</v>
      </c>
      <c r="AC984" s="17">
        <v>0.112872202781546</v>
      </c>
      <c r="AD984" s="17">
        <v>4.80326319277464E-2</v>
      </c>
      <c r="AE984" s="17"/>
      <c r="AF984" s="17">
        <v>1.56724554801345E-2</v>
      </c>
      <c r="AG984" s="17">
        <v>4.4440157719028997E-2</v>
      </c>
      <c r="AH984" s="17">
        <v>0</v>
      </c>
      <c r="AI984" s="17">
        <v>0</v>
      </c>
      <c r="AJ984" s="17">
        <v>0</v>
      </c>
      <c r="AK984" s="17"/>
      <c r="AL984" s="17">
        <v>2.0026961490170601E-2</v>
      </c>
      <c r="AM984" s="17">
        <v>1.9116823966909901E-2</v>
      </c>
      <c r="AN984" s="17">
        <v>6.6794374750258706E-2</v>
      </c>
      <c r="AO984" s="17"/>
      <c r="AP984" s="17">
        <v>8.0518277868480703E-2</v>
      </c>
      <c r="AQ984" s="17">
        <v>0</v>
      </c>
      <c r="AR984" s="17">
        <v>1.4305070455484001E-2</v>
      </c>
      <c r="AS984" s="17">
        <v>4.1622741321343699E-2</v>
      </c>
      <c r="AT984" s="17">
        <v>0</v>
      </c>
      <c r="AU984" s="17"/>
      <c r="AV984" s="17">
        <v>0</v>
      </c>
      <c r="AW984" s="17">
        <v>0</v>
      </c>
      <c r="AX984" s="17">
        <v>5.6122088841498899E-2</v>
      </c>
      <c r="AY984" s="17">
        <v>4.7882568131486898E-2</v>
      </c>
      <c r="AZ984" s="17">
        <v>0</v>
      </c>
      <c r="BA984" s="17">
        <v>0</v>
      </c>
      <c r="BB984" s="17">
        <v>0.19783798523759699</v>
      </c>
      <c r="BC984" s="17">
        <v>0</v>
      </c>
      <c r="BD984" s="17">
        <v>0</v>
      </c>
      <c r="BE984" s="17">
        <v>0</v>
      </c>
      <c r="BF984" s="17">
        <v>0</v>
      </c>
      <c r="BG984" s="17">
        <v>0</v>
      </c>
      <c r="BH984" s="17">
        <v>0</v>
      </c>
      <c r="BI984" s="17">
        <v>0</v>
      </c>
      <c r="BJ984" s="17">
        <v>0</v>
      </c>
      <c r="BK984" s="17">
        <v>0</v>
      </c>
      <c r="BL984" s="17"/>
      <c r="BM984" s="17">
        <v>5.2472178492636003E-2</v>
      </c>
      <c r="BN984" s="17">
        <v>3.0707443486075601E-2</v>
      </c>
      <c r="BO984" s="17">
        <v>3.9826717418831099E-2</v>
      </c>
      <c r="BP984" s="17">
        <v>0</v>
      </c>
      <c r="BQ984" s="17">
        <v>0</v>
      </c>
      <c r="BR984" s="17">
        <v>0</v>
      </c>
      <c r="BS984" s="17"/>
      <c r="BT984" s="17">
        <v>4.1462380276486202E-2</v>
      </c>
      <c r="BU984" s="17">
        <v>2.2281549494268402E-2</v>
      </c>
      <c r="BV984" s="17"/>
      <c r="BW984" s="17">
        <v>3.7419202100958698E-2</v>
      </c>
      <c r="BX984" s="17">
        <v>3.3308663111353297E-2</v>
      </c>
      <c r="BY984" s="17"/>
      <c r="BZ984" s="17">
        <v>3.3356353738342198E-2</v>
      </c>
      <c r="CA984" s="17" t="s">
        <v>131</v>
      </c>
      <c r="CB984" s="17">
        <v>3.0466224066988699E-2</v>
      </c>
      <c r="CC984" s="17"/>
      <c r="CD984" s="17">
        <v>1.4127399436389401E-2</v>
      </c>
      <c r="CE984" s="17">
        <v>7.0397401434065004E-2</v>
      </c>
      <c r="CF984" s="17">
        <v>6.4277129431242197E-2</v>
      </c>
      <c r="CG984" s="17"/>
      <c r="CH984" s="17">
        <v>2.4372910454245798E-2</v>
      </c>
      <c r="CI984" s="17">
        <v>8.3351659387742305E-2</v>
      </c>
      <c r="CJ984" s="17">
        <v>0</v>
      </c>
      <c r="CK984" s="17"/>
      <c r="CL984" s="17">
        <v>2.8896212158867899E-2</v>
      </c>
      <c r="CM984" s="17">
        <v>2.8277079069438601E-2</v>
      </c>
      <c r="CN984" s="17"/>
      <c r="CO984" s="17">
        <v>0</v>
      </c>
      <c r="CP984" s="17">
        <v>1.43498543462685E-2</v>
      </c>
      <c r="CQ984" s="17">
        <v>6.1322295429033002E-2</v>
      </c>
      <c r="CR984" s="17">
        <v>3.6804712136153897E-2</v>
      </c>
    </row>
    <row r="985" spans="2:96" x14ac:dyDescent="0.25">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c r="AY985" s="17"/>
      <c r="AZ985" s="17"/>
      <c r="BA985" s="17"/>
      <c r="BB985" s="17"/>
      <c r="BC985" s="17"/>
      <c r="BD985" s="17"/>
      <c r="BE985" s="17"/>
      <c r="BF985" s="17"/>
      <c r="BG985" s="17"/>
      <c r="BH985" s="17"/>
      <c r="BI985" s="17"/>
      <c r="BJ985" s="17"/>
      <c r="BK985" s="17"/>
      <c r="BL985" s="17"/>
      <c r="BM985" s="17"/>
      <c r="BN985" s="17"/>
      <c r="BO985" s="17"/>
      <c r="BP985" s="17"/>
      <c r="BQ985" s="17"/>
      <c r="BR985" s="17"/>
      <c r="BS985" s="17"/>
      <c r="BT985" s="17"/>
      <c r="BU985" s="17"/>
      <c r="BV985" s="17"/>
      <c r="BW985" s="17"/>
      <c r="BX985" s="17"/>
      <c r="BY985" s="17"/>
      <c r="BZ985" s="17"/>
      <c r="CA985" s="17"/>
      <c r="CB985" s="17"/>
      <c r="CC985" s="17"/>
      <c r="CD985" s="17"/>
      <c r="CE985" s="17"/>
      <c r="CF985" s="17"/>
      <c r="CG985" s="17"/>
      <c r="CH985" s="17"/>
      <c r="CI985" s="17"/>
      <c r="CJ985" s="17"/>
      <c r="CK985" s="17"/>
      <c r="CL985" s="17"/>
      <c r="CM985" s="17"/>
      <c r="CN985" s="17"/>
      <c r="CO985" s="17"/>
      <c r="CP985" s="17"/>
      <c r="CQ985" s="17"/>
      <c r="CR985" s="17"/>
    </row>
    <row r="986" spans="2:96" x14ac:dyDescent="0.25">
      <c r="B986" s="6" t="s">
        <v>474</v>
      </c>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c r="AR986" s="17"/>
      <c r="AS986" s="17"/>
      <c r="AT986" s="17"/>
      <c r="AU986" s="17"/>
      <c r="AV986" s="17"/>
      <c r="AW986" s="17"/>
      <c r="AX986" s="17"/>
      <c r="AY986" s="17"/>
      <c r="AZ986" s="17"/>
      <c r="BA986" s="17"/>
      <c r="BB986" s="17"/>
      <c r="BC986" s="17"/>
      <c r="BD986" s="17"/>
      <c r="BE986" s="17"/>
      <c r="BF986" s="17"/>
      <c r="BG986" s="17"/>
      <c r="BH986" s="17"/>
      <c r="BI986" s="17"/>
      <c r="BJ986" s="17"/>
      <c r="BK986" s="17"/>
      <c r="BL986" s="17"/>
      <c r="BM986" s="17"/>
      <c r="BN986" s="17"/>
      <c r="BO986" s="17"/>
      <c r="BP986" s="17"/>
      <c r="BQ986" s="17"/>
      <c r="BR986" s="17"/>
      <c r="BS986" s="17"/>
      <c r="BT986" s="17"/>
      <c r="BU986" s="17"/>
      <c r="BV986" s="17"/>
      <c r="BW986" s="17"/>
      <c r="BX986" s="17"/>
      <c r="BY986" s="17"/>
      <c r="BZ986" s="17"/>
      <c r="CA986" s="17"/>
      <c r="CB986" s="17"/>
      <c r="CC986" s="17"/>
      <c r="CD986" s="17"/>
      <c r="CE986" s="17"/>
      <c r="CF986" s="17"/>
      <c r="CG986" s="17"/>
      <c r="CH986" s="17"/>
      <c r="CI986" s="17"/>
      <c r="CJ986" s="17"/>
      <c r="CK986" s="17"/>
      <c r="CL986" s="17"/>
      <c r="CM986" s="17"/>
      <c r="CN986" s="17"/>
      <c r="CO986" s="17"/>
      <c r="CP986" s="17"/>
      <c r="CQ986" s="17"/>
      <c r="CR986" s="17"/>
    </row>
    <row r="987" spans="2:96" x14ac:dyDescent="0.25">
      <c r="B987" s="24" t="s">
        <v>393</v>
      </c>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c r="AK987" s="17"/>
      <c r="AL987" s="17"/>
      <c r="AM987" s="17"/>
      <c r="AN987" s="17"/>
      <c r="AO987" s="17"/>
      <c r="AP987" s="17"/>
      <c r="AQ987" s="17"/>
      <c r="AR987" s="17"/>
      <c r="AS987" s="17"/>
      <c r="AT987" s="17"/>
      <c r="AU987" s="17"/>
      <c r="AV987" s="17"/>
      <c r="AW987" s="17"/>
      <c r="AX987" s="17"/>
      <c r="AY987" s="17"/>
      <c r="AZ987" s="17"/>
      <c r="BA987" s="17"/>
      <c r="BB987" s="17"/>
      <c r="BC987" s="17"/>
      <c r="BD987" s="17"/>
      <c r="BE987" s="17"/>
      <c r="BF987" s="17"/>
      <c r="BG987" s="17"/>
      <c r="BH987" s="17"/>
      <c r="BI987" s="17"/>
      <c r="BJ987" s="17"/>
      <c r="BK987" s="17"/>
      <c r="BL987" s="17"/>
      <c r="BM987" s="17"/>
      <c r="BN987" s="17"/>
      <c r="BO987" s="17"/>
      <c r="BP987" s="17"/>
      <c r="BQ987" s="17"/>
      <c r="BR987" s="17"/>
      <c r="BS987" s="17"/>
      <c r="BT987" s="17"/>
      <c r="BU987" s="17"/>
      <c r="BV987" s="17"/>
      <c r="BW987" s="17"/>
      <c r="BX987" s="17"/>
      <c r="BY987" s="17"/>
      <c r="BZ987" s="17"/>
      <c r="CA987" s="17"/>
      <c r="CB987" s="17"/>
      <c r="CC987" s="17"/>
      <c r="CD987" s="17"/>
      <c r="CE987" s="17"/>
      <c r="CF987" s="17"/>
      <c r="CG987" s="17"/>
      <c r="CH987" s="17"/>
      <c r="CI987" s="17"/>
      <c r="CJ987" s="17"/>
      <c r="CK987" s="17"/>
      <c r="CL987" s="17"/>
      <c r="CM987" s="17"/>
      <c r="CN987" s="17"/>
      <c r="CO987" s="17"/>
      <c r="CP987" s="17"/>
      <c r="CQ987" s="17"/>
      <c r="CR987" s="17"/>
    </row>
    <row r="988" spans="2:96" x14ac:dyDescent="0.25">
      <c r="B988" t="s">
        <v>453</v>
      </c>
      <c r="C988" s="17">
        <v>0.25578552141156902</v>
      </c>
      <c r="D988" s="17">
        <v>0.28468835724587099</v>
      </c>
      <c r="E988" s="17">
        <v>0.21815877541190801</v>
      </c>
      <c r="F988" s="17"/>
      <c r="G988" s="17">
        <v>0.28416022686982101</v>
      </c>
      <c r="H988" s="17">
        <v>0.200216246990919</v>
      </c>
      <c r="I988" s="17">
        <v>0.23780934952997199</v>
      </c>
      <c r="J988" s="17">
        <v>0.23825132769206001</v>
      </c>
      <c r="K988" s="17">
        <v>0.36971205275031699</v>
      </c>
      <c r="L988" s="17">
        <v>0.24157762236560401</v>
      </c>
      <c r="M988" s="17"/>
      <c r="N988" s="17">
        <v>0.281611172347285</v>
      </c>
      <c r="O988" s="17">
        <v>0.27177693346576898</v>
      </c>
      <c r="P988" s="17">
        <v>0.20296463476507501</v>
      </c>
      <c r="Q988" s="17">
        <v>0.254274171019502</v>
      </c>
      <c r="R988" s="17"/>
      <c r="S988" s="17">
        <v>0.24644674787875101</v>
      </c>
      <c r="T988" s="17">
        <v>0.289488504807561</v>
      </c>
      <c r="U988" s="17">
        <v>0.46779782929616398</v>
      </c>
      <c r="V988" s="17">
        <v>0.106623069895265</v>
      </c>
      <c r="W988" s="17">
        <v>0.425133973679787</v>
      </c>
      <c r="X988" s="17">
        <v>0.320933751896256</v>
      </c>
      <c r="Y988" s="17">
        <v>0.23365196821060499</v>
      </c>
      <c r="Z988" s="17">
        <v>0</v>
      </c>
      <c r="AA988" s="17">
        <v>0.47121231775385902</v>
      </c>
      <c r="AB988" s="17">
        <v>7.7023890044626897E-2</v>
      </c>
      <c r="AC988" s="17">
        <v>0.19161458550278601</v>
      </c>
      <c r="AD988" s="17">
        <v>0.171799576511832</v>
      </c>
      <c r="AE988" s="17"/>
      <c r="AF988" s="17">
        <v>0.44449209426006597</v>
      </c>
      <c r="AG988" s="17">
        <v>0.21352328196303899</v>
      </c>
      <c r="AH988" s="17">
        <v>0.30144431908413999</v>
      </c>
      <c r="AI988" s="17">
        <v>1</v>
      </c>
      <c r="AJ988" s="17">
        <v>8.88467900583466E-2</v>
      </c>
      <c r="AK988" s="17"/>
      <c r="AL988" s="17">
        <v>0.51640211507938905</v>
      </c>
      <c r="AM988" s="17">
        <v>0.214974443740203</v>
      </c>
      <c r="AN988" s="17">
        <v>5.9373265059967602E-2</v>
      </c>
      <c r="AO988" s="17"/>
      <c r="AP988" s="17">
        <v>0.17840335179826899</v>
      </c>
      <c r="AQ988" s="17">
        <v>0.22725491206342599</v>
      </c>
      <c r="AR988" s="17">
        <v>0.28269786769366301</v>
      </c>
      <c r="AS988" s="17">
        <v>0.29231936482254101</v>
      </c>
      <c r="AT988" s="17">
        <v>0.47209537979092298</v>
      </c>
      <c r="AU988" s="17"/>
      <c r="AV988" s="17">
        <v>1</v>
      </c>
      <c r="AW988" s="17">
        <v>0.16399185199626501</v>
      </c>
      <c r="AX988" s="17">
        <v>0.30313621879519498</v>
      </c>
      <c r="AY988" s="17">
        <v>0.14873551857436401</v>
      </c>
      <c r="AZ988" s="17">
        <v>0.16785509869660101</v>
      </c>
      <c r="BA988" s="17">
        <v>0.25865713888153802</v>
      </c>
      <c r="BB988" s="17">
        <v>9.2895477411588795E-2</v>
      </c>
      <c r="BC988" s="17">
        <v>0.45765546901704501</v>
      </c>
      <c r="BD988" s="17">
        <v>0.31954938381728298</v>
      </c>
      <c r="BE988" s="17">
        <v>0.42792111906017899</v>
      </c>
      <c r="BF988" s="17">
        <v>0.31010769070298699</v>
      </c>
      <c r="BG988" s="17">
        <v>0.21132352848724401</v>
      </c>
      <c r="BH988" s="17">
        <v>0.30895280598835401</v>
      </c>
      <c r="BI988" s="17">
        <v>0</v>
      </c>
      <c r="BJ988" s="17">
        <v>0.49652851185534003</v>
      </c>
      <c r="BK988" s="17">
        <v>0.34545075793427799</v>
      </c>
      <c r="BL988" s="17"/>
      <c r="BM988" s="17">
        <v>0.24366773074475401</v>
      </c>
      <c r="BN988" s="17">
        <v>0.29535278939314302</v>
      </c>
      <c r="BO988" s="17">
        <v>0.221803680655318</v>
      </c>
      <c r="BP988" s="17">
        <v>0.27691146049361798</v>
      </c>
      <c r="BQ988" s="17">
        <v>0.20785820970181701</v>
      </c>
      <c r="BR988" s="17">
        <v>0</v>
      </c>
      <c r="BS988" s="17"/>
      <c r="BT988" s="17">
        <v>0.25548459693401498</v>
      </c>
      <c r="BU988" s="17">
        <v>0.23692233199848101</v>
      </c>
      <c r="BV988" s="17"/>
      <c r="BW988" s="17">
        <v>0.30157673654356298</v>
      </c>
      <c r="BX988" s="17">
        <v>0.237136575359959</v>
      </c>
      <c r="BY988" s="17"/>
      <c r="BZ988" s="17">
        <v>0.20743665555743401</v>
      </c>
      <c r="CA988" s="17" t="s">
        <v>131</v>
      </c>
      <c r="CB988" s="17">
        <v>0.333340110956792</v>
      </c>
      <c r="CC988" s="17"/>
      <c r="CD988" s="17">
        <v>0.268399643984785</v>
      </c>
      <c r="CE988" s="17">
        <v>0.20966363364288501</v>
      </c>
      <c r="CF988" s="17">
        <v>0.35909391588407702</v>
      </c>
      <c r="CG988" s="17"/>
      <c r="CH988" s="17">
        <v>0.18740382286733201</v>
      </c>
      <c r="CI988" s="17">
        <v>0.229008551587086</v>
      </c>
      <c r="CJ988" s="17">
        <v>0.25965541342536302</v>
      </c>
      <c r="CK988" s="17"/>
      <c r="CL988" s="17">
        <v>0.224272024694464</v>
      </c>
      <c r="CM988" s="17">
        <v>0.28126787489148902</v>
      </c>
      <c r="CN988" s="17"/>
      <c r="CO988" s="17">
        <v>0.51927589695966003</v>
      </c>
      <c r="CP988" s="17">
        <v>0.28020862310949701</v>
      </c>
      <c r="CQ988" s="17">
        <v>0.204347968787951</v>
      </c>
      <c r="CR988" s="17">
        <v>0.14639189098154001</v>
      </c>
    </row>
    <row r="989" spans="2:96" x14ac:dyDescent="0.25">
      <c r="B989" t="s">
        <v>454</v>
      </c>
      <c r="C989" s="17">
        <v>0.44989136954360698</v>
      </c>
      <c r="D989" s="17">
        <v>0.41869357760711701</v>
      </c>
      <c r="E989" s="17">
        <v>0.49050577152389402</v>
      </c>
      <c r="F989" s="17"/>
      <c r="G989" s="17">
        <v>0.38963004334622803</v>
      </c>
      <c r="H989" s="17">
        <v>0.49018892717884399</v>
      </c>
      <c r="I989" s="17">
        <v>0.47225126365547099</v>
      </c>
      <c r="J989" s="17">
        <v>0.43334558649091798</v>
      </c>
      <c r="K989" s="17">
        <v>0.37767285622949698</v>
      </c>
      <c r="L989" s="17">
        <v>0.54426822369833305</v>
      </c>
      <c r="M989" s="17"/>
      <c r="N989" s="17">
        <v>0.44446694426287903</v>
      </c>
      <c r="O989" s="17">
        <v>0.42386587419044502</v>
      </c>
      <c r="P989" s="17">
        <v>0.42921201570841699</v>
      </c>
      <c r="Q989" s="17">
        <v>0.491069760185323</v>
      </c>
      <c r="R989" s="17"/>
      <c r="S989" s="17">
        <v>0.38575394449077599</v>
      </c>
      <c r="T989" s="17">
        <v>0.53010757467818004</v>
      </c>
      <c r="U989" s="17">
        <v>0.264530125164191</v>
      </c>
      <c r="V989" s="17">
        <v>0.49848232758731398</v>
      </c>
      <c r="W989" s="17">
        <v>0.45996608971452302</v>
      </c>
      <c r="X989" s="17">
        <v>0.55338421541866301</v>
      </c>
      <c r="Y989" s="17">
        <v>0.62121287330475805</v>
      </c>
      <c r="Z989" s="17">
        <v>0.24708428346132699</v>
      </c>
      <c r="AA989" s="17">
        <v>0.18503787621211201</v>
      </c>
      <c r="AB989" s="17">
        <v>0.70014591169229901</v>
      </c>
      <c r="AC989" s="17">
        <v>0.60399588554262296</v>
      </c>
      <c r="AD989" s="17">
        <v>0.35212894387789301</v>
      </c>
      <c r="AE989" s="17"/>
      <c r="AF989" s="17">
        <v>0.291644373055784</v>
      </c>
      <c r="AG989" s="17">
        <v>0.48675652670541902</v>
      </c>
      <c r="AH989" s="17">
        <v>0.476289088568631</v>
      </c>
      <c r="AI989" s="17">
        <v>0</v>
      </c>
      <c r="AJ989" s="17">
        <v>0.598290667681321</v>
      </c>
      <c r="AK989" s="17"/>
      <c r="AL989" s="17">
        <v>0.26536025350753101</v>
      </c>
      <c r="AM989" s="17">
        <v>0.53757360402174803</v>
      </c>
      <c r="AN989" s="17">
        <v>0.66809641565828404</v>
      </c>
      <c r="AO989" s="17"/>
      <c r="AP989" s="17">
        <v>0.43655433249625403</v>
      </c>
      <c r="AQ989" s="17">
        <v>0.43668175041895702</v>
      </c>
      <c r="AR989" s="17">
        <v>0.47787576445854402</v>
      </c>
      <c r="AS989" s="17">
        <v>0.43632942618567899</v>
      </c>
      <c r="AT989" s="17">
        <v>0</v>
      </c>
      <c r="AU989" s="17"/>
      <c r="AV989" s="17">
        <v>0</v>
      </c>
      <c r="AW989" s="17">
        <v>0.29780366983876899</v>
      </c>
      <c r="AX989" s="17">
        <v>0.58188505469976803</v>
      </c>
      <c r="AY989" s="17">
        <v>0.57695926796105901</v>
      </c>
      <c r="AZ989" s="17">
        <v>0.52426008358527798</v>
      </c>
      <c r="BA989" s="17">
        <v>0.61227562534822699</v>
      </c>
      <c r="BB989" s="17">
        <v>0.53145785481046204</v>
      </c>
      <c r="BC989" s="17">
        <v>0.40612008828637802</v>
      </c>
      <c r="BD989" s="17">
        <v>0.200070071871917</v>
      </c>
      <c r="BE989" s="17">
        <v>0.12278842597470301</v>
      </c>
      <c r="BF989" s="17">
        <v>0.57611019412398101</v>
      </c>
      <c r="BG989" s="17">
        <v>0.49338096215616301</v>
      </c>
      <c r="BH989" s="17">
        <v>0.46779525910971598</v>
      </c>
      <c r="BI989" s="17">
        <v>1</v>
      </c>
      <c r="BJ989" s="17">
        <v>0.40119939516089298</v>
      </c>
      <c r="BK989" s="17">
        <v>0.11243774666699401</v>
      </c>
      <c r="BL989" s="17"/>
      <c r="BM989" s="17">
        <v>0.406139310484391</v>
      </c>
      <c r="BN989" s="17">
        <v>0.42473718526243798</v>
      </c>
      <c r="BO989" s="17">
        <v>0.53613951687008699</v>
      </c>
      <c r="BP989" s="17">
        <v>0.49819807290287599</v>
      </c>
      <c r="BQ989" s="17">
        <v>0.53747300303643397</v>
      </c>
      <c r="BR989" s="17">
        <v>0</v>
      </c>
      <c r="BS989" s="17"/>
      <c r="BT989" s="17">
        <v>0.45963675010252802</v>
      </c>
      <c r="BU989" s="17">
        <v>0.45008971468364301</v>
      </c>
      <c r="BV989" s="17"/>
      <c r="BW989" s="17">
        <v>0.470305515777937</v>
      </c>
      <c r="BX989" s="17">
        <v>0.42901035887903199</v>
      </c>
      <c r="BY989" s="17"/>
      <c r="BZ989" s="17">
        <v>0.45352614852402301</v>
      </c>
      <c r="CA989" s="17" t="s">
        <v>131</v>
      </c>
      <c r="CB989" s="17">
        <v>0.44406095786933403</v>
      </c>
      <c r="CC989" s="17"/>
      <c r="CD989" s="17">
        <v>0.46103848722971003</v>
      </c>
      <c r="CE989" s="17">
        <v>0.43082265537757097</v>
      </c>
      <c r="CF989" s="17">
        <v>0.33124622374364199</v>
      </c>
      <c r="CG989" s="17"/>
      <c r="CH989" s="17">
        <v>0.48678736044265197</v>
      </c>
      <c r="CI989" s="17">
        <v>0.37951006306889901</v>
      </c>
      <c r="CJ989" s="17">
        <v>0.45271758718988903</v>
      </c>
      <c r="CK989" s="17"/>
      <c r="CL989" s="17">
        <v>0.44439242183759903</v>
      </c>
      <c r="CM989" s="17">
        <v>0.46434190628483402</v>
      </c>
      <c r="CN989" s="17"/>
      <c r="CO989" s="17">
        <v>0.317631797131806</v>
      </c>
      <c r="CP989" s="17">
        <v>0.49548305443504798</v>
      </c>
      <c r="CQ989" s="17">
        <v>0.48765238720659099</v>
      </c>
      <c r="CR989" s="17">
        <v>0.41144942927217099</v>
      </c>
    </row>
    <row r="990" spans="2:96" x14ac:dyDescent="0.25">
      <c r="B990" t="s">
        <v>455</v>
      </c>
      <c r="C990" s="17">
        <v>0.16818383129595499</v>
      </c>
      <c r="D990" s="17">
        <v>0.160067384883574</v>
      </c>
      <c r="E990" s="17">
        <v>0.17875011168897001</v>
      </c>
      <c r="F990" s="17"/>
      <c r="G990" s="17">
        <v>0.32620972978395102</v>
      </c>
      <c r="H990" s="17">
        <v>9.4310680616372905E-2</v>
      </c>
      <c r="I990" s="17">
        <v>0.15394286052079001</v>
      </c>
      <c r="J990" s="17">
        <v>0.19141931991213501</v>
      </c>
      <c r="K990" s="17">
        <v>0</v>
      </c>
      <c r="L990" s="17">
        <v>0.13890029283497399</v>
      </c>
      <c r="M990" s="17"/>
      <c r="N990" s="17">
        <v>0.174819904309164</v>
      </c>
      <c r="O990" s="17">
        <v>0.212221254818971</v>
      </c>
      <c r="P990" s="17">
        <v>0.27303249355148801</v>
      </c>
      <c r="Q990" s="17">
        <v>5.2721345743657701E-2</v>
      </c>
      <c r="R990" s="17"/>
      <c r="S990" s="17">
        <v>0.32309667954506099</v>
      </c>
      <c r="T990" s="17">
        <v>6.6766280236203193E-2</v>
      </c>
      <c r="U990" s="17">
        <v>0</v>
      </c>
      <c r="V990" s="17">
        <v>0.116062779398906</v>
      </c>
      <c r="W990" s="17">
        <v>0.11489993660569001</v>
      </c>
      <c r="X990" s="17">
        <v>0.12568203268508099</v>
      </c>
      <c r="Y990" s="17">
        <v>0.14513515848463601</v>
      </c>
      <c r="Z990" s="17">
        <v>0.75291571653867295</v>
      </c>
      <c r="AA990" s="17">
        <v>7.0013150057734203E-2</v>
      </c>
      <c r="AB990" s="17">
        <v>0</v>
      </c>
      <c r="AC990" s="17">
        <v>0.105940014497581</v>
      </c>
      <c r="AD990" s="17">
        <v>0.26814726369973602</v>
      </c>
      <c r="AE990" s="17"/>
      <c r="AF990" s="17">
        <v>0.15665217536714801</v>
      </c>
      <c r="AG990" s="17">
        <v>0.194314748852424</v>
      </c>
      <c r="AH990" s="17">
        <v>0.14104158480891699</v>
      </c>
      <c r="AI990" s="17">
        <v>0</v>
      </c>
      <c r="AJ990" s="17">
        <v>0.20473939156296</v>
      </c>
      <c r="AK990" s="17"/>
      <c r="AL990" s="17">
        <v>0.121582389528197</v>
      </c>
      <c r="AM990" s="17">
        <v>0.17762891773273501</v>
      </c>
      <c r="AN990" s="17">
        <v>0.197244039251498</v>
      </c>
      <c r="AO990" s="17"/>
      <c r="AP990" s="17">
        <v>0.20929226839661799</v>
      </c>
      <c r="AQ990" s="17">
        <v>0.19494728621424601</v>
      </c>
      <c r="AR990" s="17">
        <v>0.16261306584511301</v>
      </c>
      <c r="AS990" s="17">
        <v>0.11120263175554899</v>
      </c>
      <c r="AT990" s="17">
        <v>0.52790462020907702</v>
      </c>
      <c r="AU990" s="17"/>
      <c r="AV990" s="17">
        <v>0</v>
      </c>
      <c r="AW990" s="17">
        <v>0.24278273099912201</v>
      </c>
      <c r="AX990" s="17">
        <v>0</v>
      </c>
      <c r="AY990" s="17">
        <v>0.226422645333091</v>
      </c>
      <c r="AZ990" s="17">
        <v>5.72017213717331E-2</v>
      </c>
      <c r="BA990" s="17">
        <v>0</v>
      </c>
      <c r="BB990" s="17">
        <v>0.209971830511269</v>
      </c>
      <c r="BC990" s="17">
        <v>0.13622444269657599</v>
      </c>
      <c r="BD990" s="17">
        <v>0.41342654330058398</v>
      </c>
      <c r="BE990" s="17">
        <v>0.44929045496511799</v>
      </c>
      <c r="BF990" s="17">
        <v>0</v>
      </c>
      <c r="BG990" s="17">
        <v>0.29529550935659299</v>
      </c>
      <c r="BH990" s="17">
        <v>0.22325193490192999</v>
      </c>
      <c r="BI990" s="17">
        <v>0</v>
      </c>
      <c r="BJ990" s="17">
        <v>0</v>
      </c>
      <c r="BK990" s="17">
        <v>0.30006142042573403</v>
      </c>
      <c r="BL990" s="17"/>
      <c r="BM990" s="17">
        <v>0.237486179910703</v>
      </c>
      <c r="BN990" s="17">
        <v>0.155196702392318</v>
      </c>
      <c r="BO990" s="17">
        <v>0.14561844796929299</v>
      </c>
      <c r="BP990" s="17">
        <v>0.123820975869165</v>
      </c>
      <c r="BQ990" s="17">
        <v>5.9330506833117698E-2</v>
      </c>
      <c r="BR990" s="17">
        <v>0</v>
      </c>
      <c r="BS990" s="17"/>
      <c r="BT990" s="17">
        <v>0.18056761195443599</v>
      </c>
      <c r="BU990" s="17">
        <v>0.15801721715419301</v>
      </c>
      <c r="BV990" s="17"/>
      <c r="BW990" s="17">
        <v>0.120645567378752</v>
      </c>
      <c r="BX990" s="17">
        <v>0.20490316952891199</v>
      </c>
      <c r="BY990" s="17"/>
      <c r="BZ990" s="17">
        <v>0.17140541509946799</v>
      </c>
      <c r="CA990" s="17" t="s">
        <v>131</v>
      </c>
      <c r="CB990" s="17">
        <v>0.16301621039827399</v>
      </c>
      <c r="CC990" s="17"/>
      <c r="CD990" s="17">
        <v>0.14951068371048301</v>
      </c>
      <c r="CE990" s="17">
        <v>0.235853319362544</v>
      </c>
      <c r="CF990" s="17">
        <v>0.157582557572849</v>
      </c>
      <c r="CG990" s="17"/>
      <c r="CH990" s="17">
        <v>0.14883259584508801</v>
      </c>
      <c r="CI990" s="17">
        <v>0.21328539604642499</v>
      </c>
      <c r="CJ990" s="17">
        <v>0.20392902091322099</v>
      </c>
      <c r="CK990" s="17"/>
      <c r="CL990" s="17">
        <v>0.22088082553180699</v>
      </c>
      <c r="CM990" s="17">
        <v>0.12749075665700399</v>
      </c>
      <c r="CN990" s="17"/>
      <c r="CO990" s="17">
        <v>0.124677873562121</v>
      </c>
      <c r="CP990" s="17">
        <v>0.13154879965304</v>
      </c>
      <c r="CQ990" s="17">
        <v>0.16765885206123099</v>
      </c>
      <c r="CR990" s="17">
        <v>0.241765810205433</v>
      </c>
    </row>
    <row r="991" spans="2:96" x14ac:dyDescent="0.25">
      <c r="B991" t="s">
        <v>456</v>
      </c>
      <c r="C991" s="17">
        <v>4.36281326387674E-2</v>
      </c>
      <c r="D991" s="17">
        <v>6.1928979354724897E-2</v>
      </c>
      <c r="E991" s="17">
        <v>1.9803435473833099E-2</v>
      </c>
      <c r="F991" s="17"/>
      <c r="G991" s="17">
        <v>0</v>
      </c>
      <c r="H991" s="17">
        <v>4.2626836910515498E-2</v>
      </c>
      <c r="I991" s="17">
        <v>4.7041145612658701E-2</v>
      </c>
      <c r="J991" s="17">
        <v>5.0205903361311997E-2</v>
      </c>
      <c r="K991" s="17">
        <v>0.164248876968178</v>
      </c>
      <c r="L991" s="17">
        <v>0</v>
      </c>
      <c r="M991" s="17"/>
      <c r="N991" s="17">
        <v>4.2312517874711797E-2</v>
      </c>
      <c r="O991" s="17">
        <v>3.5492905838175402E-2</v>
      </c>
      <c r="P991" s="17">
        <v>4.7707350693085598E-2</v>
      </c>
      <c r="Q991" s="17">
        <v>4.8862202335243E-2</v>
      </c>
      <c r="R991" s="17"/>
      <c r="S991" s="17">
        <v>4.4702628085412199E-2</v>
      </c>
      <c r="T991" s="17">
        <v>0</v>
      </c>
      <c r="U991" s="17">
        <v>7.9526740113942396E-2</v>
      </c>
      <c r="V991" s="17">
        <v>0.16873890981966599</v>
      </c>
      <c r="W991" s="17">
        <v>0</v>
      </c>
      <c r="X991" s="17">
        <v>0</v>
      </c>
      <c r="Y991" s="17">
        <v>0</v>
      </c>
      <c r="Z991" s="17">
        <v>0</v>
      </c>
      <c r="AA991" s="17">
        <v>0.159329466360148</v>
      </c>
      <c r="AB991" s="17">
        <v>6.7768262441059393E-2</v>
      </c>
      <c r="AC991" s="17">
        <v>0</v>
      </c>
      <c r="AD991" s="17">
        <v>0</v>
      </c>
      <c r="AE991" s="17"/>
      <c r="AF991" s="17">
        <v>6.1056533969407398E-2</v>
      </c>
      <c r="AG991" s="17">
        <v>4.0401712259944801E-2</v>
      </c>
      <c r="AH991" s="17">
        <v>8.1225007538311994E-2</v>
      </c>
      <c r="AI991" s="17">
        <v>0</v>
      </c>
      <c r="AJ991" s="17">
        <v>2.3521954317162998E-2</v>
      </c>
      <c r="AK991" s="17"/>
      <c r="AL991" s="17">
        <v>3.7676553386481897E-2</v>
      </c>
      <c r="AM991" s="17">
        <v>1.95505353969644E-2</v>
      </c>
      <c r="AN991" s="17">
        <v>7.5286280030250299E-2</v>
      </c>
      <c r="AO991" s="17"/>
      <c r="AP991" s="17">
        <v>2.1176934582167101E-2</v>
      </c>
      <c r="AQ991" s="17">
        <v>3.9561584491932297E-2</v>
      </c>
      <c r="AR991" s="17">
        <v>3.02689743101935E-2</v>
      </c>
      <c r="AS991" s="17">
        <v>8.3928212741499503E-2</v>
      </c>
      <c r="AT991" s="17">
        <v>0</v>
      </c>
      <c r="AU991" s="17"/>
      <c r="AV991" s="17">
        <v>0</v>
      </c>
      <c r="AW991" s="17">
        <v>0.13726271113709501</v>
      </c>
      <c r="AX991" s="17">
        <v>0</v>
      </c>
      <c r="AY991" s="17">
        <v>0</v>
      </c>
      <c r="AZ991" s="17">
        <v>8.3291110547126401E-2</v>
      </c>
      <c r="BA991" s="17">
        <v>6.1314252036983E-2</v>
      </c>
      <c r="BB991" s="17">
        <v>4.1740046955173998E-2</v>
      </c>
      <c r="BC991" s="17">
        <v>0</v>
      </c>
      <c r="BD991" s="17">
        <v>0</v>
      </c>
      <c r="BE991" s="17">
        <v>0</v>
      </c>
      <c r="BF991" s="17">
        <v>0</v>
      </c>
      <c r="BG991" s="17">
        <v>0</v>
      </c>
      <c r="BH991" s="17">
        <v>0</v>
      </c>
      <c r="BI991" s="17">
        <v>0</v>
      </c>
      <c r="BJ991" s="17">
        <v>0.10227209298376699</v>
      </c>
      <c r="BK991" s="17">
        <v>0.14702215275115901</v>
      </c>
      <c r="BL991" s="17"/>
      <c r="BM991" s="17">
        <v>4.9467968554351302E-2</v>
      </c>
      <c r="BN991" s="17">
        <v>3.0624473382059401E-2</v>
      </c>
      <c r="BO991" s="17">
        <v>0</v>
      </c>
      <c r="BP991" s="17">
        <v>0</v>
      </c>
      <c r="BQ991" s="17">
        <v>0.126478061270833</v>
      </c>
      <c r="BR991" s="17">
        <v>1</v>
      </c>
      <c r="BS991" s="17"/>
      <c r="BT991" s="17">
        <v>4.7094108198088597E-2</v>
      </c>
      <c r="BU991" s="17">
        <v>4.0693794124503697E-2</v>
      </c>
      <c r="BV991" s="17"/>
      <c r="BW991" s="17">
        <v>3.5563261076872098E-2</v>
      </c>
      <c r="BX991" s="17">
        <v>5.0817772799836403E-2</v>
      </c>
      <c r="BY991" s="17"/>
      <c r="BZ991" s="17">
        <v>5.1381116084049598E-2</v>
      </c>
      <c r="CA991" s="17" t="s">
        <v>131</v>
      </c>
      <c r="CB991" s="17">
        <v>3.11918647299444E-2</v>
      </c>
      <c r="CC991" s="17"/>
      <c r="CD991" s="17">
        <v>3.97236785265805E-2</v>
      </c>
      <c r="CE991" s="17">
        <v>1.8505656813196901E-2</v>
      </c>
      <c r="CF991" s="17">
        <v>0.15207730279943099</v>
      </c>
      <c r="CG991" s="17"/>
      <c r="CH991" s="17">
        <v>5.0074918596461897E-2</v>
      </c>
      <c r="CI991" s="17">
        <v>3.2494325605743099E-2</v>
      </c>
      <c r="CJ991" s="17">
        <v>8.3697978471527407E-2</v>
      </c>
      <c r="CK991" s="17"/>
      <c r="CL991" s="17">
        <v>4.04253808811754E-2</v>
      </c>
      <c r="CM991" s="17">
        <v>3.9642835176584901E-2</v>
      </c>
      <c r="CN991" s="17"/>
      <c r="CO991" s="17">
        <v>0</v>
      </c>
      <c r="CP991" s="17">
        <v>3.6889179480078103E-2</v>
      </c>
      <c r="CQ991" s="17">
        <v>2.69395343401405E-2</v>
      </c>
      <c r="CR991" s="17">
        <v>9.7438462445208096E-2</v>
      </c>
    </row>
    <row r="992" spans="2:96" x14ac:dyDescent="0.25">
      <c r="B992" t="s">
        <v>175</v>
      </c>
      <c r="C992" s="17">
        <v>8.2511145110101505E-2</v>
      </c>
      <c r="D992" s="17">
        <v>7.4621700908712896E-2</v>
      </c>
      <c r="E992" s="17">
        <v>9.2781905901395206E-2</v>
      </c>
      <c r="F992" s="17"/>
      <c r="G992" s="17">
        <v>0</v>
      </c>
      <c r="H992" s="17">
        <v>0.17265730830334899</v>
      </c>
      <c r="I992" s="17">
        <v>8.8955380681108101E-2</v>
      </c>
      <c r="J992" s="17">
        <v>8.6777862543574696E-2</v>
      </c>
      <c r="K992" s="17">
        <v>8.8366214052007799E-2</v>
      </c>
      <c r="L992" s="17">
        <v>7.5253861101088795E-2</v>
      </c>
      <c r="M992" s="17"/>
      <c r="N992" s="17">
        <v>5.6789461205959402E-2</v>
      </c>
      <c r="O992" s="17">
        <v>5.66430316866397E-2</v>
      </c>
      <c r="P992" s="17">
        <v>4.7083505281934397E-2</v>
      </c>
      <c r="Q992" s="17">
        <v>0.153072520716275</v>
      </c>
      <c r="R992" s="17"/>
      <c r="S992" s="17">
        <v>0</v>
      </c>
      <c r="T992" s="17">
        <v>0.11363764027805499</v>
      </c>
      <c r="U992" s="17">
        <v>0.18814530542570199</v>
      </c>
      <c r="V992" s="17">
        <v>0.110092913298849</v>
      </c>
      <c r="W992" s="17">
        <v>0</v>
      </c>
      <c r="X992" s="17">
        <v>0</v>
      </c>
      <c r="Y992" s="17">
        <v>0</v>
      </c>
      <c r="Z992" s="17">
        <v>0</v>
      </c>
      <c r="AA992" s="17">
        <v>0.114407189616146</v>
      </c>
      <c r="AB992" s="17">
        <v>0.155061935822015</v>
      </c>
      <c r="AC992" s="17">
        <v>9.8449514457010404E-2</v>
      </c>
      <c r="AD992" s="17">
        <v>0.207924215910539</v>
      </c>
      <c r="AE992" s="17"/>
      <c r="AF992" s="17">
        <v>4.61548233475957E-2</v>
      </c>
      <c r="AG992" s="17">
        <v>6.5003730219173605E-2</v>
      </c>
      <c r="AH992" s="17">
        <v>0</v>
      </c>
      <c r="AI992" s="17">
        <v>0</v>
      </c>
      <c r="AJ992" s="17">
        <v>8.4601196380208799E-2</v>
      </c>
      <c r="AK992" s="17"/>
      <c r="AL992" s="17">
        <v>5.89786884984018E-2</v>
      </c>
      <c r="AM992" s="17">
        <v>5.02724991083505E-2</v>
      </c>
      <c r="AN992" s="17">
        <v>0</v>
      </c>
      <c r="AO992" s="17"/>
      <c r="AP992" s="17">
        <v>0.154573112726693</v>
      </c>
      <c r="AQ992" s="17">
        <v>0.10155446681143999</v>
      </c>
      <c r="AR992" s="17">
        <v>4.6544327692485898E-2</v>
      </c>
      <c r="AS992" s="17">
        <v>7.6220364494731602E-2</v>
      </c>
      <c r="AT992" s="17">
        <v>0</v>
      </c>
      <c r="AU992" s="17"/>
      <c r="AV992" s="17">
        <v>0</v>
      </c>
      <c r="AW992" s="17">
        <v>0.15815903602874901</v>
      </c>
      <c r="AX992" s="17">
        <v>0.114978726505036</v>
      </c>
      <c r="AY992" s="17">
        <v>4.7882568131486898E-2</v>
      </c>
      <c r="AZ992" s="17">
        <v>0.16739198579926101</v>
      </c>
      <c r="BA992" s="17">
        <v>6.7752983733252198E-2</v>
      </c>
      <c r="BB992" s="17">
        <v>0.123934790311506</v>
      </c>
      <c r="BC992" s="17">
        <v>0</v>
      </c>
      <c r="BD992" s="17">
        <v>6.6954001010217298E-2</v>
      </c>
      <c r="BE992" s="17">
        <v>0</v>
      </c>
      <c r="BF992" s="17">
        <v>0.113782115173031</v>
      </c>
      <c r="BG992" s="17">
        <v>0</v>
      </c>
      <c r="BH992" s="17">
        <v>0</v>
      </c>
      <c r="BI992" s="17">
        <v>0</v>
      </c>
      <c r="BJ992" s="17">
        <v>0</v>
      </c>
      <c r="BK992" s="17">
        <v>9.5027922221834399E-2</v>
      </c>
      <c r="BL992" s="17"/>
      <c r="BM992" s="17">
        <v>6.3238810305800905E-2</v>
      </c>
      <c r="BN992" s="17">
        <v>9.4088849570041405E-2</v>
      </c>
      <c r="BO992" s="17">
        <v>9.6438354505301194E-2</v>
      </c>
      <c r="BP992" s="17">
        <v>0.101069490734341</v>
      </c>
      <c r="BQ992" s="17">
        <v>6.8860219157797803E-2</v>
      </c>
      <c r="BR992" s="17">
        <v>0</v>
      </c>
      <c r="BS992" s="17"/>
      <c r="BT992" s="17">
        <v>5.72169328109325E-2</v>
      </c>
      <c r="BU992" s="17">
        <v>0.114276942039179</v>
      </c>
      <c r="BV992" s="17"/>
      <c r="BW992" s="17">
        <v>7.1908919222875206E-2</v>
      </c>
      <c r="BX992" s="17">
        <v>7.8132123432260003E-2</v>
      </c>
      <c r="BY992" s="17"/>
      <c r="BZ992" s="17">
        <v>0.116250664735025</v>
      </c>
      <c r="CA992" s="17" t="s">
        <v>131</v>
      </c>
      <c r="CB992" s="17">
        <v>2.8390856045655499E-2</v>
      </c>
      <c r="CC992" s="17"/>
      <c r="CD992" s="17">
        <v>8.1327506548442605E-2</v>
      </c>
      <c r="CE992" s="17">
        <v>0.105154734803803</v>
      </c>
      <c r="CF992" s="17">
        <v>0</v>
      </c>
      <c r="CG992" s="17"/>
      <c r="CH992" s="17">
        <v>0.12690130224846699</v>
      </c>
      <c r="CI992" s="17">
        <v>0.14570166369184701</v>
      </c>
      <c r="CJ992" s="17">
        <v>0</v>
      </c>
      <c r="CK992" s="17"/>
      <c r="CL992" s="17">
        <v>7.0029347054953894E-2</v>
      </c>
      <c r="CM992" s="17">
        <v>8.7256626990088806E-2</v>
      </c>
      <c r="CN992" s="17"/>
      <c r="CO992" s="17">
        <v>3.8414432346413202E-2</v>
      </c>
      <c r="CP992" s="17">
        <v>5.5870343322336202E-2</v>
      </c>
      <c r="CQ992" s="17">
        <v>0.11340125760408599</v>
      </c>
      <c r="CR992" s="17">
        <v>0.102954407095647</v>
      </c>
    </row>
    <row r="993" spans="2:96" x14ac:dyDescent="0.25">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7"/>
      <c r="AS993" s="17"/>
      <c r="AT993" s="17"/>
      <c r="AU993" s="17"/>
      <c r="AV993" s="17"/>
      <c r="AW993" s="17"/>
      <c r="AX993" s="17"/>
      <c r="AY993" s="17"/>
      <c r="AZ993" s="17"/>
      <c r="BA993" s="17"/>
      <c r="BB993" s="17"/>
      <c r="BC993" s="17"/>
      <c r="BD993" s="17"/>
      <c r="BE993" s="17"/>
      <c r="BF993" s="17"/>
      <c r="BG993" s="17"/>
      <c r="BH993" s="17"/>
      <c r="BI993" s="17"/>
      <c r="BJ993" s="17"/>
      <c r="BK993" s="17"/>
      <c r="BL993" s="17"/>
      <c r="BM993" s="17"/>
      <c r="BN993" s="17"/>
      <c r="BO993" s="17"/>
      <c r="BP993" s="17"/>
      <c r="BQ993" s="17"/>
      <c r="BR993" s="17"/>
      <c r="BS993" s="17"/>
      <c r="BT993" s="17"/>
      <c r="BU993" s="17"/>
      <c r="BV993" s="17"/>
      <c r="BW993" s="17"/>
      <c r="BX993" s="17"/>
      <c r="BY993" s="17"/>
      <c r="BZ993" s="17"/>
      <c r="CA993" s="17"/>
      <c r="CB993" s="17"/>
      <c r="CC993" s="17"/>
      <c r="CD993" s="17"/>
      <c r="CE993" s="17"/>
      <c r="CF993" s="17"/>
      <c r="CG993" s="17"/>
      <c r="CH993" s="17"/>
      <c r="CI993" s="17"/>
      <c r="CJ993" s="17"/>
      <c r="CK993" s="17"/>
      <c r="CL993" s="17"/>
      <c r="CM993" s="17"/>
      <c r="CN993" s="17"/>
      <c r="CO993" s="17"/>
      <c r="CP993" s="17"/>
      <c r="CQ993" s="17"/>
      <c r="CR993" s="17"/>
    </row>
    <row r="994" spans="2:96" x14ac:dyDescent="0.25">
      <c r="B994" s="6" t="s">
        <v>476</v>
      </c>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17"/>
      <c r="AK994" s="17"/>
      <c r="AL994" s="17"/>
      <c r="AM994" s="17"/>
      <c r="AN994" s="17"/>
      <c r="AO994" s="17"/>
      <c r="AP994" s="17"/>
      <c r="AQ994" s="17"/>
      <c r="AR994" s="17"/>
      <c r="AS994" s="17"/>
      <c r="AT994" s="17"/>
      <c r="AU994" s="17"/>
      <c r="AV994" s="17"/>
      <c r="AW994" s="17"/>
      <c r="AX994" s="17"/>
      <c r="AY994" s="17"/>
      <c r="AZ994" s="17"/>
      <c r="BA994" s="17"/>
      <c r="BB994" s="17"/>
      <c r="BC994" s="17"/>
      <c r="BD994" s="17"/>
      <c r="BE994" s="17"/>
      <c r="BF994" s="17"/>
      <c r="BG994" s="17"/>
      <c r="BH994" s="17"/>
      <c r="BI994" s="17"/>
      <c r="BJ994" s="17"/>
      <c r="BK994" s="17"/>
      <c r="BL994" s="17"/>
      <c r="BM994" s="17"/>
      <c r="BN994" s="17"/>
      <c r="BO994" s="17"/>
      <c r="BP994" s="17"/>
      <c r="BQ994" s="17"/>
      <c r="BR994" s="17"/>
      <c r="BS994" s="17"/>
      <c r="BT994" s="17"/>
      <c r="BU994" s="17"/>
      <c r="BV994" s="17"/>
      <c r="BW994" s="17"/>
      <c r="BX994" s="17"/>
      <c r="BY994" s="17"/>
      <c r="BZ994" s="17"/>
      <c r="CA994" s="17"/>
      <c r="CB994" s="17"/>
      <c r="CC994" s="17"/>
      <c r="CD994" s="17"/>
      <c r="CE994" s="17"/>
      <c r="CF994" s="17"/>
      <c r="CG994" s="17"/>
      <c r="CH994" s="17"/>
      <c r="CI994" s="17"/>
      <c r="CJ994" s="17"/>
      <c r="CK994" s="17"/>
      <c r="CL994" s="17"/>
      <c r="CM994" s="17"/>
      <c r="CN994" s="17"/>
      <c r="CO994" s="17"/>
      <c r="CP994" s="17"/>
      <c r="CQ994" s="17"/>
      <c r="CR994" s="17"/>
    </row>
    <row r="995" spans="2:96" x14ac:dyDescent="0.25">
      <c r="B995" s="24" t="s">
        <v>402</v>
      </c>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17"/>
      <c r="AK995" s="17"/>
      <c r="AL995" s="17"/>
      <c r="AM995" s="17"/>
      <c r="AN995" s="17"/>
      <c r="AO995" s="17"/>
      <c r="AP995" s="17"/>
      <c r="AQ995" s="17"/>
      <c r="AR995" s="17"/>
      <c r="AS995" s="17"/>
      <c r="AT995" s="17"/>
      <c r="AU995" s="17"/>
      <c r="AV995" s="17"/>
      <c r="AW995" s="17"/>
      <c r="AX995" s="17"/>
      <c r="AY995" s="17"/>
      <c r="AZ995" s="17"/>
      <c r="BA995" s="17"/>
      <c r="BB995" s="17"/>
      <c r="BC995" s="17"/>
      <c r="BD995" s="17"/>
      <c r="BE995" s="17"/>
      <c r="BF995" s="17"/>
      <c r="BG995" s="17"/>
      <c r="BH995" s="17"/>
      <c r="BI995" s="17"/>
      <c r="BJ995" s="17"/>
      <c r="BK995" s="17"/>
      <c r="BL995" s="17"/>
      <c r="BM995" s="17"/>
      <c r="BN995" s="17"/>
      <c r="BO995" s="17"/>
      <c r="BP995" s="17"/>
      <c r="BQ995" s="17"/>
      <c r="BR995" s="17"/>
      <c r="BS995" s="17"/>
      <c r="BT995" s="17"/>
      <c r="BU995" s="17"/>
      <c r="BV995" s="17"/>
      <c r="BW995" s="17"/>
      <c r="BX995" s="17"/>
      <c r="BY995" s="17"/>
      <c r="BZ995" s="17"/>
      <c r="CA995" s="17"/>
      <c r="CB995" s="17"/>
      <c r="CC995" s="17"/>
      <c r="CD995" s="17"/>
      <c r="CE995" s="17"/>
      <c r="CF995" s="17"/>
      <c r="CG995" s="17"/>
      <c r="CH995" s="17"/>
      <c r="CI995" s="17"/>
      <c r="CJ995" s="17"/>
      <c r="CK995" s="17"/>
      <c r="CL995" s="17"/>
      <c r="CM995" s="17"/>
      <c r="CN995" s="17"/>
      <c r="CO995" s="17"/>
      <c r="CP995" s="17"/>
      <c r="CQ995" s="17"/>
      <c r="CR995" s="17"/>
    </row>
    <row r="996" spans="2:96" x14ac:dyDescent="0.25">
      <c r="B996" t="s">
        <v>453</v>
      </c>
      <c r="C996" s="17">
        <v>0.285628134960909</v>
      </c>
      <c r="D996" s="17">
        <v>0.32335942094454301</v>
      </c>
      <c r="E996" s="17">
        <v>0.24292419514206601</v>
      </c>
      <c r="F996" s="17"/>
      <c r="G996" s="17">
        <v>0.28695137540653498</v>
      </c>
      <c r="H996" s="17">
        <v>0.233111002569868</v>
      </c>
      <c r="I996" s="17">
        <v>0.26530347306069402</v>
      </c>
      <c r="J996" s="17">
        <v>0.23575355901856199</v>
      </c>
      <c r="K996" s="17">
        <v>0.34181122015536403</v>
      </c>
      <c r="L996" s="17">
        <v>0.35885769655439598</v>
      </c>
      <c r="M996" s="17"/>
      <c r="N996" s="17">
        <v>0.30617350333627702</v>
      </c>
      <c r="O996" s="17">
        <v>0.29806059225544801</v>
      </c>
      <c r="P996" s="17">
        <v>0.195037004887049</v>
      </c>
      <c r="Q996" s="17">
        <v>0.327722058865487</v>
      </c>
      <c r="R996" s="17"/>
      <c r="S996" s="17">
        <v>0.32785951750027498</v>
      </c>
      <c r="T996" s="17">
        <v>0.15306712652210899</v>
      </c>
      <c r="U996" s="17">
        <v>0.34862900094971599</v>
      </c>
      <c r="V996" s="17">
        <v>0.26345224213048302</v>
      </c>
      <c r="W996" s="17">
        <v>0.23161869598969001</v>
      </c>
      <c r="X996" s="17">
        <v>0.34044033882214703</v>
      </c>
      <c r="Y996" s="17">
        <v>0.30280857580304898</v>
      </c>
      <c r="Z996" s="17">
        <v>0.36215332514937298</v>
      </c>
      <c r="AA996" s="17">
        <v>0.42777376743022399</v>
      </c>
      <c r="AB996" s="17">
        <v>0.136951508259953</v>
      </c>
      <c r="AC996" s="17">
        <v>0.33123532868829197</v>
      </c>
      <c r="AD996" s="17">
        <v>0.30507164102296602</v>
      </c>
      <c r="AE996" s="17"/>
      <c r="AF996" s="17">
        <v>0.38929800471904602</v>
      </c>
      <c r="AG996" s="17">
        <v>0.22936017133124501</v>
      </c>
      <c r="AH996" s="17">
        <v>0.33862519445994899</v>
      </c>
      <c r="AI996" s="17">
        <v>0.14617496081495901</v>
      </c>
      <c r="AJ996" s="17">
        <v>0.24846801578680699</v>
      </c>
      <c r="AK996" s="17"/>
      <c r="AL996" s="17">
        <v>0.41687331026635499</v>
      </c>
      <c r="AM996" s="17">
        <v>0.25739511825860401</v>
      </c>
      <c r="AN996" s="17">
        <v>0.37087079074947099</v>
      </c>
      <c r="AO996" s="17"/>
      <c r="AP996" s="17">
        <v>0.31370816416228597</v>
      </c>
      <c r="AQ996" s="17">
        <v>0.30028458509026601</v>
      </c>
      <c r="AR996" s="17">
        <v>0.27957324430596298</v>
      </c>
      <c r="AS996" s="17">
        <v>0.18174305336990801</v>
      </c>
      <c r="AT996" s="17">
        <v>0.53739551752065895</v>
      </c>
      <c r="AU996" s="17"/>
      <c r="AV996" s="17">
        <v>0</v>
      </c>
      <c r="AW996" s="17">
        <v>0.14559560317117401</v>
      </c>
      <c r="AX996" s="17">
        <v>0.444426567664302</v>
      </c>
      <c r="AY996" s="17">
        <v>0.28198334354981502</v>
      </c>
      <c r="AZ996" s="17">
        <v>0.19939981577736299</v>
      </c>
      <c r="BA996" s="17">
        <v>0.30273879241863899</v>
      </c>
      <c r="BB996" s="17">
        <v>0.16897368346305799</v>
      </c>
      <c r="BC996" s="17">
        <v>0.269123484154834</v>
      </c>
      <c r="BD996" s="17">
        <v>0.29402979260675099</v>
      </c>
      <c r="BE996" s="17">
        <v>0.48766195428694797</v>
      </c>
      <c r="BF996" s="17">
        <v>0.243177771518053</v>
      </c>
      <c r="BG996" s="17">
        <v>0.38671673881999102</v>
      </c>
      <c r="BH996" s="17">
        <v>0.37753611550828498</v>
      </c>
      <c r="BI996" s="17">
        <v>0.37109645078971598</v>
      </c>
      <c r="BJ996" s="17">
        <v>0.103490113913768</v>
      </c>
      <c r="BK996" s="17">
        <v>0.31838919357006201</v>
      </c>
      <c r="BL996" s="17"/>
      <c r="BM996" s="17">
        <v>0.27852887719375802</v>
      </c>
      <c r="BN996" s="17">
        <v>0.27213709474474701</v>
      </c>
      <c r="BO996" s="17">
        <v>0.368971560647122</v>
      </c>
      <c r="BP996" s="17">
        <v>0.21350866015398301</v>
      </c>
      <c r="BQ996" s="17">
        <v>0.30958173901964098</v>
      </c>
      <c r="BR996" s="17">
        <v>0.31061194229611699</v>
      </c>
      <c r="BS996" s="17"/>
      <c r="BT996" s="17">
        <v>0.28387934931533199</v>
      </c>
      <c r="BU996" s="17">
        <v>0.28282061199285702</v>
      </c>
      <c r="BV996" s="17"/>
      <c r="BW996" s="17">
        <v>0.27773950648130502</v>
      </c>
      <c r="BX996" s="17">
        <v>0.29388990976802598</v>
      </c>
      <c r="BY996" s="17"/>
      <c r="BZ996" s="17">
        <v>0.27311810963384298</v>
      </c>
      <c r="CA996" s="17">
        <v>0.291331868493029</v>
      </c>
      <c r="CB996" s="17" t="s">
        <v>131</v>
      </c>
      <c r="CC996" s="17"/>
      <c r="CD996" s="17">
        <v>0.27965907924892403</v>
      </c>
      <c r="CE996" s="17">
        <v>0.23020502163227799</v>
      </c>
      <c r="CF996" s="17">
        <v>0.35805363398086398</v>
      </c>
      <c r="CG996" s="17"/>
      <c r="CH996" s="17">
        <v>0.287687019560744</v>
      </c>
      <c r="CI996" s="17">
        <v>0.27845268721160998</v>
      </c>
      <c r="CJ996" s="17">
        <v>0.27398704786773898</v>
      </c>
      <c r="CK996" s="17"/>
      <c r="CL996" s="17">
        <v>0.27340118006698799</v>
      </c>
      <c r="CM996" s="17">
        <v>0.30514024277149798</v>
      </c>
      <c r="CN996" s="17"/>
      <c r="CO996" s="17">
        <v>0.41297903317647799</v>
      </c>
      <c r="CP996" s="17">
        <v>0.38738752479928001</v>
      </c>
      <c r="CQ996" s="17">
        <v>0.21018320444526201</v>
      </c>
      <c r="CR996" s="17">
        <v>0.21463885364183399</v>
      </c>
    </row>
    <row r="997" spans="2:96" x14ac:dyDescent="0.25">
      <c r="B997" t="s">
        <v>454</v>
      </c>
      <c r="C997" s="17">
        <v>0.60013836648034402</v>
      </c>
      <c r="D997" s="17">
        <v>0.57321528087076101</v>
      </c>
      <c r="E997" s="17">
        <v>0.63430992232363104</v>
      </c>
      <c r="F997" s="17"/>
      <c r="G997" s="17">
        <v>0.53973041191787596</v>
      </c>
      <c r="H997" s="17">
        <v>0.62626319813015996</v>
      </c>
      <c r="I997" s="17">
        <v>0.61419479200153104</v>
      </c>
      <c r="J997" s="17">
        <v>0.66400792847840395</v>
      </c>
      <c r="K997" s="17">
        <v>0.57222768852647998</v>
      </c>
      <c r="L997" s="17">
        <v>0.57126573031996997</v>
      </c>
      <c r="M997" s="17"/>
      <c r="N997" s="17">
        <v>0.59421637735580601</v>
      </c>
      <c r="O997" s="17">
        <v>0.56618802512898303</v>
      </c>
      <c r="P997" s="17">
        <v>0.68079159918665699</v>
      </c>
      <c r="Q997" s="17">
        <v>0.57093505987639503</v>
      </c>
      <c r="R997" s="17"/>
      <c r="S997" s="17">
        <v>0.52882014712210401</v>
      </c>
      <c r="T997" s="17">
        <v>0.72005077333648404</v>
      </c>
      <c r="U997" s="17">
        <v>0.56472337637821002</v>
      </c>
      <c r="V997" s="17">
        <v>0.66325332554599703</v>
      </c>
      <c r="W997" s="17">
        <v>0.66033653108424994</v>
      </c>
      <c r="X997" s="17">
        <v>0.51388458790647795</v>
      </c>
      <c r="Y997" s="17">
        <v>0.63927459691018995</v>
      </c>
      <c r="Z997" s="17">
        <v>0.57561887564390601</v>
      </c>
      <c r="AA997" s="17">
        <v>0.52109633616068396</v>
      </c>
      <c r="AB997" s="17">
        <v>0.651343450784579</v>
      </c>
      <c r="AC997" s="17">
        <v>0.52421159847527699</v>
      </c>
      <c r="AD997" s="17">
        <v>0.610094560222045</v>
      </c>
      <c r="AE997" s="17"/>
      <c r="AF997" s="17">
        <v>0.53236222388660703</v>
      </c>
      <c r="AG997" s="17">
        <v>0.63311586672589004</v>
      </c>
      <c r="AH997" s="17">
        <v>0.54797116330554996</v>
      </c>
      <c r="AI997" s="17">
        <v>0.50999579563431996</v>
      </c>
      <c r="AJ997" s="17">
        <v>0.649795122504222</v>
      </c>
      <c r="AK997" s="17"/>
      <c r="AL997" s="17">
        <v>0.48319049314666701</v>
      </c>
      <c r="AM997" s="17">
        <v>0.64741848154327997</v>
      </c>
      <c r="AN997" s="17">
        <v>0.48383686007006299</v>
      </c>
      <c r="AO997" s="17"/>
      <c r="AP997" s="17">
        <v>0.595341954546594</v>
      </c>
      <c r="AQ997" s="17">
        <v>0.63950381109484</v>
      </c>
      <c r="AR997" s="17">
        <v>0.60876812838691596</v>
      </c>
      <c r="AS997" s="17">
        <v>0.65826097309995002</v>
      </c>
      <c r="AT997" s="17">
        <v>0.46260448247934099</v>
      </c>
      <c r="AU997" s="17"/>
      <c r="AV997" s="17">
        <v>0</v>
      </c>
      <c r="AW997" s="17">
        <v>0.64108058943170698</v>
      </c>
      <c r="AX997" s="17">
        <v>0.52572515598756198</v>
      </c>
      <c r="AY997" s="17">
        <v>0.62450742606268494</v>
      </c>
      <c r="AZ997" s="17">
        <v>0.71257531974034305</v>
      </c>
      <c r="BA997" s="17">
        <v>0.53548798010904497</v>
      </c>
      <c r="BB997" s="17">
        <v>0.72817111240398402</v>
      </c>
      <c r="BC997" s="17">
        <v>0.60136820206763397</v>
      </c>
      <c r="BD997" s="17">
        <v>0.56474892757969097</v>
      </c>
      <c r="BE997" s="17">
        <v>0.46027376557139899</v>
      </c>
      <c r="BF997" s="17">
        <v>0.52401922124428602</v>
      </c>
      <c r="BG997" s="17">
        <v>0.46808671239736699</v>
      </c>
      <c r="BH997" s="17">
        <v>0.62246388449171497</v>
      </c>
      <c r="BI997" s="17">
        <v>0.62890354921028402</v>
      </c>
      <c r="BJ997" s="17">
        <v>0.89650988608623206</v>
      </c>
      <c r="BK997" s="17">
        <v>0.60483654889659499</v>
      </c>
      <c r="BL997" s="17"/>
      <c r="BM997" s="17">
        <v>0.53171952165752701</v>
      </c>
      <c r="BN997" s="17">
        <v>0.68535952743870399</v>
      </c>
      <c r="BO997" s="17">
        <v>0.426288649073087</v>
      </c>
      <c r="BP997" s="17">
        <v>0.67610714325681698</v>
      </c>
      <c r="BQ997" s="17">
        <v>0.64268647392343303</v>
      </c>
      <c r="BR997" s="17">
        <v>0.62243657689281795</v>
      </c>
      <c r="BS997" s="17"/>
      <c r="BT997" s="17">
        <v>0.58656735336978105</v>
      </c>
      <c r="BU997" s="17">
        <v>0.619765909620001</v>
      </c>
      <c r="BV997" s="17"/>
      <c r="BW997" s="17">
        <v>0.583299137258943</v>
      </c>
      <c r="BX997" s="17">
        <v>0.56315447943446495</v>
      </c>
      <c r="BY997" s="17"/>
      <c r="BZ997" s="17">
        <v>0.59327816153965196</v>
      </c>
      <c r="CA997" s="17">
        <v>0.60326616038438796</v>
      </c>
      <c r="CB997" s="17" t="s">
        <v>131</v>
      </c>
      <c r="CC997" s="17"/>
      <c r="CD997" s="17">
        <v>0.59171638493520595</v>
      </c>
      <c r="CE997" s="17">
        <v>0.64559659727742402</v>
      </c>
      <c r="CF997" s="17">
        <v>0.44553304710374803</v>
      </c>
      <c r="CG997" s="17"/>
      <c r="CH997" s="17">
        <v>0.62048927654238695</v>
      </c>
      <c r="CI997" s="17">
        <v>0.57605093434563404</v>
      </c>
      <c r="CJ997" s="17">
        <v>0.54601950499141905</v>
      </c>
      <c r="CK997" s="17"/>
      <c r="CL997" s="17">
        <v>0.62773792126017702</v>
      </c>
      <c r="CM997" s="17">
        <v>0.57232630709973098</v>
      </c>
      <c r="CN997" s="17"/>
      <c r="CO997" s="17">
        <v>0.43383477826974798</v>
      </c>
      <c r="CP997" s="17">
        <v>0.55395186607689495</v>
      </c>
      <c r="CQ997" s="17">
        <v>0.69438861734177604</v>
      </c>
      <c r="CR997" s="17">
        <v>0.57013938193298297</v>
      </c>
    </row>
    <row r="998" spans="2:96" x14ac:dyDescent="0.25">
      <c r="B998" t="s">
        <v>455</v>
      </c>
      <c r="C998" s="17">
        <v>8.2644070401528796E-2</v>
      </c>
      <c r="D998" s="17">
        <v>6.1981365476439697E-2</v>
      </c>
      <c r="E998" s="17">
        <v>0.10711086331873999</v>
      </c>
      <c r="F998" s="17"/>
      <c r="G998" s="17">
        <v>0.14987224962911599</v>
      </c>
      <c r="H998" s="17">
        <v>0.100913286038443</v>
      </c>
      <c r="I998" s="17">
        <v>8.2547783407076206E-2</v>
      </c>
      <c r="J998" s="17">
        <v>5.6607378041977602E-2</v>
      </c>
      <c r="K998" s="17">
        <v>5.1706082615784202E-2</v>
      </c>
      <c r="L998" s="17">
        <v>5.7804962396153702E-2</v>
      </c>
      <c r="M998" s="17"/>
      <c r="N998" s="17">
        <v>8.2142681615139296E-2</v>
      </c>
      <c r="O998" s="17">
        <v>8.2769013246706297E-2</v>
      </c>
      <c r="P998" s="17">
        <v>0.107703083896299</v>
      </c>
      <c r="Q998" s="17">
        <v>6.3935642243043003E-2</v>
      </c>
      <c r="R998" s="17"/>
      <c r="S998" s="17">
        <v>0.10750132469956</v>
      </c>
      <c r="T998" s="17">
        <v>0.12688210014140699</v>
      </c>
      <c r="U998" s="17">
        <v>4.4332584231974101E-2</v>
      </c>
      <c r="V998" s="17">
        <v>0</v>
      </c>
      <c r="W998" s="17">
        <v>5.7299636541474699E-2</v>
      </c>
      <c r="X998" s="17">
        <v>0.14567507327137399</v>
      </c>
      <c r="Y998" s="17">
        <v>5.7916827286760897E-2</v>
      </c>
      <c r="Z998" s="17">
        <v>6.2227799206721002E-2</v>
      </c>
      <c r="AA998" s="17">
        <v>5.1129896409091997E-2</v>
      </c>
      <c r="AB998" s="17">
        <v>0.183607630727712</v>
      </c>
      <c r="AC998" s="17">
        <v>4.9083432418478901E-2</v>
      </c>
      <c r="AD998" s="17">
        <v>5.2792917135587598E-2</v>
      </c>
      <c r="AE998" s="17"/>
      <c r="AF998" s="17">
        <v>7.1459737594099404E-2</v>
      </c>
      <c r="AG998" s="17">
        <v>9.4155924966144097E-2</v>
      </c>
      <c r="AH998" s="17">
        <v>5.1927448100906999E-2</v>
      </c>
      <c r="AI998" s="17">
        <v>0.192736388025568</v>
      </c>
      <c r="AJ998" s="17">
        <v>5.5798298740341097E-2</v>
      </c>
      <c r="AK998" s="17"/>
      <c r="AL998" s="17">
        <v>9.9936196586977694E-2</v>
      </c>
      <c r="AM998" s="17">
        <v>7.4985280409810298E-2</v>
      </c>
      <c r="AN998" s="17">
        <v>0.109027490680653</v>
      </c>
      <c r="AO998" s="17"/>
      <c r="AP998" s="17">
        <v>6.1335842397851802E-2</v>
      </c>
      <c r="AQ998" s="17">
        <v>3.5075176034670197E-2</v>
      </c>
      <c r="AR998" s="17">
        <v>6.8048793384952094E-2</v>
      </c>
      <c r="AS998" s="17">
        <v>0.13778062627964699</v>
      </c>
      <c r="AT998" s="17">
        <v>0</v>
      </c>
      <c r="AU998" s="17"/>
      <c r="AV998" s="17">
        <v>0</v>
      </c>
      <c r="AW998" s="17">
        <v>0.122495928386694</v>
      </c>
      <c r="AX998" s="17">
        <v>2.9848276348136998E-2</v>
      </c>
      <c r="AY998" s="17">
        <v>6.5756662432263399E-2</v>
      </c>
      <c r="AZ998" s="17">
        <v>6.5456884447542399E-2</v>
      </c>
      <c r="BA998" s="17">
        <v>0.104919008160925</v>
      </c>
      <c r="BB998" s="17">
        <v>0.102855204132958</v>
      </c>
      <c r="BC998" s="17">
        <v>9.0579695046031902E-2</v>
      </c>
      <c r="BD998" s="17">
        <v>9.8234441281270304E-2</v>
      </c>
      <c r="BE998" s="17">
        <v>5.20642801416525E-2</v>
      </c>
      <c r="BF998" s="17">
        <v>0.15009813305832501</v>
      </c>
      <c r="BG998" s="17">
        <v>0.14519654878264199</v>
      </c>
      <c r="BH998" s="17">
        <v>0</v>
      </c>
      <c r="BI998" s="17">
        <v>0</v>
      </c>
      <c r="BJ998" s="17">
        <v>0</v>
      </c>
      <c r="BK998" s="17">
        <v>7.6774257533342993E-2</v>
      </c>
      <c r="BL998" s="17"/>
      <c r="BM998" s="17">
        <v>0.12298949003809501</v>
      </c>
      <c r="BN998" s="17">
        <v>2.27704158501814E-2</v>
      </c>
      <c r="BO998" s="17">
        <v>0.204739790279791</v>
      </c>
      <c r="BP998" s="17">
        <v>7.7663804161295494E-2</v>
      </c>
      <c r="BQ998" s="17">
        <v>2.4580528029753499E-2</v>
      </c>
      <c r="BR998" s="17">
        <v>5.0707238893985998E-2</v>
      </c>
      <c r="BS998" s="17"/>
      <c r="BT998" s="17">
        <v>9.4536917861237704E-2</v>
      </c>
      <c r="BU998" s="17">
        <v>6.8199011517641905E-2</v>
      </c>
      <c r="BV998" s="17"/>
      <c r="BW998" s="17">
        <v>0.102447330946336</v>
      </c>
      <c r="BX998" s="17">
        <v>7.2394325296547393E-2</v>
      </c>
      <c r="BY998" s="17"/>
      <c r="BZ998" s="17">
        <v>8.5097843413196497E-2</v>
      </c>
      <c r="CA998" s="17">
        <v>8.1525314280661607E-2</v>
      </c>
      <c r="CB998" s="17" t="s">
        <v>131</v>
      </c>
      <c r="CC998" s="17"/>
      <c r="CD998" s="17">
        <v>0.10587558928617</v>
      </c>
      <c r="CE998" s="17">
        <v>3.6274441099468202E-2</v>
      </c>
      <c r="CF998" s="17">
        <v>7.8496597628939499E-2</v>
      </c>
      <c r="CG998" s="17"/>
      <c r="CH998" s="17">
        <v>7.0460663448996805E-2</v>
      </c>
      <c r="CI998" s="17">
        <v>0.10672615978144</v>
      </c>
      <c r="CJ998" s="17">
        <v>0.10976571966225999</v>
      </c>
      <c r="CK998" s="17"/>
      <c r="CL998" s="17">
        <v>7.5766350551145403E-2</v>
      </c>
      <c r="CM998" s="17">
        <v>8.0978796310029105E-2</v>
      </c>
      <c r="CN998" s="17"/>
      <c r="CO998" s="17">
        <v>0.10625476369768699</v>
      </c>
      <c r="CP998" s="17">
        <v>5.8660609123825397E-2</v>
      </c>
      <c r="CQ998" s="17">
        <v>8.1957803073153396E-2</v>
      </c>
      <c r="CR998" s="17">
        <v>0.110677337289392</v>
      </c>
    </row>
    <row r="999" spans="2:96" x14ac:dyDescent="0.25">
      <c r="B999" t="s">
        <v>456</v>
      </c>
      <c r="C999" s="17">
        <v>2.3709692995706799E-2</v>
      </c>
      <c r="D999" s="17">
        <v>3.21450240549516E-2</v>
      </c>
      <c r="E999" s="17">
        <v>9.2325056358918498E-3</v>
      </c>
      <c r="F999" s="17"/>
      <c r="G999" s="17">
        <v>2.3445963046472899E-2</v>
      </c>
      <c r="H999" s="17">
        <v>2.2502050124837001E-2</v>
      </c>
      <c r="I999" s="17">
        <v>2.5740028326598802E-2</v>
      </c>
      <c r="J999" s="17">
        <v>2.8449031917037699E-2</v>
      </c>
      <c r="K999" s="17">
        <v>3.4255008702370901E-2</v>
      </c>
      <c r="L999" s="17">
        <v>1.20716107294805E-2</v>
      </c>
      <c r="M999" s="17"/>
      <c r="N999" s="17">
        <v>8.8255186028199407E-3</v>
      </c>
      <c r="O999" s="17">
        <v>4.1217627752287198E-2</v>
      </c>
      <c r="P999" s="17">
        <v>1.64683120299958E-2</v>
      </c>
      <c r="Q999" s="17">
        <v>2.7704028354118001E-2</v>
      </c>
      <c r="R999" s="17"/>
      <c r="S999" s="17">
        <v>3.5819010678061397E-2</v>
      </c>
      <c r="T999" s="17">
        <v>0</v>
      </c>
      <c r="U999" s="17">
        <v>1.8757839690098501E-2</v>
      </c>
      <c r="V999" s="17">
        <v>7.3294432323520106E-2</v>
      </c>
      <c r="W999" s="17">
        <v>0</v>
      </c>
      <c r="X999" s="17">
        <v>0</v>
      </c>
      <c r="Y999" s="17">
        <v>0</v>
      </c>
      <c r="Z999" s="17">
        <v>0</v>
      </c>
      <c r="AA999" s="17">
        <v>0</v>
      </c>
      <c r="AB999" s="17">
        <v>2.80974102277552E-2</v>
      </c>
      <c r="AC999" s="17">
        <v>4.1801348386230001E-2</v>
      </c>
      <c r="AD999" s="17">
        <v>3.2040881619401003E-2</v>
      </c>
      <c r="AE999" s="17"/>
      <c r="AF999" s="17">
        <v>6.8800338002478201E-3</v>
      </c>
      <c r="AG999" s="17">
        <v>3.4110671917078499E-2</v>
      </c>
      <c r="AH999" s="17">
        <v>6.1476194133594501E-2</v>
      </c>
      <c r="AI999" s="17">
        <v>0.151092855525152</v>
      </c>
      <c r="AJ999" s="17">
        <v>2.9734818658569199E-2</v>
      </c>
      <c r="AK999" s="17"/>
      <c r="AL999" s="17">
        <v>0</v>
      </c>
      <c r="AM999" s="17">
        <v>2.0201119788305199E-2</v>
      </c>
      <c r="AN999" s="17">
        <v>3.6264858499813299E-2</v>
      </c>
      <c r="AO999" s="17"/>
      <c r="AP999" s="17">
        <v>2.9614038893268399E-2</v>
      </c>
      <c r="AQ999" s="17">
        <v>1.1806473093383301E-2</v>
      </c>
      <c r="AR999" s="17">
        <v>3.6132036635515202E-2</v>
      </c>
      <c r="AS999" s="17">
        <v>0</v>
      </c>
      <c r="AT999" s="17">
        <v>0</v>
      </c>
      <c r="AU999" s="17"/>
      <c r="AV999" s="17">
        <v>1</v>
      </c>
      <c r="AW999" s="17">
        <v>9.0827879010424897E-2</v>
      </c>
      <c r="AX999" s="17">
        <v>0</v>
      </c>
      <c r="AY999" s="17">
        <v>2.7752567955236802E-2</v>
      </c>
      <c r="AZ999" s="17">
        <v>2.2567980034750901E-2</v>
      </c>
      <c r="BA999" s="17">
        <v>1.8467012958365399E-2</v>
      </c>
      <c r="BB999" s="17">
        <v>0</v>
      </c>
      <c r="BC999" s="17">
        <v>0</v>
      </c>
      <c r="BD999" s="17">
        <v>4.2986838532288102E-2</v>
      </c>
      <c r="BE999" s="17">
        <v>0</v>
      </c>
      <c r="BF999" s="17">
        <v>8.2704874179336196E-2</v>
      </c>
      <c r="BG999" s="17">
        <v>0</v>
      </c>
      <c r="BH999" s="17">
        <v>0</v>
      </c>
      <c r="BI999" s="17">
        <v>0</v>
      </c>
      <c r="BJ999" s="17">
        <v>0</v>
      </c>
      <c r="BK999" s="17">
        <v>0</v>
      </c>
      <c r="BL999" s="17"/>
      <c r="BM999" s="17">
        <v>5.52928460955842E-2</v>
      </c>
      <c r="BN999" s="17">
        <v>1.9732961966367701E-2</v>
      </c>
      <c r="BO999" s="17">
        <v>0</v>
      </c>
      <c r="BP999" s="17">
        <v>0</v>
      </c>
      <c r="BQ999" s="17">
        <v>2.3151259027172601E-2</v>
      </c>
      <c r="BR999" s="17">
        <v>1.6244241917079301E-2</v>
      </c>
      <c r="BS999" s="17"/>
      <c r="BT999" s="17">
        <v>2.3765762423719201E-2</v>
      </c>
      <c r="BU999" s="17">
        <v>2.44957298341862E-2</v>
      </c>
      <c r="BV999" s="17"/>
      <c r="BW999" s="17">
        <v>1.7150482207067701E-2</v>
      </c>
      <c r="BX999" s="17">
        <v>7.0561285500961704E-2</v>
      </c>
      <c r="BY999" s="17"/>
      <c r="BZ999" s="17">
        <v>4.0278303635163298E-2</v>
      </c>
      <c r="CA999" s="17">
        <v>1.6155516436172399E-2</v>
      </c>
      <c r="CB999" s="17" t="s">
        <v>131</v>
      </c>
      <c r="CC999" s="17"/>
      <c r="CD999" s="17">
        <v>2.27489465296998E-2</v>
      </c>
      <c r="CE999" s="17">
        <v>5.0454436665902297E-2</v>
      </c>
      <c r="CF999" s="17">
        <v>0.11791672128644801</v>
      </c>
      <c r="CG999" s="17"/>
      <c r="CH999" s="17">
        <v>1.6803355933250799E-2</v>
      </c>
      <c r="CI999" s="17">
        <v>2.52795441088246E-2</v>
      </c>
      <c r="CJ999" s="17">
        <v>5.4255276093610499E-2</v>
      </c>
      <c r="CK999" s="17"/>
      <c r="CL999" s="17">
        <v>2.3094548121689599E-2</v>
      </c>
      <c r="CM999" s="17">
        <v>2.5918311793305698E-2</v>
      </c>
      <c r="CN999" s="17"/>
      <c r="CO999" s="17">
        <v>4.69314248560872E-2</v>
      </c>
      <c r="CP999" s="17">
        <v>0</v>
      </c>
      <c r="CQ999" s="17">
        <v>5.4613810007999603E-3</v>
      </c>
      <c r="CR999" s="17">
        <v>8.2006887067208198E-2</v>
      </c>
    </row>
    <row r="1000" spans="2:96" x14ac:dyDescent="0.25">
      <c r="B1000" t="s">
        <v>175</v>
      </c>
      <c r="C1000" s="17">
        <v>7.8797351615114593E-3</v>
      </c>
      <c r="D1000" s="17">
        <v>9.2989086533045596E-3</v>
      </c>
      <c r="E1000" s="17">
        <v>6.4225135796714301E-3</v>
      </c>
      <c r="F1000" s="17"/>
      <c r="G1000" s="17">
        <v>0</v>
      </c>
      <c r="H1000" s="17">
        <v>1.7210463136692201E-2</v>
      </c>
      <c r="I1000" s="17">
        <v>1.22139232041004E-2</v>
      </c>
      <c r="J1000" s="17">
        <v>1.5182102544018699E-2</v>
      </c>
      <c r="K1000" s="17">
        <v>0</v>
      </c>
      <c r="L1000" s="17">
        <v>0</v>
      </c>
      <c r="M1000" s="17"/>
      <c r="N1000" s="17">
        <v>8.6419190899582402E-3</v>
      </c>
      <c r="O1000" s="17">
        <v>1.1764741616575701E-2</v>
      </c>
      <c r="P1000" s="17">
        <v>0</v>
      </c>
      <c r="Q1000" s="17">
        <v>9.7032106609571192E-3</v>
      </c>
      <c r="R1000" s="17"/>
      <c r="S1000" s="17">
        <v>0</v>
      </c>
      <c r="T1000" s="17">
        <v>0</v>
      </c>
      <c r="U1000" s="17">
        <v>2.3557198750001701E-2</v>
      </c>
      <c r="V1000" s="17">
        <v>0</v>
      </c>
      <c r="W1000" s="17">
        <v>5.07451363845852E-2</v>
      </c>
      <c r="X1000" s="17">
        <v>0</v>
      </c>
      <c r="Y1000" s="17">
        <v>0</v>
      </c>
      <c r="Z1000" s="17">
        <v>0</v>
      </c>
      <c r="AA1000" s="17">
        <v>0</v>
      </c>
      <c r="AB1000" s="17">
        <v>0</v>
      </c>
      <c r="AC1000" s="17">
        <v>5.3668292031722298E-2</v>
      </c>
      <c r="AD1000" s="17">
        <v>0</v>
      </c>
      <c r="AE1000" s="17"/>
      <c r="AF1000" s="17">
        <v>0</v>
      </c>
      <c r="AG1000" s="17">
        <v>9.2573650596430596E-3</v>
      </c>
      <c r="AH1000" s="17">
        <v>0</v>
      </c>
      <c r="AI1000" s="17">
        <v>0</v>
      </c>
      <c r="AJ1000" s="17">
        <v>1.6203744310061E-2</v>
      </c>
      <c r="AK1000" s="17"/>
      <c r="AL1000" s="17">
        <v>0</v>
      </c>
      <c r="AM1000" s="17">
        <v>0</v>
      </c>
      <c r="AN1000" s="17">
        <v>0</v>
      </c>
      <c r="AO1000" s="17"/>
      <c r="AP1000" s="17">
        <v>0</v>
      </c>
      <c r="AQ1000" s="17">
        <v>1.332995468684E-2</v>
      </c>
      <c r="AR1000" s="17">
        <v>7.4777972866541097E-3</v>
      </c>
      <c r="AS1000" s="17">
        <v>2.2215347250494899E-2</v>
      </c>
      <c r="AT1000" s="17">
        <v>0</v>
      </c>
      <c r="AU1000" s="17"/>
      <c r="AV1000" s="17">
        <v>0</v>
      </c>
      <c r="AW1000" s="17">
        <v>0</v>
      </c>
      <c r="AX1000" s="17">
        <v>0</v>
      </c>
      <c r="AY1000" s="17">
        <v>0</v>
      </c>
      <c r="AZ1000" s="17">
        <v>0</v>
      </c>
      <c r="BA1000" s="17">
        <v>3.8387206353026102E-2</v>
      </c>
      <c r="BB1000" s="17">
        <v>0</v>
      </c>
      <c r="BC1000" s="17">
        <v>3.8928618731499699E-2</v>
      </c>
      <c r="BD1000" s="17">
        <v>0</v>
      </c>
      <c r="BE1000" s="17">
        <v>0</v>
      </c>
      <c r="BF1000" s="17">
        <v>0</v>
      </c>
      <c r="BG1000" s="17">
        <v>0</v>
      </c>
      <c r="BH1000" s="17">
        <v>0</v>
      </c>
      <c r="BI1000" s="17">
        <v>0</v>
      </c>
      <c r="BJ1000" s="17">
        <v>0</v>
      </c>
      <c r="BK1000" s="17">
        <v>0</v>
      </c>
      <c r="BL1000" s="17"/>
      <c r="BM1000" s="17">
        <v>1.14692650150347E-2</v>
      </c>
      <c r="BN1000" s="17">
        <v>0</v>
      </c>
      <c r="BO1000" s="17">
        <v>0</v>
      </c>
      <c r="BP1000" s="17">
        <v>3.2720392427905302E-2</v>
      </c>
      <c r="BQ1000" s="17">
        <v>0</v>
      </c>
      <c r="BR1000" s="17">
        <v>0</v>
      </c>
      <c r="BS1000" s="17"/>
      <c r="BT1000" s="17">
        <v>1.12506170299297E-2</v>
      </c>
      <c r="BU1000" s="17">
        <v>4.7187370353137499E-3</v>
      </c>
      <c r="BV1000" s="17"/>
      <c r="BW1000" s="17">
        <v>1.9363543106348299E-2</v>
      </c>
      <c r="BX1000" s="17">
        <v>0</v>
      </c>
      <c r="BY1000" s="17"/>
      <c r="BZ1000" s="17">
        <v>8.2275817781448692E-3</v>
      </c>
      <c r="CA1000" s="17">
        <v>7.7211404057491396E-3</v>
      </c>
      <c r="CB1000" s="17" t="s">
        <v>131</v>
      </c>
      <c r="CC1000" s="17"/>
      <c r="CD1000" s="17">
        <v>0</v>
      </c>
      <c r="CE1000" s="17">
        <v>3.7469503324927399E-2</v>
      </c>
      <c r="CF1000" s="17">
        <v>0</v>
      </c>
      <c r="CG1000" s="17"/>
      <c r="CH1000" s="17">
        <v>4.5596845146210901E-3</v>
      </c>
      <c r="CI1000" s="17">
        <v>1.3490674552492201E-2</v>
      </c>
      <c r="CJ1000" s="17">
        <v>1.5972451384971099E-2</v>
      </c>
      <c r="CK1000" s="17"/>
      <c r="CL1000" s="17">
        <v>0</v>
      </c>
      <c r="CM1000" s="17">
        <v>1.5636342025435599E-2</v>
      </c>
      <c r="CN1000" s="17"/>
      <c r="CO1000" s="17">
        <v>0</v>
      </c>
      <c r="CP1000" s="17">
        <v>0</v>
      </c>
      <c r="CQ1000" s="17">
        <v>8.0089941390079303E-3</v>
      </c>
      <c r="CR1000" s="17">
        <v>2.25375400685827E-2</v>
      </c>
    </row>
    <row r="1001" spans="2:96" x14ac:dyDescent="0.25">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c r="AF1001" s="17"/>
      <c r="AG1001" s="17"/>
      <c r="AH1001" s="17"/>
      <c r="AI1001" s="17"/>
      <c r="AJ1001" s="17"/>
      <c r="AK1001" s="17"/>
      <c r="AL1001" s="17"/>
      <c r="AM1001" s="17"/>
      <c r="AN1001" s="17"/>
      <c r="AO1001" s="17"/>
      <c r="AP1001" s="17"/>
      <c r="AQ1001" s="17"/>
      <c r="AR1001" s="17"/>
      <c r="AS1001" s="17"/>
      <c r="AT1001" s="17"/>
      <c r="AU1001" s="17"/>
      <c r="AV1001" s="17"/>
      <c r="AW1001" s="17"/>
      <c r="AX1001" s="17"/>
      <c r="AY1001" s="17"/>
      <c r="AZ1001" s="17"/>
      <c r="BA1001" s="17"/>
      <c r="BB1001" s="17"/>
      <c r="BC1001" s="17"/>
      <c r="BD1001" s="17"/>
      <c r="BE1001" s="17"/>
      <c r="BF1001" s="17"/>
      <c r="BG1001" s="17"/>
      <c r="BH1001" s="17"/>
      <c r="BI1001" s="17"/>
      <c r="BJ1001" s="17"/>
      <c r="BK1001" s="17"/>
      <c r="BL1001" s="17"/>
      <c r="BM1001" s="17"/>
      <c r="BN1001" s="17"/>
      <c r="BO1001" s="17"/>
      <c r="BP1001" s="17"/>
      <c r="BQ1001" s="17"/>
      <c r="BR1001" s="17"/>
      <c r="BS1001" s="17"/>
      <c r="BT1001" s="17"/>
      <c r="BU1001" s="17"/>
      <c r="BV1001" s="17"/>
      <c r="BW1001" s="17"/>
      <c r="BX1001" s="17"/>
      <c r="BY1001" s="17"/>
      <c r="BZ1001" s="17"/>
      <c r="CA1001" s="17"/>
      <c r="CB1001" s="17"/>
      <c r="CC1001" s="17"/>
      <c r="CD1001" s="17"/>
      <c r="CE1001" s="17"/>
      <c r="CF1001" s="17"/>
      <c r="CG1001" s="17"/>
      <c r="CH1001" s="17"/>
      <c r="CI1001" s="17"/>
      <c r="CJ1001" s="17"/>
      <c r="CK1001" s="17"/>
      <c r="CL1001" s="17"/>
      <c r="CM1001" s="17"/>
      <c r="CN1001" s="17"/>
      <c r="CO1001" s="17"/>
      <c r="CP1001" s="17"/>
      <c r="CQ1001" s="17"/>
      <c r="CR1001" s="17"/>
    </row>
    <row r="1002" spans="2:96" x14ac:dyDescent="0.25">
      <c r="B1002" s="6" t="s">
        <v>477</v>
      </c>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c r="AV1002" s="17"/>
      <c r="AW1002" s="17"/>
      <c r="AX1002" s="17"/>
      <c r="AY1002" s="17"/>
      <c r="AZ1002" s="17"/>
      <c r="BA1002" s="17"/>
      <c r="BB1002" s="17"/>
      <c r="BC1002" s="17"/>
      <c r="BD1002" s="17"/>
      <c r="BE1002" s="17"/>
      <c r="BF1002" s="17"/>
      <c r="BG1002" s="17"/>
      <c r="BH1002" s="17"/>
      <c r="BI1002" s="17"/>
      <c r="BJ1002" s="17"/>
      <c r="BK1002" s="17"/>
      <c r="BL1002" s="17"/>
      <c r="BM1002" s="17"/>
      <c r="BN1002" s="17"/>
      <c r="BO1002" s="17"/>
      <c r="BP1002" s="17"/>
      <c r="BQ1002" s="17"/>
      <c r="BR1002" s="17"/>
      <c r="BS1002" s="17"/>
      <c r="BT1002" s="17"/>
      <c r="BU1002" s="17"/>
      <c r="BV1002" s="17"/>
      <c r="BW1002" s="17"/>
      <c r="BX1002" s="17"/>
      <c r="BY1002" s="17"/>
      <c r="BZ1002" s="17"/>
      <c r="CA1002" s="17"/>
      <c r="CB1002" s="17"/>
      <c r="CC1002" s="17"/>
      <c r="CD1002" s="17"/>
      <c r="CE1002" s="17"/>
      <c r="CF1002" s="17"/>
      <c r="CG1002" s="17"/>
      <c r="CH1002" s="17"/>
      <c r="CI1002" s="17"/>
      <c r="CJ1002" s="17"/>
      <c r="CK1002" s="17"/>
      <c r="CL1002" s="17"/>
      <c r="CM1002" s="17"/>
      <c r="CN1002" s="17"/>
      <c r="CO1002" s="17"/>
      <c r="CP1002" s="17"/>
      <c r="CQ1002" s="17"/>
      <c r="CR1002" s="17"/>
    </row>
    <row r="1003" spans="2:96" x14ac:dyDescent="0.25">
      <c r="B1003" s="24" t="s">
        <v>402</v>
      </c>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c r="AD1003" s="17"/>
      <c r="AE1003" s="17"/>
      <c r="AF1003" s="17"/>
      <c r="AG1003" s="17"/>
      <c r="AH1003" s="17"/>
      <c r="AI1003" s="17"/>
      <c r="AJ1003" s="17"/>
      <c r="AK1003" s="17"/>
      <c r="AL1003" s="17"/>
      <c r="AM1003" s="17"/>
      <c r="AN1003" s="17"/>
      <c r="AO1003" s="17"/>
      <c r="AP1003" s="17"/>
      <c r="AQ1003" s="17"/>
      <c r="AR1003" s="17"/>
      <c r="AS1003" s="17"/>
      <c r="AT1003" s="17"/>
      <c r="AU1003" s="17"/>
      <c r="AV1003" s="17"/>
      <c r="AW1003" s="17"/>
      <c r="AX1003" s="17"/>
      <c r="AY1003" s="17"/>
      <c r="AZ1003" s="17"/>
      <c r="BA1003" s="17"/>
      <c r="BB1003" s="17"/>
      <c r="BC1003" s="17"/>
      <c r="BD1003" s="17"/>
      <c r="BE1003" s="17"/>
      <c r="BF1003" s="17"/>
      <c r="BG1003" s="17"/>
      <c r="BH1003" s="17"/>
      <c r="BI1003" s="17"/>
      <c r="BJ1003" s="17"/>
      <c r="BK1003" s="17"/>
      <c r="BL1003" s="17"/>
      <c r="BM1003" s="17"/>
      <c r="BN1003" s="17"/>
      <c r="BO1003" s="17"/>
      <c r="BP1003" s="17"/>
      <c r="BQ1003" s="17"/>
      <c r="BR1003" s="17"/>
      <c r="BS1003" s="17"/>
      <c r="BT1003" s="17"/>
      <c r="BU1003" s="17"/>
      <c r="BV1003" s="17"/>
      <c r="BW1003" s="17"/>
      <c r="BX1003" s="17"/>
      <c r="BY1003" s="17"/>
      <c r="BZ1003" s="17"/>
      <c r="CA1003" s="17"/>
      <c r="CB1003" s="17"/>
      <c r="CC1003" s="17"/>
      <c r="CD1003" s="17"/>
      <c r="CE1003" s="17"/>
      <c r="CF1003" s="17"/>
      <c r="CG1003" s="17"/>
      <c r="CH1003" s="17"/>
      <c r="CI1003" s="17"/>
      <c r="CJ1003" s="17"/>
      <c r="CK1003" s="17"/>
      <c r="CL1003" s="17"/>
      <c r="CM1003" s="17"/>
      <c r="CN1003" s="17"/>
      <c r="CO1003" s="17"/>
      <c r="CP1003" s="17"/>
      <c r="CQ1003" s="17"/>
      <c r="CR1003" s="17"/>
    </row>
    <row r="1004" spans="2:96" x14ac:dyDescent="0.25">
      <c r="B1004" t="s">
        <v>453</v>
      </c>
      <c r="C1004" s="17">
        <v>0.202371560553253</v>
      </c>
      <c r="D1004" s="17">
        <v>0.20537850411283401</v>
      </c>
      <c r="E1004" s="17">
        <v>0.20234154682920499</v>
      </c>
      <c r="F1004" s="17"/>
      <c r="G1004" s="17">
        <v>0.233937813417017</v>
      </c>
      <c r="H1004" s="17">
        <v>0.190865300832707</v>
      </c>
      <c r="I1004" s="17">
        <v>0.190606959796771</v>
      </c>
      <c r="J1004" s="17">
        <v>0.153480589157754</v>
      </c>
      <c r="K1004" s="17">
        <v>0.234558317779925</v>
      </c>
      <c r="L1004" s="17">
        <v>0.22198737905886101</v>
      </c>
      <c r="M1004" s="17"/>
      <c r="N1004" s="17">
        <v>0.19541340523575401</v>
      </c>
      <c r="O1004" s="17">
        <v>0.248602117736205</v>
      </c>
      <c r="P1004" s="17">
        <v>0.14720089433698899</v>
      </c>
      <c r="Q1004" s="17">
        <v>0.210516880418474</v>
      </c>
      <c r="R1004" s="17"/>
      <c r="S1004" s="17">
        <v>0.24387681689548099</v>
      </c>
      <c r="T1004" s="17">
        <v>0.16945253198260901</v>
      </c>
      <c r="U1004" s="17">
        <v>0.246319478645384</v>
      </c>
      <c r="V1004" s="17">
        <v>0.104009712701885</v>
      </c>
      <c r="W1004" s="17">
        <v>0.18630843253662599</v>
      </c>
      <c r="X1004" s="17">
        <v>0.15982913432476201</v>
      </c>
      <c r="Y1004" s="17">
        <v>0.117452614607731</v>
      </c>
      <c r="Z1004" s="17">
        <v>0.15997944803391101</v>
      </c>
      <c r="AA1004" s="17">
        <v>0.28302505416032703</v>
      </c>
      <c r="AB1004" s="17">
        <v>0.155157415802087</v>
      </c>
      <c r="AC1004" s="17">
        <v>0.32185261495342898</v>
      </c>
      <c r="AD1004" s="17">
        <v>0.24359561677932401</v>
      </c>
      <c r="AE1004" s="17"/>
      <c r="AF1004" s="17">
        <v>0.26157668843902099</v>
      </c>
      <c r="AG1004" s="17">
        <v>0.18794177947998</v>
      </c>
      <c r="AH1004" s="17">
        <v>0.16141305815628501</v>
      </c>
      <c r="AI1004" s="17">
        <v>0.14617496081495901</v>
      </c>
      <c r="AJ1004" s="17">
        <v>0.18493321516184599</v>
      </c>
      <c r="AK1004" s="17"/>
      <c r="AL1004" s="17">
        <v>0.314036563077845</v>
      </c>
      <c r="AM1004" s="17">
        <v>0.178398529221341</v>
      </c>
      <c r="AN1004" s="17">
        <v>0.243315118243146</v>
      </c>
      <c r="AO1004" s="17"/>
      <c r="AP1004" s="17">
        <v>0.18342040251998101</v>
      </c>
      <c r="AQ1004" s="17">
        <v>0.183944945161578</v>
      </c>
      <c r="AR1004" s="17">
        <v>0.20152655062477401</v>
      </c>
      <c r="AS1004" s="17">
        <v>0.15819634798843701</v>
      </c>
      <c r="AT1004" s="17">
        <v>0.53739551752065895</v>
      </c>
      <c r="AU1004" s="17"/>
      <c r="AV1004" s="17">
        <v>0</v>
      </c>
      <c r="AW1004" s="17">
        <v>0.14559560317117401</v>
      </c>
      <c r="AX1004" s="17">
        <v>0.19168492077978799</v>
      </c>
      <c r="AY1004" s="17">
        <v>0.10812112390185601</v>
      </c>
      <c r="AZ1004" s="17">
        <v>0.113954949913363</v>
      </c>
      <c r="BA1004" s="17">
        <v>0.281503953049835</v>
      </c>
      <c r="BB1004" s="17">
        <v>0.16159827974941501</v>
      </c>
      <c r="BC1004" s="17">
        <v>0.287176893072567</v>
      </c>
      <c r="BD1004" s="17">
        <v>0.264984692688565</v>
      </c>
      <c r="BE1004" s="17">
        <v>0.36352596588980701</v>
      </c>
      <c r="BF1004" s="17">
        <v>0.20007140480568</v>
      </c>
      <c r="BG1004" s="17">
        <v>0.26945765107062802</v>
      </c>
      <c r="BH1004" s="17">
        <v>0.20380801540775101</v>
      </c>
      <c r="BI1004" s="17">
        <v>0.12854176939168499</v>
      </c>
      <c r="BJ1004" s="17">
        <v>0.217188479768163</v>
      </c>
      <c r="BK1004" s="17">
        <v>0.12631969859154901</v>
      </c>
      <c r="BL1004" s="17"/>
      <c r="BM1004" s="17">
        <v>0.15344590798973901</v>
      </c>
      <c r="BN1004" s="17">
        <v>0.227100974436344</v>
      </c>
      <c r="BO1004" s="17">
        <v>0.19178672241230199</v>
      </c>
      <c r="BP1004" s="17">
        <v>0.208851199798123</v>
      </c>
      <c r="BQ1004" s="17">
        <v>0.21988375578997699</v>
      </c>
      <c r="BR1004" s="17">
        <v>0.24543465966037201</v>
      </c>
      <c r="BS1004" s="17"/>
      <c r="BT1004" s="17">
        <v>0.200200830016041</v>
      </c>
      <c r="BU1004" s="17">
        <v>0.20294354539254</v>
      </c>
      <c r="BV1004" s="17"/>
      <c r="BW1004" s="17">
        <v>0.26318248742245098</v>
      </c>
      <c r="BX1004" s="17">
        <v>0.16270763353384399</v>
      </c>
      <c r="BY1004" s="17"/>
      <c r="BZ1004" s="17">
        <v>0.195708542489162</v>
      </c>
      <c r="CA1004" s="17">
        <v>0.20540945045065001</v>
      </c>
      <c r="CB1004" s="17" t="s">
        <v>131</v>
      </c>
      <c r="CC1004" s="17"/>
      <c r="CD1004" s="17">
        <v>0.255004882382804</v>
      </c>
      <c r="CE1004" s="17">
        <v>0.11984607207925201</v>
      </c>
      <c r="CF1004" s="17">
        <v>5.7938656523154802E-2</v>
      </c>
      <c r="CG1004" s="17"/>
      <c r="CH1004" s="17">
        <v>0.213971906581233</v>
      </c>
      <c r="CI1004" s="17">
        <v>0.22522214616626601</v>
      </c>
      <c r="CJ1004" s="17">
        <v>0.103787481914455</v>
      </c>
      <c r="CK1004" s="17"/>
      <c r="CL1004" s="17">
        <v>0.19142840858637</v>
      </c>
      <c r="CM1004" s="17">
        <v>0.220328497660054</v>
      </c>
      <c r="CN1004" s="17"/>
      <c r="CO1004" s="17">
        <v>0.53965777840673501</v>
      </c>
      <c r="CP1004" s="17">
        <v>0.240982899732747</v>
      </c>
      <c r="CQ1004" s="17">
        <v>0.141923154511543</v>
      </c>
      <c r="CR1004" s="17">
        <v>0.118682886946541</v>
      </c>
    </row>
    <row r="1005" spans="2:96" x14ac:dyDescent="0.25">
      <c r="B1005" t="s">
        <v>454</v>
      </c>
      <c r="C1005" s="17">
        <v>0.55793362426927495</v>
      </c>
      <c r="D1005" s="17">
        <v>0.58596341761646697</v>
      </c>
      <c r="E1005" s="17">
        <v>0.52474488988044998</v>
      </c>
      <c r="F1005" s="17"/>
      <c r="G1005" s="17">
        <v>0.48514342922340897</v>
      </c>
      <c r="H1005" s="17">
        <v>0.65225257917623602</v>
      </c>
      <c r="I1005" s="17">
        <v>0.53843955039365299</v>
      </c>
      <c r="J1005" s="17">
        <v>0.58639123693334105</v>
      </c>
      <c r="K1005" s="17">
        <v>0.46568782606140702</v>
      </c>
      <c r="L1005" s="17">
        <v>0.58211454512041205</v>
      </c>
      <c r="M1005" s="17"/>
      <c r="N1005" s="17">
        <v>0.54857331064004899</v>
      </c>
      <c r="O1005" s="17">
        <v>0.46604238636229001</v>
      </c>
      <c r="P1005" s="17">
        <v>0.61134883822438302</v>
      </c>
      <c r="Q1005" s="17">
        <v>0.60917679952474901</v>
      </c>
      <c r="R1005" s="17"/>
      <c r="S1005" s="17">
        <v>0.56310504856408705</v>
      </c>
      <c r="T1005" s="17">
        <v>0.621453914185782</v>
      </c>
      <c r="U1005" s="17">
        <v>0.49804685521740899</v>
      </c>
      <c r="V1005" s="17">
        <v>0.68016635549556403</v>
      </c>
      <c r="W1005" s="17">
        <v>0.38667467232862301</v>
      </c>
      <c r="X1005" s="17">
        <v>0.72053956921172602</v>
      </c>
      <c r="Y1005" s="17">
        <v>0.56476624765046202</v>
      </c>
      <c r="Z1005" s="17">
        <v>0.49894927456867399</v>
      </c>
      <c r="AA1005" s="17">
        <v>0.37796125524103202</v>
      </c>
      <c r="AB1005" s="17">
        <v>0.55146124900766003</v>
      </c>
      <c r="AC1005" s="17">
        <v>0.41894092975650399</v>
      </c>
      <c r="AD1005" s="17">
        <v>0.56800293434234095</v>
      </c>
      <c r="AE1005" s="17"/>
      <c r="AF1005" s="17">
        <v>0.56336080024337398</v>
      </c>
      <c r="AG1005" s="17">
        <v>0.52798176905724403</v>
      </c>
      <c r="AH1005" s="17">
        <v>0.53219923584519901</v>
      </c>
      <c r="AI1005" s="17">
        <v>0.13834469122357901</v>
      </c>
      <c r="AJ1005" s="17">
        <v>0.66440176076908897</v>
      </c>
      <c r="AK1005" s="17"/>
      <c r="AL1005" s="17">
        <v>0.53684979839321101</v>
      </c>
      <c r="AM1005" s="17">
        <v>0.57874650294383501</v>
      </c>
      <c r="AN1005" s="17">
        <v>0.54450271143027196</v>
      </c>
      <c r="AO1005" s="17"/>
      <c r="AP1005" s="17">
        <v>0.60607824049375203</v>
      </c>
      <c r="AQ1005" s="17">
        <v>0.54789957936196998</v>
      </c>
      <c r="AR1005" s="17">
        <v>0.55960601392668696</v>
      </c>
      <c r="AS1005" s="17">
        <v>0.59297204184601204</v>
      </c>
      <c r="AT1005" s="17">
        <v>0.222967872028903</v>
      </c>
      <c r="AU1005" s="17"/>
      <c r="AV1005" s="17">
        <v>0</v>
      </c>
      <c r="AW1005" s="17">
        <v>0.39984856203781999</v>
      </c>
      <c r="AX1005" s="17">
        <v>0.64232818833657301</v>
      </c>
      <c r="AY1005" s="17">
        <v>0.64452659700735104</v>
      </c>
      <c r="AZ1005" s="17">
        <v>0.77881615007724103</v>
      </c>
      <c r="BA1005" s="17">
        <v>0.49893191654867602</v>
      </c>
      <c r="BB1005" s="17">
        <v>0.51569457685556996</v>
      </c>
      <c r="BC1005" s="17">
        <v>0.471805706566856</v>
      </c>
      <c r="BD1005" s="17">
        <v>0.53711296831224398</v>
      </c>
      <c r="BE1005" s="17">
        <v>0.33861109190630001</v>
      </c>
      <c r="BF1005" s="17">
        <v>0.58286020839802499</v>
      </c>
      <c r="BG1005" s="17">
        <v>0.44496928383941797</v>
      </c>
      <c r="BH1005" s="17">
        <v>0.67783131617616199</v>
      </c>
      <c r="BI1005" s="17">
        <v>0.62680268546388496</v>
      </c>
      <c r="BJ1005" s="17">
        <v>0.70595619344715799</v>
      </c>
      <c r="BK1005" s="17">
        <v>0.52038967188733198</v>
      </c>
      <c r="BL1005" s="17"/>
      <c r="BM1005" s="17">
        <v>0.61035477594751597</v>
      </c>
      <c r="BN1005" s="17">
        <v>0.51392870881784203</v>
      </c>
      <c r="BO1005" s="17">
        <v>0.53938335490475797</v>
      </c>
      <c r="BP1005" s="17">
        <v>0.50147866776293204</v>
      </c>
      <c r="BQ1005" s="17">
        <v>0.55773306270385603</v>
      </c>
      <c r="BR1005" s="17">
        <v>0.61434680300829703</v>
      </c>
      <c r="BS1005" s="17"/>
      <c r="BT1005" s="17">
        <v>0.54515737950937704</v>
      </c>
      <c r="BU1005" s="17">
        <v>0.56409549165403705</v>
      </c>
      <c r="BV1005" s="17"/>
      <c r="BW1005" s="17">
        <v>0.50722356709736605</v>
      </c>
      <c r="BX1005" s="17">
        <v>0.50545392526668598</v>
      </c>
      <c r="BY1005" s="17"/>
      <c r="BZ1005" s="17">
        <v>0.52677889533729805</v>
      </c>
      <c r="CA1005" s="17">
        <v>0.57213809368061597</v>
      </c>
      <c r="CB1005" s="17" t="s">
        <v>131</v>
      </c>
      <c r="CC1005" s="17"/>
      <c r="CD1005" s="17">
        <v>0.46087318146856798</v>
      </c>
      <c r="CE1005" s="17">
        <v>0.61506099295561401</v>
      </c>
      <c r="CF1005" s="17">
        <v>0.63285974237705001</v>
      </c>
      <c r="CG1005" s="17"/>
      <c r="CH1005" s="17">
        <v>0.55105295081600503</v>
      </c>
      <c r="CI1005" s="17">
        <v>0.54938943149238895</v>
      </c>
      <c r="CJ1005" s="17">
        <v>0.60660211311225698</v>
      </c>
      <c r="CK1005" s="17"/>
      <c r="CL1005" s="17">
        <v>0.54824269828958405</v>
      </c>
      <c r="CM1005" s="17">
        <v>0.55955400962193602</v>
      </c>
      <c r="CN1005" s="17"/>
      <c r="CO1005" s="17">
        <v>0.34760758697802902</v>
      </c>
      <c r="CP1005" s="17">
        <v>0.59620604410634503</v>
      </c>
      <c r="CQ1005" s="17">
        <v>0.629814781331965</v>
      </c>
      <c r="CR1005" s="17">
        <v>0.45712124490792699</v>
      </c>
    </row>
    <row r="1006" spans="2:96" x14ac:dyDescent="0.25">
      <c r="B1006" t="s">
        <v>455</v>
      </c>
      <c r="C1006" s="17">
        <v>0.168072839955003</v>
      </c>
      <c r="D1006" s="17">
        <v>0.147203902266722</v>
      </c>
      <c r="E1006" s="17">
        <v>0.19417701540079399</v>
      </c>
      <c r="F1006" s="17"/>
      <c r="G1006" s="17">
        <v>0.21529266659743601</v>
      </c>
      <c r="H1006" s="17">
        <v>0.156882119991056</v>
      </c>
      <c r="I1006" s="17">
        <v>0.218653285543777</v>
      </c>
      <c r="J1006" s="17">
        <v>0.13541325050546099</v>
      </c>
      <c r="K1006" s="17">
        <v>0.16078304585820899</v>
      </c>
      <c r="L1006" s="17">
        <v>0.12647035679052601</v>
      </c>
      <c r="M1006" s="17"/>
      <c r="N1006" s="17">
        <v>0.16290038619702399</v>
      </c>
      <c r="O1006" s="17">
        <v>0.21976576278145499</v>
      </c>
      <c r="P1006" s="17">
        <v>0.18651625388985299</v>
      </c>
      <c r="Q1006" s="17">
        <v>0.110438192608246</v>
      </c>
      <c r="R1006" s="17"/>
      <c r="S1006" s="17">
        <v>0.14114593771536099</v>
      </c>
      <c r="T1006" s="17">
        <v>0.20909355383160799</v>
      </c>
      <c r="U1006" s="17">
        <v>0.151400980812497</v>
      </c>
      <c r="V1006" s="17">
        <v>4.7421267225894702E-2</v>
      </c>
      <c r="W1006" s="17">
        <v>0.26132257251541502</v>
      </c>
      <c r="X1006" s="17">
        <v>6.4570748823019095E-2</v>
      </c>
      <c r="Y1006" s="17">
        <v>0.317781137741807</v>
      </c>
      <c r="Z1006" s="17">
        <v>0.136138543230404</v>
      </c>
      <c r="AA1006" s="17">
        <v>0.29443072108542501</v>
      </c>
      <c r="AB1006" s="17">
        <v>0.21018046891863201</v>
      </c>
      <c r="AC1006" s="17">
        <v>0.17179212381713899</v>
      </c>
      <c r="AD1006" s="17">
        <v>0.16597011373568801</v>
      </c>
      <c r="AE1006" s="17"/>
      <c r="AF1006" s="17">
        <v>0.108127849409437</v>
      </c>
      <c r="AG1006" s="17">
        <v>0.239418105739126</v>
      </c>
      <c r="AH1006" s="17">
        <v>0.11520849387353201</v>
      </c>
      <c r="AI1006" s="17">
        <v>0.56438749243631003</v>
      </c>
      <c r="AJ1006" s="17">
        <v>0.13961559391830899</v>
      </c>
      <c r="AK1006" s="17"/>
      <c r="AL1006" s="17">
        <v>0.10855147198656601</v>
      </c>
      <c r="AM1006" s="17">
        <v>0.215030501680534</v>
      </c>
      <c r="AN1006" s="17">
        <v>7.2031010701790896E-2</v>
      </c>
      <c r="AO1006" s="17"/>
      <c r="AP1006" s="17">
        <v>0.145090235148226</v>
      </c>
      <c r="AQ1006" s="17">
        <v>0.16675783706702799</v>
      </c>
      <c r="AR1006" s="17">
        <v>0.157062864654928</v>
      </c>
      <c r="AS1006" s="17">
        <v>0.19324378510628501</v>
      </c>
      <c r="AT1006" s="17">
        <v>0.23963661045043799</v>
      </c>
      <c r="AU1006" s="17"/>
      <c r="AV1006" s="17">
        <v>0</v>
      </c>
      <c r="AW1006" s="17">
        <v>0.19334759071372701</v>
      </c>
      <c r="AX1006" s="17">
        <v>0.14082671564034199</v>
      </c>
      <c r="AY1006" s="17">
        <v>0.16767908149935401</v>
      </c>
      <c r="AZ1006" s="17">
        <v>6.0812393579169101E-2</v>
      </c>
      <c r="BA1006" s="17">
        <v>0.120106492650822</v>
      </c>
      <c r="BB1006" s="17">
        <v>0.32270714339501499</v>
      </c>
      <c r="BC1006" s="17">
        <v>0.129631418298853</v>
      </c>
      <c r="BD1006" s="17">
        <v>0.19790233899919099</v>
      </c>
      <c r="BE1006" s="17">
        <v>0.244277744473056</v>
      </c>
      <c r="BF1006" s="17">
        <v>0.217068386796295</v>
      </c>
      <c r="BG1006" s="17">
        <v>0.212474555582712</v>
      </c>
      <c r="BH1006" s="17">
        <v>6.2643690023095999E-2</v>
      </c>
      <c r="BI1006" s="17">
        <v>0.244655545144431</v>
      </c>
      <c r="BJ1006" s="17">
        <v>0</v>
      </c>
      <c r="BK1006" s="17">
        <v>0.28831854145778901</v>
      </c>
      <c r="BL1006" s="17"/>
      <c r="BM1006" s="17">
        <v>0.17251706307141401</v>
      </c>
      <c r="BN1006" s="17">
        <v>0.19907706996718</v>
      </c>
      <c r="BO1006" s="17">
        <v>0.23732922541056201</v>
      </c>
      <c r="BP1006" s="17">
        <v>0.176933347822402</v>
      </c>
      <c r="BQ1006" s="17">
        <v>9.5051889948607804E-2</v>
      </c>
      <c r="BR1006" s="17">
        <v>8.9928546636164605E-2</v>
      </c>
      <c r="BS1006" s="17"/>
      <c r="BT1006" s="17">
        <v>0.18974812232941901</v>
      </c>
      <c r="BU1006" s="17">
        <v>0.15192285471876499</v>
      </c>
      <c r="BV1006" s="17"/>
      <c r="BW1006" s="17">
        <v>0.10847962108003401</v>
      </c>
      <c r="BX1006" s="17">
        <v>0.24014776635071</v>
      </c>
      <c r="BY1006" s="17"/>
      <c r="BZ1006" s="17">
        <v>0.17362593375829199</v>
      </c>
      <c r="CA1006" s="17">
        <v>0.16554100116932899</v>
      </c>
      <c r="CB1006" s="17" t="s">
        <v>131</v>
      </c>
      <c r="CC1006" s="17"/>
      <c r="CD1006" s="17">
        <v>0.171883778743006</v>
      </c>
      <c r="CE1006" s="17">
        <v>0.22762343164020599</v>
      </c>
      <c r="CF1006" s="17">
        <v>0.114815443939489</v>
      </c>
      <c r="CG1006" s="17"/>
      <c r="CH1006" s="17">
        <v>0.169431754377317</v>
      </c>
      <c r="CI1006" s="17">
        <v>0.16696410117132199</v>
      </c>
      <c r="CJ1006" s="17">
        <v>0.169769739132627</v>
      </c>
      <c r="CK1006" s="17"/>
      <c r="CL1006" s="17">
        <v>0.20766596845926</v>
      </c>
      <c r="CM1006" s="17">
        <v>0.13487810944105499</v>
      </c>
      <c r="CN1006" s="17"/>
      <c r="CO1006" s="17">
        <v>8.6143403785166106E-2</v>
      </c>
      <c r="CP1006" s="17">
        <v>0.12028306675809999</v>
      </c>
      <c r="CQ1006" s="17">
        <v>0.1622255781976</v>
      </c>
      <c r="CR1006" s="17">
        <v>0.28173579408362098</v>
      </c>
    </row>
    <row r="1007" spans="2:96" x14ac:dyDescent="0.25">
      <c r="B1007" t="s">
        <v>456</v>
      </c>
      <c r="C1007" s="17">
        <v>3.7444761915175498E-2</v>
      </c>
      <c r="D1007" s="17">
        <v>3.49637246684531E-2</v>
      </c>
      <c r="E1007" s="17">
        <v>3.5400882233780198E-2</v>
      </c>
      <c r="F1007" s="17"/>
      <c r="G1007" s="17">
        <v>4.0259260537289801E-2</v>
      </c>
      <c r="H1007" s="17">
        <v>0</v>
      </c>
      <c r="I1007" s="17">
        <v>1.3639231769987201E-2</v>
      </c>
      <c r="J1007" s="17">
        <v>5.5829296605958902E-2</v>
      </c>
      <c r="K1007" s="17">
        <v>8.5428038054309999E-2</v>
      </c>
      <c r="L1007" s="17">
        <v>4.4960779474311402E-2</v>
      </c>
      <c r="M1007" s="17"/>
      <c r="N1007" s="17">
        <v>4.1177501193071897E-2</v>
      </c>
      <c r="O1007" s="17">
        <v>5.6450910451646602E-2</v>
      </c>
      <c r="P1007" s="17">
        <v>1.15867662692877E-2</v>
      </c>
      <c r="Q1007" s="17">
        <v>3.6281944773755598E-2</v>
      </c>
      <c r="R1007" s="17"/>
      <c r="S1007" s="17">
        <v>3.9097571773053702E-2</v>
      </c>
      <c r="T1007" s="17">
        <v>0</v>
      </c>
      <c r="U1007" s="17">
        <v>3.7249942933492097E-2</v>
      </c>
      <c r="V1007" s="17">
        <v>0.123111098236036</v>
      </c>
      <c r="W1007" s="17">
        <v>0.11494918623475101</v>
      </c>
      <c r="X1007" s="17">
        <v>0</v>
      </c>
      <c r="Y1007" s="17">
        <v>0</v>
      </c>
      <c r="Z1007" s="17">
        <v>6.8897440647055996E-2</v>
      </c>
      <c r="AA1007" s="17">
        <v>0</v>
      </c>
      <c r="AB1007" s="17">
        <v>5.4425734896486597E-2</v>
      </c>
      <c r="AC1007" s="17">
        <v>4.1801348386230001E-2</v>
      </c>
      <c r="AD1007" s="17">
        <v>0</v>
      </c>
      <c r="AE1007" s="17"/>
      <c r="AF1007" s="17">
        <v>3.93041585914847E-2</v>
      </c>
      <c r="AG1007" s="17">
        <v>2.6249164259778999E-2</v>
      </c>
      <c r="AH1007" s="17">
        <v>0.19117921212498401</v>
      </c>
      <c r="AI1007" s="17">
        <v>0.151092855525152</v>
      </c>
      <c r="AJ1007" s="17">
        <v>1.10494301507567E-2</v>
      </c>
      <c r="AK1007" s="17"/>
      <c r="AL1007" s="17">
        <v>3.0675287680129299E-2</v>
      </c>
      <c r="AM1007" s="17">
        <v>2.04416533745552E-2</v>
      </c>
      <c r="AN1007" s="17">
        <v>7.8229908505601395E-2</v>
      </c>
      <c r="AO1007" s="17"/>
      <c r="AP1007" s="17">
        <v>1.1745621801049801E-2</v>
      </c>
      <c r="AQ1007" s="17">
        <v>2.7286951829671099E-2</v>
      </c>
      <c r="AR1007" s="17">
        <v>6.5892678233105295E-2</v>
      </c>
      <c r="AS1007" s="17">
        <v>2.1894350492673801E-2</v>
      </c>
      <c r="AT1007" s="17">
        <v>0</v>
      </c>
      <c r="AU1007" s="17"/>
      <c r="AV1007" s="17">
        <v>1</v>
      </c>
      <c r="AW1007" s="17">
        <v>0.190332914165221</v>
      </c>
      <c r="AX1007" s="17">
        <v>2.5160175243296501E-2</v>
      </c>
      <c r="AY1007" s="17">
        <v>2.48400391528995E-2</v>
      </c>
      <c r="AZ1007" s="17">
        <v>2.2567980034750901E-2</v>
      </c>
      <c r="BA1007" s="17">
        <v>6.1070431397641997E-2</v>
      </c>
      <c r="BB1007" s="17">
        <v>0</v>
      </c>
      <c r="BC1007" s="17">
        <v>8.1146325730316896E-2</v>
      </c>
      <c r="BD1007" s="17">
        <v>0</v>
      </c>
      <c r="BE1007" s="17">
        <v>5.3585197730836497E-2</v>
      </c>
      <c r="BF1007" s="17">
        <v>0</v>
      </c>
      <c r="BG1007" s="17">
        <v>0</v>
      </c>
      <c r="BH1007" s="17">
        <v>0</v>
      </c>
      <c r="BI1007" s="17">
        <v>0</v>
      </c>
      <c r="BJ1007" s="17">
        <v>0</v>
      </c>
      <c r="BK1007" s="17">
        <v>0</v>
      </c>
      <c r="BL1007" s="17"/>
      <c r="BM1007" s="17">
        <v>4.6334050032181898E-2</v>
      </c>
      <c r="BN1007" s="17">
        <v>3.02240745988906E-2</v>
      </c>
      <c r="BO1007" s="17">
        <v>0</v>
      </c>
      <c r="BP1007" s="17">
        <v>6.3701149024048304E-2</v>
      </c>
      <c r="BQ1007" s="17">
        <v>4.1424913156916099E-2</v>
      </c>
      <c r="BR1007" s="17">
        <v>3.3175479967265602E-2</v>
      </c>
      <c r="BS1007" s="17"/>
      <c r="BT1007" s="17">
        <v>3.20302866590155E-2</v>
      </c>
      <c r="BU1007" s="17">
        <v>4.4304062118839201E-2</v>
      </c>
      <c r="BV1007" s="17"/>
      <c r="BW1007" s="17">
        <v>4.7642814752192501E-2</v>
      </c>
      <c r="BX1007" s="17">
        <v>6.1930009457857697E-2</v>
      </c>
      <c r="BY1007" s="17"/>
      <c r="BZ1007" s="17">
        <v>5.8753885928648303E-2</v>
      </c>
      <c r="CA1007" s="17">
        <v>2.7729228812873801E-2</v>
      </c>
      <c r="CB1007" s="17" t="s">
        <v>131</v>
      </c>
      <c r="CC1007" s="17"/>
      <c r="CD1007" s="17">
        <v>5.4200456894600402E-2</v>
      </c>
      <c r="CE1007" s="17">
        <v>0</v>
      </c>
      <c r="CF1007" s="17">
        <v>0.19438615716030599</v>
      </c>
      <c r="CG1007" s="17"/>
      <c r="CH1007" s="17">
        <v>3.0472305069277599E-2</v>
      </c>
      <c r="CI1007" s="17">
        <v>2.52795441088246E-2</v>
      </c>
      <c r="CJ1007" s="17">
        <v>8.7081921770614398E-2</v>
      </c>
      <c r="CK1007" s="17"/>
      <c r="CL1007" s="17">
        <v>2.1854043190530598E-2</v>
      </c>
      <c r="CM1007" s="17">
        <v>5.4308838617688301E-2</v>
      </c>
      <c r="CN1007" s="17"/>
      <c r="CO1007" s="17">
        <v>0</v>
      </c>
      <c r="CP1007" s="17">
        <v>1.30339920579124E-2</v>
      </c>
      <c r="CQ1007" s="17">
        <v>4.8562511867180698E-2</v>
      </c>
      <c r="CR1007" s="17">
        <v>6.92806410245288E-2</v>
      </c>
    </row>
    <row r="1008" spans="2:96" x14ac:dyDescent="0.25">
      <c r="B1008" t="s">
        <v>175</v>
      </c>
      <c r="C1008" s="17">
        <v>3.4177213307294202E-2</v>
      </c>
      <c r="D1008" s="17">
        <v>2.6490451335524301E-2</v>
      </c>
      <c r="E1008" s="17">
        <v>4.33356656557706E-2</v>
      </c>
      <c r="F1008" s="17"/>
      <c r="G1008" s="17">
        <v>2.5366830224848601E-2</v>
      </c>
      <c r="H1008" s="17">
        <v>0</v>
      </c>
      <c r="I1008" s="17">
        <v>3.8660972495811997E-2</v>
      </c>
      <c r="J1008" s="17">
        <v>6.8885626797484903E-2</v>
      </c>
      <c r="K1008" s="17">
        <v>5.3542772246148701E-2</v>
      </c>
      <c r="L1008" s="17">
        <v>2.4466939555889199E-2</v>
      </c>
      <c r="M1008" s="17"/>
      <c r="N1008" s="17">
        <v>5.1935396734100601E-2</v>
      </c>
      <c r="O1008" s="17">
        <v>9.1388226684030096E-3</v>
      </c>
      <c r="P1008" s="17">
        <v>4.3347247279487702E-2</v>
      </c>
      <c r="Q1008" s="17">
        <v>3.3586182674774798E-2</v>
      </c>
      <c r="R1008" s="17"/>
      <c r="S1008" s="17">
        <v>1.27746250520173E-2</v>
      </c>
      <c r="T1008" s="17">
        <v>0</v>
      </c>
      <c r="U1008" s="17">
        <v>6.6982742391217098E-2</v>
      </c>
      <c r="V1008" s="17">
        <v>4.5291566340619399E-2</v>
      </c>
      <c r="W1008" s="17">
        <v>5.07451363845852E-2</v>
      </c>
      <c r="X1008" s="17">
        <v>5.5060547640492397E-2</v>
      </c>
      <c r="Y1008" s="17">
        <v>0</v>
      </c>
      <c r="Z1008" s="17">
        <v>0.136035293519955</v>
      </c>
      <c r="AA1008" s="17">
        <v>4.4582969513217302E-2</v>
      </c>
      <c r="AB1008" s="17">
        <v>2.8775131375134402E-2</v>
      </c>
      <c r="AC1008" s="17">
        <v>4.5612983086698498E-2</v>
      </c>
      <c r="AD1008" s="17">
        <v>2.24313351426467E-2</v>
      </c>
      <c r="AE1008" s="17"/>
      <c r="AF1008" s="17">
        <v>2.7630503316683298E-2</v>
      </c>
      <c r="AG1008" s="17">
        <v>1.8409181463871001E-2</v>
      </c>
      <c r="AH1008" s="17">
        <v>0</v>
      </c>
      <c r="AI1008" s="17">
        <v>0</v>
      </c>
      <c r="AJ1008" s="17">
        <v>0</v>
      </c>
      <c r="AK1008" s="17"/>
      <c r="AL1008" s="17">
        <v>9.8868788622481392E-3</v>
      </c>
      <c r="AM1008" s="17">
        <v>7.3828127797344496E-3</v>
      </c>
      <c r="AN1008" s="17">
        <v>6.1921251119189703E-2</v>
      </c>
      <c r="AO1008" s="17"/>
      <c r="AP1008" s="17">
        <v>5.3665500036990901E-2</v>
      </c>
      <c r="AQ1008" s="17">
        <v>7.4110686579753393E-2</v>
      </c>
      <c r="AR1008" s="17">
        <v>1.5911892560506E-2</v>
      </c>
      <c r="AS1008" s="17">
        <v>3.3693474566592302E-2</v>
      </c>
      <c r="AT1008" s="17">
        <v>0</v>
      </c>
      <c r="AU1008" s="17"/>
      <c r="AV1008" s="17">
        <v>0</v>
      </c>
      <c r="AW1008" s="17">
        <v>7.0875329912058693E-2</v>
      </c>
      <c r="AX1008" s="17">
        <v>0</v>
      </c>
      <c r="AY1008" s="17">
        <v>5.48331584385396E-2</v>
      </c>
      <c r="AZ1008" s="17">
        <v>2.3848526395475099E-2</v>
      </c>
      <c r="BA1008" s="17">
        <v>3.8387206353026102E-2</v>
      </c>
      <c r="BB1008" s="17">
        <v>0</v>
      </c>
      <c r="BC1008" s="17">
        <v>3.0239656331406801E-2</v>
      </c>
      <c r="BD1008" s="17">
        <v>0</v>
      </c>
      <c r="BE1008" s="17">
        <v>0</v>
      </c>
      <c r="BF1008" s="17">
        <v>0</v>
      </c>
      <c r="BG1008" s="17">
        <v>7.3098509507242795E-2</v>
      </c>
      <c r="BH1008" s="17">
        <v>5.57169783929913E-2</v>
      </c>
      <c r="BI1008" s="17">
        <v>0</v>
      </c>
      <c r="BJ1008" s="17">
        <v>7.6855326784679504E-2</v>
      </c>
      <c r="BK1008" s="17">
        <v>6.4972088063329603E-2</v>
      </c>
      <c r="BL1008" s="17"/>
      <c r="BM1008" s="17">
        <v>1.7348202959149E-2</v>
      </c>
      <c r="BN1008" s="17">
        <v>2.9669172179742499E-2</v>
      </c>
      <c r="BO1008" s="17">
        <v>3.15006972723781E-2</v>
      </c>
      <c r="BP1008" s="17">
        <v>4.9035635592494103E-2</v>
      </c>
      <c r="BQ1008" s="17">
        <v>8.5906378400642205E-2</v>
      </c>
      <c r="BR1008" s="17">
        <v>1.71145107279011E-2</v>
      </c>
      <c r="BS1008" s="17"/>
      <c r="BT1008" s="17">
        <v>3.2863381486147397E-2</v>
      </c>
      <c r="BU1008" s="17">
        <v>3.67340461158173E-2</v>
      </c>
      <c r="BV1008" s="17"/>
      <c r="BW1008" s="17">
        <v>7.3471509647956401E-2</v>
      </c>
      <c r="BX1008" s="17">
        <v>2.9760665390901799E-2</v>
      </c>
      <c r="BY1008" s="17"/>
      <c r="BZ1008" s="17">
        <v>4.51327424866E-2</v>
      </c>
      <c r="CA1008" s="17">
        <v>2.9182225886531001E-2</v>
      </c>
      <c r="CB1008" s="17" t="s">
        <v>131</v>
      </c>
      <c r="CC1008" s="17"/>
      <c r="CD1008" s="17">
        <v>5.8037700511021403E-2</v>
      </c>
      <c r="CE1008" s="17">
        <v>3.7469503324927399E-2</v>
      </c>
      <c r="CF1008" s="17">
        <v>0</v>
      </c>
      <c r="CG1008" s="17"/>
      <c r="CH1008" s="17">
        <v>3.5071083156167498E-2</v>
      </c>
      <c r="CI1008" s="17">
        <v>3.31447770611972E-2</v>
      </c>
      <c r="CJ1008" s="17">
        <v>3.2758744070047599E-2</v>
      </c>
      <c r="CK1008" s="17"/>
      <c r="CL1008" s="17">
        <v>3.08088814742557E-2</v>
      </c>
      <c r="CM1008" s="17">
        <v>3.0930544659266802E-2</v>
      </c>
      <c r="CN1008" s="17"/>
      <c r="CO1008" s="17">
        <v>2.6591230830070499E-2</v>
      </c>
      <c r="CP1008" s="17">
        <v>2.94939973448958E-2</v>
      </c>
      <c r="CQ1008" s="17">
        <v>1.7473974091711399E-2</v>
      </c>
      <c r="CR1008" s="17">
        <v>7.3179433037382197E-2</v>
      </c>
    </row>
    <row r="1009" spans="2:96" x14ac:dyDescent="0.25">
      <c r="C1009" s="17"/>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c r="AD1009" s="17"/>
      <c r="AE1009" s="17"/>
      <c r="AF1009" s="17"/>
      <c r="AG1009" s="17"/>
      <c r="AH1009" s="17"/>
      <c r="AI1009" s="17"/>
      <c r="AJ1009" s="17"/>
      <c r="AK1009" s="17"/>
      <c r="AL1009" s="17"/>
      <c r="AM1009" s="17"/>
      <c r="AN1009" s="17"/>
      <c r="AO1009" s="17"/>
      <c r="AP1009" s="17"/>
      <c r="AQ1009" s="17"/>
      <c r="AR1009" s="17"/>
      <c r="AS1009" s="17"/>
      <c r="AT1009" s="17"/>
      <c r="AU1009" s="17"/>
      <c r="AV1009" s="17"/>
      <c r="AW1009" s="17"/>
      <c r="AX1009" s="17"/>
      <c r="AY1009" s="17"/>
      <c r="AZ1009" s="17"/>
      <c r="BA1009" s="17"/>
      <c r="BB1009" s="17"/>
      <c r="BC1009" s="17"/>
      <c r="BD1009" s="17"/>
      <c r="BE1009" s="17"/>
      <c r="BF1009" s="17"/>
      <c r="BG1009" s="17"/>
      <c r="BH1009" s="17"/>
      <c r="BI1009" s="17"/>
      <c r="BJ1009" s="17"/>
      <c r="BK1009" s="17"/>
      <c r="BL1009" s="17"/>
      <c r="BM1009" s="17"/>
      <c r="BN1009" s="17"/>
      <c r="BO1009" s="17"/>
      <c r="BP1009" s="17"/>
      <c r="BQ1009" s="17"/>
      <c r="BR1009" s="17"/>
      <c r="BS1009" s="17"/>
      <c r="BT1009" s="17"/>
      <c r="BU1009" s="17"/>
      <c r="BV1009" s="17"/>
      <c r="BW1009" s="17"/>
      <c r="BX1009" s="17"/>
      <c r="BY1009" s="17"/>
      <c r="BZ1009" s="17"/>
      <c r="CA1009" s="17"/>
      <c r="CB1009" s="17"/>
      <c r="CC1009" s="17"/>
      <c r="CD1009" s="17"/>
      <c r="CE1009" s="17"/>
      <c r="CF1009" s="17"/>
      <c r="CG1009" s="17"/>
      <c r="CH1009" s="17"/>
      <c r="CI1009" s="17"/>
      <c r="CJ1009" s="17"/>
      <c r="CK1009" s="17"/>
      <c r="CL1009" s="17"/>
      <c r="CM1009" s="17"/>
      <c r="CN1009" s="17"/>
      <c r="CO1009" s="17"/>
      <c r="CP1009" s="17"/>
      <c r="CQ1009" s="17"/>
      <c r="CR1009" s="17"/>
    </row>
    <row r="1010" spans="2:96" x14ac:dyDescent="0.25">
      <c r="B1010" s="6" t="s">
        <v>478</v>
      </c>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c r="AD1010" s="17"/>
      <c r="AE1010" s="17"/>
      <c r="AF1010" s="17"/>
      <c r="AG1010" s="17"/>
      <c r="AH1010" s="17"/>
      <c r="AI1010" s="17"/>
      <c r="AJ1010" s="17"/>
      <c r="AK1010" s="17"/>
      <c r="AL1010" s="17"/>
      <c r="AM1010" s="17"/>
      <c r="AN1010" s="17"/>
      <c r="AO1010" s="17"/>
      <c r="AP1010" s="17"/>
      <c r="AQ1010" s="17"/>
      <c r="AR1010" s="17"/>
      <c r="AS1010" s="17"/>
      <c r="AT1010" s="17"/>
      <c r="AU1010" s="17"/>
      <c r="AV1010" s="17"/>
      <c r="AW1010" s="17"/>
      <c r="AX1010" s="17"/>
      <c r="AY1010" s="17"/>
      <c r="AZ1010" s="17"/>
      <c r="BA1010" s="17"/>
      <c r="BB1010" s="17"/>
      <c r="BC1010" s="17"/>
      <c r="BD1010" s="17"/>
      <c r="BE1010" s="17"/>
      <c r="BF1010" s="17"/>
      <c r="BG1010" s="17"/>
      <c r="BH1010" s="17"/>
      <c r="BI1010" s="17"/>
      <c r="BJ1010" s="17"/>
      <c r="BK1010" s="17"/>
      <c r="BL1010" s="17"/>
      <c r="BM1010" s="17"/>
      <c r="BN1010" s="17"/>
      <c r="BO1010" s="17"/>
      <c r="BP1010" s="17"/>
      <c r="BQ1010" s="17"/>
      <c r="BR1010" s="17"/>
      <c r="BS1010" s="17"/>
      <c r="BT1010" s="17"/>
      <c r="BU1010" s="17"/>
      <c r="BV1010" s="17"/>
      <c r="BW1010" s="17"/>
      <c r="BX1010" s="17"/>
      <c r="BY1010" s="17"/>
      <c r="BZ1010" s="17"/>
      <c r="CA1010" s="17"/>
      <c r="CB1010" s="17"/>
      <c r="CC1010" s="17"/>
      <c r="CD1010" s="17"/>
      <c r="CE1010" s="17"/>
      <c r="CF1010" s="17"/>
      <c r="CG1010" s="17"/>
      <c r="CH1010" s="17"/>
      <c r="CI1010" s="17"/>
      <c r="CJ1010" s="17"/>
      <c r="CK1010" s="17"/>
      <c r="CL1010" s="17"/>
      <c r="CM1010" s="17"/>
      <c r="CN1010" s="17"/>
      <c r="CO1010" s="17"/>
      <c r="CP1010" s="17"/>
      <c r="CQ1010" s="17"/>
      <c r="CR1010" s="17"/>
    </row>
    <row r="1011" spans="2:96" x14ac:dyDescent="0.25">
      <c r="B1011" s="24" t="s">
        <v>402</v>
      </c>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c r="AY1011" s="17"/>
      <c r="AZ1011" s="17"/>
      <c r="BA1011" s="17"/>
      <c r="BB1011" s="17"/>
      <c r="BC1011" s="17"/>
      <c r="BD1011" s="17"/>
      <c r="BE1011" s="17"/>
      <c r="BF1011" s="17"/>
      <c r="BG1011" s="17"/>
      <c r="BH1011" s="17"/>
      <c r="BI1011" s="17"/>
      <c r="BJ1011" s="17"/>
      <c r="BK1011" s="17"/>
      <c r="BL1011" s="17"/>
      <c r="BM1011" s="17"/>
      <c r="BN1011" s="17"/>
      <c r="BO1011" s="17"/>
      <c r="BP1011" s="17"/>
      <c r="BQ1011" s="17"/>
      <c r="BR1011" s="17"/>
      <c r="BS1011" s="17"/>
      <c r="BT1011" s="17"/>
      <c r="BU1011" s="17"/>
      <c r="BV1011" s="17"/>
      <c r="BW1011" s="17"/>
      <c r="BX1011" s="17"/>
      <c r="BY1011" s="17"/>
      <c r="BZ1011" s="17"/>
      <c r="CA1011" s="17"/>
      <c r="CB1011" s="17"/>
      <c r="CC1011" s="17"/>
      <c r="CD1011" s="17"/>
      <c r="CE1011" s="17"/>
      <c r="CF1011" s="17"/>
      <c r="CG1011" s="17"/>
      <c r="CH1011" s="17"/>
      <c r="CI1011" s="17"/>
      <c r="CJ1011" s="17"/>
      <c r="CK1011" s="17"/>
      <c r="CL1011" s="17"/>
      <c r="CM1011" s="17"/>
      <c r="CN1011" s="17"/>
      <c r="CO1011" s="17"/>
      <c r="CP1011" s="17"/>
      <c r="CQ1011" s="17"/>
      <c r="CR1011" s="17"/>
    </row>
    <row r="1012" spans="2:96" x14ac:dyDescent="0.25">
      <c r="B1012" t="s">
        <v>453</v>
      </c>
      <c r="C1012" s="17">
        <v>0.20694158249557901</v>
      </c>
      <c r="D1012" s="17">
        <v>0.191246699833372</v>
      </c>
      <c r="E1012" s="17">
        <v>0.22789997306283799</v>
      </c>
      <c r="F1012" s="17"/>
      <c r="G1012" s="17">
        <v>0.292940846824016</v>
      </c>
      <c r="H1012" s="17">
        <v>0.20565528045452999</v>
      </c>
      <c r="I1012" s="17">
        <v>0.20248272646172999</v>
      </c>
      <c r="J1012" s="17">
        <v>0.12598665337641299</v>
      </c>
      <c r="K1012" s="17">
        <v>0.233807364935359</v>
      </c>
      <c r="L1012" s="17">
        <v>0.200262433617935</v>
      </c>
      <c r="M1012" s="17"/>
      <c r="N1012" s="17">
        <v>0.16122663485816399</v>
      </c>
      <c r="O1012" s="17">
        <v>0.27948384148812699</v>
      </c>
      <c r="P1012" s="17">
        <v>0.14720480201437799</v>
      </c>
      <c r="Q1012" s="17">
        <v>0.232168060701165</v>
      </c>
      <c r="R1012" s="17"/>
      <c r="S1012" s="17">
        <v>0.26455505471167301</v>
      </c>
      <c r="T1012" s="17">
        <v>0.18455393585184901</v>
      </c>
      <c r="U1012" s="17">
        <v>0.28442505468316498</v>
      </c>
      <c r="V1012" s="17">
        <v>0.125799577348193</v>
      </c>
      <c r="W1012" s="17">
        <v>0.147168893376912</v>
      </c>
      <c r="X1012" s="17">
        <v>0.25023175361466998</v>
      </c>
      <c r="Y1012" s="17">
        <v>0.12768159262241599</v>
      </c>
      <c r="Z1012" s="17">
        <v>0.17765232778839199</v>
      </c>
      <c r="AA1012" s="17">
        <v>0.24907426455064799</v>
      </c>
      <c r="AB1012" s="17">
        <v>6.5156807117106905E-2</v>
      </c>
      <c r="AC1012" s="17">
        <v>0.22238981901510599</v>
      </c>
      <c r="AD1012" s="17">
        <v>0.260593216766209</v>
      </c>
      <c r="AE1012" s="17"/>
      <c r="AF1012" s="17">
        <v>0.269992647284158</v>
      </c>
      <c r="AG1012" s="17">
        <v>0.162615801289377</v>
      </c>
      <c r="AH1012" s="17">
        <v>0.18879382380562101</v>
      </c>
      <c r="AI1012" s="17">
        <v>0.14617496081495901</v>
      </c>
      <c r="AJ1012" s="17">
        <v>0.175636680872019</v>
      </c>
      <c r="AK1012" s="17"/>
      <c r="AL1012" s="17">
        <v>0.35126031959373299</v>
      </c>
      <c r="AM1012" s="17">
        <v>0.18739342006225301</v>
      </c>
      <c r="AN1012" s="17">
        <v>0.17210773095606499</v>
      </c>
      <c r="AO1012" s="17"/>
      <c r="AP1012" s="17">
        <v>0.232974328147079</v>
      </c>
      <c r="AQ1012" s="17">
        <v>0.22410678265755801</v>
      </c>
      <c r="AR1012" s="17">
        <v>0.20183471211398299</v>
      </c>
      <c r="AS1012" s="17">
        <v>0.157279610068154</v>
      </c>
      <c r="AT1012" s="17">
        <v>0.44182024675657799</v>
      </c>
      <c r="AU1012" s="17"/>
      <c r="AV1012" s="17">
        <v>0</v>
      </c>
      <c r="AW1012" s="17">
        <v>0.251252734146237</v>
      </c>
      <c r="AX1012" s="17">
        <v>0.22430842712905499</v>
      </c>
      <c r="AY1012" s="17">
        <v>0.161185361109702</v>
      </c>
      <c r="AZ1012" s="17">
        <v>0.148923192556284</v>
      </c>
      <c r="BA1012" s="17">
        <v>0.15812646426145199</v>
      </c>
      <c r="BB1012" s="17">
        <v>0.16159827974941501</v>
      </c>
      <c r="BC1012" s="17">
        <v>0.26650095353644698</v>
      </c>
      <c r="BD1012" s="17">
        <v>0.23727711966061099</v>
      </c>
      <c r="BE1012" s="17">
        <v>0.36352596588980701</v>
      </c>
      <c r="BF1012" s="17">
        <v>0.109799347011134</v>
      </c>
      <c r="BG1012" s="17">
        <v>0.30639501641125899</v>
      </c>
      <c r="BH1012" s="17">
        <v>5.5419866828671102E-2</v>
      </c>
      <c r="BI1012" s="17">
        <v>0.36674608548763798</v>
      </c>
      <c r="BJ1012" s="17">
        <v>0.299238828108083</v>
      </c>
      <c r="BK1012" s="17">
        <v>0.266857640863156</v>
      </c>
      <c r="BL1012" s="17"/>
      <c r="BM1012" s="17">
        <v>0.119312912475834</v>
      </c>
      <c r="BN1012" s="17">
        <v>0.25996219055161701</v>
      </c>
      <c r="BO1012" s="17">
        <v>0.293549304906075</v>
      </c>
      <c r="BP1012" s="17">
        <v>0.14739244826606299</v>
      </c>
      <c r="BQ1012" s="17">
        <v>0.192275021580741</v>
      </c>
      <c r="BR1012" s="17">
        <v>0.29260139884265102</v>
      </c>
      <c r="BS1012" s="17"/>
      <c r="BT1012" s="17">
        <v>0.20032666102823801</v>
      </c>
      <c r="BU1012" s="17">
        <v>0.20630315893116299</v>
      </c>
      <c r="BV1012" s="17"/>
      <c r="BW1012" s="17">
        <v>0.20280093901892801</v>
      </c>
      <c r="BX1012" s="17">
        <v>0.15903992634234901</v>
      </c>
      <c r="BY1012" s="17"/>
      <c r="BZ1012" s="17">
        <v>0.16052964454673299</v>
      </c>
      <c r="CA1012" s="17">
        <v>0.22810231717425</v>
      </c>
      <c r="CB1012" s="17" t="s">
        <v>131</v>
      </c>
      <c r="CC1012" s="17"/>
      <c r="CD1012" s="17">
        <v>0.17315040428766401</v>
      </c>
      <c r="CE1012" s="17">
        <v>0.11984607207925201</v>
      </c>
      <c r="CF1012" s="17">
        <v>0.19295897878912099</v>
      </c>
      <c r="CG1012" s="17"/>
      <c r="CH1012" s="17">
        <v>0.19875997446065199</v>
      </c>
      <c r="CI1012" s="17">
        <v>0.23064872057402599</v>
      </c>
      <c r="CJ1012" s="17">
        <v>0.19825262768840199</v>
      </c>
      <c r="CK1012" s="17"/>
      <c r="CL1012" s="17">
        <v>0.19847343523504199</v>
      </c>
      <c r="CM1012" s="17">
        <v>0.21099141591419299</v>
      </c>
      <c r="CN1012" s="17"/>
      <c r="CO1012" s="17">
        <v>0.38540983338010498</v>
      </c>
      <c r="CP1012" s="17">
        <v>0.24065679731563999</v>
      </c>
      <c r="CQ1012" s="17">
        <v>0.17370232272171501</v>
      </c>
      <c r="CR1012" s="17">
        <v>0.14490012663983801</v>
      </c>
    </row>
    <row r="1013" spans="2:96" x14ac:dyDescent="0.25">
      <c r="B1013" t="s">
        <v>454</v>
      </c>
      <c r="C1013" s="17">
        <v>0.54899425175808703</v>
      </c>
      <c r="D1013" s="17">
        <v>0.56146818023081302</v>
      </c>
      <c r="E1013" s="17">
        <v>0.533053518001538</v>
      </c>
      <c r="F1013" s="17"/>
      <c r="G1013" s="17">
        <v>0.51402403866563395</v>
      </c>
      <c r="H1013" s="17">
        <v>0.653129988321413</v>
      </c>
      <c r="I1013" s="17">
        <v>0.50137485289893802</v>
      </c>
      <c r="J1013" s="17">
        <v>0.53871837144010604</v>
      </c>
      <c r="K1013" s="17">
        <v>0.498757868977868</v>
      </c>
      <c r="L1013" s="17">
        <v>0.56942435870370101</v>
      </c>
      <c r="M1013" s="17"/>
      <c r="N1013" s="17">
        <v>0.54819226745657501</v>
      </c>
      <c r="O1013" s="17">
        <v>0.505299870553508</v>
      </c>
      <c r="P1013" s="17">
        <v>0.59960708630349202</v>
      </c>
      <c r="Q1013" s="17">
        <v>0.55698427835632902</v>
      </c>
      <c r="R1013" s="17"/>
      <c r="S1013" s="17">
        <v>0.47792557629080701</v>
      </c>
      <c r="T1013" s="17">
        <v>0.581815363444244</v>
      </c>
      <c r="U1013" s="17">
        <v>0.52254563016440103</v>
      </c>
      <c r="V1013" s="17">
        <v>0.59508705623754199</v>
      </c>
      <c r="W1013" s="17">
        <v>0.56180459195654497</v>
      </c>
      <c r="X1013" s="17">
        <v>0.61282240802614496</v>
      </c>
      <c r="Y1013" s="17">
        <v>0.50436623087019405</v>
      </c>
      <c r="Z1013" s="17">
        <v>0.54869436061129495</v>
      </c>
      <c r="AA1013" s="17">
        <v>0.56758048246756598</v>
      </c>
      <c r="AB1013" s="17">
        <v>0.54378634105166301</v>
      </c>
      <c r="AC1013" s="17">
        <v>0.58902913255585998</v>
      </c>
      <c r="AD1013" s="17">
        <v>0.55973974590892706</v>
      </c>
      <c r="AE1013" s="17"/>
      <c r="AF1013" s="17">
        <v>0.53857050223041403</v>
      </c>
      <c r="AG1013" s="17">
        <v>0.55563814560179103</v>
      </c>
      <c r="AH1013" s="17">
        <v>0.51151373753920604</v>
      </c>
      <c r="AI1013" s="17">
        <v>0.21191220160548599</v>
      </c>
      <c r="AJ1013" s="17">
        <v>0.65002953572521105</v>
      </c>
      <c r="AK1013" s="17"/>
      <c r="AL1013" s="17">
        <v>0.44708423362062</v>
      </c>
      <c r="AM1013" s="17">
        <v>0.60382384090922303</v>
      </c>
      <c r="AN1013" s="17">
        <v>0.54400887217560201</v>
      </c>
      <c r="AO1013" s="17"/>
      <c r="AP1013" s="17">
        <v>0.54951201726080501</v>
      </c>
      <c r="AQ1013" s="17">
        <v>0.58874321950193698</v>
      </c>
      <c r="AR1013" s="17">
        <v>0.547433882545451</v>
      </c>
      <c r="AS1013" s="17">
        <v>0.55943299652691503</v>
      </c>
      <c r="AT1013" s="17">
        <v>0.45187477827925399</v>
      </c>
      <c r="AU1013" s="17"/>
      <c r="AV1013" s="17">
        <v>0</v>
      </c>
      <c r="AW1013" s="17">
        <v>0.29419143106275703</v>
      </c>
      <c r="AX1013" s="17">
        <v>0.53032414848306997</v>
      </c>
      <c r="AY1013" s="17">
        <v>0.61161763341955799</v>
      </c>
      <c r="AZ1013" s="17">
        <v>0.69593961945926797</v>
      </c>
      <c r="BA1013" s="17">
        <v>0.57835318457822305</v>
      </c>
      <c r="BB1013" s="17">
        <v>0.49917749097085501</v>
      </c>
      <c r="BC1013" s="17">
        <v>0.49125825494645697</v>
      </c>
      <c r="BD1013" s="17">
        <v>0.56587249494117398</v>
      </c>
      <c r="BE1013" s="17">
        <v>0.37190174076032501</v>
      </c>
      <c r="BF1013" s="17">
        <v>0.56870299165932303</v>
      </c>
      <c r="BG1013" s="17">
        <v>0.56366255962557699</v>
      </c>
      <c r="BH1013" s="17">
        <v>0.70785879633915405</v>
      </c>
      <c r="BI1013" s="17">
        <v>0.38859836936793102</v>
      </c>
      <c r="BJ1013" s="17">
        <v>0.54456790742566497</v>
      </c>
      <c r="BK1013" s="17">
        <v>0.61007643026004499</v>
      </c>
      <c r="BL1013" s="17"/>
      <c r="BM1013" s="17">
        <v>0.61343695124329101</v>
      </c>
      <c r="BN1013" s="17">
        <v>0.51796603795449503</v>
      </c>
      <c r="BO1013" s="17">
        <v>0.39794409318692903</v>
      </c>
      <c r="BP1013" s="17">
        <v>0.50680056944003504</v>
      </c>
      <c r="BQ1013" s="17">
        <v>0.664032164868675</v>
      </c>
      <c r="BR1013" s="17">
        <v>0.56374533037626895</v>
      </c>
      <c r="BS1013" s="17"/>
      <c r="BT1013" s="17">
        <v>0.56682336300793201</v>
      </c>
      <c r="BU1013" s="17">
        <v>0.52950380030622901</v>
      </c>
      <c r="BV1013" s="17"/>
      <c r="BW1013" s="17">
        <v>0.52311614031655096</v>
      </c>
      <c r="BX1013" s="17">
        <v>0.57586604370430905</v>
      </c>
      <c r="BY1013" s="17"/>
      <c r="BZ1013" s="17">
        <v>0.57426086602119697</v>
      </c>
      <c r="CA1013" s="17">
        <v>0.53747436820486705</v>
      </c>
      <c r="CB1013" s="17" t="s">
        <v>131</v>
      </c>
      <c r="CC1013" s="17"/>
      <c r="CD1013" s="17">
        <v>0.54638520932515</v>
      </c>
      <c r="CE1013" s="17">
        <v>0.71543563435249302</v>
      </c>
      <c r="CF1013" s="17">
        <v>0.40129733239908399</v>
      </c>
      <c r="CG1013" s="17"/>
      <c r="CH1013" s="17">
        <v>0.56257415083017404</v>
      </c>
      <c r="CI1013" s="17">
        <v>0.569188712885492</v>
      </c>
      <c r="CJ1013" s="17">
        <v>0.46513835658363101</v>
      </c>
      <c r="CK1013" s="17"/>
      <c r="CL1013" s="17">
        <v>0.54976992370474997</v>
      </c>
      <c r="CM1013" s="17">
        <v>0.54370551835562597</v>
      </c>
      <c r="CN1013" s="17"/>
      <c r="CO1013" s="17">
        <v>0.56765874176380804</v>
      </c>
      <c r="CP1013" s="17">
        <v>0.58204575112542201</v>
      </c>
      <c r="CQ1013" s="17">
        <v>0.56811220142969199</v>
      </c>
      <c r="CR1013" s="17">
        <v>0.45892090300963601</v>
      </c>
    </row>
    <row r="1014" spans="2:96" x14ac:dyDescent="0.25">
      <c r="B1014" t="s">
        <v>455</v>
      </c>
      <c r="C1014" s="17">
        <v>0.14253803119179401</v>
      </c>
      <c r="D1014" s="17">
        <v>0.13862823043688599</v>
      </c>
      <c r="E1014" s="17">
        <v>0.149257319631943</v>
      </c>
      <c r="F1014" s="17"/>
      <c r="G1014" s="17">
        <v>0.14936816376217901</v>
      </c>
      <c r="H1014" s="17">
        <v>9.1995825665828104E-2</v>
      </c>
      <c r="I1014" s="17">
        <v>0.17583303448915999</v>
      </c>
      <c r="J1014" s="17">
        <v>0.197057124561519</v>
      </c>
      <c r="K1014" s="17">
        <v>0.10455930489779899</v>
      </c>
      <c r="L1014" s="17">
        <v>0.127518247130878</v>
      </c>
      <c r="M1014" s="17"/>
      <c r="N1014" s="17">
        <v>0.18759199724152401</v>
      </c>
      <c r="O1014" s="17">
        <v>0.132253130316446</v>
      </c>
      <c r="P1014" s="17">
        <v>0.14204040308892399</v>
      </c>
      <c r="Q1014" s="17">
        <v>9.9567117471214606E-2</v>
      </c>
      <c r="R1014" s="17"/>
      <c r="S1014" s="17">
        <v>0.16106623268892001</v>
      </c>
      <c r="T1014" s="17">
        <v>0.16157104077252399</v>
      </c>
      <c r="U1014" s="17">
        <v>8.72784377684728E-2</v>
      </c>
      <c r="V1014" s="17">
        <v>0.13650012747274701</v>
      </c>
      <c r="W1014" s="17">
        <v>0.174109572615227</v>
      </c>
      <c r="X1014" s="17">
        <v>0.136945838359185</v>
      </c>
      <c r="Y1014" s="17">
        <v>0.32205624371849301</v>
      </c>
      <c r="Z1014" s="17">
        <v>0.136138543230404</v>
      </c>
      <c r="AA1014" s="17">
        <v>9.3481131209756804E-2</v>
      </c>
      <c r="AB1014" s="17">
        <v>0.15397456255498501</v>
      </c>
      <c r="AC1014" s="17">
        <v>9.44844916323936E-2</v>
      </c>
      <c r="AD1014" s="17">
        <v>9.8208756940592806E-2</v>
      </c>
      <c r="AE1014" s="17"/>
      <c r="AF1014" s="17">
        <v>0.117102969833355</v>
      </c>
      <c r="AG1014" s="17">
        <v>0.18495933589098101</v>
      </c>
      <c r="AH1014" s="17">
        <v>7.1139159718356604E-2</v>
      </c>
      <c r="AI1014" s="17">
        <v>0.49081998205440303</v>
      </c>
      <c r="AJ1014" s="17">
        <v>0.104911412309396</v>
      </c>
      <c r="AK1014" s="17"/>
      <c r="AL1014" s="17">
        <v>0.130770968735126</v>
      </c>
      <c r="AM1014" s="17">
        <v>0.13930428792764299</v>
      </c>
      <c r="AN1014" s="17">
        <v>0.146801290289405</v>
      </c>
      <c r="AO1014" s="17"/>
      <c r="AP1014" s="17">
        <v>0.13549888110776101</v>
      </c>
      <c r="AQ1014" s="17">
        <v>9.9425312542905306E-2</v>
      </c>
      <c r="AR1014" s="17">
        <v>0.15409623711745199</v>
      </c>
      <c r="AS1014" s="17">
        <v>0.168646635905254</v>
      </c>
      <c r="AT1014" s="17">
        <v>0.10630497496416801</v>
      </c>
      <c r="AU1014" s="17"/>
      <c r="AV1014" s="17">
        <v>0</v>
      </c>
      <c r="AW1014" s="17">
        <v>0.21260232215114999</v>
      </c>
      <c r="AX1014" s="17">
        <v>0.144794920989118</v>
      </c>
      <c r="AY1014" s="17">
        <v>0.145941637539243</v>
      </c>
      <c r="AZ1014" s="17">
        <v>8.6200859492824106E-2</v>
      </c>
      <c r="BA1014" s="17">
        <v>0.14649469053064701</v>
      </c>
      <c r="BB1014" s="17">
        <v>0.21536075477740901</v>
      </c>
      <c r="BC1014" s="17">
        <v>0.146335466092542</v>
      </c>
      <c r="BD1014" s="17">
        <v>9.3748798424975799E-2</v>
      </c>
      <c r="BE1014" s="17">
        <v>0.212508013208215</v>
      </c>
      <c r="BF1014" s="17">
        <v>0.270795407034362</v>
      </c>
      <c r="BG1014" s="17">
        <v>7.3181473554020507E-2</v>
      </c>
      <c r="BH1014" s="17">
        <v>0.181004358439183</v>
      </c>
      <c r="BI1014" s="17">
        <v>0.112108274924829</v>
      </c>
      <c r="BJ1014" s="17">
        <v>7.9337937681572504E-2</v>
      </c>
      <c r="BK1014" s="17">
        <v>5.8093840813468599E-2</v>
      </c>
      <c r="BL1014" s="17"/>
      <c r="BM1014" s="17">
        <v>0.12901782397348699</v>
      </c>
      <c r="BN1014" s="17">
        <v>0.112721224207586</v>
      </c>
      <c r="BO1014" s="17">
        <v>0.22826816282246901</v>
      </c>
      <c r="BP1014" s="17">
        <v>0.21868074387979999</v>
      </c>
      <c r="BQ1014" s="17">
        <v>0.101258721633102</v>
      </c>
      <c r="BR1014" s="17">
        <v>9.1086831761338596E-2</v>
      </c>
      <c r="BS1014" s="17"/>
      <c r="BT1014" s="17">
        <v>0.150876548415531</v>
      </c>
      <c r="BU1014" s="17">
        <v>0.139095048370425</v>
      </c>
      <c r="BV1014" s="17"/>
      <c r="BW1014" s="17">
        <v>0.12804634303520299</v>
      </c>
      <c r="BX1014" s="17">
        <v>9.7822096572946798E-2</v>
      </c>
      <c r="BY1014" s="17"/>
      <c r="BZ1014" s="17">
        <v>0.107863679001762</v>
      </c>
      <c r="CA1014" s="17">
        <v>0.15834721303756699</v>
      </c>
      <c r="CB1014" s="17" t="s">
        <v>131</v>
      </c>
      <c r="CC1014" s="17"/>
      <c r="CD1014" s="17">
        <v>0.130974494793207</v>
      </c>
      <c r="CE1014" s="17">
        <v>3.4299685232686797E-2</v>
      </c>
      <c r="CF1014" s="17">
        <v>0.13643525415209401</v>
      </c>
      <c r="CG1014" s="17"/>
      <c r="CH1014" s="17">
        <v>0.15037182384096601</v>
      </c>
      <c r="CI1014" s="17">
        <v>0.102603493109206</v>
      </c>
      <c r="CJ1014" s="17">
        <v>0.165129467783308</v>
      </c>
      <c r="CK1014" s="17"/>
      <c r="CL1014" s="17">
        <v>0.17282132942327499</v>
      </c>
      <c r="CM1014" s="17">
        <v>0.12472416665819901</v>
      </c>
      <c r="CN1014" s="17"/>
      <c r="CO1014" s="17">
        <v>4.69314248560872E-2</v>
      </c>
      <c r="CP1014" s="17">
        <v>0.121568548001287</v>
      </c>
      <c r="CQ1014" s="17">
        <v>0.156921261541282</v>
      </c>
      <c r="CR1014" s="17">
        <v>0.18608854004120601</v>
      </c>
    </row>
    <row r="1015" spans="2:96" x14ac:dyDescent="0.25">
      <c r="B1015" t="s">
        <v>456</v>
      </c>
      <c r="C1015" s="17">
        <v>4.7724594217942999E-2</v>
      </c>
      <c r="D1015" s="17">
        <v>7.2372101563451904E-2</v>
      </c>
      <c r="E1015" s="17">
        <v>1.55137422097476E-2</v>
      </c>
      <c r="F1015" s="17"/>
      <c r="G1015" s="17">
        <v>4.36669507481703E-2</v>
      </c>
      <c r="H1015" s="17">
        <v>0</v>
      </c>
      <c r="I1015" s="17">
        <v>5.2764813602854899E-2</v>
      </c>
      <c r="J1015" s="17">
        <v>8.1928151202465702E-2</v>
      </c>
      <c r="K1015" s="17">
        <v>5.2401785834793498E-2</v>
      </c>
      <c r="L1015" s="17">
        <v>5.5991393918767701E-2</v>
      </c>
      <c r="M1015" s="17"/>
      <c r="N1015" s="17">
        <v>5.8288863780441597E-2</v>
      </c>
      <c r="O1015" s="17">
        <v>5.4625308896910002E-2</v>
      </c>
      <c r="P1015" s="17">
        <v>2.8055078299283401E-2</v>
      </c>
      <c r="Q1015" s="17">
        <v>4.6577812474607301E-2</v>
      </c>
      <c r="R1015" s="17"/>
      <c r="S1015" s="17">
        <v>5.3331261852492998E-2</v>
      </c>
      <c r="T1015" s="17">
        <v>0</v>
      </c>
      <c r="U1015" s="17">
        <v>3.7233952978963897E-2</v>
      </c>
      <c r="V1015" s="17">
        <v>9.4558758386761393E-2</v>
      </c>
      <c r="W1015" s="17">
        <v>6.6171805666729699E-2</v>
      </c>
      <c r="X1015" s="17">
        <v>0</v>
      </c>
      <c r="Y1015" s="17">
        <v>0</v>
      </c>
      <c r="Z1015" s="17">
        <v>6.8897440647055996E-2</v>
      </c>
      <c r="AA1015" s="17">
        <v>4.5281152258811699E-2</v>
      </c>
      <c r="AB1015" s="17">
        <v>0.14256962357668199</v>
      </c>
      <c r="AC1015" s="17">
        <v>4.1801348386230001E-2</v>
      </c>
      <c r="AD1015" s="17">
        <v>3.2040881619401003E-2</v>
      </c>
      <c r="AE1015" s="17"/>
      <c r="AF1015" s="17">
        <v>4.6657763097364899E-2</v>
      </c>
      <c r="AG1015" s="17">
        <v>3.8179435083773999E-2</v>
      </c>
      <c r="AH1015" s="17">
        <v>0.17662583083590899</v>
      </c>
      <c r="AI1015" s="17">
        <v>0.151092855525152</v>
      </c>
      <c r="AJ1015" s="17">
        <v>4.0618296000074897E-2</v>
      </c>
      <c r="AK1015" s="17"/>
      <c r="AL1015" s="17">
        <v>5.99109184011462E-2</v>
      </c>
      <c r="AM1015" s="17">
        <v>3.8586494963011801E-2</v>
      </c>
      <c r="AN1015" s="17">
        <v>3.6264858499813299E-2</v>
      </c>
      <c r="AO1015" s="17"/>
      <c r="AP1015" s="17">
        <v>4.3734465099029098E-2</v>
      </c>
      <c r="AQ1015" s="17">
        <v>3.8374229041987097E-2</v>
      </c>
      <c r="AR1015" s="17">
        <v>6.6734798891534497E-2</v>
      </c>
      <c r="AS1015" s="17">
        <v>3.3174209694654101E-2</v>
      </c>
      <c r="AT1015" s="17">
        <v>0</v>
      </c>
      <c r="AU1015" s="17"/>
      <c r="AV1015" s="17">
        <v>1</v>
      </c>
      <c r="AW1015" s="17">
        <v>0.24195351263985601</v>
      </c>
      <c r="AX1015" s="17">
        <v>4.8025292839485402E-2</v>
      </c>
      <c r="AY1015" s="17">
        <v>0</v>
      </c>
      <c r="AZ1015" s="17">
        <v>2.2567980034750901E-2</v>
      </c>
      <c r="BA1015" s="17">
        <v>3.7703423938333203E-2</v>
      </c>
      <c r="BB1015" s="17">
        <v>5.3838309762785697E-2</v>
      </c>
      <c r="BC1015" s="17">
        <v>2.7668318152393501E-2</v>
      </c>
      <c r="BD1015" s="17">
        <v>7.0964634719545505E-2</v>
      </c>
      <c r="BE1015" s="17">
        <v>5.20642801416525E-2</v>
      </c>
      <c r="BF1015" s="17">
        <v>0</v>
      </c>
      <c r="BG1015" s="17">
        <v>0</v>
      </c>
      <c r="BH1015" s="17">
        <v>0</v>
      </c>
      <c r="BI1015" s="17">
        <v>0.132547270219601</v>
      </c>
      <c r="BJ1015" s="17">
        <v>7.6855326784679504E-2</v>
      </c>
      <c r="BK1015" s="17">
        <v>0</v>
      </c>
      <c r="BL1015" s="17"/>
      <c r="BM1015" s="17">
        <v>8.8084023312565596E-2</v>
      </c>
      <c r="BN1015" s="17">
        <v>3.9928870054960798E-2</v>
      </c>
      <c r="BO1015" s="17">
        <v>1.7984437084302599E-2</v>
      </c>
      <c r="BP1015" s="17">
        <v>2.8873890682513802E-2</v>
      </c>
      <c r="BQ1015" s="17">
        <v>4.2434091917482798E-2</v>
      </c>
      <c r="BR1015" s="17">
        <v>3.3175479967265602E-2</v>
      </c>
      <c r="BS1015" s="17"/>
      <c r="BT1015" s="17">
        <v>3.0236301983449301E-2</v>
      </c>
      <c r="BU1015" s="17">
        <v>6.7275393002974304E-2</v>
      </c>
      <c r="BV1015" s="17"/>
      <c r="BW1015" s="17">
        <v>3.3823639380389001E-2</v>
      </c>
      <c r="BX1015" s="17">
        <v>8.5137696891641301E-2</v>
      </c>
      <c r="BY1015" s="17"/>
      <c r="BZ1015" s="17">
        <v>7.1264455237917704E-2</v>
      </c>
      <c r="CA1015" s="17">
        <v>3.6991994472474997E-2</v>
      </c>
      <c r="CB1015" s="17" t="s">
        <v>131</v>
      </c>
      <c r="CC1015" s="17"/>
      <c r="CD1015" s="17">
        <v>5.6452045798093202E-2</v>
      </c>
      <c r="CE1015" s="17">
        <v>5.0454436665902297E-2</v>
      </c>
      <c r="CF1015" s="17">
        <v>0.19438615716030599</v>
      </c>
      <c r="CG1015" s="17"/>
      <c r="CH1015" s="17">
        <v>3.7896456909984597E-2</v>
      </c>
      <c r="CI1015" s="17">
        <v>3.9594208114481201E-2</v>
      </c>
      <c r="CJ1015" s="17">
        <v>0.10550924275474501</v>
      </c>
      <c r="CK1015" s="17"/>
      <c r="CL1015" s="17">
        <v>3.2072732866809998E-2</v>
      </c>
      <c r="CM1015" s="17">
        <v>6.1105607259475898E-2</v>
      </c>
      <c r="CN1015" s="17"/>
      <c r="CO1015" s="17">
        <v>0</v>
      </c>
      <c r="CP1015" s="17">
        <v>2.0715807776322401E-2</v>
      </c>
      <c r="CQ1015" s="17">
        <v>4.1390503577623299E-2</v>
      </c>
      <c r="CR1015" s="17">
        <v>0.117778817094686</v>
      </c>
    </row>
    <row r="1016" spans="2:96" x14ac:dyDescent="0.25">
      <c r="B1016" t="s">
        <v>175</v>
      </c>
      <c r="C1016" s="17">
        <v>5.3801540336596398E-2</v>
      </c>
      <c r="D1016" s="17">
        <v>3.6284787935477202E-2</v>
      </c>
      <c r="E1016" s="17">
        <v>7.4275447093933397E-2</v>
      </c>
      <c r="F1016" s="17"/>
      <c r="G1016" s="17">
        <v>0</v>
      </c>
      <c r="H1016" s="17">
        <v>4.9218905558228901E-2</v>
      </c>
      <c r="I1016" s="17">
        <v>6.75445725473173E-2</v>
      </c>
      <c r="J1016" s="17">
        <v>5.6309699419495901E-2</v>
      </c>
      <c r="K1016" s="17">
        <v>0.110473675354181</v>
      </c>
      <c r="L1016" s="17">
        <v>4.6803566628718998E-2</v>
      </c>
      <c r="M1016" s="17"/>
      <c r="N1016" s="17">
        <v>4.4700236663295201E-2</v>
      </c>
      <c r="O1016" s="17">
        <v>2.8337848745008502E-2</v>
      </c>
      <c r="P1016" s="17">
        <v>8.3092630293922207E-2</v>
      </c>
      <c r="Q1016" s="17">
        <v>6.4702730996683902E-2</v>
      </c>
      <c r="R1016" s="17"/>
      <c r="S1016" s="17">
        <v>4.3121874456107198E-2</v>
      </c>
      <c r="T1016" s="17">
        <v>7.2059659931382705E-2</v>
      </c>
      <c r="U1016" s="17">
        <v>6.8516924404997098E-2</v>
      </c>
      <c r="V1016" s="17">
        <v>4.8054480554756203E-2</v>
      </c>
      <c r="W1016" s="17">
        <v>5.07451363845852E-2</v>
      </c>
      <c r="X1016" s="17">
        <v>0</v>
      </c>
      <c r="Y1016" s="17">
        <v>4.5895932788896802E-2</v>
      </c>
      <c r="Z1016" s="17">
        <v>6.8617327722853103E-2</v>
      </c>
      <c r="AA1016" s="17">
        <v>4.4582969513217302E-2</v>
      </c>
      <c r="AB1016" s="17">
        <v>9.4512665699562695E-2</v>
      </c>
      <c r="AC1016" s="17">
        <v>5.2295208410410098E-2</v>
      </c>
      <c r="AD1016" s="17">
        <v>4.9417398764869801E-2</v>
      </c>
      <c r="AE1016" s="17"/>
      <c r="AF1016" s="17">
        <v>2.7676117554708699E-2</v>
      </c>
      <c r="AG1016" s="17">
        <v>5.8607282134077197E-2</v>
      </c>
      <c r="AH1016" s="17">
        <v>5.1927448100906999E-2</v>
      </c>
      <c r="AI1016" s="17">
        <v>0</v>
      </c>
      <c r="AJ1016" s="17">
        <v>2.88040750932992E-2</v>
      </c>
      <c r="AK1016" s="17"/>
      <c r="AL1016" s="17">
        <v>1.0973559649373899E-2</v>
      </c>
      <c r="AM1016" s="17">
        <v>3.0891956137868801E-2</v>
      </c>
      <c r="AN1016" s="17">
        <v>0.100817248079116</v>
      </c>
      <c r="AO1016" s="17"/>
      <c r="AP1016" s="17">
        <v>3.8280308385325097E-2</v>
      </c>
      <c r="AQ1016" s="17">
        <v>4.9350456255613399E-2</v>
      </c>
      <c r="AR1016" s="17">
        <v>2.99003693315801E-2</v>
      </c>
      <c r="AS1016" s="17">
        <v>8.1466547805023007E-2</v>
      </c>
      <c r="AT1016" s="17">
        <v>0</v>
      </c>
      <c r="AU1016" s="17"/>
      <c r="AV1016" s="17">
        <v>0</v>
      </c>
      <c r="AW1016" s="17">
        <v>0</v>
      </c>
      <c r="AX1016" s="17">
        <v>5.2547210559271501E-2</v>
      </c>
      <c r="AY1016" s="17">
        <v>8.1255367931497194E-2</v>
      </c>
      <c r="AZ1016" s="17">
        <v>4.63683484568733E-2</v>
      </c>
      <c r="BA1016" s="17">
        <v>7.9322236691344597E-2</v>
      </c>
      <c r="BB1016" s="17">
        <v>7.0025164739534795E-2</v>
      </c>
      <c r="BC1016" s="17">
        <v>6.8237007272159894E-2</v>
      </c>
      <c r="BD1016" s="17">
        <v>3.2136952253693903E-2</v>
      </c>
      <c r="BE1016" s="17">
        <v>0</v>
      </c>
      <c r="BF1016" s="17">
        <v>5.0702254295181E-2</v>
      </c>
      <c r="BG1016" s="17">
        <v>5.6760950409143002E-2</v>
      </c>
      <c r="BH1016" s="17">
        <v>5.57169783929913E-2</v>
      </c>
      <c r="BI1016" s="17">
        <v>0</v>
      </c>
      <c r="BJ1016" s="17">
        <v>0</v>
      </c>
      <c r="BK1016" s="17">
        <v>6.4972088063329603E-2</v>
      </c>
      <c r="BL1016" s="17"/>
      <c r="BM1016" s="17">
        <v>5.0148288994822598E-2</v>
      </c>
      <c r="BN1016" s="17">
        <v>6.9421677231341197E-2</v>
      </c>
      <c r="BO1016" s="17">
        <v>6.2254002000223803E-2</v>
      </c>
      <c r="BP1016" s="17">
        <v>9.8252347731588793E-2</v>
      </c>
      <c r="BQ1016" s="17">
        <v>0</v>
      </c>
      <c r="BR1016" s="17">
        <v>1.9390959052475301E-2</v>
      </c>
      <c r="BS1016" s="17"/>
      <c r="BT1016" s="17">
        <v>5.1737125564850002E-2</v>
      </c>
      <c r="BU1016" s="17">
        <v>5.7822599389207897E-2</v>
      </c>
      <c r="BV1016" s="17"/>
      <c r="BW1016" s="17">
        <v>0.11221293824893</v>
      </c>
      <c r="BX1016" s="17">
        <v>8.2134236488753898E-2</v>
      </c>
      <c r="BY1016" s="17"/>
      <c r="BZ1016" s="17">
        <v>8.6081355192390296E-2</v>
      </c>
      <c r="CA1016" s="17">
        <v>3.9084107110840698E-2</v>
      </c>
      <c r="CB1016" s="17" t="s">
        <v>131</v>
      </c>
      <c r="CC1016" s="17"/>
      <c r="CD1016" s="17">
        <v>9.3037845795885296E-2</v>
      </c>
      <c r="CE1016" s="17">
        <v>7.9964171669665601E-2</v>
      </c>
      <c r="CF1016" s="17">
        <v>7.4922277499395007E-2</v>
      </c>
      <c r="CG1016" s="17"/>
      <c r="CH1016" s="17">
        <v>5.0397593958223803E-2</v>
      </c>
      <c r="CI1016" s="17">
        <v>5.7964865316794199E-2</v>
      </c>
      <c r="CJ1016" s="17">
        <v>6.5970305189913897E-2</v>
      </c>
      <c r="CK1016" s="17"/>
      <c r="CL1016" s="17">
        <v>4.6862578770123398E-2</v>
      </c>
      <c r="CM1016" s="17">
        <v>5.9473291812505998E-2</v>
      </c>
      <c r="CN1016" s="17"/>
      <c r="CO1016" s="17">
        <v>0</v>
      </c>
      <c r="CP1016" s="17">
        <v>3.5013095781328697E-2</v>
      </c>
      <c r="CQ1016" s="17">
        <v>5.9873710729687502E-2</v>
      </c>
      <c r="CR1016" s="17">
        <v>9.2311613214633895E-2</v>
      </c>
    </row>
    <row r="1017" spans="2:96" x14ac:dyDescent="0.25">
      <c r="C1017" s="17"/>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c r="AD1017" s="17"/>
      <c r="AE1017" s="17"/>
      <c r="AF1017" s="17"/>
      <c r="AG1017" s="17"/>
      <c r="AH1017" s="17"/>
      <c r="AI1017" s="17"/>
      <c r="AJ1017" s="17"/>
      <c r="AK1017" s="17"/>
      <c r="AL1017" s="17"/>
      <c r="AM1017" s="17"/>
      <c r="AN1017" s="17"/>
      <c r="AO1017" s="17"/>
      <c r="AP1017" s="17"/>
      <c r="AQ1017" s="17"/>
      <c r="AR1017" s="17"/>
      <c r="AS1017" s="17"/>
      <c r="AT1017" s="17"/>
      <c r="AU1017" s="17"/>
      <c r="AV1017" s="17"/>
      <c r="AW1017" s="17"/>
      <c r="AX1017" s="17"/>
      <c r="AY1017" s="17"/>
      <c r="AZ1017" s="17"/>
      <c r="BA1017" s="17"/>
      <c r="BB1017" s="17"/>
      <c r="BC1017" s="17"/>
      <c r="BD1017" s="17"/>
      <c r="BE1017" s="17"/>
      <c r="BF1017" s="17"/>
      <c r="BG1017" s="17"/>
      <c r="BH1017" s="17"/>
      <c r="BI1017" s="17"/>
      <c r="BJ1017" s="17"/>
      <c r="BK1017" s="17"/>
      <c r="BL1017" s="17"/>
      <c r="BM1017" s="17"/>
      <c r="BN1017" s="17"/>
      <c r="BO1017" s="17"/>
      <c r="BP1017" s="17"/>
      <c r="BQ1017" s="17"/>
      <c r="BR1017" s="17"/>
      <c r="BS1017" s="17"/>
      <c r="BT1017" s="17"/>
      <c r="BU1017" s="17"/>
      <c r="BV1017" s="17"/>
      <c r="BW1017" s="17"/>
      <c r="BX1017" s="17"/>
      <c r="BY1017" s="17"/>
      <c r="BZ1017" s="17"/>
      <c r="CA1017" s="17"/>
      <c r="CB1017" s="17"/>
      <c r="CC1017" s="17"/>
      <c r="CD1017" s="17"/>
      <c r="CE1017" s="17"/>
      <c r="CF1017" s="17"/>
      <c r="CG1017" s="17"/>
      <c r="CH1017" s="17"/>
      <c r="CI1017" s="17"/>
      <c r="CJ1017" s="17"/>
      <c r="CK1017" s="17"/>
      <c r="CL1017" s="17"/>
      <c r="CM1017" s="17"/>
      <c r="CN1017" s="17"/>
      <c r="CO1017" s="17"/>
      <c r="CP1017" s="17"/>
      <c r="CQ1017" s="17"/>
      <c r="CR1017" s="17"/>
    </row>
    <row r="1018" spans="2:96" x14ac:dyDescent="0.25">
      <c r="B1018" s="6" t="s">
        <v>479</v>
      </c>
      <c r="C1018" s="17"/>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c r="AD1018" s="17"/>
      <c r="AE1018" s="17"/>
      <c r="AF1018" s="17"/>
      <c r="AG1018" s="17"/>
      <c r="AH1018" s="17"/>
      <c r="AI1018" s="17"/>
      <c r="AJ1018" s="17"/>
      <c r="AK1018" s="17"/>
      <c r="AL1018" s="17"/>
      <c r="AM1018" s="17"/>
      <c r="AN1018" s="17"/>
      <c r="AO1018" s="17"/>
      <c r="AP1018" s="17"/>
      <c r="AQ1018" s="17"/>
      <c r="AR1018" s="17"/>
      <c r="AS1018" s="17"/>
      <c r="AT1018" s="17"/>
      <c r="AU1018" s="17"/>
      <c r="AV1018" s="17"/>
      <c r="AW1018" s="17"/>
      <c r="AX1018" s="17"/>
      <c r="AY1018" s="17"/>
      <c r="AZ1018" s="17"/>
      <c r="BA1018" s="17"/>
      <c r="BB1018" s="17"/>
      <c r="BC1018" s="17"/>
      <c r="BD1018" s="17"/>
      <c r="BE1018" s="17"/>
      <c r="BF1018" s="17"/>
      <c r="BG1018" s="17"/>
      <c r="BH1018" s="17"/>
      <c r="BI1018" s="17"/>
      <c r="BJ1018" s="17"/>
      <c r="BK1018" s="17"/>
      <c r="BL1018" s="17"/>
      <c r="BM1018" s="17"/>
      <c r="BN1018" s="17"/>
      <c r="BO1018" s="17"/>
      <c r="BP1018" s="17"/>
      <c r="BQ1018" s="17"/>
      <c r="BR1018" s="17"/>
      <c r="BS1018" s="17"/>
      <c r="BT1018" s="17"/>
      <c r="BU1018" s="17"/>
      <c r="BV1018" s="17"/>
      <c r="BW1018" s="17"/>
      <c r="BX1018" s="17"/>
      <c r="BY1018" s="17"/>
      <c r="BZ1018" s="17"/>
      <c r="CA1018" s="17"/>
      <c r="CB1018" s="17"/>
      <c r="CC1018" s="17"/>
      <c r="CD1018" s="17"/>
      <c r="CE1018" s="17"/>
      <c r="CF1018" s="17"/>
      <c r="CG1018" s="17"/>
      <c r="CH1018" s="17"/>
      <c r="CI1018" s="17"/>
      <c r="CJ1018" s="17"/>
      <c r="CK1018" s="17"/>
      <c r="CL1018" s="17"/>
      <c r="CM1018" s="17"/>
      <c r="CN1018" s="17"/>
      <c r="CO1018" s="17"/>
      <c r="CP1018" s="17"/>
      <c r="CQ1018" s="17"/>
      <c r="CR1018" s="17"/>
    </row>
    <row r="1019" spans="2:96" x14ac:dyDescent="0.25">
      <c r="B1019" s="24" t="s">
        <v>402</v>
      </c>
      <c r="C1019" s="17"/>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c r="AD1019" s="17"/>
      <c r="AE1019" s="17"/>
      <c r="AF1019" s="17"/>
      <c r="AG1019" s="17"/>
      <c r="AH1019" s="17"/>
      <c r="AI1019" s="17"/>
      <c r="AJ1019" s="17"/>
      <c r="AK1019" s="17"/>
      <c r="AL1019" s="17"/>
      <c r="AM1019" s="17"/>
      <c r="AN1019" s="17"/>
      <c r="AO1019" s="17"/>
      <c r="AP1019" s="17"/>
      <c r="AQ1019" s="17"/>
      <c r="AR1019" s="17"/>
      <c r="AS1019" s="17"/>
      <c r="AT1019" s="17"/>
      <c r="AU1019" s="17"/>
      <c r="AV1019" s="17"/>
      <c r="AW1019" s="17"/>
      <c r="AX1019" s="17"/>
      <c r="AY1019" s="17"/>
      <c r="AZ1019" s="17"/>
      <c r="BA1019" s="17"/>
      <c r="BB1019" s="17"/>
      <c r="BC1019" s="17"/>
      <c r="BD1019" s="17"/>
      <c r="BE1019" s="17"/>
      <c r="BF1019" s="17"/>
      <c r="BG1019" s="17"/>
      <c r="BH1019" s="17"/>
      <c r="BI1019" s="17"/>
      <c r="BJ1019" s="17"/>
      <c r="BK1019" s="17"/>
      <c r="BL1019" s="17"/>
      <c r="BM1019" s="17"/>
      <c r="BN1019" s="17"/>
      <c r="BO1019" s="17"/>
      <c r="BP1019" s="17"/>
      <c r="BQ1019" s="17"/>
      <c r="BR1019" s="17"/>
      <c r="BS1019" s="17"/>
      <c r="BT1019" s="17"/>
      <c r="BU1019" s="17"/>
      <c r="BV1019" s="17"/>
      <c r="BW1019" s="17"/>
      <c r="BX1019" s="17"/>
      <c r="BY1019" s="17"/>
      <c r="BZ1019" s="17"/>
      <c r="CA1019" s="17"/>
      <c r="CB1019" s="17"/>
      <c r="CC1019" s="17"/>
      <c r="CD1019" s="17"/>
      <c r="CE1019" s="17"/>
      <c r="CF1019" s="17"/>
      <c r="CG1019" s="17"/>
      <c r="CH1019" s="17"/>
      <c r="CI1019" s="17"/>
      <c r="CJ1019" s="17"/>
      <c r="CK1019" s="17"/>
      <c r="CL1019" s="17"/>
      <c r="CM1019" s="17"/>
      <c r="CN1019" s="17"/>
      <c r="CO1019" s="17"/>
      <c r="CP1019" s="17"/>
      <c r="CQ1019" s="17"/>
      <c r="CR1019" s="17"/>
    </row>
    <row r="1020" spans="2:96" x14ac:dyDescent="0.25">
      <c r="B1020" t="s">
        <v>453</v>
      </c>
      <c r="C1020" s="17">
        <v>0.231061798381932</v>
      </c>
      <c r="D1020" s="17">
        <v>0.242453906023438</v>
      </c>
      <c r="E1020" s="17">
        <v>0.222127595394216</v>
      </c>
      <c r="F1020" s="17"/>
      <c r="G1020" s="17">
        <v>0.29114288861353099</v>
      </c>
      <c r="H1020" s="17">
        <v>0.245877497105912</v>
      </c>
      <c r="I1020" s="17">
        <v>0.181851226744184</v>
      </c>
      <c r="J1020" s="17">
        <v>0.15554703668563</v>
      </c>
      <c r="K1020" s="17">
        <v>0.26540259985153902</v>
      </c>
      <c r="L1020" s="17">
        <v>0.26335997303346198</v>
      </c>
      <c r="M1020" s="17"/>
      <c r="N1020" s="17">
        <v>0.26850765497361501</v>
      </c>
      <c r="O1020" s="17">
        <v>0.25651497819593</v>
      </c>
      <c r="P1020" s="17">
        <v>0.158242900181677</v>
      </c>
      <c r="Q1020" s="17">
        <v>0.229092393773697</v>
      </c>
      <c r="R1020" s="17"/>
      <c r="S1020" s="17">
        <v>0.35204906904203398</v>
      </c>
      <c r="T1020" s="17">
        <v>0.197691090375432</v>
      </c>
      <c r="U1020" s="17">
        <v>0.26180271188111098</v>
      </c>
      <c r="V1020" s="17">
        <v>0.169855545020102</v>
      </c>
      <c r="W1020" s="17">
        <v>0.27638465254357902</v>
      </c>
      <c r="X1020" s="17">
        <v>0.15210736166970401</v>
      </c>
      <c r="Y1020" s="17">
        <v>0.15924294150924601</v>
      </c>
      <c r="Z1020" s="17">
        <v>0.17765232778839199</v>
      </c>
      <c r="AA1020" s="17">
        <v>0.338199536011417</v>
      </c>
      <c r="AB1020" s="17">
        <v>9.3318610862393195E-2</v>
      </c>
      <c r="AC1020" s="17">
        <v>0.21608587559665801</v>
      </c>
      <c r="AD1020" s="17">
        <v>0.24422889444350501</v>
      </c>
      <c r="AE1020" s="17"/>
      <c r="AF1020" s="17">
        <v>0.30292346642732498</v>
      </c>
      <c r="AG1020" s="17">
        <v>0.19980586734329001</v>
      </c>
      <c r="AH1020" s="17">
        <v>0.36600596010928499</v>
      </c>
      <c r="AI1020" s="17">
        <v>0.14617496081495901</v>
      </c>
      <c r="AJ1020" s="17">
        <v>0.18655379334875299</v>
      </c>
      <c r="AK1020" s="17"/>
      <c r="AL1020" s="17">
        <v>0.42410152351178299</v>
      </c>
      <c r="AM1020" s="17">
        <v>0.201744300070377</v>
      </c>
      <c r="AN1020" s="17">
        <v>0.28500234318095502</v>
      </c>
      <c r="AO1020" s="17"/>
      <c r="AP1020" s="17">
        <v>0.22650576937397701</v>
      </c>
      <c r="AQ1020" s="17">
        <v>0.20142807725026601</v>
      </c>
      <c r="AR1020" s="17">
        <v>0.28212389616524203</v>
      </c>
      <c r="AS1020" s="17">
        <v>0.200995369230481</v>
      </c>
      <c r="AT1020" s="17">
        <v>0.53739551752065895</v>
      </c>
      <c r="AU1020" s="17"/>
      <c r="AV1020" s="17">
        <v>0</v>
      </c>
      <c r="AW1020" s="17">
        <v>0.24602668631209201</v>
      </c>
      <c r="AX1020" s="17">
        <v>0.249924510692072</v>
      </c>
      <c r="AY1020" s="17">
        <v>0.211811610401832</v>
      </c>
      <c r="AZ1020" s="17">
        <v>5.32980924268419E-2</v>
      </c>
      <c r="BA1020" s="17">
        <v>0.21609263622309199</v>
      </c>
      <c r="BB1020" s="17">
        <v>0.14234917650456</v>
      </c>
      <c r="BC1020" s="17">
        <v>0.28231772899068902</v>
      </c>
      <c r="BD1020" s="17">
        <v>0.25476117288717898</v>
      </c>
      <c r="BE1020" s="17">
        <v>0.43037018433098601</v>
      </c>
      <c r="BF1020" s="17">
        <v>0.15211532030008901</v>
      </c>
      <c r="BG1020" s="17">
        <v>0.42206109558105098</v>
      </c>
      <c r="BH1020" s="17">
        <v>0.31182890261305402</v>
      </c>
      <c r="BI1020" s="17">
        <v>0.37109645078971598</v>
      </c>
      <c r="BJ1020" s="17">
        <v>0.40250333439870101</v>
      </c>
      <c r="BK1020" s="17">
        <v>0.26169648834332498</v>
      </c>
      <c r="BL1020" s="17"/>
      <c r="BM1020" s="17">
        <v>0.19446271133759799</v>
      </c>
      <c r="BN1020" s="17">
        <v>0.27280457462443602</v>
      </c>
      <c r="BO1020" s="17">
        <v>0.29541912683902899</v>
      </c>
      <c r="BP1020" s="17">
        <v>0.17554795591927699</v>
      </c>
      <c r="BQ1020" s="17">
        <v>0.203809613316661</v>
      </c>
      <c r="BR1020" s="17">
        <v>0.25877526435319698</v>
      </c>
      <c r="BS1020" s="17"/>
      <c r="BT1020" s="17">
        <v>0.26262464254136803</v>
      </c>
      <c r="BU1020" s="17">
        <v>0.19230646157262299</v>
      </c>
      <c r="BV1020" s="17"/>
      <c r="BW1020" s="17">
        <v>0.29130066985724201</v>
      </c>
      <c r="BX1020" s="17">
        <v>0.211005143340906</v>
      </c>
      <c r="BY1020" s="17"/>
      <c r="BZ1020" s="17">
        <v>0.22242966483624499</v>
      </c>
      <c r="CA1020" s="17">
        <v>0.23499747303254501</v>
      </c>
      <c r="CB1020" s="17" t="s">
        <v>131</v>
      </c>
      <c r="CC1020" s="17"/>
      <c r="CD1020" s="17">
        <v>0.26442843362507301</v>
      </c>
      <c r="CE1020" s="17">
        <v>0.137415529445923</v>
      </c>
      <c r="CF1020" s="17">
        <v>0.19295897878912099</v>
      </c>
      <c r="CG1020" s="17"/>
      <c r="CH1020" s="17">
        <v>0.24636327482154299</v>
      </c>
      <c r="CI1020" s="17">
        <v>0.22847154771279499</v>
      </c>
      <c r="CJ1020" s="17">
        <v>0.15040343404230899</v>
      </c>
      <c r="CK1020" s="17"/>
      <c r="CL1020" s="17">
        <v>0.24194939570851401</v>
      </c>
      <c r="CM1020" s="17">
        <v>0.22652478653900299</v>
      </c>
      <c r="CN1020" s="17"/>
      <c r="CO1020" s="17">
        <v>0.45062494816347598</v>
      </c>
      <c r="CP1020" s="17">
        <v>0.295888042781211</v>
      </c>
      <c r="CQ1020" s="17">
        <v>0.18246733186139499</v>
      </c>
      <c r="CR1020" s="17">
        <v>0.133077495950816</v>
      </c>
    </row>
    <row r="1021" spans="2:96" x14ac:dyDescent="0.25">
      <c r="B1021" t="s">
        <v>454</v>
      </c>
      <c r="C1021" s="17">
        <v>0.554191504653745</v>
      </c>
      <c r="D1021" s="17">
        <v>0.53741588609702595</v>
      </c>
      <c r="E1021" s="17">
        <v>0.57686188288330298</v>
      </c>
      <c r="F1021" s="17"/>
      <c r="G1021" s="17">
        <v>0.53941529938303701</v>
      </c>
      <c r="H1021" s="17">
        <v>0.59418158534455001</v>
      </c>
      <c r="I1021" s="17">
        <v>0.54397946005489495</v>
      </c>
      <c r="J1021" s="17">
        <v>0.540097000037152</v>
      </c>
      <c r="K1021" s="17">
        <v>0.48642040671766301</v>
      </c>
      <c r="L1021" s="17">
        <v>0.59546723758173303</v>
      </c>
      <c r="M1021" s="17"/>
      <c r="N1021" s="17">
        <v>0.50929364500196095</v>
      </c>
      <c r="O1021" s="17">
        <v>0.55106644045840403</v>
      </c>
      <c r="P1021" s="17">
        <v>0.61459970648765405</v>
      </c>
      <c r="Q1021" s="17">
        <v>0.54989675295334794</v>
      </c>
      <c r="R1021" s="17"/>
      <c r="S1021" s="17">
        <v>0.45808048241694499</v>
      </c>
      <c r="T1021" s="17">
        <v>0.56096244885913304</v>
      </c>
      <c r="U1021" s="17">
        <v>0.52233867725442695</v>
      </c>
      <c r="V1021" s="17">
        <v>0.60080455859473003</v>
      </c>
      <c r="W1021" s="17">
        <v>0.42781415087743002</v>
      </c>
      <c r="X1021" s="17">
        <v>0.80798560478157</v>
      </c>
      <c r="Y1021" s="17">
        <v>0.647323903480993</v>
      </c>
      <c r="Z1021" s="17">
        <v>0.55180172607873501</v>
      </c>
      <c r="AA1021" s="17">
        <v>0.41274982337555999</v>
      </c>
      <c r="AB1021" s="17">
        <v>0.54908399682544096</v>
      </c>
      <c r="AC1021" s="17">
        <v>0.57169373582128502</v>
      </c>
      <c r="AD1021" s="17">
        <v>0.59848518522183403</v>
      </c>
      <c r="AE1021" s="17"/>
      <c r="AF1021" s="17">
        <v>0.528402401461461</v>
      </c>
      <c r="AG1021" s="17">
        <v>0.56062204966088303</v>
      </c>
      <c r="AH1021" s="17">
        <v>0.395090826943089</v>
      </c>
      <c r="AI1021" s="17">
        <v>0.35025689282906403</v>
      </c>
      <c r="AJ1021" s="17">
        <v>0.62055201570839202</v>
      </c>
      <c r="AK1021" s="17"/>
      <c r="AL1021" s="17">
        <v>0.41342015645260499</v>
      </c>
      <c r="AM1021" s="17">
        <v>0.61933503114783395</v>
      </c>
      <c r="AN1021" s="17">
        <v>0.50703074532390302</v>
      </c>
      <c r="AO1021" s="17"/>
      <c r="AP1021" s="17">
        <v>0.58719592104275697</v>
      </c>
      <c r="AQ1021" s="17">
        <v>0.57759448910517397</v>
      </c>
      <c r="AR1021" s="17">
        <v>0.49270570566245703</v>
      </c>
      <c r="AS1021" s="17">
        <v>0.64882414195298599</v>
      </c>
      <c r="AT1021" s="17">
        <v>0.35573068287461601</v>
      </c>
      <c r="AU1021" s="17"/>
      <c r="AV1021" s="17">
        <v>0</v>
      </c>
      <c r="AW1021" s="17">
        <v>0.45493871202265701</v>
      </c>
      <c r="AX1021" s="17">
        <v>0.53731593401681799</v>
      </c>
      <c r="AY1021" s="17">
        <v>0.55807340714257103</v>
      </c>
      <c r="AZ1021" s="17">
        <v>0.79887346654993596</v>
      </c>
      <c r="BA1021" s="17">
        <v>0.55200471266565998</v>
      </c>
      <c r="BB1021" s="17">
        <v>0.48866485840872298</v>
      </c>
      <c r="BC1021" s="17">
        <v>0.55707081421080795</v>
      </c>
      <c r="BD1021" s="17">
        <v>0.45604347608490198</v>
      </c>
      <c r="BE1021" s="17">
        <v>0.40791807295579402</v>
      </c>
      <c r="BF1021" s="17">
        <v>0.70448219361102105</v>
      </c>
      <c r="BG1021" s="17">
        <v>0.44799648045578599</v>
      </c>
      <c r="BH1021" s="17">
        <v>0.51406979296030997</v>
      </c>
      <c r="BI1021" s="17">
        <v>0.51679527428545402</v>
      </c>
      <c r="BJ1021" s="17">
        <v>0.520641338816619</v>
      </c>
      <c r="BK1021" s="17">
        <v>0.61185638625106498</v>
      </c>
      <c r="BL1021" s="17"/>
      <c r="BM1021" s="17">
        <v>0.58610058165562795</v>
      </c>
      <c r="BN1021" s="17">
        <v>0.55399868083280301</v>
      </c>
      <c r="BO1021" s="17">
        <v>0.46503911365626399</v>
      </c>
      <c r="BP1021" s="17">
        <v>0.53799231605356701</v>
      </c>
      <c r="BQ1021" s="17">
        <v>0.59098575864691805</v>
      </c>
      <c r="BR1021" s="17">
        <v>0.55923602006022699</v>
      </c>
      <c r="BS1021" s="17"/>
      <c r="BT1021" s="17">
        <v>0.54697802795733297</v>
      </c>
      <c r="BU1021" s="17">
        <v>0.56045129691842099</v>
      </c>
      <c r="BV1021" s="17"/>
      <c r="BW1021" s="17">
        <v>0.49363112534919701</v>
      </c>
      <c r="BX1021" s="17">
        <v>0.50828523697490002</v>
      </c>
      <c r="BY1021" s="17"/>
      <c r="BZ1021" s="17">
        <v>0.53766669038497705</v>
      </c>
      <c r="CA1021" s="17">
        <v>0.56172571300205998</v>
      </c>
      <c r="CB1021" s="17" t="s">
        <v>131</v>
      </c>
      <c r="CC1021" s="17"/>
      <c r="CD1021" s="17">
        <v>0.52350349291120102</v>
      </c>
      <c r="CE1021" s="17">
        <v>0.56977164574821004</v>
      </c>
      <c r="CF1021" s="17">
        <v>0.480855799134844</v>
      </c>
      <c r="CG1021" s="17"/>
      <c r="CH1021" s="17">
        <v>0.57306390091263804</v>
      </c>
      <c r="CI1021" s="17">
        <v>0.47391202811543298</v>
      </c>
      <c r="CJ1021" s="17">
        <v>0.57979880156228703</v>
      </c>
      <c r="CK1021" s="17"/>
      <c r="CL1021" s="17">
        <v>0.53875762641647995</v>
      </c>
      <c r="CM1021" s="17">
        <v>0.55661696165719299</v>
      </c>
      <c r="CN1021" s="17"/>
      <c r="CO1021" s="17">
        <v>0.52278382100645404</v>
      </c>
      <c r="CP1021" s="17">
        <v>0.55634304182954897</v>
      </c>
      <c r="CQ1021" s="17">
        <v>0.61425974671111805</v>
      </c>
      <c r="CR1021" s="17">
        <v>0.458739677717108</v>
      </c>
    </row>
    <row r="1022" spans="2:96" x14ac:dyDescent="0.25">
      <c r="B1022" t="s">
        <v>455</v>
      </c>
      <c r="C1022" s="17">
        <v>0.15192549848306999</v>
      </c>
      <c r="D1022" s="17">
        <v>0.14299606232075601</v>
      </c>
      <c r="E1022" s="17">
        <v>0.15859504863899601</v>
      </c>
      <c r="F1022" s="17"/>
      <c r="G1022" s="17">
        <v>0.14924077663355001</v>
      </c>
      <c r="H1022" s="17">
        <v>0.102039047527961</v>
      </c>
      <c r="I1022" s="17">
        <v>0.194438040838809</v>
      </c>
      <c r="J1022" s="17">
        <v>0.219994053065385</v>
      </c>
      <c r="K1022" s="17">
        <v>0.17387993697363299</v>
      </c>
      <c r="L1022" s="17">
        <v>8.4050321924715898E-2</v>
      </c>
      <c r="M1022" s="17"/>
      <c r="N1022" s="17">
        <v>0.16119907582533199</v>
      </c>
      <c r="O1022" s="17">
        <v>0.14758273520661899</v>
      </c>
      <c r="P1022" s="17">
        <v>0.178370192963443</v>
      </c>
      <c r="Q1022" s="17">
        <v>0.12730999548272201</v>
      </c>
      <c r="R1022" s="17"/>
      <c r="S1022" s="17">
        <v>0.147550138934846</v>
      </c>
      <c r="T1022" s="17">
        <v>0.221513911543329</v>
      </c>
      <c r="U1022" s="17">
        <v>0.14968589413992001</v>
      </c>
      <c r="V1022" s="17">
        <v>6.9363591616575807E-2</v>
      </c>
      <c r="W1022" s="17">
        <v>0.24505606019440601</v>
      </c>
      <c r="X1022" s="17">
        <v>3.9907033548724997E-2</v>
      </c>
      <c r="Y1022" s="17">
        <v>0.13551632772300101</v>
      </c>
      <c r="Z1022" s="17">
        <v>0.27054594613287303</v>
      </c>
      <c r="AA1022" s="17">
        <v>0.15383888332205201</v>
      </c>
      <c r="AB1022" s="17">
        <v>0.17971177699740301</v>
      </c>
      <c r="AC1022" s="17">
        <v>0.17041904019582699</v>
      </c>
      <c r="AD1022" s="17">
        <v>0.13029985671243699</v>
      </c>
      <c r="AE1022" s="17"/>
      <c r="AF1022" s="17">
        <v>0.127731928652212</v>
      </c>
      <c r="AG1022" s="17">
        <v>0.17315837102388201</v>
      </c>
      <c r="AH1022" s="17">
        <v>0.11886316054099801</v>
      </c>
      <c r="AI1022" s="17">
        <v>0.15973890280525599</v>
      </c>
      <c r="AJ1022" s="17">
        <v>0.16804152073162401</v>
      </c>
      <c r="AK1022" s="17"/>
      <c r="AL1022" s="17">
        <v>9.9948364668290296E-2</v>
      </c>
      <c r="AM1022" s="17">
        <v>0.148814944049038</v>
      </c>
      <c r="AN1022" s="17">
        <v>0.17170205299532801</v>
      </c>
      <c r="AO1022" s="17"/>
      <c r="AP1022" s="17">
        <v>0.12004531647184299</v>
      </c>
      <c r="AQ1022" s="17">
        <v>0.159780651820074</v>
      </c>
      <c r="AR1022" s="17">
        <v>0.15726415081468301</v>
      </c>
      <c r="AS1022" s="17">
        <v>0.112845366861007</v>
      </c>
      <c r="AT1022" s="17">
        <v>0.106873799604725</v>
      </c>
      <c r="AU1022" s="17"/>
      <c r="AV1022" s="17">
        <v>0</v>
      </c>
      <c r="AW1022" s="17">
        <v>0.15658612418019099</v>
      </c>
      <c r="AX1022" s="17">
        <v>0.16473426245162501</v>
      </c>
      <c r="AY1022" s="17">
        <v>0.20527494330269699</v>
      </c>
      <c r="AZ1022" s="17">
        <v>8.0452186289241806E-2</v>
      </c>
      <c r="BA1022" s="17">
        <v>0.13651241330158301</v>
      </c>
      <c r="BB1022" s="17">
        <v>0.245010955422687</v>
      </c>
      <c r="BC1022" s="17">
        <v>0.13037180046709701</v>
      </c>
      <c r="BD1022" s="17">
        <v>0.19111031060549399</v>
      </c>
      <c r="BE1022" s="17">
        <v>0.109647462571568</v>
      </c>
      <c r="BF1022" s="17">
        <v>0.143402486088891</v>
      </c>
      <c r="BG1022" s="17">
        <v>0.129942423963163</v>
      </c>
      <c r="BH1022" s="17">
        <v>0.17410130442663599</v>
      </c>
      <c r="BI1022" s="17">
        <v>0.112108274924829</v>
      </c>
      <c r="BJ1022" s="17">
        <v>0</v>
      </c>
      <c r="BK1022" s="17">
        <v>0.12644712540561001</v>
      </c>
      <c r="BL1022" s="17"/>
      <c r="BM1022" s="17">
        <v>0.15190980919208899</v>
      </c>
      <c r="BN1022" s="17">
        <v>0.113794374842642</v>
      </c>
      <c r="BO1022" s="17">
        <v>0.19647154330907099</v>
      </c>
      <c r="BP1022" s="17">
        <v>0.19292385824328101</v>
      </c>
      <c r="BQ1022" s="17">
        <v>0.16277053611893799</v>
      </c>
      <c r="BR1022" s="17">
        <v>0.12234639676780699</v>
      </c>
      <c r="BS1022" s="17"/>
      <c r="BT1022" s="17">
        <v>0.14434009830134001</v>
      </c>
      <c r="BU1022" s="17">
        <v>0.16507275349848199</v>
      </c>
      <c r="BV1022" s="17"/>
      <c r="BW1022" s="17">
        <v>0.11049746553001299</v>
      </c>
      <c r="BX1022" s="17">
        <v>0.21332219447980699</v>
      </c>
      <c r="BY1022" s="17"/>
      <c r="BZ1022" s="17">
        <v>0.16396436228478301</v>
      </c>
      <c r="CA1022" s="17">
        <v>0.14643658304451501</v>
      </c>
      <c r="CB1022" s="17" t="s">
        <v>131</v>
      </c>
      <c r="CC1022" s="17"/>
      <c r="CD1022" s="17">
        <v>0.13312546659295399</v>
      </c>
      <c r="CE1022" s="17">
        <v>0.21284865313620199</v>
      </c>
      <c r="CF1022" s="17">
        <v>0.26069988774286401</v>
      </c>
      <c r="CG1022" s="17"/>
      <c r="CH1022" s="17">
        <v>0.13511540429763599</v>
      </c>
      <c r="CI1022" s="17">
        <v>0.18578084959552199</v>
      </c>
      <c r="CJ1022" s="17">
        <v>0.189969381124626</v>
      </c>
      <c r="CK1022" s="17"/>
      <c r="CL1022" s="17">
        <v>0.178694090706041</v>
      </c>
      <c r="CM1022" s="17">
        <v>0.13359642489054399</v>
      </c>
      <c r="CN1022" s="17"/>
      <c r="CO1022" s="17">
        <v>2.6591230830070499E-2</v>
      </c>
      <c r="CP1022" s="17">
        <v>9.6498978591990303E-2</v>
      </c>
      <c r="CQ1022" s="17">
        <v>0.16545978804104899</v>
      </c>
      <c r="CR1022" s="17">
        <v>0.26019650895914498</v>
      </c>
    </row>
    <row r="1023" spans="2:96" x14ac:dyDescent="0.25">
      <c r="B1023" t="s">
        <v>456</v>
      </c>
      <c r="C1023" s="17">
        <v>4.0401788875153402E-2</v>
      </c>
      <c r="D1023" s="17">
        <v>5.9185717474790803E-2</v>
      </c>
      <c r="E1023" s="17">
        <v>1.46272457418856E-2</v>
      </c>
      <c r="F1023" s="17"/>
      <c r="G1023" s="17">
        <v>2.02010353698821E-2</v>
      </c>
      <c r="H1023" s="17">
        <v>0</v>
      </c>
      <c r="I1023" s="17">
        <v>5.3463964228609502E-2</v>
      </c>
      <c r="J1023" s="17">
        <v>5.5408523122797697E-2</v>
      </c>
      <c r="K1023" s="17">
        <v>5.4785488539904503E-2</v>
      </c>
      <c r="L1023" s="17">
        <v>5.7122467460089102E-2</v>
      </c>
      <c r="M1023" s="17"/>
      <c r="N1023" s="17">
        <v>4.1352717672151602E-2</v>
      </c>
      <c r="O1023" s="17">
        <v>2.5260276557467501E-2</v>
      </c>
      <c r="P1023" s="17">
        <v>4.8787200367225898E-2</v>
      </c>
      <c r="Q1023" s="17">
        <v>4.7767905409313E-2</v>
      </c>
      <c r="R1023" s="17"/>
      <c r="S1023" s="17">
        <v>2.6918194320862801E-2</v>
      </c>
      <c r="T1023" s="17">
        <v>0</v>
      </c>
      <c r="U1023" s="17">
        <v>1.8476113288865399E-2</v>
      </c>
      <c r="V1023" s="17">
        <v>0.114832249963704</v>
      </c>
      <c r="W1023" s="17">
        <v>0</v>
      </c>
      <c r="X1023" s="17">
        <v>0</v>
      </c>
      <c r="Y1023" s="17">
        <v>5.7916827286760897E-2</v>
      </c>
      <c r="Z1023" s="17">
        <v>0</v>
      </c>
      <c r="AA1023" s="17">
        <v>9.52117572909707E-2</v>
      </c>
      <c r="AB1023" s="17">
        <v>0.149110483939628</v>
      </c>
      <c r="AC1023" s="17">
        <v>4.1801348386230001E-2</v>
      </c>
      <c r="AD1023" s="17">
        <v>0</v>
      </c>
      <c r="AE1023" s="17"/>
      <c r="AF1023" s="17">
        <v>2.7282033431079E-2</v>
      </c>
      <c r="AG1023" s="17">
        <v>4.6388529789458698E-2</v>
      </c>
      <c r="AH1023" s="17">
        <v>0.120040052406628</v>
      </c>
      <c r="AI1023" s="17">
        <v>0.34382924355072098</v>
      </c>
      <c r="AJ1023" s="17">
        <v>2.4852670211231501E-2</v>
      </c>
      <c r="AK1023" s="17"/>
      <c r="AL1023" s="17">
        <v>2.91758905492502E-2</v>
      </c>
      <c r="AM1023" s="17">
        <v>3.01057247327505E-2</v>
      </c>
      <c r="AN1023" s="17">
        <v>3.6264858499813299E-2</v>
      </c>
      <c r="AO1023" s="17"/>
      <c r="AP1023" s="17">
        <v>4.2887943660232901E-2</v>
      </c>
      <c r="AQ1023" s="17">
        <v>3.5775577033623898E-2</v>
      </c>
      <c r="AR1023" s="17">
        <v>5.1730558916663998E-2</v>
      </c>
      <c r="AS1023" s="17">
        <v>1.5758922942092499E-2</v>
      </c>
      <c r="AT1023" s="17">
        <v>0</v>
      </c>
      <c r="AU1023" s="17"/>
      <c r="AV1023" s="17">
        <v>1</v>
      </c>
      <c r="AW1023" s="17">
        <v>0.14244847748506001</v>
      </c>
      <c r="AX1023" s="17">
        <v>4.8025292839485402E-2</v>
      </c>
      <c r="AY1023" s="17">
        <v>2.48400391528995E-2</v>
      </c>
      <c r="AZ1023" s="17">
        <v>2.2567980034750901E-2</v>
      </c>
      <c r="BA1023" s="17">
        <v>3.7703423938333203E-2</v>
      </c>
      <c r="BB1023" s="17">
        <v>8.9019759389205699E-2</v>
      </c>
      <c r="BC1023" s="17">
        <v>0</v>
      </c>
      <c r="BD1023" s="17">
        <v>6.5015244549217296E-2</v>
      </c>
      <c r="BE1023" s="17">
        <v>5.20642801416525E-2</v>
      </c>
      <c r="BF1023" s="17">
        <v>0</v>
      </c>
      <c r="BG1023" s="17">
        <v>0</v>
      </c>
      <c r="BH1023" s="17">
        <v>0</v>
      </c>
      <c r="BI1023" s="17">
        <v>0</v>
      </c>
      <c r="BJ1023" s="17">
        <v>7.6855326784679504E-2</v>
      </c>
      <c r="BK1023" s="17">
        <v>0</v>
      </c>
      <c r="BL1023" s="17"/>
      <c r="BM1023" s="17">
        <v>3.7303689469925599E-2</v>
      </c>
      <c r="BN1023" s="17">
        <v>3.9928870054960798E-2</v>
      </c>
      <c r="BO1023" s="17">
        <v>4.30702161956363E-2</v>
      </c>
      <c r="BP1023" s="17">
        <v>4.3080756033656797E-2</v>
      </c>
      <c r="BQ1023" s="17">
        <v>4.2434091917482798E-2</v>
      </c>
      <c r="BR1023" s="17">
        <v>4.0251359766294001E-2</v>
      </c>
      <c r="BS1023" s="17"/>
      <c r="BT1023" s="17">
        <v>2.9662612553656199E-2</v>
      </c>
      <c r="BU1023" s="17">
        <v>5.2802124129565302E-2</v>
      </c>
      <c r="BV1023" s="17"/>
      <c r="BW1023" s="17">
        <v>5.1155255452928199E-2</v>
      </c>
      <c r="BX1023" s="17">
        <v>4.7430252101715198E-2</v>
      </c>
      <c r="BY1023" s="17"/>
      <c r="BZ1023" s="17">
        <v>4.3911998158469599E-2</v>
      </c>
      <c r="CA1023" s="17">
        <v>3.8801368582582901E-2</v>
      </c>
      <c r="CB1023" s="17" t="s">
        <v>131</v>
      </c>
      <c r="CC1023" s="17"/>
      <c r="CD1023" s="17">
        <v>5.6188890213130803E-2</v>
      </c>
      <c r="CE1023" s="17">
        <v>0</v>
      </c>
      <c r="CF1023" s="17">
        <v>6.5485334333171205E-2</v>
      </c>
      <c r="CG1023" s="17"/>
      <c r="CH1023" s="17">
        <v>3.5048624433426601E-2</v>
      </c>
      <c r="CI1023" s="17">
        <v>5.5245876707773402E-2</v>
      </c>
      <c r="CJ1023" s="17">
        <v>4.68087169458547E-2</v>
      </c>
      <c r="CK1023" s="17"/>
      <c r="CL1023" s="17">
        <v>3.5287446953595897E-2</v>
      </c>
      <c r="CM1023" s="17">
        <v>4.36330874996868E-2</v>
      </c>
      <c r="CN1023" s="17"/>
      <c r="CO1023" s="17">
        <v>0</v>
      </c>
      <c r="CP1023" s="17">
        <v>2.1870472436980901E-2</v>
      </c>
      <c r="CQ1023" s="17">
        <v>2.35152423312033E-2</v>
      </c>
      <c r="CR1023" s="17">
        <v>0.11323324555950599</v>
      </c>
    </row>
    <row r="1024" spans="2:96" x14ac:dyDescent="0.25">
      <c r="B1024" t="s">
        <v>175</v>
      </c>
      <c r="C1024" s="17">
        <v>2.24194096061003E-2</v>
      </c>
      <c r="D1024" s="17">
        <v>1.79484280839897E-2</v>
      </c>
      <c r="E1024" s="17">
        <v>2.7788227341598699E-2</v>
      </c>
      <c r="F1024" s="17"/>
      <c r="G1024" s="17">
        <v>0</v>
      </c>
      <c r="H1024" s="17">
        <v>5.7901870021576901E-2</v>
      </c>
      <c r="I1024" s="17">
        <v>2.6267308133502299E-2</v>
      </c>
      <c r="J1024" s="17">
        <v>2.8953387089034398E-2</v>
      </c>
      <c r="K1024" s="17">
        <v>1.9511567917259699E-2</v>
      </c>
      <c r="L1024" s="17">
        <v>0</v>
      </c>
      <c r="M1024" s="17"/>
      <c r="N1024" s="17">
        <v>1.96469065269399E-2</v>
      </c>
      <c r="O1024" s="17">
        <v>1.9575569581580399E-2</v>
      </c>
      <c r="P1024" s="17">
        <v>0</v>
      </c>
      <c r="Q1024" s="17">
        <v>4.5932952380920003E-2</v>
      </c>
      <c r="R1024" s="17"/>
      <c r="S1024" s="17">
        <v>1.54021152853124E-2</v>
      </c>
      <c r="T1024" s="17">
        <v>1.9832549222106501E-2</v>
      </c>
      <c r="U1024" s="17">
        <v>4.7696603435675999E-2</v>
      </c>
      <c r="V1024" s="17">
        <v>4.5144054804887798E-2</v>
      </c>
      <c r="W1024" s="17">
        <v>5.07451363845852E-2</v>
      </c>
      <c r="X1024" s="17">
        <v>0</v>
      </c>
      <c r="Y1024" s="17">
        <v>0</v>
      </c>
      <c r="Z1024" s="17">
        <v>0</v>
      </c>
      <c r="AA1024" s="17">
        <v>0</v>
      </c>
      <c r="AB1024" s="17">
        <v>2.8775131375134402E-2</v>
      </c>
      <c r="AC1024" s="17">
        <v>0</v>
      </c>
      <c r="AD1024" s="17">
        <v>2.6986063622223101E-2</v>
      </c>
      <c r="AE1024" s="17"/>
      <c r="AF1024" s="17">
        <v>1.36601700279238E-2</v>
      </c>
      <c r="AG1024" s="17">
        <v>2.00251821824864E-2</v>
      </c>
      <c r="AH1024" s="17">
        <v>0</v>
      </c>
      <c r="AI1024" s="17">
        <v>0</v>
      </c>
      <c r="AJ1024" s="17">
        <v>0</v>
      </c>
      <c r="AK1024" s="17"/>
      <c r="AL1024" s="17">
        <v>3.3354064818071801E-2</v>
      </c>
      <c r="AM1024" s="17">
        <v>0</v>
      </c>
      <c r="AN1024" s="17">
        <v>0</v>
      </c>
      <c r="AO1024" s="17"/>
      <c r="AP1024" s="17">
        <v>2.3365049451190299E-2</v>
      </c>
      <c r="AQ1024" s="17">
        <v>2.5421204790862E-2</v>
      </c>
      <c r="AR1024" s="17">
        <v>1.6175688440953101E-2</v>
      </c>
      <c r="AS1024" s="17">
        <v>2.1576199013434699E-2</v>
      </c>
      <c r="AT1024" s="17">
        <v>0</v>
      </c>
      <c r="AU1024" s="17"/>
      <c r="AV1024" s="17">
        <v>0</v>
      </c>
      <c r="AW1024" s="17">
        <v>0</v>
      </c>
      <c r="AX1024" s="17">
        <v>0</v>
      </c>
      <c r="AY1024" s="17">
        <v>0</v>
      </c>
      <c r="AZ1024" s="17">
        <v>4.4808274699229197E-2</v>
      </c>
      <c r="BA1024" s="17">
        <v>5.76868138713326E-2</v>
      </c>
      <c r="BB1024" s="17">
        <v>3.4955250274824302E-2</v>
      </c>
      <c r="BC1024" s="17">
        <v>3.0239656331406801E-2</v>
      </c>
      <c r="BD1024" s="17">
        <v>3.3069795873208498E-2</v>
      </c>
      <c r="BE1024" s="17">
        <v>0</v>
      </c>
      <c r="BF1024" s="17">
        <v>0</v>
      </c>
      <c r="BG1024" s="17">
        <v>0</v>
      </c>
      <c r="BH1024" s="17">
        <v>0</v>
      </c>
      <c r="BI1024" s="17">
        <v>0</v>
      </c>
      <c r="BJ1024" s="17">
        <v>0</v>
      </c>
      <c r="BK1024" s="17">
        <v>0</v>
      </c>
      <c r="BL1024" s="17"/>
      <c r="BM1024" s="17">
        <v>3.0223208344759198E-2</v>
      </c>
      <c r="BN1024" s="17">
        <v>1.9473499645157301E-2</v>
      </c>
      <c r="BO1024" s="17">
        <v>0</v>
      </c>
      <c r="BP1024" s="17">
        <v>5.0455113750218397E-2</v>
      </c>
      <c r="BQ1024" s="17">
        <v>0</v>
      </c>
      <c r="BR1024" s="17">
        <v>1.9390959052475301E-2</v>
      </c>
      <c r="BS1024" s="17"/>
      <c r="BT1024" s="17">
        <v>1.63946186463018E-2</v>
      </c>
      <c r="BU1024" s="17">
        <v>2.9367363880908801E-2</v>
      </c>
      <c r="BV1024" s="17"/>
      <c r="BW1024" s="17">
        <v>5.3415483810620397E-2</v>
      </c>
      <c r="BX1024" s="17">
        <v>1.99571731026713E-2</v>
      </c>
      <c r="BY1024" s="17"/>
      <c r="BZ1024" s="17">
        <v>3.2027284335524903E-2</v>
      </c>
      <c r="CA1024" s="17">
        <v>1.8038862338297299E-2</v>
      </c>
      <c r="CB1024" s="17" t="s">
        <v>131</v>
      </c>
      <c r="CC1024" s="17"/>
      <c r="CD1024" s="17">
        <v>2.2753716657641601E-2</v>
      </c>
      <c r="CE1024" s="17">
        <v>7.9964171669665601E-2</v>
      </c>
      <c r="CF1024" s="17">
        <v>0</v>
      </c>
      <c r="CG1024" s="17"/>
      <c r="CH1024" s="17">
        <v>1.0408795534756699E-2</v>
      </c>
      <c r="CI1024" s="17">
        <v>5.6589697868477201E-2</v>
      </c>
      <c r="CJ1024" s="17">
        <v>3.3019666324922897E-2</v>
      </c>
      <c r="CK1024" s="17"/>
      <c r="CL1024" s="17">
        <v>5.3114402153687998E-3</v>
      </c>
      <c r="CM1024" s="17">
        <v>3.9628739413572797E-2</v>
      </c>
      <c r="CN1024" s="17"/>
      <c r="CO1024" s="17">
        <v>0</v>
      </c>
      <c r="CP1024" s="17">
        <v>2.9399464360269301E-2</v>
      </c>
      <c r="CQ1024" s="17">
        <v>1.4297891055234499E-2</v>
      </c>
      <c r="CR1024" s="17">
        <v>3.4753071813425199E-2</v>
      </c>
    </row>
    <row r="1025" spans="2:96" x14ac:dyDescent="0.25">
      <c r="C1025" s="17"/>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c r="AD1025" s="17"/>
      <c r="AE1025" s="17"/>
      <c r="AF1025" s="17"/>
      <c r="AG1025" s="17"/>
      <c r="AH1025" s="17"/>
      <c r="AI1025" s="17"/>
      <c r="AJ1025" s="17"/>
      <c r="AK1025" s="17"/>
      <c r="AL1025" s="17"/>
      <c r="AM1025" s="17"/>
      <c r="AN1025" s="17"/>
      <c r="AO1025" s="17"/>
      <c r="AP1025" s="17"/>
      <c r="AQ1025" s="17"/>
      <c r="AR1025" s="17"/>
      <c r="AS1025" s="17"/>
      <c r="AT1025" s="17"/>
      <c r="AU1025" s="17"/>
      <c r="AV1025" s="17"/>
      <c r="AW1025" s="17"/>
      <c r="AX1025" s="17"/>
      <c r="AY1025" s="17"/>
      <c r="AZ1025" s="17"/>
      <c r="BA1025" s="17"/>
      <c r="BB1025" s="17"/>
      <c r="BC1025" s="17"/>
      <c r="BD1025" s="17"/>
      <c r="BE1025" s="17"/>
      <c r="BF1025" s="17"/>
      <c r="BG1025" s="17"/>
      <c r="BH1025" s="17"/>
      <c r="BI1025" s="17"/>
      <c r="BJ1025" s="17"/>
      <c r="BK1025" s="17"/>
      <c r="BL1025" s="17"/>
      <c r="BM1025" s="17"/>
      <c r="BN1025" s="17"/>
      <c r="BO1025" s="17"/>
      <c r="BP1025" s="17"/>
      <c r="BQ1025" s="17"/>
      <c r="BR1025" s="17"/>
      <c r="BS1025" s="17"/>
      <c r="BT1025" s="17"/>
      <c r="BU1025" s="17"/>
      <c r="BV1025" s="17"/>
      <c r="BW1025" s="17"/>
      <c r="BX1025" s="17"/>
      <c r="BY1025" s="17"/>
      <c r="BZ1025" s="17"/>
      <c r="CA1025" s="17"/>
      <c r="CB1025" s="17"/>
      <c r="CC1025" s="17"/>
      <c r="CD1025" s="17"/>
      <c r="CE1025" s="17"/>
      <c r="CF1025" s="17"/>
      <c r="CG1025" s="17"/>
      <c r="CH1025" s="17"/>
      <c r="CI1025" s="17"/>
      <c r="CJ1025" s="17"/>
      <c r="CK1025" s="17"/>
      <c r="CL1025" s="17"/>
      <c r="CM1025" s="17"/>
      <c r="CN1025" s="17"/>
      <c r="CO1025" s="17"/>
      <c r="CP1025" s="17"/>
      <c r="CQ1025" s="17"/>
      <c r="CR1025" s="17"/>
    </row>
    <row r="1026" spans="2:96" x14ac:dyDescent="0.25">
      <c r="B1026" s="6" t="s">
        <v>480</v>
      </c>
      <c r="C1026" s="17"/>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c r="AD1026" s="17"/>
      <c r="AE1026" s="17"/>
      <c r="AF1026" s="17"/>
      <c r="AG1026" s="17"/>
      <c r="AH1026" s="17"/>
      <c r="AI1026" s="17"/>
      <c r="AJ1026" s="17"/>
      <c r="AK1026" s="17"/>
      <c r="AL1026" s="17"/>
      <c r="AM1026" s="17"/>
      <c r="AN1026" s="17"/>
      <c r="AO1026" s="17"/>
      <c r="AP1026" s="17"/>
      <c r="AQ1026" s="17"/>
      <c r="AR1026" s="17"/>
      <c r="AS1026" s="17"/>
      <c r="AT1026" s="17"/>
      <c r="AU1026" s="17"/>
      <c r="AV1026" s="17"/>
      <c r="AW1026" s="17"/>
      <c r="AX1026" s="17"/>
      <c r="AY1026" s="17"/>
      <c r="AZ1026" s="17"/>
      <c r="BA1026" s="17"/>
      <c r="BB1026" s="17"/>
      <c r="BC1026" s="17"/>
      <c r="BD1026" s="17"/>
      <c r="BE1026" s="17"/>
      <c r="BF1026" s="17"/>
      <c r="BG1026" s="17"/>
      <c r="BH1026" s="17"/>
      <c r="BI1026" s="17"/>
      <c r="BJ1026" s="17"/>
      <c r="BK1026" s="17"/>
      <c r="BL1026" s="17"/>
      <c r="BM1026" s="17"/>
      <c r="BN1026" s="17"/>
      <c r="BO1026" s="17"/>
      <c r="BP1026" s="17"/>
      <c r="BQ1026" s="17"/>
      <c r="BR1026" s="17"/>
      <c r="BS1026" s="17"/>
      <c r="BT1026" s="17"/>
      <c r="BU1026" s="17"/>
      <c r="BV1026" s="17"/>
      <c r="BW1026" s="17"/>
      <c r="BX1026" s="17"/>
      <c r="BY1026" s="17"/>
      <c r="BZ1026" s="17"/>
      <c r="CA1026" s="17"/>
      <c r="CB1026" s="17"/>
      <c r="CC1026" s="17"/>
      <c r="CD1026" s="17"/>
      <c r="CE1026" s="17"/>
      <c r="CF1026" s="17"/>
      <c r="CG1026" s="17"/>
      <c r="CH1026" s="17"/>
      <c r="CI1026" s="17"/>
      <c r="CJ1026" s="17"/>
      <c r="CK1026" s="17"/>
      <c r="CL1026" s="17"/>
      <c r="CM1026" s="17"/>
      <c r="CN1026" s="17"/>
      <c r="CO1026" s="17"/>
      <c r="CP1026" s="17"/>
      <c r="CQ1026" s="17"/>
      <c r="CR1026" s="17"/>
    </row>
    <row r="1027" spans="2:96" x14ac:dyDescent="0.25">
      <c r="B1027" s="24" t="s">
        <v>402</v>
      </c>
      <c r="C1027" s="17"/>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c r="AD1027" s="17"/>
      <c r="AE1027" s="17"/>
      <c r="AF1027" s="17"/>
      <c r="AG1027" s="17"/>
      <c r="AH1027" s="17"/>
      <c r="AI1027" s="17"/>
      <c r="AJ1027" s="17"/>
      <c r="AK1027" s="17"/>
      <c r="AL1027" s="17"/>
      <c r="AM1027" s="17"/>
      <c r="AN1027" s="17"/>
      <c r="AO1027" s="17"/>
      <c r="AP1027" s="17"/>
      <c r="AQ1027" s="17"/>
      <c r="AR1027" s="17"/>
      <c r="AS1027" s="17"/>
      <c r="AT1027" s="17"/>
      <c r="AU1027" s="17"/>
      <c r="AV1027" s="17"/>
      <c r="AW1027" s="17"/>
      <c r="AX1027" s="17"/>
      <c r="AY1027" s="17"/>
      <c r="AZ1027" s="17"/>
      <c r="BA1027" s="17"/>
      <c r="BB1027" s="17"/>
      <c r="BC1027" s="17"/>
      <c r="BD1027" s="17"/>
      <c r="BE1027" s="17"/>
      <c r="BF1027" s="17"/>
      <c r="BG1027" s="17"/>
      <c r="BH1027" s="17"/>
      <c r="BI1027" s="17"/>
      <c r="BJ1027" s="17"/>
      <c r="BK1027" s="17"/>
      <c r="BL1027" s="17"/>
      <c r="BM1027" s="17"/>
      <c r="BN1027" s="17"/>
      <c r="BO1027" s="17"/>
      <c r="BP1027" s="17"/>
      <c r="BQ1027" s="17"/>
      <c r="BR1027" s="17"/>
      <c r="BS1027" s="17"/>
      <c r="BT1027" s="17"/>
      <c r="BU1027" s="17"/>
      <c r="BV1027" s="17"/>
      <c r="BW1027" s="17"/>
      <c r="BX1027" s="17"/>
      <c r="BY1027" s="17"/>
      <c r="BZ1027" s="17"/>
      <c r="CA1027" s="17"/>
      <c r="CB1027" s="17"/>
      <c r="CC1027" s="17"/>
      <c r="CD1027" s="17"/>
      <c r="CE1027" s="17"/>
      <c r="CF1027" s="17"/>
      <c r="CG1027" s="17"/>
      <c r="CH1027" s="17"/>
      <c r="CI1027" s="17"/>
      <c r="CJ1027" s="17"/>
      <c r="CK1027" s="17"/>
      <c r="CL1027" s="17"/>
      <c r="CM1027" s="17"/>
      <c r="CN1027" s="17"/>
      <c r="CO1027" s="17"/>
      <c r="CP1027" s="17"/>
      <c r="CQ1027" s="17"/>
      <c r="CR1027" s="17"/>
    </row>
    <row r="1028" spans="2:96" x14ac:dyDescent="0.25">
      <c r="B1028" t="s">
        <v>453</v>
      </c>
      <c r="C1028" s="17">
        <v>0.173097930386656</v>
      </c>
      <c r="D1028" s="17">
        <v>0.175124945038417</v>
      </c>
      <c r="E1028" s="17">
        <v>0.17368166139814301</v>
      </c>
      <c r="F1028" s="17"/>
      <c r="G1028" s="17">
        <v>0.249825918781962</v>
      </c>
      <c r="H1028" s="17">
        <v>0.160326230320707</v>
      </c>
      <c r="I1028" s="17">
        <v>0.17212209071037399</v>
      </c>
      <c r="J1028" s="17">
        <v>8.5484590651686898E-2</v>
      </c>
      <c r="K1028" s="17">
        <v>0.23472192497129599</v>
      </c>
      <c r="L1028" s="17">
        <v>0.16380509909237201</v>
      </c>
      <c r="M1028" s="17"/>
      <c r="N1028" s="17">
        <v>0.16763876160427399</v>
      </c>
      <c r="O1028" s="17">
        <v>0.21976330054809701</v>
      </c>
      <c r="P1028" s="17">
        <v>0.123164199500095</v>
      </c>
      <c r="Q1028" s="17">
        <v>0.174890025351574</v>
      </c>
      <c r="R1028" s="17"/>
      <c r="S1028" s="17">
        <v>0.25076298767757199</v>
      </c>
      <c r="T1028" s="17">
        <v>8.8548326232629399E-2</v>
      </c>
      <c r="U1028" s="17">
        <v>0.19573247665409099</v>
      </c>
      <c r="V1028" s="17">
        <v>0.127235897015055</v>
      </c>
      <c r="W1028" s="17">
        <v>0.13836189934224899</v>
      </c>
      <c r="X1028" s="17">
        <v>0.116765290020289</v>
      </c>
      <c r="Y1028" s="17">
        <v>8.1067833301162698E-2</v>
      </c>
      <c r="Z1028" s="17">
        <v>8.6773892697391802E-2</v>
      </c>
      <c r="AA1028" s="17">
        <v>0.25290821549376002</v>
      </c>
      <c r="AB1028" s="17">
        <v>0.123098329375756</v>
      </c>
      <c r="AC1028" s="17">
        <v>0.32476362044284901</v>
      </c>
      <c r="AD1028" s="17">
        <v>0.20729648180674501</v>
      </c>
      <c r="AE1028" s="17"/>
      <c r="AF1028" s="17">
        <v>0.24918327686484901</v>
      </c>
      <c r="AG1028" s="17">
        <v>0.114374641031966</v>
      </c>
      <c r="AH1028" s="17">
        <v>0.19270903344437801</v>
      </c>
      <c r="AI1028" s="17">
        <v>0.14617496081495901</v>
      </c>
      <c r="AJ1028" s="17">
        <v>0.13853035550721099</v>
      </c>
      <c r="AK1028" s="17"/>
      <c r="AL1028" s="17">
        <v>0.33343335094471999</v>
      </c>
      <c r="AM1028" s="17">
        <v>0.11281314608684399</v>
      </c>
      <c r="AN1028" s="17">
        <v>0.20852187412741399</v>
      </c>
      <c r="AO1028" s="17"/>
      <c r="AP1028" s="17">
        <v>0.17697182663878999</v>
      </c>
      <c r="AQ1028" s="17">
        <v>0.136620548859538</v>
      </c>
      <c r="AR1028" s="17">
        <v>0.18094821793364399</v>
      </c>
      <c r="AS1028" s="17">
        <v>0.19297115077865101</v>
      </c>
      <c r="AT1028" s="17">
        <v>0.33314876790682002</v>
      </c>
      <c r="AU1028" s="17"/>
      <c r="AV1028" s="17">
        <v>0</v>
      </c>
      <c r="AW1028" s="17">
        <v>0.20530052044764099</v>
      </c>
      <c r="AX1028" s="17">
        <v>0.19071556293799699</v>
      </c>
      <c r="AY1028" s="17">
        <v>0.12450856858979201</v>
      </c>
      <c r="AZ1028" s="17">
        <v>2.94709364394788E-2</v>
      </c>
      <c r="BA1028" s="17">
        <v>0.1899578434841</v>
      </c>
      <c r="BB1028" s="17">
        <v>0.14425724395502501</v>
      </c>
      <c r="BC1028" s="17">
        <v>0.137066008953143</v>
      </c>
      <c r="BD1028" s="17">
        <v>0.25885596707262498</v>
      </c>
      <c r="BE1028" s="17">
        <v>0.43037018433098601</v>
      </c>
      <c r="BF1028" s="17">
        <v>9.9007881596090905E-2</v>
      </c>
      <c r="BG1028" s="17">
        <v>0.18101216469108</v>
      </c>
      <c r="BH1028" s="17">
        <v>0.15294649939001401</v>
      </c>
      <c r="BI1028" s="17">
        <v>0.24255468139803199</v>
      </c>
      <c r="BJ1028" s="17">
        <v>0.299238828108083</v>
      </c>
      <c r="BK1028" s="17">
        <v>0.26159528646131103</v>
      </c>
      <c r="BL1028" s="17"/>
      <c r="BM1028" s="17">
        <v>0.13450416523759301</v>
      </c>
      <c r="BN1028" s="17">
        <v>0.21947986473022399</v>
      </c>
      <c r="BO1028" s="17">
        <v>0.153894144046682</v>
      </c>
      <c r="BP1028" s="17">
        <v>0.1248586542148</v>
      </c>
      <c r="BQ1028" s="17">
        <v>0.19551730076541199</v>
      </c>
      <c r="BR1028" s="17">
        <v>0.22314279169579199</v>
      </c>
      <c r="BS1028" s="17"/>
      <c r="BT1028" s="17">
        <v>0.178404904796583</v>
      </c>
      <c r="BU1028" s="17">
        <v>0.15908501237695499</v>
      </c>
      <c r="BV1028" s="17"/>
      <c r="BW1028" s="17">
        <v>0.20988156496726301</v>
      </c>
      <c r="BX1028" s="17">
        <v>0.14155186137555401</v>
      </c>
      <c r="BY1028" s="17"/>
      <c r="BZ1028" s="17">
        <v>0.15536163155521801</v>
      </c>
      <c r="CA1028" s="17">
        <v>0.181184494541063</v>
      </c>
      <c r="CB1028" s="17" t="s">
        <v>131</v>
      </c>
      <c r="CC1028" s="17"/>
      <c r="CD1028" s="17">
        <v>0.16654637006419901</v>
      </c>
      <c r="CE1028" s="17">
        <v>0.105805604156969</v>
      </c>
      <c r="CF1028" s="17">
        <v>0.20988074947452601</v>
      </c>
      <c r="CG1028" s="17"/>
      <c r="CH1028" s="17">
        <v>0.163848907007518</v>
      </c>
      <c r="CI1028" s="17">
        <v>0.218566697412936</v>
      </c>
      <c r="CJ1028" s="17">
        <v>0.139079653436948</v>
      </c>
      <c r="CK1028" s="17"/>
      <c r="CL1028" s="17">
        <v>0.17263700480477001</v>
      </c>
      <c r="CM1028" s="17">
        <v>0.16977447149693201</v>
      </c>
      <c r="CN1028" s="17"/>
      <c r="CO1028" s="17">
        <v>0.32048644612024701</v>
      </c>
      <c r="CP1028" s="17">
        <v>0.24713329166004</v>
      </c>
      <c r="CQ1028" s="17">
        <v>0.120237082585032</v>
      </c>
      <c r="CR1028" s="17">
        <v>9.6696381384384494E-2</v>
      </c>
    </row>
    <row r="1029" spans="2:96" x14ac:dyDescent="0.25">
      <c r="B1029" t="s">
        <v>454</v>
      </c>
      <c r="C1029" s="17">
        <v>0.41684848726158402</v>
      </c>
      <c r="D1029" s="17">
        <v>0.41309618974871798</v>
      </c>
      <c r="E1029" s="17">
        <v>0.42790874843760901</v>
      </c>
      <c r="F1029" s="17"/>
      <c r="G1029" s="17">
        <v>0.38351972497166598</v>
      </c>
      <c r="H1029" s="17">
        <v>0.57608428360791597</v>
      </c>
      <c r="I1029" s="17">
        <v>0.33272300258319298</v>
      </c>
      <c r="J1029" s="17">
        <v>0.42794566448958199</v>
      </c>
      <c r="K1029" s="17">
        <v>0.34142915279858999</v>
      </c>
      <c r="L1029" s="17">
        <v>0.419335914965481</v>
      </c>
      <c r="M1029" s="17"/>
      <c r="N1029" s="17">
        <v>0.39180261784444997</v>
      </c>
      <c r="O1029" s="17">
        <v>0.37304905572503699</v>
      </c>
      <c r="P1029" s="17">
        <v>0.42987177358386403</v>
      </c>
      <c r="Q1029" s="17">
        <v>0.47773920080239202</v>
      </c>
      <c r="R1029" s="17"/>
      <c r="S1029" s="17">
        <v>0.433308458399499</v>
      </c>
      <c r="T1029" s="17">
        <v>0.44718948207694997</v>
      </c>
      <c r="U1029" s="17">
        <v>0.31114739069866698</v>
      </c>
      <c r="V1029" s="17">
        <v>0.50236234994351003</v>
      </c>
      <c r="W1029" s="17">
        <v>0.59402859437363098</v>
      </c>
      <c r="X1029" s="17">
        <v>0.43671542522392098</v>
      </c>
      <c r="Y1029" s="17">
        <v>0.395006203348577</v>
      </c>
      <c r="Z1029" s="17">
        <v>0.44548072292560398</v>
      </c>
      <c r="AA1029" s="17">
        <v>0.31573564164812201</v>
      </c>
      <c r="AB1029" s="17">
        <v>0.43297174134705302</v>
      </c>
      <c r="AC1029" s="17">
        <v>0.27653230825652803</v>
      </c>
      <c r="AD1029" s="17">
        <v>0.40569635441604801</v>
      </c>
      <c r="AE1029" s="17"/>
      <c r="AF1029" s="17">
        <v>0.398345890115538</v>
      </c>
      <c r="AG1029" s="17">
        <v>0.508929882502827</v>
      </c>
      <c r="AH1029" s="17">
        <v>0.23750462605646999</v>
      </c>
      <c r="AI1029" s="17">
        <v>0</v>
      </c>
      <c r="AJ1029" s="17">
        <v>0.40927194429498298</v>
      </c>
      <c r="AK1029" s="17"/>
      <c r="AL1029" s="17">
        <v>0.32512582500124398</v>
      </c>
      <c r="AM1029" s="17">
        <v>0.53469110330711001</v>
      </c>
      <c r="AN1029" s="17">
        <v>0.35499257174507498</v>
      </c>
      <c r="AO1029" s="17"/>
      <c r="AP1029" s="17">
        <v>0.45493992591882199</v>
      </c>
      <c r="AQ1029" s="17">
        <v>0.42598662732977199</v>
      </c>
      <c r="AR1029" s="17">
        <v>0.44875773483516801</v>
      </c>
      <c r="AS1029" s="17">
        <v>0.32345204643605202</v>
      </c>
      <c r="AT1029" s="17">
        <v>0.44388336006427698</v>
      </c>
      <c r="AU1029" s="17"/>
      <c r="AV1029" s="17">
        <v>0</v>
      </c>
      <c r="AW1029" s="17">
        <v>0.234435079972523</v>
      </c>
      <c r="AX1029" s="17">
        <v>0.53446557332446798</v>
      </c>
      <c r="AY1029" s="17">
        <v>0.41978428058029099</v>
      </c>
      <c r="AZ1029" s="17">
        <v>0.60621952326613604</v>
      </c>
      <c r="BA1029" s="17">
        <v>0.38438356588331501</v>
      </c>
      <c r="BB1029" s="17">
        <v>0.25676606273970498</v>
      </c>
      <c r="BC1029" s="17">
        <v>0.51449378524032896</v>
      </c>
      <c r="BD1029" s="17">
        <v>0.35539809744462802</v>
      </c>
      <c r="BE1029" s="17">
        <v>0.185246076567331</v>
      </c>
      <c r="BF1029" s="17">
        <v>0.43594414868647302</v>
      </c>
      <c r="BG1029" s="17">
        <v>0.38080341853035399</v>
      </c>
      <c r="BH1029" s="17">
        <v>0.43937124599775901</v>
      </c>
      <c r="BI1029" s="17">
        <v>0.25273317348129098</v>
      </c>
      <c r="BJ1029" s="17">
        <v>0.413744516176967</v>
      </c>
      <c r="BK1029" s="17">
        <v>0.46815419308129502</v>
      </c>
      <c r="BL1029" s="17"/>
      <c r="BM1029" s="17">
        <v>0.45099618856262702</v>
      </c>
      <c r="BN1029" s="17">
        <v>0.39389843969524202</v>
      </c>
      <c r="BO1029" s="17">
        <v>0.43905724197637103</v>
      </c>
      <c r="BP1029" s="17">
        <v>0.40923694282253698</v>
      </c>
      <c r="BQ1029" s="17">
        <v>0.39341885304156499</v>
      </c>
      <c r="BR1029" s="17">
        <v>0.39675418479519903</v>
      </c>
      <c r="BS1029" s="17"/>
      <c r="BT1029" s="17">
        <v>0.43665456651240497</v>
      </c>
      <c r="BU1029" s="17">
        <v>0.395883108828324</v>
      </c>
      <c r="BV1029" s="17"/>
      <c r="BW1029" s="17">
        <v>0.39689432762746402</v>
      </c>
      <c r="BX1029" s="17">
        <v>0.31458399617573601</v>
      </c>
      <c r="BY1029" s="17"/>
      <c r="BZ1029" s="17">
        <v>0.39065836109393398</v>
      </c>
      <c r="CA1029" s="17">
        <v>0.42878943037939499</v>
      </c>
      <c r="CB1029" s="17" t="s">
        <v>131</v>
      </c>
      <c r="CC1029" s="17"/>
      <c r="CD1029" s="17">
        <v>0.39695999544160498</v>
      </c>
      <c r="CE1029" s="17">
        <v>0.47097889913382601</v>
      </c>
      <c r="CF1029" s="17">
        <v>0.17976049570359201</v>
      </c>
      <c r="CG1029" s="17"/>
      <c r="CH1029" s="17">
        <v>0.44293761703818602</v>
      </c>
      <c r="CI1029" s="17">
        <v>0.38255029075409203</v>
      </c>
      <c r="CJ1029" s="17">
        <v>0.35865101408232503</v>
      </c>
      <c r="CK1029" s="17"/>
      <c r="CL1029" s="17">
        <v>0.41151183273526798</v>
      </c>
      <c r="CM1029" s="17">
        <v>0.42401712837629801</v>
      </c>
      <c r="CN1029" s="17"/>
      <c r="CO1029" s="17">
        <v>0.27752817331230001</v>
      </c>
      <c r="CP1029" s="17">
        <v>0.40002259583105898</v>
      </c>
      <c r="CQ1029" s="17">
        <v>0.476044934716366</v>
      </c>
      <c r="CR1029" s="17">
        <v>0.39324382946651498</v>
      </c>
    </row>
    <row r="1030" spans="2:96" x14ac:dyDescent="0.25">
      <c r="B1030" t="s">
        <v>455</v>
      </c>
      <c r="C1030" s="17">
        <v>0.24433817782106201</v>
      </c>
      <c r="D1030" s="17">
        <v>0.249257462396857</v>
      </c>
      <c r="E1030" s="17">
        <v>0.237646037874718</v>
      </c>
      <c r="F1030" s="17"/>
      <c r="G1030" s="17">
        <v>0.25930518922974599</v>
      </c>
      <c r="H1030" s="17">
        <v>0.141453832159946</v>
      </c>
      <c r="I1030" s="17">
        <v>0.32999190493715103</v>
      </c>
      <c r="J1030" s="17">
        <v>0.30789248856854101</v>
      </c>
      <c r="K1030" s="17">
        <v>0.209421525214222</v>
      </c>
      <c r="L1030" s="17">
        <v>0.209700868941083</v>
      </c>
      <c r="M1030" s="17"/>
      <c r="N1030" s="17">
        <v>0.27877378434329803</v>
      </c>
      <c r="O1030" s="17">
        <v>0.22603426437539001</v>
      </c>
      <c r="P1030" s="17">
        <v>0.27883672417625899</v>
      </c>
      <c r="Q1030" s="17">
        <v>0.20250346219955001</v>
      </c>
      <c r="R1030" s="17"/>
      <c r="S1030" s="17">
        <v>0.16912349654265499</v>
      </c>
      <c r="T1030" s="17">
        <v>0.25630093000719401</v>
      </c>
      <c r="U1030" s="17">
        <v>0.41177439639565999</v>
      </c>
      <c r="V1030" s="17">
        <v>0.18754602111743501</v>
      </c>
      <c r="W1030" s="17">
        <v>0.150692564232805</v>
      </c>
      <c r="X1030" s="17">
        <v>0.32517775058360199</v>
      </c>
      <c r="Y1030" s="17">
        <v>0.35765024471159201</v>
      </c>
      <c r="Z1030" s="17">
        <v>0.39884794372994797</v>
      </c>
      <c r="AA1030" s="17">
        <v>9.6509976881493695E-2</v>
      </c>
      <c r="AB1030" s="17">
        <v>0.17924183045963199</v>
      </c>
      <c r="AC1030" s="17">
        <v>0.31150166370047699</v>
      </c>
      <c r="AD1030" s="17">
        <v>0.20374440547709899</v>
      </c>
      <c r="AE1030" s="17"/>
      <c r="AF1030" s="17">
        <v>0.202542933807137</v>
      </c>
      <c r="AG1030" s="17">
        <v>0.21910207515696001</v>
      </c>
      <c r="AH1030" s="17">
        <v>0.39781883999161699</v>
      </c>
      <c r="AI1030" s="17">
        <v>0.70273218365988799</v>
      </c>
      <c r="AJ1030" s="17">
        <v>0.31302249892216399</v>
      </c>
      <c r="AK1030" s="17"/>
      <c r="AL1030" s="17">
        <v>0.20531912907973601</v>
      </c>
      <c r="AM1030" s="17">
        <v>0.23312169371400199</v>
      </c>
      <c r="AN1030" s="17">
        <v>0.26691260305389303</v>
      </c>
      <c r="AO1030" s="17"/>
      <c r="AP1030" s="17">
        <v>0.186909300727609</v>
      </c>
      <c r="AQ1030" s="17">
        <v>0.28741880346898602</v>
      </c>
      <c r="AR1030" s="17">
        <v>0.205996824524348</v>
      </c>
      <c r="AS1030" s="17">
        <v>0.35163762764086598</v>
      </c>
      <c r="AT1030" s="17">
        <v>0.222967872028903</v>
      </c>
      <c r="AU1030" s="17"/>
      <c r="AV1030" s="17">
        <v>0</v>
      </c>
      <c r="AW1030" s="17">
        <v>0.16390268707705499</v>
      </c>
      <c r="AX1030" s="17">
        <v>0.17120105180485401</v>
      </c>
      <c r="AY1030" s="17">
        <v>0.278539958342366</v>
      </c>
      <c r="AZ1030" s="17">
        <v>0.24690639584966401</v>
      </c>
      <c r="BA1030" s="17">
        <v>0.212304622351598</v>
      </c>
      <c r="BB1030" s="17">
        <v>0.36814136329702501</v>
      </c>
      <c r="BC1030" s="17">
        <v>0.17126545013033601</v>
      </c>
      <c r="BD1030" s="17">
        <v>0.28171150488999402</v>
      </c>
      <c r="BE1030" s="17">
        <v>0.23178050108458401</v>
      </c>
      <c r="BF1030" s="17">
        <v>0.33164084124291898</v>
      </c>
      <c r="BG1030" s="17">
        <v>0.298891334749875</v>
      </c>
      <c r="BH1030" s="17">
        <v>0.35196527621923601</v>
      </c>
      <c r="BI1030" s="17">
        <v>0.36918728786478899</v>
      </c>
      <c r="BJ1030" s="17">
        <v>0.13362099623477899</v>
      </c>
      <c r="BK1030" s="17">
        <v>0.14718459158059499</v>
      </c>
      <c r="BL1030" s="17"/>
      <c r="BM1030" s="17">
        <v>0.230423360038994</v>
      </c>
      <c r="BN1030" s="17">
        <v>0.227039856252363</v>
      </c>
      <c r="BO1030" s="17">
        <v>0.23378231592364501</v>
      </c>
      <c r="BP1030" s="17">
        <v>0.26666456179322301</v>
      </c>
      <c r="BQ1030" s="17">
        <v>0.307358503570482</v>
      </c>
      <c r="BR1030" s="17">
        <v>0.233522124606207</v>
      </c>
      <c r="BS1030" s="17"/>
      <c r="BT1030" s="17">
        <v>0.25649261227377002</v>
      </c>
      <c r="BU1030" s="17">
        <v>0.235377005363443</v>
      </c>
      <c r="BV1030" s="17"/>
      <c r="BW1030" s="17">
        <v>0.25449077950615301</v>
      </c>
      <c r="BX1030" s="17">
        <v>0.26728973459380501</v>
      </c>
      <c r="BY1030" s="17"/>
      <c r="BZ1030" s="17">
        <v>0.24063662914841599</v>
      </c>
      <c r="CA1030" s="17">
        <v>0.24602583605779399</v>
      </c>
      <c r="CB1030" s="17" t="s">
        <v>131</v>
      </c>
      <c r="CC1030" s="17"/>
      <c r="CD1030" s="17">
        <v>0.25185610976119399</v>
      </c>
      <c r="CE1030" s="17">
        <v>0.26068685459922902</v>
      </c>
      <c r="CF1030" s="17">
        <v>0.18602406611748801</v>
      </c>
      <c r="CG1030" s="17"/>
      <c r="CH1030" s="17">
        <v>0.24600354410436301</v>
      </c>
      <c r="CI1030" s="17">
        <v>0.241422547416905</v>
      </c>
      <c r="CJ1030" s="17">
        <v>0.249962964263054</v>
      </c>
      <c r="CK1030" s="17"/>
      <c r="CL1030" s="17">
        <v>0.275181967869224</v>
      </c>
      <c r="CM1030" s="17">
        <v>0.21048544136824801</v>
      </c>
      <c r="CN1030" s="17"/>
      <c r="CO1030" s="17">
        <v>0.329486013975201</v>
      </c>
      <c r="CP1030" s="17">
        <v>0.23835303747800601</v>
      </c>
      <c r="CQ1030" s="17">
        <v>0.239838824323135</v>
      </c>
      <c r="CR1030" s="17">
        <v>0.22812094989647899</v>
      </c>
    </row>
    <row r="1031" spans="2:96" x14ac:dyDescent="0.25">
      <c r="B1031" t="s">
        <v>456</v>
      </c>
      <c r="C1031" s="17">
        <v>0.120793789572944</v>
      </c>
      <c r="D1031" s="17">
        <v>0.12784029356832</v>
      </c>
      <c r="E1031" s="17">
        <v>0.103650854777496</v>
      </c>
      <c r="F1031" s="17"/>
      <c r="G1031" s="17">
        <v>0.107349167016626</v>
      </c>
      <c r="H1031" s="17">
        <v>7.4447735402931703E-2</v>
      </c>
      <c r="I1031" s="17">
        <v>0.103478266421394</v>
      </c>
      <c r="J1031" s="17">
        <v>0.15136215589916099</v>
      </c>
      <c r="K1031" s="17">
        <v>0.18070380529413699</v>
      </c>
      <c r="L1031" s="17">
        <v>0.124075571042671</v>
      </c>
      <c r="M1031" s="17"/>
      <c r="N1031" s="17">
        <v>0.12542176209241701</v>
      </c>
      <c r="O1031" s="17">
        <v>0.107464520785668</v>
      </c>
      <c r="P1031" s="17">
        <v>0.11234524712164801</v>
      </c>
      <c r="Q1031" s="17">
        <v>0.127279008867975</v>
      </c>
      <c r="R1031" s="17"/>
      <c r="S1031" s="17">
        <v>0.13140294209496101</v>
      </c>
      <c r="T1031" s="17">
        <v>0.13840853786712201</v>
      </c>
      <c r="U1031" s="17">
        <v>6.05254152822607E-2</v>
      </c>
      <c r="V1031" s="17">
        <v>0.13480125136924401</v>
      </c>
      <c r="W1031" s="17">
        <v>6.6171805666729699E-2</v>
      </c>
      <c r="X1031" s="17">
        <v>8.6238346277028394E-2</v>
      </c>
      <c r="Y1031" s="17">
        <v>0.166275718638668</v>
      </c>
      <c r="Z1031" s="17">
        <v>6.8897440647055996E-2</v>
      </c>
      <c r="AA1031" s="17">
        <v>0.197809037918634</v>
      </c>
      <c r="AB1031" s="17">
        <v>0.17546789859640199</v>
      </c>
      <c r="AC1031" s="17">
        <v>8.7202407600144596E-2</v>
      </c>
      <c r="AD1031" s="17">
        <v>0.111264270485713</v>
      </c>
      <c r="AE1031" s="17"/>
      <c r="AF1031" s="17">
        <v>0.114532932724735</v>
      </c>
      <c r="AG1031" s="17">
        <v>9.1159938384624301E-2</v>
      </c>
      <c r="AH1031" s="17">
        <v>0.120040052406628</v>
      </c>
      <c r="AI1031" s="17">
        <v>0.151092855525152</v>
      </c>
      <c r="AJ1031" s="17">
        <v>0.12618723728945</v>
      </c>
      <c r="AK1031" s="17"/>
      <c r="AL1031" s="17">
        <v>0.10134442710675499</v>
      </c>
      <c r="AM1031" s="17">
        <v>9.0871408137479598E-2</v>
      </c>
      <c r="AN1031" s="17">
        <v>0.10008562660006699</v>
      </c>
      <c r="AO1031" s="17"/>
      <c r="AP1031" s="17">
        <v>0.12223485924894401</v>
      </c>
      <c r="AQ1031" s="17">
        <v>0.127178927188278</v>
      </c>
      <c r="AR1031" s="17">
        <v>0.126292688336269</v>
      </c>
      <c r="AS1031" s="17">
        <v>7.2156529138488898E-2</v>
      </c>
      <c r="AT1031" s="17">
        <v>0</v>
      </c>
      <c r="AU1031" s="17"/>
      <c r="AV1031" s="17">
        <v>1</v>
      </c>
      <c r="AW1031" s="17">
        <v>0.39636171250278102</v>
      </c>
      <c r="AX1031" s="17">
        <v>0.10361781193268101</v>
      </c>
      <c r="AY1031" s="17">
        <v>9.7442910729108198E-2</v>
      </c>
      <c r="AZ1031" s="17">
        <v>7.0702947397943902E-2</v>
      </c>
      <c r="BA1031" s="17">
        <v>0.13774646130764501</v>
      </c>
      <c r="BB1031" s="17">
        <v>0.114189299334304</v>
      </c>
      <c r="BC1031" s="17">
        <v>0.17717475567619101</v>
      </c>
      <c r="BD1031" s="17">
        <v>7.0964634719545505E-2</v>
      </c>
      <c r="BE1031" s="17">
        <v>0.15260323801709899</v>
      </c>
      <c r="BF1031" s="17">
        <v>8.2704874179336196E-2</v>
      </c>
      <c r="BG1031" s="17">
        <v>8.2532131619548199E-2</v>
      </c>
      <c r="BH1031" s="17">
        <v>5.57169783929913E-2</v>
      </c>
      <c r="BI1031" s="17">
        <v>0</v>
      </c>
      <c r="BJ1031" s="17">
        <v>0.153395659480171</v>
      </c>
      <c r="BK1031" s="17">
        <v>5.8093840813468599E-2</v>
      </c>
      <c r="BL1031" s="17"/>
      <c r="BM1031" s="17">
        <v>0.15229646878775599</v>
      </c>
      <c r="BN1031" s="17">
        <v>0.111609677824082</v>
      </c>
      <c r="BO1031" s="17">
        <v>0.117582185449875</v>
      </c>
      <c r="BP1031" s="17">
        <v>0.121078540473836</v>
      </c>
      <c r="BQ1031" s="17">
        <v>6.0707746047226202E-2</v>
      </c>
      <c r="BR1031" s="17">
        <v>0.12763279061340099</v>
      </c>
      <c r="BS1031" s="17"/>
      <c r="BT1031" s="17">
        <v>0.10329826858677001</v>
      </c>
      <c r="BU1031" s="17">
        <v>0.142950802094785</v>
      </c>
      <c r="BV1031" s="17"/>
      <c r="BW1031" s="17">
        <v>0.102355744956038</v>
      </c>
      <c r="BX1031" s="17">
        <v>0.13587833510718</v>
      </c>
      <c r="BY1031" s="17"/>
      <c r="BZ1031" s="17">
        <v>0.124295927706102</v>
      </c>
      <c r="CA1031" s="17">
        <v>0.11919704918417801</v>
      </c>
      <c r="CB1031" s="17" t="s">
        <v>131</v>
      </c>
      <c r="CC1031" s="17"/>
      <c r="CD1031" s="17">
        <v>0.104276959066727</v>
      </c>
      <c r="CE1031" s="17">
        <v>8.7923939990829703E-2</v>
      </c>
      <c r="CF1031" s="17">
        <v>0.309574136522141</v>
      </c>
      <c r="CG1031" s="17"/>
      <c r="CH1031" s="17">
        <v>0.111862139599296</v>
      </c>
      <c r="CI1031" s="17">
        <v>0.116624502789075</v>
      </c>
      <c r="CJ1031" s="17">
        <v>0.17200531946025099</v>
      </c>
      <c r="CK1031" s="17"/>
      <c r="CL1031" s="17">
        <v>0.11608235780262199</v>
      </c>
      <c r="CM1031" s="17">
        <v>0.133489347488564</v>
      </c>
      <c r="CN1031" s="17"/>
      <c r="CO1031" s="17">
        <v>4.69314248560872E-2</v>
      </c>
      <c r="CP1031" s="17">
        <v>7.1533890836704694E-2</v>
      </c>
      <c r="CQ1031" s="17">
        <v>0.105494166273829</v>
      </c>
      <c r="CR1031" s="17">
        <v>0.24996365300773701</v>
      </c>
    </row>
    <row r="1032" spans="2:96" x14ac:dyDescent="0.25">
      <c r="B1032" t="s">
        <v>175</v>
      </c>
      <c r="C1032" s="17">
        <v>4.4921614957753798E-2</v>
      </c>
      <c r="D1032" s="17">
        <v>3.4681109247687698E-2</v>
      </c>
      <c r="E1032" s="17">
        <v>5.71126975120336E-2</v>
      </c>
      <c r="F1032" s="17"/>
      <c r="G1032" s="17">
        <v>0</v>
      </c>
      <c r="H1032" s="17">
        <v>4.7687918508499003E-2</v>
      </c>
      <c r="I1032" s="17">
        <v>6.1684735347888701E-2</v>
      </c>
      <c r="J1032" s="17">
        <v>2.7315100391029901E-2</v>
      </c>
      <c r="K1032" s="17">
        <v>3.3723591721755597E-2</v>
      </c>
      <c r="L1032" s="17">
        <v>8.3082545958392706E-2</v>
      </c>
      <c r="M1032" s="17"/>
      <c r="N1032" s="17">
        <v>3.6363074115560903E-2</v>
      </c>
      <c r="O1032" s="17">
        <v>7.3688858565808299E-2</v>
      </c>
      <c r="P1032" s="17">
        <v>5.5782055618133999E-2</v>
      </c>
      <c r="Q1032" s="17">
        <v>1.7588302778508199E-2</v>
      </c>
      <c r="R1032" s="17"/>
      <c r="S1032" s="17">
        <v>1.54021152853124E-2</v>
      </c>
      <c r="T1032" s="17">
        <v>6.95527238161045E-2</v>
      </c>
      <c r="U1032" s="17">
        <v>2.0820320969321099E-2</v>
      </c>
      <c r="V1032" s="17">
        <v>4.8054480554756203E-2</v>
      </c>
      <c r="W1032" s="17">
        <v>5.07451363845852E-2</v>
      </c>
      <c r="X1032" s="17">
        <v>3.5103187895159899E-2</v>
      </c>
      <c r="Y1032" s="17">
        <v>0</v>
      </c>
      <c r="Z1032" s="17">
        <v>0</v>
      </c>
      <c r="AA1032" s="17">
        <v>0.13703712805799101</v>
      </c>
      <c r="AB1032" s="17">
        <v>8.9220200221157703E-2</v>
      </c>
      <c r="AC1032" s="17">
        <v>0</v>
      </c>
      <c r="AD1032" s="17">
        <v>7.1998487814395204E-2</v>
      </c>
      <c r="AE1032" s="17"/>
      <c r="AF1032" s="17">
        <v>3.5394966487741403E-2</v>
      </c>
      <c r="AG1032" s="17">
        <v>6.6433462923622497E-2</v>
      </c>
      <c r="AH1032" s="17">
        <v>5.1927448100906999E-2</v>
      </c>
      <c r="AI1032" s="17">
        <v>0</v>
      </c>
      <c r="AJ1032" s="17">
        <v>1.29879639861918E-2</v>
      </c>
      <c r="AK1032" s="17"/>
      <c r="AL1032" s="17">
        <v>3.4777267867545002E-2</v>
      </c>
      <c r="AM1032" s="17">
        <v>2.8502648754564E-2</v>
      </c>
      <c r="AN1032" s="17">
        <v>6.9487324473550494E-2</v>
      </c>
      <c r="AO1032" s="17"/>
      <c r="AP1032" s="17">
        <v>5.8944087465835397E-2</v>
      </c>
      <c r="AQ1032" s="17">
        <v>2.27950931534255E-2</v>
      </c>
      <c r="AR1032" s="17">
        <v>3.8004534370570803E-2</v>
      </c>
      <c r="AS1032" s="17">
        <v>5.9782646005940902E-2</v>
      </c>
      <c r="AT1032" s="17">
        <v>0</v>
      </c>
      <c r="AU1032" s="17"/>
      <c r="AV1032" s="17">
        <v>0</v>
      </c>
      <c r="AW1032" s="17">
        <v>0</v>
      </c>
      <c r="AX1032" s="17">
        <v>0</v>
      </c>
      <c r="AY1032" s="17">
        <v>7.9724281758442594E-2</v>
      </c>
      <c r="AZ1032" s="17">
        <v>4.6700197046777102E-2</v>
      </c>
      <c r="BA1032" s="17">
        <v>7.5607506973341801E-2</v>
      </c>
      <c r="BB1032" s="17">
        <v>0.116646030673941</v>
      </c>
      <c r="BC1032" s="17">
        <v>0</v>
      </c>
      <c r="BD1032" s="17">
        <v>3.3069795873208498E-2</v>
      </c>
      <c r="BE1032" s="17">
        <v>0</v>
      </c>
      <c r="BF1032" s="17">
        <v>5.0702254295181E-2</v>
      </c>
      <c r="BG1032" s="17">
        <v>5.6760950409143002E-2</v>
      </c>
      <c r="BH1032" s="17">
        <v>0</v>
      </c>
      <c r="BI1032" s="17">
        <v>0.135524857255888</v>
      </c>
      <c r="BJ1032" s="17">
        <v>0</v>
      </c>
      <c r="BK1032" s="17">
        <v>6.4972088063329603E-2</v>
      </c>
      <c r="BL1032" s="17"/>
      <c r="BM1032" s="17">
        <v>3.1779817373030601E-2</v>
      </c>
      <c r="BN1032" s="17">
        <v>4.7972161498089E-2</v>
      </c>
      <c r="BO1032" s="17">
        <v>5.5684112603427101E-2</v>
      </c>
      <c r="BP1032" s="17">
        <v>7.8161300695603703E-2</v>
      </c>
      <c r="BQ1032" s="17">
        <v>4.2997596575315197E-2</v>
      </c>
      <c r="BR1032" s="17">
        <v>1.8948108289401501E-2</v>
      </c>
      <c r="BS1032" s="17"/>
      <c r="BT1032" s="17">
        <v>2.5149647830472601E-2</v>
      </c>
      <c r="BU1032" s="17">
        <v>6.6704071336493004E-2</v>
      </c>
      <c r="BV1032" s="17"/>
      <c r="BW1032" s="17">
        <v>3.63775829430815E-2</v>
      </c>
      <c r="BX1032" s="17">
        <v>0.140696072747724</v>
      </c>
      <c r="BY1032" s="17"/>
      <c r="BZ1032" s="17">
        <v>8.9047450496330796E-2</v>
      </c>
      <c r="CA1032" s="17">
        <v>2.4803189837569999E-2</v>
      </c>
      <c r="CB1032" s="17" t="s">
        <v>131</v>
      </c>
      <c r="CC1032" s="17"/>
      <c r="CD1032" s="17">
        <v>8.0360565666275197E-2</v>
      </c>
      <c r="CE1032" s="17">
        <v>7.4604702119146493E-2</v>
      </c>
      <c r="CF1032" s="17">
        <v>0.11476055218225301</v>
      </c>
      <c r="CG1032" s="17"/>
      <c r="CH1032" s="17">
        <v>3.5347792250637597E-2</v>
      </c>
      <c r="CI1032" s="17">
        <v>4.0835961626992601E-2</v>
      </c>
      <c r="CJ1032" s="17">
        <v>8.0301048757421195E-2</v>
      </c>
      <c r="CK1032" s="17"/>
      <c r="CL1032" s="17">
        <v>2.45868367881159E-2</v>
      </c>
      <c r="CM1032" s="17">
        <v>6.22336112699583E-2</v>
      </c>
      <c r="CN1032" s="17"/>
      <c r="CO1032" s="17">
        <v>2.5567941736164401E-2</v>
      </c>
      <c r="CP1032" s="17">
        <v>4.2957184194189903E-2</v>
      </c>
      <c r="CQ1032" s="17">
        <v>5.8384992101637397E-2</v>
      </c>
      <c r="CR1032" s="17">
        <v>3.19751862448844E-2</v>
      </c>
    </row>
    <row r="1033" spans="2:96" x14ac:dyDescent="0.25">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c r="AD1033" s="17"/>
      <c r="AE1033" s="17"/>
      <c r="AF1033" s="17"/>
      <c r="AG1033" s="17"/>
      <c r="AH1033" s="17"/>
      <c r="AI1033" s="17"/>
      <c r="AJ1033" s="17"/>
      <c r="AK1033" s="17"/>
      <c r="AL1033" s="17"/>
      <c r="AM1033" s="17"/>
      <c r="AN1033" s="17"/>
      <c r="AO1033" s="17"/>
      <c r="AP1033" s="17"/>
      <c r="AQ1033" s="17"/>
      <c r="AR1033" s="17"/>
      <c r="AS1033" s="17"/>
      <c r="AT1033" s="17"/>
      <c r="AU1033" s="17"/>
      <c r="AV1033" s="17"/>
      <c r="AW1033" s="17"/>
      <c r="AX1033" s="17"/>
      <c r="AY1033" s="17"/>
      <c r="AZ1033" s="17"/>
      <c r="BA1033" s="17"/>
      <c r="BB1033" s="17"/>
      <c r="BC1033" s="17"/>
      <c r="BD1033" s="17"/>
      <c r="BE1033" s="17"/>
      <c r="BF1033" s="17"/>
      <c r="BG1033" s="17"/>
      <c r="BH1033" s="17"/>
      <c r="BI1033" s="17"/>
      <c r="BJ1033" s="17"/>
      <c r="BK1033" s="17"/>
      <c r="BL1033" s="17"/>
      <c r="BM1033" s="17"/>
      <c r="BN1033" s="17"/>
      <c r="BO1033" s="17"/>
      <c r="BP1033" s="17"/>
      <c r="BQ1033" s="17"/>
      <c r="BR1033" s="17"/>
      <c r="BS1033" s="17"/>
      <c r="BT1033" s="17"/>
      <c r="BU1033" s="17"/>
      <c r="BV1033" s="17"/>
      <c r="BW1033" s="17"/>
      <c r="BX1033" s="17"/>
      <c r="BY1033" s="17"/>
      <c r="BZ1033" s="17"/>
      <c r="CA1033" s="17"/>
      <c r="CB1033" s="17"/>
      <c r="CC1033" s="17"/>
      <c r="CD1033" s="17"/>
      <c r="CE1033" s="17"/>
      <c r="CF1033" s="17"/>
      <c r="CG1033" s="17"/>
      <c r="CH1033" s="17"/>
      <c r="CI1033" s="17"/>
      <c r="CJ1033" s="17"/>
      <c r="CK1033" s="17"/>
      <c r="CL1033" s="17"/>
      <c r="CM1033" s="17"/>
      <c r="CN1033" s="17"/>
      <c r="CO1033" s="17"/>
      <c r="CP1033" s="17"/>
      <c r="CQ1033" s="17"/>
      <c r="CR1033" s="17"/>
    </row>
    <row r="1034" spans="2:96" x14ac:dyDescent="0.25">
      <c r="B1034" s="6" t="s">
        <v>481</v>
      </c>
      <c r="C1034" s="17"/>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c r="AD1034" s="17"/>
      <c r="AE1034" s="17"/>
      <c r="AF1034" s="17"/>
      <c r="AG1034" s="17"/>
      <c r="AH1034" s="17"/>
      <c r="AI1034" s="17"/>
      <c r="AJ1034" s="17"/>
      <c r="AK1034" s="17"/>
      <c r="AL1034" s="17"/>
      <c r="AM1034" s="17"/>
      <c r="AN1034" s="17"/>
      <c r="AO1034" s="17"/>
      <c r="AP1034" s="17"/>
      <c r="AQ1034" s="17"/>
      <c r="AR1034" s="17"/>
      <c r="AS1034" s="17"/>
      <c r="AT1034" s="17"/>
      <c r="AU1034" s="17"/>
      <c r="AV1034" s="17"/>
      <c r="AW1034" s="17"/>
      <c r="AX1034" s="17"/>
      <c r="AY1034" s="17"/>
      <c r="AZ1034" s="17"/>
      <c r="BA1034" s="17"/>
      <c r="BB1034" s="17"/>
      <c r="BC1034" s="17"/>
      <c r="BD1034" s="17"/>
      <c r="BE1034" s="17"/>
      <c r="BF1034" s="17"/>
      <c r="BG1034" s="17"/>
      <c r="BH1034" s="17"/>
      <c r="BI1034" s="17"/>
      <c r="BJ1034" s="17"/>
      <c r="BK1034" s="17"/>
      <c r="BL1034" s="17"/>
      <c r="BM1034" s="17"/>
      <c r="BN1034" s="17"/>
      <c r="BO1034" s="17"/>
      <c r="BP1034" s="17"/>
      <c r="BQ1034" s="17"/>
      <c r="BR1034" s="17"/>
      <c r="BS1034" s="17"/>
      <c r="BT1034" s="17"/>
      <c r="BU1034" s="17"/>
      <c r="BV1034" s="17"/>
      <c r="BW1034" s="17"/>
      <c r="BX1034" s="17"/>
      <c r="BY1034" s="17"/>
      <c r="BZ1034" s="17"/>
      <c r="CA1034" s="17"/>
      <c r="CB1034" s="17"/>
      <c r="CC1034" s="17"/>
      <c r="CD1034" s="17"/>
      <c r="CE1034" s="17"/>
      <c r="CF1034" s="17"/>
      <c r="CG1034" s="17"/>
      <c r="CH1034" s="17"/>
      <c r="CI1034" s="17"/>
      <c r="CJ1034" s="17"/>
      <c r="CK1034" s="17"/>
      <c r="CL1034" s="17"/>
      <c r="CM1034" s="17"/>
      <c r="CN1034" s="17"/>
      <c r="CO1034" s="17"/>
      <c r="CP1034" s="17"/>
      <c r="CQ1034" s="17"/>
      <c r="CR1034" s="17"/>
    </row>
    <row r="1035" spans="2:96" x14ac:dyDescent="0.25">
      <c r="B1035" s="24" t="s">
        <v>402</v>
      </c>
      <c r="C1035" s="17"/>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c r="AD1035" s="17"/>
      <c r="AE1035" s="17"/>
      <c r="AF1035" s="17"/>
      <c r="AG1035" s="17"/>
      <c r="AH1035" s="17"/>
      <c r="AI1035" s="17"/>
      <c r="AJ1035" s="17"/>
      <c r="AK1035" s="17"/>
      <c r="AL1035" s="17"/>
      <c r="AM1035" s="17"/>
      <c r="AN1035" s="17"/>
      <c r="AO1035" s="17"/>
      <c r="AP1035" s="17"/>
      <c r="AQ1035" s="17"/>
      <c r="AR1035" s="17"/>
      <c r="AS1035" s="17"/>
      <c r="AT1035" s="17"/>
      <c r="AU1035" s="17"/>
      <c r="AV1035" s="17"/>
      <c r="AW1035" s="17"/>
      <c r="AX1035" s="17"/>
      <c r="AY1035" s="17"/>
      <c r="AZ1035" s="17"/>
      <c r="BA1035" s="17"/>
      <c r="BB1035" s="17"/>
      <c r="BC1035" s="17"/>
      <c r="BD1035" s="17"/>
      <c r="BE1035" s="17"/>
      <c r="BF1035" s="17"/>
      <c r="BG1035" s="17"/>
      <c r="BH1035" s="17"/>
      <c r="BI1035" s="17"/>
      <c r="BJ1035" s="17"/>
      <c r="BK1035" s="17"/>
      <c r="BL1035" s="17"/>
      <c r="BM1035" s="17"/>
      <c r="BN1035" s="17"/>
      <c r="BO1035" s="17"/>
      <c r="BP1035" s="17"/>
      <c r="BQ1035" s="17"/>
      <c r="BR1035" s="17"/>
      <c r="BS1035" s="17"/>
      <c r="BT1035" s="17"/>
      <c r="BU1035" s="17"/>
      <c r="BV1035" s="17"/>
      <c r="BW1035" s="17"/>
      <c r="BX1035" s="17"/>
      <c r="BY1035" s="17"/>
      <c r="BZ1035" s="17"/>
      <c r="CA1035" s="17"/>
      <c r="CB1035" s="17"/>
      <c r="CC1035" s="17"/>
      <c r="CD1035" s="17"/>
      <c r="CE1035" s="17"/>
      <c r="CF1035" s="17"/>
      <c r="CG1035" s="17"/>
      <c r="CH1035" s="17"/>
      <c r="CI1035" s="17"/>
      <c r="CJ1035" s="17"/>
      <c r="CK1035" s="17"/>
      <c r="CL1035" s="17"/>
      <c r="CM1035" s="17"/>
      <c r="CN1035" s="17"/>
      <c r="CO1035" s="17"/>
      <c r="CP1035" s="17"/>
      <c r="CQ1035" s="17"/>
      <c r="CR1035" s="17"/>
    </row>
    <row r="1036" spans="2:96" x14ac:dyDescent="0.25">
      <c r="B1036" t="s">
        <v>453</v>
      </c>
      <c r="C1036" s="17">
        <v>0.17378141078828299</v>
      </c>
      <c r="D1036" s="17">
        <v>0.180235464807149</v>
      </c>
      <c r="E1036" s="17">
        <v>0.16942589972029401</v>
      </c>
      <c r="F1036" s="17"/>
      <c r="G1036" s="17">
        <v>0.22323351478293199</v>
      </c>
      <c r="H1036" s="17">
        <v>0.232190722125105</v>
      </c>
      <c r="I1036" s="17">
        <v>0.116415166372301</v>
      </c>
      <c r="J1036" s="17">
        <v>0.115075273800423</v>
      </c>
      <c r="K1036" s="17">
        <v>0.25400340894328099</v>
      </c>
      <c r="L1036" s="17">
        <v>0.138456554949445</v>
      </c>
      <c r="M1036" s="17"/>
      <c r="N1036" s="17">
        <v>0.15371910935299099</v>
      </c>
      <c r="O1036" s="17">
        <v>0.2217237341676</v>
      </c>
      <c r="P1036" s="17">
        <v>0.14531748610384401</v>
      </c>
      <c r="Q1036" s="17">
        <v>0.17191880335915899</v>
      </c>
      <c r="R1036" s="17"/>
      <c r="S1036" s="17">
        <v>0.23826617532807901</v>
      </c>
      <c r="T1036" s="17">
        <v>0.111645850152613</v>
      </c>
      <c r="U1036" s="17">
        <v>0.188331135379215</v>
      </c>
      <c r="V1036" s="17">
        <v>0.154411395472903</v>
      </c>
      <c r="W1036" s="17">
        <v>0.13836189934224899</v>
      </c>
      <c r="X1036" s="17">
        <v>0.242248748449231</v>
      </c>
      <c r="Y1036" s="17">
        <v>3.81599631104046E-2</v>
      </c>
      <c r="Z1036" s="17">
        <v>0.25085788312491097</v>
      </c>
      <c r="AA1036" s="17">
        <v>0.34952989866055001</v>
      </c>
      <c r="AB1036" s="17">
        <v>0.14810034246041601</v>
      </c>
      <c r="AC1036" s="17">
        <v>0.13487583435960199</v>
      </c>
      <c r="AD1036" s="17">
        <v>0.11596369698257</v>
      </c>
      <c r="AE1036" s="17"/>
      <c r="AF1036" s="17">
        <v>0.24889178076291299</v>
      </c>
      <c r="AG1036" s="17">
        <v>0.132888282382295</v>
      </c>
      <c r="AH1036" s="17">
        <v>5.67094044788704E-2</v>
      </c>
      <c r="AI1036" s="17">
        <v>0.14617496081495901</v>
      </c>
      <c r="AJ1036" s="17">
        <v>0.16896247070964701</v>
      </c>
      <c r="AK1036" s="17"/>
      <c r="AL1036" s="17">
        <v>0.32119382672685898</v>
      </c>
      <c r="AM1036" s="17">
        <v>0.145986420151136</v>
      </c>
      <c r="AN1036" s="17">
        <v>0.182906946752424</v>
      </c>
      <c r="AO1036" s="17"/>
      <c r="AP1036" s="17">
        <v>0.20001088860161401</v>
      </c>
      <c r="AQ1036" s="17">
        <v>0.141151158101296</v>
      </c>
      <c r="AR1036" s="17">
        <v>0.119373590288506</v>
      </c>
      <c r="AS1036" s="17">
        <v>0.22484967856409699</v>
      </c>
      <c r="AT1036" s="17">
        <v>0.44182024675657799</v>
      </c>
      <c r="AU1036" s="17"/>
      <c r="AV1036" s="17">
        <v>0</v>
      </c>
      <c r="AW1036" s="17">
        <v>0.19791122705545</v>
      </c>
      <c r="AX1036" s="17">
        <v>0.190688356728132</v>
      </c>
      <c r="AY1036" s="17">
        <v>0.120441027221537</v>
      </c>
      <c r="AZ1036" s="17">
        <v>0.11363235617074501</v>
      </c>
      <c r="BA1036" s="17">
        <v>0.18047531478474099</v>
      </c>
      <c r="BB1036" s="17">
        <v>0.113478429095014</v>
      </c>
      <c r="BC1036" s="17">
        <v>0.17352357936235299</v>
      </c>
      <c r="BD1036" s="17">
        <v>0.22572621020212799</v>
      </c>
      <c r="BE1036" s="17">
        <v>0.359046222938879</v>
      </c>
      <c r="BF1036" s="17">
        <v>0.109799347011134</v>
      </c>
      <c r="BG1036" s="17">
        <v>0.18101216469108</v>
      </c>
      <c r="BH1036" s="17">
        <v>0.15294649939001401</v>
      </c>
      <c r="BI1036" s="17">
        <v>0</v>
      </c>
      <c r="BJ1036" s="17">
        <v>0.42992495843718997</v>
      </c>
      <c r="BK1036" s="17">
        <v>0.19467298318369</v>
      </c>
      <c r="BL1036" s="17"/>
      <c r="BM1036" s="17">
        <v>0.13438003806288301</v>
      </c>
      <c r="BN1036" s="17">
        <v>0.23528859628101301</v>
      </c>
      <c r="BO1036" s="17">
        <v>0.147945150643256</v>
      </c>
      <c r="BP1036" s="17">
        <v>0.14799683470205099</v>
      </c>
      <c r="BQ1036" s="17">
        <v>0.18915309108249001</v>
      </c>
      <c r="BR1036" s="17">
        <v>0.183604533303694</v>
      </c>
      <c r="BS1036" s="17"/>
      <c r="BT1036" s="17">
        <v>0.171345791420842</v>
      </c>
      <c r="BU1036" s="17">
        <v>0.16769703546864301</v>
      </c>
      <c r="BV1036" s="17"/>
      <c r="BW1036" s="17">
        <v>0.19214078466096901</v>
      </c>
      <c r="BX1036" s="17">
        <v>0.140001242821433</v>
      </c>
      <c r="BY1036" s="17"/>
      <c r="BZ1036" s="17">
        <v>0.15594622115043799</v>
      </c>
      <c r="CA1036" s="17">
        <v>0.18191306252594999</v>
      </c>
      <c r="CB1036" s="17" t="s">
        <v>131</v>
      </c>
      <c r="CC1036" s="17"/>
      <c r="CD1036" s="17">
        <v>0.168294775179787</v>
      </c>
      <c r="CE1036" s="17">
        <v>0.103404707490445</v>
      </c>
      <c r="CF1036" s="17">
        <v>0.20988074947452601</v>
      </c>
      <c r="CG1036" s="17"/>
      <c r="CH1036" s="17">
        <v>0.18928717462903799</v>
      </c>
      <c r="CI1036" s="17">
        <v>0.16809743649742301</v>
      </c>
      <c r="CJ1036" s="17">
        <v>9.4094495262084896E-2</v>
      </c>
      <c r="CK1036" s="17"/>
      <c r="CL1036" s="17">
        <v>0.16124925836536799</v>
      </c>
      <c r="CM1036" s="17">
        <v>0.18535090365308199</v>
      </c>
      <c r="CN1036" s="17"/>
      <c r="CO1036" s="17">
        <v>0.25245038291338201</v>
      </c>
      <c r="CP1036" s="17">
        <v>0.206289523783522</v>
      </c>
      <c r="CQ1036" s="17">
        <v>0.120689622008504</v>
      </c>
      <c r="CR1036" s="17">
        <v>0.18675904104152499</v>
      </c>
    </row>
    <row r="1037" spans="2:96" x14ac:dyDescent="0.25">
      <c r="B1037" t="s">
        <v>454</v>
      </c>
      <c r="C1037" s="17">
        <v>0.41112278630017302</v>
      </c>
      <c r="D1037" s="17">
        <v>0.42788548841299001</v>
      </c>
      <c r="E1037" s="17">
        <v>0.393933310836249</v>
      </c>
      <c r="F1037" s="17"/>
      <c r="G1037" s="17">
        <v>0.447215316484942</v>
      </c>
      <c r="H1037" s="17">
        <v>0.53078993716366896</v>
      </c>
      <c r="I1037" s="17">
        <v>0.35157407381809902</v>
      </c>
      <c r="J1037" s="17">
        <v>0.40366291602090998</v>
      </c>
      <c r="K1037" s="17">
        <v>0.31827478041919599</v>
      </c>
      <c r="L1037" s="17">
        <v>0.400032196225103</v>
      </c>
      <c r="M1037" s="17"/>
      <c r="N1037" s="17">
        <v>0.41691165058214802</v>
      </c>
      <c r="O1037" s="17">
        <v>0.386458065164269</v>
      </c>
      <c r="P1037" s="17">
        <v>0.40617761264050301</v>
      </c>
      <c r="Q1037" s="17">
        <v>0.43695267960539502</v>
      </c>
      <c r="R1037" s="17"/>
      <c r="S1037" s="17">
        <v>0.43704500747055203</v>
      </c>
      <c r="T1037" s="17">
        <v>0.47633954653786298</v>
      </c>
      <c r="U1037" s="17">
        <v>0.34413152288178001</v>
      </c>
      <c r="V1037" s="17">
        <v>0.46299905438481098</v>
      </c>
      <c r="W1037" s="17">
        <v>0.34205912520531301</v>
      </c>
      <c r="X1037" s="17">
        <v>0.32854650869065299</v>
      </c>
      <c r="Y1037" s="17">
        <v>0.51650215990672799</v>
      </c>
      <c r="Z1037" s="17">
        <v>0.544106132997629</v>
      </c>
      <c r="AA1037" s="17">
        <v>0.317036957453251</v>
      </c>
      <c r="AB1037" s="17">
        <v>0.33364548526120702</v>
      </c>
      <c r="AC1037" s="17">
        <v>0.508221442726006</v>
      </c>
      <c r="AD1037" s="17">
        <v>0.35601914095057702</v>
      </c>
      <c r="AE1037" s="17"/>
      <c r="AF1037" s="17">
        <v>0.411333688742134</v>
      </c>
      <c r="AG1037" s="17">
        <v>0.44626715911064102</v>
      </c>
      <c r="AH1037" s="17">
        <v>0.440980196950362</v>
      </c>
      <c r="AI1037" s="17">
        <v>0.21191220160548599</v>
      </c>
      <c r="AJ1037" s="17">
        <v>0.39386529362228001</v>
      </c>
      <c r="AK1037" s="17"/>
      <c r="AL1037" s="17">
        <v>0.37826875847980601</v>
      </c>
      <c r="AM1037" s="17">
        <v>0.45611339106236398</v>
      </c>
      <c r="AN1037" s="17">
        <v>0.355326378836479</v>
      </c>
      <c r="AO1037" s="17"/>
      <c r="AP1037" s="17">
        <v>0.40293731338404498</v>
      </c>
      <c r="AQ1037" s="17">
        <v>0.42711623557796102</v>
      </c>
      <c r="AR1037" s="17">
        <v>0.515725365275152</v>
      </c>
      <c r="AS1037" s="17">
        <v>0.31243465593511399</v>
      </c>
      <c r="AT1037" s="17">
        <v>0.13276281084571301</v>
      </c>
      <c r="AU1037" s="17"/>
      <c r="AV1037" s="17">
        <v>0</v>
      </c>
      <c r="AW1037" s="17">
        <v>0.24709302609342901</v>
      </c>
      <c r="AX1037" s="17">
        <v>0.47412396473895602</v>
      </c>
      <c r="AY1037" s="17">
        <v>0.45010587226983501</v>
      </c>
      <c r="AZ1037" s="17">
        <v>0.47828534761140301</v>
      </c>
      <c r="BA1037" s="17">
        <v>0.40427327891262699</v>
      </c>
      <c r="BB1037" s="17">
        <v>0.43517978243142702</v>
      </c>
      <c r="BC1037" s="17">
        <v>0.48486951691930702</v>
      </c>
      <c r="BD1037" s="17">
        <v>0.259831534515782</v>
      </c>
      <c r="BE1037" s="17">
        <v>0.125492641360756</v>
      </c>
      <c r="BF1037" s="17">
        <v>0.35498437737985999</v>
      </c>
      <c r="BG1037" s="17">
        <v>0.461399694990344</v>
      </c>
      <c r="BH1037" s="17">
        <v>0.38920370348800098</v>
      </c>
      <c r="BI1037" s="17">
        <v>0.61981959759968097</v>
      </c>
      <c r="BJ1037" s="17">
        <v>0.337341444401067</v>
      </c>
      <c r="BK1037" s="17">
        <v>0.60548683040616802</v>
      </c>
      <c r="BL1037" s="17"/>
      <c r="BM1037" s="17">
        <v>0.51410386985155399</v>
      </c>
      <c r="BN1037" s="17">
        <v>0.300776790827254</v>
      </c>
      <c r="BO1037" s="17">
        <v>0.420050765661244</v>
      </c>
      <c r="BP1037" s="17">
        <v>0.38723377707079398</v>
      </c>
      <c r="BQ1037" s="17">
        <v>0.45981990406169798</v>
      </c>
      <c r="BR1037" s="17">
        <v>0.37757655909065302</v>
      </c>
      <c r="BS1037" s="17"/>
      <c r="BT1037" s="17">
        <v>0.438492938138069</v>
      </c>
      <c r="BU1037" s="17">
        <v>0.38223177788212898</v>
      </c>
      <c r="BV1037" s="17"/>
      <c r="BW1037" s="17">
        <v>0.483928890454428</v>
      </c>
      <c r="BX1037" s="17">
        <v>0.271838830656918</v>
      </c>
      <c r="BY1037" s="17"/>
      <c r="BZ1037" s="17">
        <v>0.38851705593314301</v>
      </c>
      <c r="CA1037" s="17">
        <v>0.42142948504310301</v>
      </c>
      <c r="CB1037" s="17" t="s">
        <v>131</v>
      </c>
      <c r="CC1037" s="17"/>
      <c r="CD1037" s="17">
        <v>0.41946828284395699</v>
      </c>
      <c r="CE1037" s="17">
        <v>0.33019730451682899</v>
      </c>
      <c r="CF1037" s="17">
        <v>0.23764426046951001</v>
      </c>
      <c r="CG1037" s="17"/>
      <c r="CH1037" s="17">
        <v>0.41058446357897999</v>
      </c>
      <c r="CI1037" s="17">
        <v>0.38063135977023799</v>
      </c>
      <c r="CJ1037" s="17">
        <v>0.45419138360390099</v>
      </c>
      <c r="CK1037" s="17"/>
      <c r="CL1037" s="17">
        <v>0.42455743787908201</v>
      </c>
      <c r="CM1037" s="17">
        <v>0.40206455487991899</v>
      </c>
      <c r="CN1037" s="17"/>
      <c r="CO1037" s="17">
        <v>0.53285953721583201</v>
      </c>
      <c r="CP1037" s="17">
        <v>0.418345307134321</v>
      </c>
      <c r="CQ1037" s="17">
        <v>0.43718738303772797</v>
      </c>
      <c r="CR1037" s="17">
        <v>0.30777078717560802</v>
      </c>
    </row>
    <row r="1038" spans="2:96" x14ac:dyDescent="0.25">
      <c r="B1038" t="s">
        <v>455</v>
      </c>
      <c r="C1038" s="17">
        <v>0.248538081225953</v>
      </c>
      <c r="D1038" s="17">
        <v>0.23709190120670501</v>
      </c>
      <c r="E1038" s="17">
        <v>0.26543037215869197</v>
      </c>
      <c r="F1038" s="17"/>
      <c r="G1038" s="17">
        <v>0.23971322242960999</v>
      </c>
      <c r="H1038" s="17">
        <v>0.17235660771738601</v>
      </c>
      <c r="I1038" s="17">
        <v>0.29317199368128299</v>
      </c>
      <c r="J1038" s="17">
        <v>0.263636475015399</v>
      </c>
      <c r="K1038" s="17">
        <v>0.21659562720836201</v>
      </c>
      <c r="L1038" s="17">
        <v>0.28812691157464998</v>
      </c>
      <c r="M1038" s="17"/>
      <c r="N1038" s="17">
        <v>0.21737908765278299</v>
      </c>
      <c r="O1038" s="17">
        <v>0.27500838626507601</v>
      </c>
      <c r="P1038" s="17">
        <v>0.29625636916598702</v>
      </c>
      <c r="Q1038" s="17">
        <v>0.20914030421332999</v>
      </c>
      <c r="R1038" s="17"/>
      <c r="S1038" s="17">
        <v>0.190024018201292</v>
      </c>
      <c r="T1038" s="17">
        <v>0.16691398887947301</v>
      </c>
      <c r="U1038" s="17">
        <v>0.29862378543669299</v>
      </c>
      <c r="V1038" s="17">
        <v>0.177415469686732</v>
      </c>
      <c r="W1038" s="17">
        <v>0.42005645849983098</v>
      </c>
      <c r="X1038" s="17">
        <v>0.33517321209492101</v>
      </c>
      <c r="Y1038" s="17">
        <v>0.26423016278546402</v>
      </c>
      <c r="Z1038" s="17">
        <v>0.20503598387746</v>
      </c>
      <c r="AA1038" s="17">
        <v>9.1041136454347305E-2</v>
      </c>
      <c r="AB1038" s="17">
        <v>0.320116962830514</v>
      </c>
      <c r="AC1038" s="17">
        <v>0.193765766750814</v>
      </c>
      <c r="AD1038" s="17">
        <v>0.37743149282013999</v>
      </c>
      <c r="AE1038" s="17"/>
      <c r="AF1038" s="17">
        <v>0.18929752959967899</v>
      </c>
      <c r="AG1038" s="17">
        <v>0.22295536483646899</v>
      </c>
      <c r="AH1038" s="17">
        <v>0.27205753722808501</v>
      </c>
      <c r="AI1038" s="17">
        <v>0.49081998205440303</v>
      </c>
      <c r="AJ1038" s="17">
        <v>0.30441933539685401</v>
      </c>
      <c r="AK1038" s="17"/>
      <c r="AL1038" s="17">
        <v>0.188004763638633</v>
      </c>
      <c r="AM1038" s="17">
        <v>0.229205648938266</v>
      </c>
      <c r="AN1038" s="17">
        <v>0.297237128080515</v>
      </c>
      <c r="AO1038" s="17"/>
      <c r="AP1038" s="17">
        <v>0.24036037373222</v>
      </c>
      <c r="AQ1038" s="17">
        <v>0.26053814641988698</v>
      </c>
      <c r="AR1038" s="17">
        <v>0.20446912318411001</v>
      </c>
      <c r="AS1038" s="17">
        <v>0.35275414609690903</v>
      </c>
      <c r="AT1038" s="17">
        <v>0.201880245728248</v>
      </c>
      <c r="AU1038" s="17"/>
      <c r="AV1038" s="17">
        <v>0</v>
      </c>
      <c r="AW1038" s="17">
        <v>0.29886523536758702</v>
      </c>
      <c r="AX1038" s="17">
        <v>0.204766898786019</v>
      </c>
      <c r="AY1038" s="17">
        <v>0.21143723099102901</v>
      </c>
      <c r="AZ1038" s="17">
        <v>0.31584920104693498</v>
      </c>
      <c r="BA1038" s="17">
        <v>0.24133095927658901</v>
      </c>
      <c r="BB1038" s="17">
        <v>0.27083234785944399</v>
      </c>
      <c r="BC1038" s="17">
        <v>0.194671804373555</v>
      </c>
      <c r="BD1038" s="17">
        <v>0.38505442070495399</v>
      </c>
      <c r="BE1038" s="17">
        <v>0.30505752231914701</v>
      </c>
      <c r="BF1038" s="17">
        <v>0.436578465460703</v>
      </c>
      <c r="BG1038" s="17">
        <v>0.14519654878264199</v>
      </c>
      <c r="BH1038" s="17">
        <v>0.28406926187722698</v>
      </c>
      <c r="BI1038" s="17">
        <v>0.132547270219601</v>
      </c>
      <c r="BJ1038" s="17">
        <v>7.6540332695491001E-2</v>
      </c>
      <c r="BK1038" s="17">
        <v>7.6774257533342993E-2</v>
      </c>
      <c r="BL1038" s="17"/>
      <c r="BM1038" s="17">
        <v>0.21925187452403799</v>
      </c>
      <c r="BN1038" s="17">
        <v>0.26835685270954801</v>
      </c>
      <c r="BO1038" s="17">
        <v>0.25791578805675702</v>
      </c>
      <c r="BP1038" s="17">
        <v>0.29569361046751502</v>
      </c>
      <c r="BQ1038" s="17">
        <v>0.169067019949074</v>
      </c>
      <c r="BR1038" s="17">
        <v>0.27806682829653501</v>
      </c>
      <c r="BS1038" s="17"/>
      <c r="BT1038" s="17">
        <v>0.25611929051707599</v>
      </c>
      <c r="BU1038" s="17">
        <v>0.24439498466587301</v>
      </c>
      <c r="BV1038" s="17"/>
      <c r="BW1038" s="17">
        <v>0.15881117054659</v>
      </c>
      <c r="BX1038" s="17">
        <v>0.318065237698268</v>
      </c>
      <c r="BY1038" s="17"/>
      <c r="BZ1038" s="17">
        <v>0.24356653334969</v>
      </c>
      <c r="CA1038" s="17">
        <v>0.25080477402529</v>
      </c>
      <c r="CB1038" s="17" t="s">
        <v>131</v>
      </c>
      <c r="CC1038" s="17"/>
      <c r="CD1038" s="17">
        <v>0.213614146654792</v>
      </c>
      <c r="CE1038" s="17">
        <v>0.38508773839379001</v>
      </c>
      <c r="CF1038" s="17">
        <v>0.18547394054816299</v>
      </c>
      <c r="CG1038" s="17"/>
      <c r="CH1038" s="17">
        <v>0.236473559108513</v>
      </c>
      <c r="CI1038" s="17">
        <v>0.28723505647447301</v>
      </c>
      <c r="CJ1038" s="17">
        <v>0.26206502447528801</v>
      </c>
      <c r="CK1038" s="17"/>
      <c r="CL1038" s="17">
        <v>0.24807742230958299</v>
      </c>
      <c r="CM1038" s="17">
        <v>0.2427253826619</v>
      </c>
      <c r="CN1038" s="17"/>
      <c r="CO1038" s="17">
        <v>0.214690079870786</v>
      </c>
      <c r="CP1038" s="17">
        <v>0.27166604817130102</v>
      </c>
      <c r="CQ1038" s="17">
        <v>0.256933339391409</v>
      </c>
      <c r="CR1038" s="17">
        <v>0.212360140880791</v>
      </c>
    </row>
    <row r="1039" spans="2:96" x14ac:dyDescent="0.25">
      <c r="B1039" t="s">
        <v>456</v>
      </c>
      <c r="C1039" s="17">
        <v>0.12633950880967099</v>
      </c>
      <c r="D1039" s="17">
        <v>0.13310642794205699</v>
      </c>
      <c r="E1039" s="17">
        <v>0.109600539222791</v>
      </c>
      <c r="F1039" s="17"/>
      <c r="G1039" s="17">
        <v>8.9837946302516694E-2</v>
      </c>
      <c r="H1039" s="17">
        <v>4.7863986237160899E-2</v>
      </c>
      <c r="I1039" s="17">
        <v>0.19973520106746601</v>
      </c>
      <c r="J1039" s="17">
        <v>0.17733560220377001</v>
      </c>
      <c r="K1039" s="17">
        <v>0.139192935301829</v>
      </c>
      <c r="L1039" s="17">
        <v>0.10090899347867301</v>
      </c>
      <c r="M1039" s="17"/>
      <c r="N1039" s="17">
        <v>0.16995758755834001</v>
      </c>
      <c r="O1039" s="17">
        <v>9.0156220459879796E-2</v>
      </c>
      <c r="P1039" s="17">
        <v>0.105168913273626</v>
      </c>
      <c r="Q1039" s="17">
        <v>0.13557859076182399</v>
      </c>
      <c r="R1039" s="17"/>
      <c r="S1039" s="17">
        <v>0.104875243575137</v>
      </c>
      <c r="T1039" s="17">
        <v>0.15576466595704</v>
      </c>
      <c r="U1039" s="17">
        <v>0.100291058962293</v>
      </c>
      <c r="V1039" s="17">
        <v>0.18114684017817601</v>
      </c>
      <c r="W1039" s="17">
        <v>4.8777380568021202E-2</v>
      </c>
      <c r="X1039" s="17">
        <v>9.4031530765194896E-2</v>
      </c>
      <c r="Y1039" s="17">
        <v>0.13521178140850601</v>
      </c>
      <c r="Z1039" s="17">
        <v>0</v>
      </c>
      <c r="AA1039" s="17">
        <v>0.197809037918634</v>
      </c>
      <c r="AB1039" s="17">
        <v>0.169241135568548</v>
      </c>
      <c r="AC1039" s="17">
        <v>0.16313695616357801</v>
      </c>
      <c r="AD1039" s="17">
        <v>0.10557324505454101</v>
      </c>
      <c r="AE1039" s="17"/>
      <c r="AF1039" s="17">
        <v>0.10754270306932399</v>
      </c>
      <c r="AG1039" s="17">
        <v>0.17133720316408099</v>
      </c>
      <c r="AH1039" s="17">
        <v>0.178325413241776</v>
      </c>
      <c r="AI1039" s="17">
        <v>0.151092855525152</v>
      </c>
      <c r="AJ1039" s="17">
        <v>0.104296856444054</v>
      </c>
      <c r="AK1039" s="17"/>
      <c r="AL1039" s="17">
        <v>8.0031811125581803E-2</v>
      </c>
      <c r="AM1039" s="17">
        <v>0.14518539649010001</v>
      </c>
      <c r="AN1039" s="17">
        <v>0.13389750112714</v>
      </c>
      <c r="AO1039" s="17"/>
      <c r="AP1039" s="17">
        <v>0.12123861206820601</v>
      </c>
      <c r="AQ1039" s="17">
        <v>0.15980267383468799</v>
      </c>
      <c r="AR1039" s="17">
        <v>0.122691182762108</v>
      </c>
      <c r="AS1039" s="17">
        <v>7.03430659802987E-2</v>
      </c>
      <c r="AT1039" s="17">
        <v>0.116662897064735</v>
      </c>
      <c r="AU1039" s="17"/>
      <c r="AV1039" s="17">
        <v>1</v>
      </c>
      <c r="AW1039" s="17">
        <v>0.256130511483534</v>
      </c>
      <c r="AX1039" s="17">
        <v>0.10361781193268101</v>
      </c>
      <c r="AY1039" s="17">
        <v>0.13580269788025001</v>
      </c>
      <c r="AZ1039" s="17">
        <v>4.5532898124139798E-2</v>
      </c>
      <c r="BA1039" s="17">
        <v>0.119147967693844</v>
      </c>
      <c r="BB1039" s="17">
        <v>0.180509440614114</v>
      </c>
      <c r="BC1039" s="17">
        <v>0.108937748404031</v>
      </c>
      <c r="BD1039" s="17">
        <v>0.12938783457713601</v>
      </c>
      <c r="BE1039" s="17">
        <v>0.21040361338121799</v>
      </c>
      <c r="BF1039" s="17">
        <v>9.8637810148303903E-2</v>
      </c>
      <c r="BG1039" s="17">
        <v>8.2532131619548199E-2</v>
      </c>
      <c r="BH1039" s="17">
        <v>0.118360668416087</v>
      </c>
      <c r="BI1039" s="17">
        <v>0.112108274924829</v>
      </c>
      <c r="BJ1039" s="17">
        <v>0.15619326446625201</v>
      </c>
      <c r="BK1039" s="17">
        <v>5.8093840813468599E-2</v>
      </c>
      <c r="BL1039" s="17"/>
      <c r="BM1039" s="17">
        <v>0.121069325422798</v>
      </c>
      <c r="BN1039" s="17">
        <v>0.12785965669549501</v>
      </c>
      <c r="BO1039" s="17">
        <v>0.15592467178543901</v>
      </c>
      <c r="BP1039" s="17">
        <v>0.11961240750857401</v>
      </c>
      <c r="BQ1039" s="17">
        <v>0.13678845603388701</v>
      </c>
      <c r="BR1039" s="17">
        <v>0.105344356055578</v>
      </c>
      <c r="BS1039" s="17"/>
      <c r="BT1039" s="17">
        <v>0.103482180596158</v>
      </c>
      <c r="BU1039" s="17">
        <v>0.154167508578678</v>
      </c>
      <c r="BV1039" s="17"/>
      <c r="BW1039" s="17">
        <v>0.129062691557251</v>
      </c>
      <c r="BX1039" s="17">
        <v>0.19536083912143001</v>
      </c>
      <c r="BY1039" s="17"/>
      <c r="BZ1039" s="17">
        <v>0.15389993635156801</v>
      </c>
      <c r="CA1039" s="17">
        <v>0.113773800058453</v>
      </c>
      <c r="CB1039" s="17" t="s">
        <v>131</v>
      </c>
      <c r="CC1039" s="17"/>
      <c r="CD1039" s="17">
        <v>0.118476804126874</v>
      </c>
      <c r="CE1039" s="17">
        <v>0.18131024959893599</v>
      </c>
      <c r="CF1039" s="17">
        <v>0.31012426209146698</v>
      </c>
      <c r="CG1039" s="17"/>
      <c r="CH1039" s="17">
        <v>0.120822587712638</v>
      </c>
      <c r="CI1039" s="17">
        <v>0.13792358916641101</v>
      </c>
      <c r="CJ1039" s="17">
        <v>0.14113779346956001</v>
      </c>
      <c r="CK1039" s="17"/>
      <c r="CL1039" s="17">
        <v>0.119517713918395</v>
      </c>
      <c r="CM1039" s="17">
        <v>0.13709834389262801</v>
      </c>
      <c r="CN1039" s="17"/>
      <c r="CO1039" s="17">
        <v>0</v>
      </c>
      <c r="CP1039" s="17">
        <v>6.7933921302152894E-2</v>
      </c>
      <c r="CQ1039" s="17">
        <v>0.141809447139604</v>
      </c>
      <c r="CR1039" s="17">
        <v>0.236107349747081</v>
      </c>
    </row>
    <row r="1040" spans="2:96" x14ac:dyDescent="0.25">
      <c r="B1040" t="s">
        <v>175</v>
      </c>
      <c r="C1040" s="17">
        <v>4.0218212875918702E-2</v>
      </c>
      <c r="D1040" s="17">
        <v>2.1680717631098599E-2</v>
      </c>
      <c r="E1040" s="17">
        <v>6.1609878061973398E-2</v>
      </c>
      <c r="F1040" s="17"/>
      <c r="G1040" s="17">
        <v>0</v>
      </c>
      <c r="H1040" s="17">
        <v>1.67987467566794E-2</v>
      </c>
      <c r="I1040" s="17">
        <v>3.9103565060851102E-2</v>
      </c>
      <c r="J1040" s="17">
        <v>4.0289732959498399E-2</v>
      </c>
      <c r="K1040" s="17">
        <v>7.1933248127331595E-2</v>
      </c>
      <c r="L1040" s="17">
        <v>7.2475343772129094E-2</v>
      </c>
      <c r="M1040" s="17"/>
      <c r="N1040" s="17">
        <v>4.2032564853737603E-2</v>
      </c>
      <c r="O1040" s="17">
        <v>2.66535939431751E-2</v>
      </c>
      <c r="P1040" s="17">
        <v>4.70796188160406E-2</v>
      </c>
      <c r="Q1040" s="17">
        <v>4.6409622060291401E-2</v>
      </c>
      <c r="R1040" s="17"/>
      <c r="S1040" s="17">
        <v>2.9789555424940498E-2</v>
      </c>
      <c r="T1040" s="17">
        <v>8.9335948473011101E-2</v>
      </c>
      <c r="U1040" s="17">
        <v>6.8622497340019503E-2</v>
      </c>
      <c r="V1040" s="17">
        <v>2.4027240277378101E-2</v>
      </c>
      <c r="W1040" s="17">
        <v>5.07451363845852E-2</v>
      </c>
      <c r="X1040" s="17">
        <v>0</v>
      </c>
      <c r="Y1040" s="17">
        <v>4.5895932788896802E-2</v>
      </c>
      <c r="Z1040" s="17">
        <v>0</v>
      </c>
      <c r="AA1040" s="17">
        <v>4.4582969513217302E-2</v>
      </c>
      <c r="AB1040" s="17">
        <v>2.8896073879315799E-2</v>
      </c>
      <c r="AC1040" s="17">
        <v>0</v>
      </c>
      <c r="AD1040" s="17">
        <v>4.50124241921721E-2</v>
      </c>
      <c r="AE1040" s="17"/>
      <c r="AF1040" s="17">
        <v>4.29342978259507E-2</v>
      </c>
      <c r="AG1040" s="17">
        <v>2.6551990506513801E-2</v>
      </c>
      <c r="AH1040" s="17">
        <v>5.1927448100906999E-2</v>
      </c>
      <c r="AI1040" s="17">
        <v>0</v>
      </c>
      <c r="AJ1040" s="17">
        <v>2.8456043827165701E-2</v>
      </c>
      <c r="AK1040" s="17"/>
      <c r="AL1040" s="17">
        <v>3.25008400291203E-2</v>
      </c>
      <c r="AM1040" s="17">
        <v>2.35091433581344E-2</v>
      </c>
      <c r="AN1040" s="17">
        <v>3.0632045203441201E-2</v>
      </c>
      <c r="AO1040" s="17"/>
      <c r="AP1040" s="17">
        <v>3.5452812213914997E-2</v>
      </c>
      <c r="AQ1040" s="17">
        <v>1.13917860661678E-2</v>
      </c>
      <c r="AR1040" s="17">
        <v>3.7740738490123701E-2</v>
      </c>
      <c r="AS1040" s="17">
        <v>3.9618453423581897E-2</v>
      </c>
      <c r="AT1040" s="17">
        <v>0.106873799604725</v>
      </c>
      <c r="AU1040" s="17"/>
      <c r="AV1040" s="17">
        <v>0</v>
      </c>
      <c r="AW1040" s="17">
        <v>0</v>
      </c>
      <c r="AX1040" s="17">
        <v>2.6802967814212701E-2</v>
      </c>
      <c r="AY1040" s="17">
        <v>8.22131716373488E-2</v>
      </c>
      <c r="AZ1040" s="17">
        <v>4.6700197046777102E-2</v>
      </c>
      <c r="BA1040" s="17">
        <v>5.4772479332198303E-2</v>
      </c>
      <c r="BB1040" s="17">
        <v>0</v>
      </c>
      <c r="BC1040" s="17">
        <v>3.79973509407531E-2</v>
      </c>
      <c r="BD1040" s="17">
        <v>0</v>
      </c>
      <c r="BE1040" s="17">
        <v>0</v>
      </c>
      <c r="BF1040" s="17">
        <v>0</v>
      </c>
      <c r="BG1040" s="17">
        <v>0.12985945991638601</v>
      </c>
      <c r="BH1040" s="17">
        <v>5.5419866828671102E-2</v>
      </c>
      <c r="BI1040" s="17">
        <v>0.135524857255888</v>
      </c>
      <c r="BJ1040" s="17">
        <v>0</v>
      </c>
      <c r="BK1040" s="17">
        <v>6.4972088063329603E-2</v>
      </c>
      <c r="BL1040" s="17"/>
      <c r="BM1040" s="17">
        <v>1.11948921387273E-2</v>
      </c>
      <c r="BN1040" s="17">
        <v>6.7718103486690204E-2</v>
      </c>
      <c r="BO1040" s="17">
        <v>1.8163623853303799E-2</v>
      </c>
      <c r="BP1040" s="17">
        <v>4.9463370251065703E-2</v>
      </c>
      <c r="BQ1040" s="17">
        <v>4.51715288728518E-2</v>
      </c>
      <c r="BR1040" s="17">
        <v>5.5407723253540403E-2</v>
      </c>
      <c r="BS1040" s="17"/>
      <c r="BT1040" s="17">
        <v>3.0559799327853798E-2</v>
      </c>
      <c r="BU1040" s="17">
        <v>5.1508693404676599E-2</v>
      </c>
      <c r="BV1040" s="17"/>
      <c r="BW1040" s="17">
        <v>3.6056462780761203E-2</v>
      </c>
      <c r="BX1040" s="17">
        <v>7.4733849701951696E-2</v>
      </c>
      <c r="BY1040" s="17"/>
      <c r="BZ1040" s="17">
        <v>5.8070253215160503E-2</v>
      </c>
      <c r="CA1040" s="17">
        <v>3.2078878347203701E-2</v>
      </c>
      <c r="CB1040" s="17" t="s">
        <v>131</v>
      </c>
      <c r="CC1040" s="17"/>
      <c r="CD1040" s="17">
        <v>8.0145991194589497E-2</v>
      </c>
      <c r="CE1040" s="17">
        <v>0</v>
      </c>
      <c r="CF1040" s="17">
        <v>5.6876787416334403E-2</v>
      </c>
      <c r="CG1040" s="17"/>
      <c r="CH1040" s="17">
        <v>4.2832214970829501E-2</v>
      </c>
      <c r="CI1040" s="17">
        <v>2.6112558091455702E-2</v>
      </c>
      <c r="CJ1040" s="17">
        <v>4.8511303189166001E-2</v>
      </c>
      <c r="CK1040" s="17"/>
      <c r="CL1040" s="17">
        <v>4.6598167527571899E-2</v>
      </c>
      <c r="CM1040" s="17">
        <v>3.2760814912472298E-2</v>
      </c>
      <c r="CN1040" s="17"/>
      <c r="CO1040" s="17">
        <v>0</v>
      </c>
      <c r="CP1040" s="17">
        <v>3.5765199608703398E-2</v>
      </c>
      <c r="CQ1040" s="17">
        <v>4.3380208422755299E-2</v>
      </c>
      <c r="CR1040" s="17">
        <v>5.7002681154995301E-2</v>
      </c>
    </row>
    <row r="1041" spans="2:96" x14ac:dyDescent="0.25">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c r="AH1041" s="17"/>
      <c r="AI1041" s="17"/>
      <c r="AJ1041" s="17"/>
      <c r="AK1041" s="17"/>
      <c r="AL1041" s="17"/>
      <c r="AM1041" s="17"/>
      <c r="AN1041" s="17"/>
      <c r="AO1041" s="17"/>
      <c r="AP1041" s="17"/>
      <c r="AQ1041" s="17"/>
      <c r="AR1041" s="17"/>
      <c r="AS1041" s="17"/>
      <c r="AT1041" s="17"/>
      <c r="AU1041" s="17"/>
      <c r="AV1041" s="17"/>
      <c r="AW1041" s="17"/>
      <c r="AX1041" s="17"/>
      <c r="AY1041" s="17"/>
      <c r="AZ1041" s="17"/>
      <c r="BA1041" s="17"/>
      <c r="BB1041" s="17"/>
      <c r="BC1041" s="17"/>
      <c r="BD1041" s="17"/>
      <c r="BE1041" s="17"/>
      <c r="BF1041" s="17"/>
      <c r="BG1041" s="17"/>
      <c r="BH1041" s="17"/>
      <c r="BI1041" s="17"/>
      <c r="BJ1041" s="17"/>
      <c r="BK1041" s="17"/>
      <c r="BL1041" s="17"/>
      <c r="BM1041" s="17"/>
      <c r="BN1041" s="17"/>
      <c r="BO1041" s="17"/>
      <c r="BP1041" s="17"/>
      <c r="BQ1041" s="17"/>
      <c r="BR1041" s="17"/>
      <c r="BS1041" s="17"/>
      <c r="BT1041" s="17"/>
      <c r="BU1041" s="17"/>
      <c r="BV1041" s="17"/>
      <c r="BW1041" s="17"/>
      <c r="BX1041" s="17"/>
      <c r="BY1041" s="17"/>
      <c r="BZ1041" s="17"/>
      <c r="CA1041" s="17"/>
      <c r="CB1041" s="17"/>
      <c r="CC1041" s="17"/>
      <c r="CD1041" s="17"/>
      <c r="CE1041" s="17"/>
      <c r="CF1041" s="17"/>
      <c r="CG1041" s="17"/>
      <c r="CH1041" s="17"/>
      <c r="CI1041" s="17"/>
      <c r="CJ1041" s="17"/>
      <c r="CK1041" s="17"/>
      <c r="CL1041" s="17"/>
      <c r="CM1041" s="17"/>
      <c r="CN1041" s="17"/>
      <c r="CO1041" s="17"/>
      <c r="CP1041" s="17"/>
      <c r="CQ1041" s="17"/>
      <c r="CR1041" s="17"/>
    </row>
    <row r="1042" spans="2:96" x14ac:dyDescent="0.25">
      <c r="B1042" s="6" t="s">
        <v>482</v>
      </c>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c r="AD1042" s="17"/>
      <c r="AE1042" s="17"/>
      <c r="AF1042" s="17"/>
      <c r="AG1042" s="17"/>
      <c r="AH1042" s="17"/>
      <c r="AI1042" s="17"/>
      <c r="AJ1042" s="17"/>
      <c r="AK1042" s="17"/>
      <c r="AL1042" s="17"/>
      <c r="AM1042" s="17"/>
      <c r="AN1042" s="17"/>
      <c r="AO1042" s="17"/>
      <c r="AP1042" s="17"/>
      <c r="AQ1042" s="17"/>
      <c r="AR1042" s="17"/>
      <c r="AS1042" s="17"/>
      <c r="AT1042" s="17"/>
      <c r="AU1042" s="17"/>
      <c r="AV1042" s="17"/>
      <c r="AW1042" s="17"/>
      <c r="AX1042" s="17"/>
      <c r="AY1042" s="17"/>
      <c r="AZ1042" s="17"/>
      <c r="BA1042" s="17"/>
      <c r="BB1042" s="17"/>
      <c r="BC1042" s="17"/>
      <c r="BD1042" s="17"/>
      <c r="BE1042" s="17"/>
      <c r="BF1042" s="17"/>
      <c r="BG1042" s="17"/>
      <c r="BH1042" s="17"/>
      <c r="BI1042" s="17"/>
      <c r="BJ1042" s="17"/>
      <c r="BK1042" s="17"/>
      <c r="BL1042" s="17"/>
      <c r="BM1042" s="17"/>
      <c r="BN1042" s="17"/>
      <c r="BO1042" s="17"/>
      <c r="BP1042" s="17"/>
      <c r="BQ1042" s="17"/>
      <c r="BR1042" s="17"/>
      <c r="BS1042" s="17"/>
      <c r="BT1042" s="17"/>
      <c r="BU1042" s="17"/>
      <c r="BV1042" s="17"/>
      <c r="BW1042" s="17"/>
      <c r="BX1042" s="17"/>
      <c r="BY1042" s="17"/>
      <c r="BZ1042" s="17"/>
      <c r="CA1042" s="17"/>
      <c r="CB1042" s="17"/>
      <c r="CC1042" s="17"/>
      <c r="CD1042" s="17"/>
      <c r="CE1042" s="17"/>
      <c r="CF1042" s="17"/>
      <c r="CG1042" s="17"/>
      <c r="CH1042" s="17"/>
      <c r="CI1042" s="17"/>
      <c r="CJ1042" s="17"/>
      <c r="CK1042" s="17"/>
      <c r="CL1042" s="17"/>
      <c r="CM1042" s="17"/>
      <c r="CN1042" s="17"/>
      <c r="CO1042" s="17"/>
      <c r="CP1042" s="17"/>
      <c r="CQ1042" s="17"/>
      <c r="CR1042" s="17"/>
    </row>
    <row r="1043" spans="2:96" x14ac:dyDescent="0.25">
      <c r="B1043" s="24" t="s">
        <v>402</v>
      </c>
      <c r="C1043" s="17"/>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c r="AD1043" s="17"/>
      <c r="AE1043" s="17"/>
      <c r="AF1043" s="17"/>
      <c r="AG1043" s="17"/>
      <c r="AH1043" s="17"/>
      <c r="AI1043" s="17"/>
      <c r="AJ1043" s="17"/>
      <c r="AK1043" s="17"/>
      <c r="AL1043" s="17"/>
      <c r="AM1043" s="17"/>
      <c r="AN1043" s="17"/>
      <c r="AO1043" s="17"/>
      <c r="AP1043" s="17"/>
      <c r="AQ1043" s="17"/>
      <c r="AR1043" s="17"/>
      <c r="AS1043" s="17"/>
      <c r="AT1043" s="17"/>
      <c r="AU1043" s="17"/>
      <c r="AV1043" s="17"/>
      <c r="AW1043" s="17"/>
      <c r="AX1043" s="17"/>
      <c r="AY1043" s="17"/>
      <c r="AZ1043" s="17"/>
      <c r="BA1043" s="17"/>
      <c r="BB1043" s="17"/>
      <c r="BC1043" s="17"/>
      <c r="BD1043" s="17"/>
      <c r="BE1043" s="17"/>
      <c r="BF1043" s="17"/>
      <c r="BG1043" s="17"/>
      <c r="BH1043" s="17"/>
      <c r="BI1043" s="17"/>
      <c r="BJ1043" s="17"/>
      <c r="BK1043" s="17"/>
      <c r="BL1043" s="17"/>
      <c r="BM1043" s="17"/>
      <c r="BN1043" s="17"/>
      <c r="BO1043" s="17"/>
      <c r="BP1043" s="17"/>
      <c r="BQ1043" s="17"/>
      <c r="BR1043" s="17"/>
      <c r="BS1043" s="17"/>
      <c r="BT1043" s="17"/>
      <c r="BU1043" s="17"/>
      <c r="BV1043" s="17"/>
      <c r="BW1043" s="17"/>
      <c r="BX1043" s="17"/>
      <c r="BY1043" s="17"/>
      <c r="BZ1043" s="17"/>
      <c r="CA1043" s="17"/>
      <c r="CB1043" s="17"/>
      <c r="CC1043" s="17"/>
      <c r="CD1043" s="17"/>
      <c r="CE1043" s="17"/>
      <c r="CF1043" s="17"/>
      <c r="CG1043" s="17"/>
      <c r="CH1043" s="17"/>
      <c r="CI1043" s="17"/>
      <c r="CJ1043" s="17"/>
      <c r="CK1043" s="17"/>
      <c r="CL1043" s="17"/>
      <c r="CM1043" s="17"/>
      <c r="CN1043" s="17"/>
      <c r="CO1043" s="17"/>
      <c r="CP1043" s="17"/>
      <c r="CQ1043" s="17"/>
      <c r="CR1043" s="17"/>
    </row>
    <row r="1044" spans="2:96" x14ac:dyDescent="0.25">
      <c r="B1044" t="s">
        <v>453</v>
      </c>
      <c r="C1044" s="17">
        <v>0.226392101534831</v>
      </c>
      <c r="D1044" s="17">
        <v>0.22311815980944499</v>
      </c>
      <c r="E1044" s="17">
        <v>0.23378118017855401</v>
      </c>
      <c r="F1044" s="17"/>
      <c r="G1044" s="17">
        <v>0.31736383480200597</v>
      </c>
      <c r="H1044" s="17">
        <v>0.226825956830914</v>
      </c>
      <c r="I1044" s="17">
        <v>0.15444688062746001</v>
      </c>
      <c r="J1044" s="17">
        <v>0.12605775891387599</v>
      </c>
      <c r="K1044" s="17">
        <v>0.28573358062277798</v>
      </c>
      <c r="L1044" s="17">
        <v>0.27562978345341299</v>
      </c>
      <c r="M1044" s="17"/>
      <c r="N1044" s="17">
        <v>0.20999172183904899</v>
      </c>
      <c r="O1044" s="17">
        <v>0.32496529713370098</v>
      </c>
      <c r="P1044" s="17">
        <v>0.16450764387604999</v>
      </c>
      <c r="Q1044" s="17">
        <v>0.19912539950928401</v>
      </c>
      <c r="R1044" s="17"/>
      <c r="S1044" s="17">
        <v>0.31766867486021699</v>
      </c>
      <c r="T1044" s="17">
        <v>0.13299597542925801</v>
      </c>
      <c r="U1044" s="17">
        <v>0.21684243590827601</v>
      </c>
      <c r="V1044" s="17">
        <v>0.22357222388318601</v>
      </c>
      <c r="W1044" s="17">
        <v>0.29425753214054401</v>
      </c>
      <c r="X1044" s="17">
        <v>0.30053330527342198</v>
      </c>
      <c r="Y1044" s="17">
        <v>0.117452614607731</v>
      </c>
      <c r="Z1044" s="17">
        <v>0.14804758868380399</v>
      </c>
      <c r="AA1044" s="17">
        <v>0.23774390190151501</v>
      </c>
      <c r="AB1044" s="17">
        <v>0.12522202692703299</v>
      </c>
      <c r="AC1044" s="17">
        <v>0.36656496882907902</v>
      </c>
      <c r="AD1044" s="17">
        <v>0.19799926916205399</v>
      </c>
      <c r="AE1044" s="17"/>
      <c r="AF1044" s="17">
        <v>0.28714523855388002</v>
      </c>
      <c r="AG1044" s="17">
        <v>0.17610322543384199</v>
      </c>
      <c r="AH1044" s="17">
        <v>0.36855184684014902</v>
      </c>
      <c r="AI1044" s="17">
        <v>0.14617496081495901</v>
      </c>
      <c r="AJ1044" s="17">
        <v>0.19221429336290799</v>
      </c>
      <c r="AK1044" s="17"/>
      <c r="AL1044" s="17">
        <v>0.33062710080996799</v>
      </c>
      <c r="AM1044" s="17">
        <v>0.18401632304458301</v>
      </c>
      <c r="AN1044" s="17">
        <v>0.286200069689588</v>
      </c>
      <c r="AO1044" s="17"/>
      <c r="AP1044" s="17">
        <v>0.26104432155298002</v>
      </c>
      <c r="AQ1044" s="17">
        <v>0.156471866571638</v>
      </c>
      <c r="AR1044" s="17">
        <v>0.24137770112170001</v>
      </c>
      <c r="AS1044" s="17">
        <v>0.25809962018697902</v>
      </c>
      <c r="AT1044" s="17">
        <v>0.330924736198213</v>
      </c>
      <c r="AU1044" s="17"/>
      <c r="AV1044" s="17">
        <v>0</v>
      </c>
      <c r="AW1044" s="17">
        <v>0.20530052044764099</v>
      </c>
      <c r="AX1044" s="17">
        <v>0.19018923707775201</v>
      </c>
      <c r="AY1044" s="17">
        <v>0.20421245326085</v>
      </c>
      <c r="AZ1044" s="17">
        <v>0.17989598018462999</v>
      </c>
      <c r="BA1044" s="17">
        <v>0.27909354100878703</v>
      </c>
      <c r="BB1044" s="17">
        <v>0.17304920421579101</v>
      </c>
      <c r="BC1044" s="17">
        <v>0.26130919664729202</v>
      </c>
      <c r="BD1044" s="17">
        <v>0.287830968760387</v>
      </c>
      <c r="BE1044" s="17">
        <v>0.36352596588980701</v>
      </c>
      <c r="BF1044" s="17">
        <v>0.24987341848748801</v>
      </c>
      <c r="BG1044" s="17">
        <v>0.29695279791212997</v>
      </c>
      <c r="BH1044" s="17">
        <v>9.6113346246575596E-2</v>
      </c>
      <c r="BI1044" s="17">
        <v>0.37807953865392002</v>
      </c>
      <c r="BJ1044" s="17">
        <v>0.299238828108083</v>
      </c>
      <c r="BK1044" s="17">
        <v>0.18482102892796801</v>
      </c>
      <c r="BL1044" s="17"/>
      <c r="BM1044" s="17">
        <v>0.19186916358643299</v>
      </c>
      <c r="BN1044" s="17">
        <v>0.20789688169985401</v>
      </c>
      <c r="BO1044" s="17">
        <v>0.29229783266514098</v>
      </c>
      <c r="BP1044" s="17">
        <v>0.183050827579081</v>
      </c>
      <c r="BQ1044" s="17">
        <v>0.29527129845869798</v>
      </c>
      <c r="BR1044" s="17">
        <v>0.260714081727006</v>
      </c>
      <c r="BS1044" s="17"/>
      <c r="BT1044" s="17">
        <v>0.24062974365489101</v>
      </c>
      <c r="BU1044" s="17">
        <v>0.21399933650067199</v>
      </c>
      <c r="BV1044" s="17"/>
      <c r="BW1044" s="17">
        <v>0.215655478959321</v>
      </c>
      <c r="BX1044" s="17">
        <v>0.20643135755926501</v>
      </c>
      <c r="BY1044" s="17"/>
      <c r="BZ1044" s="17">
        <v>0.18814949355771701</v>
      </c>
      <c r="CA1044" s="17">
        <v>0.243828168990494</v>
      </c>
      <c r="CB1044" s="17" t="s">
        <v>131</v>
      </c>
      <c r="CC1044" s="17"/>
      <c r="CD1044" s="17">
        <v>0.22143426705252101</v>
      </c>
      <c r="CE1044" s="17">
        <v>0.105805604156969</v>
      </c>
      <c r="CF1044" s="17">
        <v>0.19295897878912099</v>
      </c>
      <c r="CG1044" s="17"/>
      <c r="CH1044" s="17">
        <v>0.23160573435616599</v>
      </c>
      <c r="CI1044" s="17">
        <v>0.22676916804159999</v>
      </c>
      <c r="CJ1044" s="17">
        <v>0.18794257161308001</v>
      </c>
      <c r="CK1044" s="17"/>
      <c r="CL1044" s="17">
        <v>0.204526662086703</v>
      </c>
      <c r="CM1044" s="17">
        <v>0.25149866581696301</v>
      </c>
      <c r="CN1044" s="17"/>
      <c r="CO1044" s="17">
        <v>0.354856233972205</v>
      </c>
      <c r="CP1044" s="17">
        <v>0.332370615673728</v>
      </c>
      <c r="CQ1044" s="17">
        <v>0.16313028873827301</v>
      </c>
      <c r="CR1044" s="17">
        <v>0.12746356713495599</v>
      </c>
    </row>
    <row r="1045" spans="2:96" x14ac:dyDescent="0.25">
      <c r="B1045" t="s">
        <v>454</v>
      </c>
      <c r="C1045" s="17">
        <v>0.52540804694394605</v>
      </c>
      <c r="D1045" s="17">
        <v>0.52941260530336498</v>
      </c>
      <c r="E1045" s="17">
        <v>0.52436719866860904</v>
      </c>
      <c r="F1045" s="17"/>
      <c r="G1045" s="17">
        <v>0.369397606473092</v>
      </c>
      <c r="H1045" s="17">
        <v>0.56206321161486295</v>
      </c>
      <c r="I1045" s="17">
        <v>0.54100496241957197</v>
      </c>
      <c r="J1045" s="17">
        <v>0.53275783277306299</v>
      </c>
      <c r="K1045" s="17">
        <v>0.56940163058387605</v>
      </c>
      <c r="L1045" s="17">
        <v>0.56135614869642902</v>
      </c>
      <c r="M1045" s="17"/>
      <c r="N1045" s="17">
        <v>0.528921054912733</v>
      </c>
      <c r="O1045" s="17">
        <v>0.487271499139034</v>
      </c>
      <c r="P1045" s="17">
        <v>0.56206533128047897</v>
      </c>
      <c r="Q1045" s="17">
        <v>0.52499155843726197</v>
      </c>
      <c r="R1045" s="17"/>
      <c r="S1045" s="17">
        <v>0.46177509091181901</v>
      </c>
      <c r="T1045" s="17">
        <v>0.61769708740900298</v>
      </c>
      <c r="U1045" s="17">
        <v>0.54762435411351595</v>
      </c>
      <c r="V1045" s="17">
        <v>0.51843978917508504</v>
      </c>
      <c r="W1045" s="17">
        <v>0.30882608346666801</v>
      </c>
      <c r="X1045" s="17">
        <v>0.43004757062897397</v>
      </c>
      <c r="Y1045" s="17">
        <v>0.64022787760074995</v>
      </c>
      <c r="Z1045" s="17">
        <v>0.64882443098042597</v>
      </c>
      <c r="AA1045" s="17">
        <v>0.60799758635744905</v>
      </c>
      <c r="AB1045" s="17">
        <v>0.47886133161627598</v>
      </c>
      <c r="AC1045" s="17">
        <v>0.35317019890828499</v>
      </c>
      <c r="AD1045" s="17">
        <v>0.65013909795663505</v>
      </c>
      <c r="AE1045" s="17"/>
      <c r="AF1045" s="17">
        <v>0.49295356682632102</v>
      </c>
      <c r="AG1045" s="17">
        <v>0.53923536069514</v>
      </c>
      <c r="AH1045" s="17">
        <v>0.34427215877878398</v>
      </c>
      <c r="AI1045" s="17">
        <v>0.35025689282906403</v>
      </c>
      <c r="AJ1045" s="17">
        <v>0.576967423658024</v>
      </c>
      <c r="AK1045" s="17"/>
      <c r="AL1045" s="17">
        <v>0.46204883358085003</v>
      </c>
      <c r="AM1045" s="17">
        <v>0.58525376417832198</v>
      </c>
      <c r="AN1045" s="17">
        <v>0.51073686271797603</v>
      </c>
      <c r="AO1045" s="17"/>
      <c r="AP1045" s="17">
        <v>0.48499929315087398</v>
      </c>
      <c r="AQ1045" s="17">
        <v>0.54904083496632194</v>
      </c>
      <c r="AR1045" s="17">
        <v>0.51780033763154698</v>
      </c>
      <c r="AS1045" s="17">
        <v>0.61610415589037903</v>
      </c>
      <c r="AT1045" s="17">
        <v>0.43000747799190697</v>
      </c>
      <c r="AU1045" s="17"/>
      <c r="AV1045" s="17">
        <v>0</v>
      </c>
      <c r="AW1045" s="17">
        <v>0.31816851750291297</v>
      </c>
      <c r="AX1045" s="17">
        <v>0.61678649977626698</v>
      </c>
      <c r="AY1045" s="17">
        <v>0.53041535662842498</v>
      </c>
      <c r="AZ1045" s="17">
        <v>0.58268686507517498</v>
      </c>
      <c r="BA1045" s="17">
        <v>0.49051407237572098</v>
      </c>
      <c r="BB1045" s="17">
        <v>0.37942581280924997</v>
      </c>
      <c r="BC1045" s="17">
        <v>0.55835944490053502</v>
      </c>
      <c r="BD1045" s="17">
        <v>0.38216280942360797</v>
      </c>
      <c r="BE1045" s="17">
        <v>0.426070420728974</v>
      </c>
      <c r="BF1045" s="17">
        <v>0.47910843133405001</v>
      </c>
      <c r="BG1045" s="17">
        <v>0.54733359691430195</v>
      </c>
      <c r="BH1045" s="17">
        <v>0.73671206095689301</v>
      </c>
      <c r="BI1045" s="17">
        <v>0.48937319112647898</v>
      </c>
      <c r="BJ1045" s="17">
        <v>0.62390584510723701</v>
      </c>
      <c r="BK1045" s="17">
        <v>0.74122477727353997</v>
      </c>
      <c r="BL1045" s="17"/>
      <c r="BM1045" s="17">
        <v>0.50808762197305002</v>
      </c>
      <c r="BN1045" s="17">
        <v>0.59089701880830703</v>
      </c>
      <c r="BO1045" s="17">
        <v>0.424131171516613</v>
      </c>
      <c r="BP1045" s="17">
        <v>0.49581438841261499</v>
      </c>
      <c r="BQ1045" s="17">
        <v>0.56017232564401498</v>
      </c>
      <c r="BR1045" s="17">
        <v>0.54070628938464305</v>
      </c>
      <c r="BS1045" s="17"/>
      <c r="BT1045" s="17">
        <v>0.54335519405697297</v>
      </c>
      <c r="BU1045" s="17">
        <v>0.50551904319446095</v>
      </c>
      <c r="BV1045" s="17"/>
      <c r="BW1045" s="17">
        <v>0.56302777277065796</v>
      </c>
      <c r="BX1045" s="17">
        <v>0.442960595234971</v>
      </c>
      <c r="BY1045" s="17"/>
      <c r="BZ1045" s="17">
        <v>0.51918939133615605</v>
      </c>
      <c r="CA1045" s="17">
        <v>0.52824333732805995</v>
      </c>
      <c r="CB1045" s="17" t="s">
        <v>131</v>
      </c>
      <c r="CC1045" s="17"/>
      <c r="CD1045" s="17">
        <v>0.53423355452966204</v>
      </c>
      <c r="CE1045" s="17">
        <v>0.48892551977986498</v>
      </c>
      <c r="CF1045" s="17">
        <v>0.420447323245555</v>
      </c>
      <c r="CG1045" s="17"/>
      <c r="CH1045" s="17">
        <v>0.53800843410320398</v>
      </c>
      <c r="CI1045" s="17">
        <v>0.49020471918857</v>
      </c>
      <c r="CJ1045" s="17">
        <v>0.518790541768822</v>
      </c>
      <c r="CK1045" s="17"/>
      <c r="CL1045" s="17">
        <v>0.56851060442433299</v>
      </c>
      <c r="CM1045" s="17">
        <v>0.47688542981991699</v>
      </c>
      <c r="CN1045" s="17"/>
      <c r="CO1045" s="17">
        <v>0.59821234117170796</v>
      </c>
      <c r="CP1045" s="17">
        <v>0.48582461164778901</v>
      </c>
      <c r="CQ1045" s="17">
        <v>0.59930711082756005</v>
      </c>
      <c r="CR1045" s="17">
        <v>0.42814373348646501</v>
      </c>
    </row>
    <row r="1046" spans="2:96" x14ac:dyDescent="0.25">
      <c r="B1046" t="s">
        <v>455</v>
      </c>
      <c r="C1046" s="17">
        <v>0.18301018726325799</v>
      </c>
      <c r="D1046" s="17">
        <v>0.16249884135593301</v>
      </c>
      <c r="E1046" s="17">
        <v>0.20314297886327801</v>
      </c>
      <c r="F1046" s="17"/>
      <c r="G1046" s="17">
        <v>0.28787172850005299</v>
      </c>
      <c r="H1046" s="17">
        <v>0.194395523278212</v>
      </c>
      <c r="I1046" s="17">
        <v>0.18706761397049201</v>
      </c>
      <c r="J1046" s="17">
        <v>0.24562254998808999</v>
      </c>
      <c r="K1046" s="17">
        <v>0.10845398750653</v>
      </c>
      <c r="L1046" s="17">
        <v>8.2366481050170498E-2</v>
      </c>
      <c r="M1046" s="17"/>
      <c r="N1046" s="17">
        <v>0.14903556672364701</v>
      </c>
      <c r="O1046" s="17">
        <v>0.161320800167016</v>
      </c>
      <c r="P1046" s="17">
        <v>0.237974398341433</v>
      </c>
      <c r="Q1046" s="17">
        <v>0.19601832019899501</v>
      </c>
      <c r="R1046" s="17"/>
      <c r="S1046" s="17">
        <v>0.18071315145188399</v>
      </c>
      <c r="T1046" s="17">
        <v>0.21117894875357399</v>
      </c>
      <c r="U1046" s="17">
        <v>0.193499897939341</v>
      </c>
      <c r="V1046" s="17">
        <v>0.14214649950829</v>
      </c>
      <c r="W1046" s="17">
        <v>0.29739386744018198</v>
      </c>
      <c r="X1046" s="17">
        <v>0.175387593332409</v>
      </c>
      <c r="Y1046" s="17">
        <v>0.196423575002622</v>
      </c>
      <c r="Z1046" s="17">
        <v>0.20312798033577101</v>
      </c>
      <c r="AA1046" s="17">
        <v>5.9046754450065499E-2</v>
      </c>
      <c r="AB1046" s="17">
        <v>0.222798591720897</v>
      </c>
      <c r="AC1046" s="17">
        <v>0.23846348387640601</v>
      </c>
      <c r="AD1046" s="17">
        <v>0.12487556925908801</v>
      </c>
      <c r="AE1046" s="17"/>
      <c r="AF1046" s="17">
        <v>0.15809157191397999</v>
      </c>
      <c r="AG1046" s="17">
        <v>0.21936521482162499</v>
      </c>
      <c r="AH1046" s="17">
        <v>0.16911402181819099</v>
      </c>
      <c r="AI1046" s="17">
        <v>0.35247529083082402</v>
      </c>
      <c r="AJ1046" s="17">
        <v>0.205626075480631</v>
      </c>
      <c r="AK1046" s="17"/>
      <c r="AL1046" s="17">
        <v>0.14705090692321901</v>
      </c>
      <c r="AM1046" s="17">
        <v>0.18397188961389099</v>
      </c>
      <c r="AN1046" s="17">
        <v>0.166798209092623</v>
      </c>
      <c r="AO1046" s="17"/>
      <c r="AP1046" s="17">
        <v>0.19433499928428</v>
      </c>
      <c r="AQ1046" s="17">
        <v>0.22143916810551101</v>
      </c>
      <c r="AR1046" s="17">
        <v>0.18204305769600901</v>
      </c>
      <c r="AS1046" s="17">
        <v>5.3131957480476097E-2</v>
      </c>
      <c r="AT1046" s="17">
        <v>0.23906778580988</v>
      </c>
      <c r="AU1046" s="17"/>
      <c r="AV1046" s="17">
        <v>0</v>
      </c>
      <c r="AW1046" s="17">
        <v>0.26320715465232702</v>
      </c>
      <c r="AX1046" s="17">
        <v>0.118196002492283</v>
      </c>
      <c r="AY1046" s="17">
        <v>0.26537219011072499</v>
      </c>
      <c r="AZ1046" s="17">
        <v>0.21484917470544401</v>
      </c>
      <c r="BA1046" s="17">
        <v>0.15548603283698101</v>
      </c>
      <c r="BB1046" s="17">
        <v>0.38278424686283002</v>
      </c>
      <c r="BC1046" s="17">
        <v>0.122423383968373</v>
      </c>
      <c r="BD1046" s="17">
        <v>0.239050638938854</v>
      </c>
      <c r="BE1046" s="17">
        <v>0.104754135508729</v>
      </c>
      <c r="BF1046" s="17">
        <v>0.226107360268227</v>
      </c>
      <c r="BG1046" s="17">
        <v>0.155713605173569</v>
      </c>
      <c r="BH1046" s="17">
        <v>0.16717459279653099</v>
      </c>
      <c r="BI1046" s="17">
        <v>0</v>
      </c>
      <c r="BJ1046" s="17">
        <v>0</v>
      </c>
      <c r="BK1046" s="17">
        <v>7.3954193798492093E-2</v>
      </c>
      <c r="BL1046" s="17"/>
      <c r="BM1046" s="17">
        <v>0.22445132780584101</v>
      </c>
      <c r="BN1046" s="17">
        <v>0.15016905229896599</v>
      </c>
      <c r="BO1046" s="17">
        <v>0.19431018082110399</v>
      </c>
      <c r="BP1046" s="17">
        <v>0.23028896408431601</v>
      </c>
      <c r="BQ1046" s="17">
        <v>0.102122283979805</v>
      </c>
      <c r="BR1046" s="17">
        <v>0.16193374158690299</v>
      </c>
      <c r="BS1046" s="17"/>
      <c r="BT1046" s="17">
        <v>0.17083006277690299</v>
      </c>
      <c r="BU1046" s="17">
        <v>0.19255107537552399</v>
      </c>
      <c r="BV1046" s="17"/>
      <c r="BW1046" s="17">
        <v>0.128320985135356</v>
      </c>
      <c r="BX1046" s="17">
        <v>0.26815650364416699</v>
      </c>
      <c r="BY1046" s="17"/>
      <c r="BZ1046" s="17">
        <v>0.19934542808741501</v>
      </c>
      <c r="CA1046" s="17">
        <v>0.175562411706607</v>
      </c>
      <c r="CB1046" s="17" t="s">
        <v>131</v>
      </c>
      <c r="CC1046" s="17"/>
      <c r="CD1046" s="17">
        <v>0.13806313420320501</v>
      </c>
      <c r="CE1046" s="17">
        <v>0.32530470439350001</v>
      </c>
      <c r="CF1046" s="17">
        <v>0.321108363632153</v>
      </c>
      <c r="CG1046" s="17"/>
      <c r="CH1046" s="17">
        <v>0.174349146326604</v>
      </c>
      <c r="CI1046" s="17">
        <v>0.19498717189728601</v>
      </c>
      <c r="CJ1046" s="17">
        <v>0.21390666759587701</v>
      </c>
      <c r="CK1046" s="17"/>
      <c r="CL1046" s="17">
        <v>0.171258478741314</v>
      </c>
      <c r="CM1046" s="17">
        <v>0.197474962608813</v>
      </c>
      <c r="CN1046" s="17"/>
      <c r="CO1046" s="17">
        <v>4.69314248560872E-2</v>
      </c>
      <c r="CP1046" s="17">
        <v>0.124368641409327</v>
      </c>
      <c r="CQ1046" s="17">
        <v>0.206309340486731</v>
      </c>
      <c r="CR1046" s="17">
        <v>0.28330138983303899</v>
      </c>
    </row>
    <row r="1047" spans="2:96" x14ac:dyDescent="0.25">
      <c r="B1047" t="s">
        <v>456</v>
      </c>
      <c r="C1047" s="17">
        <v>5.0264539385506402E-2</v>
      </c>
      <c r="D1047" s="17">
        <v>7.1040155956208995E-2</v>
      </c>
      <c r="E1047" s="17">
        <v>2.2425220018032599E-2</v>
      </c>
      <c r="F1047" s="17"/>
      <c r="G1047" s="17">
        <v>2.5366830224848601E-2</v>
      </c>
      <c r="H1047" s="17">
        <v>0</v>
      </c>
      <c r="I1047" s="17">
        <v>9.2352978392687496E-2</v>
      </c>
      <c r="J1047" s="17">
        <v>6.6608471235936995E-2</v>
      </c>
      <c r="K1047" s="17">
        <v>3.6410801286816598E-2</v>
      </c>
      <c r="L1047" s="17">
        <v>6.8444928590190204E-2</v>
      </c>
      <c r="M1047" s="17"/>
      <c r="N1047" s="17">
        <v>8.32677477300557E-2</v>
      </c>
      <c r="O1047" s="17">
        <v>1.73035808918457E-2</v>
      </c>
      <c r="P1047" s="17">
        <v>3.5452626502037503E-2</v>
      </c>
      <c r="Q1047" s="17">
        <v>6.12405453571691E-2</v>
      </c>
      <c r="R1047" s="17"/>
      <c r="S1047" s="17">
        <v>3.9843082776079397E-2</v>
      </c>
      <c r="T1047" s="17">
        <v>3.8127988408165503E-2</v>
      </c>
      <c r="U1047" s="17">
        <v>1.8476113288865399E-2</v>
      </c>
      <c r="V1047" s="17">
        <v>0.115841487433439</v>
      </c>
      <c r="W1047" s="17">
        <v>4.8777380568021202E-2</v>
      </c>
      <c r="X1047" s="17">
        <v>9.4031530765194896E-2</v>
      </c>
      <c r="Y1047" s="17">
        <v>0</v>
      </c>
      <c r="Z1047" s="17">
        <v>0</v>
      </c>
      <c r="AA1047" s="17">
        <v>9.52117572909707E-2</v>
      </c>
      <c r="AB1047" s="17">
        <v>0.114472213348927</v>
      </c>
      <c r="AC1047" s="17">
        <v>4.1801348386230001E-2</v>
      </c>
      <c r="AD1047" s="17">
        <v>0</v>
      </c>
      <c r="AE1047" s="17"/>
      <c r="AF1047" s="17">
        <v>5.4668023405307999E-2</v>
      </c>
      <c r="AG1047" s="17">
        <v>5.6038833989750798E-2</v>
      </c>
      <c r="AH1047" s="17">
        <v>0.118061972562876</v>
      </c>
      <c r="AI1047" s="17">
        <v>0.151092855525152</v>
      </c>
      <c r="AJ1047" s="17">
        <v>2.5192207498437001E-2</v>
      </c>
      <c r="AK1047" s="17"/>
      <c r="AL1047" s="17">
        <v>4.9299599036589599E-2</v>
      </c>
      <c r="AM1047" s="17">
        <v>4.6758023163205098E-2</v>
      </c>
      <c r="AN1047" s="17">
        <v>3.6264858499813299E-2</v>
      </c>
      <c r="AO1047" s="17"/>
      <c r="AP1047" s="17">
        <v>5.9621386011866201E-2</v>
      </c>
      <c r="AQ1047" s="17">
        <v>4.76269255656665E-2</v>
      </c>
      <c r="AR1047" s="17">
        <v>5.1301106264089402E-2</v>
      </c>
      <c r="AS1047" s="17">
        <v>3.3174209694654101E-2</v>
      </c>
      <c r="AT1047" s="17">
        <v>0</v>
      </c>
      <c r="AU1047" s="17"/>
      <c r="AV1047" s="17">
        <v>1</v>
      </c>
      <c r="AW1047" s="17">
        <v>0.21332380739711901</v>
      </c>
      <c r="AX1047" s="17">
        <v>4.8025292839485402E-2</v>
      </c>
      <c r="AY1047" s="17">
        <v>0</v>
      </c>
      <c r="AZ1047" s="17">
        <v>2.2567980034750901E-2</v>
      </c>
      <c r="BA1047" s="17">
        <v>3.6519147425485503E-2</v>
      </c>
      <c r="BB1047" s="17">
        <v>2.9785485837304702E-2</v>
      </c>
      <c r="BC1047" s="17">
        <v>2.7668318152393501E-2</v>
      </c>
      <c r="BD1047" s="17">
        <v>6.0895873999817302E-2</v>
      </c>
      <c r="BE1047" s="17">
        <v>0.105649477872489</v>
      </c>
      <c r="BF1047" s="17">
        <v>4.4910789910236101E-2</v>
      </c>
      <c r="BG1047" s="17">
        <v>0</v>
      </c>
      <c r="BH1047" s="17">
        <v>0</v>
      </c>
      <c r="BI1047" s="17">
        <v>0.132547270219601</v>
      </c>
      <c r="BJ1047" s="17">
        <v>7.6855326784679504E-2</v>
      </c>
      <c r="BK1047" s="17">
        <v>0</v>
      </c>
      <c r="BL1047" s="17"/>
      <c r="BM1047" s="17">
        <v>4.6294795340373E-2</v>
      </c>
      <c r="BN1047" s="17">
        <v>4.0856212608818797E-2</v>
      </c>
      <c r="BO1047" s="17">
        <v>8.9260814997142696E-2</v>
      </c>
      <c r="BP1047" s="17">
        <v>5.8125427496083501E-2</v>
      </c>
      <c r="BQ1047" s="17">
        <v>4.2434091917482798E-2</v>
      </c>
      <c r="BR1047" s="17">
        <v>3.6645887301447598E-2</v>
      </c>
      <c r="BS1047" s="17"/>
      <c r="BT1047" s="17">
        <v>2.93370623162411E-2</v>
      </c>
      <c r="BU1047" s="17">
        <v>7.3416659406652998E-2</v>
      </c>
      <c r="BV1047" s="17"/>
      <c r="BW1047" s="17">
        <v>5.58297098532924E-2</v>
      </c>
      <c r="BX1047" s="17">
        <v>6.24943704589268E-2</v>
      </c>
      <c r="BY1047" s="17"/>
      <c r="BZ1047" s="17">
        <v>6.8192796047222004E-2</v>
      </c>
      <c r="CA1047" s="17">
        <v>4.2090455319294597E-2</v>
      </c>
      <c r="CB1047" s="17" t="s">
        <v>131</v>
      </c>
      <c r="CC1047" s="17"/>
      <c r="CD1047" s="17">
        <v>9.4373297189936103E-2</v>
      </c>
      <c r="CE1047" s="17">
        <v>0</v>
      </c>
      <c r="CF1047" s="17">
        <v>6.5485334333171205E-2</v>
      </c>
      <c r="CG1047" s="17"/>
      <c r="CH1047" s="17">
        <v>4.5227909323788798E-2</v>
      </c>
      <c r="CI1047" s="17">
        <v>5.9248310623186203E-2</v>
      </c>
      <c r="CJ1047" s="17">
        <v>6.3387767637250195E-2</v>
      </c>
      <c r="CK1047" s="17"/>
      <c r="CL1047" s="17">
        <v>4.5305105585378799E-2</v>
      </c>
      <c r="CM1047" s="17">
        <v>5.4038716742036898E-2</v>
      </c>
      <c r="CN1047" s="17"/>
      <c r="CO1047" s="17">
        <v>0</v>
      </c>
      <c r="CP1047" s="17">
        <v>3.5450735120031503E-2</v>
      </c>
      <c r="CQ1047" s="17">
        <v>2.3474689147161901E-2</v>
      </c>
      <c r="CR1047" s="17">
        <v>0.13855376947695699</v>
      </c>
    </row>
    <row r="1048" spans="2:96" x14ac:dyDescent="0.25">
      <c r="B1048" t="s">
        <v>175</v>
      </c>
      <c r="C1048" s="17">
        <v>1.4925124872459601E-2</v>
      </c>
      <c r="D1048" s="17">
        <v>1.39302375750479E-2</v>
      </c>
      <c r="E1048" s="17">
        <v>1.6283422271527001E-2</v>
      </c>
      <c r="F1048" s="17"/>
      <c r="G1048" s="17">
        <v>0</v>
      </c>
      <c r="H1048" s="17">
        <v>1.67153082760109E-2</v>
      </c>
      <c r="I1048" s="17">
        <v>2.51275645897883E-2</v>
      </c>
      <c r="J1048" s="17">
        <v>2.8953387089034398E-2</v>
      </c>
      <c r="K1048" s="17">
        <v>0</v>
      </c>
      <c r="L1048" s="17">
        <v>1.2202658209797001E-2</v>
      </c>
      <c r="M1048" s="17"/>
      <c r="N1048" s="17">
        <v>2.8783908794514701E-2</v>
      </c>
      <c r="O1048" s="17">
        <v>9.1388226684030096E-3</v>
      </c>
      <c r="P1048" s="17">
        <v>0</v>
      </c>
      <c r="Q1048" s="17">
        <v>1.8624176497289702E-2</v>
      </c>
      <c r="R1048" s="17"/>
      <c r="S1048" s="17">
        <v>0</v>
      </c>
      <c r="T1048" s="17">
        <v>0</v>
      </c>
      <c r="U1048" s="17">
        <v>2.3557198750001701E-2</v>
      </c>
      <c r="V1048" s="17">
        <v>0</v>
      </c>
      <c r="W1048" s="17">
        <v>5.07451363845852E-2</v>
      </c>
      <c r="X1048" s="17">
        <v>0</v>
      </c>
      <c r="Y1048" s="17">
        <v>4.5895932788896802E-2</v>
      </c>
      <c r="Z1048" s="17">
        <v>0</v>
      </c>
      <c r="AA1048" s="17">
        <v>0</v>
      </c>
      <c r="AB1048" s="17">
        <v>5.8645836386866601E-2</v>
      </c>
      <c r="AC1048" s="17">
        <v>0</v>
      </c>
      <c r="AD1048" s="17">
        <v>2.6986063622223101E-2</v>
      </c>
      <c r="AE1048" s="17"/>
      <c r="AF1048" s="17">
        <v>7.1415993005107996E-3</v>
      </c>
      <c r="AG1048" s="17">
        <v>9.2573650596430596E-3</v>
      </c>
      <c r="AH1048" s="17">
        <v>0</v>
      </c>
      <c r="AI1048" s="17">
        <v>0</v>
      </c>
      <c r="AJ1048" s="17">
        <v>0</v>
      </c>
      <c r="AK1048" s="17"/>
      <c r="AL1048" s="17">
        <v>1.0973559649373899E-2</v>
      </c>
      <c r="AM1048" s="17">
        <v>0</v>
      </c>
      <c r="AN1048" s="17">
        <v>0</v>
      </c>
      <c r="AO1048" s="17"/>
      <c r="AP1048" s="17">
        <v>0</v>
      </c>
      <c r="AQ1048" s="17">
        <v>2.5421204790862E-2</v>
      </c>
      <c r="AR1048" s="17">
        <v>7.4777972866541097E-3</v>
      </c>
      <c r="AS1048" s="17">
        <v>3.9490056747512103E-2</v>
      </c>
      <c r="AT1048" s="17">
        <v>0</v>
      </c>
      <c r="AU1048" s="17"/>
      <c r="AV1048" s="17">
        <v>0</v>
      </c>
      <c r="AW1048" s="17">
        <v>0</v>
      </c>
      <c r="AX1048" s="17">
        <v>2.6802967814212701E-2</v>
      </c>
      <c r="AY1048" s="17">
        <v>0</v>
      </c>
      <c r="AZ1048" s="17">
        <v>0</v>
      </c>
      <c r="BA1048" s="17">
        <v>3.8387206353026102E-2</v>
      </c>
      <c r="BB1048" s="17">
        <v>3.4955250274824302E-2</v>
      </c>
      <c r="BC1048" s="17">
        <v>3.0239656331406801E-2</v>
      </c>
      <c r="BD1048" s="17">
        <v>3.0059708877333901E-2</v>
      </c>
      <c r="BE1048" s="17">
        <v>0</v>
      </c>
      <c r="BF1048" s="17">
        <v>0</v>
      </c>
      <c r="BG1048" s="17">
        <v>0</v>
      </c>
      <c r="BH1048" s="17">
        <v>0</v>
      </c>
      <c r="BI1048" s="17">
        <v>0</v>
      </c>
      <c r="BJ1048" s="17">
        <v>0</v>
      </c>
      <c r="BK1048" s="17">
        <v>0</v>
      </c>
      <c r="BL1048" s="17"/>
      <c r="BM1048" s="17">
        <v>2.9297091294302999E-2</v>
      </c>
      <c r="BN1048" s="17">
        <v>1.01808345840546E-2</v>
      </c>
      <c r="BO1048" s="17">
        <v>0</v>
      </c>
      <c r="BP1048" s="17">
        <v>3.2720392427905302E-2</v>
      </c>
      <c r="BQ1048" s="17">
        <v>0</v>
      </c>
      <c r="BR1048" s="17">
        <v>0</v>
      </c>
      <c r="BS1048" s="17"/>
      <c r="BT1048" s="17">
        <v>1.5847937194991699E-2</v>
      </c>
      <c r="BU1048" s="17">
        <v>1.45138855226904E-2</v>
      </c>
      <c r="BV1048" s="17"/>
      <c r="BW1048" s="17">
        <v>3.7166053281371902E-2</v>
      </c>
      <c r="BX1048" s="17">
        <v>1.99571731026713E-2</v>
      </c>
      <c r="BY1048" s="17"/>
      <c r="BZ1048" s="17">
        <v>2.5122890971489901E-2</v>
      </c>
      <c r="CA1048" s="17">
        <v>1.02756266555447E-2</v>
      </c>
      <c r="CB1048" s="17" t="s">
        <v>131</v>
      </c>
      <c r="CC1048" s="17"/>
      <c r="CD1048" s="17">
        <v>1.1895747024675401E-2</v>
      </c>
      <c r="CE1048" s="17">
        <v>7.9964171669665601E-2</v>
      </c>
      <c r="CF1048" s="17">
        <v>0</v>
      </c>
      <c r="CG1048" s="17"/>
      <c r="CH1048" s="17">
        <v>1.08087758902381E-2</v>
      </c>
      <c r="CI1048" s="17">
        <v>2.8790630249358101E-2</v>
      </c>
      <c r="CJ1048" s="17">
        <v>1.5972451384971099E-2</v>
      </c>
      <c r="CK1048" s="17"/>
      <c r="CL1048" s="17">
        <v>1.03991491622706E-2</v>
      </c>
      <c r="CM1048" s="17">
        <v>2.0102225012269801E-2</v>
      </c>
      <c r="CN1048" s="17"/>
      <c r="CO1048" s="17">
        <v>0</v>
      </c>
      <c r="CP1048" s="17">
        <v>2.1985396149123902E-2</v>
      </c>
      <c r="CQ1048" s="17">
        <v>7.77857080027491E-3</v>
      </c>
      <c r="CR1048" s="17">
        <v>2.25375400685827E-2</v>
      </c>
    </row>
    <row r="1049" spans="2:96" x14ac:dyDescent="0.25">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c r="AF1049" s="17"/>
      <c r="AG1049" s="17"/>
      <c r="AH1049" s="17"/>
      <c r="AI1049" s="17"/>
      <c r="AJ1049" s="17"/>
      <c r="AK1049" s="17"/>
      <c r="AL1049" s="17"/>
      <c r="AM1049" s="17"/>
      <c r="AN1049" s="17"/>
      <c r="AO1049" s="17"/>
      <c r="AP1049" s="17"/>
      <c r="AQ1049" s="17"/>
      <c r="AR1049" s="17"/>
      <c r="AS1049" s="17"/>
      <c r="AT1049" s="17"/>
      <c r="AU1049" s="17"/>
      <c r="AV1049" s="17"/>
      <c r="AW1049" s="17"/>
      <c r="AX1049" s="17"/>
      <c r="AY1049" s="17"/>
      <c r="AZ1049" s="17"/>
      <c r="BA1049" s="17"/>
      <c r="BB1049" s="17"/>
      <c r="BC1049" s="17"/>
      <c r="BD1049" s="17"/>
      <c r="BE1049" s="17"/>
      <c r="BF1049" s="17"/>
      <c r="BG1049" s="17"/>
      <c r="BH1049" s="17"/>
      <c r="BI1049" s="17"/>
      <c r="BJ1049" s="17"/>
      <c r="BK1049" s="17"/>
      <c r="BL1049" s="17"/>
      <c r="BM1049" s="17"/>
      <c r="BN1049" s="17"/>
      <c r="BO1049" s="17"/>
      <c r="BP1049" s="17"/>
      <c r="BQ1049" s="17"/>
      <c r="BR1049" s="17"/>
      <c r="BS1049" s="17"/>
      <c r="BT1049" s="17"/>
      <c r="BU1049" s="17"/>
      <c r="BV1049" s="17"/>
      <c r="BW1049" s="17"/>
      <c r="BX1049" s="17"/>
      <c r="BY1049" s="17"/>
      <c r="BZ1049" s="17"/>
      <c r="CA1049" s="17"/>
      <c r="CB1049" s="17"/>
      <c r="CC1049" s="17"/>
      <c r="CD1049" s="17"/>
      <c r="CE1049" s="17"/>
      <c r="CF1049" s="17"/>
      <c r="CG1049" s="17"/>
      <c r="CH1049" s="17"/>
      <c r="CI1049" s="17"/>
      <c r="CJ1049" s="17"/>
      <c r="CK1049" s="17"/>
      <c r="CL1049" s="17"/>
      <c r="CM1049" s="17"/>
      <c r="CN1049" s="17"/>
      <c r="CO1049" s="17"/>
      <c r="CP1049" s="17"/>
      <c r="CQ1049" s="17"/>
      <c r="CR1049" s="17"/>
    </row>
    <row r="1050" spans="2:96" x14ac:dyDescent="0.25">
      <c r="B1050" s="6" t="s">
        <v>483</v>
      </c>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c r="AD1050" s="17"/>
      <c r="AE1050" s="17"/>
      <c r="AF1050" s="17"/>
      <c r="AG1050" s="17"/>
      <c r="AH1050" s="17"/>
      <c r="AI1050" s="17"/>
      <c r="AJ1050" s="17"/>
      <c r="AK1050" s="17"/>
      <c r="AL1050" s="17"/>
      <c r="AM1050" s="17"/>
      <c r="AN1050" s="17"/>
      <c r="AO1050" s="17"/>
      <c r="AP1050" s="17"/>
      <c r="AQ1050" s="17"/>
      <c r="AR1050" s="17"/>
      <c r="AS1050" s="17"/>
      <c r="AT1050" s="17"/>
      <c r="AU1050" s="17"/>
      <c r="AV1050" s="17"/>
      <c r="AW1050" s="17"/>
      <c r="AX1050" s="17"/>
      <c r="AY1050" s="17"/>
      <c r="AZ1050" s="17"/>
      <c r="BA1050" s="17"/>
      <c r="BB1050" s="17"/>
      <c r="BC1050" s="17"/>
      <c r="BD1050" s="17"/>
      <c r="BE1050" s="17"/>
      <c r="BF1050" s="17"/>
      <c r="BG1050" s="17"/>
      <c r="BH1050" s="17"/>
      <c r="BI1050" s="17"/>
      <c r="BJ1050" s="17"/>
      <c r="BK1050" s="17"/>
      <c r="BL1050" s="17"/>
      <c r="BM1050" s="17"/>
      <c r="BN1050" s="17"/>
      <c r="BO1050" s="17"/>
      <c r="BP1050" s="17"/>
      <c r="BQ1050" s="17"/>
      <c r="BR1050" s="17"/>
      <c r="BS1050" s="17"/>
      <c r="BT1050" s="17"/>
      <c r="BU1050" s="17"/>
      <c r="BV1050" s="17"/>
      <c r="BW1050" s="17"/>
      <c r="BX1050" s="17"/>
      <c r="BY1050" s="17"/>
      <c r="BZ1050" s="17"/>
      <c r="CA1050" s="17"/>
      <c r="CB1050" s="17"/>
      <c r="CC1050" s="17"/>
      <c r="CD1050" s="17"/>
      <c r="CE1050" s="17"/>
      <c r="CF1050" s="17"/>
      <c r="CG1050" s="17"/>
      <c r="CH1050" s="17"/>
      <c r="CI1050" s="17"/>
      <c r="CJ1050" s="17"/>
      <c r="CK1050" s="17"/>
      <c r="CL1050" s="17"/>
      <c r="CM1050" s="17"/>
      <c r="CN1050" s="17"/>
      <c r="CO1050" s="17"/>
      <c r="CP1050" s="17"/>
      <c r="CQ1050" s="17"/>
      <c r="CR1050" s="17"/>
    </row>
    <row r="1051" spans="2:96" x14ac:dyDescent="0.25">
      <c r="B1051" s="24" t="s">
        <v>402</v>
      </c>
      <c r="C1051" s="17"/>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c r="AD1051" s="17"/>
      <c r="AE1051" s="17"/>
      <c r="AF1051" s="17"/>
      <c r="AG1051" s="17"/>
      <c r="AH1051" s="17"/>
      <c r="AI1051" s="17"/>
      <c r="AJ1051" s="17"/>
      <c r="AK1051" s="17"/>
      <c r="AL1051" s="17"/>
      <c r="AM1051" s="17"/>
      <c r="AN1051" s="17"/>
      <c r="AO1051" s="17"/>
      <c r="AP1051" s="17"/>
      <c r="AQ1051" s="17"/>
      <c r="AR1051" s="17"/>
      <c r="AS1051" s="17"/>
      <c r="AT1051" s="17"/>
      <c r="AU1051" s="17"/>
      <c r="AV1051" s="17"/>
      <c r="AW1051" s="17"/>
      <c r="AX1051" s="17"/>
      <c r="AY1051" s="17"/>
      <c r="AZ1051" s="17"/>
      <c r="BA1051" s="17"/>
      <c r="BB1051" s="17"/>
      <c r="BC1051" s="17"/>
      <c r="BD1051" s="17"/>
      <c r="BE1051" s="17"/>
      <c r="BF1051" s="17"/>
      <c r="BG1051" s="17"/>
      <c r="BH1051" s="17"/>
      <c r="BI1051" s="17"/>
      <c r="BJ1051" s="17"/>
      <c r="BK1051" s="17"/>
      <c r="BL1051" s="17"/>
      <c r="BM1051" s="17"/>
      <c r="BN1051" s="17"/>
      <c r="BO1051" s="17"/>
      <c r="BP1051" s="17"/>
      <c r="BQ1051" s="17"/>
      <c r="BR1051" s="17"/>
      <c r="BS1051" s="17"/>
      <c r="BT1051" s="17"/>
      <c r="BU1051" s="17"/>
      <c r="BV1051" s="17"/>
      <c r="BW1051" s="17"/>
      <c r="BX1051" s="17"/>
      <c r="BY1051" s="17"/>
      <c r="BZ1051" s="17"/>
      <c r="CA1051" s="17"/>
      <c r="CB1051" s="17"/>
      <c r="CC1051" s="17"/>
      <c r="CD1051" s="17"/>
      <c r="CE1051" s="17"/>
      <c r="CF1051" s="17"/>
      <c r="CG1051" s="17"/>
      <c r="CH1051" s="17"/>
      <c r="CI1051" s="17"/>
      <c r="CJ1051" s="17"/>
      <c r="CK1051" s="17"/>
      <c r="CL1051" s="17"/>
      <c r="CM1051" s="17"/>
      <c r="CN1051" s="17"/>
      <c r="CO1051" s="17"/>
      <c r="CP1051" s="17"/>
      <c r="CQ1051" s="17"/>
      <c r="CR1051" s="17"/>
    </row>
    <row r="1052" spans="2:96" x14ac:dyDescent="0.25">
      <c r="B1052" t="s">
        <v>453</v>
      </c>
      <c r="C1052" s="17">
        <v>0.24980795612159101</v>
      </c>
      <c r="D1052" s="17">
        <v>0.24338551715076201</v>
      </c>
      <c r="E1052" s="17">
        <v>0.26110340489749101</v>
      </c>
      <c r="F1052" s="17"/>
      <c r="G1052" s="17">
        <v>0.34623139787419899</v>
      </c>
      <c r="H1052" s="17">
        <v>0.18482003198001901</v>
      </c>
      <c r="I1052" s="17">
        <v>0.215859536891611</v>
      </c>
      <c r="J1052" s="17">
        <v>0.21119629762915901</v>
      </c>
      <c r="K1052" s="17">
        <v>0.35769200522123301</v>
      </c>
      <c r="L1052" s="17">
        <v>0.23168493630876599</v>
      </c>
      <c r="M1052" s="17"/>
      <c r="N1052" s="17">
        <v>0.21033721984728601</v>
      </c>
      <c r="O1052" s="17">
        <v>0.30660876365377099</v>
      </c>
      <c r="P1052" s="17">
        <v>0.193178162208518</v>
      </c>
      <c r="Q1052" s="17">
        <v>0.272311624988821</v>
      </c>
      <c r="R1052" s="17"/>
      <c r="S1052" s="17">
        <v>0.26507105698691602</v>
      </c>
      <c r="T1052" s="17">
        <v>0.18551287418542001</v>
      </c>
      <c r="U1052" s="17">
        <v>0.270748774703924</v>
      </c>
      <c r="V1052" s="17">
        <v>0.198412186285605</v>
      </c>
      <c r="W1052" s="17">
        <v>0.14730502442080201</v>
      </c>
      <c r="X1052" s="17">
        <v>0.28517094212546601</v>
      </c>
      <c r="Y1052" s="17">
        <v>0.163493436932931</v>
      </c>
      <c r="Z1052" s="17">
        <v>0.15997944803391101</v>
      </c>
      <c r="AA1052" s="17">
        <v>0.37093849998234102</v>
      </c>
      <c r="AB1052" s="17">
        <v>0.213793595988854</v>
      </c>
      <c r="AC1052" s="17">
        <v>0.31687431064749999</v>
      </c>
      <c r="AD1052" s="17">
        <v>0.35080804109111102</v>
      </c>
      <c r="AE1052" s="17"/>
      <c r="AF1052" s="17">
        <v>0.34678253897158501</v>
      </c>
      <c r="AG1052" s="17">
        <v>0.21619175631024101</v>
      </c>
      <c r="AH1052" s="17">
        <v>0.25219367362089601</v>
      </c>
      <c r="AI1052" s="17">
        <v>0.14617496081495901</v>
      </c>
      <c r="AJ1052" s="17">
        <v>0.172813449178741</v>
      </c>
      <c r="AK1052" s="17"/>
      <c r="AL1052" s="17">
        <v>0.38493316353097601</v>
      </c>
      <c r="AM1052" s="17">
        <v>0.22836664656363301</v>
      </c>
      <c r="AN1052" s="17">
        <v>0.32535944316967802</v>
      </c>
      <c r="AO1052" s="17"/>
      <c r="AP1052" s="17">
        <v>0.25741198707493101</v>
      </c>
      <c r="AQ1052" s="17">
        <v>0.24321021671614901</v>
      </c>
      <c r="AR1052" s="17">
        <v>0.25311178295213699</v>
      </c>
      <c r="AS1052" s="17">
        <v>0.22372795471065501</v>
      </c>
      <c r="AT1052" s="17">
        <v>0.330924736198213</v>
      </c>
      <c r="AU1052" s="17"/>
      <c r="AV1052" s="17">
        <v>0</v>
      </c>
      <c r="AW1052" s="17">
        <v>0.29870519302211601</v>
      </c>
      <c r="AX1052" s="17">
        <v>0.21574631271279601</v>
      </c>
      <c r="AY1052" s="17">
        <v>0.17842624312162</v>
      </c>
      <c r="AZ1052" s="17">
        <v>0.144622305390609</v>
      </c>
      <c r="BA1052" s="17">
        <v>0.31516419207118401</v>
      </c>
      <c r="BB1052" s="17">
        <v>0.32110620788640998</v>
      </c>
      <c r="BC1052" s="17">
        <v>0.287065544390738</v>
      </c>
      <c r="BD1052" s="17">
        <v>0.266312082345662</v>
      </c>
      <c r="BE1052" s="17">
        <v>0.499093683142667</v>
      </c>
      <c r="BF1052" s="17">
        <v>0.205164440996839</v>
      </c>
      <c r="BG1052" s="17">
        <v>0.320375262051381</v>
      </c>
      <c r="BH1052" s="17">
        <v>0.113505206040833</v>
      </c>
      <c r="BI1052" s="17">
        <v>0.24255468139803199</v>
      </c>
      <c r="BJ1052" s="17">
        <v>0.299238828108083</v>
      </c>
      <c r="BK1052" s="17">
        <v>0.24151373415470501</v>
      </c>
      <c r="BL1052" s="17"/>
      <c r="BM1052" s="17">
        <v>0.15655731265964001</v>
      </c>
      <c r="BN1052" s="17">
        <v>0.29602869314500802</v>
      </c>
      <c r="BO1052" s="17">
        <v>0.275951175112506</v>
      </c>
      <c r="BP1052" s="17">
        <v>0.27321488621025097</v>
      </c>
      <c r="BQ1052" s="17">
        <v>0.233192557285957</v>
      </c>
      <c r="BR1052" s="17">
        <v>0.32064390539982801</v>
      </c>
      <c r="BS1052" s="17"/>
      <c r="BT1052" s="17">
        <v>0.25511736536461599</v>
      </c>
      <c r="BU1052" s="17">
        <v>0.24736264185081699</v>
      </c>
      <c r="BV1052" s="17"/>
      <c r="BW1052" s="17">
        <v>0.290259439885796</v>
      </c>
      <c r="BX1052" s="17">
        <v>0.276637649837219</v>
      </c>
      <c r="BY1052" s="17"/>
      <c r="BZ1052" s="17">
        <v>0.25267383912812302</v>
      </c>
      <c r="CA1052" s="17">
        <v>0.24850130544933999</v>
      </c>
      <c r="CB1052" s="17" t="s">
        <v>131</v>
      </c>
      <c r="CC1052" s="17"/>
      <c r="CD1052" s="17">
        <v>0.24744176147970301</v>
      </c>
      <c r="CE1052" s="17">
        <v>0.29020484047860101</v>
      </c>
      <c r="CF1052" s="17">
        <v>0.25295133883430199</v>
      </c>
      <c r="CG1052" s="17"/>
      <c r="CH1052" s="17">
        <v>0.238588131684036</v>
      </c>
      <c r="CI1052" s="17">
        <v>0.27858262607565798</v>
      </c>
      <c r="CJ1052" s="17">
        <v>0.24998532352403599</v>
      </c>
      <c r="CK1052" s="17"/>
      <c r="CL1052" s="17">
        <v>0.21674137181297601</v>
      </c>
      <c r="CM1052" s="17">
        <v>0.28544294339335802</v>
      </c>
      <c r="CN1052" s="17"/>
      <c r="CO1052" s="17">
        <v>0.27131682392258899</v>
      </c>
      <c r="CP1052" s="17">
        <v>0.296581009695422</v>
      </c>
      <c r="CQ1052" s="17">
        <v>0.28799424461249301</v>
      </c>
      <c r="CR1052" s="17">
        <v>0.104894856852525</v>
      </c>
    </row>
    <row r="1053" spans="2:96" x14ac:dyDescent="0.25">
      <c r="B1053" t="s">
        <v>454</v>
      </c>
      <c r="C1053" s="17">
        <v>0.55126959853685098</v>
      </c>
      <c r="D1053" s="17">
        <v>0.53954983271034396</v>
      </c>
      <c r="E1053" s="17">
        <v>0.56823819950799304</v>
      </c>
      <c r="F1053" s="17"/>
      <c r="G1053" s="17">
        <v>0.482648935292395</v>
      </c>
      <c r="H1053" s="17">
        <v>0.66576969519680196</v>
      </c>
      <c r="I1053" s="17">
        <v>0.59449778182324098</v>
      </c>
      <c r="J1053" s="17">
        <v>0.580042248011435</v>
      </c>
      <c r="K1053" s="17">
        <v>0.38560302461146401</v>
      </c>
      <c r="L1053" s="17">
        <v>0.54059384634426699</v>
      </c>
      <c r="M1053" s="17"/>
      <c r="N1053" s="17">
        <v>0.53174307829316803</v>
      </c>
      <c r="O1053" s="17">
        <v>0.55267139917149299</v>
      </c>
      <c r="P1053" s="17">
        <v>0.56077826059369096</v>
      </c>
      <c r="Q1053" s="17">
        <v>0.56718516416022802</v>
      </c>
      <c r="R1053" s="17"/>
      <c r="S1053" s="17">
        <v>0.51101728100527699</v>
      </c>
      <c r="T1053" s="17">
        <v>0.55609679846445903</v>
      </c>
      <c r="U1053" s="17">
        <v>0.58612243879522596</v>
      </c>
      <c r="V1053" s="17">
        <v>0.54904213862797102</v>
      </c>
      <c r="W1053" s="17">
        <v>0.72914260177643297</v>
      </c>
      <c r="X1053" s="17">
        <v>0.60906101815188496</v>
      </c>
      <c r="Y1053" s="17">
        <v>0.69571976044273998</v>
      </c>
      <c r="Z1053" s="17">
        <v>0.69749248021955301</v>
      </c>
      <c r="AA1053" s="17">
        <v>0.39447464434148399</v>
      </c>
      <c r="AB1053" s="17">
        <v>0.49839583050645098</v>
      </c>
      <c r="AC1053" s="17">
        <v>0.49295963342937099</v>
      </c>
      <c r="AD1053" s="17">
        <v>0.49493866543600201</v>
      </c>
      <c r="AE1053" s="17"/>
      <c r="AF1053" s="17">
        <v>0.47547810777741101</v>
      </c>
      <c r="AG1053" s="17">
        <v>0.61000446627527505</v>
      </c>
      <c r="AH1053" s="17">
        <v>0.360367067072766</v>
      </c>
      <c r="AI1053" s="17">
        <v>0.21191220160548599</v>
      </c>
      <c r="AJ1053" s="17">
        <v>0.64155702405086501</v>
      </c>
      <c r="AK1053" s="17"/>
      <c r="AL1053" s="17">
        <v>0.46397754389960799</v>
      </c>
      <c r="AM1053" s="17">
        <v>0.60760718730292396</v>
      </c>
      <c r="AN1053" s="17">
        <v>0.48388834724551</v>
      </c>
      <c r="AO1053" s="17"/>
      <c r="AP1053" s="17">
        <v>0.58307796827460701</v>
      </c>
      <c r="AQ1053" s="17">
        <v>0.58604151320235498</v>
      </c>
      <c r="AR1053" s="17">
        <v>0.54123806333305602</v>
      </c>
      <c r="AS1053" s="17">
        <v>0.63010172701878697</v>
      </c>
      <c r="AT1053" s="17">
        <v>0.222967872028903</v>
      </c>
      <c r="AU1053" s="17"/>
      <c r="AV1053" s="17">
        <v>0</v>
      </c>
      <c r="AW1053" s="17">
        <v>0.44622953037549401</v>
      </c>
      <c r="AX1053" s="17">
        <v>0.67775675020565296</v>
      </c>
      <c r="AY1053" s="17">
        <v>0.6490001460682</v>
      </c>
      <c r="AZ1053" s="17">
        <v>0.64898007851558204</v>
      </c>
      <c r="BA1053" s="17">
        <v>0.58992228796183299</v>
      </c>
      <c r="BB1053" s="17">
        <v>0.45680680375717703</v>
      </c>
      <c r="BC1053" s="17">
        <v>0.49118019489263698</v>
      </c>
      <c r="BD1053" s="17">
        <v>0.50662240316524398</v>
      </c>
      <c r="BE1053" s="17">
        <v>0.247143921621923</v>
      </c>
      <c r="BF1053" s="17">
        <v>0.52520304260200001</v>
      </c>
      <c r="BG1053" s="17">
        <v>0.53860033948001895</v>
      </c>
      <c r="BH1053" s="17">
        <v>0.78028950387453999</v>
      </c>
      <c r="BI1053" s="17">
        <v>0.75744531860196895</v>
      </c>
      <c r="BJ1053" s="17">
        <v>0.54456790742566497</v>
      </c>
      <c r="BK1053" s="17">
        <v>0.28937979658567098</v>
      </c>
      <c r="BL1053" s="17"/>
      <c r="BM1053" s="17">
        <v>0.63869573274779801</v>
      </c>
      <c r="BN1053" s="17">
        <v>0.47928895573287</v>
      </c>
      <c r="BO1053" s="17">
        <v>0.530216586770204</v>
      </c>
      <c r="BP1053" s="17">
        <v>0.47164768451662697</v>
      </c>
      <c r="BQ1053" s="17">
        <v>0.66362649888650704</v>
      </c>
      <c r="BR1053" s="17">
        <v>0.51754527077957002</v>
      </c>
      <c r="BS1053" s="17"/>
      <c r="BT1053" s="17">
        <v>0.57507676992194601</v>
      </c>
      <c r="BU1053" s="17">
        <v>0.52575721153719601</v>
      </c>
      <c r="BV1053" s="17"/>
      <c r="BW1053" s="17">
        <v>0.54566772708523903</v>
      </c>
      <c r="BX1053" s="17">
        <v>0.47302267221150102</v>
      </c>
      <c r="BY1053" s="17"/>
      <c r="BZ1053" s="17">
        <v>0.53652531971035999</v>
      </c>
      <c r="CA1053" s="17">
        <v>0.557992001997348</v>
      </c>
      <c r="CB1053" s="17" t="s">
        <v>131</v>
      </c>
      <c r="CC1053" s="17"/>
      <c r="CD1053" s="17">
        <v>0.55718709544313405</v>
      </c>
      <c r="CE1053" s="17">
        <v>0.47743244981204103</v>
      </c>
      <c r="CF1053" s="17">
        <v>0.46257444267095699</v>
      </c>
      <c r="CG1053" s="17"/>
      <c r="CH1053" s="17">
        <v>0.57236379721519104</v>
      </c>
      <c r="CI1053" s="17">
        <v>0.52493600212710101</v>
      </c>
      <c r="CJ1053" s="17">
        <v>0.49484333313707501</v>
      </c>
      <c r="CK1053" s="17"/>
      <c r="CL1053" s="17">
        <v>0.58075197349394003</v>
      </c>
      <c r="CM1053" s="17">
        <v>0.51905961270489098</v>
      </c>
      <c r="CN1053" s="17"/>
      <c r="CO1053" s="17">
        <v>0.48653825259996197</v>
      </c>
      <c r="CP1053" s="17">
        <v>0.57857179065317699</v>
      </c>
      <c r="CQ1053" s="17">
        <v>0.51854712050777396</v>
      </c>
      <c r="CR1053" s="17">
        <v>0.59226850926552299</v>
      </c>
    </row>
    <row r="1054" spans="2:96" x14ac:dyDescent="0.25">
      <c r="B1054" t="s">
        <v>455</v>
      </c>
      <c r="C1054" s="17">
        <v>9.2530744520476202E-2</v>
      </c>
      <c r="D1054" s="17">
        <v>0.119587114387235</v>
      </c>
      <c r="E1054" s="17">
        <v>6.3798915412034099E-2</v>
      </c>
      <c r="F1054" s="17"/>
      <c r="G1054" s="17">
        <v>0.12733614732267301</v>
      </c>
      <c r="H1054" s="17">
        <v>8.5619696321320493E-2</v>
      </c>
      <c r="I1054" s="17">
        <v>7.2830463753843305E-2</v>
      </c>
      <c r="J1054" s="17">
        <v>8.2705270061335198E-2</v>
      </c>
      <c r="K1054" s="17">
        <v>7.2885312154000598E-2</v>
      </c>
      <c r="L1054" s="17">
        <v>0.112580946125974</v>
      </c>
      <c r="M1054" s="17"/>
      <c r="N1054" s="17">
        <v>0.160154328880934</v>
      </c>
      <c r="O1054" s="17">
        <v>4.1885137460086798E-2</v>
      </c>
      <c r="P1054" s="17">
        <v>0.13240822917303399</v>
      </c>
      <c r="Q1054" s="17">
        <v>4.2934717109658099E-2</v>
      </c>
      <c r="R1054" s="17"/>
      <c r="S1054" s="17">
        <v>0.14255987975138401</v>
      </c>
      <c r="T1054" s="17">
        <v>0.120961557863211</v>
      </c>
      <c r="U1054" s="17">
        <v>0.10081374806075</v>
      </c>
      <c r="V1054" s="17">
        <v>8.8878953038736594E-2</v>
      </c>
      <c r="W1054" s="17">
        <v>7.2807237418180099E-2</v>
      </c>
      <c r="X1054" s="17">
        <v>5.0707492082157003E-2</v>
      </c>
      <c r="Y1054" s="17">
        <v>0.102626839513925</v>
      </c>
      <c r="Z1054" s="17">
        <v>7.3910744023682806E-2</v>
      </c>
      <c r="AA1054" s="17">
        <v>4.35505261775977E-2</v>
      </c>
      <c r="AB1054" s="17">
        <v>5.6932231976810299E-2</v>
      </c>
      <c r="AC1054" s="17">
        <v>4.9083432418478901E-2</v>
      </c>
      <c r="AD1054" s="17">
        <v>8.2254805658491803E-2</v>
      </c>
      <c r="AE1054" s="17"/>
      <c r="AF1054" s="17">
        <v>8.2464934183581501E-2</v>
      </c>
      <c r="AG1054" s="17">
        <v>9.8386579829326901E-2</v>
      </c>
      <c r="AH1054" s="17">
        <v>0.15523131370205601</v>
      </c>
      <c r="AI1054" s="17">
        <v>0.33108107924914698</v>
      </c>
      <c r="AJ1054" s="17">
        <v>0.116209154045262</v>
      </c>
      <c r="AK1054" s="17"/>
      <c r="AL1054" s="17">
        <v>9.1279187840357406E-2</v>
      </c>
      <c r="AM1054" s="17">
        <v>9.2936440975924295E-2</v>
      </c>
      <c r="AN1054" s="17">
        <v>8.8319416775411497E-2</v>
      </c>
      <c r="AO1054" s="17"/>
      <c r="AP1054" s="17">
        <v>5.7747043291243999E-2</v>
      </c>
      <c r="AQ1054" s="17">
        <v>7.1254900148303907E-2</v>
      </c>
      <c r="AR1054" s="17">
        <v>0.11072143017455401</v>
      </c>
      <c r="AS1054" s="17">
        <v>6.8685297440036194E-2</v>
      </c>
      <c r="AT1054" s="17">
        <v>0.446107391772884</v>
      </c>
      <c r="AU1054" s="17"/>
      <c r="AV1054" s="17">
        <v>0</v>
      </c>
      <c r="AW1054" s="17">
        <v>0</v>
      </c>
      <c r="AX1054" s="17">
        <v>5.0904417988355197E-2</v>
      </c>
      <c r="AY1054" s="17">
        <v>5.8049824241780103E-2</v>
      </c>
      <c r="AZ1054" s="17">
        <v>0.112178368800849</v>
      </c>
      <c r="BA1054" s="17">
        <v>0</v>
      </c>
      <c r="BB1054" s="17">
        <v>7.3089696841572599E-2</v>
      </c>
      <c r="BC1054" s="17">
        <v>9.7609253815885505E-2</v>
      </c>
      <c r="BD1054" s="17">
        <v>0.16695076604814299</v>
      </c>
      <c r="BE1054" s="17">
        <v>0.153849012585388</v>
      </c>
      <c r="BF1054" s="17">
        <v>0.171614287786927</v>
      </c>
      <c r="BG1054" s="17">
        <v>0.14102439846860099</v>
      </c>
      <c r="BH1054" s="17">
        <v>0.10620529008462699</v>
      </c>
      <c r="BI1054" s="17">
        <v>0</v>
      </c>
      <c r="BJ1054" s="17">
        <v>7.9337937681572504E-2</v>
      </c>
      <c r="BK1054" s="17">
        <v>0.20882229214530401</v>
      </c>
      <c r="BL1054" s="17"/>
      <c r="BM1054" s="17">
        <v>0.12879049040937099</v>
      </c>
      <c r="BN1054" s="17">
        <v>9.16206583518E-2</v>
      </c>
      <c r="BO1054" s="17">
        <v>4.5373591443583099E-2</v>
      </c>
      <c r="BP1054" s="17">
        <v>0.12679813186553901</v>
      </c>
      <c r="BQ1054" s="17">
        <v>3.7643865986328302E-2</v>
      </c>
      <c r="BR1054" s="17">
        <v>7.1095619987848593E-2</v>
      </c>
      <c r="BS1054" s="17"/>
      <c r="BT1054" s="17">
        <v>8.9392710913034704E-2</v>
      </c>
      <c r="BU1054" s="17">
        <v>9.0183545269021503E-2</v>
      </c>
      <c r="BV1054" s="17"/>
      <c r="BW1054" s="17">
        <v>5.2391705023149202E-2</v>
      </c>
      <c r="BX1054" s="17">
        <v>0.107509576346212</v>
      </c>
      <c r="BY1054" s="17"/>
      <c r="BZ1054" s="17">
        <v>8.0247373370936306E-2</v>
      </c>
      <c r="CA1054" s="17">
        <v>9.8131138930671505E-2</v>
      </c>
      <c r="CB1054" s="17" t="s">
        <v>131</v>
      </c>
      <c r="CC1054" s="17"/>
      <c r="CD1054" s="17">
        <v>6.1822885256948498E-2</v>
      </c>
      <c r="CE1054" s="17">
        <v>0.12028850426528501</v>
      </c>
      <c r="CF1054" s="17">
        <v>0.116223394198803</v>
      </c>
      <c r="CG1054" s="17"/>
      <c r="CH1054" s="17">
        <v>9.1645181051187699E-2</v>
      </c>
      <c r="CI1054" s="17">
        <v>7.0321643314522994E-2</v>
      </c>
      <c r="CJ1054" s="17">
        <v>0.12968214319740001</v>
      </c>
      <c r="CK1054" s="17"/>
      <c r="CL1054" s="17">
        <v>0.114762038850532</v>
      </c>
      <c r="CM1054" s="17">
        <v>7.8612933168292806E-2</v>
      </c>
      <c r="CN1054" s="17"/>
      <c r="CO1054" s="17">
        <v>0.187185134438978</v>
      </c>
      <c r="CP1054" s="17">
        <v>6.7667290822583603E-2</v>
      </c>
      <c r="CQ1054" s="17">
        <v>8.4878990873498497E-2</v>
      </c>
      <c r="CR1054" s="17">
        <v>0.106440383131362</v>
      </c>
    </row>
    <row r="1055" spans="2:96" x14ac:dyDescent="0.25">
      <c r="B1055" t="s">
        <v>456</v>
      </c>
      <c r="C1055" s="17">
        <v>4.2276148130829402E-2</v>
      </c>
      <c r="D1055" s="17">
        <v>5.6811846296170199E-2</v>
      </c>
      <c r="E1055" s="17">
        <v>1.54655308828456E-2</v>
      </c>
      <c r="F1055" s="17"/>
      <c r="G1055" s="17">
        <v>1.8416689285884299E-2</v>
      </c>
      <c r="H1055" s="17">
        <v>1.4617144462306299E-2</v>
      </c>
      <c r="I1055" s="17">
        <v>5.2953282312156201E-2</v>
      </c>
      <c r="J1055" s="17">
        <v>6.7995334202557794E-2</v>
      </c>
      <c r="K1055" s="17">
        <v>5.3993189138613902E-2</v>
      </c>
      <c r="L1055" s="17">
        <v>4.4977728198578801E-2</v>
      </c>
      <c r="M1055" s="17"/>
      <c r="N1055" s="17">
        <v>3.3412401438263697E-2</v>
      </c>
      <c r="O1055" s="17">
        <v>4.3019572807603199E-2</v>
      </c>
      <c r="P1055" s="17">
        <v>2.3405649504033999E-2</v>
      </c>
      <c r="Q1055" s="17">
        <v>6.5800474354370905E-2</v>
      </c>
      <c r="R1055" s="17"/>
      <c r="S1055" s="17">
        <v>2.8383054994072399E-2</v>
      </c>
      <c r="T1055" s="17">
        <v>6.1856843364387799E-2</v>
      </c>
      <c r="U1055" s="17">
        <v>1.8757839690098501E-2</v>
      </c>
      <c r="V1055" s="17">
        <v>0.115841487433439</v>
      </c>
      <c r="W1055" s="17">
        <v>0</v>
      </c>
      <c r="X1055" s="17">
        <v>0</v>
      </c>
      <c r="Y1055" s="17">
        <v>3.81599631104046E-2</v>
      </c>
      <c r="Z1055" s="17">
        <v>0</v>
      </c>
      <c r="AA1055" s="17">
        <v>0.14645335998535999</v>
      </c>
      <c r="AB1055" s="17">
        <v>5.44832558295099E-2</v>
      </c>
      <c r="AC1055" s="17">
        <v>4.1801348386230001E-2</v>
      </c>
      <c r="AD1055" s="17">
        <v>0</v>
      </c>
      <c r="AE1055" s="17"/>
      <c r="AF1055" s="17">
        <v>4.0079387499467697E-2</v>
      </c>
      <c r="AG1055" s="17">
        <v>4.8100162666283301E-2</v>
      </c>
      <c r="AH1055" s="17">
        <v>0.120040052406628</v>
      </c>
      <c r="AI1055" s="17">
        <v>0.31083175833040799</v>
      </c>
      <c r="AJ1055" s="17">
        <v>2.52567937451647E-2</v>
      </c>
      <c r="AK1055" s="17"/>
      <c r="AL1055" s="17">
        <v>2.8938465075278901E-2</v>
      </c>
      <c r="AM1055" s="17">
        <v>4.0071848563409701E-2</v>
      </c>
      <c r="AN1055" s="17">
        <v>3.6264858499813299E-2</v>
      </c>
      <c r="AO1055" s="17"/>
      <c r="AP1055" s="17">
        <v>2.2932068776187801E-2</v>
      </c>
      <c r="AQ1055" s="17">
        <v>3.5775577033623898E-2</v>
      </c>
      <c r="AR1055" s="17">
        <v>4.0148667326226899E-2</v>
      </c>
      <c r="AS1055" s="17">
        <v>1.5758922942092499E-2</v>
      </c>
      <c r="AT1055" s="17">
        <v>0</v>
      </c>
      <c r="AU1055" s="17"/>
      <c r="AV1055" s="17">
        <v>1</v>
      </c>
      <c r="AW1055" s="17">
        <v>9.0827879010424897E-2</v>
      </c>
      <c r="AX1055" s="17">
        <v>5.5592519093195701E-2</v>
      </c>
      <c r="AY1055" s="17">
        <v>3.3268418636902802E-2</v>
      </c>
      <c r="AZ1055" s="17">
        <v>2.2567980034750901E-2</v>
      </c>
      <c r="BA1055" s="17">
        <v>3.7703423938333203E-2</v>
      </c>
      <c r="BB1055" s="17">
        <v>5.9422187446653299E-2</v>
      </c>
      <c r="BC1055" s="17">
        <v>0</v>
      </c>
      <c r="BD1055" s="17">
        <v>2.79777961872574E-2</v>
      </c>
      <c r="BE1055" s="17">
        <v>9.9913382650022101E-2</v>
      </c>
      <c r="BF1055" s="17">
        <v>4.4910789910236101E-2</v>
      </c>
      <c r="BG1055" s="17">
        <v>0</v>
      </c>
      <c r="BH1055" s="17">
        <v>0</v>
      </c>
      <c r="BI1055" s="17">
        <v>0</v>
      </c>
      <c r="BJ1055" s="17">
        <v>7.6855326784679504E-2</v>
      </c>
      <c r="BK1055" s="17">
        <v>6.8353284592141197E-2</v>
      </c>
      <c r="BL1055" s="17"/>
      <c r="BM1055" s="17">
        <v>2.8461223476620799E-2</v>
      </c>
      <c r="BN1055" s="17">
        <v>8.1736322559017693E-2</v>
      </c>
      <c r="BO1055" s="17">
        <v>1.7984437084302599E-2</v>
      </c>
      <c r="BP1055" s="17">
        <v>2.9631687409321698E-2</v>
      </c>
      <c r="BQ1055" s="17">
        <v>4.2434091917482798E-2</v>
      </c>
      <c r="BR1055" s="17">
        <v>3.5958891168340501E-2</v>
      </c>
      <c r="BS1055" s="17"/>
      <c r="BT1055" s="17">
        <v>3.8545110889343599E-2</v>
      </c>
      <c r="BU1055" s="17">
        <v>4.7588702428948103E-2</v>
      </c>
      <c r="BV1055" s="17"/>
      <c r="BW1055" s="17">
        <v>3.5863059480937702E-2</v>
      </c>
      <c r="BX1055" s="17">
        <v>7.4893863258034099E-2</v>
      </c>
      <c r="BY1055" s="17"/>
      <c r="BZ1055" s="17">
        <v>5.0254993949279E-2</v>
      </c>
      <c r="CA1055" s="17">
        <v>3.86383289216354E-2</v>
      </c>
      <c r="CB1055" s="17" t="s">
        <v>131</v>
      </c>
      <c r="CC1055" s="17"/>
      <c r="CD1055" s="17">
        <v>4.5970550611237199E-2</v>
      </c>
      <c r="CE1055" s="17">
        <v>0</v>
      </c>
      <c r="CF1055" s="17">
        <v>0.16825082429593799</v>
      </c>
      <c r="CG1055" s="17"/>
      <c r="CH1055" s="17">
        <v>3.5654792654609503E-2</v>
      </c>
      <c r="CI1055" s="17">
        <v>5.2928161501860103E-2</v>
      </c>
      <c r="CJ1055" s="17">
        <v>6.0152949159613701E-2</v>
      </c>
      <c r="CK1055" s="17"/>
      <c r="CL1055" s="17">
        <v>4.0655218274929399E-2</v>
      </c>
      <c r="CM1055" s="17">
        <v>4.2441221302401001E-2</v>
      </c>
      <c r="CN1055" s="17"/>
      <c r="CO1055" s="17">
        <v>0</v>
      </c>
      <c r="CP1055" s="17">
        <v>1.9262412345822499E-2</v>
      </c>
      <c r="CQ1055" s="17">
        <v>3.1917460817307501E-2</v>
      </c>
      <c r="CR1055" s="17">
        <v>0.11121629747148599</v>
      </c>
    </row>
    <row r="1056" spans="2:96" x14ac:dyDescent="0.25">
      <c r="B1056" t="s">
        <v>175</v>
      </c>
      <c r="C1056" s="17">
        <v>6.4115552690252597E-2</v>
      </c>
      <c r="D1056" s="17">
        <v>4.0665689455487902E-2</v>
      </c>
      <c r="E1056" s="17">
        <v>9.1393949299636595E-2</v>
      </c>
      <c r="F1056" s="17"/>
      <c r="G1056" s="17">
        <v>2.5366830224848601E-2</v>
      </c>
      <c r="H1056" s="17">
        <v>4.9173432039553003E-2</v>
      </c>
      <c r="I1056" s="17">
        <v>6.3858935219148996E-2</v>
      </c>
      <c r="J1056" s="17">
        <v>5.8060850095512997E-2</v>
      </c>
      <c r="K1056" s="17">
        <v>0.12982646887468799</v>
      </c>
      <c r="L1056" s="17">
        <v>7.0162543022414106E-2</v>
      </c>
      <c r="M1056" s="17"/>
      <c r="N1056" s="17">
        <v>6.4352971540348095E-2</v>
      </c>
      <c r="O1056" s="17">
        <v>5.5815126907046E-2</v>
      </c>
      <c r="P1056" s="17">
        <v>9.0229698520722906E-2</v>
      </c>
      <c r="Q1056" s="17">
        <v>5.1768019386922E-2</v>
      </c>
      <c r="R1056" s="17"/>
      <c r="S1056" s="17">
        <v>5.2968727262351099E-2</v>
      </c>
      <c r="T1056" s="17">
        <v>7.5571926122521699E-2</v>
      </c>
      <c r="U1056" s="17">
        <v>2.3557198750001701E-2</v>
      </c>
      <c r="V1056" s="17">
        <v>4.7825234614248001E-2</v>
      </c>
      <c r="W1056" s="17">
        <v>5.07451363845852E-2</v>
      </c>
      <c r="X1056" s="17">
        <v>5.5060547640492397E-2</v>
      </c>
      <c r="Y1056" s="17">
        <v>0</v>
      </c>
      <c r="Z1056" s="17">
        <v>6.8617327722853103E-2</v>
      </c>
      <c r="AA1056" s="17">
        <v>4.4582969513217302E-2</v>
      </c>
      <c r="AB1056" s="17">
        <v>0.176395085698375</v>
      </c>
      <c r="AC1056" s="17">
        <v>9.9281275118420803E-2</v>
      </c>
      <c r="AD1056" s="17">
        <v>7.1998487814395204E-2</v>
      </c>
      <c r="AE1056" s="17"/>
      <c r="AF1056" s="17">
        <v>5.5195031567954397E-2</v>
      </c>
      <c r="AG1056" s="17">
        <v>2.7317034918874199E-2</v>
      </c>
      <c r="AH1056" s="17">
        <v>0.112167893197654</v>
      </c>
      <c r="AI1056" s="17">
        <v>0</v>
      </c>
      <c r="AJ1056" s="17">
        <v>4.41635789799679E-2</v>
      </c>
      <c r="AK1056" s="17"/>
      <c r="AL1056" s="17">
        <v>3.08716396537803E-2</v>
      </c>
      <c r="AM1056" s="17">
        <v>3.1017876594108901E-2</v>
      </c>
      <c r="AN1056" s="17">
        <v>6.6167934309587007E-2</v>
      </c>
      <c r="AO1056" s="17"/>
      <c r="AP1056" s="17">
        <v>7.8830932583030006E-2</v>
      </c>
      <c r="AQ1056" s="17">
        <v>6.3717792899568096E-2</v>
      </c>
      <c r="AR1056" s="17">
        <v>5.4780056214026901E-2</v>
      </c>
      <c r="AS1056" s="17">
        <v>6.1726097888429303E-2</v>
      </c>
      <c r="AT1056" s="17">
        <v>0</v>
      </c>
      <c r="AU1056" s="17"/>
      <c r="AV1056" s="17">
        <v>0</v>
      </c>
      <c r="AW1056" s="17">
        <v>0.16423739759196501</v>
      </c>
      <c r="AX1056" s="17">
        <v>0</v>
      </c>
      <c r="AY1056" s="17">
        <v>8.1255367931497194E-2</v>
      </c>
      <c r="AZ1056" s="17">
        <v>7.1651267258208501E-2</v>
      </c>
      <c r="BA1056" s="17">
        <v>5.7210096028650299E-2</v>
      </c>
      <c r="BB1056" s="17">
        <v>8.9575104068186695E-2</v>
      </c>
      <c r="BC1056" s="17">
        <v>0.124145006900739</v>
      </c>
      <c r="BD1056" s="17">
        <v>3.2136952253693903E-2</v>
      </c>
      <c r="BE1056" s="17">
        <v>0</v>
      </c>
      <c r="BF1056" s="17">
        <v>5.3107438703997902E-2</v>
      </c>
      <c r="BG1056" s="17">
        <v>0</v>
      </c>
      <c r="BH1056" s="17">
        <v>0</v>
      </c>
      <c r="BI1056" s="17">
        <v>0</v>
      </c>
      <c r="BJ1056" s="17">
        <v>0</v>
      </c>
      <c r="BK1056" s="17">
        <v>0.19193089252217899</v>
      </c>
      <c r="BL1056" s="17"/>
      <c r="BM1056" s="17">
        <v>4.7495240706570498E-2</v>
      </c>
      <c r="BN1056" s="17">
        <v>5.1325370211304101E-2</v>
      </c>
      <c r="BO1056" s="17">
        <v>0.130474209589405</v>
      </c>
      <c r="BP1056" s="17">
        <v>9.87076099982611E-2</v>
      </c>
      <c r="BQ1056" s="17">
        <v>2.3102985923724201E-2</v>
      </c>
      <c r="BR1056" s="17">
        <v>5.4756312664413401E-2</v>
      </c>
      <c r="BS1056" s="17"/>
      <c r="BT1056" s="17">
        <v>4.1868042911059403E-2</v>
      </c>
      <c r="BU1056" s="17">
        <v>8.91078989140172E-2</v>
      </c>
      <c r="BV1056" s="17"/>
      <c r="BW1056" s="17">
        <v>7.5818068524877602E-2</v>
      </c>
      <c r="BX1056" s="17">
        <v>6.7936238347033398E-2</v>
      </c>
      <c r="BY1056" s="17"/>
      <c r="BZ1056" s="17">
        <v>8.0298473841302107E-2</v>
      </c>
      <c r="CA1056" s="17">
        <v>5.6737224701004799E-2</v>
      </c>
      <c r="CB1056" s="17" t="s">
        <v>131</v>
      </c>
      <c r="CC1056" s="17"/>
      <c r="CD1056" s="17">
        <v>8.7577707208976702E-2</v>
      </c>
      <c r="CE1056" s="17">
        <v>0.112074205444074</v>
      </c>
      <c r="CF1056" s="17">
        <v>0</v>
      </c>
      <c r="CG1056" s="17"/>
      <c r="CH1056" s="17">
        <v>6.17480973949757E-2</v>
      </c>
      <c r="CI1056" s="17">
        <v>7.3231566980858295E-2</v>
      </c>
      <c r="CJ1056" s="17">
        <v>6.5336250981875399E-2</v>
      </c>
      <c r="CK1056" s="17"/>
      <c r="CL1056" s="17">
        <v>4.70893975676221E-2</v>
      </c>
      <c r="CM1056" s="17">
        <v>7.4443289431056797E-2</v>
      </c>
      <c r="CN1056" s="17"/>
      <c r="CO1056" s="17">
        <v>5.49597890384712E-2</v>
      </c>
      <c r="CP1056" s="17">
        <v>3.7917496482994799E-2</v>
      </c>
      <c r="CQ1056" s="17">
        <v>7.6662183188927396E-2</v>
      </c>
      <c r="CR1056" s="17">
        <v>8.5179953279104006E-2</v>
      </c>
    </row>
    <row r="1057" spans="2:96" x14ac:dyDescent="0.25">
      <c r="C1057" s="17"/>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c r="AD1057" s="17"/>
      <c r="AE1057" s="17"/>
      <c r="AF1057" s="17"/>
      <c r="AG1057" s="17"/>
      <c r="AH1057" s="17"/>
      <c r="AI1057" s="17"/>
      <c r="AJ1057" s="17"/>
      <c r="AK1057" s="17"/>
      <c r="AL1057" s="17"/>
      <c r="AM1057" s="17"/>
      <c r="AN1057" s="17"/>
      <c r="AO1057" s="17"/>
      <c r="AP1057" s="17"/>
      <c r="AQ1057" s="17"/>
      <c r="AR1057" s="17"/>
      <c r="AS1057" s="17"/>
      <c r="AT1057" s="17"/>
      <c r="AU1057" s="17"/>
      <c r="AV1057" s="17"/>
      <c r="AW1057" s="17"/>
      <c r="AX1057" s="17"/>
      <c r="AY1057" s="17"/>
      <c r="AZ1057" s="17"/>
      <c r="BA1057" s="17"/>
      <c r="BB1057" s="17"/>
      <c r="BC1057" s="17"/>
      <c r="BD1057" s="17"/>
      <c r="BE1057" s="17"/>
      <c r="BF1057" s="17"/>
      <c r="BG1057" s="17"/>
      <c r="BH1057" s="17"/>
      <c r="BI1057" s="17"/>
      <c r="BJ1057" s="17"/>
      <c r="BK1057" s="17"/>
      <c r="BL1057" s="17"/>
      <c r="BM1057" s="17"/>
      <c r="BN1057" s="17"/>
      <c r="BO1057" s="17"/>
      <c r="BP1057" s="17"/>
      <c r="BQ1057" s="17"/>
      <c r="BR1057" s="17"/>
      <c r="BS1057" s="17"/>
      <c r="BT1057" s="17"/>
      <c r="BU1057" s="17"/>
      <c r="BV1057" s="17"/>
      <c r="BW1057" s="17"/>
      <c r="BX1057" s="17"/>
      <c r="BY1057" s="17"/>
      <c r="BZ1057" s="17"/>
      <c r="CA1057" s="17"/>
      <c r="CB1057" s="17"/>
      <c r="CC1057" s="17"/>
      <c r="CD1057" s="17"/>
      <c r="CE1057" s="17"/>
      <c r="CF1057" s="17"/>
      <c r="CG1057" s="17"/>
      <c r="CH1057" s="17"/>
      <c r="CI1057" s="17"/>
      <c r="CJ1057" s="17"/>
      <c r="CK1057" s="17"/>
      <c r="CL1057" s="17"/>
      <c r="CM1057" s="17"/>
      <c r="CN1057" s="17"/>
      <c r="CO1057" s="17"/>
      <c r="CP1057" s="17"/>
      <c r="CQ1057" s="17"/>
      <c r="CR1057" s="17"/>
    </row>
    <row r="1058" spans="2:96" x14ac:dyDescent="0.25">
      <c r="B1058" s="6" t="s">
        <v>492</v>
      </c>
      <c r="C1058" s="17"/>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c r="AD1058" s="17"/>
      <c r="AE1058" s="17"/>
      <c r="AF1058" s="17"/>
      <c r="AG1058" s="17"/>
      <c r="AH1058" s="17"/>
      <c r="AI1058" s="17"/>
      <c r="AJ1058" s="17"/>
      <c r="AK1058" s="17"/>
      <c r="AL1058" s="17"/>
      <c r="AM1058" s="17"/>
      <c r="AN1058" s="17"/>
      <c r="AO1058" s="17"/>
      <c r="AP1058" s="17"/>
      <c r="AQ1058" s="17"/>
      <c r="AR1058" s="17"/>
      <c r="AS1058" s="17"/>
      <c r="AT1058" s="17"/>
      <c r="AU1058" s="17"/>
      <c r="AV1058" s="17"/>
      <c r="AW1058" s="17"/>
      <c r="AX1058" s="17"/>
      <c r="AY1058" s="17"/>
      <c r="AZ1058" s="17"/>
      <c r="BA1058" s="17"/>
      <c r="BB1058" s="17"/>
      <c r="BC1058" s="17"/>
      <c r="BD1058" s="17"/>
      <c r="BE1058" s="17"/>
      <c r="BF1058" s="17"/>
      <c r="BG1058" s="17"/>
      <c r="BH1058" s="17"/>
      <c r="BI1058" s="17"/>
      <c r="BJ1058" s="17"/>
      <c r="BK1058" s="17"/>
      <c r="BL1058" s="17"/>
      <c r="BM1058" s="17"/>
      <c r="BN1058" s="17"/>
      <c r="BO1058" s="17"/>
      <c r="BP1058" s="17"/>
      <c r="BQ1058" s="17"/>
      <c r="BR1058" s="17"/>
      <c r="BS1058" s="17"/>
      <c r="BT1058" s="17"/>
      <c r="BU1058" s="17"/>
      <c r="BV1058" s="17"/>
      <c r="BW1058" s="17"/>
      <c r="BX1058" s="17"/>
      <c r="BY1058" s="17"/>
      <c r="BZ1058" s="17"/>
      <c r="CA1058" s="17"/>
      <c r="CB1058" s="17"/>
      <c r="CC1058" s="17"/>
      <c r="CD1058" s="17"/>
      <c r="CE1058" s="17"/>
      <c r="CF1058" s="17"/>
      <c r="CG1058" s="17"/>
      <c r="CH1058" s="17"/>
      <c r="CI1058" s="17"/>
      <c r="CJ1058" s="17"/>
      <c r="CK1058" s="17"/>
      <c r="CL1058" s="17"/>
      <c r="CM1058" s="17"/>
      <c r="CN1058" s="17"/>
      <c r="CO1058" s="17"/>
      <c r="CP1058" s="17"/>
      <c r="CQ1058" s="17"/>
      <c r="CR1058" s="17"/>
    </row>
    <row r="1059" spans="2:96" x14ac:dyDescent="0.25">
      <c r="B1059" s="24" t="s">
        <v>123</v>
      </c>
      <c r="C1059" s="17"/>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c r="AD1059" s="17"/>
      <c r="AE1059" s="17"/>
      <c r="AF1059" s="17"/>
      <c r="AG1059" s="17"/>
      <c r="AH1059" s="17"/>
      <c r="AI1059" s="17"/>
      <c r="AJ1059" s="17"/>
      <c r="AK1059" s="17"/>
      <c r="AL1059" s="17"/>
      <c r="AM1059" s="17"/>
      <c r="AN1059" s="17"/>
      <c r="AO1059" s="17"/>
      <c r="AP1059" s="17"/>
      <c r="AQ1059" s="17"/>
      <c r="AR1059" s="17"/>
      <c r="AS1059" s="17"/>
      <c r="AT1059" s="17"/>
      <c r="AU1059" s="17"/>
      <c r="AV1059" s="17"/>
      <c r="AW1059" s="17"/>
      <c r="AX1059" s="17"/>
      <c r="AY1059" s="17"/>
      <c r="AZ1059" s="17"/>
      <c r="BA1059" s="17"/>
      <c r="BB1059" s="17"/>
      <c r="BC1059" s="17"/>
      <c r="BD1059" s="17"/>
      <c r="BE1059" s="17"/>
      <c r="BF1059" s="17"/>
      <c r="BG1059" s="17"/>
      <c r="BH1059" s="17"/>
      <c r="BI1059" s="17"/>
      <c r="BJ1059" s="17"/>
      <c r="BK1059" s="17"/>
      <c r="BL1059" s="17"/>
      <c r="BM1059" s="17"/>
      <c r="BN1059" s="17"/>
      <c r="BO1059" s="17"/>
      <c r="BP1059" s="17"/>
      <c r="BQ1059" s="17"/>
      <c r="BR1059" s="17"/>
      <c r="BS1059" s="17"/>
      <c r="BT1059" s="17"/>
      <c r="BU1059" s="17"/>
      <c r="BV1059" s="17"/>
      <c r="BW1059" s="17"/>
      <c r="BX1059" s="17"/>
      <c r="BY1059" s="17"/>
      <c r="BZ1059" s="17"/>
      <c r="CA1059" s="17"/>
      <c r="CB1059" s="17"/>
      <c r="CC1059" s="17"/>
      <c r="CD1059" s="17"/>
      <c r="CE1059" s="17"/>
      <c r="CF1059" s="17"/>
      <c r="CG1059" s="17"/>
      <c r="CH1059" s="17"/>
      <c r="CI1059" s="17"/>
      <c r="CJ1059" s="17"/>
      <c r="CK1059" s="17"/>
      <c r="CL1059" s="17"/>
      <c r="CM1059" s="17"/>
      <c r="CN1059" s="17"/>
      <c r="CO1059" s="17"/>
      <c r="CP1059" s="17"/>
      <c r="CQ1059" s="17"/>
      <c r="CR1059" s="17"/>
    </row>
    <row r="1060" spans="2:96" x14ac:dyDescent="0.25">
      <c r="B1060" t="s">
        <v>487</v>
      </c>
      <c r="C1060" s="17">
        <v>0.19353994246037201</v>
      </c>
      <c r="D1060" s="17">
        <v>0.17054924661989401</v>
      </c>
      <c r="E1060" s="17">
        <v>0.21602970221932899</v>
      </c>
      <c r="F1060" s="17"/>
      <c r="G1060" s="17">
        <v>0.16829418695848899</v>
      </c>
      <c r="H1060" s="17">
        <v>0.195594624270683</v>
      </c>
      <c r="I1060" s="17">
        <v>0.20134707295621901</v>
      </c>
      <c r="J1060" s="17">
        <v>0.22063901239841599</v>
      </c>
      <c r="K1060" s="17">
        <v>0.194360579807308</v>
      </c>
      <c r="L1060" s="17">
        <v>0.17966905006638201</v>
      </c>
      <c r="M1060" s="17"/>
      <c r="N1060" s="17">
        <v>0.179534130073704</v>
      </c>
      <c r="O1060" s="17">
        <v>0.205343363496026</v>
      </c>
      <c r="P1060" s="17">
        <v>0.219705623334773</v>
      </c>
      <c r="Q1060" s="17">
        <v>0.175525835270057</v>
      </c>
      <c r="R1060" s="17"/>
      <c r="S1060" s="17">
        <v>0.173090533289633</v>
      </c>
      <c r="T1060" s="17">
        <v>0.182252122970083</v>
      </c>
      <c r="U1060" s="17">
        <v>0.14725900533344199</v>
      </c>
      <c r="V1060" s="17">
        <v>0.212947249022336</v>
      </c>
      <c r="W1060" s="17">
        <v>0.19035989669796299</v>
      </c>
      <c r="X1060" s="17">
        <v>0.19017591829042399</v>
      </c>
      <c r="Y1060" s="17">
        <v>0.16785793661968301</v>
      </c>
      <c r="Z1060" s="17">
        <v>0.209504759263999</v>
      </c>
      <c r="AA1060" s="17">
        <v>0.23038958583319699</v>
      </c>
      <c r="AB1060" s="17">
        <v>0.23155380307803899</v>
      </c>
      <c r="AC1060" s="17">
        <v>0.175993111489298</v>
      </c>
      <c r="AD1060" s="17">
        <v>0.24851006891317301</v>
      </c>
      <c r="AE1060" s="17"/>
      <c r="AF1060" s="17">
        <v>0.166649010235706</v>
      </c>
      <c r="AG1060" s="17">
        <v>0.22648201836770601</v>
      </c>
      <c r="AH1060" s="17">
        <v>0.144537966489558</v>
      </c>
      <c r="AI1060" s="17">
        <v>0.26093525962166703</v>
      </c>
      <c r="AJ1060" s="17">
        <v>0.18331274731107799</v>
      </c>
      <c r="AK1060" s="17"/>
      <c r="AL1060" s="17">
        <v>0.163321944316075</v>
      </c>
      <c r="AM1060" s="17">
        <v>0.22543491253273901</v>
      </c>
      <c r="AN1060" s="17">
        <v>0.18244783218226701</v>
      </c>
      <c r="AO1060" s="17"/>
      <c r="AP1060" s="17">
        <v>0.185413083240801</v>
      </c>
      <c r="AQ1060" s="17">
        <v>0.21671253022334799</v>
      </c>
      <c r="AR1060" s="17">
        <v>0.15005187835022499</v>
      </c>
      <c r="AS1060" s="17">
        <v>0.196445724635706</v>
      </c>
      <c r="AT1060" s="17">
        <v>0.26304260863145001</v>
      </c>
      <c r="AU1060" s="17"/>
      <c r="AV1060" s="17">
        <v>0.152769603320837</v>
      </c>
      <c r="AW1060" s="17">
        <v>0.15306809697788701</v>
      </c>
      <c r="AX1060" s="17">
        <v>0.138410487205469</v>
      </c>
      <c r="AY1060" s="17">
        <v>0.244159530442671</v>
      </c>
      <c r="AZ1060" s="17">
        <v>0.22491769133132999</v>
      </c>
      <c r="BA1060" s="17">
        <v>0.198905554655573</v>
      </c>
      <c r="BB1060" s="17">
        <v>0.18621112238083001</v>
      </c>
      <c r="BC1060" s="17">
        <v>0.189523051317323</v>
      </c>
      <c r="BD1060" s="17">
        <v>0.19310931384701099</v>
      </c>
      <c r="BE1060" s="17">
        <v>0.217568094417847</v>
      </c>
      <c r="BF1060" s="17">
        <v>0.18584596508725301</v>
      </c>
      <c r="BG1060" s="17">
        <v>0.198662370515793</v>
      </c>
      <c r="BH1060" s="17">
        <v>0.20515477375907701</v>
      </c>
      <c r="BI1060" s="17">
        <v>0.21506992447763901</v>
      </c>
      <c r="BJ1060" s="17">
        <v>0.15153216790374599</v>
      </c>
      <c r="BK1060" s="17">
        <v>0.13798717286756601</v>
      </c>
      <c r="BL1060" s="17"/>
      <c r="BM1060" s="17">
        <v>0.18177034261943101</v>
      </c>
      <c r="BN1060" s="17">
        <v>0.19113643589455401</v>
      </c>
      <c r="BO1060" s="17">
        <v>0.22600020892226</v>
      </c>
      <c r="BP1060" s="17">
        <v>0.18067679584228999</v>
      </c>
      <c r="BQ1060" s="17">
        <v>0.223685802868926</v>
      </c>
      <c r="BR1060" s="17">
        <v>0.16203922024881001</v>
      </c>
      <c r="BS1060" s="17"/>
      <c r="BT1060" s="17">
        <v>0.19648293729182101</v>
      </c>
      <c r="BU1060" s="17">
        <v>0.19143160954239299</v>
      </c>
      <c r="BV1060" s="17"/>
      <c r="BW1060" s="17">
        <v>0.19719665986635301</v>
      </c>
      <c r="BX1060" s="17">
        <v>0.18267448961919699</v>
      </c>
      <c r="BY1060" s="17"/>
      <c r="BZ1060" s="17">
        <v>0.19377367360595499</v>
      </c>
      <c r="CA1060" s="17">
        <v>0.20771926802534099</v>
      </c>
      <c r="CB1060" s="17">
        <v>0.205196023362478</v>
      </c>
      <c r="CC1060" s="17"/>
      <c r="CD1060" s="17">
        <v>0.18872363723527499</v>
      </c>
      <c r="CE1060" s="17">
        <v>0.22319262484407901</v>
      </c>
      <c r="CF1060" s="17">
        <v>0.21178835591928</v>
      </c>
      <c r="CG1060" s="17"/>
      <c r="CH1060" s="17">
        <v>0.18519144898293399</v>
      </c>
      <c r="CI1060" s="17">
        <v>0.22829017531808399</v>
      </c>
      <c r="CJ1060" s="17">
        <v>0.244416653317796</v>
      </c>
      <c r="CK1060" s="17"/>
      <c r="CL1060" s="17">
        <v>0.184868199000081</v>
      </c>
      <c r="CM1060" s="17">
        <v>0.201367947048153</v>
      </c>
      <c r="CN1060" s="17"/>
      <c r="CO1060" s="17">
        <v>0.14469072270625599</v>
      </c>
      <c r="CP1060" s="17">
        <v>0.19327932369451201</v>
      </c>
      <c r="CQ1060" s="17">
        <v>0.19458327114337301</v>
      </c>
      <c r="CR1060" s="17">
        <v>0.20982257400291801</v>
      </c>
    </row>
    <row r="1061" spans="2:96" x14ac:dyDescent="0.25">
      <c r="B1061" t="s">
        <v>488</v>
      </c>
      <c r="C1061" s="17">
        <v>0.35932300482184698</v>
      </c>
      <c r="D1061" s="17">
        <v>0.41727375181342902</v>
      </c>
      <c r="E1061" s="17">
        <v>0.30347585002237298</v>
      </c>
      <c r="F1061" s="17"/>
      <c r="G1061" s="17">
        <v>0.34019972485029798</v>
      </c>
      <c r="H1061" s="17">
        <v>0.32933899550930101</v>
      </c>
      <c r="I1061" s="17">
        <v>0.31591965031832497</v>
      </c>
      <c r="J1061" s="17">
        <v>0.353135264518394</v>
      </c>
      <c r="K1061" s="17">
        <v>0.39750864969509497</v>
      </c>
      <c r="L1061" s="17">
        <v>0.41123981374945101</v>
      </c>
      <c r="M1061" s="17"/>
      <c r="N1061" s="17">
        <v>0.39816613344516</v>
      </c>
      <c r="O1061" s="17">
        <v>0.35297480937119902</v>
      </c>
      <c r="P1061" s="17">
        <v>0.34698447570768798</v>
      </c>
      <c r="Q1061" s="17">
        <v>0.334696953191848</v>
      </c>
      <c r="R1061" s="17"/>
      <c r="S1061" s="17">
        <v>0.40299488284387902</v>
      </c>
      <c r="T1061" s="17">
        <v>0.38914931346308301</v>
      </c>
      <c r="U1061" s="17">
        <v>0.38730407469971201</v>
      </c>
      <c r="V1061" s="17">
        <v>0.38052120802627498</v>
      </c>
      <c r="W1061" s="17">
        <v>0.34412682475697098</v>
      </c>
      <c r="X1061" s="17">
        <v>0.38208780277804399</v>
      </c>
      <c r="Y1061" s="17">
        <v>0.36879767663715401</v>
      </c>
      <c r="Z1061" s="17">
        <v>0.34718871743748703</v>
      </c>
      <c r="AA1061" s="17">
        <v>0.28176970707946097</v>
      </c>
      <c r="AB1061" s="17">
        <v>0.27015006109023099</v>
      </c>
      <c r="AC1061" s="17">
        <v>0.43303186235541702</v>
      </c>
      <c r="AD1061" s="17">
        <v>0.274242069339386</v>
      </c>
      <c r="AE1061" s="17"/>
      <c r="AF1061" s="17">
        <v>0.45090768523607799</v>
      </c>
      <c r="AG1061" s="17">
        <v>0.29535428021718002</v>
      </c>
      <c r="AH1061" s="17">
        <v>0.42185407209107101</v>
      </c>
      <c r="AI1061" s="17">
        <v>0.157729697709174</v>
      </c>
      <c r="AJ1061" s="17">
        <v>0.32809945232653598</v>
      </c>
      <c r="AK1061" s="17"/>
      <c r="AL1061" s="17">
        <v>0.50612000223373599</v>
      </c>
      <c r="AM1061" s="17">
        <v>0.328629357773355</v>
      </c>
      <c r="AN1061" s="17">
        <v>0.37324828212440098</v>
      </c>
      <c r="AO1061" s="17"/>
      <c r="AP1061" s="17">
        <v>0.35569537132483497</v>
      </c>
      <c r="AQ1061" s="17">
        <v>0.33019041543184702</v>
      </c>
      <c r="AR1061" s="17">
        <v>0.38137150885993099</v>
      </c>
      <c r="AS1061" s="17">
        <v>0.423631783679841</v>
      </c>
      <c r="AT1061" s="17">
        <v>0.420911860775596</v>
      </c>
      <c r="AU1061" s="17"/>
      <c r="AV1061" s="17">
        <v>0</v>
      </c>
      <c r="AW1061" s="17">
        <v>0.32234706428724302</v>
      </c>
      <c r="AX1061" s="17">
        <v>0.36184277278353599</v>
      </c>
      <c r="AY1061" s="17">
        <v>0.31225367810363702</v>
      </c>
      <c r="AZ1061" s="17">
        <v>0.30083265911472501</v>
      </c>
      <c r="BA1061" s="17">
        <v>0.33256959795155799</v>
      </c>
      <c r="BB1061" s="17">
        <v>0.37324267057289301</v>
      </c>
      <c r="BC1061" s="17">
        <v>0.460964759797937</v>
      </c>
      <c r="BD1061" s="17">
        <v>0.35729657511083002</v>
      </c>
      <c r="BE1061" s="17">
        <v>0.31620575661851602</v>
      </c>
      <c r="BF1061" s="17">
        <v>0.32918242587694102</v>
      </c>
      <c r="BG1061" s="17">
        <v>0.440103726370696</v>
      </c>
      <c r="BH1061" s="17">
        <v>0.36669577832669498</v>
      </c>
      <c r="BI1061" s="17">
        <v>0.46935011793605802</v>
      </c>
      <c r="BJ1061" s="17">
        <v>0.31402996629633101</v>
      </c>
      <c r="BK1061" s="17">
        <v>0.53372592251559403</v>
      </c>
      <c r="BL1061" s="17"/>
      <c r="BM1061" s="17">
        <v>0.36199395643000098</v>
      </c>
      <c r="BN1061" s="17">
        <v>0.35988206030828201</v>
      </c>
      <c r="BO1061" s="17">
        <v>0.31219922176298098</v>
      </c>
      <c r="BP1061" s="17">
        <v>0.36612323053205897</v>
      </c>
      <c r="BQ1061" s="17">
        <v>0.41486747960439702</v>
      </c>
      <c r="BR1061" s="17">
        <v>0.33947171824714001</v>
      </c>
      <c r="BS1061" s="17"/>
      <c r="BT1061" s="17">
        <v>0.36668280954066601</v>
      </c>
      <c r="BU1061" s="17">
        <v>0.355348200644171</v>
      </c>
      <c r="BV1061" s="17"/>
      <c r="BW1061" s="17">
        <v>0.36557309001305499</v>
      </c>
      <c r="BX1061" s="17">
        <v>0.36007721975643397</v>
      </c>
      <c r="BY1061" s="17"/>
      <c r="BZ1061" s="17">
        <v>0.35480854117309302</v>
      </c>
      <c r="CA1061" s="17">
        <v>0.36969241821955801</v>
      </c>
      <c r="CB1061" s="17">
        <v>0.37674686739124302</v>
      </c>
      <c r="CC1061" s="17"/>
      <c r="CD1061" s="17">
        <v>0.35348799428179201</v>
      </c>
      <c r="CE1061" s="17">
        <v>0.33092603469228399</v>
      </c>
      <c r="CF1061" s="17">
        <v>0.409876036978224</v>
      </c>
      <c r="CG1061" s="17"/>
      <c r="CH1061" s="17">
        <v>0.36674154620291799</v>
      </c>
      <c r="CI1061" s="17">
        <v>0.32430952413894198</v>
      </c>
      <c r="CJ1061" s="17">
        <v>0.32980761208168302</v>
      </c>
      <c r="CK1061" s="17"/>
      <c r="CL1061" s="17">
        <v>0.36182935571334801</v>
      </c>
      <c r="CM1061" s="17">
        <v>0.36156035826133198</v>
      </c>
      <c r="CN1061" s="17"/>
      <c r="CO1061" s="17">
        <v>0.389739989193298</v>
      </c>
      <c r="CP1061" s="17">
        <v>0.398711741258233</v>
      </c>
      <c r="CQ1061" s="17">
        <v>0.36295169114614501</v>
      </c>
      <c r="CR1061" s="17">
        <v>0.26591704681348999</v>
      </c>
    </row>
    <row r="1062" spans="2:96" x14ac:dyDescent="0.25">
      <c r="B1062" t="s">
        <v>489</v>
      </c>
      <c r="C1062" s="17">
        <v>0.14971518905963299</v>
      </c>
      <c r="D1062" s="17">
        <v>0.14646681617869001</v>
      </c>
      <c r="E1062" s="17">
        <v>0.15370243895832</v>
      </c>
      <c r="F1062" s="17"/>
      <c r="G1062" s="17">
        <v>0.22368734724313699</v>
      </c>
      <c r="H1062" s="17">
        <v>0.16329240712784801</v>
      </c>
      <c r="I1062" s="17">
        <v>0.16973029228664799</v>
      </c>
      <c r="J1062" s="17">
        <v>0.108931218426025</v>
      </c>
      <c r="K1062" s="17">
        <v>0.11879820939188</v>
      </c>
      <c r="L1062" s="17">
        <v>0.12712297351884</v>
      </c>
      <c r="M1062" s="17"/>
      <c r="N1062" s="17">
        <v>0.171184132721065</v>
      </c>
      <c r="O1062" s="17">
        <v>0.123103934291534</v>
      </c>
      <c r="P1062" s="17">
        <v>0.159304796676005</v>
      </c>
      <c r="Q1062" s="17">
        <v>0.14553245340191301</v>
      </c>
      <c r="R1062" s="17"/>
      <c r="S1062" s="17">
        <v>0.18288407276691501</v>
      </c>
      <c r="T1062" s="17">
        <v>0.15306630211587099</v>
      </c>
      <c r="U1062" s="17">
        <v>0.118470525751358</v>
      </c>
      <c r="V1062" s="17">
        <v>0.135381605667592</v>
      </c>
      <c r="W1062" s="17">
        <v>0.15251536721516501</v>
      </c>
      <c r="X1062" s="17">
        <v>0.12455634521475401</v>
      </c>
      <c r="Y1062" s="17">
        <v>0.12732011204282501</v>
      </c>
      <c r="Z1062" s="17">
        <v>0.12546049718077601</v>
      </c>
      <c r="AA1062" s="17">
        <v>0.21486164179447501</v>
      </c>
      <c r="AB1062" s="17">
        <v>0.112471232680931</v>
      </c>
      <c r="AC1062" s="17">
        <v>0.14564732368045399</v>
      </c>
      <c r="AD1062" s="17">
        <v>0.147128983562164</v>
      </c>
      <c r="AE1062" s="17"/>
      <c r="AF1062" s="17">
        <v>0.13736592532613001</v>
      </c>
      <c r="AG1062" s="17">
        <v>0.17360482214737299</v>
      </c>
      <c r="AH1062" s="17">
        <v>0.16468571646329699</v>
      </c>
      <c r="AI1062" s="17">
        <v>0.15581646999020199</v>
      </c>
      <c r="AJ1062" s="17">
        <v>0.14321017496942601</v>
      </c>
      <c r="AK1062" s="17"/>
      <c r="AL1062" s="17">
        <v>0.14699019146136899</v>
      </c>
      <c r="AM1062" s="17">
        <v>0.15882389269300901</v>
      </c>
      <c r="AN1062" s="17">
        <v>0.14349234179368101</v>
      </c>
      <c r="AO1062" s="17"/>
      <c r="AP1062" s="17">
        <v>0.14192937287226801</v>
      </c>
      <c r="AQ1062" s="17">
        <v>0.12834620814505701</v>
      </c>
      <c r="AR1062" s="17">
        <v>0.17422635118631899</v>
      </c>
      <c r="AS1062" s="17">
        <v>0.16699280775761999</v>
      </c>
      <c r="AT1062" s="17">
        <v>0.14706955360009299</v>
      </c>
      <c r="AU1062" s="17"/>
      <c r="AV1062" s="17">
        <v>0.21570749083600099</v>
      </c>
      <c r="AW1062" s="17">
        <v>9.8381149654521396E-2</v>
      </c>
      <c r="AX1062" s="17">
        <v>0.20598568919853599</v>
      </c>
      <c r="AY1062" s="17">
        <v>7.9898111896781907E-2</v>
      </c>
      <c r="AZ1062" s="17">
        <v>0.124600205553487</v>
      </c>
      <c r="BA1062" s="17">
        <v>0.18293985860737899</v>
      </c>
      <c r="BB1062" s="17">
        <v>0.17770299914577301</v>
      </c>
      <c r="BC1062" s="17">
        <v>0.156579590357287</v>
      </c>
      <c r="BD1062" s="17">
        <v>0.13956081804929299</v>
      </c>
      <c r="BE1062" s="17">
        <v>0.207818048431545</v>
      </c>
      <c r="BF1062" s="17">
        <v>0.10791704241168</v>
      </c>
      <c r="BG1062" s="17">
        <v>0.124338982812742</v>
      </c>
      <c r="BH1062" s="17">
        <v>0.25719361928474499</v>
      </c>
      <c r="BI1062" s="17">
        <v>0.11682009891047</v>
      </c>
      <c r="BJ1062" s="17">
        <v>0.15792930592776</v>
      </c>
      <c r="BK1062" s="17">
        <v>0.11856206358327499</v>
      </c>
      <c r="BL1062" s="17"/>
      <c r="BM1062" s="17">
        <v>0.161377069648552</v>
      </c>
      <c r="BN1062" s="17">
        <v>0.15220723824716501</v>
      </c>
      <c r="BO1062" s="17">
        <v>0.16607447247780299</v>
      </c>
      <c r="BP1062" s="17">
        <v>0.126647871061669</v>
      </c>
      <c r="BQ1062" s="17">
        <v>0.109122522175482</v>
      </c>
      <c r="BR1062" s="17">
        <v>0.20352532229136699</v>
      </c>
      <c r="BS1062" s="17"/>
      <c r="BT1062" s="17">
        <v>0.162196529677374</v>
      </c>
      <c r="BU1062" s="17">
        <v>0.125031566806659</v>
      </c>
      <c r="BV1062" s="17"/>
      <c r="BW1062" s="17">
        <v>0.18809681678675999</v>
      </c>
      <c r="BX1062" s="17">
        <v>0.13865109061253</v>
      </c>
      <c r="BY1062" s="17"/>
      <c r="BZ1062" s="17">
        <v>0.14662729956503801</v>
      </c>
      <c r="CA1062" s="17">
        <v>0.13664053365034601</v>
      </c>
      <c r="CB1062" s="17">
        <v>0.27467673622425398</v>
      </c>
      <c r="CC1062" s="17"/>
      <c r="CD1062" s="17">
        <v>0.15226274856731301</v>
      </c>
      <c r="CE1062" s="17">
        <v>0.19187765696373399</v>
      </c>
      <c r="CF1062" s="17">
        <v>9.6951767707628395E-2</v>
      </c>
      <c r="CG1062" s="17"/>
      <c r="CH1062" s="17">
        <v>0.14134783116202901</v>
      </c>
      <c r="CI1062" s="17">
        <v>0.18765846550787299</v>
      </c>
      <c r="CJ1062" s="17">
        <v>0.12507626543305</v>
      </c>
      <c r="CK1062" s="17"/>
      <c r="CL1062" s="17">
        <v>0.163852355960519</v>
      </c>
      <c r="CM1062" s="17">
        <v>0.14276387792544001</v>
      </c>
      <c r="CN1062" s="17"/>
      <c r="CO1062" s="17">
        <v>0.24895524222705301</v>
      </c>
      <c r="CP1062" s="17">
        <v>0.156405047031205</v>
      </c>
      <c r="CQ1062" s="17">
        <v>0.142248038081908</v>
      </c>
      <c r="CR1062" s="17">
        <v>0.11523410350407</v>
      </c>
    </row>
    <row r="1063" spans="2:96" x14ac:dyDescent="0.25">
      <c r="B1063" t="s">
        <v>490</v>
      </c>
      <c r="C1063" s="17">
        <v>6.28831191104023E-2</v>
      </c>
      <c r="D1063" s="17">
        <v>7.4960315836667402E-2</v>
      </c>
      <c r="E1063" s="17">
        <v>5.0365619272363903E-2</v>
      </c>
      <c r="F1063" s="17"/>
      <c r="G1063" s="17">
        <v>0.14558744981018801</v>
      </c>
      <c r="H1063" s="17">
        <v>0.101594568893977</v>
      </c>
      <c r="I1063" s="17">
        <v>5.0347341737455198E-2</v>
      </c>
      <c r="J1063" s="17">
        <v>5.8642172331391303E-2</v>
      </c>
      <c r="K1063" s="17">
        <v>2.37734912600551E-2</v>
      </c>
      <c r="L1063" s="17">
        <v>1.6115188889427399E-2</v>
      </c>
      <c r="M1063" s="17"/>
      <c r="N1063" s="17">
        <v>5.5516783255947701E-2</v>
      </c>
      <c r="O1063" s="17">
        <v>5.9209272171182097E-2</v>
      </c>
      <c r="P1063" s="17">
        <v>6.4412025834477901E-2</v>
      </c>
      <c r="Q1063" s="17">
        <v>7.1248819726413504E-2</v>
      </c>
      <c r="R1063" s="17"/>
      <c r="S1063" s="17">
        <v>6.46108456797891E-2</v>
      </c>
      <c r="T1063" s="17">
        <v>6.07718508692131E-2</v>
      </c>
      <c r="U1063" s="17">
        <v>5.4652447908828401E-2</v>
      </c>
      <c r="V1063" s="17">
        <v>1.60509885233425E-2</v>
      </c>
      <c r="W1063" s="17">
        <v>8.5350749734949299E-2</v>
      </c>
      <c r="X1063" s="17">
        <v>6.4711552078608001E-2</v>
      </c>
      <c r="Y1063" s="17">
        <v>7.9118965068367103E-2</v>
      </c>
      <c r="Z1063" s="17">
        <v>2.7411430281809802E-2</v>
      </c>
      <c r="AA1063" s="17">
        <v>5.5493748433107101E-2</v>
      </c>
      <c r="AB1063" s="17">
        <v>0.107158828621323</v>
      </c>
      <c r="AC1063" s="17">
        <v>4.2160863615843501E-2</v>
      </c>
      <c r="AD1063" s="17">
        <v>0.10149020624277801</v>
      </c>
      <c r="AE1063" s="17"/>
      <c r="AF1063" s="17">
        <v>4.3536439697611597E-2</v>
      </c>
      <c r="AG1063" s="17">
        <v>7.4628426610828899E-2</v>
      </c>
      <c r="AH1063" s="17">
        <v>4.1989053804245398E-2</v>
      </c>
      <c r="AI1063" s="17">
        <v>0.16928743773350799</v>
      </c>
      <c r="AJ1063" s="17">
        <v>4.1915884457284898E-2</v>
      </c>
      <c r="AK1063" s="17"/>
      <c r="AL1063" s="17">
        <v>4.7521816971530899E-2</v>
      </c>
      <c r="AM1063" s="17">
        <v>7.3768932915621893E-2</v>
      </c>
      <c r="AN1063" s="17">
        <v>6.7889175080003306E-2</v>
      </c>
      <c r="AO1063" s="17"/>
      <c r="AP1063" s="17">
        <v>6.4321373822283104E-2</v>
      </c>
      <c r="AQ1063" s="17">
        <v>6.5138964172536604E-2</v>
      </c>
      <c r="AR1063" s="17">
        <v>6.3398342166557195E-2</v>
      </c>
      <c r="AS1063" s="17">
        <v>8.0761914627954401E-2</v>
      </c>
      <c r="AT1063" s="17">
        <v>5.0858533460827603E-2</v>
      </c>
      <c r="AU1063" s="17"/>
      <c r="AV1063" s="17">
        <v>0</v>
      </c>
      <c r="AW1063" s="17">
        <v>8.0675835239043606E-2</v>
      </c>
      <c r="AX1063" s="17">
        <v>7.2154330862007399E-2</v>
      </c>
      <c r="AY1063" s="17">
        <v>9.4467037373790294E-2</v>
      </c>
      <c r="AZ1063" s="17">
        <v>0.103851404916335</v>
      </c>
      <c r="BA1063" s="17">
        <v>5.0914748895121098E-2</v>
      </c>
      <c r="BB1063" s="17">
        <v>5.0139722592501698E-2</v>
      </c>
      <c r="BC1063" s="17">
        <v>4.2441059560685397E-2</v>
      </c>
      <c r="BD1063" s="17">
        <v>5.5090374038237501E-2</v>
      </c>
      <c r="BE1063" s="17">
        <v>4.05440243869798E-2</v>
      </c>
      <c r="BF1063" s="17">
        <v>9.4446182052001004E-2</v>
      </c>
      <c r="BG1063" s="17">
        <v>3.0269860754292999E-2</v>
      </c>
      <c r="BH1063" s="17">
        <v>5.9922357396210102E-2</v>
      </c>
      <c r="BI1063" s="17">
        <v>0</v>
      </c>
      <c r="BJ1063" s="17">
        <v>0.112344864260755</v>
      </c>
      <c r="BK1063" s="17">
        <v>6.0716638146234098E-2</v>
      </c>
      <c r="BL1063" s="17"/>
      <c r="BM1063" s="17">
        <v>9.7872356518301007E-2</v>
      </c>
      <c r="BN1063" s="17">
        <v>5.40211086193048E-2</v>
      </c>
      <c r="BO1063" s="17">
        <v>6.3479155300930498E-2</v>
      </c>
      <c r="BP1063" s="17">
        <v>6.3499237017173499E-2</v>
      </c>
      <c r="BQ1063" s="17">
        <v>2.59997087858048E-2</v>
      </c>
      <c r="BR1063" s="17">
        <v>3.2406042142346103E-2</v>
      </c>
      <c r="BS1063" s="17"/>
      <c r="BT1063" s="17">
        <v>6.5792103478202205E-2</v>
      </c>
      <c r="BU1063" s="17">
        <v>5.9149719127639999E-2</v>
      </c>
      <c r="BV1063" s="17"/>
      <c r="BW1063" s="17">
        <v>7.7509948172269499E-2</v>
      </c>
      <c r="BX1063" s="17">
        <v>3.6214518993869398E-2</v>
      </c>
      <c r="BY1063" s="17"/>
      <c r="BZ1063" s="17">
        <v>5.7459037038241102E-2</v>
      </c>
      <c r="CA1063" s="17">
        <v>8.9692426966548194E-2</v>
      </c>
      <c r="CB1063" s="17">
        <v>4.6164017585553198E-2</v>
      </c>
      <c r="CC1063" s="17"/>
      <c r="CD1063" s="17">
        <v>4.8658198827948897E-2</v>
      </c>
      <c r="CE1063" s="17">
        <v>7.8698183433661195E-2</v>
      </c>
      <c r="CF1063" s="17">
        <v>0.115381637300795</v>
      </c>
      <c r="CG1063" s="17"/>
      <c r="CH1063" s="17">
        <v>5.2480034158837799E-2</v>
      </c>
      <c r="CI1063" s="17">
        <v>7.9047365334976305E-2</v>
      </c>
      <c r="CJ1063" s="17">
        <v>0.125515741563374</v>
      </c>
      <c r="CK1063" s="17"/>
      <c r="CL1063" s="17">
        <v>5.2337482873398899E-2</v>
      </c>
      <c r="CM1063" s="17">
        <v>7.52265612042545E-2</v>
      </c>
      <c r="CN1063" s="17"/>
      <c r="CO1063" s="17">
        <v>7.1683542616405499E-2</v>
      </c>
      <c r="CP1063" s="17">
        <v>5.3998243856246797E-2</v>
      </c>
      <c r="CQ1063" s="17">
        <v>5.73280424396614E-2</v>
      </c>
      <c r="CR1063" s="17">
        <v>8.7429813108440405E-2</v>
      </c>
    </row>
    <row r="1064" spans="2:96" x14ac:dyDescent="0.25">
      <c r="B1064" t="s">
        <v>121</v>
      </c>
      <c r="C1064" s="17">
        <v>0.23453874454774501</v>
      </c>
      <c r="D1064" s="17">
        <v>0.19074986955131801</v>
      </c>
      <c r="E1064" s="17">
        <v>0.276426389527614</v>
      </c>
      <c r="F1064" s="17"/>
      <c r="G1064" s="17">
        <v>0.122231291137888</v>
      </c>
      <c r="H1064" s="17">
        <v>0.21017940419819101</v>
      </c>
      <c r="I1064" s="17">
        <v>0.262655642701352</v>
      </c>
      <c r="J1064" s="17">
        <v>0.258652332325773</v>
      </c>
      <c r="K1064" s="17">
        <v>0.26555906984566102</v>
      </c>
      <c r="L1064" s="17">
        <v>0.265852973775899</v>
      </c>
      <c r="M1064" s="17"/>
      <c r="N1064" s="17">
        <v>0.195598820504123</v>
      </c>
      <c r="O1064" s="17">
        <v>0.259368620670059</v>
      </c>
      <c r="P1064" s="17">
        <v>0.20959307844705599</v>
      </c>
      <c r="Q1064" s="17">
        <v>0.27299593840976799</v>
      </c>
      <c r="R1064" s="17"/>
      <c r="S1064" s="17">
        <v>0.17641966541978499</v>
      </c>
      <c r="T1064" s="17">
        <v>0.214760410581749</v>
      </c>
      <c r="U1064" s="17">
        <v>0.29231394630665902</v>
      </c>
      <c r="V1064" s="17">
        <v>0.25509894876045502</v>
      </c>
      <c r="W1064" s="17">
        <v>0.22764716159495199</v>
      </c>
      <c r="X1064" s="17">
        <v>0.23846838163817</v>
      </c>
      <c r="Y1064" s="17">
        <v>0.256905309631971</v>
      </c>
      <c r="Z1064" s="17">
        <v>0.29043459583592801</v>
      </c>
      <c r="AA1064" s="17">
        <v>0.21748531685976</v>
      </c>
      <c r="AB1064" s="17">
        <v>0.278666074529477</v>
      </c>
      <c r="AC1064" s="17">
        <v>0.20316683885898701</v>
      </c>
      <c r="AD1064" s="17">
        <v>0.228628671942498</v>
      </c>
      <c r="AE1064" s="17"/>
      <c r="AF1064" s="17">
        <v>0.20154093950447399</v>
      </c>
      <c r="AG1064" s="17">
        <v>0.229930452656912</v>
      </c>
      <c r="AH1064" s="17">
        <v>0.226933191151829</v>
      </c>
      <c r="AI1064" s="17">
        <v>0.25623113494544802</v>
      </c>
      <c r="AJ1064" s="17">
        <v>0.30346174093567502</v>
      </c>
      <c r="AK1064" s="17"/>
      <c r="AL1064" s="17">
        <v>0.13604604501728901</v>
      </c>
      <c r="AM1064" s="17">
        <v>0.21334290408527501</v>
      </c>
      <c r="AN1064" s="17">
        <v>0.23292236881964801</v>
      </c>
      <c r="AO1064" s="17"/>
      <c r="AP1064" s="17">
        <v>0.25264079873981299</v>
      </c>
      <c r="AQ1064" s="17">
        <v>0.25961188202721103</v>
      </c>
      <c r="AR1064" s="17">
        <v>0.230951919436967</v>
      </c>
      <c r="AS1064" s="17">
        <v>0.132167769298879</v>
      </c>
      <c r="AT1064" s="17">
        <v>0.118117443532032</v>
      </c>
      <c r="AU1064" s="17"/>
      <c r="AV1064" s="17">
        <v>0.63152290584316195</v>
      </c>
      <c r="AW1064" s="17">
        <v>0.34552785384130502</v>
      </c>
      <c r="AX1064" s="17">
        <v>0.221606719950451</v>
      </c>
      <c r="AY1064" s="17">
        <v>0.269221642183119</v>
      </c>
      <c r="AZ1064" s="17">
        <v>0.24579803908412301</v>
      </c>
      <c r="BA1064" s="17">
        <v>0.234670239890369</v>
      </c>
      <c r="BB1064" s="17">
        <v>0.21270348530800201</v>
      </c>
      <c r="BC1064" s="17">
        <v>0.15049153896676701</v>
      </c>
      <c r="BD1064" s="17">
        <v>0.25494291895462901</v>
      </c>
      <c r="BE1064" s="17">
        <v>0.217864076145112</v>
      </c>
      <c r="BF1064" s="17">
        <v>0.282608384572125</v>
      </c>
      <c r="BG1064" s="17">
        <v>0.206625059546475</v>
      </c>
      <c r="BH1064" s="17">
        <v>0.11103347123327301</v>
      </c>
      <c r="BI1064" s="17">
        <v>0.19875985867583301</v>
      </c>
      <c r="BJ1064" s="17">
        <v>0.26416369561140801</v>
      </c>
      <c r="BK1064" s="17">
        <v>0.14900820288733099</v>
      </c>
      <c r="BL1064" s="17"/>
      <c r="BM1064" s="17">
        <v>0.196986274783714</v>
      </c>
      <c r="BN1064" s="17">
        <v>0.24275315693069499</v>
      </c>
      <c r="BO1064" s="17">
        <v>0.23224694153602601</v>
      </c>
      <c r="BP1064" s="17">
        <v>0.26305286554681001</v>
      </c>
      <c r="BQ1064" s="17">
        <v>0.22632448656539</v>
      </c>
      <c r="BR1064" s="17">
        <v>0.26255769707033699</v>
      </c>
      <c r="BS1064" s="17"/>
      <c r="BT1064" s="17">
        <v>0.20884562001193699</v>
      </c>
      <c r="BU1064" s="17">
        <v>0.26903890387913598</v>
      </c>
      <c r="BV1064" s="17"/>
      <c r="BW1064" s="17">
        <v>0.17162348516156301</v>
      </c>
      <c r="BX1064" s="17">
        <v>0.28238268101796998</v>
      </c>
      <c r="BY1064" s="17"/>
      <c r="BZ1064" s="17">
        <v>0.24733144861767301</v>
      </c>
      <c r="CA1064" s="17">
        <v>0.196255353138206</v>
      </c>
      <c r="CB1064" s="17">
        <v>9.7216355436472099E-2</v>
      </c>
      <c r="CC1064" s="17"/>
      <c r="CD1064" s="17">
        <v>0.25686742108767102</v>
      </c>
      <c r="CE1064" s="17">
        <v>0.17530550006624199</v>
      </c>
      <c r="CF1064" s="17">
        <v>0.16600220209407199</v>
      </c>
      <c r="CG1064" s="17"/>
      <c r="CH1064" s="17">
        <v>0.25423913949328097</v>
      </c>
      <c r="CI1064" s="17">
        <v>0.18069446970012401</v>
      </c>
      <c r="CJ1064" s="17">
        <v>0.17518372760409701</v>
      </c>
      <c r="CK1064" s="17"/>
      <c r="CL1064" s="17">
        <v>0.237112606452654</v>
      </c>
      <c r="CM1064" s="17">
        <v>0.21908125556082</v>
      </c>
      <c r="CN1064" s="17"/>
      <c r="CO1064" s="17">
        <v>0.144930503256988</v>
      </c>
      <c r="CP1064" s="17">
        <v>0.197605644159803</v>
      </c>
      <c r="CQ1064" s="17">
        <v>0.24288895718891301</v>
      </c>
      <c r="CR1064" s="17">
        <v>0.32159646257108199</v>
      </c>
    </row>
    <row r="1065" spans="2:96" x14ac:dyDescent="0.25">
      <c r="C1065" s="17"/>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c r="AD1065" s="17"/>
      <c r="AE1065" s="17"/>
      <c r="AF1065" s="17"/>
      <c r="AG1065" s="17"/>
      <c r="AH1065" s="17"/>
      <c r="AI1065" s="17"/>
      <c r="AJ1065" s="17"/>
      <c r="AK1065" s="17"/>
      <c r="AL1065" s="17"/>
      <c r="AM1065" s="17"/>
      <c r="AN1065" s="17"/>
      <c r="AO1065" s="17"/>
      <c r="AP1065" s="17"/>
      <c r="AQ1065" s="17"/>
      <c r="AR1065" s="17"/>
      <c r="AS1065" s="17"/>
      <c r="AT1065" s="17"/>
      <c r="AU1065" s="17"/>
      <c r="AV1065" s="17"/>
      <c r="AW1065" s="17"/>
      <c r="AX1065" s="17"/>
      <c r="AY1065" s="17"/>
      <c r="AZ1065" s="17"/>
      <c r="BA1065" s="17"/>
      <c r="BB1065" s="17"/>
      <c r="BC1065" s="17"/>
      <c r="BD1065" s="17"/>
      <c r="BE1065" s="17"/>
      <c r="BF1065" s="17"/>
      <c r="BG1065" s="17"/>
      <c r="BH1065" s="17"/>
      <c r="BI1065" s="17"/>
      <c r="BJ1065" s="17"/>
      <c r="BK1065" s="17"/>
      <c r="BL1065" s="17"/>
      <c r="BM1065" s="17"/>
      <c r="BN1065" s="17"/>
      <c r="BO1065" s="17"/>
      <c r="BP1065" s="17"/>
      <c r="BQ1065" s="17"/>
      <c r="BR1065" s="17"/>
      <c r="BS1065" s="17"/>
      <c r="BT1065" s="17"/>
      <c r="BU1065" s="17"/>
      <c r="BV1065" s="17"/>
      <c r="BW1065" s="17"/>
      <c r="BX1065" s="17"/>
      <c r="BY1065" s="17"/>
      <c r="BZ1065" s="17"/>
      <c r="CA1065" s="17"/>
      <c r="CB1065" s="17"/>
      <c r="CC1065" s="17"/>
      <c r="CD1065" s="17"/>
      <c r="CE1065" s="17"/>
      <c r="CF1065" s="17"/>
      <c r="CG1065" s="17"/>
      <c r="CH1065" s="17"/>
      <c r="CI1065" s="17"/>
      <c r="CJ1065" s="17"/>
      <c r="CK1065" s="17"/>
      <c r="CL1065" s="17"/>
      <c r="CM1065" s="17"/>
      <c r="CN1065" s="17"/>
      <c r="CO1065" s="17"/>
      <c r="CP1065" s="17"/>
      <c r="CQ1065" s="17"/>
      <c r="CR1065" s="17"/>
    </row>
    <row r="1066" spans="2:96" x14ac:dyDescent="0.25">
      <c r="B1066" s="6" t="s">
        <v>493</v>
      </c>
      <c r="C1066" s="17"/>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c r="AD1066" s="17"/>
      <c r="AE1066" s="17"/>
      <c r="AF1066" s="17"/>
      <c r="AG1066" s="17"/>
      <c r="AH1066" s="17"/>
      <c r="AI1066" s="17"/>
      <c r="AJ1066" s="17"/>
      <c r="AK1066" s="17"/>
      <c r="AL1066" s="17"/>
      <c r="AM1066" s="17"/>
      <c r="AN1066" s="17"/>
      <c r="AO1066" s="17"/>
      <c r="AP1066" s="17"/>
      <c r="AQ1066" s="17"/>
      <c r="AR1066" s="17"/>
      <c r="AS1066" s="17"/>
      <c r="AT1066" s="17"/>
      <c r="AU1066" s="17"/>
      <c r="AV1066" s="17"/>
      <c r="AW1066" s="17"/>
      <c r="AX1066" s="17"/>
      <c r="AY1066" s="17"/>
      <c r="AZ1066" s="17"/>
      <c r="BA1066" s="17"/>
      <c r="BB1066" s="17"/>
      <c r="BC1066" s="17"/>
      <c r="BD1066" s="17"/>
      <c r="BE1066" s="17"/>
      <c r="BF1066" s="17"/>
      <c r="BG1066" s="17"/>
      <c r="BH1066" s="17"/>
      <c r="BI1066" s="17"/>
      <c r="BJ1066" s="17"/>
      <c r="BK1066" s="17"/>
      <c r="BL1066" s="17"/>
      <c r="BM1066" s="17"/>
      <c r="BN1066" s="17"/>
      <c r="BO1066" s="17"/>
      <c r="BP1066" s="17"/>
      <c r="BQ1066" s="17"/>
      <c r="BR1066" s="17"/>
      <c r="BS1066" s="17"/>
      <c r="BT1066" s="17"/>
      <c r="BU1066" s="17"/>
      <c r="BV1066" s="17"/>
      <c r="BW1066" s="17"/>
      <c r="BX1066" s="17"/>
      <c r="BY1066" s="17"/>
      <c r="BZ1066" s="17"/>
      <c r="CA1066" s="17"/>
      <c r="CB1066" s="17"/>
      <c r="CC1066" s="17"/>
      <c r="CD1066" s="17"/>
      <c r="CE1066" s="17"/>
      <c r="CF1066" s="17"/>
      <c r="CG1066" s="17"/>
      <c r="CH1066" s="17"/>
      <c r="CI1066" s="17"/>
      <c r="CJ1066" s="17"/>
      <c r="CK1066" s="17"/>
      <c r="CL1066" s="17"/>
      <c r="CM1066" s="17"/>
      <c r="CN1066" s="17"/>
      <c r="CO1066" s="17"/>
      <c r="CP1066" s="17"/>
      <c r="CQ1066" s="17"/>
      <c r="CR1066" s="17"/>
    </row>
    <row r="1067" spans="2:96" x14ac:dyDescent="0.25">
      <c r="B1067" s="24" t="s">
        <v>123</v>
      </c>
      <c r="C1067" s="17"/>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c r="AD1067" s="17"/>
      <c r="AE1067" s="17"/>
      <c r="AF1067" s="17"/>
      <c r="AG1067" s="17"/>
      <c r="AH1067" s="17"/>
      <c r="AI1067" s="17"/>
      <c r="AJ1067" s="17"/>
      <c r="AK1067" s="17"/>
      <c r="AL1067" s="17"/>
      <c r="AM1067" s="17"/>
      <c r="AN1067" s="17"/>
      <c r="AO1067" s="17"/>
      <c r="AP1067" s="17"/>
      <c r="AQ1067" s="17"/>
      <c r="AR1067" s="17"/>
      <c r="AS1067" s="17"/>
      <c r="AT1067" s="17"/>
      <c r="AU1067" s="17"/>
      <c r="AV1067" s="17"/>
      <c r="AW1067" s="17"/>
      <c r="AX1067" s="17"/>
      <c r="AY1067" s="17"/>
      <c r="AZ1067" s="17"/>
      <c r="BA1067" s="17"/>
      <c r="BB1067" s="17"/>
      <c r="BC1067" s="17"/>
      <c r="BD1067" s="17"/>
      <c r="BE1067" s="17"/>
      <c r="BF1067" s="17"/>
      <c r="BG1067" s="17"/>
      <c r="BH1067" s="17"/>
      <c r="BI1067" s="17"/>
      <c r="BJ1067" s="17"/>
      <c r="BK1067" s="17"/>
      <c r="BL1067" s="17"/>
      <c r="BM1067" s="17"/>
      <c r="BN1067" s="17"/>
      <c r="BO1067" s="17"/>
      <c r="BP1067" s="17"/>
      <c r="BQ1067" s="17"/>
      <c r="BR1067" s="17"/>
      <c r="BS1067" s="17"/>
      <c r="BT1067" s="17"/>
      <c r="BU1067" s="17"/>
      <c r="BV1067" s="17"/>
      <c r="BW1067" s="17"/>
      <c r="BX1067" s="17"/>
      <c r="BY1067" s="17"/>
      <c r="BZ1067" s="17"/>
      <c r="CA1067" s="17"/>
      <c r="CB1067" s="17"/>
      <c r="CC1067" s="17"/>
      <c r="CD1067" s="17"/>
      <c r="CE1067" s="17"/>
      <c r="CF1067" s="17"/>
      <c r="CG1067" s="17"/>
      <c r="CH1067" s="17"/>
      <c r="CI1067" s="17"/>
      <c r="CJ1067" s="17"/>
      <c r="CK1067" s="17"/>
      <c r="CL1067" s="17"/>
      <c r="CM1067" s="17"/>
      <c r="CN1067" s="17"/>
      <c r="CO1067" s="17"/>
      <c r="CP1067" s="17"/>
      <c r="CQ1067" s="17"/>
      <c r="CR1067" s="17"/>
    </row>
    <row r="1068" spans="2:96" x14ac:dyDescent="0.25">
      <c r="B1068" t="s">
        <v>487</v>
      </c>
      <c r="C1068" s="17">
        <v>0.187825082442414</v>
      </c>
      <c r="D1068" s="17">
        <v>0.17825326107867101</v>
      </c>
      <c r="E1068" s="17">
        <v>0.19714543971134099</v>
      </c>
      <c r="F1068" s="17"/>
      <c r="G1068" s="17">
        <v>0.18528472464804699</v>
      </c>
      <c r="H1068" s="17">
        <v>0.19537534299905901</v>
      </c>
      <c r="I1068" s="17">
        <v>0.19302939728950599</v>
      </c>
      <c r="J1068" s="17">
        <v>0.21422295308663999</v>
      </c>
      <c r="K1068" s="17">
        <v>0.18374291909080201</v>
      </c>
      <c r="L1068" s="17">
        <v>0.16032354043591601</v>
      </c>
      <c r="M1068" s="17"/>
      <c r="N1068" s="17">
        <v>0.16710284954933599</v>
      </c>
      <c r="O1068" s="17">
        <v>0.17778555260316101</v>
      </c>
      <c r="P1068" s="17">
        <v>0.213559114739514</v>
      </c>
      <c r="Q1068" s="17">
        <v>0.196158445889212</v>
      </c>
      <c r="R1068" s="17"/>
      <c r="S1068" s="17">
        <v>0.18662221835391399</v>
      </c>
      <c r="T1068" s="17">
        <v>0.19157582805950299</v>
      </c>
      <c r="U1068" s="17">
        <v>0.21375095812738601</v>
      </c>
      <c r="V1068" s="17">
        <v>0.205007787347876</v>
      </c>
      <c r="W1068" s="17">
        <v>0.15463854299010299</v>
      </c>
      <c r="X1068" s="17">
        <v>0.174419189243045</v>
      </c>
      <c r="Y1068" s="17">
        <v>0.183286585561308</v>
      </c>
      <c r="Z1068" s="17">
        <v>0.243790931281196</v>
      </c>
      <c r="AA1068" s="17">
        <v>0.15581901447484001</v>
      </c>
      <c r="AB1068" s="17">
        <v>0.16216698282126199</v>
      </c>
      <c r="AC1068" s="17">
        <v>0.223369597038407</v>
      </c>
      <c r="AD1068" s="17">
        <v>0.24661878314387101</v>
      </c>
      <c r="AE1068" s="17"/>
      <c r="AF1068" s="17">
        <v>0.164113203944317</v>
      </c>
      <c r="AG1068" s="17">
        <v>0.241611289557291</v>
      </c>
      <c r="AH1068" s="17">
        <v>0.166041022582853</v>
      </c>
      <c r="AI1068" s="17">
        <v>0.12661640975456601</v>
      </c>
      <c r="AJ1068" s="17">
        <v>0.16512286508846799</v>
      </c>
      <c r="AK1068" s="17"/>
      <c r="AL1068" s="17">
        <v>0.16848576560821801</v>
      </c>
      <c r="AM1068" s="17">
        <v>0.23923418513174699</v>
      </c>
      <c r="AN1068" s="17">
        <v>0.12589873439847299</v>
      </c>
      <c r="AO1068" s="17"/>
      <c r="AP1068" s="17">
        <v>0.184126098393642</v>
      </c>
      <c r="AQ1068" s="17">
        <v>0.21202566213171301</v>
      </c>
      <c r="AR1068" s="17">
        <v>0.15478175512737</v>
      </c>
      <c r="AS1068" s="17">
        <v>0.18960300810144301</v>
      </c>
      <c r="AT1068" s="17">
        <v>0.22244043820499801</v>
      </c>
      <c r="AU1068" s="17"/>
      <c r="AV1068" s="17">
        <v>0.152769603320837</v>
      </c>
      <c r="AW1068" s="17">
        <v>0.14695701186447599</v>
      </c>
      <c r="AX1068" s="17">
        <v>0.145743185103372</v>
      </c>
      <c r="AY1068" s="17">
        <v>0.21639640057540499</v>
      </c>
      <c r="AZ1068" s="17">
        <v>0.21152417809839599</v>
      </c>
      <c r="BA1068" s="17">
        <v>0.22609134379000301</v>
      </c>
      <c r="BB1068" s="17">
        <v>0.158148035037735</v>
      </c>
      <c r="BC1068" s="17">
        <v>0.18891537367331501</v>
      </c>
      <c r="BD1068" s="17">
        <v>0.17286426914008701</v>
      </c>
      <c r="BE1068" s="17">
        <v>0.20971293760019299</v>
      </c>
      <c r="BF1068" s="17">
        <v>0.18589113103761601</v>
      </c>
      <c r="BG1068" s="17">
        <v>0.19063025634601399</v>
      </c>
      <c r="BH1068" s="17">
        <v>0.23664268213591599</v>
      </c>
      <c r="BI1068" s="17">
        <v>0.16164424279749201</v>
      </c>
      <c r="BJ1068" s="17">
        <v>6.2139957082509703E-2</v>
      </c>
      <c r="BK1068" s="17">
        <v>0.19509416929189999</v>
      </c>
      <c r="BL1068" s="17"/>
      <c r="BM1068" s="17">
        <v>0.17265392038625399</v>
      </c>
      <c r="BN1068" s="17">
        <v>0.189896362034261</v>
      </c>
      <c r="BO1068" s="17">
        <v>0.174873527907389</v>
      </c>
      <c r="BP1068" s="17">
        <v>0.219267869215065</v>
      </c>
      <c r="BQ1068" s="17">
        <v>0.19039544151055299</v>
      </c>
      <c r="BR1068" s="17">
        <v>0.155391717097039</v>
      </c>
      <c r="BS1068" s="17"/>
      <c r="BT1068" s="17">
        <v>0.19205553425364399</v>
      </c>
      <c r="BU1068" s="17">
        <v>0.18572019312608701</v>
      </c>
      <c r="BV1068" s="17"/>
      <c r="BW1068" s="17">
        <v>0.20019847579705999</v>
      </c>
      <c r="BX1068" s="17">
        <v>0.17365016159188701</v>
      </c>
      <c r="BY1068" s="17"/>
      <c r="BZ1068" s="17">
        <v>0.19203255034091901</v>
      </c>
      <c r="CA1068" s="17">
        <v>0.186963147377844</v>
      </c>
      <c r="CB1068" s="17">
        <v>0.11428904161354</v>
      </c>
      <c r="CC1068" s="17"/>
      <c r="CD1068" s="17">
        <v>0.190261460922728</v>
      </c>
      <c r="CE1068" s="17">
        <v>0.21479635660666199</v>
      </c>
      <c r="CF1068" s="17">
        <v>0.114162730090223</v>
      </c>
      <c r="CG1068" s="17"/>
      <c r="CH1068" s="17">
        <v>0.18348737677021501</v>
      </c>
      <c r="CI1068" s="17">
        <v>0.23850779192811999</v>
      </c>
      <c r="CJ1068" s="17">
        <v>0.178020653072679</v>
      </c>
      <c r="CK1068" s="17"/>
      <c r="CL1068" s="17">
        <v>0.197447150010263</v>
      </c>
      <c r="CM1068" s="17">
        <v>0.175985604414608</v>
      </c>
      <c r="CN1068" s="17"/>
      <c r="CO1068" s="17">
        <v>0.137397130314977</v>
      </c>
      <c r="CP1068" s="17">
        <v>0.17388807041912799</v>
      </c>
      <c r="CQ1068" s="17">
        <v>0.20330482996253199</v>
      </c>
      <c r="CR1068" s="17">
        <v>0.20282168169103901</v>
      </c>
    </row>
    <row r="1069" spans="2:96" x14ac:dyDescent="0.25">
      <c r="B1069" t="s">
        <v>488</v>
      </c>
      <c r="C1069" s="17">
        <v>0.23791900666687199</v>
      </c>
      <c r="D1069" s="17">
        <v>0.25956786079030802</v>
      </c>
      <c r="E1069" s="17">
        <v>0.216961374646263</v>
      </c>
      <c r="F1069" s="17"/>
      <c r="G1069" s="17">
        <v>0.28092099196602099</v>
      </c>
      <c r="H1069" s="17">
        <v>0.227036670905471</v>
      </c>
      <c r="I1069" s="17">
        <v>0.253789420148399</v>
      </c>
      <c r="J1069" s="17">
        <v>0.20381533026069701</v>
      </c>
      <c r="K1069" s="17">
        <v>0.24998858147995301</v>
      </c>
      <c r="L1069" s="17">
        <v>0.224951109289701</v>
      </c>
      <c r="M1069" s="17"/>
      <c r="N1069" s="17">
        <v>0.26230990352757999</v>
      </c>
      <c r="O1069" s="17">
        <v>0.22944466526570101</v>
      </c>
      <c r="P1069" s="17">
        <v>0.22678964795805201</v>
      </c>
      <c r="Q1069" s="17">
        <v>0.23071819297714399</v>
      </c>
      <c r="R1069" s="17"/>
      <c r="S1069" s="17">
        <v>0.25864844538431297</v>
      </c>
      <c r="T1069" s="17">
        <v>0.25012550185911198</v>
      </c>
      <c r="U1069" s="17">
        <v>0.21322336116038801</v>
      </c>
      <c r="V1069" s="17">
        <v>0.223107672963239</v>
      </c>
      <c r="W1069" s="17">
        <v>0.25801003429403302</v>
      </c>
      <c r="X1069" s="17">
        <v>0.180134194500116</v>
      </c>
      <c r="Y1069" s="17">
        <v>0.26892877741242299</v>
      </c>
      <c r="Z1069" s="17">
        <v>0.244508955292698</v>
      </c>
      <c r="AA1069" s="17">
        <v>0.25527929238629299</v>
      </c>
      <c r="AB1069" s="17">
        <v>0.21354877395955599</v>
      </c>
      <c r="AC1069" s="17">
        <v>0.260717128136775</v>
      </c>
      <c r="AD1069" s="17">
        <v>0.20471589561342701</v>
      </c>
      <c r="AE1069" s="17"/>
      <c r="AF1069" s="17">
        <v>0.274067556688467</v>
      </c>
      <c r="AG1069" s="17">
        <v>0.22901502188946199</v>
      </c>
      <c r="AH1069" s="17">
        <v>0.240450688445668</v>
      </c>
      <c r="AI1069" s="17">
        <v>0.124349221294209</v>
      </c>
      <c r="AJ1069" s="17">
        <v>0.17996958684452399</v>
      </c>
      <c r="AK1069" s="17"/>
      <c r="AL1069" s="17">
        <v>0.304074697786893</v>
      </c>
      <c r="AM1069" s="17">
        <v>0.236814720793318</v>
      </c>
      <c r="AN1069" s="17">
        <v>0.26003304437311803</v>
      </c>
      <c r="AO1069" s="17"/>
      <c r="AP1069" s="17">
        <v>0.21770565187767299</v>
      </c>
      <c r="AQ1069" s="17">
        <v>0.25682258424918702</v>
      </c>
      <c r="AR1069" s="17">
        <v>0.25958737334869098</v>
      </c>
      <c r="AS1069" s="17">
        <v>0.27514016108040301</v>
      </c>
      <c r="AT1069" s="17">
        <v>0.307692627746734</v>
      </c>
      <c r="AU1069" s="17"/>
      <c r="AV1069" s="17">
        <v>0</v>
      </c>
      <c r="AW1069" s="17">
        <v>0.24525351720314201</v>
      </c>
      <c r="AX1069" s="17">
        <v>0.241712221303371</v>
      </c>
      <c r="AY1069" s="17">
        <v>0.21331466016564801</v>
      </c>
      <c r="AZ1069" s="17">
        <v>0.23381818028005999</v>
      </c>
      <c r="BA1069" s="17">
        <v>0.18626317884590801</v>
      </c>
      <c r="BB1069" s="17">
        <v>0.24442755635173899</v>
      </c>
      <c r="BC1069" s="17">
        <v>0.30021646064255703</v>
      </c>
      <c r="BD1069" s="17">
        <v>0.16439220264212701</v>
      </c>
      <c r="BE1069" s="17">
        <v>0.29395271691006097</v>
      </c>
      <c r="BF1069" s="17">
        <v>0.226148705145228</v>
      </c>
      <c r="BG1069" s="17">
        <v>0.30030773147540601</v>
      </c>
      <c r="BH1069" s="17">
        <v>0.259953990051777</v>
      </c>
      <c r="BI1069" s="17">
        <v>0.16286704381758699</v>
      </c>
      <c r="BJ1069" s="17">
        <v>0.35378455710963902</v>
      </c>
      <c r="BK1069" s="17">
        <v>0.33239702067426602</v>
      </c>
      <c r="BL1069" s="17"/>
      <c r="BM1069" s="17">
        <v>0.26174305052365898</v>
      </c>
      <c r="BN1069" s="17">
        <v>0.226501794011325</v>
      </c>
      <c r="BO1069" s="17">
        <v>0.237877476299209</v>
      </c>
      <c r="BP1069" s="17">
        <v>0.22476276861121799</v>
      </c>
      <c r="BQ1069" s="17">
        <v>0.22713188536752901</v>
      </c>
      <c r="BR1069" s="17">
        <v>0.26761018313739798</v>
      </c>
      <c r="BS1069" s="17"/>
      <c r="BT1069" s="17">
        <v>0.23019123368047101</v>
      </c>
      <c r="BU1069" s="17">
        <v>0.25064046708393301</v>
      </c>
      <c r="BV1069" s="17"/>
      <c r="BW1069" s="17">
        <v>0.26843200583615001</v>
      </c>
      <c r="BX1069" s="17">
        <v>0.223797906631095</v>
      </c>
      <c r="BY1069" s="17"/>
      <c r="BZ1069" s="17">
        <v>0.23217015531785201</v>
      </c>
      <c r="CA1069" s="17">
        <v>0.232165750285692</v>
      </c>
      <c r="CB1069" s="17">
        <v>0.36167395734478502</v>
      </c>
      <c r="CC1069" s="17"/>
      <c r="CD1069" s="17">
        <v>0.23268922857063601</v>
      </c>
      <c r="CE1069" s="17">
        <v>0.25717413335619399</v>
      </c>
      <c r="CF1069" s="17">
        <v>0.25156980780216098</v>
      </c>
      <c r="CG1069" s="17"/>
      <c r="CH1069" s="17">
        <v>0.23075635735369901</v>
      </c>
      <c r="CI1069" s="17">
        <v>0.22051463902657301</v>
      </c>
      <c r="CJ1069" s="17">
        <v>0.26504253312157799</v>
      </c>
      <c r="CK1069" s="17"/>
      <c r="CL1069" s="17">
        <v>0.234443018829566</v>
      </c>
      <c r="CM1069" s="17">
        <v>0.24172554181775699</v>
      </c>
      <c r="CN1069" s="17"/>
      <c r="CO1069" s="17">
        <v>0.29658917509296001</v>
      </c>
      <c r="CP1069" s="17">
        <v>0.24964138438019401</v>
      </c>
      <c r="CQ1069" s="17">
        <v>0.232587545972126</v>
      </c>
      <c r="CR1069" s="17">
        <v>0.204467434242143</v>
      </c>
    </row>
    <row r="1070" spans="2:96" x14ac:dyDescent="0.25">
      <c r="B1070" t="s">
        <v>489</v>
      </c>
      <c r="C1070" s="17">
        <v>0.25801319621570701</v>
      </c>
      <c r="D1070" s="17">
        <v>0.26263221896915501</v>
      </c>
      <c r="E1070" s="17">
        <v>0.25488091926832701</v>
      </c>
      <c r="F1070" s="17"/>
      <c r="G1070" s="17">
        <v>0.255627065558514</v>
      </c>
      <c r="H1070" s="17">
        <v>0.267507772525923</v>
      </c>
      <c r="I1070" s="17">
        <v>0.21677682765131501</v>
      </c>
      <c r="J1070" s="17">
        <v>0.22877021760108801</v>
      </c>
      <c r="K1070" s="17">
        <v>0.25070256983229</v>
      </c>
      <c r="L1070" s="17">
        <v>0.31416925336011398</v>
      </c>
      <c r="M1070" s="17"/>
      <c r="N1070" s="17">
        <v>0.29640108005918903</v>
      </c>
      <c r="O1070" s="17">
        <v>0.26098860762618697</v>
      </c>
      <c r="P1070" s="17">
        <v>0.240210975226023</v>
      </c>
      <c r="Q1070" s="17">
        <v>0.22921543006582201</v>
      </c>
      <c r="R1070" s="17"/>
      <c r="S1070" s="17">
        <v>0.28792187088195298</v>
      </c>
      <c r="T1070" s="17">
        <v>0.24745104158592399</v>
      </c>
      <c r="U1070" s="17">
        <v>0.244501201531482</v>
      </c>
      <c r="V1070" s="17">
        <v>0.25530164750017698</v>
      </c>
      <c r="W1070" s="17">
        <v>0.29468899687334299</v>
      </c>
      <c r="X1070" s="17">
        <v>0.30562284302541798</v>
      </c>
      <c r="Y1070" s="17">
        <v>0.25481101960186198</v>
      </c>
      <c r="Z1070" s="17">
        <v>0.1728495622441</v>
      </c>
      <c r="AA1070" s="17">
        <v>0.25350608899515498</v>
      </c>
      <c r="AB1070" s="17">
        <v>0.25091049974644802</v>
      </c>
      <c r="AC1070" s="17">
        <v>0.159877827345178</v>
      </c>
      <c r="AD1070" s="17">
        <v>0.30402702861844499</v>
      </c>
      <c r="AE1070" s="17"/>
      <c r="AF1070" s="17">
        <v>0.27784929796562702</v>
      </c>
      <c r="AG1070" s="17">
        <v>0.22781565284046901</v>
      </c>
      <c r="AH1070" s="17">
        <v>0.27234780955336402</v>
      </c>
      <c r="AI1070" s="17">
        <v>0.40815614287681901</v>
      </c>
      <c r="AJ1070" s="17">
        <v>0.28551827594222601</v>
      </c>
      <c r="AK1070" s="17"/>
      <c r="AL1070" s="17">
        <v>0.29077383695461201</v>
      </c>
      <c r="AM1070" s="17">
        <v>0.244312668529134</v>
      </c>
      <c r="AN1070" s="17">
        <v>0.24389235112471699</v>
      </c>
      <c r="AO1070" s="17"/>
      <c r="AP1070" s="17">
        <v>0.23762051278450999</v>
      </c>
      <c r="AQ1070" s="17">
        <v>0.24232072557340401</v>
      </c>
      <c r="AR1070" s="17">
        <v>0.255884111634885</v>
      </c>
      <c r="AS1070" s="17">
        <v>0.28954264668646701</v>
      </c>
      <c r="AT1070" s="17">
        <v>0.17176488216679001</v>
      </c>
      <c r="AU1070" s="17"/>
      <c r="AV1070" s="17">
        <v>0.21570749083600099</v>
      </c>
      <c r="AW1070" s="17">
        <v>0.197281337615481</v>
      </c>
      <c r="AX1070" s="17">
        <v>0.26243485505499298</v>
      </c>
      <c r="AY1070" s="17">
        <v>0.25310031695095903</v>
      </c>
      <c r="AZ1070" s="17">
        <v>0.22636814513267001</v>
      </c>
      <c r="BA1070" s="17">
        <v>0.28231675279037599</v>
      </c>
      <c r="BB1070" s="17">
        <v>0.25017984008233601</v>
      </c>
      <c r="BC1070" s="17">
        <v>0.30543275620458898</v>
      </c>
      <c r="BD1070" s="17">
        <v>0.30037937879703902</v>
      </c>
      <c r="BE1070" s="17">
        <v>0.219469114123609</v>
      </c>
      <c r="BF1070" s="17">
        <v>0.25854932475807901</v>
      </c>
      <c r="BG1070" s="17">
        <v>0.19841137968938299</v>
      </c>
      <c r="BH1070" s="17">
        <v>0.28820693399877501</v>
      </c>
      <c r="BI1070" s="17">
        <v>0.31124063492602</v>
      </c>
      <c r="BJ1070" s="17">
        <v>0.22502699060440701</v>
      </c>
      <c r="BK1070" s="17">
        <v>0.25724457478781998</v>
      </c>
      <c r="BL1070" s="17"/>
      <c r="BM1070" s="17">
        <v>0.26047477060568902</v>
      </c>
      <c r="BN1070" s="17">
        <v>0.27645709308640098</v>
      </c>
      <c r="BO1070" s="17">
        <v>0.25006945830895899</v>
      </c>
      <c r="BP1070" s="17">
        <v>0.22161827197353401</v>
      </c>
      <c r="BQ1070" s="17">
        <v>0.252445985771938</v>
      </c>
      <c r="BR1070" s="17">
        <v>0.31012594974596802</v>
      </c>
      <c r="BS1070" s="17"/>
      <c r="BT1070" s="17">
        <v>0.285165621576975</v>
      </c>
      <c r="BU1070" s="17">
        <v>0.21025494920409801</v>
      </c>
      <c r="BV1070" s="17"/>
      <c r="BW1070" s="17">
        <v>0.27022216943141403</v>
      </c>
      <c r="BX1070" s="17">
        <v>0.25629676637250598</v>
      </c>
      <c r="BY1070" s="17"/>
      <c r="BZ1070" s="17">
        <v>0.25759389342425898</v>
      </c>
      <c r="CA1070" s="17">
        <v>0.273902608363366</v>
      </c>
      <c r="CB1070" s="17">
        <v>0.271766490815536</v>
      </c>
      <c r="CC1070" s="17"/>
      <c r="CD1070" s="17">
        <v>0.25384798552487697</v>
      </c>
      <c r="CE1070" s="17">
        <v>0.27649232681757202</v>
      </c>
      <c r="CF1070" s="17">
        <v>0.27450875363885802</v>
      </c>
      <c r="CG1070" s="17"/>
      <c r="CH1070" s="17">
        <v>0.259362748376813</v>
      </c>
      <c r="CI1070" s="17">
        <v>0.28354052212591901</v>
      </c>
      <c r="CJ1070" s="17">
        <v>0.243815960017748</v>
      </c>
      <c r="CK1070" s="17"/>
      <c r="CL1070" s="17">
        <v>0.25611621228215598</v>
      </c>
      <c r="CM1070" s="17">
        <v>0.26748876738064298</v>
      </c>
      <c r="CN1070" s="17"/>
      <c r="CO1070" s="17">
        <v>0.32232261975627502</v>
      </c>
      <c r="CP1070" s="17">
        <v>0.29313583109434799</v>
      </c>
      <c r="CQ1070" s="17">
        <v>0.253082588419975</v>
      </c>
      <c r="CR1070" s="17">
        <v>0.177005964910846</v>
      </c>
    </row>
    <row r="1071" spans="2:96" x14ac:dyDescent="0.25">
      <c r="B1071" t="s">
        <v>490</v>
      </c>
      <c r="C1071" s="17">
        <v>6.5944322164141506E-2</v>
      </c>
      <c r="D1071" s="17">
        <v>6.6896617860048704E-2</v>
      </c>
      <c r="E1071" s="17">
        <v>6.4335864252159494E-2</v>
      </c>
      <c r="F1071" s="17"/>
      <c r="G1071" s="17">
        <v>0.152390332881713</v>
      </c>
      <c r="H1071" s="17">
        <v>0.11752720173801</v>
      </c>
      <c r="I1071" s="17">
        <v>4.97596598718048E-2</v>
      </c>
      <c r="J1071" s="17">
        <v>4.91412031877521E-2</v>
      </c>
      <c r="K1071" s="17">
        <v>2.0317360979503801E-2</v>
      </c>
      <c r="L1071" s="17">
        <v>2.3765414873233599E-2</v>
      </c>
      <c r="M1071" s="17"/>
      <c r="N1071" s="17">
        <v>6.3659480837228E-2</v>
      </c>
      <c r="O1071" s="17">
        <v>4.9667155487850202E-2</v>
      </c>
      <c r="P1071" s="17">
        <v>9.4260147623038804E-2</v>
      </c>
      <c r="Q1071" s="17">
        <v>6.1191926377577997E-2</v>
      </c>
      <c r="R1071" s="17"/>
      <c r="S1071" s="17">
        <v>6.8765799991903298E-2</v>
      </c>
      <c r="T1071" s="17">
        <v>6.6029458423087398E-2</v>
      </c>
      <c r="U1071" s="17">
        <v>6.0170369279225797E-2</v>
      </c>
      <c r="V1071" s="17">
        <v>5.2992357282998899E-2</v>
      </c>
      <c r="W1071" s="17">
        <v>6.9913251695095394E-2</v>
      </c>
      <c r="X1071" s="17">
        <v>4.2526921193662401E-2</v>
      </c>
      <c r="Y1071" s="17">
        <v>7.1898718803387093E-2</v>
      </c>
      <c r="Z1071" s="17">
        <v>5.8363060276681603E-2</v>
      </c>
      <c r="AA1071" s="17">
        <v>5.8057182237117803E-2</v>
      </c>
      <c r="AB1071" s="17">
        <v>0.124318164845793</v>
      </c>
      <c r="AC1071" s="17">
        <v>6.4547942207115003E-2</v>
      </c>
      <c r="AD1071" s="17">
        <v>1.8061534773440299E-2</v>
      </c>
      <c r="AE1071" s="17"/>
      <c r="AF1071" s="17">
        <v>4.74144263662757E-2</v>
      </c>
      <c r="AG1071" s="17">
        <v>7.5086643544962597E-2</v>
      </c>
      <c r="AH1071" s="17">
        <v>6.9030309244789798E-2</v>
      </c>
      <c r="AI1071" s="17">
        <v>4.6521954201360599E-2</v>
      </c>
      <c r="AJ1071" s="17">
        <v>5.32582497050701E-2</v>
      </c>
      <c r="AK1071" s="17"/>
      <c r="AL1071" s="17">
        <v>5.6273727903962303E-2</v>
      </c>
      <c r="AM1071" s="17">
        <v>7.3230089732839607E-2</v>
      </c>
      <c r="AN1071" s="17">
        <v>0.101541006144933</v>
      </c>
      <c r="AO1071" s="17"/>
      <c r="AP1071" s="17">
        <v>5.4829459776409899E-2</v>
      </c>
      <c r="AQ1071" s="17">
        <v>6.1905181665527102E-2</v>
      </c>
      <c r="AR1071" s="17">
        <v>6.8347287615586297E-2</v>
      </c>
      <c r="AS1071" s="17">
        <v>9.0234602986653895E-2</v>
      </c>
      <c r="AT1071" s="17">
        <v>8.3709556356623999E-2</v>
      </c>
      <c r="AU1071" s="17"/>
      <c r="AV1071" s="17">
        <v>0</v>
      </c>
      <c r="AW1071" s="17">
        <v>5.9308399188585E-2</v>
      </c>
      <c r="AX1071" s="17">
        <v>6.73530597689211E-2</v>
      </c>
      <c r="AY1071" s="17">
        <v>9.1005847052627306E-2</v>
      </c>
      <c r="AZ1071" s="17">
        <v>5.6905619680891702E-2</v>
      </c>
      <c r="BA1071" s="17">
        <v>4.7728176612497203E-2</v>
      </c>
      <c r="BB1071" s="17">
        <v>7.8488803905024898E-2</v>
      </c>
      <c r="BC1071" s="17">
        <v>4.2127941310733601E-2</v>
      </c>
      <c r="BD1071" s="17">
        <v>8.5945081728999104E-2</v>
      </c>
      <c r="BE1071" s="17">
        <v>2.3732700585172E-2</v>
      </c>
      <c r="BF1071" s="17">
        <v>7.0308843003563104E-2</v>
      </c>
      <c r="BG1071" s="17">
        <v>3.5960246054127398E-2</v>
      </c>
      <c r="BH1071" s="17">
        <v>8.4504864087630305E-2</v>
      </c>
      <c r="BI1071" s="17">
        <v>8.6303337446388004E-2</v>
      </c>
      <c r="BJ1071" s="17">
        <v>0.22275189364928699</v>
      </c>
      <c r="BK1071" s="17">
        <v>7.8755904115274195E-2</v>
      </c>
      <c r="BL1071" s="17"/>
      <c r="BM1071" s="17">
        <v>0.106370572028297</v>
      </c>
      <c r="BN1071" s="17">
        <v>5.35533032576022E-2</v>
      </c>
      <c r="BO1071" s="17">
        <v>5.9505130921270202E-2</v>
      </c>
      <c r="BP1071" s="17">
        <v>6.3571487485883205E-2</v>
      </c>
      <c r="BQ1071" s="17">
        <v>3.6263162719180501E-2</v>
      </c>
      <c r="BR1071" s="17">
        <v>4.7061246999751699E-2</v>
      </c>
      <c r="BS1071" s="17"/>
      <c r="BT1071" s="17">
        <v>7.1594599563236896E-2</v>
      </c>
      <c r="BU1071" s="17">
        <v>5.7700574420349197E-2</v>
      </c>
      <c r="BV1071" s="17"/>
      <c r="BW1071" s="17">
        <v>7.0426300595374497E-2</v>
      </c>
      <c r="BX1071" s="17">
        <v>5.5629151880078199E-2</v>
      </c>
      <c r="BY1071" s="17"/>
      <c r="BZ1071" s="17">
        <v>5.95588294375426E-2</v>
      </c>
      <c r="CA1071" s="17">
        <v>8.0601052695770198E-2</v>
      </c>
      <c r="CB1071" s="17">
        <v>0.104980651905258</v>
      </c>
      <c r="CC1071" s="17"/>
      <c r="CD1071" s="17">
        <v>5.5661842004225297E-2</v>
      </c>
      <c r="CE1071" s="17">
        <v>7.5443869749298606E-2</v>
      </c>
      <c r="CF1071" s="17">
        <v>0.122534528810902</v>
      </c>
      <c r="CG1071" s="17"/>
      <c r="CH1071" s="17">
        <v>5.2146958831499703E-2</v>
      </c>
      <c r="CI1071" s="17">
        <v>9.5625813027590101E-2</v>
      </c>
      <c r="CJ1071" s="17">
        <v>0.115222148790342</v>
      </c>
      <c r="CK1071" s="17"/>
      <c r="CL1071" s="17">
        <v>6.2124245339356197E-2</v>
      </c>
      <c r="CM1071" s="17">
        <v>6.9609702980300406E-2</v>
      </c>
      <c r="CN1071" s="17"/>
      <c r="CO1071" s="17">
        <v>0.124389123570095</v>
      </c>
      <c r="CP1071" s="17">
        <v>4.94791255982465E-2</v>
      </c>
      <c r="CQ1071" s="17">
        <v>5.8826788778616801E-2</v>
      </c>
      <c r="CR1071" s="17">
        <v>8.9910913314199994E-2</v>
      </c>
    </row>
    <row r="1072" spans="2:96" x14ac:dyDescent="0.25">
      <c r="B1072" t="s">
        <v>121</v>
      </c>
      <c r="C1072" s="17">
        <v>0.250298392510866</v>
      </c>
      <c r="D1072" s="17">
        <v>0.23265004130181699</v>
      </c>
      <c r="E1072" s="17">
        <v>0.26667640212190902</v>
      </c>
      <c r="F1072" s="17"/>
      <c r="G1072" s="17">
        <v>0.12577688494570499</v>
      </c>
      <c r="H1072" s="17">
        <v>0.192553011831537</v>
      </c>
      <c r="I1072" s="17">
        <v>0.28664469503897599</v>
      </c>
      <c r="J1072" s="17">
        <v>0.30405029586382298</v>
      </c>
      <c r="K1072" s="17">
        <v>0.29524856861745202</v>
      </c>
      <c r="L1072" s="17">
        <v>0.27679068204103502</v>
      </c>
      <c r="M1072" s="17"/>
      <c r="N1072" s="17">
        <v>0.21052668602666799</v>
      </c>
      <c r="O1072" s="17">
        <v>0.28211401901709998</v>
      </c>
      <c r="P1072" s="17">
        <v>0.22518011445337299</v>
      </c>
      <c r="Q1072" s="17">
        <v>0.28271600469024499</v>
      </c>
      <c r="R1072" s="17"/>
      <c r="S1072" s="17">
        <v>0.19804166538791701</v>
      </c>
      <c r="T1072" s="17">
        <v>0.244818170072374</v>
      </c>
      <c r="U1072" s="17">
        <v>0.26835410990151798</v>
      </c>
      <c r="V1072" s="17">
        <v>0.263590534905709</v>
      </c>
      <c r="W1072" s="17">
        <v>0.22274917414742601</v>
      </c>
      <c r="X1072" s="17">
        <v>0.29729685203775802</v>
      </c>
      <c r="Y1072" s="17">
        <v>0.22107489862102001</v>
      </c>
      <c r="Z1072" s="17">
        <v>0.28048749090532399</v>
      </c>
      <c r="AA1072" s="17">
        <v>0.27733842190659402</v>
      </c>
      <c r="AB1072" s="17">
        <v>0.249055578626941</v>
      </c>
      <c r="AC1072" s="17">
        <v>0.29148750527252498</v>
      </c>
      <c r="AD1072" s="17">
        <v>0.22657675785081699</v>
      </c>
      <c r="AE1072" s="17"/>
      <c r="AF1072" s="17">
        <v>0.236555515035313</v>
      </c>
      <c r="AG1072" s="17">
        <v>0.226471392167816</v>
      </c>
      <c r="AH1072" s="17">
        <v>0.25213017017332501</v>
      </c>
      <c r="AI1072" s="17">
        <v>0.29435627187304497</v>
      </c>
      <c r="AJ1072" s="17">
        <v>0.31613102241971203</v>
      </c>
      <c r="AK1072" s="17"/>
      <c r="AL1072" s="17">
        <v>0.18039197174631399</v>
      </c>
      <c r="AM1072" s="17">
        <v>0.206408335812962</v>
      </c>
      <c r="AN1072" s="17">
        <v>0.26863486395876002</v>
      </c>
      <c r="AO1072" s="17"/>
      <c r="AP1072" s="17">
        <v>0.30571827716776501</v>
      </c>
      <c r="AQ1072" s="17">
        <v>0.22692584638016899</v>
      </c>
      <c r="AR1072" s="17">
        <v>0.26139947227346699</v>
      </c>
      <c r="AS1072" s="17">
        <v>0.15547958114503299</v>
      </c>
      <c r="AT1072" s="17">
        <v>0.21439249552485401</v>
      </c>
      <c r="AU1072" s="17"/>
      <c r="AV1072" s="17">
        <v>0.63152290584316195</v>
      </c>
      <c r="AW1072" s="17">
        <v>0.35119973412831601</v>
      </c>
      <c r="AX1072" s="17">
        <v>0.28275667876934302</v>
      </c>
      <c r="AY1072" s="17">
        <v>0.22618277525536101</v>
      </c>
      <c r="AZ1072" s="17">
        <v>0.27138387680798198</v>
      </c>
      <c r="BA1072" s="17">
        <v>0.25760054796121501</v>
      </c>
      <c r="BB1072" s="17">
        <v>0.26875576462316503</v>
      </c>
      <c r="BC1072" s="17">
        <v>0.16330746816880501</v>
      </c>
      <c r="BD1072" s="17">
        <v>0.27641906769174801</v>
      </c>
      <c r="BE1072" s="17">
        <v>0.25313253078096498</v>
      </c>
      <c r="BF1072" s="17">
        <v>0.25910199605551498</v>
      </c>
      <c r="BG1072" s="17">
        <v>0.27469038643506899</v>
      </c>
      <c r="BH1072" s="17">
        <v>0.13069152972590201</v>
      </c>
      <c r="BI1072" s="17">
        <v>0.27794474101251299</v>
      </c>
      <c r="BJ1072" s="17">
        <v>0.13629660155415699</v>
      </c>
      <c r="BK1072" s="17">
        <v>0.13650833113074001</v>
      </c>
      <c r="BL1072" s="17"/>
      <c r="BM1072" s="17">
        <v>0.19875768645610201</v>
      </c>
      <c r="BN1072" s="17">
        <v>0.25359144761041102</v>
      </c>
      <c r="BO1072" s="17">
        <v>0.27767440656317199</v>
      </c>
      <c r="BP1072" s="17">
        <v>0.27077960271430002</v>
      </c>
      <c r="BQ1072" s="17">
        <v>0.29376352463079902</v>
      </c>
      <c r="BR1072" s="17">
        <v>0.21981090301984299</v>
      </c>
      <c r="BS1072" s="17"/>
      <c r="BT1072" s="17">
        <v>0.220993010925672</v>
      </c>
      <c r="BU1072" s="17">
        <v>0.29568381616553302</v>
      </c>
      <c r="BV1072" s="17"/>
      <c r="BW1072" s="17">
        <v>0.190721048340002</v>
      </c>
      <c r="BX1072" s="17">
        <v>0.29062601352443401</v>
      </c>
      <c r="BY1072" s="17"/>
      <c r="BZ1072" s="17">
        <v>0.25864457147942699</v>
      </c>
      <c r="CA1072" s="17">
        <v>0.226367441277327</v>
      </c>
      <c r="CB1072" s="17">
        <v>0.14728985832088201</v>
      </c>
      <c r="CC1072" s="17"/>
      <c r="CD1072" s="17">
        <v>0.26753948297753399</v>
      </c>
      <c r="CE1072" s="17">
        <v>0.17609331347027399</v>
      </c>
      <c r="CF1072" s="17">
        <v>0.237224179657856</v>
      </c>
      <c r="CG1072" s="17"/>
      <c r="CH1072" s="17">
        <v>0.27424655866777398</v>
      </c>
      <c r="CI1072" s="17">
        <v>0.161811233891798</v>
      </c>
      <c r="CJ1072" s="17">
        <v>0.197898704997654</v>
      </c>
      <c r="CK1072" s="17"/>
      <c r="CL1072" s="17">
        <v>0.24986937353865801</v>
      </c>
      <c r="CM1072" s="17">
        <v>0.245190383406691</v>
      </c>
      <c r="CN1072" s="17"/>
      <c r="CO1072" s="17">
        <v>0.119301951265693</v>
      </c>
      <c r="CP1072" s="17">
        <v>0.23385558850808399</v>
      </c>
      <c r="CQ1072" s="17">
        <v>0.25219824686675102</v>
      </c>
      <c r="CR1072" s="17">
        <v>0.32579400584177198</v>
      </c>
    </row>
    <row r="1073" spans="2:96" x14ac:dyDescent="0.25">
      <c r="C1073" s="17"/>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c r="AD1073" s="17"/>
      <c r="AE1073" s="17"/>
      <c r="AF1073" s="17"/>
      <c r="AG1073" s="17"/>
      <c r="AH1073" s="17"/>
      <c r="AI1073" s="17"/>
      <c r="AJ1073" s="17"/>
      <c r="AK1073" s="17"/>
      <c r="AL1073" s="17"/>
      <c r="AM1073" s="17"/>
      <c r="AN1073" s="17"/>
      <c r="AO1073" s="17"/>
      <c r="AP1073" s="17"/>
      <c r="AQ1073" s="17"/>
      <c r="AR1073" s="17"/>
      <c r="AS1073" s="17"/>
      <c r="AT1073" s="17"/>
      <c r="AU1073" s="17"/>
      <c r="AV1073" s="17"/>
      <c r="AW1073" s="17"/>
      <c r="AX1073" s="17"/>
      <c r="AY1073" s="17"/>
      <c r="AZ1073" s="17"/>
      <c r="BA1073" s="17"/>
      <c r="BB1073" s="17"/>
      <c r="BC1073" s="17"/>
      <c r="BD1073" s="17"/>
      <c r="BE1073" s="17"/>
      <c r="BF1073" s="17"/>
      <c r="BG1073" s="17"/>
      <c r="BH1073" s="17"/>
      <c r="BI1073" s="17"/>
      <c r="BJ1073" s="17"/>
      <c r="BK1073" s="17"/>
      <c r="BL1073" s="17"/>
      <c r="BM1073" s="17"/>
      <c r="BN1073" s="17"/>
      <c r="BO1073" s="17"/>
      <c r="BP1073" s="17"/>
      <c r="BQ1073" s="17"/>
      <c r="BR1073" s="17"/>
      <c r="BS1073" s="17"/>
      <c r="BT1073" s="17"/>
      <c r="BU1073" s="17"/>
      <c r="BV1073" s="17"/>
      <c r="BW1073" s="17"/>
      <c r="BX1073" s="17"/>
      <c r="BY1073" s="17"/>
      <c r="BZ1073" s="17"/>
      <c r="CA1073" s="17"/>
      <c r="CB1073" s="17"/>
      <c r="CC1073" s="17"/>
      <c r="CD1073" s="17"/>
      <c r="CE1073" s="17"/>
      <c r="CF1073" s="17"/>
      <c r="CG1073" s="17"/>
      <c r="CH1073" s="17"/>
      <c r="CI1073" s="17"/>
      <c r="CJ1073" s="17"/>
      <c r="CK1073" s="17"/>
      <c r="CL1073" s="17"/>
      <c r="CM1073" s="17"/>
      <c r="CN1073" s="17"/>
      <c r="CO1073" s="17"/>
      <c r="CP1073" s="17"/>
      <c r="CQ1073" s="17"/>
      <c r="CR1073" s="17"/>
    </row>
    <row r="1074" spans="2:96" x14ac:dyDescent="0.25">
      <c r="B1074" s="6" t="s">
        <v>494</v>
      </c>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c r="AO1074" s="17"/>
      <c r="AP1074" s="17"/>
      <c r="AQ1074" s="17"/>
      <c r="AR1074" s="17"/>
      <c r="AS1074" s="17"/>
      <c r="AT1074" s="17"/>
      <c r="AU1074" s="17"/>
      <c r="AV1074" s="17"/>
      <c r="AW1074" s="17"/>
      <c r="AX1074" s="17"/>
      <c r="AY1074" s="17"/>
      <c r="AZ1074" s="17"/>
      <c r="BA1074" s="17"/>
      <c r="BB1074" s="17"/>
      <c r="BC1074" s="17"/>
      <c r="BD1074" s="17"/>
      <c r="BE1074" s="17"/>
      <c r="BF1074" s="17"/>
      <c r="BG1074" s="17"/>
      <c r="BH1074" s="17"/>
      <c r="BI1074" s="17"/>
      <c r="BJ1074" s="17"/>
      <c r="BK1074" s="17"/>
      <c r="BL1074" s="17"/>
      <c r="BM1074" s="17"/>
      <c r="BN1074" s="17"/>
      <c r="BO1074" s="17"/>
      <c r="BP1074" s="17"/>
      <c r="BQ1074" s="17"/>
      <c r="BR1074" s="17"/>
      <c r="BS1074" s="17"/>
      <c r="BT1074" s="17"/>
      <c r="BU1074" s="17"/>
      <c r="BV1074" s="17"/>
      <c r="BW1074" s="17"/>
      <c r="BX1074" s="17"/>
      <c r="BY1074" s="17"/>
      <c r="BZ1074" s="17"/>
      <c r="CA1074" s="17"/>
      <c r="CB1074" s="17"/>
      <c r="CC1074" s="17"/>
      <c r="CD1074" s="17"/>
      <c r="CE1074" s="17"/>
      <c r="CF1074" s="17"/>
      <c r="CG1074" s="17"/>
      <c r="CH1074" s="17"/>
      <c r="CI1074" s="17"/>
      <c r="CJ1074" s="17"/>
      <c r="CK1074" s="17"/>
      <c r="CL1074" s="17"/>
      <c r="CM1074" s="17"/>
      <c r="CN1074" s="17"/>
      <c r="CO1074" s="17"/>
      <c r="CP1074" s="17"/>
      <c r="CQ1074" s="17"/>
      <c r="CR1074" s="17"/>
    </row>
    <row r="1075" spans="2:96" x14ac:dyDescent="0.25">
      <c r="B1075" s="24" t="s">
        <v>123</v>
      </c>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c r="AY1075" s="17"/>
      <c r="AZ1075" s="17"/>
      <c r="BA1075" s="17"/>
      <c r="BB1075" s="17"/>
      <c r="BC1075" s="17"/>
      <c r="BD1075" s="17"/>
      <c r="BE1075" s="17"/>
      <c r="BF1075" s="17"/>
      <c r="BG1075" s="17"/>
      <c r="BH1075" s="17"/>
      <c r="BI1075" s="17"/>
      <c r="BJ1075" s="17"/>
      <c r="BK1075" s="17"/>
      <c r="BL1075" s="17"/>
      <c r="BM1075" s="17"/>
      <c r="BN1075" s="17"/>
      <c r="BO1075" s="17"/>
      <c r="BP1075" s="17"/>
      <c r="BQ1075" s="17"/>
      <c r="BR1075" s="17"/>
      <c r="BS1075" s="17"/>
      <c r="BT1075" s="17"/>
      <c r="BU1075" s="17"/>
      <c r="BV1075" s="17"/>
      <c r="BW1075" s="17"/>
      <c r="BX1075" s="17"/>
      <c r="BY1075" s="17"/>
      <c r="BZ1075" s="17"/>
      <c r="CA1075" s="17"/>
      <c r="CB1075" s="17"/>
      <c r="CC1075" s="17"/>
      <c r="CD1075" s="17"/>
      <c r="CE1075" s="17"/>
      <c r="CF1075" s="17"/>
      <c r="CG1075" s="17"/>
      <c r="CH1075" s="17"/>
      <c r="CI1075" s="17"/>
      <c r="CJ1075" s="17"/>
      <c r="CK1075" s="17"/>
      <c r="CL1075" s="17"/>
      <c r="CM1075" s="17"/>
      <c r="CN1075" s="17"/>
      <c r="CO1075" s="17"/>
      <c r="CP1075" s="17"/>
      <c r="CQ1075" s="17"/>
      <c r="CR1075" s="17"/>
    </row>
    <row r="1076" spans="2:96" x14ac:dyDescent="0.25">
      <c r="B1076" t="s">
        <v>487</v>
      </c>
      <c r="C1076" s="17">
        <v>0.276317519929969</v>
      </c>
      <c r="D1076" s="17">
        <v>0.27101176691832901</v>
      </c>
      <c r="E1076" s="17">
        <v>0.28195842848622799</v>
      </c>
      <c r="F1076" s="17"/>
      <c r="G1076" s="17">
        <v>0.14165398198811199</v>
      </c>
      <c r="H1076" s="17">
        <v>0.20418082737297999</v>
      </c>
      <c r="I1076" s="17">
        <v>0.26520495811127298</v>
      </c>
      <c r="J1076" s="17">
        <v>0.27859302007585302</v>
      </c>
      <c r="K1076" s="17">
        <v>0.36059958371637901</v>
      </c>
      <c r="L1076" s="17">
        <v>0.37547299316675797</v>
      </c>
      <c r="M1076" s="17"/>
      <c r="N1076" s="17">
        <v>0.29495864851396802</v>
      </c>
      <c r="O1076" s="17">
        <v>0.29739054578215202</v>
      </c>
      <c r="P1076" s="17">
        <v>0.27113844892451</v>
      </c>
      <c r="Q1076" s="17">
        <v>0.239971560545885</v>
      </c>
      <c r="R1076" s="17"/>
      <c r="S1076" s="17">
        <v>0.20958027248328701</v>
      </c>
      <c r="T1076" s="17">
        <v>0.27546505531733601</v>
      </c>
      <c r="U1076" s="17">
        <v>0.30058442940803198</v>
      </c>
      <c r="V1076" s="17">
        <v>0.28719437750763699</v>
      </c>
      <c r="W1076" s="17">
        <v>0.22938083411535201</v>
      </c>
      <c r="X1076" s="17">
        <v>0.22610776293055901</v>
      </c>
      <c r="Y1076" s="17">
        <v>0.27446232635065398</v>
      </c>
      <c r="Z1076" s="17">
        <v>0.31591855664516699</v>
      </c>
      <c r="AA1076" s="17">
        <v>0.31670205432135101</v>
      </c>
      <c r="AB1076" s="17">
        <v>0.27917344083919898</v>
      </c>
      <c r="AC1076" s="17">
        <v>0.41667011955317901</v>
      </c>
      <c r="AD1076" s="17">
        <v>0.31469249963327001</v>
      </c>
      <c r="AE1076" s="17"/>
      <c r="AF1076" s="17">
        <v>0.320889509501111</v>
      </c>
      <c r="AG1076" s="17">
        <v>0.28083402859905998</v>
      </c>
      <c r="AH1076" s="17">
        <v>0.275216140960445</v>
      </c>
      <c r="AI1076" s="17">
        <v>0.107976405680108</v>
      </c>
      <c r="AJ1076" s="17">
        <v>0.217353879836785</v>
      </c>
      <c r="AK1076" s="17"/>
      <c r="AL1076" s="17">
        <v>0.27145184387301502</v>
      </c>
      <c r="AM1076" s="17">
        <v>0.27969088541442699</v>
      </c>
      <c r="AN1076" s="17">
        <v>0.27452037507433902</v>
      </c>
      <c r="AO1076" s="17"/>
      <c r="AP1076" s="17">
        <v>0.26451490273518102</v>
      </c>
      <c r="AQ1076" s="17">
        <v>0.29138938110554902</v>
      </c>
      <c r="AR1076" s="17">
        <v>0.26407911425771702</v>
      </c>
      <c r="AS1076" s="17">
        <v>0.25117078093851303</v>
      </c>
      <c r="AT1076" s="17">
        <v>0.22121188019665</v>
      </c>
      <c r="AU1076" s="17"/>
      <c r="AV1076" s="17">
        <v>0.152769603320837</v>
      </c>
      <c r="AW1076" s="17">
        <v>0.21126187110292499</v>
      </c>
      <c r="AX1076" s="17">
        <v>0.26524585182552801</v>
      </c>
      <c r="AY1076" s="17">
        <v>0.321806689968342</v>
      </c>
      <c r="AZ1076" s="17">
        <v>0.25151585326224901</v>
      </c>
      <c r="BA1076" s="17">
        <v>0.289764541777492</v>
      </c>
      <c r="BB1076" s="17">
        <v>0.24533350839540999</v>
      </c>
      <c r="BC1076" s="17">
        <v>0.25193350411314402</v>
      </c>
      <c r="BD1076" s="17">
        <v>0.26604699790273101</v>
      </c>
      <c r="BE1076" s="17">
        <v>0.29810889514789601</v>
      </c>
      <c r="BF1076" s="17">
        <v>0.29055402868224001</v>
      </c>
      <c r="BG1076" s="17">
        <v>0.28231591499778402</v>
      </c>
      <c r="BH1076" s="17">
        <v>0.318039271379157</v>
      </c>
      <c r="BI1076" s="17">
        <v>0.38099320710769202</v>
      </c>
      <c r="BJ1076" s="17">
        <v>0.18236272756215899</v>
      </c>
      <c r="BK1076" s="17">
        <v>0.319692608933491</v>
      </c>
      <c r="BL1076" s="17"/>
      <c r="BM1076" s="17">
        <v>0.19956073035115299</v>
      </c>
      <c r="BN1076" s="17">
        <v>0.25204097755278199</v>
      </c>
      <c r="BO1076" s="17">
        <v>0.31628124413018099</v>
      </c>
      <c r="BP1076" s="17">
        <v>0.327335901078391</v>
      </c>
      <c r="BQ1076" s="17">
        <v>0.36823088561019102</v>
      </c>
      <c r="BR1076" s="17">
        <v>0.26271495990458599</v>
      </c>
      <c r="BS1076" s="17"/>
      <c r="BT1076" s="17">
        <v>0.27977029349308302</v>
      </c>
      <c r="BU1076" s="17">
        <v>0.27676819245708201</v>
      </c>
      <c r="BV1076" s="17"/>
      <c r="BW1076" s="17">
        <v>0.28230367357472702</v>
      </c>
      <c r="BX1076" s="17">
        <v>0.29062244977447899</v>
      </c>
      <c r="BY1076" s="17"/>
      <c r="BZ1076" s="17">
        <v>0.29242917799384199</v>
      </c>
      <c r="CA1076" s="17">
        <v>0.25746567547705002</v>
      </c>
      <c r="CB1076" s="17">
        <v>0.13830502849315399</v>
      </c>
      <c r="CC1076" s="17"/>
      <c r="CD1076" s="17">
        <v>0.29424367326702</v>
      </c>
      <c r="CE1076" s="17">
        <v>0.25148803354815202</v>
      </c>
      <c r="CF1076" s="17">
        <v>0.22782777504753099</v>
      </c>
      <c r="CG1076" s="17"/>
      <c r="CH1076" s="17">
        <v>0.29712340302703799</v>
      </c>
      <c r="CI1076" s="17">
        <v>0.27014658624295701</v>
      </c>
      <c r="CJ1076" s="17">
        <v>0.208943429261847</v>
      </c>
      <c r="CK1076" s="17"/>
      <c r="CL1076" s="17">
        <v>0.28286648483332399</v>
      </c>
      <c r="CM1076" s="17">
        <v>0.27721120814276901</v>
      </c>
      <c r="CN1076" s="17"/>
      <c r="CO1076" s="17">
        <v>0.24113490569347501</v>
      </c>
      <c r="CP1076" s="17">
        <v>0.28758591997789901</v>
      </c>
      <c r="CQ1076" s="17">
        <v>0.27842394571249601</v>
      </c>
      <c r="CR1076" s="17">
        <v>0.26352188353107497</v>
      </c>
    </row>
    <row r="1077" spans="2:96" x14ac:dyDescent="0.25">
      <c r="B1077" t="s">
        <v>488</v>
      </c>
      <c r="C1077" s="17">
        <v>0.27443185244482898</v>
      </c>
      <c r="D1077" s="17">
        <v>0.29716968654581799</v>
      </c>
      <c r="E1077" s="17">
        <v>0.25364766254034699</v>
      </c>
      <c r="F1077" s="17"/>
      <c r="G1077" s="17">
        <v>0.366491672068253</v>
      </c>
      <c r="H1077" s="17">
        <v>0.33995647825549702</v>
      </c>
      <c r="I1077" s="17">
        <v>0.306325409250366</v>
      </c>
      <c r="J1077" s="17">
        <v>0.25352906991468199</v>
      </c>
      <c r="K1077" s="17">
        <v>0.19492912343322</v>
      </c>
      <c r="L1077" s="17">
        <v>0.20413771204504999</v>
      </c>
      <c r="M1077" s="17"/>
      <c r="N1077" s="17">
        <v>0.28723694397291399</v>
      </c>
      <c r="O1077" s="17">
        <v>0.265771463183268</v>
      </c>
      <c r="P1077" s="17">
        <v>0.28755686927083202</v>
      </c>
      <c r="Q1077" s="17">
        <v>0.25903071534844901</v>
      </c>
      <c r="R1077" s="17"/>
      <c r="S1077" s="17">
        <v>0.37277866518928798</v>
      </c>
      <c r="T1077" s="17">
        <v>0.264475040672215</v>
      </c>
      <c r="U1077" s="17">
        <v>0.259989431312657</v>
      </c>
      <c r="V1077" s="17">
        <v>0.26760090632775302</v>
      </c>
      <c r="W1077" s="17">
        <v>0.24979430303116401</v>
      </c>
      <c r="X1077" s="17">
        <v>0.27703028675392699</v>
      </c>
      <c r="Y1077" s="17">
        <v>0.28495320544494301</v>
      </c>
      <c r="Z1077" s="17">
        <v>0.23735982198702099</v>
      </c>
      <c r="AA1077" s="17">
        <v>0.27827547750648202</v>
      </c>
      <c r="AB1077" s="17">
        <v>0.213208870618421</v>
      </c>
      <c r="AC1077" s="17">
        <v>0.25133909618351602</v>
      </c>
      <c r="AD1077" s="17">
        <v>0.196347820763937</v>
      </c>
      <c r="AE1077" s="17"/>
      <c r="AF1077" s="17">
        <v>0.269481077089888</v>
      </c>
      <c r="AG1077" s="17">
        <v>0.27374979859313497</v>
      </c>
      <c r="AH1077" s="17">
        <v>0.27713423119575997</v>
      </c>
      <c r="AI1077" s="17">
        <v>0.40993218707353801</v>
      </c>
      <c r="AJ1077" s="17">
        <v>0.28657645516985802</v>
      </c>
      <c r="AK1077" s="17"/>
      <c r="AL1077" s="17">
        <v>0.35109964551068001</v>
      </c>
      <c r="AM1077" s="17">
        <v>0.26113340340517799</v>
      </c>
      <c r="AN1077" s="17">
        <v>0.31867432043199401</v>
      </c>
      <c r="AO1077" s="17"/>
      <c r="AP1077" s="17">
        <v>0.244812084360057</v>
      </c>
      <c r="AQ1077" s="17">
        <v>0.29931397783566199</v>
      </c>
      <c r="AR1077" s="17">
        <v>0.27521495879608998</v>
      </c>
      <c r="AS1077" s="17">
        <v>0.34386247155335797</v>
      </c>
      <c r="AT1077" s="17">
        <v>0.439093397363364</v>
      </c>
      <c r="AU1077" s="17"/>
      <c r="AV1077" s="17">
        <v>0</v>
      </c>
      <c r="AW1077" s="17">
        <v>0.18171546224561499</v>
      </c>
      <c r="AX1077" s="17">
        <v>0.28393021012577102</v>
      </c>
      <c r="AY1077" s="17">
        <v>0.22919349352985</v>
      </c>
      <c r="AZ1077" s="17">
        <v>0.28373684230228502</v>
      </c>
      <c r="BA1077" s="17">
        <v>0.24963213344915999</v>
      </c>
      <c r="BB1077" s="17">
        <v>0.262016955286209</v>
      </c>
      <c r="BC1077" s="17">
        <v>0.40022051206188503</v>
      </c>
      <c r="BD1077" s="17">
        <v>0.28820016586324498</v>
      </c>
      <c r="BE1077" s="17">
        <v>0.29113638777339002</v>
      </c>
      <c r="BF1077" s="17">
        <v>0.249443184325643</v>
      </c>
      <c r="BG1077" s="17">
        <v>0.32629849564498298</v>
      </c>
      <c r="BH1077" s="17">
        <v>0.27910829312645602</v>
      </c>
      <c r="BI1077" s="17">
        <v>0.178552061338761</v>
      </c>
      <c r="BJ1077" s="17">
        <v>0.31768120444405301</v>
      </c>
      <c r="BK1077" s="17">
        <v>0.35422893841296299</v>
      </c>
      <c r="BL1077" s="17"/>
      <c r="BM1077" s="17">
        <v>0.37255174993815598</v>
      </c>
      <c r="BN1077" s="17">
        <v>0.27673365149721502</v>
      </c>
      <c r="BO1077" s="17">
        <v>0.23967716805771599</v>
      </c>
      <c r="BP1077" s="17">
        <v>0.22373186341677401</v>
      </c>
      <c r="BQ1077" s="17">
        <v>0.23304087783317201</v>
      </c>
      <c r="BR1077" s="17">
        <v>0.210930442787264</v>
      </c>
      <c r="BS1077" s="17"/>
      <c r="BT1077" s="17">
        <v>0.28732989703315298</v>
      </c>
      <c r="BU1077" s="17">
        <v>0.25078005897785999</v>
      </c>
      <c r="BV1077" s="17"/>
      <c r="BW1077" s="17">
        <v>0.28528948087939299</v>
      </c>
      <c r="BX1077" s="17">
        <v>0.25529906219568899</v>
      </c>
      <c r="BY1077" s="17"/>
      <c r="BZ1077" s="17">
        <v>0.25810751638994001</v>
      </c>
      <c r="CA1077" s="17">
        <v>0.32741007106741499</v>
      </c>
      <c r="CB1077" s="17">
        <v>0.33366722875753702</v>
      </c>
      <c r="CC1077" s="17"/>
      <c r="CD1077" s="17">
        <v>0.25430020801020897</v>
      </c>
      <c r="CE1077" s="17">
        <v>0.31475401898538702</v>
      </c>
      <c r="CF1077" s="17">
        <v>0.24383682659841199</v>
      </c>
      <c r="CG1077" s="17"/>
      <c r="CH1077" s="17">
        <v>0.25908511970278603</v>
      </c>
      <c r="CI1077" s="17">
        <v>0.34191661714911398</v>
      </c>
      <c r="CJ1077" s="17">
        <v>0.26236867654909701</v>
      </c>
      <c r="CK1077" s="17"/>
      <c r="CL1077" s="17">
        <v>0.25365684736982902</v>
      </c>
      <c r="CM1077" s="17">
        <v>0.29921369093557898</v>
      </c>
      <c r="CN1077" s="17"/>
      <c r="CO1077" s="17">
        <v>0.35936367308195799</v>
      </c>
      <c r="CP1077" s="17">
        <v>0.29805964470162599</v>
      </c>
      <c r="CQ1077" s="17">
        <v>0.26970736646642701</v>
      </c>
      <c r="CR1077" s="17">
        <v>0.20747575334476101</v>
      </c>
    </row>
    <row r="1078" spans="2:96" x14ac:dyDescent="0.25">
      <c r="B1078" t="s">
        <v>489</v>
      </c>
      <c r="C1078" s="17">
        <v>0.12764539172620701</v>
      </c>
      <c r="D1078" s="17">
        <v>0.12602815568095199</v>
      </c>
      <c r="E1078" s="17">
        <v>0.12885303163172501</v>
      </c>
      <c r="F1078" s="17"/>
      <c r="G1078" s="17">
        <v>0.177845378974676</v>
      </c>
      <c r="H1078" s="17">
        <v>0.15980880465731501</v>
      </c>
      <c r="I1078" s="17">
        <v>0.105865286626193</v>
      </c>
      <c r="J1078" s="17">
        <v>7.7101913644605197E-2</v>
      </c>
      <c r="K1078" s="17">
        <v>0.10766553441933401</v>
      </c>
      <c r="L1078" s="17">
        <v>0.14030879188987</v>
      </c>
      <c r="M1078" s="17"/>
      <c r="N1078" s="17">
        <v>0.14315693164381099</v>
      </c>
      <c r="O1078" s="17">
        <v>0.119291144351362</v>
      </c>
      <c r="P1078" s="17">
        <v>0.10919428329934899</v>
      </c>
      <c r="Q1078" s="17">
        <v>0.134443357472601</v>
      </c>
      <c r="R1078" s="17"/>
      <c r="S1078" s="17">
        <v>0.125809727987204</v>
      </c>
      <c r="T1078" s="17">
        <v>0.15291287224472899</v>
      </c>
      <c r="U1078" s="17">
        <v>0.135766435802984</v>
      </c>
      <c r="V1078" s="17">
        <v>0.12916823101181399</v>
      </c>
      <c r="W1078" s="17">
        <v>0.17154387556801201</v>
      </c>
      <c r="X1078" s="17">
        <v>0.105353810206145</v>
      </c>
      <c r="Y1078" s="17">
        <v>0.142949317667044</v>
      </c>
      <c r="Z1078" s="17">
        <v>0.126135691475356</v>
      </c>
      <c r="AA1078" s="17">
        <v>0.100027860118555</v>
      </c>
      <c r="AB1078" s="17">
        <v>0.140878210532972</v>
      </c>
      <c r="AC1078" s="17">
        <v>4.81295014862523E-2</v>
      </c>
      <c r="AD1078" s="17">
        <v>0.120725427635838</v>
      </c>
      <c r="AE1078" s="17"/>
      <c r="AF1078" s="17">
        <v>0.126667683494262</v>
      </c>
      <c r="AG1078" s="17">
        <v>0.118918136415242</v>
      </c>
      <c r="AH1078" s="17">
        <v>0.17023976953592401</v>
      </c>
      <c r="AI1078" s="17">
        <v>0.14170444989747899</v>
      </c>
      <c r="AJ1078" s="17">
        <v>0.11295250451099401</v>
      </c>
      <c r="AK1078" s="17"/>
      <c r="AL1078" s="17">
        <v>0.15620916438381299</v>
      </c>
      <c r="AM1078" s="17">
        <v>0.129735442198749</v>
      </c>
      <c r="AN1078" s="17">
        <v>0.14081140957718699</v>
      </c>
      <c r="AO1078" s="17"/>
      <c r="AP1078" s="17">
        <v>0.132325804076733</v>
      </c>
      <c r="AQ1078" s="17">
        <v>0.11213501324694899</v>
      </c>
      <c r="AR1078" s="17">
        <v>0.127781252780165</v>
      </c>
      <c r="AS1078" s="17">
        <v>0.132677004145314</v>
      </c>
      <c r="AT1078" s="17">
        <v>0.14999014385491299</v>
      </c>
      <c r="AU1078" s="17"/>
      <c r="AV1078" s="17">
        <v>0.21570749083600099</v>
      </c>
      <c r="AW1078" s="17">
        <v>0.125971692890776</v>
      </c>
      <c r="AX1078" s="17">
        <v>0.12992488489023299</v>
      </c>
      <c r="AY1078" s="17">
        <v>9.4099037074886094E-2</v>
      </c>
      <c r="AZ1078" s="17">
        <v>0.142453346386539</v>
      </c>
      <c r="BA1078" s="17">
        <v>0.13903730570064601</v>
      </c>
      <c r="BB1078" s="17">
        <v>0.140382971391801</v>
      </c>
      <c r="BC1078" s="17">
        <v>0.10399896147097799</v>
      </c>
      <c r="BD1078" s="17">
        <v>0.14000306244917801</v>
      </c>
      <c r="BE1078" s="17">
        <v>0.17920128105143601</v>
      </c>
      <c r="BF1078" s="17">
        <v>0.14376900544335</v>
      </c>
      <c r="BG1078" s="17">
        <v>7.5913939215073806E-2</v>
      </c>
      <c r="BH1078" s="17">
        <v>0.104213318304105</v>
      </c>
      <c r="BI1078" s="17">
        <v>0.101418688765274</v>
      </c>
      <c r="BJ1078" s="17">
        <v>0.173400002564635</v>
      </c>
      <c r="BK1078" s="17">
        <v>0.107611192943651</v>
      </c>
      <c r="BL1078" s="17"/>
      <c r="BM1078" s="17">
        <v>0.13457931435076201</v>
      </c>
      <c r="BN1078" s="17">
        <v>0.12587474419792</v>
      </c>
      <c r="BO1078" s="17">
        <v>0.141028471568764</v>
      </c>
      <c r="BP1078" s="17">
        <v>0.12687380562287401</v>
      </c>
      <c r="BQ1078" s="17">
        <v>9.7571613444772901E-2</v>
      </c>
      <c r="BR1078" s="17">
        <v>0.13278867928214</v>
      </c>
      <c r="BS1078" s="17"/>
      <c r="BT1078" s="17">
        <v>0.13987658847894599</v>
      </c>
      <c r="BU1078" s="17">
        <v>0.10841035205157901</v>
      </c>
      <c r="BV1078" s="17"/>
      <c r="BW1078" s="17">
        <v>0.158929247880714</v>
      </c>
      <c r="BX1078" s="17">
        <v>0.11665335274760801</v>
      </c>
      <c r="BY1078" s="17"/>
      <c r="BZ1078" s="17">
        <v>0.12900340909511299</v>
      </c>
      <c r="CA1078" s="17">
        <v>8.8889055074092199E-2</v>
      </c>
      <c r="CB1078" s="17">
        <v>0.24076773366298401</v>
      </c>
      <c r="CC1078" s="17"/>
      <c r="CD1078" s="17">
        <v>0.13340496265017701</v>
      </c>
      <c r="CE1078" s="17">
        <v>0.144504750036336</v>
      </c>
      <c r="CF1078" s="17">
        <v>0.128046452161729</v>
      </c>
      <c r="CG1078" s="17"/>
      <c r="CH1078" s="17">
        <v>0.122869089389498</v>
      </c>
      <c r="CI1078" s="17">
        <v>0.11942405288549</v>
      </c>
      <c r="CJ1078" s="17">
        <v>0.13785520062527201</v>
      </c>
      <c r="CK1078" s="17"/>
      <c r="CL1078" s="17">
        <v>0.12548196415058299</v>
      </c>
      <c r="CM1078" s="17">
        <v>0.13249005462076499</v>
      </c>
      <c r="CN1078" s="17"/>
      <c r="CO1078" s="17">
        <v>0.163506691592672</v>
      </c>
      <c r="CP1078" s="17">
        <v>0.13595261184208399</v>
      </c>
      <c r="CQ1078" s="17">
        <v>0.13366016072571901</v>
      </c>
      <c r="CR1078" s="17">
        <v>8.7029585360427E-2</v>
      </c>
    </row>
    <row r="1079" spans="2:96" x14ac:dyDescent="0.25">
      <c r="B1079" t="s">
        <v>490</v>
      </c>
      <c r="C1079" s="17">
        <v>9.9337110392810596E-2</v>
      </c>
      <c r="D1079" s="17">
        <v>0.104981959090202</v>
      </c>
      <c r="E1079" s="17">
        <v>9.3314040900924405E-2</v>
      </c>
      <c r="F1079" s="17"/>
      <c r="G1079" s="17">
        <v>0.18276491549448601</v>
      </c>
      <c r="H1079" s="17">
        <v>0.109147589290744</v>
      </c>
      <c r="I1079" s="17">
        <v>0.102429843557856</v>
      </c>
      <c r="J1079" s="17">
        <v>0.11660700349351499</v>
      </c>
      <c r="K1079" s="17">
        <v>7.6599524627934498E-2</v>
      </c>
      <c r="L1079" s="17">
        <v>3.4428673756827399E-2</v>
      </c>
      <c r="M1079" s="17"/>
      <c r="N1079" s="17">
        <v>8.4598145434124999E-2</v>
      </c>
      <c r="O1079" s="17">
        <v>8.7751607973076601E-2</v>
      </c>
      <c r="P1079" s="17">
        <v>0.130155324451312</v>
      </c>
      <c r="Q1079" s="17">
        <v>0.101309842580214</v>
      </c>
      <c r="R1079" s="17"/>
      <c r="S1079" s="17">
        <v>9.70149770619885E-2</v>
      </c>
      <c r="T1079" s="17">
        <v>9.3150213662363604E-2</v>
      </c>
      <c r="U1079" s="17">
        <v>5.8039112613372502E-2</v>
      </c>
      <c r="V1079" s="17">
        <v>6.0018307723290198E-2</v>
      </c>
      <c r="W1079" s="17">
        <v>0.113187549280299</v>
      </c>
      <c r="X1079" s="17">
        <v>0.116327642455724</v>
      </c>
      <c r="Y1079" s="17">
        <v>8.8122689698471299E-2</v>
      </c>
      <c r="Z1079" s="17">
        <v>8.6289340959902802E-2</v>
      </c>
      <c r="AA1079" s="17">
        <v>0.121204388402212</v>
      </c>
      <c r="AB1079" s="17">
        <v>0.15216740147733401</v>
      </c>
      <c r="AC1079" s="17">
        <v>8.8748691719939904E-2</v>
      </c>
      <c r="AD1079" s="17">
        <v>0.108505241744521</v>
      </c>
      <c r="AE1079" s="17"/>
      <c r="AF1079" s="17">
        <v>8.1996242909323294E-2</v>
      </c>
      <c r="AG1079" s="17">
        <v>0.12975976975283701</v>
      </c>
      <c r="AH1079" s="17">
        <v>9.4790048371137303E-2</v>
      </c>
      <c r="AI1079" s="17">
        <v>0.12149134124953</v>
      </c>
      <c r="AJ1079" s="17">
        <v>7.1623930631688898E-2</v>
      </c>
      <c r="AK1079" s="17"/>
      <c r="AL1079" s="17">
        <v>6.6979376563234203E-2</v>
      </c>
      <c r="AM1079" s="17">
        <v>0.13839617237216101</v>
      </c>
      <c r="AN1079" s="17">
        <v>0.11630211724157</v>
      </c>
      <c r="AO1079" s="17"/>
      <c r="AP1079" s="17">
        <v>8.6155891387357297E-2</v>
      </c>
      <c r="AQ1079" s="17">
        <v>9.8427990027871295E-2</v>
      </c>
      <c r="AR1079" s="17">
        <v>0.108439499209682</v>
      </c>
      <c r="AS1079" s="17">
        <v>0.134850897559017</v>
      </c>
      <c r="AT1079" s="17">
        <v>3.06007250774212E-2</v>
      </c>
      <c r="AU1079" s="17"/>
      <c r="AV1079" s="17">
        <v>0</v>
      </c>
      <c r="AW1079" s="17">
        <v>0.14154365343092801</v>
      </c>
      <c r="AX1079" s="17">
        <v>8.3485592279998702E-2</v>
      </c>
      <c r="AY1079" s="17">
        <v>0.108288609075708</v>
      </c>
      <c r="AZ1079" s="17">
        <v>0.118072400863184</v>
      </c>
      <c r="BA1079" s="17">
        <v>0.104433015883327</v>
      </c>
      <c r="BB1079" s="17">
        <v>0.124813126717984</v>
      </c>
      <c r="BC1079" s="17">
        <v>9.0559528624745603E-2</v>
      </c>
      <c r="BD1079" s="17">
        <v>8.3306045337126794E-2</v>
      </c>
      <c r="BE1079" s="17">
        <v>4.6212086832872E-2</v>
      </c>
      <c r="BF1079" s="17">
        <v>9.7337396625432407E-2</v>
      </c>
      <c r="BG1079" s="17">
        <v>8.9379222016260404E-2</v>
      </c>
      <c r="BH1079" s="17">
        <v>0.14298158047565801</v>
      </c>
      <c r="BI1079" s="17">
        <v>9.6984481497889297E-2</v>
      </c>
      <c r="BJ1079" s="17">
        <v>0.13516298505135399</v>
      </c>
      <c r="BK1079" s="17">
        <v>9.1667822098402102E-2</v>
      </c>
      <c r="BL1079" s="17"/>
      <c r="BM1079" s="17">
        <v>0.122532144153274</v>
      </c>
      <c r="BN1079" s="17">
        <v>9.8745566728122E-2</v>
      </c>
      <c r="BO1079" s="17">
        <v>0.119966934210853</v>
      </c>
      <c r="BP1079" s="17">
        <v>7.4311433810201999E-2</v>
      </c>
      <c r="BQ1079" s="17">
        <v>7.1493791940901996E-2</v>
      </c>
      <c r="BR1079" s="17">
        <v>9.6262020305277599E-2</v>
      </c>
      <c r="BS1079" s="17"/>
      <c r="BT1079" s="17">
        <v>0.10523816189186801</v>
      </c>
      <c r="BU1079" s="17">
        <v>9.2160128901153104E-2</v>
      </c>
      <c r="BV1079" s="17"/>
      <c r="BW1079" s="17">
        <v>0.111042978477103</v>
      </c>
      <c r="BX1079" s="17">
        <v>8.0848110434016698E-2</v>
      </c>
      <c r="BY1079" s="17"/>
      <c r="BZ1079" s="17">
        <v>9.4005185839687505E-2</v>
      </c>
      <c r="CA1079" s="17">
        <v>0.10813591680467299</v>
      </c>
      <c r="CB1079" s="17">
        <v>0.13815423023287299</v>
      </c>
      <c r="CC1079" s="17"/>
      <c r="CD1079" s="17">
        <v>8.8496406098453398E-2</v>
      </c>
      <c r="CE1079" s="17">
        <v>0.102788519912377</v>
      </c>
      <c r="CF1079" s="17">
        <v>0.187392682540031</v>
      </c>
      <c r="CG1079" s="17"/>
      <c r="CH1079" s="17">
        <v>8.6890226911009602E-2</v>
      </c>
      <c r="CI1079" s="17">
        <v>9.0511210643136802E-2</v>
      </c>
      <c r="CJ1079" s="17">
        <v>0.19283749820462101</v>
      </c>
      <c r="CK1079" s="17"/>
      <c r="CL1079" s="17">
        <v>0.10728980202383</v>
      </c>
      <c r="CM1079" s="17">
        <v>8.6729681276779602E-2</v>
      </c>
      <c r="CN1079" s="17"/>
      <c r="CO1079" s="17">
        <v>0.14616748567434601</v>
      </c>
      <c r="CP1079" s="17">
        <v>7.40249608367608E-2</v>
      </c>
      <c r="CQ1079" s="17">
        <v>9.2624864846144406E-2</v>
      </c>
      <c r="CR1079" s="17">
        <v>0.14365993126543899</v>
      </c>
    </row>
    <row r="1080" spans="2:96" x14ac:dyDescent="0.25">
      <c r="B1080" t="s">
        <v>121</v>
      </c>
      <c r="C1080" s="17">
        <v>0.22226812550618399</v>
      </c>
      <c r="D1080" s="17">
        <v>0.20080843176469901</v>
      </c>
      <c r="E1080" s="17">
        <v>0.242226836440776</v>
      </c>
      <c r="F1080" s="17"/>
      <c r="G1080" s="17">
        <v>0.13124405147447299</v>
      </c>
      <c r="H1080" s="17">
        <v>0.18690630042346501</v>
      </c>
      <c r="I1080" s="17">
        <v>0.220174502454312</v>
      </c>
      <c r="J1080" s="17">
        <v>0.274168992871345</v>
      </c>
      <c r="K1080" s="17">
        <v>0.26020623380313301</v>
      </c>
      <c r="L1080" s="17">
        <v>0.245651829141495</v>
      </c>
      <c r="M1080" s="17"/>
      <c r="N1080" s="17">
        <v>0.19004933043518299</v>
      </c>
      <c r="O1080" s="17">
        <v>0.22979523871014099</v>
      </c>
      <c r="P1080" s="17">
        <v>0.20195507405399801</v>
      </c>
      <c r="Q1080" s="17">
        <v>0.26524452405285098</v>
      </c>
      <c r="R1080" s="17"/>
      <c r="S1080" s="17">
        <v>0.19481635727823299</v>
      </c>
      <c r="T1080" s="17">
        <v>0.21399681810335699</v>
      </c>
      <c r="U1080" s="17">
        <v>0.24562059086295401</v>
      </c>
      <c r="V1080" s="17">
        <v>0.256018177429505</v>
      </c>
      <c r="W1080" s="17">
        <v>0.23609343800517299</v>
      </c>
      <c r="X1080" s="17">
        <v>0.275180497653645</v>
      </c>
      <c r="Y1080" s="17">
        <v>0.209512460838887</v>
      </c>
      <c r="Z1080" s="17">
        <v>0.23429658893255401</v>
      </c>
      <c r="AA1080" s="17">
        <v>0.18379021965140099</v>
      </c>
      <c r="AB1080" s="17">
        <v>0.214572076532073</v>
      </c>
      <c r="AC1080" s="17">
        <v>0.19511259105711201</v>
      </c>
      <c r="AD1080" s="17">
        <v>0.259729010222434</v>
      </c>
      <c r="AE1080" s="17"/>
      <c r="AF1080" s="17">
        <v>0.200965487005415</v>
      </c>
      <c r="AG1080" s="17">
        <v>0.19673826663972599</v>
      </c>
      <c r="AH1080" s="17">
        <v>0.18261980993673399</v>
      </c>
      <c r="AI1080" s="17">
        <v>0.21889561609934499</v>
      </c>
      <c r="AJ1080" s="17">
        <v>0.31149322985067401</v>
      </c>
      <c r="AK1080" s="17"/>
      <c r="AL1080" s="17">
        <v>0.15425996966925801</v>
      </c>
      <c r="AM1080" s="17">
        <v>0.19104409660948499</v>
      </c>
      <c r="AN1080" s="17">
        <v>0.14969177767490999</v>
      </c>
      <c r="AO1080" s="17"/>
      <c r="AP1080" s="17">
        <v>0.27219131744067099</v>
      </c>
      <c r="AQ1080" s="17">
        <v>0.19873363778396799</v>
      </c>
      <c r="AR1080" s="17">
        <v>0.22448517495634501</v>
      </c>
      <c r="AS1080" s="17">
        <v>0.137438845803798</v>
      </c>
      <c r="AT1080" s="17">
        <v>0.15910385350765199</v>
      </c>
      <c r="AU1080" s="17"/>
      <c r="AV1080" s="17">
        <v>0.63152290584316195</v>
      </c>
      <c r="AW1080" s="17">
        <v>0.339507320329756</v>
      </c>
      <c r="AX1080" s="17">
        <v>0.23741346087846901</v>
      </c>
      <c r="AY1080" s="17">
        <v>0.24661217035121299</v>
      </c>
      <c r="AZ1080" s="17">
        <v>0.204221557185743</v>
      </c>
      <c r="BA1080" s="17">
        <v>0.21713300318937501</v>
      </c>
      <c r="BB1080" s="17">
        <v>0.22745343820859501</v>
      </c>
      <c r="BC1080" s="17">
        <v>0.15328749372924799</v>
      </c>
      <c r="BD1080" s="17">
        <v>0.22244372844771901</v>
      </c>
      <c r="BE1080" s="17">
        <v>0.18534134919440601</v>
      </c>
      <c r="BF1080" s="17">
        <v>0.21889638492333499</v>
      </c>
      <c r="BG1080" s="17">
        <v>0.226092428125898</v>
      </c>
      <c r="BH1080" s="17">
        <v>0.15565753671462401</v>
      </c>
      <c r="BI1080" s="17">
        <v>0.24205156129038399</v>
      </c>
      <c r="BJ1080" s="17">
        <v>0.19139308037779801</v>
      </c>
      <c r="BK1080" s="17">
        <v>0.12679943761149201</v>
      </c>
      <c r="BL1080" s="17"/>
      <c r="BM1080" s="17">
        <v>0.17077606120665401</v>
      </c>
      <c r="BN1080" s="17">
        <v>0.24660506002396201</v>
      </c>
      <c r="BO1080" s="17">
        <v>0.18304618203248499</v>
      </c>
      <c r="BP1080" s="17">
        <v>0.24774699607175901</v>
      </c>
      <c r="BQ1080" s="17">
        <v>0.22966283117096201</v>
      </c>
      <c r="BR1080" s="17">
        <v>0.29730389772073301</v>
      </c>
      <c r="BS1080" s="17"/>
      <c r="BT1080" s="17">
        <v>0.18778505910295001</v>
      </c>
      <c r="BU1080" s="17">
        <v>0.271881267612327</v>
      </c>
      <c r="BV1080" s="17"/>
      <c r="BW1080" s="17">
        <v>0.16243461918806501</v>
      </c>
      <c r="BX1080" s="17">
        <v>0.25657702484820799</v>
      </c>
      <c r="BY1080" s="17"/>
      <c r="BZ1080" s="17">
        <v>0.22645471068141701</v>
      </c>
      <c r="CA1080" s="17">
        <v>0.218099281576769</v>
      </c>
      <c r="CB1080" s="17">
        <v>0.149105778853453</v>
      </c>
      <c r="CC1080" s="17"/>
      <c r="CD1080" s="17">
        <v>0.22955474997414099</v>
      </c>
      <c r="CE1080" s="17">
        <v>0.18646467751774901</v>
      </c>
      <c r="CF1080" s="17">
        <v>0.212896263652296</v>
      </c>
      <c r="CG1080" s="17"/>
      <c r="CH1080" s="17">
        <v>0.234032160969668</v>
      </c>
      <c r="CI1080" s="17">
        <v>0.178001533079303</v>
      </c>
      <c r="CJ1080" s="17">
        <v>0.19799519535916399</v>
      </c>
      <c r="CK1080" s="17"/>
      <c r="CL1080" s="17">
        <v>0.23070490162243301</v>
      </c>
      <c r="CM1080" s="17">
        <v>0.20435536502410701</v>
      </c>
      <c r="CN1080" s="17"/>
      <c r="CO1080" s="17">
        <v>8.9827243957548805E-2</v>
      </c>
      <c r="CP1080" s="17">
        <v>0.20437686264162899</v>
      </c>
      <c r="CQ1080" s="17">
        <v>0.225583662249213</v>
      </c>
      <c r="CR1080" s="17">
        <v>0.29831284649829898</v>
      </c>
    </row>
    <row r="1081" spans="2:96" x14ac:dyDescent="0.25">
      <c r="C1081" s="17"/>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c r="AD1081" s="17"/>
      <c r="AE1081" s="17"/>
      <c r="AF1081" s="17"/>
      <c r="AG1081" s="17"/>
      <c r="AH1081" s="17"/>
      <c r="AI1081" s="17"/>
      <c r="AJ1081" s="17"/>
      <c r="AK1081" s="17"/>
      <c r="AL1081" s="17"/>
      <c r="AM1081" s="17"/>
      <c r="AN1081" s="17"/>
      <c r="AO1081" s="17"/>
      <c r="AP1081" s="17"/>
      <c r="AQ1081" s="17"/>
      <c r="AR1081" s="17"/>
      <c r="AS1081" s="17"/>
      <c r="AT1081" s="17"/>
      <c r="AU1081" s="17"/>
      <c r="AV1081" s="17"/>
      <c r="AW1081" s="17"/>
      <c r="AX1081" s="17"/>
      <c r="AY1081" s="17"/>
      <c r="AZ1081" s="17"/>
      <c r="BA1081" s="17"/>
      <c r="BB1081" s="17"/>
      <c r="BC1081" s="17"/>
      <c r="BD1081" s="17"/>
      <c r="BE1081" s="17"/>
      <c r="BF1081" s="17"/>
      <c r="BG1081" s="17"/>
      <c r="BH1081" s="17"/>
      <c r="BI1081" s="17"/>
      <c r="BJ1081" s="17"/>
      <c r="BK1081" s="17"/>
      <c r="BL1081" s="17"/>
      <c r="BM1081" s="17"/>
      <c r="BN1081" s="17"/>
      <c r="BO1081" s="17"/>
      <c r="BP1081" s="17"/>
      <c r="BQ1081" s="17"/>
      <c r="BR1081" s="17"/>
      <c r="BS1081" s="17"/>
      <c r="BT1081" s="17"/>
      <c r="BU1081" s="17"/>
      <c r="BV1081" s="17"/>
      <c r="BW1081" s="17"/>
      <c r="BX1081" s="17"/>
      <c r="BY1081" s="17"/>
      <c r="BZ1081" s="17"/>
      <c r="CA1081" s="17"/>
      <c r="CB1081" s="17"/>
      <c r="CC1081" s="17"/>
      <c r="CD1081" s="17"/>
      <c r="CE1081" s="17"/>
      <c r="CF1081" s="17"/>
      <c r="CG1081" s="17"/>
      <c r="CH1081" s="17"/>
      <c r="CI1081" s="17"/>
      <c r="CJ1081" s="17"/>
      <c r="CK1081" s="17"/>
      <c r="CL1081" s="17"/>
      <c r="CM1081" s="17"/>
      <c r="CN1081" s="17"/>
      <c r="CO1081" s="17"/>
      <c r="CP1081" s="17"/>
      <c r="CQ1081" s="17"/>
      <c r="CR1081" s="17"/>
    </row>
    <row r="1082" spans="2:96" x14ac:dyDescent="0.25">
      <c r="B1082" s="6" t="s">
        <v>496</v>
      </c>
      <c r="C1082" s="17"/>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c r="AD1082" s="17"/>
      <c r="AE1082" s="17"/>
      <c r="AF1082" s="17"/>
      <c r="AG1082" s="17"/>
      <c r="AH1082" s="17"/>
      <c r="AI1082" s="17"/>
      <c r="AJ1082" s="17"/>
      <c r="AK1082" s="17"/>
      <c r="AL1082" s="17"/>
      <c r="AM1082" s="17"/>
      <c r="AN1082" s="17"/>
      <c r="AO1082" s="17"/>
      <c r="AP1082" s="17"/>
      <c r="AQ1082" s="17"/>
      <c r="AR1082" s="17"/>
      <c r="AS1082" s="17"/>
      <c r="AT1082" s="17"/>
      <c r="AU1082" s="17"/>
      <c r="AV1082" s="17"/>
      <c r="AW1082" s="17"/>
      <c r="AX1082" s="17"/>
      <c r="AY1082" s="17"/>
      <c r="AZ1082" s="17"/>
      <c r="BA1082" s="17"/>
      <c r="BB1082" s="17"/>
      <c r="BC1082" s="17"/>
      <c r="BD1082" s="17"/>
      <c r="BE1082" s="17"/>
      <c r="BF1082" s="17"/>
      <c r="BG1082" s="17"/>
      <c r="BH1082" s="17"/>
      <c r="BI1082" s="17"/>
      <c r="BJ1082" s="17"/>
      <c r="BK1082" s="17"/>
      <c r="BL1082" s="17"/>
      <c r="BM1082" s="17"/>
      <c r="BN1082" s="17"/>
      <c r="BO1082" s="17"/>
      <c r="BP1082" s="17"/>
      <c r="BQ1082" s="17"/>
      <c r="BR1082" s="17"/>
      <c r="BS1082" s="17"/>
      <c r="BT1082" s="17"/>
      <c r="BU1082" s="17"/>
      <c r="BV1082" s="17"/>
      <c r="BW1082" s="17"/>
      <c r="BX1082" s="17"/>
      <c r="BY1082" s="17"/>
      <c r="BZ1082" s="17"/>
      <c r="CA1082" s="17"/>
      <c r="CB1082" s="17"/>
      <c r="CC1082" s="17"/>
      <c r="CD1082" s="17"/>
      <c r="CE1082" s="17"/>
      <c r="CF1082" s="17"/>
      <c r="CG1082" s="17"/>
      <c r="CH1082" s="17"/>
      <c r="CI1082" s="17"/>
      <c r="CJ1082" s="17"/>
      <c r="CK1082" s="17"/>
      <c r="CL1082" s="17"/>
      <c r="CM1082" s="17"/>
      <c r="CN1082" s="17"/>
      <c r="CO1082" s="17"/>
      <c r="CP1082" s="17"/>
      <c r="CQ1082" s="17"/>
      <c r="CR1082" s="17"/>
    </row>
    <row r="1083" spans="2:96" x14ac:dyDescent="0.25">
      <c r="B1083" s="24" t="s">
        <v>123</v>
      </c>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c r="AY1083" s="17"/>
      <c r="AZ1083" s="17"/>
      <c r="BA1083" s="17"/>
      <c r="BB1083" s="17"/>
      <c r="BC1083" s="17"/>
      <c r="BD1083" s="17"/>
      <c r="BE1083" s="17"/>
      <c r="BF1083" s="17"/>
      <c r="BG1083" s="17"/>
      <c r="BH1083" s="17"/>
      <c r="BI1083" s="17"/>
      <c r="BJ1083" s="17"/>
      <c r="BK1083" s="17"/>
      <c r="BL1083" s="17"/>
      <c r="BM1083" s="17"/>
      <c r="BN1083" s="17"/>
      <c r="BO1083" s="17"/>
      <c r="BP1083" s="17"/>
      <c r="BQ1083" s="17"/>
      <c r="BR1083" s="17"/>
      <c r="BS1083" s="17"/>
      <c r="BT1083" s="17"/>
      <c r="BU1083" s="17"/>
      <c r="BV1083" s="17"/>
      <c r="BW1083" s="17"/>
      <c r="BX1083" s="17"/>
      <c r="BY1083" s="17"/>
      <c r="BZ1083" s="17"/>
      <c r="CA1083" s="17"/>
      <c r="CB1083" s="17"/>
      <c r="CC1083" s="17"/>
      <c r="CD1083" s="17"/>
      <c r="CE1083" s="17"/>
      <c r="CF1083" s="17"/>
      <c r="CG1083" s="17"/>
      <c r="CH1083" s="17"/>
      <c r="CI1083" s="17"/>
      <c r="CJ1083" s="17"/>
      <c r="CK1083" s="17"/>
      <c r="CL1083" s="17"/>
      <c r="CM1083" s="17"/>
      <c r="CN1083" s="17"/>
      <c r="CO1083" s="17"/>
      <c r="CP1083" s="17"/>
      <c r="CQ1083" s="17"/>
      <c r="CR1083" s="17"/>
    </row>
    <row r="1084" spans="2:96" x14ac:dyDescent="0.25">
      <c r="B1084" t="s">
        <v>490</v>
      </c>
      <c r="C1084" s="17">
        <v>0.100358978650853</v>
      </c>
      <c r="D1084" s="17">
        <v>0.11358382305548299</v>
      </c>
      <c r="E1084" s="17">
        <v>8.4692633924433006E-2</v>
      </c>
      <c r="F1084" s="17"/>
      <c r="G1084" s="17">
        <v>0.17396388420782</v>
      </c>
      <c r="H1084" s="17">
        <v>0.14272324588278201</v>
      </c>
      <c r="I1084" s="17">
        <v>9.1136587600876506E-2</v>
      </c>
      <c r="J1084" s="17">
        <v>8.9362147126478303E-2</v>
      </c>
      <c r="K1084" s="17">
        <v>7.9146318732995505E-2</v>
      </c>
      <c r="L1084" s="17">
        <v>4.74413497362016E-2</v>
      </c>
      <c r="M1084" s="17"/>
      <c r="N1084" s="17">
        <v>9.8444606985751998E-2</v>
      </c>
      <c r="O1084" s="17">
        <v>0.100429981766316</v>
      </c>
      <c r="P1084" s="17">
        <v>0.10713317226465301</v>
      </c>
      <c r="Q1084" s="17">
        <v>9.7499745419645803E-2</v>
      </c>
      <c r="R1084" s="17"/>
      <c r="S1084" s="17">
        <v>0.119423734616254</v>
      </c>
      <c r="T1084" s="17">
        <v>9.9493188212015707E-2</v>
      </c>
      <c r="U1084" s="17">
        <v>9.2935286281866106E-2</v>
      </c>
      <c r="V1084" s="17">
        <v>7.1464927678512605E-2</v>
      </c>
      <c r="W1084" s="17">
        <v>9.7288615877873699E-2</v>
      </c>
      <c r="X1084" s="17">
        <v>6.4924501980329299E-2</v>
      </c>
      <c r="Y1084" s="17">
        <v>0.10338234829663601</v>
      </c>
      <c r="Z1084" s="17">
        <v>8.1929076401482101E-2</v>
      </c>
      <c r="AA1084" s="17">
        <v>8.2796924242952499E-2</v>
      </c>
      <c r="AB1084" s="17">
        <v>0.16988712117832999</v>
      </c>
      <c r="AC1084" s="17">
        <v>7.4679367025499502E-2</v>
      </c>
      <c r="AD1084" s="17">
        <v>0.15044592251980399</v>
      </c>
      <c r="AE1084" s="17"/>
      <c r="AF1084" s="17">
        <v>6.7367260723881398E-2</v>
      </c>
      <c r="AG1084" s="17">
        <v>0.145775133594337</v>
      </c>
      <c r="AH1084" s="17">
        <v>6.3252732093494302E-2</v>
      </c>
      <c r="AI1084" s="17">
        <v>0.120949773410493</v>
      </c>
      <c r="AJ1084" s="17">
        <v>6.8130143859758296E-2</v>
      </c>
      <c r="AK1084" s="17"/>
      <c r="AL1084" s="17">
        <v>6.7746213888453602E-2</v>
      </c>
      <c r="AM1084" s="17">
        <v>0.128111521033904</v>
      </c>
      <c r="AN1084" s="17">
        <v>8.4659959261546E-2</v>
      </c>
      <c r="AO1084" s="17"/>
      <c r="AP1084" s="17">
        <v>0.107007310694035</v>
      </c>
      <c r="AQ1084" s="17">
        <v>7.7056967356068498E-2</v>
      </c>
      <c r="AR1084" s="17">
        <v>0.102819032070227</v>
      </c>
      <c r="AS1084" s="17">
        <v>0.13010371452258199</v>
      </c>
      <c r="AT1084" s="17">
        <v>5.0858533460827603E-2</v>
      </c>
      <c r="AU1084" s="17"/>
      <c r="AV1084" s="17">
        <v>0</v>
      </c>
      <c r="AW1084" s="17">
        <v>0.136139321893257</v>
      </c>
      <c r="AX1084" s="17">
        <v>5.5236834539568402E-2</v>
      </c>
      <c r="AY1084" s="17">
        <v>0.111722495713711</v>
      </c>
      <c r="AZ1084" s="17">
        <v>0.116256624910067</v>
      </c>
      <c r="BA1084" s="17">
        <v>0.100025194436263</v>
      </c>
      <c r="BB1084" s="17">
        <v>9.5211031886994896E-2</v>
      </c>
      <c r="BC1084" s="17">
        <v>0.123205714039395</v>
      </c>
      <c r="BD1084" s="17">
        <v>9.85498290453765E-2</v>
      </c>
      <c r="BE1084" s="17">
        <v>4.2728901104793798E-2</v>
      </c>
      <c r="BF1084" s="17">
        <v>0.152120785262925</v>
      </c>
      <c r="BG1084" s="17">
        <v>6.1320126671644402E-2</v>
      </c>
      <c r="BH1084" s="17">
        <v>0.134733138252281</v>
      </c>
      <c r="BI1084" s="17">
        <v>9.2936381892515907E-2</v>
      </c>
      <c r="BJ1084" s="17">
        <v>0.13455142171144299</v>
      </c>
      <c r="BK1084" s="17">
        <v>6.5767085447237195E-2</v>
      </c>
      <c r="BL1084" s="17"/>
      <c r="BM1084" s="17">
        <v>0.146691311474338</v>
      </c>
      <c r="BN1084" s="17">
        <v>9.4887599462991204E-2</v>
      </c>
      <c r="BO1084" s="17">
        <v>0.109571029788956</v>
      </c>
      <c r="BP1084" s="17">
        <v>7.7552049772595E-2</v>
      </c>
      <c r="BQ1084" s="17">
        <v>4.9672394765524402E-2</v>
      </c>
      <c r="BR1084" s="17">
        <v>9.2489238633648593E-2</v>
      </c>
      <c r="BS1084" s="17"/>
      <c r="BT1084" s="17">
        <v>0.108463556739439</v>
      </c>
      <c r="BU1084" s="17">
        <v>8.8456458860538698E-2</v>
      </c>
      <c r="BV1084" s="17"/>
      <c r="BW1084" s="17">
        <v>0.100533836650351</v>
      </c>
      <c r="BX1084" s="17">
        <v>9.5450354975031695E-2</v>
      </c>
      <c r="BY1084" s="17"/>
      <c r="BZ1084" s="17">
        <v>9.8272936677124403E-2</v>
      </c>
      <c r="CA1084" s="17">
        <v>0.109242403310728</v>
      </c>
      <c r="CB1084" s="17">
        <v>0.14961874454926899</v>
      </c>
      <c r="CC1084" s="17"/>
      <c r="CD1084" s="17">
        <v>9.0916520305907994E-2</v>
      </c>
      <c r="CE1084" s="17">
        <v>0.144424168532477</v>
      </c>
      <c r="CF1084" s="17">
        <v>0.12412600606724</v>
      </c>
      <c r="CG1084" s="17"/>
      <c r="CH1084" s="17">
        <v>8.4533790072140194E-2</v>
      </c>
      <c r="CI1084" s="17">
        <v>0.139285301399172</v>
      </c>
      <c r="CJ1084" s="17">
        <v>0.18531318340265501</v>
      </c>
      <c r="CK1084" s="17"/>
      <c r="CL1084" s="17">
        <v>7.5714089908456794E-2</v>
      </c>
      <c r="CM1084" s="17">
        <v>0.121218601005729</v>
      </c>
      <c r="CN1084" s="17"/>
      <c r="CO1084" s="17">
        <v>0.16109423465282</v>
      </c>
      <c r="CP1084" s="17">
        <v>8.1994107125820295E-2</v>
      </c>
      <c r="CQ1084" s="17">
        <v>9.9129075137323497E-2</v>
      </c>
      <c r="CR1084" s="17">
        <v>0.11570202398932</v>
      </c>
    </row>
    <row r="1085" spans="2:96" x14ac:dyDescent="0.25">
      <c r="B1085" t="s">
        <v>489</v>
      </c>
      <c r="C1085" s="17">
        <v>0.123776393589348</v>
      </c>
      <c r="D1085" s="17">
        <v>0.12148242170396201</v>
      </c>
      <c r="E1085" s="17">
        <v>0.12668940796672301</v>
      </c>
      <c r="F1085" s="17"/>
      <c r="G1085" s="17">
        <v>0.26299543683124399</v>
      </c>
      <c r="H1085" s="17">
        <v>0.117783292709095</v>
      </c>
      <c r="I1085" s="17">
        <v>9.5401140581730604E-2</v>
      </c>
      <c r="J1085" s="17">
        <v>7.4024365205141898E-2</v>
      </c>
      <c r="K1085" s="17">
        <v>0.110583032689846</v>
      </c>
      <c r="L1085" s="17">
        <v>0.10847134084435001</v>
      </c>
      <c r="M1085" s="17"/>
      <c r="N1085" s="17">
        <v>0.133371865642919</v>
      </c>
      <c r="O1085" s="17">
        <v>8.8139369245363697E-2</v>
      </c>
      <c r="P1085" s="17">
        <v>0.141037365587251</v>
      </c>
      <c r="Q1085" s="17">
        <v>0.13666510891262701</v>
      </c>
      <c r="R1085" s="17"/>
      <c r="S1085" s="17">
        <v>0.141136051621293</v>
      </c>
      <c r="T1085" s="17">
        <v>0.13361861208946299</v>
      </c>
      <c r="U1085" s="17">
        <v>8.2949676185188004E-2</v>
      </c>
      <c r="V1085" s="17">
        <v>0.133944158524191</v>
      </c>
      <c r="W1085" s="17">
        <v>0.18201371705718</v>
      </c>
      <c r="X1085" s="17">
        <v>0.13691885411969401</v>
      </c>
      <c r="Y1085" s="17">
        <v>0.15303150031207599</v>
      </c>
      <c r="Z1085" s="17">
        <v>0.111898549880625</v>
      </c>
      <c r="AA1085" s="17">
        <v>0.125012367318871</v>
      </c>
      <c r="AB1085" s="17">
        <v>7.5144949014111798E-2</v>
      </c>
      <c r="AC1085" s="17">
        <v>6.1703539704586599E-2</v>
      </c>
      <c r="AD1085" s="17">
        <v>8.6348869090201494E-2</v>
      </c>
      <c r="AE1085" s="17"/>
      <c r="AF1085" s="17">
        <v>0.103126073003889</v>
      </c>
      <c r="AG1085" s="17">
        <v>0.128374104693881</v>
      </c>
      <c r="AH1085" s="17">
        <v>0.13398518554302899</v>
      </c>
      <c r="AI1085" s="17">
        <v>0.134473184297072</v>
      </c>
      <c r="AJ1085" s="17">
        <v>0.15747263978589701</v>
      </c>
      <c r="AK1085" s="17"/>
      <c r="AL1085" s="17">
        <v>0.119969635739001</v>
      </c>
      <c r="AM1085" s="17">
        <v>0.140501344420045</v>
      </c>
      <c r="AN1085" s="17">
        <v>0.13493279694806801</v>
      </c>
      <c r="AO1085" s="17"/>
      <c r="AP1085" s="17">
        <v>0.13805781678137699</v>
      </c>
      <c r="AQ1085" s="17">
        <v>0.12830898496441001</v>
      </c>
      <c r="AR1085" s="17">
        <v>0.10133685933400099</v>
      </c>
      <c r="AS1085" s="17">
        <v>0.13958682216914101</v>
      </c>
      <c r="AT1085" s="17">
        <v>0.15288349730692599</v>
      </c>
      <c r="AU1085" s="17"/>
      <c r="AV1085" s="17">
        <v>0</v>
      </c>
      <c r="AW1085" s="17">
        <v>0.129470621826347</v>
      </c>
      <c r="AX1085" s="17">
        <v>0.156551458062062</v>
      </c>
      <c r="AY1085" s="17">
        <v>0.12505133842851099</v>
      </c>
      <c r="AZ1085" s="17">
        <v>0.184115869718734</v>
      </c>
      <c r="BA1085" s="17">
        <v>0.10415082627514601</v>
      </c>
      <c r="BB1085" s="17">
        <v>0.12104399048525399</v>
      </c>
      <c r="BC1085" s="17">
        <v>0.12960726710591799</v>
      </c>
      <c r="BD1085" s="17">
        <v>8.1890117069591095E-2</v>
      </c>
      <c r="BE1085" s="17">
        <v>0.121572865374142</v>
      </c>
      <c r="BF1085" s="17">
        <v>8.4244747942467405E-2</v>
      </c>
      <c r="BG1085" s="17">
        <v>9.7586391645971202E-2</v>
      </c>
      <c r="BH1085" s="17">
        <v>9.0578288138705901E-2</v>
      </c>
      <c r="BI1085" s="17">
        <v>0.17819110845025299</v>
      </c>
      <c r="BJ1085" s="17">
        <v>5.2467401628167903E-2</v>
      </c>
      <c r="BK1085" s="17">
        <v>0.168114922272282</v>
      </c>
      <c r="BL1085" s="17"/>
      <c r="BM1085" s="17">
        <v>0.13677356284587899</v>
      </c>
      <c r="BN1085" s="17">
        <v>0.128732626204318</v>
      </c>
      <c r="BO1085" s="17">
        <v>0.13980153903245501</v>
      </c>
      <c r="BP1085" s="17">
        <v>9.0512512608285106E-2</v>
      </c>
      <c r="BQ1085" s="17">
        <v>0.109899276507372</v>
      </c>
      <c r="BR1085" s="17">
        <v>0.14770780153865701</v>
      </c>
      <c r="BS1085" s="17"/>
      <c r="BT1085" s="17">
        <v>0.14118260791828199</v>
      </c>
      <c r="BU1085" s="17">
        <v>9.7988216854747595E-2</v>
      </c>
      <c r="BV1085" s="17"/>
      <c r="BW1085" s="17">
        <v>0.147276615644055</v>
      </c>
      <c r="BX1085" s="17">
        <v>0.105314379055717</v>
      </c>
      <c r="BY1085" s="17"/>
      <c r="BZ1085" s="17">
        <v>0.113617772795247</v>
      </c>
      <c r="CA1085" s="17">
        <v>0.11831310611350999</v>
      </c>
      <c r="CB1085" s="17">
        <v>0.296369131969412</v>
      </c>
      <c r="CC1085" s="17"/>
      <c r="CD1085" s="17">
        <v>0.118842844902499</v>
      </c>
      <c r="CE1085" s="17">
        <v>0.13275604494933199</v>
      </c>
      <c r="CF1085" s="17">
        <v>0.13555082059658599</v>
      </c>
      <c r="CG1085" s="17"/>
      <c r="CH1085" s="17">
        <v>0.114872245360836</v>
      </c>
      <c r="CI1085" s="17">
        <v>0.118418553694386</v>
      </c>
      <c r="CJ1085" s="17">
        <v>9.7643504669866196E-2</v>
      </c>
      <c r="CK1085" s="17"/>
      <c r="CL1085" s="17">
        <v>0.122594346050575</v>
      </c>
      <c r="CM1085" s="17">
        <v>0.129608090555064</v>
      </c>
      <c r="CN1085" s="17"/>
      <c r="CO1085" s="17">
        <v>0.13611038912877699</v>
      </c>
      <c r="CP1085" s="17">
        <v>0.13686459449589</v>
      </c>
      <c r="CQ1085" s="17">
        <v>0.116004680474938</v>
      </c>
      <c r="CR1085" s="17">
        <v>0.10933936116296999</v>
      </c>
    </row>
    <row r="1086" spans="2:96" x14ac:dyDescent="0.25">
      <c r="B1086" t="s">
        <v>495</v>
      </c>
      <c r="C1086" s="17">
        <v>0.27919542406560799</v>
      </c>
      <c r="D1086" s="17">
        <v>0.25886067354007303</v>
      </c>
      <c r="E1086" s="17">
        <v>0.30060987524802202</v>
      </c>
      <c r="F1086" s="17"/>
      <c r="G1086" s="17">
        <v>0.18492851309055999</v>
      </c>
      <c r="H1086" s="17">
        <v>0.23382047720141699</v>
      </c>
      <c r="I1086" s="17">
        <v>0.289481763435117</v>
      </c>
      <c r="J1086" s="17">
        <v>0.35742722412824501</v>
      </c>
      <c r="K1086" s="17">
        <v>0.311941910031241</v>
      </c>
      <c r="L1086" s="17">
        <v>0.284863654504459</v>
      </c>
      <c r="M1086" s="17"/>
      <c r="N1086" s="17">
        <v>0.25221143329829399</v>
      </c>
      <c r="O1086" s="17">
        <v>0.27240439167708802</v>
      </c>
      <c r="P1086" s="17">
        <v>0.30916781370506802</v>
      </c>
      <c r="Q1086" s="17">
        <v>0.29019794289886802</v>
      </c>
      <c r="R1086" s="17"/>
      <c r="S1086" s="17">
        <v>0.24988158847667799</v>
      </c>
      <c r="T1086" s="17">
        <v>0.310221572649994</v>
      </c>
      <c r="U1086" s="17">
        <v>0.28996069452670797</v>
      </c>
      <c r="V1086" s="17">
        <v>0.30863414367803899</v>
      </c>
      <c r="W1086" s="17">
        <v>0.266543365740187</v>
      </c>
      <c r="X1086" s="17">
        <v>0.27219077404126801</v>
      </c>
      <c r="Y1086" s="17">
        <v>0.258442165391645</v>
      </c>
      <c r="Z1086" s="17">
        <v>0.34448564531057801</v>
      </c>
      <c r="AA1086" s="17">
        <v>0.30967895548624202</v>
      </c>
      <c r="AB1086" s="17">
        <v>0.19891963075007901</v>
      </c>
      <c r="AC1086" s="17">
        <v>0.32355033017673301</v>
      </c>
      <c r="AD1086" s="17">
        <v>0.23798887968632201</v>
      </c>
      <c r="AE1086" s="17"/>
      <c r="AF1086" s="17">
        <v>0.27449515413441999</v>
      </c>
      <c r="AG1086" s="17">
        <v>0.32114284837382101</v>
      </c>
      <c r="AH1086" s="17">
        <v>0.272743182418972</v>
      </c>
      <c r="AI1086" s="17">
        <v>0.32903247845210198</v>
      </c>
      <c r="AJ1086" s="17">
        <v>0.248254785072057</v>
      </c>
      <c r="AK1086" s="17"/>
      <c r="AL1086" s="17">
        <v>0.263023528617637</v>
      </c>
      <c r="AM1086" s="17">
        <v>0.297084805722718</v>
      </c>
      <c r="AN1086" s="17">
        <v>0.29661074155101103</v>
      </c>
      <c r="AO1086" s="17"/>
      <c r="AP1086" s="17">
        <v>0.30466490762624898</v>
      </c>
      <c r="AQ1086" s="17">
        <v>0.28883343553601298</v>
      </c>
      <c r="AR1086" s="17">
        <v>0.25048331113504901</v>
      </c>
      <c r="AS1086" s="17">
        <v>0.219942280015192</v>
      </c>
      <c r="AT1086" s="17">
        <v>0.309703682412454</v>
      </c>
      <c r="AU1086" s="17"/>
      <c r="AV1086" s="17">
        <v>0.36847709415683799</v>
      </c>
      <c r="AW1086" s="17">
        <v>0.276496590373563</v>
      </c>
      <c r="AX1086" s="17">
        <v>0.31853781279773502</v>
      </c>
      <c r="AY1086" s="17">
        <v>0.30264161808761503</v>
      </c>
      <c r="AZ1086" s="17">
        <v>0.26325540338303199</v>
      </c>
      <c r="BA1086" s="17">
        <v>0.29279967970752302</v>
      </c>
      <c r="BB1086" s="17">
        <v>0.32034666489389901</v>
      </c>
      <c r="BC1086" s="17">
        <v>0.17736193403932299</v>
      </c>
      <c r="BD1086" s="17">
        <v>0.295670548242838</v>
      </c>
      <c r="BE1086" s="17">
        <v>0.25722167539548002</v>
      </c>
      <c r="BF1086" s="17">
        <v>0.27731336568625098</v>
      </c>
      <c r="BG1086" s="17">
        <v>0.29512304481889501</v>
      </c>
      <c r="BH1086" s="17">
        <v>0.34169672636290999</v>
      </c>
      <c r="BI1086" s="17">
        <v>0.19517877561139799</v>
      </c>
      <c r="BJ1086" s="17">
        <v>0.21519247642154901</v>
      </c>
      <c r="BK1086" s="17">
        <v>0.28324923896769699</v>
      </c>
      <c r="BL1086" s="17"/>
      <c r="BM1086" s="17">
        <v>0.21280466377716301</v>
      </c>
      <c r="BN1086" s="17">
        <v>0.27943231840284499</v>
      </c>
      <c r="BO1086" s="17">
        <v>0.285980697237187</v>
      </c>
      <c r="BP1086" s="17">
        <v>0.33817936498133899</v>
      </c>
      <c r="BQ1086" s="17">
        <v>0.31452126609736503</v>
      </c>
      <c r="BR1086" s="17">
        <v>0.255269742112332</v>
      </c>
      <c r="BS1086" s="17"/>
      <c r="BT1086" s="17">
        <v>0.26875593295605998</v>
      </c>
      <c r="BU1086" s="17">
        <v>0.29846008672638802</v>
      </c>
      <c r="BV1086" s="17"/>
      <c r="BW1086" s="17">
        <v>0.29733681174033499</v>
      </c>
      <c r="BX1086" s="17">
        <v>0.27489491843998998</v>
      </c>
      <c r="BY1086" s="17"/>
      <c r="BZ1086" s="17">
        <v>0.29617912830187498</v>
      </c>
      <c r="CA1086" s="17">
        <v>0.248225173944119</v>
      </c>
      <c r="CB1086" s="17">
        <v>0.12677343133655</v>
      </c>
      <c r="CC1086" s="17"/>
      <c r="CD1086" s="17">
        <v>0.29414459174332802</v>
      </c>
      <c r="CE1086" s="17">
        <v>0.26055754515155299</v>
      </c>
      <c r="CF1086" s="17">
        <v>0.28409843179462402</v>
      </c>
      <c r="CG1086" s="17"/>
      <c r="CH1086" s="17">
        <v>0.289553019467927</v>
      </c>
      <c r="CI1086" s="17">
        <v>0.31496472836213701</v>
      </c>
      <c r="CJ1086" s="17">
        <v>0.251420657512959</v>
      </c>
      <c r="CK1086" s="17"/>
      <c r="CL1086" s="17">
        <v>0.29277755989647303</v>
      </c>
      <c r="CM1086" s="17">
        <v>0.27126855608815098</v>
      </c>
      <c r="CN1086" s="17"/>
      <c r="CO1086" s="17">
        <v>0.21362949953468399</v>
      </c>
      <c r="CP1086" s="17">
        <v>0.269466368213786</v>
      </c>
      <c r="CQ1086" s="17">
        <v>0.30343439248841703</v>
      </c>
      <c r="CR1086" s="17">
        <v>0.27467967510123298</v>
      </c>
    </row>
    <row r="1087" spans="2:96" x14ac:dyDescent="0.25">
      <c r="B1087" t="s">
        <v>488</v>
      </c>
      <c r="C1087" s="17">
        <v>0.29045913028402998</v>
      </c>
      <c r="D1087" s="17">
        <v>0.329582744496622</v>
      </c>
      <c r="E1087" s="17">
        <v>0.25267482114341799</v>
      </c>
      <c r="F1087" s="17"/>
      <c r="G1087" s="17">
        <v>0.271558489922474</v>
      </c>
      <c r="H1087" s="17">
        <v>0.29967361600999398</v>
      </c>
      <c r="I1087" s="17">
        <v>0.28766198573266999</v>
      </c>
      <c r="J1087" s="17">
        <v>0.23682682988933099</v>
      </c>
      <c r="K1087" s="17">
        <v>0.31439480865009201</v>
      </c>
      <c r="L1087" s="17">
        <v>0.32544383141712702</v>
      </c>
      <c r="M1087" s="17"/>
      <c r="N1087" s="17">
        <v>0.32455237836374901</v>
      </c>
      <c r="O1087" s="17">
        <v>0.28927800057458802</v>
      </c>
      <c r="P1087" s="17">
        <v>0.26332200189355098</v>
      </c>
      <c r="Q1087" s="17">
        <v>0.27508113534966999</v>
      </c>
      <c r="R1087" s="17"/>
      <c r="S1087" s="17">
        <v>0.306843141528851</v>
      </c>
      <c r="T1087" s="17">
        <v>0.27419569404708499</v>
      </c>
      <c r="U1087" s="17">
        <v>0.32876552627371403</v>
      </c>
      <c r="V1087" s="17">
        <v>0.26581843818150003</v>
      </c>
      <c r="W1087" s="17">
        <v>0.21101320139625901</v>
      </c>
      <c r="X1087" s="17">
        <v>0.29958915752997001</v>
      </c>
      <c r="Y1087" s="17">
        <v>0.28801506218797002</v>
      </c>
      <c r="Z1087" s="17">
        <v>0.25983694007052799</v>
      </c>
      <c r="AA1087" s="17">
        <v>0.29477238873266098</v>
      </c>
      <c r="AB1087" s="17">
        <v>0.30238818390958999</v>
      </c>
      <c r="AC1087" s="17">
        <v>0.37033133046090999</v>
      </c>
      <c r="AD1087" s="17">
        <v>0.27558718318835601</v>
      </c>
      <c r="AE1087" s="17"/>
      <c r="AF1087" s="17">
        <v>0.35874969331520101</v>
      </c>
      <c r="AG1087" s="17">
        <v>0.25096529794655698</v>
      </c>
      <c r="AH1087" s="17">
        <v>0.30571404850856398</v>
      </c>
      <c r="AI1087" s="17">
        <v>0.153395045439705</v>
      </c>
      <c r="AJ1087" s="17">
        <v>0.25654597411261099</v>
      </c>
      <c r="AK1087" s="17"/>
      <c r="AL1087" s="17">
        <v>0.42529659590220598</v>
      </c>
      <c r="AM1087" s="17">
        <v>0.27056875897640298</v>
      </c>
      <c r="AN1087" s="17">
        <v>0.27782191402491302</v>
      </c>
      <c r="AO1087" s="17"/>
      <c r="AP1087" s="17">
        <v>0.26291061816900002</v>
      </c>
      <c r="AQ1087" s="17">
        <v>0.27148394806447901</v>
      </c>
      <c r="AR1087" s="17">
        <v>0.30967566542915498</v>
      </c>
      <c r="AS1087" s="17">
        <v>0.354992914826955</v>
      </c>
      <c r="AT1087" s="17">
        <v>0.39387199563827802</v>
      </c>
      <c r="AU1087" s="17"/>
      <c r="AV1087" s="17">
        <v>0</v>
      </c>
      <c r="AW1087" s="17">
        <v>0.25981387069533302</v>
      </c>
      <c r="AX1087" s="17">
        <v>0.26006011193523798</v>
      </c>
      <c r="AY1087" s="17">
        <v>0.27743543863549103</v>
      </c>
      <c r="AZ1087" s="17">
        <v>0.249568350872516</v>
      </c>
      <c r="BA1087" s="17">
        <v>0.26712185146746198</v>
      </c>
      <c r="BB1087" s="17">
        <v>0.27400892106755897</v>
      </c>
      <c r="BC1087" s="17">
        <v>0.35213926434529702</v>
      </c>
      <c r="BD1087" s="17">
        <v>0.25468571238126603</v>
      </c>
      <c r="BE1087" s="17">
        <v>0.38864555021803698</v>
      </c>
      <c r="BF1087" s="17">
        <v>0.29184786301587801</v>
      </c>
      <c r="BG1087" s="17">
        <v>0.30952597444476199</v>
      </c>
      <c r="BH1087" s="17">
        <v>0.29333948519744202</v>
      </c>
      <c r="BI1087" s="17">
        <v>0.35363033277712602</v>
      </c>
      <c r="BJ1087" s="17">
        <v>0.37604393515125301</v>
      </c>
      <c r="BK1087" s="17">
        <v>0.421918940334995</v>
      </c>
      <c r="BL1087" s="17"/>
      <c r="BM1087" s="17">
        <v>0.32838165294221</v>
      </c>
      <c r="BN1087" s="17">
        <v>0.28811477376286498</v>
      </c>
      <c r="BO1087" s="17">
        <v>0.23296616593025599</v>
      </c>
      <c r="BP1087" s="17">
        <v>0.30215056223592701</v>
      </c>
      <c r="BQ1087" s="17">
        <v>0.294051890997518</v>
      </c>
      <c r="BR1087" s="17">
        <v>0.24806387487713399</v>
      </c>
      <c r="BS1087" s="17"/>
      <c r="BT1087" s="17">
        <v>0.29861083816204798</v>
      </c>
      <c r="BU1087" s="17">
        <v>0.27646890784792</v>
      </c>
      <c r="BV1087" s="17"/>
      <c r="BW1087" s="17">
        <v>0.30177371999076302</v>
      </c>
      <c r="BX1087" s="17">
        <v>0.28817114777194502</v>
      </c>
      <c r="BY1087" s="17"/>
      <c r="BZ1087" s="17">
        <v>0.284205695945068</v>
      </c>
      <c r="CA1087" s="17">
        <v>0.29539218028811898</v>
      </c>
      <c r="CB1087" s="17">
        <v>0.31979484528289498</v>
      </c>
      <c r="CC1087" s="17"/>
      <c r="CD1087" s="17">
        <v>0.283575263486195</v>
      </c>
      <c r="CE1087" s="17">
        <v>0.29660282733243898</v>
      </c>
      <c r="CF1087" s="17">
        <v>0.30821318959115601</v>
      </c>
      <c r="CG1087" s="17"/>
      <c r="CH1087" s="17">
        <v>0.28803380101698201</v>
      </c>
      <c r="CI1087" s="17">
        <v>0.28760562494013597</v>
      </c>
      <c r="CJ1087" s="17">
        <v>0.28080211461833798</v>
      </c>
      <c r="CK1087" s="17"/>
      <c r="CL1087" s="17">
        <v>0.30377232908491902</v>
      </c>
      <c r="CM1087" s="17">
        <v>0.28019108421258698</v>
      </c>
      <c r="CN1087" s="17"/>
      <c r="CO1087" s="17">
        <v>0.345118735657581</v>
      </c>
      <c r="CP1087" s="17">
        <v>0.31919062305485302</v>
      </c>
      <c r="CQ1087" s="17">
        <v>0.27954621423106002</v>
      </c>
      <c r="CR1087" s="17">
        <v>0.23678729506223201</v>
      </c>
    </row>
    <row r="1088" spans="2:96" x14ac:dyDescent="0.25">
      <c r="B1088" t="s">
        <v>121</v>
      </c>
      <c r="C1088" s="17">
        <v>0.20621007341016101</v>
      </c>
      <c r="D1088" s="17">
        <v>0.17649033720386101</v>
      </c>
      <c r="E1088" s="17">
        <v>0.23533326171740501</v>
      </c>
      <c r="F1088" s="17"/>
      <c r="G1088" s="17">
        <v>0.10655367594790199</v>
      </c>
      <c r="H1088" s="17">
        <v>0.205999368196712</v>
      </c>
      <c r="I1088" s="17">
        <v>0.23631852264960701</v>
      </c>
      <c r="J1088" s="17">
        <v>0.24235943365080401</v>
      </c>
      <c r="K1088" s="17">
        <v>0.18393392989582599</v>
      </c>
      <c r="L1088" s="17">
        <v>0.233779823497862</v>
      </c>
      <c r="M1088" s="17"/>
      <c r="N1088" s="17">
        <v>0.19141971570928601</v>
      </c>
      <c r="O1088" s="17">
        <v>0.249748256736645</v>
      </c>
      <c r="P1088" s="17">
        <v>0.17933964654947701</v>
      </c>
      <c r="Q1088" s="17">
        <v>0.20055606741918999</v>
      </c>
      <c r="R1088" s="17"/>
      <c r="S1088" s="17">
        <v>0.18271548375692501</v>
      </c>
      <c r="T1088" s="17">
        <v>0.18247093300144299</v>
      </c>
      <c r="U1088" s="17">
        <v>0.20538881673252299</v>
      </c>
      <c r="V1088" s="17">
        <v>0.220138331937758</v>
      </c>
      <c r="W1088" s="17">
        <v>0.243141099928501</v>
      </c>
      <c r="X1088" s="17">
        <v>0.22637671232873899</v>
      </c>
      <c r="Y1088" s="17">
        <v>0.19712892381167299</v>
      </c>
      <c r="Z1088" s="17">
        <v>0.20184978833678599</v>
      </c>
      <c r="AA1088" s="17">
        <v>0.18773936421927301</v>
      </c>
      <c r="AB1088" s="17">
        <v>0.25366011514789</v>
      </c>
      <c r="AC1088" s="17">
        <v>0.169735432632271</v>
      </c>
      <c r="AD1088" s="17">
        <v>0.24962914551531601</v>
      </c>
      <c r="AE1088" s="17"/>
      <c r="AF1088" s="17">
        <v>0.19626181882260799</v>
      </c>
      <c r="AG1088" s="17">
        <v>0.15374261539140299</v>
      </c>
      <c r="AH1088" s="17">
        <v>0.22430485143594101</v>
      </c>
      <c r="AI1088" s="17">
        <v>0.262149518400627</v>
      </c>
      <c r="AJ1088" s="17">
        <v>0.26959645716967601</v>
      </c>
      <c r="AK1088" s="17"/>
      <c r="AL1088" s="17">
        <v>0.123964025852703</v>
      </c>
      <c r="AM1088" s="17">
        <v>0.16373356984692999</v>
      </c>
      <c r="AN1088" s="17">
        <v>0.20597458821446199</v>
      </c>
      <c r="AO1088" s="17"/>
      <c r="AP1088" s="17">
        <v>0.18735934672933899</v>
      </c>
      <c r="AQ1088" s="17">
        <v>0.23431666407903001</v>
      </c>
      <c r="AR1088" s="17">
        <v>0.23568513203156699</v>
      </c>
      <c r="AS1088" s="17">
        <v>0.15537426846613001</v>
      </c>
      <c r="AT1088" s="17">
        <v>9.2682291181514304E-2</v>
      </c>
      <c r="AU1088" s="17"/>
      <c r="AV1088" s="17">
        <v>0.63152290584316195</v>
      </c>
      <c r="AW1088" s="17">
        <v>0.19807959521150001</v>
      </c>
      <c r="AX1088" s="17">
        <v>0.20961378266539701</v>
      </c>
      <c r="AY1088" s="17">
        <v>0.183149109134672</v>
      </c>
      <c r="AZ1088" s="17">
        <v>0.18680375111565101</v>
      </c>
      <c r="BA1088" s="17">
        <v>0.235902448113606</v>
      </c>
      <c r="BB1088" s="17">
        <v>0.18938939166629201</v>
      </c>
      <c r="BC1088" s="17">
        <v>0.21768582047006799</v>
      </c>
      <c r="BD1088" s="17">
        <v>0.26920379326092903</v>
      </c>
      <c r="BE1088" s="17">
        <v>0.18983100790754601</v>
      </c>
      <c r="BF1088" s="17">
        <v>0.19447323809247899</v>
      </c>
      <c r="BG1088" s="17">
        <v>0.23644446241872799</v>
      </c>
      <c r="BH1088" s="17">
        <v>0.13965236204866199</v>
      </c>
      <c r="BI1088" s="17">
        <v>0.18006340126870701</v>
      </c>
      <c r="BJ1088" s="17">
        <v>0.221744765087587</v>
      </c>
      <c r="BK1088" s="17">
        <v>6.09498129777881E-2</v>
      </c>
      <c r="BL1088" s="17"/>
      <c r="BM1088" s="17">
        <v>0.17534880896041</v>
      </c>
      <c r="BN1088" s="17">
        <v>0.20883268216698</v>
      </c>
      <c r="BO1088" s="17">
        <v>0.231680568011146</v>
      </c>
      <c r="BP1088" s="17">
        <v>0.191605510401854</v>
      </c>
      <c r="BQ1088" s="17">
        <v>0.231855171632221</v>
      </c>
      <c r="BR1088" s="17">
        <v>0.25646934283822798</v>
      </c>
      <c r="BS1088" s="17"/>
      <c r="BT1088" s="17">
        <v>0.18298706422417099</v>
      </c>
      <c r="BU1088" s="17">
        <v>0.23862632971040601</v>
      </c>
      <c r="BV1088" s="17"/>
      <c r="BW1088" s="17">
        <v>0.153079015974497</v>
      </c>
      <c r="BX1088" s="17">
        <v>0.23616919975731501</v>
      </c>
      <c r="BY1088" s="17"/>
      <c r="BZ1088" s="17">
        <v>0.207724466280686</v>
      </c>
      <c r="CA1088" s="17">
        <v>0.228827136343523</v>
      </c>
      <c r="CB1088" s="17">
        <v>0.107443846861874</v>
      </c>
      <c r="CC1088" s="17"/>
      <c r="CD1088" s="17">
        <v>0.21252077956206999</v>
      </c>
      <c r="CE1088" s="17">
        <v>0.16565941403419901</v>
      </c>
      <c r="CF1088" s="17">
        <v>0.14801155195039301</v>
      </c>
      <c r="CG1088" s="17"/>
      <c r="CH1088" s="17">
        <v>0.223007144082115</v>
      </c>
      <c r="CI1088" s="17">
        <v>0.13972579160416901</v>
      </c>
      <c r="CJ1088" s="17">
        <v>0.18482053979618099</v>
      </c>
      <c r="CK1088" s="17"/>
      <c r="CL1088" s="17">
        <v>0.20514167505957701</v>
      </c>
      <c r="CM1088" s="17">
        <v>0.197713668138469</v>
      </c>
      <c r="CN1088" s="17"/>
      <c r="CO1088" s="17">
        <v>0.144047141026138</v>
      </c>
      <c r="CP1088" s="17">
        <v>0.19248430710965</v>
      </c>
      <c r="CQ1088" s="17">
        <v>0.20188563766826201</v>
      </c>
      <c r="CR1088" s="17">
        <v>0.26349164468424502</v>
      </c>
    </row>
    <row r="1089" spans="2:96" x14ac:dyDescent="0.25">
      <c r="C1089" s="17"/>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c r="AD1089" s="17"/>
      <c r="AE1089" s="17"/>
      <c r="AF1089" s="17"/>
      <c r="AG1089" s="17"/>
      <c r="AH1089" s="17"/>
      <c r="AI1089" s="17"/>
      <c r="AJ1089" s="17"/>
      <c r="AK1089" s="17"/>
      <c r="AL1089" s="17"/>
      <c r="AM1089" s="17"/>
      <c r="AN1089" s="17"/>
      <c r="AO1089" s="17"/>
      <c r="AP1089" s="17"/>
      <c r="AQ1089" s="17"/>
      <c r="AR1089" s="17"/>
      <c r="AS1089" s="17"/>
      <c r="AT1089" s="17"/>
      <c r="AU1089" s="17"/>
      <c r="AV1089" s="17"/>
      <c r="AW1089" s="17"/>
      <c r="AX1089" s="17"/>
      <c r="AY1089" s="17"/>
      <c r="AZ1089" s="17"/>
      <c r="BA1089" s="17"/>
      <c r="BB1089" s="17"/>
      <c r="BC1089" s="17"/>
      <c r="BD1089" s="17"/>
      <c r="BE1089" s="17"/>
      <c r="BF1089" s="17"/>
      <c r="BG1089" s="17"/>
      <c r="BH1089" s="17"/>
      <c r="BI1089" s="17"/>
      <c r="BJ1089" s="17"/>
      <c r="BK1089" s="17"/>
      <c r="BL1089" s="17"/>
      <c r="BM1089" s="17"/>
      <c r="BN1089" s="17"/>
      <c r="BO1089" s="17"/>
      <c r="BP1089" s="17"/>
      <c r="BQ1089" s="17"/>
      <c r="BR1089" s="17"/>
      <c r="BS1089" s="17"/>
      <c r="BT1089" s="17"/>
      <c r="BU1089" s="17"/>
      <c r="BV1089" s="17"/>
      <c r="BW1089" s="17"/>
      <c r="BX1089" s="17"/>
      <c r="BY1089" s="17"/>
      <c r="BZ1089" s="17"/>
      <c r="CA1089" s="17"/>
      <c r="CB1089" s="17"/>
      <c r="CC1089" s="17"/>
      <c r="CD1089" s="17"/>
      <c r="CE1089" s="17"/>
      <c r="CF1089" s="17"/>
      <c r="CG1089" s="17"/>
      <c r="CH1089" s="17"/>
      <c r="CI1089" s="17"/>
      <c r="CJ1089" s="17"/>
      <c r="CK1089" s="17"/>
      <c r="CL1089" s="17"/>
      <c r="CM1089" s="17"/>
      <c r="CN1089" s="17"/>
      <c r="CO1089" s="17"/>
      <c r="CP1089" s="17"/>
      <c r="CQ1089" s="17"/>
      <c r="CR1089" s="17"/>
    </row>
    <row r="1090" spans="2:96" x14ac:dyDescent="0.25">
      <c r="B1090" s="6" t="s">
        <v>513</v>
      </c>
      <c r="C1090" s="17"/>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c r="AD1090" s="17"/>
      <c r="AE1090" s="17"/>
      <c r="AF1090" s="17"/>
      <c r="AG1090" s="17"/>
      <c r="AH1090" s="17"/>
      <c r="AI1090" s="17"/>
      <c r="AJ1090" s="17"/>
      <c r="AK1090" s="17"/>
      <c r="AL1090" s="17"/>
      <c r="AM1090" s="17"/>
      <c r="AN1090" s="17"/>
      <c r="AO1090" s="17"/>
      <c r="AP1090" s="17"/>
      <c r="AQ1090" s="17"/>
      <c r="AR1090" s="17"/>
      <c r="AS1090" s="17"/>
      <c r="AT1090" s="17"/>
      <c r="AU1090" s="17"/>
      <c r="AV1090" s="17"/>
      <c r="AW1090" s="17"/>
      <c r="AX1090" s="17"/>
      <c r="AY1090" s="17"/>
      <c r="AZ1090" s="17"/>
      <c r="BA1090" s="17"/>
      <c r="BB1090" s="17"/>
      <c r="BC1090" s="17"/>
      <c r="BD1090" s="17"/>
      <c r="BE1090" s="17"/>
      <c r="BF1090" s="17"/>
      <c r="BG1090" s="17"/>
      <c r="BH1090" s="17"/>
      <c r="BI1090" s="17"/>
      <c r="BJ1090" s="17"/>
      <c r="BK1090" s="17"/>
      <c r="BL1090" s="17"/>
      <c r="BM1090" s="17"/>
      <c r="BN1090" s="17"/>
      <c r="BO1090" s="17"/>
      <c r="BP1090" s="17"/>
      <c r="BQ1090" s="17"/>
      <c r="BR1090" s="17"/>
      <c r="BS1090" s="17"/>
      <c r="BT1090" s="17"/>
      <c r="BU1090" s="17"/>
      <c r="BV1090" s="17"/>
      <c r="BW1090" s="17"/>
      <c r="BX1090" s="17"/>
      <c r="BY1090" s="17"/>
      <c r="BZ1090" s="17"/>
      <c r="CA1090" s="17"/>
      <c r="CB1090" s="17"/>
      <c r="CC1090" s="17"/>
      <c r="CD1090" s="17"/>
      <c r="CE1090" s="17"/>
      <c r="CF1090" s="17"/>
      <c r="CG1090" s="17"/>
      <c r="CH1090" s="17"/>
      <c r="CI1090" s="17"/>
      <c r="CJ1090" s="17"/>
      <c r="CK1090" s="17"/>
      <c r="CL1090" s="17"/>
      <c r="CM1090" s="17"/>
      <c r="CN1090" s="17"/>
      <c r="CO1090" s="17"/>
      <c r="CP1090" s="17"/>
      <c r="CQ1090" s="17"/>
      <c r="CR1090" s="17"/>
    </row>
    <row r="1091" spans="2:96" x14ac:dyDescent="0.25">
      <c r="B1091" s="24" t="s">
        <v>123</v>
      </c>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c r="AD1091" s="17"/>
      <c r="AE1091" s="17"/>
      <c r="AF1091" s="17"/>
      <c r="AG1091" s="17"/>
      <c r="AH1091" s="17"/>
      <c r="AI1091" s="17"/>
      <c r="AJ1091" s="17"/>
      <c r="AK1091" s="17"/>
      <c r="AL1091" s="17"/>
      <c r="AM1091" s="17"/>
      <c r="AN1091" s="17"/>
      <c r="AO1091" s="17"/>
      <c r="AP1091" s="17"/>
      <c r="AQ1091" s="17"/>
      <c r="AR1091" s="17"/>
      <c r="AS1091" s="17"/>
      <c r="AT1091" s="17"/>
      <c r="AU1091" s="17"/>
      <c r="AV1091" s="17"/>
      <c r="AW1091" s="17"/>
      <c r="AX1091" s="17"/>
      <c r="AY1091" s="17"/>
      <c r="AZ1091" s="17"/>
      <c r="BA1091" s="17"/>
      <c r="BB1091" s="17"/>
      <c r="BC1091" s="17"/>
      <c r="BD1091" s="17"/>
      <c r="BE1091" s="17"/>
      <c r="BF1091" s="17"/>
      <c r="BG1091" s="17"/>
      <c r="BH1091" s="17"/>
      <c r="BI1091" s="17"/>
      <c r="BJ1091" s="17"/>
      <c r="BK1091" s="17"/>
      <c r="BL1091" s="17"/>
      <c r="BM1091" s="17"/>
      <c r="BN1091" s="17"/>
      <c r="BO1091" s="17"/>
      <c r="BP1091" s="17"/>
      <c r="BQ1091" s="17"/>
      <c r="BR1091" s="17"/>
      <c r="BS1091" s="17"/>
      <c r="BT1091" s="17"/>
      <c r="BU1091" s="17"/>
      <c r="BV1091" s="17"/>
      <c r="BW1091" s="17"/>
      <c r="BX1091" s="17"/>
      <c r="BY1091" s="17"/>
      <c r="BZ1091" s="17"/>
      <c r="CA1091" s="17"/>
      <c r="CB1091" s="17"/>
      <c r="CC1091" s="17"/>
      <c r="CD1091" s="17"/>
      <c r="CE1091" s="17"/>
      <c r="CF1091" s="17"/>
      <c r="CG1091" s="17"/>
      <c r="CH1091" s="17"/>
      <c r="CI1091" s="17"/>
      <c r="CJ1091" s="17"/>
      <c r="CK1091" s="17"/>
      <c r="CL1091" s="17"/>
      <c r="CM1091" s="17"/>
      <c r="CN1091" s="17"/>
      <c r="CO1091" s="17"/>
      <c r="CP1091" s="17"/>
      <c r="CQ1091" s="17"/>
      <c r="CR1091" s="17"/>
    </row>
    <row r="1092" spans="2:96" x14ac:dyDescent="0.25">
      <c r="B1092" t="s">
        <v>501</v>
      </c>
      <c r="C1092" s="17">
        <v>1.9455521395730199E-2</v>
      </c>
      <c r="D1092" s="17">
        <v>2.3888818698033099E-2</v>
      </c>
      <c r="E1092" s="17">
        <v>1.41326899386588E-2</v>
      </c>
      <c r="F1092" s="17"/>
      <c r="G1092" s="17">
        <v>1.5243415091805899E-2</v>
      </c>
      <c r="H1092" s="17">
        <v>1.3463711812459599E-2</v>
      </c>
      <c r="I1092" s="17">
        <v>1.9465912596983902E-2</v>
      </c>
      <c r="J1092" s="17">
        <v>2.0614151720583999E-2</v>
      </c>
      <c r="K1092" s="17">
        <v>2.1405302494261001E-2</v>
      </c>
      <c r="L1092" s="17">
        <v>2.48936118495253E-2</v>
      </c>
      <c r="M1092" s="17"/>
      <c r="N1092" s="17">
        <v>1.45826477942028E-2</v>
      </c>
      <c r="O1092" s="17">
        <v>1.3259768134542599E-2</v>
      </c>
      <c r="P1092" s="17">
        <v>1.4045830209839801E-2</v>
      </c>
      <c r="Q1092" s="17">
        <v>3.391751577444E-2</v>
      </c>
      <c r="R1092" s="17"/>
      <c r="S1092" s="17">
        <v>3.0405582868151201E-2</v>
      </c>
      <c r="T1092" s="17">
        <v>2.1514567156020001E-2</v>
      </c>
      <c r="U1092" s="17">
        <v>6.5240175829181998E-3</v>
      </c>
      <c r="V1092" s="17">
        <v>2.25027202945303E-2</v>
      </c>
      <c r="W1092" s="17">
        <v>1.2926216240296299E-2</v>
      </c>
      <c r="X1092" s="17">
        <v>6.5223037217253402E-3</v>
      </c>
      <c r="Y1092" s="17">
        <v>1.25525873997125E-2</v>
      </c>
      <c r="Z1092" s="17">
        <v>1.24794282624361E-2</v>
      </c>
      <c r="AA1092" s="17">
        <v>1.17553488165314E-2</v>
      </c>
      <c r="AB1092" s="17">
        <v>2.73581213940166E-2</v>
      </c>
      <c r="AC1092" s="17">
        <v>4.7511123708843098E-2</v>
      </c>
      <c r="AD1092" s="17">
        <v>2.4180112126520201E-2</v>
      </c>
      <c r="AE1092" s="17"/>
      <c r="AF1092" s="17">
        <v>2.45145737795406E-2</v>
      </c>
      <c r="AG1092" s="17">
        <v>1.27845989534434E-2</v>
      </c>
      <c r="AH1092" s="17">
        <v>0</v>
      </c>
      <c r="AI1092" s="17">
        <v>3.5283139328713901E-2</v>
      </c>
      <c r="AJ1092" s="17">
        <v>1.6916917370082399E-2</v>
      </c>
      <c r="AK1092" s="17"/>
      <c r="AL1092" s="17">
        <v>2.0304956996535999E-2</v>
      </c>
      <c r="AM1092" s="17">
        <v>1.6485739295859701E-2</v>
      </c>
      <c r="AN1092" s="17">
        <v>1.0950601065710001E-2</v>
      </c>
      <c r="AO1092" s="17"/>
      <c r="AP1092" s="17">
        <v>2.3022400236181299E-2</v>
      </c>
      <c r="AQ1092" s="17">
        <v>1.44739235694183E-2</v>
      </c>
      <c r="AR1092" s="17">
        <v>2.31741871262717E-2</v>
      </c>
      <c r="AS1092" s="17">
        <v>4.6147391453568399E-3</v>
      </c>
      <c r="AT1092" s="17">
        <v>0</v>
      </c>
      <c r="AU1092" s="17"/>
      <c r="AV1092" s="17">
        <v>0.17717430870440201</v>
      </c>
      <c r="AW1092" s="17">
        <v>4.0929515580007701E-2</v>
      </c>
      <c r="AX1092" s="17">
        <v>3.3759259902626501E-2</v>
      </c>
      <c r="AY1092" s="17">
        <v>0</v>
      </c>
      <c r="AZ1092" s="17">
        <v>4.87935168561828E-2</v>
      </c>
      <c r="BA1092" s="17">
        <v>1.3774303122825999E-2</v>
      </c>
      <c r="BB1092" s="17">
        <v>3.5261422312893802E-2</v>
      </c>
      <c r="BC1092" s="17">
        <v>6.3151081328759297E-3</v>
      </c>
      <c r="BD1092" s="17">
        <v>0</v>
      </c>
      <c r="BE1092" s="17">
        <v>4.7699283605384002E-2</v>
      </c>
      <c r="BF1092" s="17">
        <v>9.9168269334558596E-3</v>
      </c>
      <c r="BG1092" s="17">
        <v>0</v>
      </c>
      <c r="BH1092" s="17">
        <v>2.4206775917628098E-2</v>
      </c>
      <c r="BI1092" s="17">
        <v>0</v>
      </c>
      <c r="BJ1092" s="17">
        <v>0</v>
      </c>
      <c r="BK1092" s="17">
        <v>0</v>
      </c>
      <c r="BL1092" s="17"/>
      <c r="BM1092" s="17">
        <v>3.3375133598034699E-2</v>
      </c>
      <c r="BN1092" s="17">
        <v>1.8010403970119399E-2</v>
      </c>
      <c r="BO1092" s="17">
        <v>7.6581237043247602E-3</v>
      </c>
      <c r="BP1092" s="17">
        <v>1.9658590190606399E-2</v>
      </c>
      <c r="BQ1092" s="17">
        <v>1.3594360466035699E-2</v>
      </c>
      <c r="BR1092" s="17">
        <v>1.09060108462162E-2</v>
      </c>
      <c r="BS1092" s="17"/>
      <c r="BT1092" s="17">
        <v>1.6888913506356702E-2</v>
      </c>
      <c r="BU1092" s="17">
        <v>2.2672845230890099E-2</v>
      </c>
      <c r="BV1092" s="17"/>
      <c r="BW1092" s="17">
        <v>2.4839664182822602E-2</v>
      </c>
      <c r="BX1092" s="17">
        <v>1.52203590847184E-2</v>
      </c>
      <c r="BY1092" s="17"/>
      <c r="BZ1092" s="17">
        <v>1.9882243071660002E-2</v>
      </c>
      <c r="CA1092" s="17">
        <v>1.7597090681611499E-2</v>
      </c>
      <c r="CB1092" s="17">
        <v>2.5909281703653999E-2</v>
      </c>
      <c r="CC1092" s="17"/>
      <c r="CD1092" s="17">
        <v>2.07205420940424E-2</v>
      </c>
      <c r="CE1092" s="17">
        <v>1.53144396562162E-2</v>
      </c>
      <c r="CF1092" s="17">
        <v>2.68452772562623E-2</v>
      </c>
      <c r="CG1092" s="17"/>
      <c r="CH1092" s="17">
        <v>2.0059559035355501E-2</v>
      </c>
      <c r="CI1092" s="17">
        <v>2.24676153733285E-2</v>
      </c>
      <c r="CJ1092" s="17">
        <v>1.29153091399091E-2</v>
      </c>
      <c r="CK1092" s="17"/>
      <c r="CL1092" s="17">
        <v>1.66425042173294E-2</v>
      </c>
      <c r="CM1092" s="17">
        <v>2.01393872818314E-2</v>
      </c>
      <c r="CN1092" s="17"/>
      <c r="CO1092" s="17">
        <v>1.8173248442679101E-2</v>
      </c>
      <c r="CP1092" s="17">
        <v>9.7004450872445191E-3</v>
      </c>
      <c r="CQ1092" s="17">
        <v>2.9189161294912402E-2</v>
      </c>
      <c r="CR1092" s="17">
        <v>1.96881758458393E-2</v>
      </c>
    </row>
    <row r="1093" spans="2:96" x14ac:dyDescent="0.25">
      <c r="B1093" t="s">
        <v>502</v>
      </c>
      <c r="C1093" s="17">
        <v>1.0557645706352099E-2</v>
      </c>
      <c r="D1093" s="17">
        <v>1.0896637811574199E-2</v>
      </c>
      <c r="E1093" s="17">
        <v>1.02826223782018E-2</v>
      </c>
      <c r="F1093" s="17"/>
      <c r="G1093" s="17">
        <v>2.41870684360307E-2</v>
      </c>
      <c r="H1093" s="17">
        <v>7.1165610402045901E-3</v>
      </c>
      <c r="I1093" s="17">
        <v>6.6086186792801201E-3</v>
      </c>
      <c r="J1093" s="17">
        <v>1.22443870010004E-2</v>
      </c>
      <c r="K1093" s="17">
        <v>3.3908755925479402E-3</v>
      </c>
      <c r="L1093" s="17">
        <v>1.0948786961821499E-2</v>
      </c>
      <c r="M1093" s="17"/>
      <c r="N1093" s="17">
        <v>1.05478510671018E-2</v>
      </c>
      <c r="O1093" s="17">
        <v>4.1218198091074699E-3</v>
      </c>
      <c r="P1093" s="17">
        <v>1.9364142697362401E-2</v>
      </c>
      <c r="Q1093" s="17">
        <v>9.6425105906833494E-3</v>
      </c>
      <c r="R1093" s="17"/>
      <c r="S1093" s="17">
        <v>1.20302677755579E-2</v>
      </c>
      <c r="T1093" s="17">
        <v>1.62764854499753E-2</v>
      </c>
      <c r="U1093" s="17">
        <v>8.3217930417983799E-3</v>
      </c>
      <c r="V1093" s="17">
        <v>5.13134532946321E-3</v>
      </c>
      <c r="W1093" s="17">
        <v>6.2390519479133596E-3</v>
      </c>
      <c r="X1093" s="17">
        <v>6.1089868818302801E-3</v>
      </c>
      <c r="Y1093" s="17">
        <v>3.5811001500576103E-2</v>
      </c>
      <c r="Z1093" s="17">
        <v>0</v>
      </c>
      <c r="AA1093" s="17">
        <v>1.0358650790912201E-2</v>
      </c>
      <c r="AB1093" s="17">
        <v>0</v>
      </c>
      <c r="AC1093" s="17">
        <v>1.25799104591717E-2</v>
      </c>
      <c r="AD1093" s="17">
        <v>0</v>
      </c>
      <c r="AE1093" s="17"/>
      <c r="AF1093" s="17">
        <v>1.1453175652448499E-2</v>
      </c>
      <c r="AG1093" s="17">
        <v>8.7445208016167699E-3</v>
      </c>
      <c r="AH1093" s="17">
        <v>7.4090785761483204E-3</v>
      </c>
      <c r="AI1093" s="17">
        <v>8.1189196017684304E-2</v>
      </c>
      <c r="AJ1093" s="17">
        <v>8.8472058994841195E-3</v>
      </c>
      <c r="AK1093" s="17"/>
      <c r="AL1093" s="17">
        <v>1.23607027048847E-2</v>
      </c>
      <c r="AM1093" s="17">
        <v>1.22321999279566E-2</v>
      </c>
      <c r="AN1093" s="17">
        <v>1.2189353138756701E-2</v>
      </c>
      <c r="AO1093" s="17"/>
      <c r="AP1093" s="17">
        <v>4.7120741210475202E-3</v>
      </c>
      <c r="AQ1093" s="17">
        <v>1.0263264163248799E-2</v>
      </c>
      <c r="AR1093" s="17">
        <v>1.3463624362601701E-2</v>
      </c>
      <c r="AS1093" s="17">
        <v>1.60668906330859E-2</v>
      </c>
      <c r="AT1093" s="17">
        <v>0</v>
      </c>
      <c r="AU1093" s="17"/>
      <c r="AV1093" s="17">
        <v>0.21570749083600099</v>
      </c>
      <c r="AW1093" s="17">
        <v>0</v>
      </c>
      <c r="AX1093" s="17">
        <v>1.2546312304463399E-2</v>
      </c>
      <c r="AY1093" s="17">
        <v>0</v>
      </c>
      <c r="AZ1093" s="17">
        <v>1.1262344083655101E-2</v>
      </c>
      <c r="BA1093" s="17">
        <v>1.38707010548915E-2</v>
      </c>
      <c r="BB1093" s="17">
        <v>1.40328934326082E-2</v>
      </c>
      <c r="BC1093" s="17">
        <v>1.5659231571033098E-2</v>
      </c>
      <c r="BD1093" s="17">
        <v>0</v>
      </c>
      <c r="BE1093" s="17">
        <v>0</v>
      </c>
      <c r="BF1093" s="17">
        <v>7.0278245001983196E-3</v>
      </c>
      <c r="BG1093" s="17">
        <v>2.36808091943808E-2</v>
      </c>
      <c r="BH1093" s="17">
        <v>1.13266724443154E-2</v>
      </c>
      <c r="BI1093" s="17">
        <v>0</v>
      </c>
      <c r="BJ1093" s="17">
        <v>0</v>
      </c>
      <c r="BK1093" s="17">
        <v>2.67469153596691E-2</v>
      </c>
      <c r="BL1093" s="17"/>
      <c r="BM1093" s="17">
        <v>1.48328709501034E-2</v>
      </c>
      <c r="BN1093" s="17">
        <v>5.8749301772183802E-3</v>
      </c>
      <c r="BO1093" s="17">
        <v>2.148956725524E-2</v>
      </c>
      <c r="BP1093" s="17">
        <v>8.2829180699007104E-3</v>
      </c>
      <c r="BQ1093" s="17">
        <v>9.6271187284870299E-3</v>
      </c>
      <c r="BR1093" s="17">
        <v>0</v>
      </c>
      <c r="BS1093" s="17"/>
      <c r="BT1093" s="17">
        <v>1.4919368407942E-2</v>
      </c>
      <c r="BU1093" s="17">
        <v>2.6751947282409498E-3</v>
      </c>
      <c r="BV1093" s="17"/>
      <c r="BW1093" s="17">
        <v>1.1111822478376301E-2</v>
      </c>
      <c r="BX1093" s="17">
        <v>1.11245718247259E-2</v>
      </c>
      <c r="BY1093" s="17"/>
      <c r="BZ1093" s="17">
        <v>9.82617373848578E-3</v>
      </c>
      <c r="CA1093" s="17">
        <v>6.8600236719178597E-3</v>
      </c>
      <c r="CB1093" s="17">
        <v>2.7610976795380798E-2</v>
      </c>
      <c r="CC1093" s="17"/>
      <c r="CD1093" s="17">
        <v>9.8805346728550805E-3</v>
      </c>
      <c r="CE1093" s="17">
        <v>0</v>
      </c>
      <c r="CF1093" s="17">
        <v>3.4071180408128697E-2</v>
      </c>
      <c r="CG1093" s="17"/>
      <c r="CH1093" s="17">
        <v>6.1701433656178896E-3</v>
      </c>
      <c r="CI1093" s="17">
        <v>1.6080784552906902E-2</v>
      </c>
      <c r="CJ1093" s="17">
        <v>2.4262861057377901E-2</v>
      </c>
      <c r="CK1093" s="17"/>
      <c r="CL1093" s="17">
        <v>1.4064201884827701E-2</v>
      </c>
      <c r="CM1093" s="17">
        <v>7.53268481271186E-3</v>
      </c>
      <c r="CN1093" s="17"/>
      <c r="CO1093" s="17">
        <v>2.74547194424252E-2</v>
      </c>
      <c r="CP1093" s="17">
        <v>1.1510492774831699E-2</v>
      </c>
      <c r="CQ1093" s="17">
        <v>7.52373728230231E-3</v>
      </c>
      <c r="CR1093" s="17">
        <v>8.4610411730618208E-3</v>
      </c>
    </row>
    <row r="1094" spans="2:96" x14ac:dyDescent="0.25">
      <c r="B1094" t="s">
        <v>503</v>
      </c>
      <c r="C1094" s="17">
        <v>1.6458472591146401E-2</v>
      </c>
      <c r="D1094" s="17">
        <v>1.9260520378264499E-2</v>
      </c>
      <c r="E1094" s="17">
        <v>1.3803632715553901E-2</v>
      </c>
      <c r="F1094" s="17"/>
      <c r="G1094" s="17">
        <v>2.5015338519750099E-2</v>
      </c>
      <c r="H1094" s="17">
        <v>1.5809953193185001E-2</v>
      </c>
      <c r="I1094" s="17">
        <v>1.7816002408226998E-2</v>
      </c>
      <c r="J1094" s="17">
        <v>5.6229082877700303E-3</v>
      </c>
      <c r="K1094" s="17">
        <v>2.7320100481825899E-2</v>
      </c>
      <c r="L1094" s="17">
        <v>1.1714191833310799E-2</v>
      </c>
      <c r="M1094" s="17"/>
      <c r="N1094" s="17">
        <v>2.0603641221881699E-2</v>
      </c>
      <c r="O1094" s="17">
        <v>9.3194033602964702E-3</v>
      </c>
      <c r="P1094" s="17">
        <v>1.15989174279017E-2</v>
      </c>
      <c r="Q1094" s="17">
        <v>2.3852178243725899E-2</v>
      </c>
      <c r="R1094" s="17"/>
      <c r="S1094" s="17">
        <v>2.58326638244132E-2</v>
      </c>
      <c r="T1094" s="17">
        <v>0</v>
      </c>
      <c r="U1094" s="17">
        <v>5.42524637710632E-3</v>
      </c>
      <c r="V1094" s="17">
        <v>2.13645809319979E-2</v>
      </c>
      <c r="W1094" s="17">
        <v>2.3808349186878498E-2</v>
      </c>
      <c r="X1094" s="17">
        <v>2.0104622067158701E-2</v>
      </c>
      <c r="Y1094" s="17">
        <v>2.9295377416624899E-2</v>
      </c>
      <c r="Z1094" s="17">
        <v>0</v>
      </c>
      <c r="AA1094" s="17">
        <v>2.0921775892939101E-2</v>
      </c>
      <c r="AB1094" s="17">
        <v>2.0004179187080601E-2</v>
      </c>
      <c r="AC1094" s="17">
        <v>1.1331378506401601E-2</v>
      </c>
      <c r="AD1094" s="17">
        <v>0</v>
      </c>
      <c r="AE1094" s="17"/>
      <c r="AF1094" s="17">
        <v>1.7704002166851501E-2</v>
      </c>
      <c r="AG1094" s="17">
        <v>2.3894216143280401E-2</v>
      </c>
      <c r="AH1094" s="17">
        <v>8.3986746128871699E-3</v>
      </c>
      <c r="AI1094" s="17">
        <v>0</v>
      </c>
      <c r="AJ1094" s="17">
        <v>1.10398638854587E-2</v>
      </c>
      <c r="AK1094" s="17"/>
      <c r="AL1094" s="17">
        <v>8.8838792351675806E-3</v>
      </c>
      <c r="AM1094" s="17">
        <v>1.5556089859156E-2</v>
      </c>
      <c r="AN1094" s="17">
        <v>3.4754648269992097E-2</v>
      </c>
      <c r="AO1094" s="17"/>
      <c r="AP1094" s="17">
        <v>1.79430166905667E-2</v>
      </c>
      <c r="AQ1094" s="17">
        <v>1.7695640666079399E-2</v>
      </c>
      <c r="AR1094" s="17">
        <v>1.1644967454448801E-2</v>
      </c>
      <c r="AS1094" s="17">
        <v>2.7259080158896599E-2</v>
      </c>
      <c r="AT1094" s="17">
        <v>3.0094517846812999E-2</v>
      </c>
      <c r="AU1094" s="17"/>
      <c r="AV1094" s="17">
        <v>0</v>
      </c>
      <c r="AW1094" s="17">
        <v>8.4690839166742193E-2</v>
      </c>
      <c r="AX1094" s="17">
        <v>7.0562441270773397E-3</v>
      </c>
      <c r="AY1094" s="17">
        <v>0</v>
      </c>
      <c r="AZ1094" s="17">
        <v>1.7691247754225502E-2</v>
      </c>
      <c r="BA1094" s="17">
        <v>1.35289731186677E-2</v>
      </c>
      <c r="BB1094" s="17">
        <v>4.5812669528109999E-3</v>
      </c>
      <c r="BC1094" s="17">
        <v>2.5121614831051301E-2</v>
      </c>
      <c r="BD1094" s="17">
        <v>1.47550437049497E-2</v>
      </c>
      <c r="BE1094" s="17">
        <v>0</v>
      </c>
      <c r="BF1094" s="17">
        <v>2.77407245048449E-2</v>
      </c>
      <c r="BG1094" s="17">
        <v>3.1024525180885599E-2</v>
      </c>
      <c r="BH1094" s="17">
        <v>1.2501580553898E-2</v>
      </c>
      <c r="BI1094" s="17">
        <v>0</v>
      </c>
      <c r="BJ1094" s="17">
        <v>0</v>
      </c>
      <c r="BK1094" s="17">
        <v>2.5566824026389798E-2</v>
      </c>
      <c r="BL1094" s="17"/>
      <c r="BM1094" s="17">
        <v>1.2130338128720899E-2</v>
      </c>
      <c r="BN1094" s="17">
        <v>1.6454358919625298E-2</v>
      </c>
      <c r="BO1094" s="17">
        <v>1.7160632279198201E-2</v>
      </c>
      <c r="BP1094" s="17">
        <v>1.47464240677448E-2</v>
      </c>
      <c r="BQ1094" s="17">
        <v>2.73805773046506E-2</v>
      </c>
      <c r="BR1094" s="17">
        <v>1.8183989632589999E-2</v>
      </c>
      <c r="BS1094" s="17"/>
      <c r="BT1094" s="17">
        <v>1.6519520052517299E-2</v>
      </c>
      <c r="BU1094" s="17">
        <v>1.48808182123702E-2</v>
      </c>
      <c r="BV1094" s="17"/>
      <c r="BW1094" s="17">
        <v>2.2523256891721799E-2</v>
      </c>
      <c r="BX1094" s="17">
        <v>1.2882796087443801E-2</v>
      </c>
      <c r="BY1094" s="17"/>
      <c r="BZ1094" s="17">
        <v>1.6702684982264598E-2</v>
      </c>
      <c r="CA1094" s="17">
        <v>9.4489187562888707E-3</v>
      </c>
      <c r="CB1094" s="17">
        <v>2.6415076570964601E-2</v>
      </c>
      <c r="CC1094" s="17"/>
      <c r="CD1094" s="17">
        <v>1.7606321844049901E-2</v>
      </c>
      <c r="CE1094" s="17">
        <v>4.4512076373874696E-3</v>
      </c>
      <c r="CF1094" s="17">
        <v>3.9170129014335399E-2</v>
      </c>
      <c r="CG1094" s="17"/>
      <c r="CH1094" s="17">
        <v>1.58818728367543E-2</v>
      </c>
      <c r="CI1094" s="17">
        <v>0</v>
      </c>
      <c r="CJ1094" s="17">
        <v>3.8233503376534403E-2</v>
      </c>
      <c r="CK1094" s="17"/>
      <c r="CL1094" s="17">
        <v>2.01753950822527E-2</v>
      </c>
      <c r="CM1094" s="17">
        <v>1.3631903491334999E-2</v>
      </c>
      <c r="CN1094" s="17"/>
      <c r="CO1094" s="17">
        <v>2.6485771833194501E-2</v>
      </c>
      <c r="CP1094" s="17">
        <v>1.53120703856332E-2</v>
      </c>
      <c r="CQ1094" s="17">
        <v>1.0677172022700399E-2</v>
      </c>
      <c r="CR1094" s="17">
        <v>2.6206962731719598E-2</v>
      </c>
    </row>
    <row r="1095" spans="2:96" x14ac:dyDescent="0.25">
      <c r="B1095" t="s">
        <v>504</v>
      </c>
      <c r="C1095" s="17">
        <v>3.01523869249881E-2</v>
      </c>
      <c r="D1095" s="17">
        <v>3.5363535474388398E-2</v>
      </c>
      <c r="E1095" s="17">
        <v>2.5212550639489299E-2</v>
      </c>
      <c r="F1095" s="17"/>
      <c r="G1095" s="17">
        <v>3.8683023009350101E-2</v>
      </c>
      <c r="H1095" s="17">
        <v>3.1853022270273E-2</v>
      </c>
      <c r="I1095" s="17">
        <v>3.7508992818024799E-2</v>
      </c>
      <c r="J1095" s="17">
        <v>2.8894281103731899E-2</v>
      </c>
      <c r="K1095" s="17">
        <v>3.6686945946543599E-2</v>
      </c>
      <c r="L1095" s="17">
        <v>1.3722746765417E-2</v>
      </c>
      <c r="M1095" s="17"/>
      <c r="N1095" s="17">
        <v>2.4763004651407499E-2</v>
      </c>
      <c r="O1095" s="17">
        <v>2.7115997739620999E-2</v>
      </c>
      <c r="P1095" s="17">
        <v>3.07821694823972E-2</v>
      </c>
      <c r="Q1095" s="17">
        <v>3.6831452601815702E-2</v>
      </c>
      <c r="R1095" s="17"/>
      <c r="S1095" s="17">
        <v>4.7968142700560303E-2</v>
      </c>
      <c r="T1095" s="17">
        <v>2.9762404570796298E-2</v>
      </c>
      <c r="U1095" s="17">
        <v>2.46808862861277E-2</v>
      </c>
      <c r="V1095" s="17">
        <v>2.3968951013621599E-2</v>
      </c>
      <c r="W1095" s="17">
        <v>2.0644706838258399E-2</v>
      </c>
      <c r="X1095" s="17">
        <v>3.4806403054139901E-2</v>
      </c>
      <c r="Y1095" s="17">
        <v>1.7626596275209301E-2</v>
      </c>
      <c r="Z1095" s="17">
        <v>2.70738924756149E-2</v>
      </c>
      <c r="AA1095" s="17">
        <v>2.7192181291984401E-2</v>
      </c>
      <c r="AB1095" s="17">
        <v>1.6402449594513001E-2</v>
      </c>
      <c r="AC1095" s="17">
        <v>3.61320418493776E-2</v>
      </c>
      <c r="AD1095" s="17">
        <v>6.9723089488714099E-2</v>
      </c>
      <c r="AE1095" s="17"/>
      <c r="AF1095" s="17">
        <v>2.23376741083414E-2</v>
      </c>
      <c r="AG1095" s="17">
        <v>3.5770224118098902E-2</v>
      </c>
      <c r="AH1095" s="17">
        <v>9.0837779003021396E-3</v>
      </c>
      <c r="AI1095" s="17">
        <v>5.11505369525347E-2</v>
      </c>
      <c r="AJ1095" s="17">
        <v>3.6887944252822602E-2</v>
      </c>
      <c r="AK1095" s="17"/>
      <c r="AL1095" s="17">
        <v>2.9309131024868401E-2</v>
      </c>
      <c r="AM1095" s="17">
        <v>3.6179345354418503E-2</v>
      </c>
      <c r="AN1095" s="17">
        <v>2.0779347963523199E-2</v>
      </c>
      <c r="AO1095" s="17"/>
      <c r="AP1095" s="17">
        <v>3.7375955552043198E-2</v>
      </c>
      <c r="AQ1095" s="17">
        <v>3.9612781127825299E-2</v>
      </c>
      <c r="AR1095" s="17">
        <v>2.1299618645657201E-2</v>
      </c>
      <c r="AS1095" s="17">
        <v>4.1350932672667803E-2</v>
      </c>
      <c r="AT1095" s="17">
        <v>2.6975132342793601E-2</v>
      </c>
      <c r="AU1095" s="17"/>
      <c r="AV1095" s="17">
        <v>0</v>
      </c>
      <c r="AW1095" s="17">
        <v>0</v>
      </c>
      <c r="AX1095" s="17">
        <v>5.5172634233144002E-2</v>
      </c>
      <c r="AY1095" s="17">
        <v>7.0743300987058597E-3</v>
      </c>
      <c r="AZ1095" s="17">
        <v>1.08082858541783E-2</v>
      </c>
      <c r="BA1095" s="17">
        <v>3.3297428812351003E-2</v>
      </c>
      <c r="BB1095" s="17">
        <v>3.1796766302920797E-2</v>
      </c>
      <c r="BC1095" s="17">
        <v>5.5111195539571403E-2</v>
      </c>
      <c r="BD1095" s="17">
        <v>4.5994228434740797E-2</v>
      </c>
      <c r="BE1095" s="17">
        <v>1.07456973608275E-2</v>
      </c>
      <c r="BF1095" s="17">
        <v>2.03432666704241E-2</v>
      </c>
      <c r="BG1095" s="17">
        <v>3.4535292663707702E-2</v>
      </c>
      <c r="BH1095" s="17">
        <v>2.4799764592782901E-2</v>
      </c>
      <c r="BI1095" s="17">
        <v>2.0079338489993201E-2</v>
      </c>
      <c r="BJ1095" s="17">
        <v>7.0270674923385498E-2</v>
      </c>
      <c r="BK1095" s="17">
        <v>4.8849778934121499E-2</v>
      </c>
      <c r="BL1095" s="17"/>
      <c r="BM1095" s="17">
        <v>2.4082232891081499E-2</v>
      </c>
      <c r="BN1095" s="17">
        <v>4.4793233307489501E-2</v>
      </c>
      <c r="BO1095" s="17">
        <v>3.8383347970935303E-2</v>
      </c>
      <c r="BP1095" s="17">
        <v>1.98043354608206E-2</v>
      </c>
      <c r="BQ1095" s="17">
        <v>2.1904818755747998E-2</v>
      </c>
      <c r="BR1095" s="17">
        <v>9.2228872369846306E-3</v>
      </c>
      <c r="BS1095" s="17"/>
      <c r="BT1095" s="17">
        <v>3.33640867135645E-2</v>
      </c>
      <c r="BU1095" s="17">
        <v>2.4989411437491501E-2</v>
      </c>
      <c r="BV1095" s="17"/>
      <c r="BW1095" s="17">
        <v>3.3475147287354602E-2</v>
      </c>
      <c r="BX1095" s="17">
        <v>2.9474399083756299E-2</v>
      </c>
      <c r="BY1095" s="17"/>
      <c r="BZ1095" s="17">
        <v>2.7370921309151901E-2</v>
      </c>
      <c r="CA1095" s="17">
        <v>3.3337821559709498E-2</v>
      </c>
      <c r="CB1095" s="17">
        <v>6.8204482603263505E-2</v>
      </c>
      <c r="CC1095" s="17"/>
      <c r="CD1095" s="17">
        <v>2.5271432585551201E-2</v>
      </c>
      <c r="CE1095" s="17">
        <v>4.0578473340199803E-2</v>
      </c>
      <c r="CF1095" s="17">
        <v>5.5348317707139799E-2</v>
      </c>
      <c r="CG1095" s="17"/>
      <c r="CH1095" s="17">
        <v>2.6690727125213101E-2</v>
      </c>
      <c r="CI1095" s="17">
        <v>3.7068670609483399E-2</v>
      </c>
      <c r="CJ1095" s="17">
        <v>2.80794141682599E-2</v>
      </c>
      <c r="CK1095" s="17"/>
      <c r="CL1095" s="17">
        <v>3.6570343847578499E-2</v>
      </c>
      <c r="CM1095" s="17">
        <v>2.21192935453428E-2</v>
      </c>
      <c r="CN1095" s="17"/>
      <c r="CO1095" s="17">
        <v>4.45745107188198E-2</v>
      </c>
      <c r="CP1095" s="17">
        <v>2.69529692996766E-2</v>
      </c>
      <c r="CQ1095" s="17">
        <v>2.8668256394315101E-2</v>
      </c>
      <c r="CR1095" s="17">
        <v>3.3887976225042499E-2</v>
      </c>
    </row>
    <row r="1096" spans="2:96" x14ac:dyDescent="0.25">
      <c r="B1096" t="s">
        <v>505</v>
      </c>
      <c r="C1096" s="17">
        <v>3.9557774679020302E-2</v>
      </c>
      <c r="D1096" s="17">
        <v>4.4445846864798702E-2</v>
      </c>
      <c r="E1096" s="17">
        <v>3.4984946807237301E-2</v>
      </c>
      <c r="F1096" s="17"/>
      <c r="G1096" s="17">
        <v>0.10244736816519499</v>
      </c>
      <c r="H1096" s="17">
        <v>2.8970439137827601E-2</v>
      </c>
      <c r="I1096" s="17">
        <v>3.11604665358295E-2</v>
      </c>
      <c r="J1096" s="17">
        <v>3.2610338244872902E-2</v>
      </c>
      <c r="K1096" s="17">
        <v>2.0367945969028099E-2</v>
      </c>
      <c r="L1096" s="17">
        <v>3.1722879196377798E-2</v>
      </c>
      <c r="M1096" s="17"/>
      <c r="N1096" s="17">
        <v>4.5985665290263898E-2</v>
      </c>
      <c r="O1096" s="17">
        <v>4.0049754962490899E-2</v>
      </c>
      <c r="P1096" s="17">
        <v>5.31531876772081E-2</v>
      </c>
      <c r="Q1096" s="17">
        <v>2.0612080948097501E-2</v>
      </c>
      <c r="R1096" s="17"/>
      <c r="S1096" s="17">
        <v>3.7076552419170399E-2</v>
      </c>
      <c r="T1096" s="17">
        <v>6.1296359037692399E-2</v>
      </c>
      <c r="U1096" s="17">
        <v>3.3351582655053301E-2</v>
      </c>
      <c r="V1096" s="17">
        <v>2.12898829207393E-2</v>
      </c>
      <c r="W1096" s="17">
        <v>3.2108480649191501E-2</v>
      </c>
      <c r="X1096" s="17">
        <v>4.3376970173571901E-2</v>
      </c>
      <c r="Y1096" s="17">
        <v>2.7841163908380699E-2</v>
      </c>
      <c r="Z1096" s="17">
        <v>0.101380763587384</v>
      </c>
      <c r="AA1096" s="17">
        <v>3.2592584077455702E-2</v>
      </c>
      <c r="AB1096" s="17">
        <v>2.8716970271826799E-2</v>
      </c>
      <c r="AC1096" s="17">
        <v>3.8564221812187202E-2</v>
      </c>
      <c r="AD1096" s="17">
        <v>4.2975904291532099E-2</v>
      </c>
      <c r="AE1096" s="17"/>
      <c r="AF1096" s="17">
        <v>3.8354569220499998E-2</v>
      </c>
      <c r="AG1096" s="17">
        <v>4.5097860920666102E-2</v>
      </c>
      <c r="AH1096" s="17">
        <v>3.9529675011622703E-2</v>
      </c>
      <c r="AI1096" s="17">
        <v>3.1329403845120798E-2</v>
      </c>
      <c r="AJ1096" s="17">
        <v>1.80526804958972E-2</v>
      </c>
      <c r="AK1096" s="17"/>
      <c r="AL1096" s="17">
        <v>3.9286935309522299E-2</v>
      </c>
      <c r="AM1096" s="17">
        <v>4.61782264113016E-2</v>
      </c>
      <c r="AN1096" s="17">
        <v>3.5859029486378598E-2</v>
      </c>
      <c r="AO1096" s="17"/>
      <c r="AP1096" s="17">
        <v>2.8247139655585899E-2</v>
      </c>
      <c r="AQ1096" s="17">
        <v>4.0369328635262797E-2</v>
      </c>
      <c r="AR1096" s="17">
        <v>4.4334002183382702E-2</v>
      </c>
      <c r="AS1096" s="17">
        <v>3.1139273234171701E-2</v>
      </c>
      <c r="AT1096" s="17">
        <v>6.56510353708505E-2</v>
      </c>
      <c r="AU1096" s="17"/>
      <c r="AV1096" s="17">
        <v>0</v>
      </c>
      <c r="AW1096" s="17">
        <v>3.8304535817998801E-2</v>
      </c>
      <c r="AX1096" s="17">
        <v>2.4887853115219301E-2</v>
      </c>
      <c r="AY1096" s="17">
        <v>5.5830771694286803E-2</v>
      </c>
      <c r="AZ1096" s="17">
        <v>6.7383600984291206E-2</v>
      </c>
      <c r="BA1096" s="17">
        <v>3.2254760340280603E-2</v>
      </c>
      <c r="BB1096" s="17">
        <v>4.56808690490626E-2</v>
      </c>
      <c r="BC1096" s="17">
        <v>1.3660532141323701E-2</v>
      </c>
      <c r="BD1096" s="17">
        <v>3.9226202634053201E-2</v>
      </c>
      <c r="BE1096" s="17">
        <v>4.1254673928786602E-2</v>
      </c>
      <c r="BF1096" s="17">
        <v>4.2310427371045997E-2</v>
      </c>
      <c r="BG1096" s="17">
        <v>1.29201970651907E-2</v>
      </c>
      <c r="BH1096" s="17">
        <v>1.1551351433918699E-2</v>
      </c>
      <c r="BI1096" s="17">
        <v>0</v>
      </c>
      <c r="BJ1096" s="17">
        <v>6.8399038456322697E-2</v>
      </c>
      <c r="BK1096" s="17">
        <v>7.6764865060542406E-2</v>
      </c>
      <c r="BL1096" s="17"/>
      <c r="BM1096" s="17">
        <v>5.6019171764993103E-2</v>
      </c>
      <c r="BN1096" s="17">
        <v>3.8427886910789397E-2</v>
      </c>
      <c r="BO1096" s="17">
        <v>4.67465475314656E-2</v>
      </c>
      <c r="BP1096" s="17">
        <v>2.5985333499930902E-2</v>
      </c>
      <c r="BQ1096" s="17">
        <v>2.7486678609795898E-2</v>
      </c>
      <c r="BR1096" s="17">
        <v>3.1140925768527301E-2</v>
      </c>
      <c r="BS1096" s="17"/>
      <c r="BT1096" s="17">
        <v>3.7219205111755603E-2</v>
      </c>
      <c r="BU1096" s="17">
        <v>4.3288921202466399E-2</v>
      </c>
      <c r="BV1096" s="17"/>
      <c r="BW1096" s="17">
        <v>3.4532994161175098E-2</v>
      </c>
      <c r="BX1096" s="17">
        <v>4.3941360954668503E-2</v>
      </c>
      <c r="BY1096" s="17"/>
      <c r="BZ1096" s="17">
        <v>3.9208905304443598E-2</v>
      </c>
      <c r="CA1096" s="17">
        <v>4.9750404934480102E-2</v>
      </c>
      <c r="CB1096" s="17">
        <v>1.2198231496978299E-2</v>
      </c>
      <c r="CC1096" s="17"/>
      <c r="CD1096" s="17">
        <v>3.4366487204732503E-2</v>
      </c>
      <c r="CE1096" s="17">
        <v>3.3274004553869203E-2</v>
      </c>
      <c r="CF1096" s="17">
        <v>8.6945371877558394E-2</v>
      </c>
      <c r="CG1096" s="17"/>
      <c r="CH1096" s="17">
        <v>3.6963042548305701E-2</v>
      </c>
      <c r="CI1096" s="17">
        <v>3.2839229954690997E-2</v>
      </c>
      <c r="CJ1096" s="17">
        <v>8.92821784305637E-2</v>
      </c>
      <c r="CK1096" s="17"/>
      <c r="CL1096" s="17">
        <v>4.68434693715079E-2</v>
      </c>
      <c r="CM1096" s="17">
        <v>3.4543515657003698E-2</v>
      </c>
      <c r="CN1096" s="17"/>
      <c r="CO1096" s="17">
        <v>5.1418265509918501E-2</v>
      </c>
      <c r="CP1096" s="17">
        <v>4.2648631315594397E-2</v>
      </c>
      <c r="CQ1096" s="17">
        <v>2.3732948943204501E-2</v>
      </c>
      <c r="CR1096" s="17">
        <v>6.0019411778619199E-2</v>
      </c>
    </row>
    <row r="1097" spans="2:96" x14ac:dyDescent="0.25">
      <c r="B1097" t="s">
        <v>506</v>
      </c>
      <c r="C1097" s="17">
        <v>0.13019784079014601</v>
      </c>
      <c r="D1097" s="17">
        <v>0.13023179486416001</v>
      </c>
      <c r="E1097" s="17">
        <v>0.130866151331265</v>
      </c>
      <c r="F1097" s="17"/>
      <c r="G1097" s="17">
        <v>0.15477425152462099</v>
      </c>
      <c r="H1097" s="17">
        <v>0.16363677263874701</v>
      </c>
      <c r="I1097" s="17">
        <v>0.150303240806759</v>
      </c>
      <c r="J1097" s="17">
        <v>0.108593180035707</v>
      </c>
      <c r="K1097" s="17">
        <v>9.36952272739381E-2</v>
      </c>
      <c r="L1097" s="17">
        <v>0.11232046080683999</v>
      </c>
      <c r="M1097" s="17"/>
      <c r="N1097" s="17">
        <v>0.14220336371438699</v>
      </c>
      <c r="O1097" s="17">
        <v>0.110016122633048</v>
      </c>
      <c r="P1097" s="17">
        <v>0.113004973538503</v>
      </c>
      <c r="Q1097" s="17">
        <v>0.151993181601945</v>
      </c>
      <c r="R1097" s="17"/>
      <c r="S1097" s="17">
        <v>0.10219458186857899</v>
      </c>
      <c r="T1097" s="17">
        <v>0.13306977150984101</v>
      </c>
      <c r="U1097" s="17">
        <v>0.12734286661814001</v>
      </c>
      <c r="V1097" s="17">
        <v>0.116057333845781</v>
      </c>
      <c r="W1097" s="17">
        <v>0.16282746879542301</v>
      </c>
      <c r="X1097" s="17">
        <v>0.132275588838205</v>
      </c>
      <c r="Y1097" s="17">
        <v>0.165467875590426</v>
      </c>
      <c r="Z1097" s="17">
        <v>0.10798715591739801</v>
      </c>
      <c r="AA1097" s="17">
        <v>0.15843991321335499</v>
      </c>
      <c r="AB1097" s="17">
        <v>0.15359923421476801</v>
      </c>
      <c r="AC1097" s="17">
        <v>4.3323722134824397E-2</v>
      </c>
      <c r="AD1097" s="17">
        <v>0.122950648156556</v>
      </c>
      <c r="AE1097" s="17"/>
      <c r="AF1097" s="17">
        <v>0.10681290305902399</v>
      </c>
      <c r="AG1097" s="17">
        <v>0.137489955870613</v>
      </c>
      <c r="AH1097" s="17">
        <v>0.103604928744762</v>
      </c>
      <c r="AI1097" s="17">
        <v>0.17794901760241799</v>
      </c>
      <c r="AJ1097" s="17">
        <v>0.175935289047921</v>
      </c>
      <c r="AK1097" s="17"/>
      <c r="AL1097" s="17">
        <v>0.111245824659196</v>
      </c>
      <c r="AM1097" s="17">
        <v>0.124775357125143</v>
      </c>
      <c r="AN1097" s="17">
        <v>0.1192281510685</v>
      </c>
      <c r="AO1097" s="17"/>
      <c r="AP1097" s="17">
        <v>0.111370330190453</v>
      </c>
      <c r="AQ1097" s="17">
        <v>0.146518904255034</v>
      </c>
      <c r="AR1097" s="17">
        <v>0.131167958632255</v>
      </c>
      <c r="AS1097" s="17">
        <v>0.16651330786438001</v>
      </c>
      <c r="AT1097" s="17">
        <v>5.5379866829959302E-2</v>
      </c>
      <c r="AU1097" s="17"/>
      <c r="AV1097" s="17">
        <v>0.152769603320837</v>
      </c>
      <c r="AW1097" s="17">
        <v>0.15316741134346701</v>
      </c>
      <c r="AX1097" s="17">
        <v>0.12981208993679899</v>
      </c>
      <c r="AY1097" s="17">
        <v>0.15359501804843001</v>
      </c>
      <c r="AZ1097" s="17">
        <v>0.12503488973605401</v>
      </c>
      <c r="BA1097" s="17">
        <v>0.13810012198187499</v>
      </c>
      <c r="BB1097" s="17">
        <v>0.112434863859638</v>
      </c>
      <c r="BC1097" s="17">
        <v>0.106992955207006</v>
      </c>
      <c r="BD1097" s="17">
        <v>0.146683510430343</v>
      </c>
      <c r="BE1097" s="17">
        <v>0.174267040448259</v>
      </c>
      <c r="BF1097" s="17">
        <v>0.124887902025799</v>
      </c>
      <c r="BG1097" s="17">
        <v>0.123079609657374</v>
      </c>
      <c r="BH1097" s="17">
        <v>0.15627385085680401</v>
      </c>
      <c r="BI1097" s="17">
        <v>0.16229156968429501</v>
      </c>
      <c r="BJ1097" s="17">
        <v>5.9320147748217401E-2</v>
      </c>
      <c r="BK1097" s="17">
        <v>9.3336637214753507E-2</v>
      </c>
      <c r="BL1097" s="17"/>
      <c r="BM1097" s="17">
        <v>0.115157682807326</v>
      </c>
      <c r="BN1097" s="17">
        <v>0.129533376123042</v>
      </c>
      <c r="BO1097" s="17">
        <v>0.14180035944514499</v>
      </c>
      <c r="BP1097" s="17">
        <v>0.15298975389004199</v>
      </c>
      <c r="BQ1097" s="17">
        <v>9.6322375631096802E-2</v>
      </c>
      <c r="BR1097" s="17">
        <v>0.14608504743712999</v>
      </c>
      <c r="BS1097" s="17"/>
      <c r="BT1097" s="17">
        <v>0.126894603300435</v>
      </c>
      <c r="BU1097" s="17">
        <v>0.12827461051861999</v>
      </c>
      <c r="BV1097" s="17"/>
      <c r="BW1097" s="17">
        <v>0.114059144883252</v>
      </c>
      <c r="BX1097" s="17">
        <v>0.127495401677957</v>
      </c>
      <c r="BY1097" s="17"/>
      <c r="BZ1097" s="17">
        <v>0.12595951809919201</v>
      </c>
      <c r="CA1097" s="17">
        <v>0.144432852648813</v>
      </c>
      <c r="CB1097" s="17">
        <v>9.3205096501015799E-2</v>
      </c>
      <c r="CC1097" s="17"/>
      <c r="CD1097" s="17">
        <v>0.12504766875085499</v>
      </c>
      <c r="CE1097" s="17">
        <v>0.14274337812551799</v>
      </c>
      <c r="CF1097" s="17">
        <v>7.7160076251039295E-2</v>
      </c>
      <c r="CG1097" s="17"/>
      <c r="CH1097" s="17">
        <v>0.132676857173393</v>
      </c>
      <c r="CI1097" s="17">
        <v>0.13083667180549399</v>
      </c>
      <c r="CJ1097" s="17">
        <v>8.1447870741350306E-2</v>
      </c>
      <c r="CK1097" s="17"/>
      <c r="CL1097" s="17">
        <v>0.12394747583542599</v>
      </c>
      <c r="CM1097" s="17">
        <v>0.13545481414334301</v>
      </c>
      <c r="CN1097" s="17"/>
      <c r="CO1097" s="17">
        <v>7.30986419404102E-2</v>
      </c>
      <c r="CP1097" s="17">
        <v>0.12685470772772101</v>
      </c>
      <c r="CQ1097" s="17">
        <v>0.140866586922793</v>
      </c>
      <c r="CR1097" s="17">
        <v>0.136710571678582</v>
      </c>
    </row>
    <row r="1098" spans="2:96" x14ac:dyDescent="0.25">
      <c r="B1098" t="s">
        <v>507</v>
      </c>
      <c r="C1098" s="17">
        <v>9.4252723429434304E-2</v>
      </c>
      <c r="D1098" s="17">
        <v>0.106264249886519</v>
      </c>
      <c r="E1098" s="17">
        <v>8.2999938506657003E-2</v>
      </c>
      <c r="F1098" s="17"/>
      <c r="G1098" s="17">
        <v>0.119645786433384</v>
      </c>
      <c r="H1098" s="17">
        <v>0.12508410595427399</v>
      </c>
      <c r="I1098" s="17">
        <v>9.8710217368159103E-2</v>
      </c>
      <c r="J1098" s="17">
        <v>8.7356346559684106E-2</v>
      </c>
      <c r="K1098" s="17">
        <v>7.1294840253840697E-2</v>
      </c>
      <c r="L1098" s="17">
        <v>6.9581484187517306E-2</v>
      </c>
      <c r="M1098" s="17"/>
      <c r="N1098" s="17">
        <v>9.0902338851869297E-2</v>
      </c>
      <c r="O1098" s="17">
        <v>9.7945150993685906E-2</v>
      </c>
      <c r="P1098" s="17">
        <v>9.67198584251628E-2</v>
      </c>
      <c r="Q1098" s="17">
        <v>9.2892395502791603E-2</v>
      </c>
      <c r="R1098" s="17"/>
      <c r="S1098" s="17">
        <v>0.110662704927578</v>
      </c>
      <c r="T1098" s="17">
        <v>9.7745058294676099E-2</v>
      </c>
      <c r="U1098" s="17">
        <v>6.6626416018638807E-2</v>
      </c>
      <c r="V1098" s="17">
        <v>7.9149187593414896E-2</v>
      </c>
      <c r="W1098" s="17">
        <v>9.1881376717471194E-2</v>
      </c>
      <c r="X1098" s="17">
        <v>0.12548323809181</v>
      </c>
      <c r="Y1098" s="17">
        <v>7.4131524610390007E-2</v>
      </c>
      <c r="Z1098" s="17">
        <v>0.10610751715547501</v>
      </c>
      <c r="AA1098" s="17">
        <v>7.7351570399915304E-2</v>
      </c>
      <c r="AB1098" s="17">
        <v>9.24498984308737E-2</v>
      </c>
      <c r="AC1098" s="17">
        <v>8.84130888041635E-2</v>
      </c>
      <c r="AD1098" s="17">
        <v>0.14880021011908501</v>
      </c>
      <c r="AE1098" s="17"/>
      <c r="AF1098" s="17">
        <v>7.5811520410233105E-2</v>
      </c>
      <c r="AG1098" s="17">
        <v>0.102726614421178</v>
      </c>
      <c r="AH1098" s="17">
        <v>9.3927739596412596E-2</v>
      </c>
      <c r="AI1098" s="17">
        <v>0.11767750577396301</v>
      </c>
      <c r="AJ1098" s="17">
        <v>0.14788309573753899</v>
      </c>
      <c r="AK1098" s="17"/>
      <c r="AL1098" s="17">
        <v>6.9730333023849705E-2</v>
      </c>
      <c r="AM1098" s="17">
        <v>0.10292728938012401</v>
      </c>
      <c r="AN1098" s="17">
        <v>9.7114848423399402E-2</v>
      </c>
      <c r="AO1098" s="17"/>
      <c r="AP1098" s="17">
        <v>8.02714994093877E-2</v>
      </c>
      <c r="AQ1098" s="17">
        <v>7.1618563030564505E-2</v>
      </c>
      <c r="AR1098" s="17">
        <v>0.10686462573979499</v>
      </c>
      <c r="AS1098" s="17">
        <v>0.112653013856301</v>
      </c>
      <c r="AT1098" s="17">
        <v>0.18818965332253601</v>
      </c>
      <c r="AU1098" s="17"/>
      <c r="AV1098" s="17">
        <v>0.15759437761936301</v>
      </c>
      <c r="AW1098" s="17">
        <v>0.10358680990765801</v>
      </c>
      <c r="AX1098" s="17">
        <v>6.5637981037398402E-2</v>
      </c>
      <c r="AY1098" s="17">
        <v>6.8417623560964494E-2</v>
      </c>
      <c r="AZ1098" s="17">
        <v>7.5612030009705899E-2</v>
      </c>
      <c r="BA1098" s="17">
        <v>0.10682426129380999</v>
      </c>
      <c r="BB1098" s="17">
        <v>8.5912719677061905E-2</v>
      </c>
      <c r="BC1098" s="17">
        <v>7.1464177067039406E-2</v>
      </c>
      <c r="BD1098" s="17">
        <v>9.6893646876346495E-2</v>
      </c>
      <c r="BE1098" s="17">
        <v>0.102396998439529</v>
      </c>
      <c r="BF1098" s="17">
        <v>0.118523846493647</v>
      </c>
      <c r="BG1098" s="17">
        <v>0.12812245025334801</v>
      </c>
      <c r="BH1098" s="17">
        <v>9.9044673748072701E-2</v>
      </c>
      <c r="BI1098" s="17">
        <v>0.128354949972875</v>
      </c>
      <c r="BJ1098" s="17">
        <v>0.13585150908082699</v>
      </c>
      <c r="BK1098" s="17">
        <v>5.2251757375548401E-2</v>
      </c>
      <c r="BL1098" s="17"/>
      <c r="BM1098" s="17">
        <v>0.114717449721374</v>
      </c>
      <c r="BN1098" s="17">
        <v>9.7328261946446198E-2</v>
      </c>
      <c r="BO1098" s="17">
        <v>9.5163094654854299E-2</v>
      </c>
      <c r="BP1098" s="17">
        <v>7.9212068259890106E-2</v>
      </c>
      <c r="BQ1098" s="17">
        <v>6.13102564637205E-2</v>
      </c>
      <c r="BR1098" s="17">
        <v>0.10676896211918099</v>
      </c>
      <c r="BS1098" s="17"/>
      <c r="BT1098" s="17">
        <v>8.9192820236277004E-2</v>
      </c>
      <c r="BU1098" s="17">
        <v>9.8868734576721795E-2</v>
      </c>
      <c r="BV1098" s="17"/>
      <c r="BW1098" s="17">
        <v>9.5363540194814106E-2</v>
      </c>
      <c r="BX1098" s="17">
        <v>8.8221300620319507E-2</v>
      </c>
      <c r="BY1098" s="17"/>
      <c r="BZ1098" s="17">
        <v>8.5986777049757504E-2</v>
      </c>
      <c r="CA1098" s="17">
        <v>0.11805727908324801</v>
      </c>
      <c r="CB1098" s="17">
        <v>0.16658601988768601</v>
      </c>
      <c r="CC1098" s="17"/>
      <c r="CD1098" s="17">
        <v>9.3453352739766807E-2</v>
      </c>
      <c r="CE1098" s="17">
        <v>7.5566267277668797E-2</v>
      </c>
      <c r="CF1098" s="17">
        <v>7.3053279280277994E-2</v>
      </c>
      <c r="CG1098" s="17"/>
      <c r="CH1098" s="17">
        <v>9.5754664657320604E-2</v>
      </c>
      <c r="CI1098" s="17">
        <v>7.5489924911777695E-2</v>
      </c>
      <c r="CJ1098" s="17">
        <v>6.8347991236215294E-2</v>
      </c>
      <c r="CK1098" s="17"/>
      <c r="CL1098" s="17">
        <v>9.9209458461357994E-2</v>
      </c>
      <c r="CM1098" s="17">
        <v>9.3615924115599006E-2</v>
      </c>
      <c r="CN1098" s="17"/>
      <c r="CO1098" s="17">
        <v>0.116680869145075</v>
      </c>
      <c r="CP1098" s="17">
        <v>9.5994635027680006E-2</v>
      </c>
      <c r="CQ1098" s="17">
        <v>8.1834966137151105E-2</v>
      </c>
      <c r="CR1098" s="17">
        <v>0.106831899108844</v>
      </c>
    </row>
    <row r="1099" spans="2:96" x14ac:dyDescent="0.25">
      <c r="B1099" t="s">
        <v>508</v>
      </c>
      <c r="C1099" s="17">
        <v>0.16928124044176901</v>
      </c>
      <c r="D1099" s="17">
        <v>0.167439428199507</v>
      </c>
      <c r="E1099" s="17">
        <v>0.169790323177539</v>
      </c>
      <c r="F1099" s="17"/>
      <c r="G1099" s="17">
        <v>0.13655839376423101</v>
      </c>
      <c r="H1099" s="17">
        <v>0.198349057634192</v>
      </c>
      <c r="I1099" s="17">
        <v>0.169921180868538</v>
      </c>
      <c r="J1099" s="17">
        <v>0.19268896019550599</v>
      </c>
      <c r="K1099" s="17">
        <v>0.13640408016158601</v>
      </c>
      <c r="L1099" s="17">
        <v>0.16982984391138001</v>
      </c>
      <c r="M1099" s="17"/>
      <c r="N1099" s="17">
        <v>0.186248044598921</v>
      </c>
      <c r="O1099" s="17">
        <v>0.208821977691623</v>
      </c>
      <c r="P1099" s="17">
        <v>0.15480003465971301</v>
      </c>
      <c r="Q1099" s="17">
        <v>0.124444687476772</v>
      </c>
      <c r="R1099" s="17"/>
      <c r="S1099" s="17">
        <v>0.181205517922163</v>
      </c>
      <c r="T1099" s="17">
        <v>0.17861688651490201</v>
      </c>
      <c r="U1099" s="17">
        <v>0.15847773797803499</v>
      </c>
      <c r="V1099" s="17">
        <v>0.17552618801147801</v>
      </c>
      <c r="W1099" s="17">
        <v>0.15481008395385301</v>
      </c>
      <c r="X1099" s="17">
        <v>0.18339812931664201</v>
      </c>
      <c r="Y1099" s="17">
        <v>0.21659096184307899</v>
      </c>
      <c r="Z1099" s="17">
        <v>0.22810057029351699</v>
      </c>
      <c r="AA1099" s="17">
        <v>0.122519092381423</v>
      </c>
      <c r="AB1099" s="17">
        <v>0.15404670868291601</v>
      </c>
      <c r="AC1099" s="17">
        <v>0.17924801589428499</v>
      </c>
      <c r="AD1099" s="17">
        <v>7.0619114917819206E-2</v>
      </c>
      <c r="AE1099" s="17"/>
      <c r="AF1099" s="17">
        <v>0.18051294440937199</v>
      </c>
      <c r="AG1099" s="17">
        <v>0.16426810213347601</v>
      </c>
      <c r="AH1099" s="17">
        <v>0.184732247730683</v>
      </c>
      <c r="AI1099" s="17">
        <v>0.109967240195319</v>
      </c>
      <c r="AJ1099" s="17">
        <v>0.13068877500949999</v>
      </c>
      <c r="AK1099" s="17"/>
      <c r="AL1099" s="17">
        <v>0.167022065315061</v>
      </c>
      <c r="AM1099" s="17">
        <v>0.17324730280957101</v>
      </c>
      <c r="AN1099" s="17">
        <v>0.187157999300371</v>
      </c>
      <c r="AO1099" s="17"/>
      <c r="AP1099" s="17">
        <v>0.15464634675203701</v>
      </c>
      <c r="AQ1099" s="17">
        <v>0.207702765331788</v>
      </c>
      <c r="AR1099" s="17">
        <v>0.16960266528088699</v>
      </c>
      <c r="AS1099" s="17">
        <v>0.16807942041844401</v>
      </c>
      <c r="AT1099" s="17">
        <v>0.24688635339305701</v>
      </c>
      <c r="AU1099" s="17"/>
      <c r="AV1099" s="17">
        <v>0.29675421951939701</v>
      </c>
      <c r="AW1099" s="17">
        <v>0.126824108025304</v>
      </c>
      <c r="AX1099" s="17">
        <v>0.108261380598762</v>
      </c>
      <c r="AY1099" s="17">
        <v>0.18557746242765399</v>
      </c>
      <c r="AZ1099" s="17">
        <v>0.17775691150227099</v>
      </c>
      <c r="BA1099" s="17">
        <v>0.20306964098707</v>
      </c>
      <c r="BB1099" s="17">
        <v>0.18185346826664101</v>
      </c>
      <c r="BC1099" s="17">
        <v>0.19297335755179401</v>
      </c>
      <c r="BD1099" s="17">
        <v>0.14292950178163599</v>
      </c>
      <c r="BE1099" s="17">
        <v>0.160948713089415</v>
      </c>
      <c r="BF1099" s="17">
        <v>0.15675411978288001</v>
      </c>
      <c r="BG1099" s="17">
        <v>0.179118378090876</v>
      </c>
      <c r="BH1099" s="17">
        <v>0.17814356540124801</v>
      </c>
      <c r="BI1099" s="17">
        <v>0.123375245545204</v>
      </c>
      <c r="BJ1099" s="17">
        <v>0.184581372577341</v>
      </c>
      <c r="BK1099" s="17">
        <v>0.23433160159636901</v>
      </c>
      <c r="BL1099" s="17"/>
      <c r="BM1099" s="17">
        <v>0.198933478389308</v>
      </c>
      <c r="BN1099" s="17">
        <v>0.154150243513929</v>
      </c>
      <c r="BO1099" s="17">
        <v>0.173937367088841</v>
      </c>
      <c r="BP1099" s="17">
        <v>0.15582196965668399</v>
      </c>
      <c r="BQ1099" s="17">
        <v>0.17195434817060601</v>
      </c>
      <c r="BR1099" s="17">
        <v>0.15991130903620099</v>
      </c>
      <c r="BS1099" s="17"/>
      <c r="BT1099" s="17">
        <v>0.168574252210199</v>
      </c>
      <c r="BU1099" s="17">
        <v>0.17293388800378401</v>
      </c>
      <c r="BV1099" s="17"/>
      <c r="BW1099" s="17">
        <v>0.14835419225823099</v>
      </c>
      <c r="BX1099" s="17">
        <v>0.19543225785981</v>
      </c>
      <c r="BY1099" s="17"/>
      <c r="BZ1099" s="17">
        <v>0.17811135724191901</v>
      </c>
      <c r="CA1099" s="17">
        <v>0.15153808568846699</v>
      </c>
      <c r="CB1099" s="17">
        <v>7.3480815572412497E-2</v>
      </c>
      <c r="CC1099" s="17"/>
      <c r="CD1099" s="17">
        <v>0.17766668528691401</v>
      </c>
      <c r="CE1099" s="17">
        <v>0.13462833199641</v>
      </c>
      <c r="CF1099" s="17">
        <v>0.202455650869559</v>
      </c>
      <c r="CG1099" s="17"/>
      <c r="CH1099" s="17">
        <v>0.17626161441129601</v>
      </c>
      <c r="CI1099" s="17">
        <v>0.14529848797273501</v>
      </c>
      <c r="CJ1099" s="17">
        <v>0.19260279300827601</v>
      </c>
      <c r="CK1099" s="17"/>
      <c r="CL1099" s="17">
        <v>0.16320621649976699</v>
      </c>
      <c r="CM1099" s="17">
        <v>0.17288915752063599</v>
      </c>
      <c r="CN1099" s="17"/>
      <c r="CO1099" s="17">
        <v>0.122108547877964</v>
      </c>
      <c r="CP1099" s="17">
        <v>0.17255094360916201</v>
      </c>
      <c r="CQ1099" s="17">
        <v>0.184140536098057</v>
      </c>
      <c r="CR1099" s="17">
        <v>0.15140916684155301</v>
      </c>
    </row>
    <row r="1100" spans="2:96" x14ac:dyDescent="0.25">
      <c r="B1100" t="s">
        <v>509</v>
      </c>
      <c r="C1100" s="17">
        <v>0.17999769272556901</v>
      </c>
      <c r="D1100" s="17">
        <v>0.180899187414539</v>
      </c>
      <c r="E1100" s="17">
        <v>0.17798991717489501</v>
      </c>
      <c r="F1100" s="17"/>
      <c r="G1100" s="17">
        <v>0.15999376110087499</v>
      </c>
      <c r="H1100" s="17">
        <v>0.15308054503998</v>
      </c>
      <c r="I1100" s="17">
        <v>0.19065069856282299</v>
      </c>
      <c r="J1100" s="17">
        <v>0.17017831793801499</v>
      </c>
      <c r="K1100" s="17">
        <v>0.229845527155846</v>
      </c>
      <c r="L1100" s="17">
        <v>0.181128169433492</v>
      </c>
      <c r="M1100" s="17"/>
      <c r="N1100" s="17">
        <v>0.177230862052007</v>
      </c>
      <c r="O1100" s="17">
        <v>0.19712789318503501</v>
      </c>
      <c r="P1100" s="17">
        <v>0.18709864734630599</v>
      </c>
      <c r="Q1100" s="17">
        <v>0.15889687642193501</v>
      </c>
      <c r="R1100" s="17"/>
      <c r="S1100" s="17">
        <v>0.12542520778104699</v>
      </c>
      <c r="T1100" s="17">
        <v>0.18267704637801799</v>
      </c>
      <c r="U1100" s="17">
        <v>0.22788750960389401</v>
      </c>
      <c r="V1100" s="17">
        <v>0.212919709626361</v>
      </c>
      <c r="W1100" s="17">
        <v>0.197987566682746</v>
      </c>
      <c r="X1100" s="17">
        <v>0.150259543213106</v>
      </c>
      <c r="Y1100" s="17">
        <v>0.145878216062646</v>
      </c>
      <c r="Z1100" s="17">
        <v>0.115681315623638</v>
      </c>
      <c r="AA1100" s="17">
        <v>0.16742129670617101</v>
      </c>
      <c r="AB1100" s="17">
        <v>0.20184489105452899</v>
      </c>
      <c r="AC1100" s="17">
        <v>0.32858422819947097</v>
      </c>
      <c r="AD1100" s="17">
        <v>0.152456462786624</v>
      </c>
      <c r="AE1100" s="17"/>
      <c r="AF1100" s="17">
        <v>0.189330548194102</v>
      </c>
      <c r="AG1100" s="17">
        <v>0.17105705945707</v>
      </c>
      <c r="AH1100" s="17">
        <v>0.235188174515221</v>
      </c>
      <c r="AI1100" s="17">
        <v>8.3440858818588703E-2</v>
      </c>
      <c r="AJ1100" s="17">
        <v>0.170695304958628</v>
      </c>
      <c r="AK1100" s="17"/>
      <c r="AL1100" s="17">
        <v>0.18511941115670899</v>
      </c>
      <c r="AM1100" s="17">
        <v>0.17453910827033201</v>
      </c>
      <c r="AN1100" s="17">
        <v>0.22002531512872101</v>
      </c>
      <c r="AO1100" s="17"/>
      <c r="AP1100" s="17">
        <v>0.206233653004148</v>
      </c>
      <c r="AQ1100" s="17">
        <v>0.166926939646698</v>
      </c>
      <c r="AR1100" s="17">
        <v>0.18189051699241601</v>
      </c>
      <c r="AS1100" s="17">
        <v>0.19414668191072601</v>
      </c>
      <c r="AT1100" s="17">
        <v>8.4761622654560206E-2</v>
      </c>
      <c r="AU1100" s="17"/>
      <c r="AV1100" s="17">
        <v>0</v>
      </c>
      <c r="AW1100" s="17">
        <v>0.100514731073716</v>
      </c>
      <c r="AX1100" s="17">
        <v>0.19999525425963999</v>
      </c>
      <c r="AY1100" s="17">
        <v>0.22285482947576099</v>
      </c>
      <c r="AZ1100" s="17">
        <v>0.13807771961370299</v>
      </c>
      <c r="BA1100" s="17">
        <v>0.193997638177552</v>
      </c>
      <c r="BB1100" s="17">
        <v>0.16171119489406799</v>
      </c>
      <c r="BC1100" s="17">
        <v>0.19867031597785001</v>
      </c>
      <c r="BD1100" s="17">
        <v>0.211620385869186</v>
      </c>
      <c r="BE1100" s="17">
        <v>0.184171219735249</v>
      </c>
      <c r="BF1100" s="17">
        <v>0.14522660452630401</v>
      </c>
      <c r="BG1100" s="17">
        <v>0.172343595158196</v>
      </c>
      <c r="BH1100" s="17">
        <v>0.21201936986947401</v>
      </c>
      <c r="BI1100" s="17">
        <v>0.37218108849065501</v>
      </c>
      <c r="BJ1100" s="17">
        <v>7.8879704578164594E-2</v>
      </c>
      <c r="BK1100" s="17">
        <v>0.14158779124760801</v>
      </c>
      <c r="BL1100" s="17"/>
      <c r="BM1100" s="17">
        <v>0.121725084494098</v>
      </c>
      <c r="BN1100" s="17">
        <v>0.208013700061281</v>
      </c>
      <c r="BO1100" s="17">
        <v>0.16304727101755501</v>
      </c>
      <c r="BP1100" s="17">
        <v>0.207153434818901</v>
      </c>
      <c r="BQ1100" s="17">
        <v>0.20226457861362701</v>
      </c>
      <c r="BR1100" s="17">
        <v>0.174567237529171</v>
      </c>
      <c r="BS1100" s="17"/>
      <c r="BT1100" s="17">
        <v>0.18265828908190501</v>
      </c>
      <c r="BU1100" s="17">
        <v>0.18232749228</v>
      </c>
      <c r="BV1100" s="17"/>
      <c r="BW1100" s="17">
        <v>0.20724215305926499</v>
      </c>
      <c r="BX1100" s="17">
        <v>0.16527593836231599</v>
      </c>
      <c r="BY1100" s="17"/>
      <c r="BZ1100" s="17">
        <v>0.18451756114034601</v>
      </c>
      <c r="CA1100" s="17">
        <v>0.175888274439403</v>
      </c>
      <c r="CB1100" s="17">
        <v>0.16164892302030101</v>
      </c>
      <c r="CC1100" s="17"/>
      <c r="CD1100" s="17">
        <v>0.19042604088522799</v>
      </c>
      <c r="CE1100" s="17">
        <v>0.163248600392807</v>
      </c>
      <c r="CF1100" s="17">
        <v>0.124310055052215</v>
      </c>
      <c r="CG1100" s="17"/>
      <c r="CH1100" s="17">
        <v>0.18965768573328301</v>
      </c>
      <c r="CI1100" s="17">
        <v>0.174151169077056</v>
      </c>
      <c r="CJ1100" s="17">
        <v>0.14451802720751</v>
      </c>
      <c r="CK1100" s="17"/>
      <c r="CL1100" s="17">
        <v>0.192989144324374</v>
      </c>
      <c r="CM1100" s="17">
        <v>0.16900957512401499</v>
      </c>
      <c r="CN1100" s="17"/>
      <c r="CO1100" s="17">
        <v>0.147091497184207</v>
      </c>
      <c r="CP1100" s="17">
        <v>0.19313798128818499</v>
      </c>
      <c r="CQ1100" s="17">
        <v>0.178058751668354</v>
      </c>
      <c r="CR1100" s="17">
        <v>0.17064072948527001</v>
      </c>
    </row>
    <row r="1101" spans="2:96" x14ac:dyDescent="0.25">
      <c r="B1101" t="s">
        <v>510</v>
      </c>
      <c r="C1101" s="17">
        <v>0.108817327504023</v>
      </c>
      <c r="D1101" s="17">
        <v>0.10344032977876599</v>
      </c>
      <c r="E1101" s="17">
        <v>0.11466837069078099</v>
      </c>
      <c r="F1101" s="17"/>
      <c r="G1101" s="17">
        <v>6.9215725483506796E-2</v>
      </c>
      <c r="H1101" s="17">
        <v>7.7760324420391699E-2</v>
      </c>
      <c r="I1101" s="17">
        <v>8.4585450948461996E-2</v>
      </c>
      <c r="J1101" s="17">
        <v>0.14896787303363401</v>
      </c>
      <c r="K1101" s="17">
        <v>0.14988803497103101</v>
      </c>
      <c r="L1101" s="17">
        <v>0.119912556608329</v>
      </c>
      <c r="M1101" s="17"/>
      <c r="N1101" s="17">
        <v>0.1029745022276</v>
      </c>
      <c r="O1101" s="17">
        <v>9.2635491714634505E-2</v>
      </c>
      <c r="P1101" s="17">
        <v>0.13322546883344</v>
      </c>
      <c r="Q1101" s="17">
        <v>0.11170143961187499</v>
      </c>
      <c r="R1101" s="17"/>
      <c r="S1101" s="17">
        <v>0.121989099048783</v>
      </c>
      <c r="T1101" s="17">
        <v>7.4683233431989599E-2</v>
      </c>
      <c r="U1101" s="17">
        <v>0.12858564717594401</v>
      </c>
      <c r="V1101" s="17">
        <v>9.7435802272758901E-2</v>
      </c>
      <c r="W1101" s="17">
        <v>0.13511924409678899</v>
      </c>
      <c r="X1101" s="17">
        <v>9.3485948631757104E-2</v>
      </c>
      <c r="Y1101" s="17">
        <v>0.13519981888767299</v>
      </c>
      <c r="Z1101" s="17">
        <v>0.115151945973842</v>
      </c>
      <c r="AA1101" s="17">
        <v>0.119911471815767</v>
      </c>
      <c r="AB1101" s="17">
        <v>0.111112460414792</v>
      </c>
      <c r="AC1101" s="17">
        <v>6.4988729226166803E-2</v>
      </c>
      <c r="AD1101" s="17">
        <v>0.108455657081882</v>
      </c>
      <c r="AE1101" s="17"/>
      <c r="AF1101" s="17">
        <v>0.12624491664142001</v>
      </c>
      <c r="AG1101" s="17">
        <v>0.11992035428017001</v>
      </c>
      <c r="AH1101" s="17">
        <v>8.0724528843413301E-2</v>
      </c>
      <c r="AI1101" s="17">
        <v>8.2992155686932897E-2</v>
      </c>
      <c r="AJ1101" s="17">
        <v>6.8553627568611303E-2</v>
      </c>
      <c r="AK1101" s="17"/>
      <c r="AL1101" s="17">
        <v>0.15054674662010001</v>
      </c>
      <c r="AM1101" s="17">
        <v>0.113792685255202</v>
      </c>
      <c r="AN1101" s="17">
        <v>6.3914667419537594E-2</v>
      </c>
      <c r="AO1101" s="17"/>
      <c r="AP1101" s="17">
        <v>0.12911713779397799</v>
      </c>
      <c r="AQ1101" s="17">
        <v>8.5563435936649904E-2</v>
      </c>
      <c r="AR1101" s="17">
        <v>9.7273112133128295E-2</v>
      </c>
      <c r="AS1101" s="17">
        <v>0.100746910308554</v>
      </c>
      <c r="AT1101" s="17">
        <v>0.1761149906867</v>
      </c>
      <c r="AU1101" s="17"/>
      <c r="AV1101" s="17">
        <v>0</v>
      </c>
      <c r="AW1101" s="17">
        <v>0.10459923148556501</v>
      </c>
      <c r="AX1101" s="17">
        <v>0.14706114939329301</v>
      </c>
      <c r="AY1101" s="17">
        <v>0.122728324228094</v>
      </c>
      <c r="AZ1101" s="17">
        <v>8.9711702319177106E-2</v>
      </c>
      <c r="BA1101" s="17">
        <v>0.100520852356535</v>
      </c>
      <c r="BB1101" s="17">
        <v>0.116801279279999</v>
      </c>
      <c r="BC1101" s="17">
        <v>0.155582396160723</v>
      </c>
      <c r="BD1101" s="17">
        <v>7.5863191514094E-2</v>
      </c>
      <c r="BE1101" s="17">
        <v>8.9252945640552098E-2</v>
      </c>
      <c r="BF1101" s="17">
        <v>0.12713210117948401</v>
      </c>
      <c r="BG1101" s="17">
        <v>6.5835308223975694E-2</v>
      </c>
      <c r="BH1101" s="17">
        <v>0.112179206119492</v>
      </c>
      <c r="BI1101" s="17">
        <v>1.9655793074786699E-2</v>
      </c>
      <c r="BJ1101" s="17">
        <v>0.14912505085133099</v>
      </c>
      <c r="BK1101" s="17">
        <v>0.121326042909902</v>
      </c>
      <c r="BL1101" s="17"/>
      <c r="BM1101" s="17">
        <v>0.131510661126919</v>
      </c>
      <c r="BN1101" s="17">
        <v>0.10084180140165599</v>
      </c>
      <c r="BO1101" s="17">
        <v>9.5694049140809395E-2</v>
      </c>
      <c r="BP1101" s="17">
        <v>9.8370995286980595E-2</v>
      </c>
      <c r="BQ1101" s="17">
        <v>0.13299110153554899</v>
      </c>
      <c r="BR1101" s="17">
        <v>8.5272909332263794E-2</v>
      </c>
      <c r="BS1101" s="17"/>
      <c r="BT1101" s="17">
        <v>0.11116643981902601</v>
      </c>
      <c r="BU1101" s="17">
        <v>0.10785765513935</v>
      </c>
      <c r="BV1101" s="17"/>
      <c r="BW1101" s="17">
        <v>0.113269305306141</v>
      </c>
      <c r="BX1101" s="17">
        <v>0.10145185760712</v>
      </c>
      <c r="BY1101" s="17"/>
      <c r="BZ1101" s="17">
        <v>0.103996426590676</v>
      </c>
      <c r="CA1101" s="17">
        <v>0.13449830645352401</v>
      </c>
      <c r="CB1101" s="17">
        <v>0.12730059156540699</v>
      </c>
      <c r="CC1101" s="17"/>
      <c r="CD1101" s="17">
        <v>0.100675922384884</v>
      </c>
      <c r="CE1101" s="17">
        <v>0.125095614150112</v>
      </c>
      <c r="CF1101" s="17">
        <v>0.13397056243720301</v>
      </c>
      <c r="CG1101" s="17"/>
      <c r="CH1101" s="17">
        <v>0.103655859573035</v>
      </c>
      <c r="CI1101" s="17">
        <v>0.124493656496086</v>
      </c>
      <c r="CJ1101" s="17">
        <v>0.135057272375677</v>
      </c>
      <c r="CK1101" s="17"/>
      <c r="CL1101" s="17">
        <v>0.10516424573067799</v>
      </c>
      <c r="CM1101" s="17">
        <v>0.11057339407045599</v>
      </c>
      <c r="CN1101" s="17"/>
      <c r="CO1101" s="17">
        <v>0.124142292283881</v>
      </c>
      <c r="CP1101" s="17">
        <v>9.2551515349154498E-2</v>
      </c>
      <c r="CQ1101" s="17">
        <v>0.12616743672785799</v>
      </c>
      <c r="CR1101" s="17">
        <v>0.100666717063758</v>
      </c>
    </row>
    <row r="1102" spans="2:96" x14ac:dyDescent="0.25">
      <c r="B1102" t="s">
        <v>511</v>
      </c>
      <c r="C1102" s="17">
        <v>0.123694053280776</v>
      </c>
      <c r="D1102" s="17">
        <v>0.111611176571948</v>
      </c>
      <c r="E1102" s="17">
        <v>0.13619107830919699</v>
      </c>
      <c r="F1102" s="17"/>
      <c r="G1102" s="17">
        <v>0.112012119697715</v>
      </c>
      <c r="H1102" s="17">
        <v>0.12874154649328101</v>
      </c>
      <c r="I1102" s="17">
        <v>0.107691161324847</v>
      </c>
      <c r="J1102" s="17">
        <v>0.11357108309804501</v>
      </c>
      <c r="K1102" s="17">
        <v>0.15742038530873301</v>
      </c>
      <c r="L1102" s="17">
        <v>0.12593728861953499</v>
      </c>
      <c r="M1102" s="17"/>
      <c r="N1102" s="17">
        <v>9.4746780722452295E-2</v>
      </c>
      <c r="O1102" s="17">
        <v>0.113479386059797</v>
      </c>
      <c r="P1102" s="17">
        <v>0.134399072194479</v>
      </c>
      <c r="Q1102" s="17">
        <v>0.15558628294993199</v>
      </c>
      <c r="R1102" s="17"/>
      <c r="S1102" s="17">
        <v>0.13858578959918699</v>
      </c>
      <c r="T1102" s="17">
        <v>0.117755272625018</v>
      </c>
      <c r="U1102" s="17">
        <v>0.12515530386945201</v>
      </c>
      <c r="V1102" s="17">
        <v>0.103790195190368</v>
      </c>
      <c r="W1102" s="17">
        <v>0.108765590935542</v>
      </c>
      <c r="X1102" s="17">
        <v>0.102349498646023</v>
      </c>
      <c r="Y1102" s="17">
        <v>6.2382348872982697E-2</v>
      </c>
      <c r="Z1102" s="17">
        <v>0.13932460612344799</v>
      </c>
      <c r="AA1102" s="17">
        <v>0.19287684761903001</v>
      </c>
      <c r="AB1102" s="17">
        <v>0.14645176261315301</v>
      </c>
      <c r="AC1102" s="17">
        <v>6.9720587722309504E-2</v>
      </c>
      <c r="AD1102" s="17">
        <v>0.14566494524764401</v>
      </c>
      <c r="AE1102" s="17"/>
      <c r="AF1102" s="17">
        <v>0.114910802435933</v>
      </c>
      <c r="AG1102" s="17">
        <v>0.13896549841599001</v>
      </c>
      <c r="AH1102" s="17">
        <v>0.133578572563475</v>
      </c>
      <c r="AI1102" s="17">
        <v>0.19447887636258801</v>
      </c>
      <c r="AJ1102" s="17">
        <v>9.2951767004674807E-2</v>
      </c>
      <c r="AK1102" s="17"/>
      <c r="AL1102" s="17">
        <v>0.12030430178776701</v>
      </c>
      <c r="AM1102" s="17">
        <v>0.137107630974034</v>
      </c>
      <c r="AN1102" s="17">
        <v>0.12457642363009699</v>
      </c>
      <c r="AO1102" s="17"/>
      <c r="AP1102" s="17">
        <v>0.13302687488730799</v>
      </c>
      <c r="AQ1102" s="17">
        <v>0.119876856691518</v>
      </c>
      <c r="AR1102" s="17">
        <v>0.11559175131599</v>
      </c>
      <c r="AS1102" s="17">
        <v>7.7468331159318796E-2</v>
      </c>
      <c r="AT1102" s="17">
        <v>0.12594682755273001</v>
      </c>
      <c r="AU1102" s="17"/>
      <c r="AV1102" s="17">
        <v>0</v>
      </c>
      <c r="AW1102" s="17">
        <v>0.15898501912340501</v>
      </c>
      <c r="AX1102" s="17">
        <v>0.12503640187942699</v>
      </c>
      <c r="AY1102" s="17">
        <v>0.13812690992155</v>
      </c>
      <c r="AZ1102" s="17">
        <v>0.16245493192229499</v>
      </c>
      <c r="BA1102" s="17">
        <v>6.6514904035153394E-2</v>
      </c>
      <c r="BB1102" s="17">
        <v>0.124373457190145</v>
      </c>
      <c r="BC1102" s="17">
        <v>0.11836245324280099</v>
      </c>
      <c r="BD1102" s="17">
        <v>0.152360923256919</v>
      </c>
      <c r="BE1102" s="17">
        <v>0.120405066552734</v>
      </c>
      <c r="BF1102" s="17">
        <v>0.15085336266655999</v>
      </c>
      <c r="BG1102" s="17">
        <v>0.12801234692139801</v>
      </c>
      <c r="BH1102" s="17">
        <v>0.105791970047517</v>
      </c>
      <c r="BI1102" s="17">
        <v>5.4595376869853302E-2</v>
      </c>
      <c r="BJ1102" s="17">
        <v>0.124970077576966</v>
      </c>
      <c r="BK1102" s="17">
        <v>0.12251214796127299</v>
      </c>
      <c r="BL1102" s="17"/>
      <c r="BM1102" s="17">
        <v>0.132646950088603</v>
      </c>
      <c r="BN1102" s="17">
        <v>0.11381904899529</v>
      </c>
      <c r="BO1102" s="17">
        <v>0.12632799025416999</v>
      </c>
      <c r="BP1102" s="17">
        <v>0.12169078374686799</v>
      </c>
      <c r="BQ1102" s="17">
        <v>0.114756051288416</v>
      </c>
      <c r="BR1102" s="17">
        <v>0.155609009970997</v>
      </c>
      <c r="BS1102" s="17"/>
      <c r="BT1102" s="17">
        <v>0.123361636268026</v>
      </c>
      <c r="BU1102" s="17">
        <v>0.12697517258774599</v>
      </c>
      <c r="BV1102" s="17"/>
      <c r="BW1102" s="17">
        <v>0.12588446426830899</v>
      </c>
      <c r="BX1102" s="17">
        <v>0.12645231852449301</v>
      </c>
      <c r="BY1102" s="17"/>
      <c r="BZ1102" s="17">
        <v>0.12505583776780799</v>
      </c>
      <c r="CA1102" s="17">
        <v>9.8390641922273606E-2</v>
      </c>
      <c r="CB1102" s="17">
        <v>0.186313278216583</v>
      </c>
      <c r="CC1102" s="17"/>
      <c r="CD1102" s="17">
        <v>0.118116784678394</v>
      </c>
      <c r="CE1102" s="17">
        <v>0.211554090253254</v>
      </c>
      <c r="CF1102" s="17">
        <v>0.101587140277104</v>
      </c>
      <c r="CG1102" s="17"/>
      <c r="CH1102" s="17">
        <v>0.111750560474668</v>
      </c>
      <c r="CI1102" s="17">
        <v>0.18488811633184599</v>
      </c>
      <c r="CJ1102" s="17">
        <v>0.121071762789144</v>
      </c>
      <c r="CK1102" s="17"/>
      <c r="CL1102" s="17">
        <v>0.100525521340757</v>
      </c>
      <c r="CM1102" s="17">
        <v>0.15083650516247299</v>
      </c>
      <c r="CN1102" s="17"/>
      <c r="CO1102" s="17">
        <v>0.15711827889803301</v>
      </c>
      <c r="CP1102" s="17">
        <v>0.124164914905603</v>
      </c>
      <c r="CQ1102" s="17">
        <v>0.11984399592989101</v>
      </c>
      <c r="CR1102" s="17">
        <v>0.118076543250762</v>
      </c>
    </row>
    <row r="1103" spans="2:96" x14ac:dyDescent="0.25">
      <c r="B1103" t="s">
        <v>121</v>
      </c>
      <c r="C1103" s="17">
        <v>7.7577320531046004E-2</v>
      </c>
      <c r="D1103" s="17">
        <v>6.6258474057501696E-2</v>
      </c>
      <c r="E1103" s="17">
        <v>8.9077778330523993E-2</v>
      </c>
      <c r="F1103" s="17"/>
      <c r="G1103" s="17">
        <v>4.2223748773535102E-2</v>
      </c>
      <c r="H1103" s="17">
        <v>5.6133960365185302E-2</v>
      </c>
      <c r="I1103" s="17">
        <v>8.5578057082065603E-2</v>
      </c>
      <c r="J1103" s="17">
        <v>7.8658172781448807E-2</v>
      </c>
      <c r="K1103" s="17">
        <v>5.2280734390818102E-2</v>
      </c>
      <c r="L1103" s="17">
        <v>0.12828797982645501</v>
      </c>
      <c r="M1103" s="17"/>
      <c r="N1103" s="17">
        <v>8.9211297807905501E-2</v>
      </c>
      <c r="O1103" s="17">
        <v>8.6107233716117296E-2</v>
      </c>
      <c r="P1103" s="17">
        <v>5.1807697507686802E-2</v>
      </c>
      <c r="Q1103" s="17">
        <v>7.9629398275987098E-2</v>
      </c>
      <c r="R1103" s="17"/>
      <c r="S1103" s="17">
        <v>6.6623889264810499E-2</v>
      </c>
      <c r="T1103" s="17">
        <v>8.6602915031070996E-2</v>
      </c>
      <c r="U1103" s="17">
        <v>8.7620992792892302E-2</v>
      </c>
      <c r="V1103" s="17">
        <v>0.12086410296948499</v>
      </c>
      <c r="W1103" s="17">
        <v>5.2881863955637903E-2</v>
      </c>
      <c r="X1103" s="17">
        <v>0.10182876736403</v>
      </c>
      <c r="Y1103" s="17">
        <v>7.7222527632300003E-2</v>
      </c>
      <c r="Z1103" s="17">
        <v>4.6712804587247497E-2</v>
      </c>
      <c r="AA1103" s="17">
        <v>5.8659266994515201E-2</v>
      </c>
      <c r="AB1103" s="17">
        <v>4.8013324141531699E-2</v>
      </c>
      <c r="AC1103" s="17">
        <v>7.9602951682798101E-2</v>
      </c>
      <c r="AD1103" s="17">
        <v>0.114173855783624</v>
      </c>
      <c r="AE1103" s="17"/>
      <c r="AF1103" s="17">
        <v>9.2012369922233606E-2</v>
      </c>
      <c r="AG1103" s="17">
        <v>3.9280994484397598E-2</v>
      </c>
      <c r="AH1103" s="17">
        <v>0.103822601905073</v>
      </c>
      <c r="AI1103" s="17">
        <v>3.4542069416136099E-2</v>
      </c>
      <c r="AJ1103" s="17">
        <v>0.121547528769382</v>
      </c>
      <c r="AK1103" s="17"/>
      <c r="AL1103" s="17">
        <v>8.5885712166337502E-2</v>
      </c>
      <c r="AM1103" s="17">
        <v>4.6979025336900501E-2</v>
      </c>
      <c r="AN1103" s="17">
        <v>7.3449615105013702E-2</v>
      </c>
      <c r="AO1103" s="17"/>
      <c r="AP1103" s="17">
        <v>7.4033571707263796E-2</v>
      </c>
      <c r="AQ1103" s="17">
        <v>7.9377596945912704E-2</v>
      </c>
      <c r="AR1103" s="17">
        <v>8.3692970133166594E-2</v>
      </c>
      <c r="AS1103" s="17">
        <v>5.9961418638097702E-2</v>
      </c>
      <c r="AT1103" s="17">
        <v>0</v>
      </c>
      <c r="AU1103" s="17"/>
      <c r="AV1103" s="17">
        <v>0</v>
      </c>
      <c r="AW1103" s="17">
        <v>8.8397798476136505E-2</v>
      </c>
      <c r="AX1103" s="17">
        <v>9.0773439212149698E-2</v>
      </c>
      <c r="AY1103" s="17">
        <v>4.5794730544553103E-2</v>
      </c>
      <c r="AZ1103" s="17">
        <v>7.5412819364260905E-2</v>
      </c>
      <c r="BA1103" s="17">
        <v>8.4246414718988E-2</v>
      </c>
      <c r="BB1103" s="17">
        <v>8.5559798782151003E-2</v>
      </c>
      <c r="BC1103" s="17">
        <v>4.00866625769324E-2</v>
      </c>
      <c r="BD1103" s="17">
        <v>7.3673365497731902E-2</v>
      </c>
      <c r="BE1103" s="17">
        <v>6.8858361199263599E-2</v>
      </c>
      <c r="BF1103" s="17">
        <v>6.9282993345357494E-2</v>
      </c>
      <c r="BG1103" s="17">
        <v>0.101327487590667</v>
      </c>
      <c r="BH1103" s="17">
        <v>5.2161219014850102E-2</v>
      </c>
      <c r="BI1103" s="17">
        <v>0.11946663787233799</v>
      </c>
      <c r="BJ1103" s="17">
        <v>0.128602424207445</v>
      </c>
      <c r="BK1103" s="17">
        <v>5.6725638313823101E-2</v>
      </c>
      <c r="BL1103" s="17"/>
      <c r="BM1103" s="17">
        <v>4.48689460394383E-2</v>
      </c>
      <c r="BN1103" s="17">
        <v>7.2752754673113595E-2</v>
      </c>
      <c r="BO1103" s="17">
        <v>7.2591649657461593E-2</v>
      </c>
      <c r="BP1103" s="17">
        <v>9.6283393051630001E-2</v>
      </c>
      <c r="BQ1103" s="17">
        <v>0.120407734432267</v>
      </c>
      <c r="BR1103" s="17">
        <v>0.10233171109073801</v>
      </c>
      <c r="BS1103" s="17"/>
      <c r="BT1103" s="17">
        <v>7.9240865291996296E-2</v>
      </c>
      <c r="BU1103" s="17">
        <v>7.4255256082318297E-2</v>
      </c>
      <c r="BV1103" s="17"/>
      <c r="BW1103" s="17">
        <v>6.9344315028537606E-2</v>
      </c>
      <c r="BX1103" s="17">
        <v>8.3027438312670607E-2</v>
      </c>
      <c r="BY1103" s="17"/>
      <c r="BZ1103" s="17">
        <v>8.3381593704295404E-2</v>
      </c>
      <c r="CA1103" s="17">
        <v>6.0200300160263502E-2</v>
      </c>
      <c r="CB1103" s="17">
        <v>3.11272260663529E-2</v>
      </c>
      <c r="CC1103" s="17"/>
      <c r="CD1103" s="17">
        <v>8.6768226872727297E-2</v>
      </c>
      <c r="CE1103" s="17">
        <v>5.3545592616558002E-2</v>
      </c>
      <c r="CF1103" s="17">
        <v>4.5082959569176899E-2</v>
      </c>
      <c r="CG1103" s="17"/>
      <c r="CH1103" s="17">
        <v>8.4477413065758705E-2</v>
      </c>
      <c r="CI1103" s="17">
        <v>5.63856729145958E-2</v>
      </c>
      <c r="CJ1103" s="17">
        <v>6.41810164691832E-2</v>
      </c>
      <c r="CK1103" s="17"/>
      <c r="CL1103" s="17">
        <v>8.0662023404144897E-2</v>
      </c>
      <c r="CM1103" s="17">
        <v>6.9653845075252893E-2</v>
      </c>
      <c r="CN1103" s="17"/>
      <c r="CO1103" s="17">
        <v>9.1653356723392296E-2</v>
      </c>
      <c r="CP1103" s="17">
        <v>8.8620693229514602E-2</v>
      </c>
      <c r="CQ1103" s="17">
        <v>6.9296450578460594E-2</v>
      </c>
      <c r="CR1103" s="17">
        <v>6.7400804816948504E-2</v>
      </c>
    </row>
    <row r="1104" spans="2:96" x14ac:dyDescent="0.25">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17"/>
      <c r="AH1104" s="17"/>
      <c r="AI1104" s="17"/>
      <c r="AJ1104" s="17"/>
      <c r="AK1104" s="17"/>
      <c r="AL1104" s="17"/>
      <c r="AM1104" s="17"/>
      <c r="AN1104" s="17"/>
      <c r="AO1104" s="17"/>
      <c r="AP1104" s="17"/>
      <c r="AQ1104" s="17"/>
      <c r="AR1104" s="17"/>
      <c r="AS1104" s="17"/>
      <c r="AT1104" s="17"/>
      <c r="AU1104" s="17"/>
      <c r="AV1104" s="17"/>
      <c r="AW1104" s="17"/>
      <c r="AX1104" s="17"/>
      <c r="AY1104" s="17"/>
      <c r="AZ1104" s="17"/>
      <c r="BA1104" s="17"/>
      <c r="BB1104" s="17"/>
      <c r="BC1104" s="17"/>
      <c r="BD1104" s="17"/>
      <c r="BE1104" s="17"/>
      <c r="BF1104" s="17"/>
      <c r="BG1104" s="17"/>
      <c r="BH1104" s="17"/>
      <c r="BI1104" s="17"/>
      <c r="BJ1104" s="17"/>
      <c r="BK1104" s="17"/>
      <c r="BL1104" s="17"/>
      <c r="BM1104" s="17"/>
      <c r="BN1104" s="17"/>
      <c r="BO1104" s="17"/>
      <c r="BP1104" s="17"/>
      <c r="BQ1104" s="17"/>
      <c r="BR1104" s="17"/>
      <c r="BS1104" s="17"/>
      <c r="BT1104" s="17"/>
      <c r="BU1104" s="17"/>
      <c r="BV1104" s="17"/>
      <c r="BW1104" s="17"/>
      <c r="BX1104" s="17"/>
      <c r="BY1104" s="17"/>
      <c r="BZ1104" s="17"/>
      <c r="CA1104" s="17"/>
      <c r="CB1104" s="17"/>
      <c r="CC1104" s="17"/>
      <c r="CD1104" s="17"/>
      <c r="CE1104" s="17"/>
      <c r="CF1104" s="17"/>
      <c r="CG1104" s="17"/>
      <c r="CH1104" s="17"/>
      <c r="CI1104" s="17"/>
      <c r="CJ1104" s="17"/>
      <c r="CK1104" s="17"/>
      <c r="CL1104" s="17"/>
      <c r="CM1104" s="17"/>
      <c r="CN1104" s="17"/>
      <c r="CO1104" s="17"/>
      <c r="CP1104" s="17"/>
      <c r="CQ1104" s="17"/>
      <c r="CR1104" s="17"/>
    </row>
    <row r="1105" spans="2:96" x14ac:dyDescent="0.25">
      <c r="B1105" s="6" t="s">
        <v>514</v>
      </c>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c r="AD1105" s="17"/>
      <c r="AE1105" s="17"/>
      <c r="AF1105" s="17"/>
      <c r="AG1105" s="17"/>
      <c r="AH1105" s="17"/>
      <c r="AI1105" s="17"/>
      <c r="AJ1105" s="17"/>
      <c r="AK1105" s="17"/>
      <c r="AL1105" s="17"/>
      <c r="AM1105" s="17"/>
      <c r="AN1105" s="17"/>
      <c r="AO1105" s="17"/>
      <c r="AP1105" s="17"/>
      <c r="AQ1105" s="17"/>
      <c r="AR1105" s="17"/>
      <c r="AS1105" s="17"/>
      <c r="AT1105" s="17"/>
      <c r="AU1105" s="17"/>
      <c r="AV1105" s="17"/>
      <c r="AW1105" s="17"/>
      <c r="AX1105" s="17"/>
      <c r="AY1105" s="17"/>
      <c r="AZ1105" s="17"/>
      <c r="BA1105" s="17"/>
      <c r="BB1105" s="17"/>
      <c r="BC1105" s="17"/>
      <c r="BD1105" s="17"/>
      <c r="BE1105" s="17"/>
      <c r="BF1105" s="17"/>
      <c r="BG1105" s="17"/>
      <c r="BH1105" s="17"/>
      <c r="BI1105" s="17"/>
      <c r="BJ1105" s="17"/>
      <c r="BK1105" s="17"/>
      <c r="BL1105" s="17"/>
      <c r="BM1105" s="17"/>
      <c r="BN1105" s="17"/>
      <c r="BO1105" s="17"/>
      <c r="BP1105" s="17"/>
      <c r="BQ1105" s="17"/>
      <c r="BR1105" s="17"/>
      <c r="BS1105" s="17"/>
      <c r="BT1105" s="17"/>
      <c r="BU1105" s="17"/>
      <c r="BV1105" s="17"/>
      <c r="BW1105" s="17"/>
      <c r="BX1105" s="17"/>
      <c r="BY1105" s="17"/>
      <c r="BZ1105" s="17"/>
      <c r="CA1105" s="17"/>
      <c r="CB1105" s="17"/>
      <c r="CC1105" s="17"/>
      <c r="CD1105" s="17"/>
      <c r="CE1105" s="17"/>
      <c r="CF1105" s="17"/>
      <c r="CG1105" s="17"/>
      <c r="CH1105" s="17"/>
      <c r="CI1105" s="17"/>
      <c r="CJ1105" s="17"/>
      <c r="CK1105" s="17"/>
      <c r="CL1105" s="17"/>
      <c r="CM1105" s="17"/>
      <c r="CN1105" s="17"/>
      <c r="CO1105" s="17"/>
      <c r="CP1105" s="17"/>
      <c r="CQ1105" s="17"/>
      <c r="CR1105" s="17"/>
    </row>
    <row r="1106" spans="2:96" x14ac:dyDescent="0.25">
      <c r="B1106" s="24" t="s">
        <v>123</v>
      </c>
      <c r="C1106" s="17"/>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c r="AD1106" s="17"/>
      <c r="AE1106" s="17"/>
      <c r="AF1106" s="17"/>
      <c r="AG1106" s="17"/>
      <c r="AH1106" s="17"/>
      <c r="AI1106" s="17"/>
      <c r="AJ1106" s="17"/>
      <c r="AK1106" s="17"/>
      <c r="AL1106" s="17"/>
      <c r="AM1106" s="17"/>
      <c r="AN1106" s="17"/>
      <c r="AO1106" s="17"/>
      <c r="AP1106" s="17"/>
      <c r="AQ1106" s="17"/>
      <c r="AR1106" s="17"/>
      <c r="AS1106" s="17"/>
      <c r="AT1106" s="17"/>
      <c r="AU1106" s="17"/>
      <c r="AV1106" s="17"/>
      <c r="AW1106" s="17"/>
      <c r="AX1106" s="17"/>
      <c r="AY1106" s="17"/>
      <c r="AZ1106" s="17"/>
      <c r="BA1106" s="17"/>
      <c r="BB1106" s="17"/>
      <c r="BC1106" s="17"/>
      <c r="BD1106" s="17"/>
      <c r="BE1106" s="17"/>
      <c r="BF1106" s="17"/>
      <c r="BG1106" s="17"/>
      <c r="BH1106" s="17"/>
      <c r="BI1106" s="17"/>
      <c r="BJ1106" s="17"/>
      <c r="BK1106" s="17"/>
      <c r="BL1106" s="17"/>
      <c r="BM1106" s="17"/>
      <c r="BN1106" s="17"/>
      <c r="BO1106" s="17"/>
      <c r="BP1106" s="17"/>
      <c r="BQ1106" s="17"/>
      <c r="BR1106" s="17"/>
      <c r="BS1106" s="17"/>
      <c r="BT1106" s="17"/>
      <c r="BU1106" s="17"/>
      <c r="BV1106" s="17"/>
      <c r="BW1106" s="17"/>
      <c r="BX1106" s="17"/>
      <c r="BY1106" s="17"/>
      <c r="BZ1106" s="17"/>
      <c r="CA1106" s="17"/>
      <c r="CB1106" s="17"/>
      <c r="CC1106" s="17"/>
      <c r="CD1106" s="17"/>
      <c r="CE1106" s="17"/>
      <c r="CF1106" s="17"/>
      <c r="CG1106" s="17"/>
      <c r="CH1106" s="17"/>
      <c r="CI1106" s="17"/>
      <c r="CJ1106" s="17"/>
      <c r="CK1106" s="17"/>
      <c r="CL1106" s="17"/>
      <c r="CM1106" s="17"/>
      <c r="CN1106" s="17"/>
      <c r="CO1106" s="17"/>
      <c r="CP1106" s="17"/>
      <c r="CQ1106" s="17"/>
      <c r="CR1106" s="17"/>
    </row>
    <row r="1107" spans="2:96" x14ac:dyDescent="0.25">
      <c r="B1107" t="s">
        <v>501</v>
      </c>
      <c r="C1107" s="17">
        <v>3.97232449672636E-2</v>
      </c>
      <c r="D1107" s="17">
        <v>5.4366654909691198E-2</v>
      </c>
      <c r="E1107" s="17">
        <v>2.45127588813665E-2</v>
      </c>
      <c r="F1107" s="17"/>
      <c r="G1107" s="17">
        <v>9.4053289932241203E-3</v>
      </c>
      <c r="H1107" s="17">
        <v>3.99304579075795E-2</v>
      </c>
      <c r="I1107" s="17">
        <v>3.7942445341355401E-2</v>
      </c>
      <c r="J1107" s="17">
        <v>6.1799045778568699E-2</v>
      </c>
      <c r="K1107" s="17">
        <v>5.1452097844364601E-2</v>
      </c>
      <c r="L1107" s="17">
        <v>3.5301014498199099E-2</v>
      </c>
      <c r="M1107" s="17"/>
      <c r="N1107" s="17">
        <v>3.3368452353821E-2</v>
      </c>
      <c r="O1107" s="17">
        <v>3.4589865724335499E-2</v>
      </c>
      <c r="P1107" s="17">
        <v>4.5072834542607201E-2</v>
      </c>
      <c r="Q1107" s="17">
        <v>4.7650837295260498E-2</v>
      </c>
      <c r="R1107" s="17"/>
      <c r="S1107" s="17">
        <v>2.1993426187704002E-2</v>
      </c>
      <c r="T1107" s="17">
        <v>4.0794114951284099E-2</v>
      </c>
      <c r="U1107" s="17">
        <v>4.31874884011395E-2</v>
      </c>
      <c r="V1107" s="17">
        <v>7.1107370053447694E-2</v>
      </c>
      <c r="W1107" s="17">
        <v>4.2019717223259097E-2</v>
      </c>
      <c r="X1107" s="17">
        <v>2.3220555415590999E-2</v>
      </c>
      <c r="Y1107" s="17">
        <v>2.5198027526830601E-2</v>
      </c>
      <c r="Z1107" s="17">
        <v>7.3640987243979897E-2</v>
      </c>
      <c r="AA1107" s="17">
        <v>3.7663975548671999E-2</v>
      </c>
      <c r="AB1107" s="17">
        <v>3.8755414825064997E-2</v>
      </c>
      <c r="AC1107" s="17">
        <v>5.2659331126556998E-2</v>
      </c>
      <c r="AD1107" s="17">
        <v>4.1199989026129001E-2</v>
      </c>
      <c r="AE1107" s="17"/>
      <c r="AF1107" s="17">
        <v>3.421367032777E-2</v>
      </c>
      <c r="AG1107" s="17">
        <v>4.2622970469123798E-2</v>
      </c>
      <c r="AH1107" s="17">
        <v>1.8147668449185101E-2</v>
      </c>
      <c r="AI1107" s="17">
        <v>0.156342905205935</v>
      </c>
      <c r="AJ1107" s="17">
        <v>4.4069912234533902E-2</v>
      </c>
      <c r="AK1107" s="17"/>
      <c r="AL1107" s="17">
        <v>1.9763625086494499E-2</v>
      </c>
      <c r="AM1107" s="17">
        <v>4.7438459685515598E-2</v>
      </c>
      <c r="AN1107" s="17">
        <v>3.1706259897352498E-2</v>
      </c>
      <c r="AO1107" s="17"/>
      <c r="AP1107" s="17">
        <v>3.2886419303540901E-2</v>
      </c>
      <c r="AQ1107" s="17">
        <v>4.4015489363332001E-2</v>
      </c>
      <c r="AR1107" s="17">
        <v>4.4899447877184903E-2</v>
      </c>
      <c r="AS1107" s="17">
        <v>2.9301368569967099E-2</v>
      </c>
      <c r="AT1107" s="17">
        <v>2.92037482407419E-2</v>
      </c>
      <c r="AU1107" s="17"/>
      <c r="AV1107" s="17">
        <v>0.17717430870440201</v>
      </c>
      <c r="AW1107" s="17">
        <v>8.3876017929463295E-2</v>
      </c>
      <c r="AX1107" s="17">
        <v>2.8208982597397E-2</v>
      </c>
      <c r="AY1107" s="17">
        <v>5.7304015675051702E-2</v>
      </c>
      <c r="AZ1107" s="17">
        <v>3.9755448759142102E-2</v>
      </c>
      <c r="BA1107" s="17">
        <v>3.2368316067043698E-2</v>
      </c>
      <c r="BB1107" s="17">
        <v>2.61943459843984E-2</v>
      </c>
      <c r="BC1107" s="17">
        <v>3.15838625747853E-2</v>
      </c>
      <c r="BD1107" s="17">
        <v>2.62190784194881E-2</v>
      </c>
      <c r="BE1107" s="17">
        <v>7.4926254787950494E-2</v>
      </c>
      <c r="BF1107" s="17">
        <v>4.9347127646121702E-2</v>
      </c>
      <c r="BG1107" s="17">
        <v>9.9782303891094108E-3</v>
      </c>
      <c r="BH1107" s="17">
        <v>1.31386227606883E-2</v>
      </c>
      <c r="BI1107" s="17">
        <v>0.115667740273418</v>
      </c>
      <c r="BJ1107" s="17">
        <v>1.82296193952175E-2</v>
      </c>
      <c r="BK1107" s="17">
        <v>4.9844788296337199E-2</v>
      </c>
      <c r="BL1107" s="17"/>
      <c r="BM1107" s="17">
        <v>3.0279962641928199E-2</v>
      </c>
      <c r="BN1107" s="17">
        <v>3.9987430281887802E-2</v>
      </c>
      <c r="BO1107" s="17">
        <v>3.4609340529440397E-2</v>
      </c>
      <c r="BP1107" s="17">
        <v>5.3039775325958299E-2</v>
      </c>
      <c r="BQ1107" s="17">
        <v>4.3621584300864498E-2</v>
      </c>
      <c r="BR1107" s="17">
        <v>3.5155925024069203E-2</v>
      </c>
      <c r="BS1107" s="17"/>
      <c r="BT1107" s="17">
        <v>3.4852483211008999E-2</v>
      </c>
      <c r="BU1107" s="17">
        <v>4.7119210155268501E-2</v>
      </c>
      <c r="BV1107" s="17"/>
      <c r="BW1107" s="17">
        <v>3.2468024822834798E-2</v>
      </c>
      <c r="BX1107" s="17">
        <v>4.9505860073634701E-2</v>
      </c>
      <c r="BY1107" s="17"/>
      <c r="BZ1107" s="17">
        <v>3.8537801670547898E-2</v>
      </c>
      <c r="CA1107" s="17">
        <v>4.1606156416131801E-2</v>
      </c>
      <c r="CB1107" s="17">
        <v>5.7666494531187301E-2</v>
      </c>
      <c r="CC1107" s="17"/>
      <c r="CD1107" s="17">
        <v>4.16087254044296E-2</v>
      </c>
      <c r="CE1107" s="17">
        <v>2.02730554519354E-2</v>
      </c>
      <c r="CF1107" s="17">
        <v>5.7790467490749398E-2</v>
      </c>
      <c r="CG1107" s="17"/>
      <c r="CH1107" s="17">
        <v>3.9102352259419902E-2</v>
      </c>
      <c r="CI1107" s="17">
        <v>2.8096512979879001E-2</v>
      </c>
      <c r="CJ1107" s="17">
        <v>6.0291886327976399E-2</v>
      </c>
      <c r="CK1107" s="17"/>
      <c r="CL1107" s="17">
        <v>5.0483472491318397E-2</v>
      </c>
      <c r="CM1107" s="17">
        <v>2.98897245867835E-2</v>
      </c>
      <c r="CN1107" s="17"/>
      <c r="CO1107" s="17">
        <v>1.63284444518965E-2</v>
      </c>
      <c r="CP1107" s="17">
        <v>2.5867701233866301E-2</v>
      </c>
      <c r="CQ1107" s="17">
        <v>4.2758755076596502E-2</v>
      </c>
      <c r="CR1107" s="17">
        <v>6.8845039253448398E-2</v>
      </c>
    </row>
    <row r="1108" spans="2:96" x14ac:dyDescent="0.25">
      <c r="B1108" t="s">
        <v>502</v>
      </c>
      <c r="C1108" s="17">
        <v>2.4282301454885899E-2</v>
      </c>
      <c r="D1108" s="17">
        <v>2.3152697837232901E-2</v>
      </c>
      <c r="E1108" s="17">
        <v>2.5519154507251399E-2</v>
      </c>
      <c r="F1108" s="17"/>
      <c r="G1108" s="17">
        <v>9.2334144970254908E-3</v>
      </c>
      <c r="H1108" s="17">
        <v>3.6563055457799698E-2</v>
      </c>
      <c r="I1108" s="17">
        <v>3.98569968441011E-2</v>
      </c>
      <c r="J1108" s="17">
        <v>2.68532348800356E-2</v>
      </c>
      <c r="K1108" s="17">
        <v>1.07859200931861E-2</v>
      </c>
      <c r="L1108" s="17">
        <v>1.8582874877681201E-2</v>
      </c>
      <c r="M1108" s="17"/>
      <c r="N1108" s="17">
        <v>2.4194905774301102E-2</v>
      </c>
      <c r="O1108" s="17">
        <v>2.10795566886527E-2</v>
      </c>
      <c r="P1108" s="17">
        <v>3.5786870030648801E-2</v>
      </c>
      <c r="Q1108" s="17">
        <v>1.7872377687972198E-2</v>
      </c>
      <c r="R1108" s="17"/>
      <c r="S1108" s="17">
        <v>6.8314153912205399E-3</v>
      </c>
      <c r="T1108" s="17">
        <v>1.4764124731808201E-2</v>
      </c>
      <c r="U1108" s="17">
        <v>1.8414771608780901E-2</v>
      </c>
      <c r="V1108" s="17">
        <v>1.82717860931478E-2</v>
      </c>
      <c r="W1108" s="17">
        <v>4.6045980261010901E-2</v>
      </c>
      <c r="X1108" s="17">
        <v>1.9082731428891699E-2</v>
      </c>
      <c r="Y1108" s="17">
        <v>3.0997276087316099E-2</v>
      </c>
      <c r="Z1108" s="17">
        <v>0</v>
      </c>
      <c r="AA1108" s="17">
        <v>4.5270866156790497E-2</v>
      </c>
      <c r="AB1108" s="17">
        <v>3.4651667563962103E-2</v>
      </c>
      <c r="AC1108" s="17">
        <v>1.0990059232228599E-2</v>
      </c>
      <c r="AD1108" s="17">
        <v>7.4161193652802701E-2</v>
      </c>
      <c r="AE1108" s="17"/>
      <c r="AF1108" s="17">
        <v>2.4071914640737602E-2</v>
      </c>
      <c r="AG1108" s="17">
        <v>2.4727072097018198E-2</v>
      </c>
      <c r="AH1108" s="17">
        <v>2.9351422732465601E-2</v>
      </c>
      <c r="AI1108" s="17">
        <v>0.110199917234456</v>
      </c>
      <c r="AJ1108" s="17">
        <v>8.2794918309080697E-3</v>
      </c>
      <c r="AK1108" s="17"/>
      <c r="AL1108" s="17">
        <v>3.82046341777105E-3</v>
      </c>
      <c r="AM1108" s="17">
        <v>2.0779982846008301E-2</v>
      </c>
      <c r="AN1108" s="17">
        <v>4.4347970883284397E-2</v>
      </c>
      <c r="AO1108" s="17"/>
      <c r="AP1108" s="17">
        <v>2.6665928639078601E-2</v>
      </c>
      <c r="AQ1108" s="17">
        <v>2.20553140717487E-2</v>
      </c>
      <c r="AR1108" s="17">
        <v>2.8211655039882499E-2</v>
      </c>
      <c r="AS1108" s="17">
        <v>1.9559494223664001E-2</v>
      </c>
      <c r="AT1108" s="17">
        <v>3.0094517846812999E-2</v>
      </c>
      <c r="AU1108" s="17"/>
      <c r="AV1108" s="17">
        <v>0</v>
      </c>
      <c r="AW1108" s="17">
        <v>1.21295906130556E-2</v>
      </c>
      <c r="AX1108" s="17">
        <v>7.1424690631159797E-3</v>
      </c>
      <c r="AY1108" s="17">
        <v>1.9540595766849501E-2</v>
      </c>
      <c r="AZ1108" s="17">
        <v>9.1065582564524208E-3</v>
      </c>
      <c r="BA1108" s="17">
        <v>1.7532336503965101E-2</v>
      </c>
      <c r="BB1108" s="17">
        <v>7.0191363404415202E-2</v>
      </c>
      <c r="BC1108" s="17">
        <v>1.2883541729969699E-2</v>
      </c>
      <c r="BD1108" s="17">
        <v>4.8991472622777602E-2</v>
      </c>
      <c r="BE1108" s="17">
        <v>2.15121258435855E-2</v>
      </c>
      <c r="BF1108" s="17">
        <v>1.4383651274686301E-2</v>
      </c>
      <c r="BG1108" s="17">
        <v>5.3375109834205597E-2</v>
      </c>
      <c r="BH1108" s="17">
        <v>3.7301345146680903E-2</v>
      </c>
      <c r="BI1108" s="17">
        <v>0</v>
      </c>
      <c r="BJ1108" s="17">
        <v>0</v>
      </c>
      <c r="BK1108" s="17">
        <v>1.2881823719145501E-2</v>
      </c>
      <c r="BL1108" s="17"/>
      <c r="BM1108" s="17">
        <v>1.95115701319163E-2</v>
      </c>
      <c r="BN1108" s="17">
        <v>3.9633939756380299E-2</v>
      </c>
      <c r="BO1108" s="17">
        <v>2.6537127332662599E-2</v>
      </c>
      <c r="BP1108" s="17">
        <v>9.4102275237697795E-3</v>
      </c>
      <c r="BQ1108" s="17">
        <v>9.8141803636140699E-3</v>
      </c>
      <c r="BR1108" s="17">
        <v>3.6518518912958799E-2</v>
      </c>
      <c r="BS1108" s="17"/>
      <c r="BT1108" s="17">
        <v>2.25647047802435E-2</v>
      </c>
      <c r="BU1108" s="17">
        <v>2.77199138128966E-2</v>
      </c>
      <c r="BV1108" s="17"/>
      <c r="BW1108" s="17">
        <v>1.93485813430153E-2</v>
      </c>
      <c r="BX1108" s="17">
        <v>2.7845183330619101E-2</v>
      </c>
      <c r="BY1108" s="17"/>
      <c r="BZ1108" s="17">
        <v>2.44008103318177E-2</v>
      </c>
      <c r="CA1108" s="17">
        <v>3.0168850058101299E-2</v>
      </c>
      <c r="CB1108" s="17">
        <v>1.1285179059966399E-2</v>
      </c>
      <c r="CC1108" s="17"/>
      <c r="CD1108" s="17">
        <v>2.2338940936849801E-2</v>
      </c>
      <c r="CE1108" s="17">
        <v>1.7139240598383301E-2</v>
      </c>
      <c r="CF1108" s="17">
        <v>2.0018591129125799E-2</v>
      </c>
      <c r="CG1108" s="17"/>
      <c r="CH1108" s="17">
        <v>2.5034639119933099E-2</v>
      </c>
      <c r="CI1108" s="17">
        <v>1.9111977118655199E-2</v>
      </c>
      <c r="CJ1108" s="17">
        <v>1.42556932079335E-2</v>
      </c>
      <c r="CK1108" s="17"/>
      <c r="CL1108" s="17">
        <v>2.21625317841701E-2</v>
      </c>
      <c r="CM1108" s="17">
        <v>2.7131892593270701E-2</v>
      </c>
      <c r="CN1108" s="17"/>
      <c r="CO1108" s="17">
        <v>0</v>
      </c>
      <c r="CP1108" s="17">
        <v>1.5775700070975701E-2</v>
      </c>
      <c r="CQ1108" s="17">
        <v>2.6389537004112899E-2</v>
      </c>
      <c r="CR1108" s="17">
        <v>4.5305189700263697E-2</v>
      </c>
    </row>
    <row r="1109" spans="2:96" x14ac:dyDescent="0.25">
      <c r="B1109" t="s">
        <v>503</v>
      </c>
      <c r="C1109" s="17">
        <v>3.7651945173269002E-2</v>
      </c>
      <c r="D1109" s="17">
        <v>3.8644826905095402E-2</v>
      </c>
      <c r="E1109" s="17">
        <v>3.6882683702517897E-2</v>
      </c>
      <c r="F1109" s="17"/>
      <c r="G1109" s="17">
        <v>2.8412911152749999E-2</v>
      </c>
      <c r="H1109" s="17">
        <v>1.4877599183988999E-2</v>
      </c>
      <c r="I1109" s="17">
        <v>5.6303828002508799E-2</v>
      </c>
      <c r="J1109" s="17">
        <v>5.3085761631555699E-2</v>
      </c>
      <c r="K1109" s="17">
        <v>5.4563067041160401E-2</v>
      </c>
      <c r="L1109" s="17">
        <v>2.3276428838238598E-2</v>
      </c>
      <c r="M1109" s="17"/>
      <c r="N1109" s="17">
        <v>3.4743360738521301E-2</v>
      </c>
      <c r="O1109" s="17">
        <v>4.3922093977227301E-2</v>
      </c>
      <c r="P1109" s="17">
        <v>3.10221342723822E-2</v>
      </c>
      <c r="Q1109" s="17">
        <v>4.0502804535941801E-2</v>
      </c>
      <c r="R1109" s="17"/>
      <c r="S1109" s="17">
        <v>1.9645586939453001E-2</v>
      </c>
      <c r="T1109" s="17">
        <v>4.1474525500923801E-2</v>
      </c>
      <c r="U1109" s="17">
        <v>1.8272705774386899E-2</v>
      </c>
      <c r="V1109" s="17">
        <v>2.7228937261916799E-2</v>
      </c>
      <c r="W1109" s="17">
        <v>4.2288799974051397E-2</v>
      </c>
      <c r="X1109" s="17">
        <v>6.1588670348126102E-2</v>
      </c>
      <c r="Y1109" s="17">
        <v>1.80565762402548E-2</v>
      </c>
      <c r="Z1109" s="17">
        <v>5.3045911921033598E-2</v>
      </c>
      <c r="AA1109" s="17">
        <v>2.5723534221483602E-2</v>
      </c>
      <c r="AB1109" s="17">
        <v>7.1739620638025303E-2</v>
      </c>
      <c r="AC1109" s="17">
        <v>5.9818290551890703E-2</v>
      </c>
      <c r="AD1109" s="17">
        <v>4.20429966611734E-2</v>
      </c>
      <c r="AE1109" s="17"/>
      <c r="AF1109" s="17">
        <v>3.2717581617981398E-2</v>
      </c>
      <c r="AG1109" s="17">
        <v>5.4546741714343802E-2</v>
      </c>
      <c r="AH1109" s="17">
        <v>1.11351897307646E-2</v>
      </c>
      <c r="AI1109" s="17">
        <v>7.2704582522589795E-2</v>
      </c>
      <c r="AJ1109" s="17">
        <v>2.3691906643135599E-2</v>
      </c>
      <c r="AK1109" s="17"/>
      <c r="AL1109" s="17">
        <v>2.5803642030669399E-2</v>
      </c>
      <c r="AM1109" s="17">
        <v>4.5421848326466202E-2</v>
      </c>
      <c r="AN1109" s="17">
        <v>2.7210141726750701E-2</v>
      </c>
      <c r="AO1109" s="17"/>
      <c r="AP1109" s="17">
        <v>4.0007474844438597E-2</v>
      </c>
      <c r="AQ1109" s="17">
        <v>4.6042584937727199E-2</v>
      </c>
      <c r="AR1109" s="17">
        <v>4.1583793965612501E-2</v>
      </c>
      <c r="AS1109" s="17">
        <v>2.2035454704548402E-2</v>
      </c>
      <c r="AT1109" s="17">
        <v>0</v>
      </c>
      <c r="AU1109" s="17"/>
      <c r="AV1109" s="17">
        <v>0</v>
      </c>
      <c r="AW1109" s="17">
        <v>0.107859489579888</v>
      </c>
      <c r="AX1109" s="17">
        <v>2.7554748323548199E-2</v>
      </c>
      <c r="AY1109" s="17">
        <v>3.9117236601205502E-2</v>
      </c>
      <c r="AZ1109" s="17">
        <v>3.4812183059108902E-2</v>
      </c>
      <c r="BA1109" s="17">
        <v>2.4842760348758899E-2</v>
      </c>
      <c r="BB1109" s="17">
        <v>4.7708512928703199E-2</v>
      </c>
      <c r="BC1109" s="17">
        <v>5.6558525185877902E-2</v>
      </c>
      <c r="BD1109" s="17">
        <v>1.4748200028356801E-2</v>
      </c>
      <c r="BE1109" s="17">
        <v>1.8690221877853599E-2</v>
      </c>
      <c r="BF1109" s="17">
        <v>6.4702617370356402E-2</v>
      </c>
      <c r="BG1109" s="17">
        <v>2.8205538911924299E-2</v>
      </c>
      <c r="BH1109" s="17">
        <v>2.5066340823081099E-2</v>
      </c>
      <c r="BI1109" s="17">
        <v>3.9879321663923599E-2</v>
      </c>
      <c r="BJ1109" s="17">
        <v>0</v>
      </c>
      <c r="BK1109" s="17">
        <v>1.1976194562502601E-2</v>
      </c>
      <c r="BL1109" s="17"/>
      <c r="BM1109" s="17">
        <v>3.9916446176744703E-2</v>
      </c>
      <c r="BN1109" s="17">
        <v>3.64247830278197E-2</v>
      </c>
      <c r="BO1109" s="17">
        <v>4.3907611733165403E-2</v>
      </c>
      <c r="BP1109" s="17">
        <v>4.9403933874400299E-2</v>
      </c>
      <c r="BQ1109" s="17">
        <v>9.9744482753491102E-3</v>
      </c>
      <c r="BR1109" s="17">
        <v>2.8306901336879398E-2</v>
      </c>
      <c r="BS1109" s="17"/>
      <c r="BT1109" s="17">
        <v>3.2510060092992302E-2</v>
      </c>
      <c r="BU1109" s="17">
        <v>4.6710356280018198E-2</v>
      </c>
      <c r="BV1109" s="17"/>
      <c r="BW1109" s="17">
        <v>4.1168295500259799E-2</v>
      </c>
      <c r="BX1109" s="17">
        <v>3.6173098777231003E-2</v>
      </c>
      <c r="BY1109" s="17"/>
      <c r="BZ1109" s="17">
        <v>4.1018716968213201E-2</v>
      </c>
      <c r="CA1109" s="17">
        <v>2.6855732663434599E-2</v>
      </c>
      <c r="CB1109" s="17">
        <v>2.74945273926459E-2</v>
      </c>
      <c r="CC1109" s="17"/>
      <c r="CD1109" s="17">
        <v>3.7165696923587198E-2</v>
      </c>
      <c r="CE1109" s="17">
        <v>3.91475925826896E-2</v>
      </c>
      <c r="CF1109" s="17">
        <v>5.8627942703985698E-2</v>
      </c>
      <c r="CG1109" s="17"/>
      <c r="CH1109" s="17">
        <v>3.4903201006767803E-2</v>
      </c>
      <c r="CI1109" s="17">
        <v>3.3754670565161203E-2</v>
      </c>
      <c r="CJ1109" s="17">
        <v>6.7104564237567693E-2</v>
      </c>
      <c r="CK1109" s="17"/>
      <c r="CL1109" s="17">
        <v>4.5443020578066401E-2</v>
      </c>
      <c r="CM1109" s="17">
        <v>2.57441918226128E-2</v>
      </c>
      <c r="CN1109" s="17"/>
      <c r="CO1109" s="17">
        <v>6.2246397189751196E-3</v>
      </c>
      <c r="CP1109" s="17">
        <v>2.5800850698728301E-2</v>
      </c>
      <c r="CQ1109" s="17">
        <v>4.2261827466201302E-2</v>
      </c>
      <c r="CR1109" s="17">
        <v>6.2817587798795302E-2</v>
      </c>
    </row>
    <row r="1110" spans="2:96" x14ac:dyDescent="0.25">
      <c r="B1110" t="s">
        <v>504</v>
      </c>
      <c r="C1110" s="17">
        <v>5.4116212475298402E-2</v>
      </c>
      <c r="D1110" s="17">
        <v>6.3459843644786296E-2</v>
      </c>
      <c r="E1110" s="17">
        <v>4.5259330559471601E-2</v>
      </c>
      <c r="F1110" s="17"/>
      <c r="G1110" s="17">
        <v>8.7630883430268702E-2</v>
      </c>
      <c r="H1110" s="17">
        <v>5.5248095157294203E-2</v>
      </c>
      <c r="I1110" s="17">
        <v>6.5997468021827099E-2</v>
      </c>
      <c r="J1110" s="17">
        <v>4.35239972448229E-2</v>
      </c>
      <c r="K1110" s="17">
        <v>4.68798845347018E-2</v>
      </c>
      <c r="L1110" s="17">
        <v>3.4704930638886203E-2</v>
      </c>
      <c r="M1110" s="17"/>
      <c r="N1110" s="17">
        <v>4.8956734691971197E-2</v>
      </c>
      <c r="O1110" s="17">
        <v>4.9449668799084502E-2</v>
      </c>
      <c r="P1110" s="17">
        <v>7.8993520875093107E-2</v>
      </c>
      <c r="Q1110" s="17">
        <v>4.3286430598661801E-2</v>
      </c>
      <c r="R1110" s="17"/>
      <c r="S1110" s="17">
        <v>5.2899775746291698E-2</v>
      </c>
      <c r="T1110" s="17">
        <v>6.6557370234654301E-2</v>
      </c>
      <c r="U1110" s="17">
        <v>4.0911014444168302E-2</v>
      </c>
      <c r="V1110" s="17">
        <v>4.59620181063349E-2</v>
      </c>
      <c r="W1110" s="17">
        <v>6.4318071379928302E-2</v>
      </c>
      <c r="X1110" s="17">
        <v>5.4931637744218602E-2</v>
      </c>
      <c r="Y1110" s="17">
        <v>2.6527510745739901E-2</v>
      </c>
      <c r="Z1110" s="17">
        <v>3.2318669042314799E-2</v>
      </c>
      <c r="AA1110" s="17">
        <v>5.9852056898225502E-2</v>
      </c>
      <c r="AB1110" s="17">
        <v>7.2832504026444395E-2</v>
      </c>
      <c r="AC1110" s="17">
        <v>4.46980594053717E-2</v>
      </c>
      <c r="AD1110" s="17">
        <v>8.06067090021029E-2</v>
      </c>
      <c r="AE1110" s="17"/>
      <c r="AF1110" s="17">
        <v>4.0910348381708199E-2</v>
      </c>
      <c r="AG1110" s="17">
        <v>6.8792410381823002E-2</v>
      </c>
      <c r="AH1110" s="17">
        <v>4.5054495218848703E-2</v>
      </c>
      <c r="AI1110" s="17">
        <v>8.2479940797655499E-2</v>
      </c>
      <c r="AJ1110" s="17">
        <v>5.91241429938014E-2</v>
      </c>
      <c r="AK1110" s="17"/>
      <c r="AL1110" s="17">
        <v>3.8994939110719697E-2</v>
      </c>
      <c r="AM1110" s="17">
        <v>6.8800715425744605E-2</v>
      </c>
      <c r="AN1110" s="17">
        <v>6.9382037259335796E-2</v>
      </c>
      <c r="AO1110" s="17"/>
      <c r="AP1110" s="17">
        <v>5.8681889238213901E-2</v>
      </c>
      <c r="AQ1110" s="17">
        <v>4.6714091817316498E-2</v>
      </c>
      <c r="AR1110" s="17">
        <v>5.2076071910515997E-2</v>
      </c>
      <c r="AS1110" s="17">
        <v>6.7541272906162506E-2</v>
      </c>
      <c r="AT1110" s="17">
        <v>0</v>
      </c>
      <c r="AU1110" s="17"/>
      <c r="AV1110" s="17">
        <v>0</v>
      </c>
      <c r="AW1110" s="17">
        <v>2.5965525478282899E-2</v>
      </c>
      <c r="AX1110" s="17">
        <v>3.4526836617136403E-2</v>
      </c>
      <c r="AY1110" s="17">
        <v>3.6832638252049001E-2</v>
      </c>
      <c r="AZ1110" s="17">
        <v>4.0899402362714297E-2</v>
      </c>
      <c r="BA1110" s="17">
        <v>8.9998757011113401E-2</v>
      </c>
      <c r="BB1110" s="17">
        <v>3.6275960822965303E-2</v>
      </c>
      <c r="BC1110" s="17">
        <v>7.2966770818880297E-2</v>
      </c>
      <c r="BD1110" s="17">
        <v>9.99503716227952E-2</v>
      </c>
      <c r="BE1110" s="17">
        <v>3.8986255983443303E-2</v>
      </c>
      <c r="BF1110" s="17">
        <v>4.6309274851236801E-2</v>
      </c>
      <c r="BG1110" s="17">
        <v>9.9786691703532798E-2</v>
      </c>
      <c r="BH1110" s="17">
        <v>1.44010625866568E-2</v>
      </c>
      <c r="BI1110" s="17">
        <v>3.9991590080089498E-2</v>
      </c>
      <c r="BJ1110" s="17">
        <v>2.0598228416521799E-2</v>
      </c>
      <c r="BK1110" s="17">
        <v>4.88930200596236E-2</v>
      </c>
      <c r="BL1110" s="17"/>
      <c r="BM1110" s="17">
        <v>6.6949173031197601E-2</v>
      </c>
      <c r="BN1110" s="17">
        <v>4.5321203113409897E-2</v>
      </c>
      <c r="BO1110" s="17">
        <v>3.7828498477777403E-2</v>
      </c>
      <c r="BP1110" s="17">
        <v>4.9578663675532902E-2</v>
      </c>
      <c r="BQ1110" s="17">
        <v>7.5228056951794395E-2</v>
      </c>
      <c r="BR1110" s="17">
        <v>6.6856713390277697E-2</v>
      </c>
      <c r="BS1110" s="17"/>
      <c r="BT1110" s="17">
        <v>5.1127036391534E-2</v>
      </c>
      <c r="BU1110" s="17">
        <v>6.0515862567276001E-2</v>
      </c>
      <c r="BV1110" s="17"/>
      <c r="BW1110" s="17">
        <v>4.3224010647148398E-2</v>
      </c>
      <c r="BX1110" s="17">
        <v>6.6049274458031104E-2</v>
      </c>
      <c r="BY1110" s="17"/>
      <c r="BZ1110" s="17">
        <v>5.4160193970794801E-2</v>
      </c>
      <c r="CA1110" s="17">
        <v>3.9154973444401102E-2</v>
      </c>
      <c r="CB1110" s="17">
        <v>9.45494586219639E-2</v>
      </c>
      <c r="CC1110" s="17"/>
      <c r="CD1110" s="17">
        <v>5.1369526685841202E-2</v>
      </c>
      <c r="CE1110" s="17">
        <v>8.5906764181874207E-2</v>
      </c>
      <c r="CF1110" s="17">
        <v>6.9936374119999603E-2</v>
      </c>
      <c r="CG1110" s="17"/>
      <c r="CH1110" s="17">
        <v>4.9867473319850503E-2</v>
      </c>
      <c r="CI1110" s="17">
        <v>5.1529468635966101E-2</v>
      </c>
      <c r="CJ1110" s="17">
        <v>7.0428302154163805E-2</v>
      </c>
      <c r="CK1110" s="17"/>
      <c r="CL1110" s="17">
        <v>5.9267447072190803E-2</v>
      </c>
      <c r="CM1110" s="17">
        <v>4.7644159834554001E-2</v>
      </c>
      <c r="CN1110" s="17"/>
      <c r="CO1110" s="17">
        <v>7.1576794161091903E-2</v>
      </c>
      <c r="CP1110" s="17">
        <v>4.19876117970025E-2</v>
      </c>
      <c r="CQ1110" s="17">
        <v>5.1391468694489399E-2</v>
      </c>
      <c r="CR1110" s="17">
        <v>7.6215709639086998E-2</v>
      </c>
    </row>
    <row r="1111" spans="2:96" x14ac:dyDescent="0.25">
      <c r="B1111" t="s">
        <v>505</v>
      </c>
      <c r="C1111" s="17">
        <v>7.44423633611173E-2</v>
      </c>
      <c r="D1111" s="17">
        <v>7.0496877158278695E-2</v>
      </c>
      <c r="E1111" s="17">
        <v>7.7543087560910398E-2</v>
      </c>
      <c r="F1111" s="17"/>
      <c r="G1111" s="17">
        <v>0.10676366425303099</v>
      </c>
      <c r="H1111" s="17">
        <v>7.2034194597236298E-2</v>
      </c>
      <c r="I1111" s="17">
        <v>9.7614964413607105E-2</v>
      </c>
      <c r="J1111" s="17">
        <v>7.6371961359382304E-2</v>
      </c>
      <c r="K1111" s="17">
        <v>6.7657322764831607E-2</v>
      </c>
      <c r="L1111" s="17">
        <v>3.9013695565671101E-2</v>
      </c>
      <c r="M1111" s="17"/>
      <c r="N1111" s="17">
        <v>7.5156051491885797E-2</v>
      </c>
      <c r="O1111" s="17">
        <v>8.2389245397862396E-2</v>
      </c>
      <c r="P1111" s="17">
        <v>6.17292011675293E-2</v>
      </c>
      <c r="Q1111" s="17">
        <v>7.2576307913703994E-2</v>
      </c>
      <c r="R1111" s="17"/>
      <c r="S1111" s="17">
        <v>8.3314487203158302E-2</v>
      </c>
      <c r="T1111" s="17">
        <v>8.7655419644481605E-2</v>
      </c>
      <c r="U1111" s="17">
        <v>8.6514801752451798E-2</v>
      </c>
      <c r="V1111" s="17">
        <v>4.32938299988882E-2</v>
      </c>
      <c r="W1111" s="17">
        <v>8.9051825496652595E-2</v>
      </c>
      <c r="X1111" s="17">
        <v>7.3724932421455697E-2</v>
      </c>
      <c r="Y1111" s="17">
        <v>7.8027503145409793E-2</v>
      </c>
      <c r="Z1111" s="17">
        <v>8.0310958165963606E-2</v>
      </c>
      <c r="AA1111" s="17">
        <v>7.2210766680966001E-2</v>
      </c>
      <c r="AB1111" s="17">
        <v>6.61946792640902E-2</v>
      </c>
      <c r="AC1111" s="17">
        <v>4.7049912130569402E-2</v>
      </c>
      <c r="AD1111" s="17">
        <v>6.63476637859306E-2</v>
      </c>
      <c r="AE1111" s="17"/>
      <c r="AF1111" s="17">
        <v>6.0548072096846803E-2</v>
      </c>
      <c r="AG1111" s="17">
        <v>8.7040562614031397E-2</v>
      </c>
      <c r="AH1111" s="17">
        <v>5.3958403853569002E-2</v>
      </c>
      <c r="AI1111" s="17">
        <v>0</v>
      </c>
      <c r="AJ1111" s="17">
        <v>8.5225814245127096E-2</v>
      </c>
      <c r="AK1111" s="17"/>
      <c r="AL1111" s="17">
        <v>6.1491624866417703E-2</v>
      </c>
      <c r="AM1111" s="17">
        <v>8.1801814620248103E-2</v>
      </c>
      <c r="AN1111" s="17">
        <v>4.0240529618103399E-2</v>
      </c>
      <c r="AO1111" s="17"/>
      <c r="AP1111" s="17">
        <v>7.4594488991592905E-2</v>
      </c>
      <c r="AQ1111" s="17">
        <v>7.0532678110468705E-2</v>
      </c>
      <c r="AR1111" s="17">
        <v>7.6139426341835695E-2</v>
      </c>
      <c r="AS1111" s="17">
        <v>7.8275843803800399E-2</v>
      </c>
      <c r="AT1111" s="17">
        <v>6.3112087255576599E-2</v>
      </c>
      <c r="AU1111" s="17"/>
      <c r="AV1111" s="17">
        <v>0</v>
      </c>
      <c r="AW1111" s="17">
        <v>8.8898929690171102E-2</v>
      </c>
      <c r="AX1111" s="17">
        <v>8.7557791948287694E-2</v>
      </c>
      <c r="AY1111" s="17">
        <v>4.5525596555870303E-2</v>
      </c>
      <c r="AZ1111" s="17">
        <v>7.0339874771309596E-2</v>
      </c>
      <c r="BA1111" s="17">
        <v>5.22072175302968E-2</v>
      </c>
      <c r="BB1111" s="17">
        <v>0.10575571160686401</v>
      </c>
      <c r="BC1111" s="17">
        <v>7.5352450858776995E-2</v>
      </c>
      <c r="BD1111" s="17">
        <v>6.6733235874068E-2</v>
      </c>
      <c r="BE1111" s="17">
        <v>5.2508074502438801E-2</v>
      </c>
      <c r="BF1111" s="17">
        <v>7.1281848716153895E-2</v>
      </c>
      <c r="BG1111" s="17">
        <v>7.9712911814024207E-2</v>
      </c>
      <c r="BH1111" s="17">
        <v>0.133046473298394</v>
      </c>
      <c r="BI1111" s="17">
        <v>9.80421745747901E-2</v>
      </c>
      <c r="BJ1111" s="17">
        <v>0.10750046679377</v>
      </c>
      <c r="BK1111" s="17">
        <v>2.8169450935946101E-2</v>
      </c>
      <c r="BL1111" s="17"/>
      <c r="BM1111" s="17">
        <v>7.8694339167039704E-2</v>
      </c>
      <c r="BN1111" s="17">
        <v>7.8009814990013304E-2</v>
      </c>
      <c r="BO1111" s="17">
        <v>5.57743368716931E-2</v>
      </c>
      <c r="BP1111" s="17">
        <v>8.2442043494813794E-2</v>
      </c>
      <c r="BQ1111" s="17">
        <v>5.4466091905067598E-2</v>
      </c>
      <c r="BR1111" s="17">
        <v>9.39651698300982E-2</v>
      </c>
      <c r="BS1111" s="17"/>
      <c r="BT1111" s="17">
        <v>6.6431275215398697E-2</v>
      </c>
      <c r="BU1111" s="17">
        <v>8.4883130816568494E-2</v>
      </c>
      <c r="BV1111" s="17"/>
      <c r="BW1111" s="17">
        <v>7.3988153436914006E-2</v>
      </c>
      <c r="BX1111" s="17">
        <v>8.4676576608654505E-2</v>
      </c>
      <c r="BY1111" s="17"/>
      <c r="BZ1111" s="17">
        <v>7.7417558622228003E-2</v>
      </c>
      <c r="CA1111" s="17">
        <v>6.58356959217756E-2</v>
      </c>
      <c r="CB1111" s="17">
        <v>4.5919276444314303E-2</v>
      </c>
      <c r="CC1111" s="17"/>
      <c r="CD1111" s="17">
        <v>7.6203537838806096E-2</v>
      </c>
      <c r="CE1111" s="17">
        <v>7.3865480915933798E-2</v>
      </c>
      <c r="CF1111" s="17">
        <v>9.0239086853281705E-2</v>
      </c>
      <c r="CG1111" s="17"/>
      <c r="CH1111" s="17">
        <v>7.4037653203839995E-2</v>
      </c>
      <c r="CI1111" s="17">
        <v>8.4346418071634802E-2</v>
      </c>
      <c r="CJ1111" s="17">
        <v>8.7881231730125103E-2</v>
      </c>
      <c r="CK1111" s="17"/>
      <c r="CL1111" s="17">
        <v>7.6835581097864994E-2</v>
      </c>
      <c r="CM1111" s="17">
        <v>6.7584249839278396E-2</v>
      </c>
      <c r="CN1111" s="17"/>
      <c r="CO1111" s="17">
        <v>6.9555805762727102E-2</v>
      </c>
      <c r="CP1111" s="17">
        <v>6.63361986847813E-2</v>
      </c>
      <c r="CQ1111" s="17">
        <v>8.3644194710967207E-2</v>
      </c>
      <c r="CR1111" s="17">
        <v>7.3869036628986098E-2</v>
      </c>
    </row>
    <row r="1112" spans="2:96" x14ac:dyDescent="0.25">
      <c r="B1112" t="s">
        <v>506</v>
      </c>
      <c r="C1112" s="17">
        <v>0.16892325858172899</v>
      </c>
      <c r="D1112" s="17">
        <v>0.143759482521611</v>
      </c>
      <c r="E1112" s="17">
        <v>0.19447168821453201</v>
      </c>
      <c r="F1112" s="17"/>
      <c r="G1112" s="17">
        <v>0.17195176168527901</v>
      </c>
      <c r="H1112" s="17">
        <v>0.176081259042457</v>
      </c>
      <c r="I1112" s="17">
        <v>0.14765943677913801</v>
      </c>
      <c r="J1112" s="17">
        <v>0.173463243761736</v>
      </c>
      <c r="K1112" s="17">
        <v>0.18703926632693699</v>
      </c>
      <c r="L1112" s="17">
        <v>0.16246267558893901</v>
      </c>
      <c r="M1112" s="17"/>
      <c r="N1112" s="17">
        <v>0.15478610706016399</v>
      </c>
      <c r="O1112" s="17">
        <v>0.15348139821376999</v>
      </c>
      <c r="P1112" s="17">
        <v>0.15184359464597399</v>
      </c>
      <c r="Q1112" s="17">
        <v>0.21705583408802501</v>
      </c>
      <c r="R1112" s="17"/>
      <c r="S1112" s="17">
        <v>0.179259329781469</v>
      </c>
      <c r="T1112" s="17">
        <v>0.181847284410145</v>
      </c>
      <c r="U1112" s="17">
        <v>0.19483815582938599</v>
      </c>
      <c r="V1112" s="17">
        <v>0.111483977568255</v>
      </c>
      <c r="W1112" s="17">
        <v>0.12592412561086</v>
      </c>
      <c r="X1112" s="17">
        <v>0.17440288359234801</v>
      </c>
      <c r="Y1112" s="17">
        <v>0.23065491079093101</v>
      </c>
      <c r="Z1112" s="17">
        <v>0.21220041541514201</v>
      </c>
      <c r="AA1112" s="17">
        <v>0.15509435284899301</v>
      </c>
      <c r="AB1112" s="17">
        <v>0.13969956637125699</v>
      </c>
      <c r="AC1112" s="17">
        <v>0.181502589672666</v>
      </c>
      <c r="AD1112" s="17">
        <v>0.14608450112180599</v>
      </c>
      <c r="AE1112" s="17"/>
      <c r="AF1112" s="17">
        <v>0.14771407742943399</v>
      </c>
      <c r="AG1112" s="17">
        <v>0.15975719571640301</v>
      </c>
      <c r="AH1112" s="17">
        <v>0.150277765615491</v>
      </c>
      <c r="AI1112" s="17">
        <v>0.19385298685567501</v>
      </c>
      <c r="AJ1112" s="17">
        <v>0.22434932184874201</v>
      </c>
      <c r="AK1112" s="17"/>
      <c r="AL1112" s="17">
        <v>0.139061646808471</v>
      </c>
      <c r="AM1112" s="17">
        <v>0.16580754484309401</v>
      </c>
      <c r="AN1112" s="17">
        <v>0.14504680936516201</v>
      </c>
      <c r="AO1112" s="17"/>
      <c r="AP1112" s="17">
        <v>0.18337984484053699</v>
      </c>
      <c r="AQ1112" s="17">
        <v>0.18447462940130999</v>
      </c>
      <c r="AR1112" s="17">
        <v>0.15110699386121501</v>
      </c>
      <c r="AS1112" s="17">
        <v>0.182016933758336</v>
      </c>
      <c r="AT1112" s="17">
        <v>0.18897368316722199</v>
      </c>
      <c r="AU1112" s="17"/>
      <c r="AV1112" s="17">
        <v>0.52607147177620095</v>
      </c>
      <c r="AW1112" s="17">
        <v>0.16949861017666501</v>
      </c>
      <c r="AX1112" s="17">
        <v>0.21907399545813</v>
      </c>
      <c r="AY1112" s="17">
        <v>0.20468830927717799</v>
      </c>
      <c r="AZ1112" s="17">
        <v>0.15620985247282501</v>
      </c>
      <c r="BA1112" s="17">
        <v>0.16332617776720601</v>
      </c>
      <c r="BB1112" s="17">
        <v>0.15282027180334201</v>
      </c>
      <c r="BC1112" s="17">
        <v>0.1935512502374</v>
      </c>
      <c r="BD1112" s="17">
        <v>0.114977718333139</v>
      </c>
      <c r="BE1112" s="17">
        <v>0.151813428740007</v>
      </c>
      <c r="BF1112" s="17">
        <v>0.140609111489882</v>
      </c>
      <c r="BG1112" s="17">
        <v>0.14557259545823201</v>
      </c>
      <c r="BH1112" s="17">
        <v>9.2854459393219402E-2</v>
      </c>
      <c r="BI1112" s="17">
        <v>0.153056129384502</v>
      </c>
      <c r="BJ1112" s="17">
        <v>0.25438493174254101</v>
      </c>
      <c r="BK1112" s="17">
        <v>0.18381913902654201</v>
      </c>
      <c r="BL1112" s="17"/>
      <c r="BM1112" s="17">
        <v>0.18787452544813199</v>
      </c>
      <c r="BN1112" s="17">
        <v>0.172779111128953</v>
      </c>
      <c r="BO1112" s="17">
        <v>0.16092321568875201</v>
      </c>
      <c r="BP1112" s="17">
        <v>0.16403521805462901</v>
      </c>
      <c r="BQ1112" s="17">
        <v>0.139909116768754</v>
      </c>
      <c r="BR1112" s="17">
        <v>0.16314090725247901</v>
      </c>
      <c r="BS1112" s="17"/>
      <c r="BT1112" s="17">
        <v>0.16827718250820101</v>
      </c>
      <c r="BU1112" s="17">
        <v>0.16657667405308099</v>
      </c>
      <c r="BV1112" s="17"/>
      <c r="BW1112" s="17">
        <v>0.17342531196497299</v>
      </c>
      <c r="BX1112" s="17">
        <v>0.14900353353710899</v>
      </c>
      <c r="BY1112" s="17"/>
      <c r="BZ1112" s="17">
        <v>0.16365238850950001</v>
      </c>
      <c r="CA1112" s="17">
        <v>0.18747552697608399</v>
      </c>
      <c r="CB1112" s="17">
        <v>0.18116276845940801</v>
      </c>
      <c r="CC1112" s="17"/>
      <c r="CD1112" s="17">
        <v>0.15901806980784799</v>
      </c>
      <c r="CE1112" s="17">
        <v>0.18467337814634299</v>
      </c>
      <c r="CF1112" s="17">
        <v>0.199734598259135</v>
      </c>
      <c r="CG1112" s="17"/>
      <c r="CH1112" s="17">
        <v>0.167284111925638</v>
      </c>
      <c r="CI1112" s="17">
        <v>0.15953272877939001</v>
      </c>
      <c r="CJ1112" s="17">
        <v>0.18547715850704699</v>
      </c>
      <c r="CK1112" s="17"/>
      <c r="CL1112" s="17">
        <v>0.166824156356014</v>
      </c>
      <c r="CM1112" s="17">
        <v>0.16929172139134499</v>
      </c>
      <c r="CN1112" s="17"/>
      <c r="CO1112" s="17">
        <v>0.136641153405932</v>
      </c>
      <c r="CP1112" s="17">
        <v>0.16435600049775501</v>
      </c>
      <c r="CQ1112" s="17">
        <v>0.16435339184704201</v>
      </c>
      <c r="CR1112" s="17">
        <v>0.19828405177699601</v>
      </c>
    </row>
    <row r="1113" spans="2:96" x14ac:dyDescent="0.25">
      <c r="B1113" t="s">
        <v>507</v>
      </c>
      <c r="C1113" s="17">
        <v>0.15641761615802099</v>
      </c>
      <c r="D1113" s="17">
        <v>0.16168889304248901</v>
      </c>
      <c r="E1113" s="17">
        <v>0.151056339790096</v>
      </c>
      <c r="F1113" s="17"/>
      <c r="G1113" s="17">
        <v>0.154552144287987</v>
      </c>
      <c r="H1113" s="17">
        <v>0.165601981067938</v>
      </c>
      <c r="I1113" s="17">
        <v>0.15958655390578</v>
      </c>
      <c r="J1113" s="17">
        <v>0.16316094585947799</v>
      </c>
      <c r="K1113" s="17">
        <v>0.13734043080810801</v>
      </c>
      <c r="L1113" s="17">
        <v>0.154910506235478</v>
      </c>
      <c r="M1113" s="17"/>
      <c r="N1113" s="17">
        <v>0.17549512629105499</v>
      </c>
      <c r="O1113" s="17">
        <v>0.171190323508779</v>
      </c>
      <c r="P1113" s="17">
        <v>0.156817251377318</v>
      </c>
      <c r="Q1113" s="17">
        <v>0.119943359176216</v>
      </c>
      <c r="R1113" s="17"/>
      <c r="S1113" s="17">
        <v>0.161956189660104</v>
      </c>
      <c r="T1113" s="17">
        <v>0.17053628145547001</v>
      </c>
      <c r="U1113" s="17">
        <v>0.14171599585993599</v>
      </c>
      <c r="V1113" s="17">
        <v>0.19458353676022999</v>
      </c>
      <c r="W1113" s="17">
        <v>0.121646612479023</v>
      </c>
      <c r="X1113" s="17">
        <v>0.115675303583886</v>
      </c>
      <c r="Y1113" s="17">
        <v>0.191441323443483</v>
      </c>
      <c r="Z1113" s="17">
        <v>0.175726477198067</v>
      </c>
      <c r="AA1113" s="17">
        <v>0.15625886075387699</v>
      </c>
      <c r="AB1113" s="17">
        <v>0.14585654254799801</v>
      </c>
      <c r="AC1113" s="17">
        <v>0.13854911210985199</v>
      </c>
      <c r="AD1113" s="17">
        <v>0.139965800499747</v>
      </c>
      <c r="AE1113" s="17"/>
      <c r="AF1113" s="17">
        <v>0.15949216484911</v>
      </c>
      <c r="AG1113" s="17">
        <v>0.16310808854789199</v>
      </c>
      <c r="AH1113" s="17">
        <v>0.17662673401024401</v>
      </c>
      <c r="AI1113" s="17">
        <v>0.152672422196823</v>
      </c>
      <c r="AJ1113" s="17">
        <v>0.13330343339754899</v>
      </c>
      <c r="AK1113" s="17"/>
      <c r="AL1113" s="17">
        <v>0.13854551072892199</v>
      </c>
      <c r="AM1113" s="17">
        <v>0.15952827391006399</v>
      </c>
      <c r="AN1113" s="17">
        <v>0.18179645692959101</v>
      </c>
      <c r="AO1113" s="17"/>
      <c r="AP1113" s="17">
        <v>0.12923953203649499</v>
      </c>
      <c r="AQ1113" s="17">
        <v>0.14729600962238901</v>
      </c>
      <c r="AR1113" s="17">
        <v>0.16958521473162799</v>
      </c>
      <c r="AS1113" s="17">
        <v>0.18288920194532399</v>
      </c>
      <c r="AT1113" s="17">
        <v>8.8193361342574203E-2</v>
      </c>
      <c r="AU1113" s="17"/>
      <c r="AV1113" s="17">
        <v>0</v>
      </c>
      <c r="AW1113" s="17">
        <v>0.124813835100534</v>
      </c>
      <c r="AX1113" s="17">
        <v>0.13107119077969501</v>
      </c>
      <c r="AY1113" s="17">
        <v>0.137464626508145</v>
      </c>
      <c r="AZ1113" s="17">
        <v>0.134961373396707</v>
      </c>
      <c r="BA1113" s="17">
        <v>0.16028753105306001</v>
      </c>
      <c r="BB1113" s="17">
        <v>0.17953582770947599</v>
      </c>
      <c r="BC1113" s="17">
        <v>0.15305006818105699</v>
      </c>
      <c r="BD1113" s="17">
        <v>0.14993833260747899</v>
      </c>
      <c r="BE1113" s="17">
        <v>0.12685544309524499</v>
      </c>
      <c r="BF1113" s="17">
        <v>0.185423197622404</v>
      </c>
      <c r="BG1113" s="17">
        <v>0.190140772020436</v>
      </c>
      <c r="BH1113" s="17">
        <v>0.219268637015995</v>
      </c>
      <c r="BI1113" s="17">
        <v>0.159690900782684</v>
      </c>
      <c r="BJ1113" s="17">
        <v>0.11278160796462899</v>
      </c>
      <c r="BK1113" s="17">
        <v>0.207724255424102</v>
      </c>
      <c r="BL1113" s="17"/>
      <c r="BM1113" s="17">
        <v>0.14913284989536599</v>
      </c>
      <c r="BN1113" s="17">
        <v>0.14386358612532199</v>
      </c>
      <c r="BO1113" s="17">
        <v>0.18759007322423801</v>
      </c>
      <c r="BP1113" s="17">
        <v>0.148910719436152</v>
      </c>
      <c r="BQ1113" s="17">
        <v>0.19046862924296401</v>
      </c>
      <c r="BR1113" s="17">
        <v>0.1369059727528</v>
      </c>
      <c r="BS1113" s="17"/>
      <c r="BT1113" s="17">
        <v>0.164053859138794</v>
      </c>
      <c r="BU1113" s="17">
        <v>0.14355531392190601</v>
      </c>
      <c r="BV1113" s="17"/>
      <c r="BW1113" s="17">
        <v>0.15230529584775701</v>
      </c>
      <c r="BX1113" s="17">
        <v>0.16048836211960699</v>
      </c>
      <c r="BY1113" s="17"/>
      <c r="BZ1113" s="17">
        <v>0.154446964188375</v>
      </c>
      <c r="CA1113" s="17">
        <v>0.162776378902279</v>
      </c>
      <c r="CB1113" s="17">
        <v>0.150060054156199</v>
      </c>
      <c r="CC1113" s="17"/>
      <c r="CD1113" s="17">
        <v>0.16239931390326401</v>
      </c>
      <c r="CE1113" s="17">
        <v>9.7366206334983094E-2</v>
      </c>
      <c r="CF1113" s="17">
        <v>0.155403013889306</v>
      </c>
      <c r="CG1113" s="17"/>
      <c r="CH1113" s="17">
        <v>0.16208503502530799</v>
      </c>
      <c r="CI1113" s="17">
        <v>0.12300624497202101</v>
      </c>
      <c r="CJ1113" s="17">
        <v>0.15740355543654599</v>
      </c>
      <c r="CK1113" s="17"/>
      <c r="CL1113" s="17">
        <v>0.15702163526097501</v>
      </c>
      <c r="CM1113" s="17">
        <v>0.14855719637604201</v>
      </c>
      <c r="CN1113" s="17"/>
      <c r="CO1113" s="17">
        <v>0.12081014520825201</v>
      </c>
      <c r="CP1113" s="17">
        <v>0.17153800296111801</v>
      </c>
      <c r="CQ1113" s="17">
        <v>0.144166395998375</v>
      </c>
      <c r="CR1113" s="17">
        <v>0.16426197331343001</v>
      </c>
    </row>
    <row r="1114" spans="2:96" x14ac:dyDescent="0.25">
      <c r="B1114" t="s">
        <v>508</v>
      </c>
      <c r="C1114" s="17">
        <v>0.18583578428682701</v>
      </c>
      <c r="D1114" s="17">
        <v>0.17444805943706601</v>
      </c>
      <c r="E1114" s="17">
        <v>0.197987019622861</v>
      </c>
      <c r="F1114" s="17"/>
      <c r="G1114" s="17">
        <v>0.176975353910239</v>
      </c>
      <c r="H1114" s="17">
        <v>0.14732840280720599</v>
      </c>
      <c r="I1114" s="17">
        <v>0.156192880888017</v>
      </c>
      <c r="J1114" s="17">
        <v>0.16843525975939899</v>
      </c>
      <c r="K1114" s="17">
        <v>0.200978131032853</v>
      </c>
      <c r="L1114" s="17">
        <v>0.25133774015615901</v>
      </c>
      <c r="M1114" s="17"/>
      <c r="N1114" s="17">
        <v>0.188825460865512</v>
      </c>
      <c r="O1114" s="17">
        <v>0.20091792260997199</v>
      </c>
      <c r="P1114" s="17">
        <v>0.17972099690257901</v>
      </c>
      <c r="Q1114" s="17">
        <v>0.17433212790738201</v>
      </c>
      <c r="R1114" s="17"/>
      <c r="S1114" s="17">
        <v>0.19653569276175101</v>
      </c>
      <c r="T1114" s="17">
        <v>0.17956456320561801</v>
      </c>
      <c r="U1114" s="17">
        <v>0.220445937076332</v>
      </c>
      <c r="V1114" s="17">
        <v>0.21808364843428499</v>
      </c>
      <c r="W1114" s="17">
        <v>0.15220117139040401</v>
      </c>
      <c r="X1114" s="17">
        <v>0.12577022350185299</v>
      </c>
      <c r="Y1114" s="17">
        <v>0.162415547323457</v>
      </c>
      <c r="Z1114" s="17">
        <v>0.21246911716099301</v>
      </c>
      <c r="AA1114" s="17">
        <v>0.15933958315323399</v>
      </c>
      <c r="AB1114" s="17">
        <v>0.25609677241587597</v>
      </c>
      <c r="AC1114" s="17">
        <v>0.19930740576733799</v>
      </c>
      <c r="AD1114" s="17">
        <v>0.12354408367938199</v>
      </c>
      <c r="AE1114" s="17"/>
      <c r="AF1114" s="17">
        <v>0.21035927164218701</v>
      </c>
      <c r="AG1114" s="17">
        <v>0.175654497568173</v>
      </c>
      <c r="AH1114" s="17">
        <v>0.22949461365742799</v>
      </c>
      <c r="AI1114" s="17">
        <v>0</v>
      </c>
      <c r="AJ1114" s="17">
        <v>0.15406088714521701</v>
      </c>
      <c r="AK1114" s="17"/>
      <c r="AL1114" s="17">
        <v>0.22947178402348201</v>
      </c>
      <c r="AM1114" s="17">
        <v>0.173433183125725</v>
      </c>
      <c r="AN1114" s="17">
        <v>0.21972486305901101</v>
      </c>
      <c r="AO1114" s="17"/>
      <c r="AP1114" s="17">
        <v>0.21013997708166901</v>
      </c>
      <c r="AQ1114" s="17">
        <v>0.19243554653759901</v>
      </c>
      <c r="AR1114" s="17">
        <v>0.182798482324638</v>
      </c>
      <c r="AS1114" s="17">
        <v>0.14799602814319199</v>
      </c>
      <c r="AT1114" s="17">
        <v>0.165650835838071</v>
      </c>
      <c r="AU1114" s="17"/>
      <c r="AV1114" s="17">
        <v>0.29675421951939701</v>
      </c>
      <c r="AW1114" s="17">
        <v>0.13760735822025799</v>
      </c>
      <c r="AX1114" s="17">
        <v>0.187411629005418</v>
      </c>
      <c r="AY1114" s="17">
        <v>0.19938513191937199</v>
      </c>
      <c r="AZ1114" s="17">
        <v>0.18919314528593301</v>
      </c>
      <c r="BA1114" s="17">
        <v>0.213938836640303</v>
      </c>
      <c r="BB1114" s="17">
        <v>0.16822238529457401</v>
      </c>
      <c r="BC1114" s="17">
        <v>0.166043428731632</v>
      </c>
      <c r="BD1114" s="17">
        <v>0.185897919685065</v>
      </c>
      <c r="BE1114" s="17">
        <v>0.22752401934434699</v>
      </c>
      <c r="BF1114" s="17">
        <v>0.201724860487623</v>
      </c>
      <c r="BG1114" s="17">
        <v>0.192127551823323</v>
      </c>
      <c r="BH1114" s="17">
        <v>0.18810445679357199</v>
      </c>
      <c r="BI1114" s="17">
        <v>0.232726475092875</v>
      </c>
      <c r="BJ1114" s="17">
        <v>0.108229180952695</v>
      </c>
      <c r="BK1114" s="17">
        <v>0.15697119237874399</v>
      </c>
      <c r="BL1114" s="17"/>
      <c r="BM1114" s="17">
        <v>0.16553377355083501</v>
      </c>
      <c r="BN1114" s="17">
        <v>0.185105884395738</v>
      </c>
      <c r="BO1114" s="17">
        <v>0.199329807206198</v>
      </c>
      <c r="BP1114" s="17">
        <v>0.18530840350563299</v>
      </c>
      <c r="BQ1114" s="17">
        <v>0.19616122227669899</v>
      </c>
      <c r="BR1114" s="17">
        <v>0.21983601750120299</v>
      </c>
      <c r="BS1114" s="17"/>
      <c r="BT1114" s="17">
        <v>0.19664529482885901</v>
      </c>
      <c r="BU1114" s="17">
        <v>0.17292858219651699</v>
      </c>
      <c r="BV1114" s="17"/>
      <c r="BW1114" s="17">
        <v>0.187042375944589</v>
      </c>
      <c r="BX1114" s="17">
        <v>0.17528797357179501</v>
      </c>
      <c r="BY1114" s="17"/>
      <c r="BZ1114" s="17">
        <v>0.182003926740573</v>
      </c>
      <c r="CA1114" s="17">
        <v>0.218705928950715</v>
      </c>
      <c r="CB1114" s="17">
        <v>0.14631880873129299</v>
      </c>
      <c r="CC1114" s="17"/>
      <c r="CD1114" s="17">
        <v>0.1831620004058</v>
      </c>
      <c r="CE1114" s="17">
        <v>0.17258202649312501</v>
      </c>
      <c r="CF1114" s="17">
        <v>0.16767244308235801</v>
      </c>
      <c r="CG1114" s="17"/>
      <c r="CH1114" s="17">
        <v>0.19154458923624801</v>
      </c>
      <c r="CI1114" s="17">
        <v>0.183745139368964</v>
      </c>
      <c r="CJ1114" s="17">
        <v>0.17255363016367101</v>
      </c>
      <c r="CK1114" s="17"/>
      <c r="CL1114" s="17">
        <v>0.18401960224574301</v>
      </c>
      <c r="CM1114" s="17">
        <v>0.195686632024408</v>
      </c>
      <c r="CN1114" s="17"/>
      <c r="CO1114" s="17">
        <v>0.16771051416267199</v>
      </c>
      <c r="CP1114" s="17">
        <v>0.203164232031293</v>
      </c>
      <c r="CQ1114" s="17">
        <v>0.19103192892677501</v>
      </c>
      <c r="CR1114" s="17">
        <v>0.14924735205138001</v>
      </c>
    </row>
    <row r="1115" spans="2:96" x14ac:dyDescent="0.25">
      <c r="B1115" t="s">
        <v>509</v>
      </c>
      <c r="C1115" s="17">
        <v>0.141449285981008</v>
      </c>
      <c r="D1115" s="17">
        <v>0.16405895583590799</v>
      </c>
      <c r="E1115" s="17">
        <v>0.119042637998693</v>
      </c>
      <c r="F1115" s="17"/>
      <c r="G1115" s="17">
        <v>0.12728365626006499</v>
      </c>
      <c r="H1115" s="17">
        <v>0.130709553577321</v>
      </c>
      <c r="I1115" s="17">
        <v>0.129017412713122</v>
      </c>
      <c r="J1115" s="17">
        <v>0.13826387435509099</v>
      </c>
      <c r="K1115" s="17">
        <v>0.15612483945765099</v>
      </c>
      <c r="L1115" s="17">
        <v>0.162504232304892</v>
      </c>
      <c r="M1115" s="17"/>
      <c r="N1115" s="17">
        <v>0.15131118873333599</v>
      </c>
      <c r="O1115" s="17">
        <v>0.14664598834136899</v>
      </c>
      <c r="P1115" s="17">
        <v>0.13173158905158</v>
      </c>
      <c r="Q1115" s="17">
        <v>0.13347097332852501</v>
      </c>
      <c r="R1115" s="17"/>
      <c r="S1115" s="17">
        <v>0.119777978716403</v>
      </c>
      <c r="T1115" s="17">
        <v>0.12725617524218899</v>
      </c>
      <c r="U1115" s="17">
        <v>0.113692256647881</v>
      </c>
      <c r="V1115" s="17">
        <v>0.167113505502483</v>
      </c>
      <c r="W1115" s="17">
        <v>0.14396252784111599</v>
      </c>
      <c r="X1115" s="17">
        <v>0.23406962004218601</v>
      </c>
      <c r="Y1115" s="17">
        <v>0.122477810742798</v>
      </c>
      <c r="Z1115" s="17">
        <v>8.7028546519669098E-2</v>
      </c>
      <c r="AA1115" s="17">
        <v>0.168553313388939</v>
      </c>
      <c r="AB1115" s="17">
        <v>9.9090478016707298E-2</v>
      </c>
      <c r="AC1115" s="17">
        <v>0.139874644542271</v>
      </c>
      <c r="AD1115" s="17">
        <v>0.17089658370720401</v>
      </c>
      <c r="AE1115" s="17"/>
      <c r="AF1115" s="17">
        <v>0.15282022004146101</v>
      </c>
      <c r="AG1115" s="17">
        <v>0.14005980005764601</v>
      </c>
      <c r="AH1115" s="17">
        <v>0.15567183720974401</v>
      </c>
      <c r="AI1115" s="17">
        <v>7.7094692649266605E-2</v>
      </c>
      <c r="AJ1115" s="17">
        <v>0.15972500357695499</v>
      </c>
      <c r="AK1115" s="17"/>
      <c r="AL1115" s="17">
        <v>0.161014317473507</v>
      </c>
      <c r="AM1115" s="17">
        <v>0.151188616457443</v>
      </c>
      <c r="AN1115" s="17">
        <v>0.11801201944185501</v>
      </c>
      <c r="AO1115" s="17"/>
      <c r="AP1115" s="17">
        <v>0.12673697191509101</v>
      </c>
      <c r="AQ1115" s="17">
        <v>0.149932644825814</v>
      </c>
      <c r="AR1115" s="17">
        <v>0.13948420841394099</v>
      </c>
      <c r="AS1115" s="17">
        <v>0.15200340647935201</v>
      </c>
      <c r="AT1115" s="17">
        <v>0.180658210370061</v>
      </c>
      <c r="AU1115" s="17"/>
      <c r="AV1115" s="17">
        <v>0</v>
      </c>
      <c r="AW1115" s="17">
        <v>0.13163958734025999</v>
      </c>
      <c r="AX1115" s="17">
        <v>0.13151410003285699</v>
      </c>
      <c r="AY1115" s="17">
        <v>0.17194087572887701</v>
      </c>
      <c r="AZ1115" s="17">
        <v>0.132214271326524</v>
      </c>
      <c r="BA1115" s="17">
        <v>0.146063067869698</v>
      </c>
      <c r="BB1115" s="17">
        <v>9.2303053881889002E-2</v>
      </c>
      <c r="BC1115" s="17">
        <v>0.117985281269718</v>
      </c>
      <c r="BD1115" s="17">
        <v>0.18674707960675799</v>
      </c>
      <c r="BE1115" s="17">
        <v>0.16958059033926301</v>
      </c>
      <c r="BF1115" s="17">
        <v>0.113462942424333</v>
      </c>
      <c r="BG1115" s="17">
        <v>0.14787792883798201</v>
      </c>
      <c r="BH1115" s="17">
        <v>0.213303927681673</v>
      </c>
      <c r="BI1115" s="17">
        <v>0.12359809195373</v>
      </c>
      <c r="BJ1115" s="17">
        <v>0.17430890501452601</v>
      </c>
      <c r="BK1115" s="17">
        <v>0.14302242192362699</v>
      </c>
      <c r="BL1115" s="17"/>
      <c r="BM1115" s="17">
        <v>0.13420355653688901</v>
      </c>
      <c r="BN1115" s="17">
        <v>0.15405167445736401</v>
      </c>
      <c r="BO1115" s="17">
        <v>0.132595041586164</v>
      </c>
      <c r="BP1115" s="17">
        <v>0.13887178938706701</v>
      </c>
      <c r="BQ1115" s="17">
        <v>0.16857844138490499</v>
      </c>
      <c r="BR1115" s="17">
        <v>8.73303602926397E-2</v>
      </c>
      <c r="BS1115" s="17"/>
      <c r="BT1115" s="17">
        <v>0.14247512646305099</v>
      </c>
      <c r="BU1115" s="17">
        <v>0.14331199782012</v>
      </c>
      <c r="BV1115" s="17"/>
      <c r="BW1115" s="17">
        <v>0.14391689451695799</v>
      </c>
      <c r="BX1115" s="17">
        <v>0.15650551107181301</v>
      </c>
      <c r="BY1115" s="17"/>
      <c r="BZ1115" s="17">
        <v>0.150287185364607</v>
      </c>
      <c r="CA1115" s="17">
        <v>0.10127704586158599</v>
      </c>
      <c r="CB1115" s="17">
        <v>0.12850714437803401</v>
      </c>
      <c r="CC1115" s="17"/>
      <c r="CD1115" s="17">
        <v>0.147438003188605</v>
      </c>
      <c r="CE1115" s="17">
        <v>0.16418801108202499</v>
      </c>
      <c r="CF1115" s="17">
        <v>0.14885998388594501</v>
      </c>
      <c r="CG1115" s="17"/>
      <c r="CH1115" s="17">
        <v>0.14269695680338501</v>
      </c>
      <c r="CI1115" s="17">
        <v>0.15853072088242601</v>
      </c>
      <c r="CJ1115" s="17">
        <v>0.117270777561399</v>
      </c>
      <c r="CK1115" s="17"/>
      <c r="CL1115" s="17">
        <v>0.13643927451190599</v>
      </c>
      <c r="CM1115" s="17">
        <v>0.15353908745293099</v>
      </c>
      <c r="CN1115" s="17"/>
      <c r="CO1115" s="17">
        <v>0.188456783886471</v>
      </c>
      <c r="CP1115" s="17">
        <v>0.16049590444047601</v>
      </c>
      <c r="CQ1115" s="17">
        <v>0.15238517236867899</v>
      </c>
      <c r="CR1115" s="17">
        <v>6.6700425991447404E-2</v>
      </c>
    </row>
    <row r="1116" spans="2:96" x14ac:dyDescent="0.25">
      <c r="B1116" t="s">
        <v>510</v>
      </c>
      <c r="C1116" s="17">
        <v>5.0332767673962303E-2</v>
      </c>
      <c r="D1116" s="17">
        <v>4.7958271331435598E-2</v>
      </c>
      <c r="E1116" s="17">
        <v>5.1865261978924403E-2</v>
      </c>
      <c r="F1116" s="17"/>
      <c r="G1116" s="17">
        <v>5.6406245325794399E-2</v>
      </c>
      <c r="H1116" s="17">
        <v>7.3000913077109902E-2</v>
      </c>
      <c r="I1116" s="17">
        <v>3.7747536599861999E-2</v>
      </c>
      <c r="J1116" s="17">
        <v>2.7194035234923E-2</v>
      </c>
      <c r="K1116" s="17">
        <v>4.8902743428593499E-2</v>
      </c>
      <c r="L1116" s="17">
        <v>5.7837130692676798E-2</v>
      </c>
      <c r="M1116" s="17"/>
      <c r="N1116" s="17">
        <v>5.1287174899264501E-2</v>
      </c>
      <c r="O1116" s="17">
        <v>3.7246818890199998E-2</v>
      </c>
      <c r="P1116" s="17">
        <v>5.5306297841807003E-2</v>
      </c>
      <c r="Q1116" s="17">
        <v>5.9087656675420201E-2</v>
      </c>
      <c r="R1116" s="17"/>
      <c r="S1116" s="17">
        <v>5.4059048478402399E-2</v>
      </c>
      <c r="T1116" s="17">
        <v>4.96478568172075E-2</v>
      </c>
      <c r="U1116" s="17">
        <v>5.9019127328117399E-2</v>
      </c>
      <c r="V1116" s="17">
        <v>3.2980193712487699E-2</v>
      </c>
      <c r="W1116" s="17">
        <v>5.5839359685407902E-2</v>
      </c>
      <c r="X1116" s="17">
        <v>5.8762220309881701E-2</v>
      </c>
      <c r="Y1116" s="17">
        <v>4.8937242021584802E-2</v>
      </c>
      <c r="Z1116" s="17">
        <v>4.0540479036035998E-2</v>
      </c>
      <c r="AA1116" s="17">
        <v>6.5625408536612598E-2</v>
      </c>
      <c r="AB1116" s="17">
        <v>4.5117069301575698E-2</v>
      </c>
      <c r="AC1116" s="17">
        <v>4.2283999031252899E-2</v>
      </c>
      <c r="AD1116" s="17">
        <v>1.6317260271109E-2</v>
      </c>
      <c r="AE1116" s="17"/>
      <c r="AF1116" s="17">
        <v>6.1669941035396698E-2</v>
      </c>
      <c r="AG1116" s="17">
        <v>4.5019468954726603E-2</v>
      </c>
      <c r="AH1116" s="17">
        <v>4.4836440788080703E-2</v>
      </c>
      <c r="AI1116" s="17">
        <v>3.3668449638609002E-2</v>
      </c>
      <c r="AJ1116" s="17">
        <v>3.8034986841200602E-2</v>
      </c>
      <c r="AK1116" s="17"/>
      <c r="AL1116" s="17">
        <v>9.0452085740574603E-2</v>
      </c>
      <c r="AM1116" s="17">
        <v>4.5681044006532001E-2</v>
      </c>
      <c r="AN1116" s="17">
        <v>6.31559817192128E-2</v>
      </c>
      <c r="AO1116" s="17"/>
      <c r="AP1116" s="17">
        <v>5.1250679410491003E-2</v>
      </c>
      <c r="AQ1116" s="17">
        <v>3.4210239750538801E-2</v>
      </c>
      <c r="AR1116" s="17">
        <v>5.37877707410249E-2</v>
      </c>
      <c r="AS1116" s="17">
        <v>4.07377560748736E-2</v>
      </c>
      <c r="AT1116" s="17">
        <v>0.11121629549706701</v>
      </c>
      <c r="AU1116" s="17"/>
      <c r="AV1116" s="17">
        <v>0</v>
      </c>
      <c r="AW1116" s="17">
        <v>6.3158133703089397E-2</v>
      </c>
      <c r="AX1116" s="17">
        <v>5.1083269251649702E-2</v>
      </c>
      <c r="AY1116" s="17">
        <v>3.1322363776554299E-2</v>
      </c>
      <c r="AZ1116" s="17">
        <v>8.1654502499625206E-2</v>
      </c>
      <c r="BA1116" s="17">
        <v>2.36320745855793E-2</v>
      </c>
      <c r="BB1116" s="17">
        <v>6.4703421184144794E-2</v>
      </c>
      <c r="BC1116" s="17">
        <v>8.0600019019502603E-2</v>
      </c>
      <c r="BD1116" s="17">
        <v>4.03837238878113E-2</v>
      </c>
      <c r="BE1116" s="17">
        <v>7.3070740118868494E-2</v>
      </c>
      <c r="BF1116" s="17">
        <v>4.5586853821109601E-2</v>
      </c>
      <c r="BG1116" s="17">
        <v>1.7684808070110299E-2</v>
      </c>
      <c r="BH1116" s="17">
        <v>2.84304418701113E-2</v>
      </c>
      <c r="BI1116" s="17">
        <v>1.8422338303209301E-2</v>
      </c>
      <c r="BJ1116" s="17">
        <v>8.9271378135345997E-2</v>
      </c>
      <c r="BK1116" s="17">
        <v>4.6563798625258501E-2</v>
      </c>
      <c r="BL1116" s="17"/>
      <c r="BM1116" s="17">
        <v>4.34425408456868E-2</v>
      </c>
      <c r="BN1116" s="17">
        <v>5.4724383161484799E-2</v>
      </c>
      <c r="BO1116" s="17">
        <v>5.5413233369548599E-2</v>
      </c>
      <c r="BP1116" s="17">
        <v>5.3631579706824098E-2</v>
      </c>
      <c r="BQ1116" s="17">
        <v>4.0186987477874303E-2</v>
      </c>
      <c r="BR1116" s="17">
        <v>4.9200258903214701E-2</v>
      </c>
      <c r="BS1116" s="17"/>
      <c r="BT1116" s="17">
        <v>5.4265589072371202E-2</v>
      </c>
      <c r="BU1116" s="17">
        <v>4.2579959754962801E-2</v>
      </c>
      <c r="BV1116" s="17"/>
      <c r="BW1116" s="17">
        <v>5.3613105714801698E-2</v>
      </c>
      <c r="BX1116" s="17">
        <v>4.3532714528264203E-2</v>
      </c>
      <c r="BY1116" s="17"/>
      <c r="BZ1116" s="17">
        <v>4.5973213512212001E-2</v>
      </c>
      <c r="CA1116" s="17">
        <v>6.7612527392026403E-2</v>
      </c>
      <c r="CB1116" s="17">
        <v>7.2374692709515298E-2</v>
      </c>
      <c r="CC1116" s="17"/>
      <c r="CD1116" s="17">
        <v>5.1304825562372799E-2</v>
      </c>
      <c r="CE1116" s="17">
        <v>4.2009515247728398E-2</v>
      </c>
      <c r="CF1116" s="17">
        <v>8.5605805768773496E-3</v>
      </c>
      <c r="CG1116" s="17"/>
      <c r="CH1116" s="17">
        <v>5.0898916932963202E-2</v>
      </c>
      <c r="CI1116" s="17">
        <v>5.5475339341136097E-2</v>
      </c>
      <c r="CJ1116" s="17">
        <v>2.5655050396692899E-2</v>
      </c>
      <c r="CK1116" s="17"/>
      <c r="CL1116" s="17">
        <v>5.2637847735312798E-2</v>
      </c>
      <c r="CM1116" s="17">
        <v>5.1473557923727903E-2</v>
      </c>
      <c r="CN1116" s="17"/>
      <c r="CO1116" s="17">
        <v>8.9774486440964696E-2</v>
      </c>
      <c r="CP1116" s="17">
        <v>6.5177744571613003E-2</v>
      </c>
      <c r="CQ1116" s="17">
        <v>3.51656488644774E-2</v>
      </c>
      <c r="CR1116" s="17">
        <v>3.6999579739224998E-2</v>
      </c>
    </row>
    <row r="1117" spans="2:96" x14ac:dyDescent="0.25">
      <c r="B1117" t="s">
        <v>511</v>
      </c>
      <c r="C1117" s="17">
        <v>3.9964437800887202E-2</v>
      </c>
      <c r="D1117" s="17">
        <v>4.1819000152939302E-2</v>
      </c>
      <c r="E1117" s="17">
        <v>3.8363953309982102E-2</v>
      </c>
      <c r="F1117" s="17"/>
      <c r="G1117" s="17">
        <v>7.1384636204336605E-2</v>
      </c>
      <c r="H1117" s="17">
        <v>5.7284374377847003E-2</v>
      </c>
      <c r="I1117" s="17">
        <v>4.0516564653242798E-2</v>
      </c>
      <c r="J1117" s="17">
        <v>1.8111907147760099E-2</v>
      </c>
      <c r="K1117" s="17">
        <v>1.7165103485478901E-2</v>
      </c>
      <c r="L1117" s="17">
        <v>3.7593060243394899E-2</v>
      </c>
      <c r="M1117" s="17"/>
      <c r="N1117" s="17">
        <v>4.4967410252948502E-2</v>
      </c>
      <c r="O1117" s="17">
        <v>2.9096481643410301E-2</v>
      </c>
      <c r="P1117" s="17">
        <v>4.55161437102274E-2</v>
      </c>
      <c r="Q1117" s="17">
        <v>3.92329028737105E-2</v>
      </c>
      <c r="R1117" s="17"/>
      <c r="S1117" s="17">
        <v>7.5768512948333394E-2</v>
      </c>
      <c r="T1117" s="17">
        <v>2.8704571867685699E-2</v>
      </c>
      <c r="U1117" s="17">
        <v>2.41991598571373E-2</v>
      </c>
      <c r="V1117" s="17">
        <v>3.5882364790223602E-2</v>
      </c>
      <c r="W1117" s="17">
        <v>8.8346499220685396E-2</v>
      </c>
      <c r="X1117" s="17">
        <v>1.8697366137675701E-2</v>
      </c>
      <c r="Y1117" s="17">
        <v>3.4957389932030798E-2</v>
      </c>
      <c r="Z1117" s="17">
        <v>2.07229276922999E-2</v>
      </c>
      <c r="AA1117" s="17">
        <v>5.0458897064028098E-2</v>
      </c>
      <c r="AB1117" s="17">
        <v>5.6419568699100104E-3</v>
      </c>
      <c r="AC1117" s="17">
        <v>3.4776016031977101E-2</v>
      </c>
      <c r="AD1117" s="17">
        <v>3.9377520191742399E-2</v>
      </c>
      <c r="AE1117" s="17"/>
      <c r="AF1117" s="17">
        <v>4.6253267013302901E-2</v>
      </c>
      <c r="AG1117" s="17">
        <v>3.15941610301472E-2</v>
      </c>
      <c r="AH1117" s="17">
        <v>6.8315175622040702E-2</v>
      </c>
      <c r="AI1117" s="17">
        <v>8.64420334828538E-2</v>
      </c>
      <c r="AJ1117" s="17">
        <v>2.41273067311444E-2</v>
      </c>
      <c r="AK1117" s="17"/>
      <c r="AL1117" s="17">
        <v>6.0322003245938602E-2</v>
      </c>
      <c r="AM1117" s="17">
        <v>3.2576082117855898E-2</v>
      </c>
      <c r="AN1117" s="17">
        <v>4.6978788229746299E-2</v>
      </c>
      <c r="AO1117" s="17"/>
      <c r="AP1117" s="17">
        <v>4.0071298806980599E-2</v>
      </c>
      <c r="AQ1117" s="17">
        <v>3.6369274557589697E-2</v>
      </c>
      <c r="AR1117" s="17">
        <v>3.49616079709376E-2</v>
      </c>
      <c r="AS1117" s="17">
        <v>5.7642076280836799E-2</v>
      </c>
      <c r="AT1117" s="17">
        <v>0.113774356093974</v>
      </c>
      <c r="AU1117" s="17"/>
      <c r="AV1117" s="17">
        <v>0</v>
      </c>
      <c r="AW1117" s="17">
        <v>2.65716114034369E-2</v>
      </c>
      <c r="AX1117" s="17">
        <v>8.0332271516178194E-2</v>
      </c>
      <c r="AY1117" s="17">
        <v>2.9187135332603899E-2</v>
      </c>
      <c r="AZ1117" s="17">
        <v>4.66912443931232E-2</v>
      </c>
      <c r="BA1117" s="17">
        <v>4.3523194994963203E-2</v>
      </c>
      <c r="BB1117" s="17">
        <v>3.4194462379921103E-2</v>
      </c>
      <c r="BC1117" s="17">
        <v>2.7301521797572E-2</v>
      </c>
      <c r="BD1117" s="17">
        <v>2.9931873696464901E-2</v>
      </c>
      <c r="BE1117" s="17">
        <v>4.4532845366997198E-2</v>
      </c>
      <c r="BF1117" s="17">
        <v>4.0161709589605001E-2</v>
      </c>
      <c r="BG1117" s="17">
        <v>3.5537861137119799E-2</v>
      </c>
      <c r="BH1117" s="17">
        <v>2.1990021111520801E-2</v>
      </c>
      <c r="BI1117" s="17">
        <v>1.8925237890780301E-2</v>
      </c>
      <c r="BJ1117" s="17">
        <v>2.6231973133075601E-2</v>
      </c>
      <c r="BK1117" s="17">
        <v>8.2279499998538494E-2</v>
      </c>
      <c r="BL1117" s="17"/>
      <c r="BM1117" s="17">
        <v>6.7732164120146099E-2</v>
      </c>
      <c r="BN1117" s="17">
        <v>2.2765532548138501E-2</v>
      </c>
      <c r="BO1117" s="17">
        <v>3.9737418744609697E-2</v>
      </c>
      <c r="BP1117" s="17">
        <v>4.0118598899248598E-2</v>
      </c>
      <c r="BQ1117" s="17">
        <v>1.95211239737219E-2</v>
      </c>
      <c r="BR1117" s="17">
        <v>5.52151206981552E-2</v>
      </c>
      <c r="BS1117" s="17"/>
      <c r="BT1117" s="17">
        <v>4.2048809568720397E-2</v>
      </c>
      <c r="BU1117" s="17">
        <v>3.6665154413834403E-2</v>
      </c>
      <c r="BV1117" s="17"/>
      <c r="BW1117" s="17">
        <v>5.5186056135224003E-2</v>
      </c>
      <c r="BX1117" s="17">
        <v>2.76167297250892E-2</v>
      </c>
      <c r="BY1117" s="17"/>
      <c r="BZ1117" s="17">
        <v>3.8113408540226899E-2</v>
      </c>
      <c r="CA1117" s="17">
        <v>3.7689273625675999E-2</v>
      </c>
      <c r="CB1117" s="17">
        <v>8.4661595515473601E-2</v>
      </c>
      <c r="CC1117" s="17"/>
      <c r="CD1117" s="17">
        <v>4.0431175284746601E-2</v>
      </c>
      <c r="CE1117" s="17">
        <v>4.9888817937967803E-2</v>
      </c>
      <c r="CF1117" s="17">
        <v>2.3156918009236499E-2</v>
      </c>
      <c r="CG1117" s="17"/>
      <c r="CH1117" s="17">
        <v>3.6845280068017301E-2</v>
      </c>
      <c r="CI1117" s="17">
        <v>5.1330017633929297E-2</v>
      </c>
      <c r="CJ1117" s="17">
        <v>2.88465078999285E-2</v>
      </c>
      <c r="CK1117" s="17"/>
      <c r="CL1117" s="17">
        <v>3.0474856585226001E-2</v>
      </c>
      <c r="CM1117" s="17">
        <v>5.2038121048327599E-2</v>
      </c>
      <c r="CN1117" s="17"/>
      <c r="CO1117" s="17">
        <v>8.9354905895245501E-2</v>
      </c>
      <c r="CP1117" s="17">
        <v>3.5654359378915597E-2</v>
      </c>
      <c r="CQ1117" s="17">
        <v>3.7673078797059299E-2</v>
      </c>
      <c r="CR1117" s="17">
        <v>3.46405588351099E-2</v>
      </c>
    </row>
    <row r="1118" spans="2:96" x14ac:dyDescent="0.25">
      <c r="B1118" t="s">
        <v>121</v>
      </c>
      <c r="C1118" s="17">
        <v>2.68607820857318E-2</v>
      </c>
      <c r="D1118" s="17">
        <v>1.6146437223466901E-2</v>
      </c>
      <c r="E1118" s="17">
        <v>3.7496083873393198E-2</v>
      </c>
      <c r="F1118" s="17"/>
      <c r="G1118" s="17">
        <v>0</v>
      </c>
      <c r="H1118" s="17">
        <v>3.13401137462219E-2</v>
      </c>
      <c r="I1118" s="17">
        <v>3.1563911837439999E-2</v>
      </c>
      <c r="J1118" s="17">
        <v>4.9736732987248303E-2</v>
      </c>
      <c r="K1118" s="17">
        <v>2.1111193182133999E-2</v>
      </c>
      <c r="L1118" s="17">
        <v>2.24757103597839E-2</v>
      </c>
      <c r="M1118" s="17"/>
      <c r="N1118" s="17">
        <v>1.6908026847219499E-2</v>
      </c>
      <c r="O1118" s="17">
        <v>2.9990636205337401E-2</v>
      </c>
      <c r="P1118" s="17">
        <v>2.64595655822535E-2</v>
      </c>
      <c r="Q1118" s="17">
        <v>3.4988387919180901E-2</v>
      </c>
      <c r="R1118" s="17"/>
      <c r="S1118" s="17">
        <v>2.7958556185710401E-2</v>
      </c>
      <c r="T1118" s="17">
        <v>1.11977119385324E-2</v>
      </c>
      <c r="U1118" s="17">
        <v>3.8788585420282899E-2</v>
      </c>
      <c r="V1118" s="17">
        <v>3.40088317183002E-2</v>
      </c>
      <c r="W1118" s="17">
        <v>2.8355309437601301E-2</v>
      </c>
      <c r="X1118" s="17">
        <v>4.0073855473886297E-2</v>
      </c>
      <c r="Y1118" s="17">
        <v>3.0308882000164E-2</v>
      </c>
      <c r="Z1118" s="17">
        <v>1.19955106045015E-2</v>
      </c>
      <c r="AA1118" s="17">
        <v>3.9483847481782798E-3</v>
      </c>
      <c r="AB1118" s="17">
        <v>2.4323728159088599E-2</v>
      </c>
      <c r="AC1118" s="17">
        <v>4.8490580398025403E-2</v>
      </c>
      <c r="AD1118" s="17">
        <v>5.9455698400871698E-2</v>
      </c>
      <c r="AE1118" s="17"/>
      <c r="AF1118" s="17">
        <v>2.9229470924064801E-2</v>
      </c>
      <c r="AG1118" s="17">
        <v>7.0770308486711904E-3</v>
      </c>
      <c r="AH1118" s="17">
        <v>1.7130253112139601E-2</v>
      </c>
      <c r="AI1118" s="17">
        <v>3.4542069416136099E-2</v>
      </c>
      <c r="AJ1118" s="17">
        <v>4.6007792511684797E-2</v>
      </c>
      <c r="AK1118" s="17"/>
      <c r="AL1118" s="17">
        <v>3.1258357467032503E-2</v>
      </c>
      <c r="AM1118" s="17">
        <v>7.5424346353029298E-3</v>
      </c>
      <c r="AN1118" s="17">
        <v>1.23981418705955E-2</v>
      </c>
      <c r="AO1118" s="17"/>
      <c r="AP1118" s="17">
        <v>2.6345494891870901E-2</v>
      </c>
      <c r="AQ1118" s="17">
        <v>2.5921497004166499E-2</v>
      </c>
      <c r="AR1118" s="17">
        <v>2.5365326821583298E-2</v>
      </c>
      <c r="AS1118" s="17">
        <v>2.0001163109943602E-2</v>
      </c>
      <c r="AT1118" s="17">
        <v>2.9122904347898899E-2</v>
      </c>
      <c r="AU1118" s="17"/>
      <c r="AV1118" s="17">
        <v>0</v>
      </c>
      <c r="AW1118" s="17">
        <v>2.7981310764896301E-2</v>
      </c>
      <c r="AX1118" s="17">
        <v>1.4522715406586501E-2</v>
      </c>
      <c r="AY1118" s="17">
        <v>2.76914746062434E-2</v>
      </c>
      <c r="AZ1118" s="17">
        <v>6.4162143416536102E-2</v>
      </c>
      <c r="BA1118" s="17">
        <v>3.2279729628012697E-2</v>
      </c>
      <c r="BB1118" s="17">
        <v>2.20946829993072E-2</v>
      </c>
      <c r="BC1118" s="17">
        <v>1.21232795948277E-2</v>
      </c>
      <c r="BD1118" s="17">
        <v>3.5480993615796701E-2</v>
      </c>
      <c r="BE1118" s="17">
        <v>0</v>
      </c>
      <c r="BF1118" s="17">
        <v>2.7006804706488498E-2</v>
      </c>
      <c r="BG1118" s="17">
        <v>0</v>
      </c>
      <c r="BH1118" s="17">
        <v>1.30942115184079E-2</v>
      </c>
      <c r="BI1118" s="17">
        <v>0</v>
      </c>
      <c r="BJ1118" s="17">
        <v>8.84637084516776E-2</v>
      </c>
      <c r="BK1118" s="17">
        <v>2.7854415049632899E-2</v>
      </c>
      <c r="BL1118" s="17"/>
      <c r="BM1118" s="17">
        <v>1.67290984541184E-2</v>
      </c>
      <c r="BN1118" s="17">
        <v>2.7332657013489099E-2</v>
      </c>
      <c r="BO1118" s="17">
        <v>2.5754295235749701E-2</v>
      </c>
      <c r="BP1118" s="17">
        <v>2.5249047115972301E-2</v>
      </c>
      <c r="BQ1118" s="17">
        <v>5.2070117078392798E-2</v>
      </c>
      <c r="BR1118" s="17">
        <v>2.7568134105224899E-2</v>
      </c>
      <c r="BS1118" s="17"/>
      <c r="BT1118" s="17">
        <v>2.4748578728825601E-2</v>
      </c>
      <c r="BU1118" s="17">
        <v>2.74338442075511E-2</v>
      </c>
      <c r="BV1118" s="17"/>
      <c r="BW1118" s="17">
        <v>2.43138941255251E-2</v>
      </c>
      <c r="BX1118" s="17">
        <v>2.3315182198152502E-2</v>
      </c>
      <c r="BY1118" s="17"/>
      <c r="BZ1118" s="17">
        <v>2.99878315809043E-2</v>
      </c>
      <c r="CA1118" s="17">
        <v>2.0841909787789398E-2</v>
      </c>
      <c r="CB1118" s="17">
        <v>0</v>
      </c>
      <c r="CC1118" s="17"/>
      <c r="CD1118" s="17">
        <v>2.7560184057849699E-2</v>
      </c>
      <c r="CE1118" s="17">
        <v>5.29599110270106E-2</v>
      </c>
      <c r="CF1118" s="17">
        <v>0</v>
      </c>
      <c r="CG1118" s="17"/>
      <c r="CH1118" s="17">
        <v>2.5699791098628799E-2</v>
      </c>
      <c r="CI1118" s="17">
        <v>5.1540761650837402E-2</v>
      </c>
      <c r="CJ1118" s="17">
        <v>1.28316423769494E-2</v>
      </c>
      <c r="CK1118" s="17"/>
      <c r="CL1118" s="17">
        <v>1.83905742812118E-2</v>
      </c>
      <c r="CM1118" s="17">
        <v>3.1419465106719301E-2</v>
      </c>
      <c r="CN1118" s="17"/>
      <c r="CO1118" s="17">
        <v>4.35663269057723E-2</v>
      </c>
      <c r="CP1118" s="17">
        <v>2.38456936334757E-2</v>
      </c>
      <c r="CQ1118" s="17">
        <v>2.8778600245225099E-2</v>
      </c>
      <c r="CR1118" s="17">
        <v>2.28134952718312E-2</v>
      </c>
    </row>
    <row r="1119" spans="2:96" x14ac:dyDescent="0.25">
      <c r="C1119" s="17"/>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c r="AD1119" s="17"/>
      <c r="AE1119" s="17"/>
      <c r="AF1119" s="17"/>
      <c r="AG1119" s="17"/>
      <c r="AH1119" s="17"/>
      <c r="AI1119" s="17"/>
      <c r="AJ1119" s="17"/>
      <c r="AK1119" s="17"/>
      <c r="AL1119" s="17"/>
      <c r="AM1119" s="17"/>
      <c r="AN1119" s="17"/>
      <c r="AO1119" s="17"/>
      <c r="AP1119" s="17"/>
      <c r="AQ1119" s="17"/>
      <c r="AR1119" s="17"/>
      <c r="AS1119" s="17"/>
      <c r="AT1119" s="17"/>
      <c r="AU1119" s="17"/>
      <c r="AV1119" s="17"/>
      <c r="AW1119" s="17"/>
      <c r="AX1119" s="17"/>
      <c r="AY1119" s="17"/>
      <c r="AZ1119" s="17"/>
      <c r="BA1119" s="17"/>
      <c r="BB1119" s="17"/>
      <c r="BC1119" s="17"/>
      <c r="BD1119" s="17"/>
      <c r="BE1119" s="17"/>
      <c r="BF1119" s="17"/>
      <c r="BG1119" s="17"/>
      <c r="BH1119" s="17"/>
      <c r="BI1119" s="17"/>
      <c r="BJ1119" s="17"/>
      <c r="BK1119" s="17"/>
      <c r="BL1119" s="17"/>
      <c r="BM1119" s="17"/>
      <c r="BN1119" s="17"/>
      <c r="BO1119" s="17"/>
      <c r="BP1119" s="17"/>
      <c r="BQ1119" s="17"/>
      <c r="BR1119" s="17"/>
      <c r="BS1119" s="17"/>
      <c r="BT1119" s="17"/>
      <c r="BU1119" s="17"/>
      <c r="BV1119" s="17"/>
      <c r="BW1119" s="17"/>
      <c r="BX1119" s="17"/>
      <c r="BY1119" s="17"/>
      <c r="BZ1119" s="17"/>
      <c r="CA1119" s="17"/>
      <c r="CB1119" s="17"/>
      <c r="CC1119" s="17"/>
      <c r="CD1119" s="17"/>
      <c r="CE1119" s="17"/>
      <c r="CF1119" s="17"/>
      <c r="CG1119" s="17"/>
      <c r="CH1119" s="17"/>
      <c r="CI1119" s="17"/>
      <c r="CJ1119" s="17"/>
      <c r="CK1119" s="17"/>
      <c r="CL1119" s="17"/>
      <c r="CM1119" s="17"/>
      <c r="CN1119" s="17"/>
      <c r="CO1119" s="17"/>
      <c r="CP1119" s="17"/>
      <c r="CQ1119" s="17"/>
      <c r="CR1119" s="17"/>
    </row>
    <row r="1120" spans="2:96" x14ac:dyDescent="0.25">
      <c r="B1120" s="6" t="s">
        <v>515</v>
      </c>
      <c r="C1120" s="17"/>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c r="AD1120" s="17"/>
      <c r="AE1120" s="17"/>
      <c r="AF1120" s="17"/>
      <c r="AG1120" s="17"/>
      <c r="AH1120" s="17"/>
      <c r="AI1120" s="17"/>
      <c r="AJ1120" s="17"/>
      <c r="AK1120" s="17"/>
      <c r="AL1120" s="17"/>
      <c r="AM1120" s="17"/>
      <c r="AN1120" s="17"/>
      <c r="AO1120" s="17"/>
      <c r="AP1120" s="17"/>
      <c r="AQ1120" s="17"/>
      <c r="AR1120" s="17"/>
      <c r="AS1120" s="17"/>
      <c r="AT1120" s="17"/>
      <c r="AU1120" s="17"/>
      <c r="AV1120" s="17"/>
      <c r="AW1120" s="17"/>
      <c r="AX1120" s="17"/>
      <c r="AY1120" s="17"/>
      <c r="AZ1120" s="17"/>
      <c r="BA1120" s="17"/>
      <c r="BB1120" s="17"/>
      <c r="BC1120" s="17"/>
      <c r="BD1120" s="17"/>
      <c r="BE1120" s="17"/>
      <c r="BF1120" s="17"/>
      <c r="BG1120" s="17"/>
      <c r="BH1120" s="17"/>
      <c r="BI1120" s="17"/>
      <c r="BJ1120" s="17"/>
      <c r="BK1120" s="17"/>
      <c r="BL1120" s="17"/>
      <c r="BM1120" s="17"/>
      <c r="BN1120" s="17"/>
      <c r="BO1120" s="17"/>
      <c r="BP1120" s="17"/>
      <c r="BQ1120" s="17"/>
      <c r="BR1120" s="17"/>
      <c r="BS1120" s="17"/>
      <c r="BT1120" s="17"/>
      <c r="BU1120" s="17"/>
      <c r="BV1120" s="17"/>
      <c r="BW1120" s="17"/>
      <c r="BX1120" s="17"/>
      <c r="BY1120" s="17"/>
      <c r="BZ1120" s="17"/>
      <c r="CA1120" s="17"/>
      <c r="CB1120" s="17"/>
      <c r="CC1120" s="17"/>
      <c r="CD1120" s="17"/>
      <c r="CE1120" s="17"/>
      <c r="CF1120" s="17"/>
      <c r="CG1120" s="17"/>
      <c r="CH1120" s="17"/>
      <c r="CI1120" s="17"/>
      <c r="CJ1120" s="17"/>
      <c r="CK1120" s="17"/>
      <c r="CL1120" s="17"/>
      <c r="CM1120" s="17"/>
      <c r="CN1120" s="17"/>
      <c r="CO1120" s="17"/>
      <c r="CP1120" s="17"/>
      <c r="CQ1120" s="17"/>
      <c r="CR1120" s="17"/>
    </row>
    <row r="1121" spans="2:96" x14ac:dyDescent="0.25">
      <c r="B1121" s="24" t="s">
        <v>123</v>
      </c>
      <c r="C1121" s="17"/>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c r="AD1121" s="17"/>
      <c r="AE1121" s="17"/>
      <c r="AF1121" s="17"/>
      <c r="AG1121" s="17"/>
      <c r="AH1121" s="17"/>
      <c r="AI1121" s="17"/>
      <c r="AJ1121" s="17"/>
      <c r="AK1121" s="17"/>
      <c r="AL1121" s="17"/>
      <c r="AM1121" s="17"/>
      <c r="AN1121" s="17"/>
      <c r="AO1121" s="17"/>
      <c r="AP1121" s="17"/>
      <c r="AQ1121" s="17"/>
      <c r="AR1121" s="17"/>
      <c r="AS1121" s="17"/>
      <c r="AT1121" s="17"/>
      <c r="AU1121" s="17"/>
      <c r="AV1121" s="17"/>
      <c r="AW1121" s="17"/>
      <c r="AX1121" s="17"/>
      <c r="AY1121" s="17"/>
      <c r="AZ1121" s="17"/>
      <c r="BA1121" s="17"/>
      <c r="BB1121" s="17"/>
      <c r="BC1121" s="17"/>
      <c r="BD1121" s="17"/>
      <c r="BE1121" s="17"/>
      <c r="BF1121" s="17"/>
      <c r="BG1121" s="17"/>
      <c r="BH1121" s="17"/>
      <c r="BI1121" s="17"/>
      <c r="BJ1121" s="17"/>
      <c r="BK1121" s="17"/>
      <c r="BL1121" s="17"/>
      <c r="BM1121" s="17"/>
      <c r="BN1121" s="17"/>
      <c r="BO1121" s="17"/>
      <c r="BP1121" s="17"/>
      <c r="BQ1121" s="17"/>
      <c r="BR1121" s="17"/>
      <c r="BS1121" s="17"/>
      <c r="BT1121" s="17"/>
      <c r="BU1121" s="17"/>
      <c r="BV1121" s="17"/>
      <c r="BW1121" s="17"/>
      <c r="BX1121" s="17"/>
      <c r="BY1121" s="17"/>
      <c r="BZ1121" s="17"/>
      <c r="CA1121" s="17"/>
      <c r="CB1121" s="17"/>
      <c r="CC1121" s="17"/>
      <c r="CD1121" s="17"/>
      <c r="CE1121" s="17"/>
      <c r="CF1121" s="17"/>
      <c r="CG1121" s="17"/>
      <c r="CH1121" s="17"/>
      <c r="CI1121" s="17"/>
      <c r="CJ1121" s="17"/>
      <c r="CK1121" s="17"/>
      <c r="CL1121" s="17"/>
      <c r="CM1121" s="17"/>
      <c r="CN1121" s="17"/>
      <c r="CO1121" s="17"/>
      <c r="CP1121" s="17"/>
      <c r="CQ1121" s="17"/>
      <c r="CR1121" s="17"/>
    </row>
    <row r="1122" spans="2:96" x14ac:dyDescent="0.25">
      <c r="B1122" t="s">
        <v>501</v>
      </c>
      <c r="C1122" s="17">
        <v>4.6827710038250703E-2</v>
      </c>
      <c r="D1122" s="17">
        <v>6.8303351299089904E-2</v>
      </c>
      <c r="E1122" s="17">
        <v>2.4965971774293699E-2</v>
      </c>
      <c r="F1122" s="17"/>
      <c r="G1122" s="17">
        <v>9.4053289932241203E-3</v>
      </c>
      <c r="H1122" s="17">
        <v>3.9521887447126099E-2</v>
      </c>
      <c r="I1122" s="17">
        <v>3.0581018268944899E-2</v>
      </c>
      <c r="J1122" s="17">
        <v>8.5719823535375494E-2</v>
      </c>
      <c r="K1122" s="17">
        <v>5.4919368656586899E-2</v>
      </c>
      <c r="L1122" s="17">
        <v>5.3778151462398803E-2</v>
      </c>
      <c r="M1122" s="17"/>
      <c r="N1122" s="17">
        <v>5.0832935274374401E-2</v>
      </c>
      <c r="O1122" s="17">
        <v>3.6685743631022401E-2</v>
      </c>
      <c r="P1122" s="17">
        <v>4.1409373886648303E-2</v>
      </c>
      <c r="Q1122" s="17">
        <v>5.8315274287881698E-2</v>
      </c>
      <c r="R1122" s="17"/>
      <c r="S1122" s="17">
        <v>3.00263371385475E-2</v>
      </c>
      <c r="T1122" s="17">
        <v>6.6125188630609802E-2</v>
      </c>
      <c r="U1122" s="17">
        <v>5.4929758193618998E-2</v>
      </c>
      <c r="V1122" s="17">
        <v>6.5405063653356493E-2</v>
      </c>
      <c r="W1122" s="17">
        <v>4.0688662503530502E-2</v>
      </c>
      <c r="X1122" s="17">
        <v>4.0675704756705899E-2</v>
      </c>
      <c r="Y1122" s="17">
        <v>3.0445428480109501E-2</v>
      </c>
      <c r="Z1122" s="17">
        <v>3.9671663417460597E-2</v>
      </c>
      <c r="AA1122" s="17">
        <v>4.0888746818717299E-2</v>
      </c>
      <c r="AB1122" s="17">
        <v>5.5654027338219898E-2</v>
      </c>
      <c r="AC1122" s="17">
        <v>6.3166006408893194E-2</v>
      </c>
      <c r="AD1122" s="17">
        <v>1.8061534773440299E-2</v>
      </c>
      <c r="AE1122" s="17"/>
      <c r="AF1122" s="17">
        <v>4.5377731477085903E-2</v>
      </c>
      <c r="AG1122" s="17">
        <v>4.4944700586867101E-2</v>
      </c>
      <c r="AH1122" s="17">
        <v>3.56951572035571E-2</v>
      </c>
      <c r="AI1122" s="17">
        <v>0.18973600473964</v>
      </c>
      <c r="AJ1122" s="17">
        <v>4.02032872466066E-2</v>
      </c>
      <c r="AK1122" s="17"/>
      <c r="AL1122" s="17">
        <v>2.6090282088531001E-2</v>
      </c>
      <c r="AM1122" s="17">
        <v>4.6793462494304203E-2</v>
      </c>
      <c r="AN1122" s="17">
        <v>5.8069574873396E-2</v>
      </c>
      <c r="AO1122" s="17"/>
      <c r="AP1122" s="17">
        <v>2.9111300582479401E-2</v>
      </c>
      <c r="AQ1122" s="17">
        <v>5.17216064003235E-2</v>
      </c>
      <c r="AR1122" s="17">
        <v>5.79089432831736E-2</v>
      </c>
      <c r="AS1122" s="17">
        <v>3.4906911210315403E-2</v>
      </c>
      <c r="AT1122" s="17">
        <v>2.92037482407419E-2</v>
      </c>
      <c r="AU1122" s="17"/>
      <c r="AV1122" s="17">
        <v>0.334768686323765</v>
      </c>
      <c r="AW1122" s="17">
        <v>8.6477269136147894E-2</v>
      </c>
      <c r="AX1122" s="17">
        <v>3.3819890389856902E-2</v>
      </c>
      <c r="AY1122" s="17">
        <v>6.1522854653453599E-2</v>
      </c>
      <c r="AZ1122" s="17">
        <v>4.4982855546276103E-2</v>
      </c>
      <c r="BA1122" s="17">
        <v>2.2010442680657199E-2</v>
      </c>
      <c r="BB1122" s="17">
        <v>5.0498088388254099E-2</v>
      </c>
      <c r="BC1122" s="17">
        <v>4.4641767427843503E-2</v>
      </c>
      <c r="BD1122" s="17">
        <v>6.7918055629369395E-2</v>
      </c>
      <c r="BE1122" s="17">
        <v>8.4422382134657303E-2</v>
      </c>
      <c r="BF1122" s="17">
        <v>3.5832029766369601E-2</v>
      </c>
      <c r="BG1122" s="17">
        <v>2.9193151534492201E-2</v>
      </c>
      <c r="BH1122" s="17">
        <v>1.24365056331619E-2</v>
      </c>
      <c r="BI1122" s="17">
        <v>7.9112153673543503E-2</v>
      </c>
      <c r="BJ1122" s="17">
        <v>3.7138017022551699E-2</v>
      </c>
      <c r="BK1122" s="17">
        <v>3.5053860817359901E-2</v>
      </c>
      <c r="BL1122" s="17"/>
      <c r="BM1122" s="17">
        <v>4.56975672428383E-2</v>
      </c>
      <c r="BN1122" s="17">
        <v>4.07107351331382E-2</v>
      </c>
      <c r="BO1122" s="17">
        <v>3.6312535025768602E-2</v>
      </c>
      <c r="BP1122" s="17">
        <v>6.72071866107396E-2</v>
      </c>
      <c r="BQ1122" s="17">
        <v>4.6845146510869899E-2</v>
      </c>
      <c r="BR1122" s="17">
        <v>3.7956751512992902E-2</v>
      </c>
      <c r="BS1122" s="17"/>
      <c r="BT1122" s="17">
        <v>4.2101805028021799E-2</v>
      </c>
      <c r="BU1122" s="17">
        <v>5.4255702611041998E-2</v>
      </c>
      <c r="BV1122" s="17"/>
      <c r="BW1122" s="17">
        <v>3.3173772921540903E-2</v>
      </c>
      <c r="BX1122" s="17">
        <v>6.5997575478716694E-2</v>
      </c>
      <c r="BY1122" s="17"/>
      <c r="BZ1122" s="17">
        <v>4.6964563650433798E-2</v>
      </c>
      <c r="CA1122" s="17">
        <v>4.7855672460408803E-2</v>
      </c>
      <c r="CB1122" s="17">
        <v>4.5723137107404499E-2</v>
      </c>
      <c r="CC1122" s="17"/>
      <c r="CD1122" s="17">
        <v>4.94159090807679E-2</v>
      </c>
      <c r="CE1122" s="17">
        <v>2.015628888518E-2</v>
      </c>
      <c r="CF1122" s="17">
        <v>5.7124078273667299E-2</v>
      </c>
      <c r="CG1122" s="17"/>
      <c r="CH1122" s="17">
        <v>4.8984190050741602E-2</v>
      </c>
      <c r="CI1122" s="17">
        <v>2.6374157018990801E-2</v>
      </c>
      <c r="CJ1122" s="17">
        <v>5.43031594317991E-2</v>
      </c>
      <c r="CK1122" s="17"/>
      <c r="CL1122" s="17">
        <v>5.8857651856290098E-2</v>
      </c>
      <c r="CM1122" s="17">
        <v>3.3849860222237002E-2</v>
      </c>
      <c r="CN1122" s="17"/>
      <c r="CO1122" s="17">
        <v>1.63284444518965E-2</v>
      </c>
      <c r="CP1122" s="17">
        <v>3.2147204305036897E-2</v>
      </c>
      <c r="CQ1122" s="17">
        <v>4.9098286091434198E-2</v>
      </c>
      <c r="CR1122" s="17">
        <v>8.1599723016994599E-2</v>
      </c>
    </row>
    <row r="1123" spans="2:96" x14ac:dyDescent="0.25">
      <c r="B1123" t="s">
        <v>502</v>
      </c>
      <c r="C1123" s="17">
        <v>1.8414030497844899E-2</v>
      </c>
      <c r="D1123" s="17">
        <v>2.3076368824652201E-2</v>
      </c>
      <c r="E1123" s="17">
        <v>1.3948291290851299E-2</v>
      </c>
      <c r="F1123" s="17"/>
      <c r="G1123" s="17">
        <v>9.8615149032505595E-3</v>
      </c>
      <c r="H1123" s="17">
        <v>2.1409114454114201E-2</v>
      </c>
      <c r="I1123" s="17">
        <v>2.9017033536228001E-2</v>
      </c>
      <c r="J1123" s="17">
        <v>8.5635837378049504E-3</v>
      </c>
      <c r="K1123" s="17">
        <v>3.1479753164928903E-2</v>
      </c>
      <c r="L1123" s="17">
        <v>1.2281756244873401E-2</v>
      </c>
      <c r="M1123" s="17"/>
      <c r="N1123" s="17">
        <v>1.1068807987303E-2</v>
      </c>
      <c r="O1123" s="17">
        <v>2.1564795476031001E-2</v>
      </c>
      <c r="P1123" s="17">
        <v>1.3645734687803701E-2</v>
      </c>
      <c r="Q1123" s="17">
        <v>2.7448311848755E-2</v>
      </c>
      <c r="R1123" s="17"/>
      <c r="S1123" s="17">
        <v>1.5730203548934601E-2</v>
      </c>
      <c r="T1123" s="17">
        <v>3.78409928443972E-3</v>
      </c>
      <c r="U1123" s="17">
        <v>2.39565573320927E-2</v>
      </c>
      <c r="V1123" s="17">
        <v>1.05569872306787E-2</v>
      </c>
      <c r="W1123" s="17">
        <v>6.2526827464446004E-3</v>
      </c>
      <c r="X1123" s="17">
        <v>2.6203660143403699E-2</v>
      </c>
      <c r="Y1123" s="17">
        <v>2.3585636770750099E-2</v>
      </c>
      <c r="Z1123" s="17">
        <v>6.6662359940773103E-2</v>
      </c>
      <c r="AA1123" s="17">
        <v>1.42805404716868E-2</v>
      </c>
      <c r="AB1123" s="17">
        <v>2.9755388511424102E-2</v>
      </c>
      <c r="AC1123" s="17">
        <v>2.5258261628261801E-2</v>
      </c>
      <c r="AD1123" s="17">
        <v>0</v>
      </c>
      <c r="AE1123" s="17"/>
      <c r="AF1123" s="17">
        <v>1.4500405255953299E-2</v>
      </c>
      <c r="AG1123" s="17">
        <v>2.5652975776975701E-2</v>
      </c>
      <c r="AH1123" s="17">
        <v>0</v>
      </c>
      <c r="AI1123" s="17">
        <v>6.3677963033095905E-2</v>
      </c>
      <c r="AJ1123" s="17">
        <v>2.3972528049003398E-2</v>
      </c>
      <c r="AK1123" s="17"/>
      <c r="AL1123" s="17">
        <v>8.2622490355306003E-3</v>
      </c>
      <c r="AM1123" s="17">
        <v>1.92056580698956E-2</v>
      </c>
      <c r="AN1123" s="17">
        <v>4.5190660704077103E-2</v>
      </c>
      <c r="AO1123" s="17"/>
      <c r="AP1123" s="17">
        <v>2.1385573606682199E-2</v>
      </c>
      <c r="AQ1123" s="17">
        <v>8.77748003144984E-3</v>
      </c>
      <c r="AR1123" s="17">
        <v>1.2262775129168299E-2</v>
      </c>
      <c r="AS1123" s="17">
        <v>4.13086245522069E-2</v>
      </c>
      <c r="AT1123" s="17">
        <v>0</v>
      </c>
      <c r="AU1123" s="17"/>
      <c r="AV1123" s="17">
        <v>0</v>
      </c>
      <c r="AW1123" s="17">
        <v>4.1741989562055201E-2</v>
      </c>
      <c r="AX1123" s="17">
        <v>2.1219550509489E-2</v>
      </c>
      <c r="AY1123" s="17">
        <v>2.16710234657756E-2</v>
      </c>
      <c r="AZ1123" s="17">
        <v>1.7554915176454799E-2</v>
      </c>
      <c r="BA1123" s="17">
        <v>2.1540994665084499E-2</v>
      </c>
      <c r="BB1123" s="17">
        <v>2.8292319724605199E-2</v>
      </c>
      <c r="BC1123" s="17">
        <v>1.3791391066050899E-2</v>
      </c>
      <c r="BD1123" s="17">
        <v>7.9030635368814994E-3</v>
      </c>
      <c r="BE1123" s="17">
        <v>8.6118641658426802E-3</v>
      </c>
      <c r="BF1123" s="17">
        <v>2.5273572281225998E-2</v>
      </c>
      <c r="BG1123" s="17">
        <v>9.4685078479961708E-3</v>
      </c>
      <c r="BH1123" s="17">
        <v>0</v>
      </c>
      <c r="BI1123" s="17">
        <v>2.0831746027584901E-2</v>
      </c>
      <c r="BJ1123" s="17">
        <v>0</v>
      </c>
      <c r="BK1123" s="17">
        <v>0</v>
      </c>
      <c r="BL1123" s="17"/>
      <c r="BM1123" s="17">
        <v>2.41149424117039E-2</v>
      </c>
      <c r="BN1123" s="17">
        <v>1.5694120934870898E-2</v>
      </c>
      <c r="BO1123" s="17">
        <v>1.9084335089763101E-2</v>
      </c>
      <c r="BP1123" s="17">
        <v>6.8472703731609196E-3</v>
      </c>
      <c r="BQ1123" s="17">
        <v>1.94347700090872E-2</v>
      </c>
      <c r="BR1123" s="17">
        <v>4.6660732202408503E-2</v>
      </c>
      <c r="BS1123" s="17"/>
      <c r="BT1123" s="17">
        <v>2.1719192114952102E-2</v>
      </c>
      <c r="BU1123" s="17">
        <v>1.4090439332599999E-2</v>
      </c>
      <c r="BV1123" s="17"/>
      <c r="BW1123" s="17">
        <v>1.7832155069653799E-2</v>
      </c>
      <c r="BX1123" s="17">
        <v>2.3836500105298301E-2</v>
      </c>
      <c r="BY1123" s="17"/>
      <c r="BZ1123" s="17">
        <v>2.08332837782092E-2</v>
      </c>
      <c r="CA1123" s="17">
        <v>1.2809056493781199E-2</v>
      </c>
      <c r="CB1123" s="17">
        <v>0</v>
      </c>
      <c r="CC1123" s="17"/>
      <c r="CD1123" s="17">
        <v>1.9846809015228301E-2</v>
      </c>
      <c r="CE1123" s="17">
        <v>5.4839461695167296E-3</v>
      </c>
      <c r="CF1123" s="17">
        <v>3.0216595198515901E-2</v>
      </c>
      <c r="CG1123" s="17"/>
      <c r="CH1123" s="17">
        <v>1.9956600471971699E-2</v>
      </c>
      <c r="CI1123" s="17">
        <v>8.7097996905955901E-3</v>
      </c>
      <c r="CJ1123" s="17">
        <v>2.15179234222748E-2</v>
      </c>
      <c r="CK1123" s="17"/>
      <c r="CL1123" s="17">
        <v>1.85594621747215E-2</v>
      </c>
      <c r="CM1123" s="17">
        <v>1.95849369879228E-2</v>
      </c>
      <c r="CN1123" s="17"/>
      <c r="CO1123" s="17">
        <v>1.8686107996375399E-2</v>
      </c>
      <c r="CP1123" s="17">
        <v>8.6346759421875498E-3</v>
      </c>
      <c r="CQ1123" s="17">
        <v>1.7195422616105301E-2</v>
      </c>
      <c r="CR1123" s="17">
        <v>3.9368590237177502E-2</v>
      </c>
    </row>
    <row r="1124" spans="2:96" x14ac:dyDescent="0.25">
      <c r="B1124" t="s">
        <v>503</v>
      </c>
      <c r="C1124" s="17">
        <v>2.8491370887088301E-2</v>
      </c>
      <c r="D1124" s="17">
        <v>3.2519754230277503E-2</v>
      </c>
      <c r="E1124" s="17">
        <v>2.47006464573956E-2</v>
      </c>
      <c r="F1124" s="17"/>
      <c r="G1124" s="17">
        <v>2.3621067947027698E-2</v>
      </c>
      <c r="H1124" s="17">
        <v>1.1833001094981799E-2</v>
      </c>
      <c r="I1124" s="17">
        <v>3.0188164316058499E-2</v>
      </c>
      <c r="J1124" s="17">
        <v>2.9096770542499501E-2</v>
      </c>
      <c r="K1124" s="17">
        <v>2.47573741309743E-2</v>
      </c>
      <c r="L1124" s="17">
        <v>4.59898019386231E-2</v>
      </c>
      <c r="M1124" s="17"/>
      <c r="N1124" s="17">
        <v>3.9790430892742798E-2</v>
      </c>
      <c r="O1124" s="17">
        <v>3.5066310091240997E-2</v>
      </c>
      <c r="P1124" s="17">
        <v>1.8446769293344E-2</v>
      </c>
      <c r="Q1124" s="17">
        <v>1.8598314099207501E-2</v>
      </c>
      <c r="R1124" s="17"/>
      <c r="S1124" s="17">
        <v>3.4122651637380097E-2</v>
      </c>
      <c r="T1124" s="17">
        <v>2.6984651613804402E-2</v>
      </c>
      <c r="U1124" s="17">
        <v>2.4300873163043801E-2</v>
      </c>
      <c r="V1124" s="17">
        <v>3.2423260012236797E-2</v>
      </c>
      <c r="W1124" s="17">
        <v>2.2137419733004701E-2</v>
      </c>
      <c r="X1124" s="17">
        <v>5.0012920500796601E-2</v>
      </c>
      <c r="Y1124" s="17">
        <v>2.49441364805249E-2</v>
      </c>
      <c r="Z1124" s="17">
        <v>1.1142864569901101E-2</v>
      </c>
      <c r="AA1124" s="17">
        <v>2.16070723745918E-2</v>
      </c>
      <c r="AB1124" s="17">
        <v>3.2511351098150697E-2</v>
      </c>
      <c r="AC1124" s="17">
        <v>1.07312178231128E-2</v>
      </c>
      <c r="AD1124" s="17">
        <v>3.3819048273136101E-2</v>
      </c>
      <c r="AE1124" s="17"/>
      <c r="AF1124" s="17">
        <v>3.2753978902465002E-2</v>
      </c>
      <c r="AG1124" s="17">
        <v>2.9905309466521299E-2</v>
      </c>
      <c r="AH1124" s="17">
        <v>3.2545521754584E-2</v>
      </c>
      <c r="AI1124" s="17">
        <v>4.6521954201360599E-2</v>
      </c>
      <c r="AJ1124" s="17">
        <v>1.9253655162605899E-2</v>
      </c>
      <c r="AK1124" s="17"/>
      <c r="AL1124" s="17">
        <v>2.8513177521518801E-2</v>
      </c>
      <c r="AM1124" s="17">
        <v>2.3488803115238599E-2</v>
      </c>
      <c r="AN1124" s="17">
        <v>3.1517242685043897E-2</v>
      </c>
      <c r="AO1124" s="17"/>
      <c r="AP1124" s="17">
        <v>2.8768686653104999E-2</v>
      </c>
      <c r="AQ1124" s="17">
        <v>1.53726283601168E-2</v>
      </c>
      <c r="AR1124" s="17">
        <v>3.47776809803634E-2</v>
      </c>
      <c r="AS1124" s="17">
        <v>3.7515578662283201E-2</v>
      </c>
      <c r="AT1124" s="17">
        <v>2.6936264624589999E-2</v>
      </c>
      <c r="AU1124" s="17"/>
      <c r="AV1124" s="17">
        <v>0</v>
      </c>
      <c r="AW1124" s="17">
        <v>4.6353818831510699E-2</v>
      </c>
      <c r="AX1124" s="17">
        <v>2.71717693630152E-2</v>
      </c>
      <c r="AY1124" s="17">
        <v>7.3583851111464404E-3</v>
      </c>
      <c r="AZ1124" s="17">
        <v>9.0604359729729508E-3</v>
      </c>
      <c r="BA1124" s="17">
        <v>3.4040530855406002E-2</v>
      </c>
      <c r="BB1124" s="17">
        <v>3.9243911396064299E-2</v>
      </c>
      <c r="BC1124" s="17">
        <v>2.5910089445477201E-2</v>
      </c>
      <c r="BD1124" s="17">
        <v>2.87243121596285E-2</v>
      </c>
      <c r="BE1124" s="17">
        <v>5.826267412925E-2</v>
      </c>
      <c r="BF1124" s="17">
        <v>3.3673452260076502E-2</v>
      </c>
      <c r="BG1124" s="17">
        <v>3.0292028866595599E-2</v>
      </c>
      <c r="BH1124" s="17">
        <v>2.3522456130982701E-2</v>
      </c>
      <c r="BI1124" s="17">
        <v>3.9102225665215401E-2</v>
      </c>
      <c r="BJ1124" s="17">
        <v>1.8154904699465301E-2</v>
      </c>
      <c r="BK1124" s="17">
        <v>2.46723107609969E-2</v>
      </c>
      <c r="BL1124" s="17"/>
      <c r="BM1124" s="17">
        <v>2.5696689397289599E-2</v>
      </c>
      <c r="BN1124" s="17">
        <v>3.9521528730336701E-2</v>
      </c>
      <c r="BO1124" s="17">
        <v>2.6972746096077201E-2</v>
      </c>
      <c r="BP1124" s="17">
        <v>2.4960656355836101E-2</v>
      </c>
      <c r="BQ1124" s="17">
        <v>8.8251633143064806E-3</v>
      </c>
      <c r="BR1124" s="17">
        <v>3.4375631109073997E-2</v>
      </c>
      <c r="BS1124" s="17"/>
      <c r="BT1124" s="17">
        <v>2.05581094997218E-2</v>
      </c>
      <c r="BU1124" s="17">
        <v>3.81071806884824E-2</v>
      </c>
      <c r="BV1124" s="17"/>
      <c r="BW1124" s="17">
        <v>3.4922613298976599E-2</v>
      </c>
      <c r="BX1124" s="17">
        <v>1.9324366812452299E-2</v>
      </c>
      <c r="BY1124" s="17"/>
      <c r="BZ1124" s="17">
        <v>2.43883064781063E-2</v>
      </c>
      <c r="CA1124" s="17">
        <v>4.7212008021626103E-2</v>
      </c>
      <c r="CB1124" s="17">
        <v>5.1776049437717901E-2</v>
      </c>
      <c r="CC1124" s="17"/>
      <c r="CD1124" s="17">
        <v>2.6075604102066399E-2</v>
      </c>
      <c r="CE1124" s="17">
        <v>1.4043977773149601E-2</v>
      </c>
      <c r="CF1124" s="17">
        <v>4.8836118641749797E-2</v>
      </c>
      <c r="CG1124" s="17"/>
      <c r="CH1124" s="17">
        <v>2.60228217328934E-2</v>
      </c>
      <c r="CI1124" s="17">
        <v>2.28562561633818E-2</v>
      </c>
      <c r="CJ1124" s="17">
        <v>5.7862987098484801E-2</v>
      </c>
      <c r="CK1124" s="17"/>
      <c r="CL1124" s="17">
        <v>2.9574363146689701E-2</v>
      </c>
      <c r="CM1124" s="17">
        <v>2.7282539349838601E-2</v>
      </c>
      <c r="CN1124" s="17"/>
      <c r="CO1124" s="17">
        <v>2.6485771833194501E-2</v>
      </c>
      <c r="CP1124" s="17">
        <v>2.73322424357266E-2</v>
      </c>
      <c r="CQ1124" s="17">
        <v>3.0737357814221201E-2</v>
      </c>
      <c r="CR1124" s="17">
        <v>2.7081688707833E-2</v>
      </c>
    </row>
    <row r="1125" spans="2:96" x14ac:dyDescent="0.25">
      <c r="B1125" t="s">
        <v>504</v>
      </c>
      <c r="C1125" s="17">
        <v>4.5432012081419101E-2</v>
      </c>
      <c r="D1125" s="17">
        <v>5.52347300322183E-2</v>
      </c>
      <c r="E1125" s="17">
        <v>3.6078838071395399E-2</v>
      </c>
      <c r="F1125" s="17"/>
      <c r="G1125" s="17">
        <v>4.9558113232828403E-2</v>
      </c>
      <c r="H1125" s="17">
        <v>7.1426948354463601E-2</v>
      </c>
      <c r="I1125" s="17">
        <v>3.7923291796212497E-2</v>
      </c>
      <c r="J1125" s="17">
        <v>3.33074458284345E-2</v>
      </c>
      <c r="K1125" s="17">
        <v>4.5805928266626203E-2</v>
      </c>
      <c r="L1125" s="17">
        <v>3.7185179248493599E-2</v>
      </c>
      <c r="M1125" s="17"/>
      <c r="N1125" s="17">
        <v>3.34957160208511E-2</v>
      </c>
      <c r="O1125" s="17">
        <v>2.7890187493501001E-2</v>
      </c>
      <c r="P1125" s="17">
        <v>5.6496006378616397E-2</v>
      </c>
      <c r="Q1125" s="17">
        <v>6.7322564724876105E-2</v>
      </c>
      <c r="R1125" s="17"/>
      <c r="S1125" s="17">
        <v>4.68515636339377E-2</v>
      </c>
      <c r="T1125" s="17">
        <v>5.6069982983035602E-2</v>
      </c>
      <c r="U1125" s="17">
        <v>5.0022921564660303E-2</v>
      </c>
      <c r="V1125" s="17">
        <v>3.2239999819705302E-2</v>
      </c>
      <c r="W1125" s="17">
        <v>6.8548357830060205E-2</v>
      </c>
      <c r="X1125" s="17">
        <v>4.2661730919219397E-2</v>
      </c>
      <c r="Y1125" s="17">
        <v>4.5883021854387702E-2</v>
      </c>
      <c r="Z1125" s="17">
        <v>0</v>
      </c>
      <c r="AA1125" s="17">
        <v>3.73489320316156E-2</v>
      </c>
      <c r="AB1125" s="17">
        <v>6.2321770133171597E-2</v>
      </c>
      <c r="AC1125" s="17">
        <v>1.12784391806458E-2</v>
      </c>
      <c r="AD1125" s="17">
        <v>6.9723089488714099E-2</v>
      </c>
      <c r="AE1125" s="17"/>
      <c r="AF1125" s="17">
        <v>3.9374120295627701E-2</v>
      </c>
      <c r="AG1125" s="17">
        <v>5.7279276138040298E-2</v>
      </c>
      <c r="AH1125" s="17">
        <v>5.7042915731193203E-2</v>
      </c>
      <c r="AI1125" s="17">
        <v>8.8486055798637803E-2</v>
      </c>
      <c r="AJ1125" s="17">
        <v>3.4894161160748401E-2</v>
      </c>
      <c r="AK1125" s="17"/>
      <c r="AL1125" s="17">
        <v>3.50999213985232E-2</v>
      </c>
      <c r="AM1125" s="17">
        <v>5.2579044685719799E-2</v>
      </c>
      <c r="AN1125" s="17">
        <v>5.1418863930057401E-2</v>
      </c>
      <c r="AO1125" s="17"/>
      <c r="AP1125" s="17">
        <v>3.8519115005427998E-2</v>
      </c>
      <c r="AQ1125" s="17">
        <v>4.8770281897228498E-2</v>
      </c>
      <c r="AR1125" s="17">
        <v>5.6393804871549498E-2</v>
      </c>
      <c r="AS1125" s="17">
        <v>2.0372415336794899E-2</v>
      </c>
      <c r="AT1125" s="17">
        <v>2.6975132342793601E-2</v>
      </c>
      <c r="AU1125" s="17"/>
      <c r="AV1125" s="17">
        <v>0</v>
      </c>
      <c r="AW1125" s="17">
        <v>5.0382723315410403E-2</v>
      </c>
      <c r="AX1125" s="17">
        <v>5.0491932714615599E-2</v>
      </c>
      <c r="AY1125" s="17">
        <v>2.67431312146563E-2</v>
      </c>
      <c r="AZ1125" s="17">
        <v>3.7130290740905597E-2</v>
      </c>
      <c r="BA1125" s="17">
        <v>4.4856051513254398E-2</v>
      </c>
      <c r="BB1125" s="17">
        <v>5.1530486462785401E-2</v>
      </c>
      <c r="BC1125" s="17">
        <v>4.35576891286346E-2</v>
      </c>
      <c r="BD1125" s="17">
        <v>6.7865092655303702E-2</v>
      </c>
      <c r="BE1125" s="17">
        <v>2.8518332366301299E-2</v>
      </c>
      <c r="BF1125" s="17">
        <v>5.9537698703456703E-2</v>
      </c>
      <c r="BG1125" s="17">
        <v>9.4353679200751397E-2</v>
      </c>
      <c r="BH1125" s="17">
        <v>6.2761727244688106E-2</v>
      </c>
      <c r="BI1125" s="17">
        <v>1.83771904866885E-2</v>
      </c>
      <c r="BJ1125" s="17">
        <v>3.7637404114923403E-2</v>
      </c>
      <c r="BK1125" s="17">
        <v>1.9494909324128701E-2</v>
      </c>
      <c r="BL1125" s="17"/>
      <c r="BM1125" s="17">
        <v>5.0515800130605901E-2</v>
      </c>
      <c r="BN1125" s="17">
        <v>4.6460476708686298E-2</v>
      </c>
      <c r="BO1125" s="17">
        <v>4.2774106761680301E-2</v>
      </c>
      <c r="BP1125" s="17">
        <v>4.6285991864300401E-2</v>
      </c>
      <c r="BQ1125" s="17">
        <v>4.8692413388254502E-2</v>
      </c>
      <c r="BR1125" s="17">
        <v>1.76540278998139E-2</v>
      </c>
      <c r="BS1125" s="17"/>
      <c r="BT1125" s="17">
        <v>4.3504060867137102E-2</v>
      </c>
      <c r="BU1125" s="17">
        <v>4.7432211441033399E-2</v>
      </c>
      <c r="BV1125" s="17"/>
      <c r="BW1125" s="17">
        <v>3.4505229476661799E-2</v>
      </c>
      <c r="BX1125" s="17">
        <v>6.1515010311946401E-2</v>
      </c>
      <c r="BY1125" s="17"/>
      <c r="BZ1125" s="17">
        <v>4.55692513028974E-2</v>
      </c>
      <c r="CA1125" s="17">
        <v>4.5825281079307403E-2</v>
      </c>
      <c r="CB1125" s="17">
        <v>6.0074527822362202E-2</v>
      </c>
      <c r="CC1125" s="17"/>
      <c r="CD1125" s="17">
        <v>4.1416506107811502E-2</v>
      </c>
      <c r="CE1125" s="17">
        <v>5.3992637480436999E-2</v>
      </c>
      <c r="CF1125" s="17">
        <v>9.9338099682805395E-2</v>
      </c>
      <c r="CG1125" s="17"/>
      <c r="CH1125" s="17">
        <v>4.2961028733193997E-2</v>
      </c>
      <c r="CI1125" s="17">
        <v>4.37641013602314E-2</v>
      </c>
      <c r="CJ1125" s="17">
        <v>7.2341306147787401E-2</v>
      </c>
      <c r="CK1125" s="17"/>
      <c r="CL1125" s="17">
        <v>5.5847400401199399E-2</v>
      </c>
      <c r="CM1125" s="17">
        <v>3.2615464479764801E-2</v>
      </c>
      <c r="CN1125" s="17"/>
      <c r="CO1125" s="17">
        <v>8.1353011994463001E-2</v>
      </c>
      <c r="CP1125" s="17">
        <v>4.5451106899312102E-2</v>
      </c>
      <c r="CQ1125" s="17">
        <v>3.7828180734165398E-2</v>
      </c>
      <c r="CR1125" s="17">
        <v>4.7048244880397799E-2</v>
      </c>
    </row>
    <row r="1126" spans="2:96" x14ac:dyDescent="0.25">
      <c r="B1126" t="s">
        <v>505</v>
      </c>
      <c r="C1126" s="17">
        <v>5.3938583189713903E-2</v>
      </c>
      <c r="D1126" s="17">
        <v>6.1743520107904001E-2</v>
      </c>
      <c r="E1126" s="17">
        <v>4.6587301313271302E-2</v>
      </c>
      <c r="F1126" s="17"/>
      <c r="G1126" s="17">
        <v>7.6371320347107502E-2</v>
      </c>
      <c r="H1126" s="17">
        <v>5.0825833333383003E-2</v>
      </c>
      <c r="I1126" s="17">
        <v>6.8009537303101705E-2</v>
      </c>
      <c r="J1126" s="17">
        <v>4.0269378282262798E-2</v>
      </c>
      <c r="K1126" s="17">
        <v>4.6007613757297401E-2</v>
      </c>
      <c r="L1126" s="17">
        <v>4.6575975744085202E-2</v>
      </c>
      <c r="M1126" s="17"/>
      <c r="N1126" s="17">
        <v>5.8040718793592301E-2</v>
      </c>
      <c r="O1126" s="17">
        <v>6.5627290827864906E-2</v>
      </c>
      <c r="P1126" s="17">
        <v>6.4188906389800598E-2</v>
      </c>
      <c r="Q1126" s="17">
        <v>2.8957760406827401E-2</v>
      </c>
      <c r="R1126" s="17"/>
      <c r="S1126" s="17">
        <v>5.2909633762331598E-2</v>
      </c>
      <c r="T1126" s="17">
        <v>7.0837796407292902E-2</v>
      </c>
      <c r="U1126" s="17">
        <v>4.6065731028353901E-2</v>
      </c>
      <c r="V1126" s="17">
        <v>3.4965055177907503E-2</v>
      </c>
      <c r="W1126" s="17">
        <v>7.8744812785002505E-2</v>
      </c>
      <c r="X1126" s="17">
        <v>3.1626621433932897E-2</v>
      </c>
      <c r="Y1126" s="17">
        <v>4.5950894712274502E-2</v>
      </c>
      <c r="Z1126" s="17">
        <v>4.4608215422131003E-2</v>
      </c>
      <c r="AA1126" s="17">
        <v>4.8814758096167497E-2</v>
      </c>
      <c r="AB1126" s="17">
        <v>7.9097964900921094E-2</v>
      </c>
      <c r="AC1126" s="17">
        <v>6.0514280544080201E-2</v>
      </c>
      <c r="AD1126" s="17">
        <v>3.86304582865983E-2</v>
      </c>
      <c r="AE1126" s="17"/>
      <c r="AF1126" s="17">
        <v>4.5850651610410097E-2</v>
      </c>
      <c r="AG1126" s="17">
        <v>5.79673983772604E-2</v>
      </c>
      <c r="AH1126" s="17">
        <v>4.7247934708223402E-2</v>
      </c>
      <c r="AI1126" s="17">
        <v>4.6688379576509398E-2</v>
      </c>
      <c r="AJ1126" s="17">
        <v>4.9201453039740599E-2</v>
      </c>
      <c r="AK1126" s="17"/>
      <c r="AL1126" s="17">
        <v>4.3953806374082097E-2</v>
      </c>
      <c r="AM1126" s="17">
        <v>6.3193697804159399E-2</v>
      </c>
      <c r="AN1126" s="17">
        <v>1.21812131343908E-2</v>
      </c>
      <c r="AO1126" s="17"/>
      <c r="AP1126" s="17">
        <v>5.30628666714743E-2</v>
      </c>
      <c r="AQ1126" s="17">
        <v>4.5826782042532398E-2</v>
      </c>
      <c r="AR1126" s="17">
        <v>3.8059100027962402E-2</v>
      </c>
      <c r="AS1126" s="17">
        <v>0.121790388975487</v>
      </c>
      <c r="AT1126" s="17">
        <v>5.8229726933072101E-2</v>
      </c>
      <c r="AU1126" s="17"/>
      <c r="AV1126" s="17">
        <v>0</v>
      </c>
      <c r="AW1126" s="17">
        <v>1.22607271946313E-2</v>
      </c>
      <c r="AX1126" s="17">
        <v>4.4565190677441198E-2</v>
      </c>
      <c r="AY1126" s="17">
        <v>5.4793529340421497E-2</v>
      </c>
      <c r="AZ1126" s="17">
        <v>4.7384498186704802E-2</v>
      </c>
      <c r="BA1126" s="17">
        <v>5.4361517120994303E-2</v>
      </c>
      <c r="BB1126" s="17">
        <v>5.3365880246553601E-2</v>
      </c>
      <c r="BC1126" s="17">
        <v>6.3210040231445094E-2</v>
      </c>
      <c r="BD1126" s="17">
        <v>5.86828699032345E-2</v>
      </c>
      <c r="BE1126" s="17">
        <v>5.24753209553422E-2</v>
      </c>
      <c r="BF1126" s="17">
        <v>4.8813247687230901E-2</v>
      </c>
      <c r="BG1126" s="17">
        <v>5.4218387985148601E-2</v>
      </c>
      <c r="BH1126" s="17">
        <v>3.5231262913625001E-2</v>
      </c>
      <c r="BI1126" s="17">
        <v>0.16485807066076599</v>
      </c>
      <c r="BJ1126" s="17">
        <v>9.7491733926135901E-2</v>
      </c>
      <c r="BK1126" s="17">
        <v>2.6497515335283099E-2</v>
      </c>
      <c r="BL1126" s="17"/>
      <c r="BM1126" s="17">
        <v>6.1665843674417603E-2</v>
      </c>
      <c r="BN1126" s="17">
        <v>5.0355187833737998E-2</v>
      </c>
      <c r="BO1126" s="17">
        <v>6.3064772333422905E-2</v>
      </c>
      <c r="BP1126" s="17">
        <v>4.9429018360259903E-2</v>
      </c>
      <c r="BQ1126" s="17">
        <v>3.9622690918881001E-2</v>
      </c>
      <c r="BR1126" s="17">
        <v>6.04969497298787E-2</v>
      </c>
      <c r="BS1126" s="17"/>
      <c r="BT1126" s="17">
        <v>6.3948424881205196E-2</v>
      </c>
      <c r="BU1126" s="17">
        <v>4.0780034215996498E-2</v>
      </c>
      <c r="BV1126" s="17"/>
      <c r="BW1126" s="17">
        <v>5.6523677573908103E-2</v>
      </c>
      <c r="BX1126" s="17">
        <v>5.79785156951408E-2</v>
      </c>
      <c r="BY1126" s="17"/>
      <c r="BZ1126" s="17">
        <v>5.6917734713000198E-2</v>
      </c>
      <c r="CA1126" s="17">
        <v>3.8326220422368197E-2</v>
      </c>
      <c r="CB1126" s="17">
        <v>6.0655631330342803E-2</v>
      </c>
      <c r="CC1126" s="17"/>
      <c r="CD1126" s="17">
        <v>5.8919351278243201E-2</v>
      </c>
      <c r="CE1126" s="17">
        <v>5.3268393763020998E-2</v>
      </c>
      <c r="CF1126" s="17">
        <v>5.4077423399916502E-2</v>
      </c>
      <c r="CG1126" s="17"/>
      <c r="CH1126" s="17">
        <v>5.6792307849891199E-2</v>
      </c>
      <c r="CI1126" s="17">
        <v>3.8002314313434503E-2</v>
      </c>
      <c r="CJ1126" s="17">
        <v>5.9788491897513299E-2</v>
      </c>
      <c r="CK1126" s="17"/>
      <c r="CL1126" s="17">
        <v>5.7997042545886598E-2</v>
      </c>
      <c r="CM1126" s="17">
        <v>4.8527128742245997E-2</v>
      </c>
      <c r="CN1126" s="17"/>
      <c r="CO1126" s="17">
        <v>7.26164801501748E-2</v>
      </c>
      <c r="CP1126" s="17">
        <v>4.8352475639967599E-2</v>
      </c>
      <c r="CQ1126" s="17">
        <v>4.4904757729545802E-2</v>
      </c>
      <c r="CR1126" s="17">
        <v>7.5326957847157497E-2</v>
      </c>
    </row>
    <row r="1127" spans="2:96" x14ac:dyDescent="0.25">
      <c r="B1127" t="s">
        <v>506</v>
      </c>
      <c r="C1127" s="17">
        <v>0.124693655822773</v>
      </c>
      <c r="D1127" s="17">
        <v>0.124756532976221</v>
      </c>
      <c r="E1127" s="17">
        <v>0.124140508171554</v>
      </c>
      <c r="F1127" s="17"/>
      <c r="G1127" s="17">
        <v>0.19790541908859499</v>
      </c>
      <c r="H1127" s="17">
        <v>0.131679860358732</v>
      </c>
      <c r="I1127" s="17">
        <v>9.6142782564404297E-2</v>
      </c>
      <c r="J1127" s="17">
        <v>0.122576284236857</v>
      </c>
      <c r="K1127" s="17">
        <v>0.10291008820796101</v>
      </c>
      <c r="L1127" s="17">
        <v>0.10982049295318499</v>
      </c>
      <c r="M1127" s="17"/>
      <c r="N1127" s="17">
        <v>0.121990167223591</v>
      </c>
      <c r="O1127" s="17">
        <v>0.12113343239171701</v>
      </c>
      <c r="P1127" s="17">
        <v>0.13819802431037501</v>
      </c>
      <c r="Q1127" s="17">
        <v>0.11617472762877</v>
      </c>
      <c r="R1127" s="17"/>
      <c r="S1127" s="17">
        <v>0.12569934825252899</v>
      </c>
      <c r="T1127" s="17">
        <v>0.16341949313828699</v>
      </c>
      <c r="U1127" s="17">
        <v>0.15261909758436201</v>
      </c>
      <c r="V1127" s="17">
        <v>0.111616351580011</v>
      </c>
      <c r="W1127" s="17">
        <v>0.106516839525922</v>
      </c>
      <c r="X1127" s="17">
        <v>0.105970161017004</v>
      </c>
      <c r="Y1127" s="17">
        <v>0.14261540996934899</v>
      </c>
      <c r="Z1127" s="17">
        <v>0.15804099914675401</v>
      </c>
      <c r="AA1127" s="17">
        <v>0.11837212483095801</v>
      </c>
      <c r="AB1127" s="17">
        <v>4.76125812565227E-2</v>
      </c>
      <c r="AC1127" s="17">
        <v>0.179824420358566</v>
      </c>
      <c r="AD1127" s="17">
        <v>8.4792772450526493E-2</v>
      </c>
      <c r="AE1127" s="17"/>
      <c r="AF1127" s="17">
        <v>0.112805996391454</v>
      </c>
      <c r="AG1127" s="17">
        <v>0.14366653193832399</v>
      </c>
      <c r="AH1127" s="17">
        <v>0.102835461992362</v>
      </c>
      <c r="AI1127" s="17">
        <v>6.7931485255782201E-2</v>
      </c>
      <c r="AJ1127" s="17">
        <v>0.16319297931646801</v>
      </c>
      <c r="AK1127" s="17"/>
      <c r="AL1127" s="17">
        <v>0.100482235769217</v>
      </c>
      <c r="AM1127" s="17">
        <v>0.134706454612361</v>
      </c>
      <c r="AN1127" s="17">
        <v>0.137053764857342</v>
      </c>
      <c r="AO1127" s="17"/>
      <c r="AP1127" s="17">
        <v>0.14036145745697101</v>
      </c>
      <c r="AQ1127" s="17">
        <v>0.13935165782985201</v>
      </c>
      <c r="AR1127" s="17">
        <v>0.10922588293150701</v>
      </c>
      <c r="AS1127" s="17">
        <v>0.11950872552372201</v>
      </c>
      <c r="AT1127" s="17">
        <v>0.15190122609018</v>
      </c>
      <c r="AU1127" s="17"/>
      <c r="AV1127" s="17">
        <v>0</v>
      </c>
      <c r="AW1127" s="17">
        <v>0.105229591149876</v>
      </c>
      <c r="AX1127" s="17">
        <v>0.164113424306048</v>
      </c>
      <c r="AY1127" s="17">
        <v>0.12656843546208499</v>
      </c>
      <c r="AZ1127" s="17">
        <v>0.13227815400600501</v>
      </c>
      <c r="BA1127" s="17">
        <v>0.14838079985611799</v>
      </c>
      <c r="BB1127" s="17">
        <v>0.12808578988946401</v>
      </c>
      <c r="BC1127" s="17">
        <v>0.119697079332119</v>
      </c>
      <c r="BD1127" s="17">
        <v>0.101758462515848</v>
      </c>
      <c r="BE1127" s="17">
        <v>0.11140080231405899</v>
      </c>
      <c r="BF1127" s="17">
        <v>9.5161688666147506E-2</v>
      </c>
      <c r="BG1127" s="17">
        <v>0.126308703514354</v>
      </c>
      <c r="BH1127" s="17">
        <v>9.6126048792496005E-2</v>
      </c>
      <c r="BI1127" s="17">
        <v>0.10082518605103299</v>
      </c>
      <c r="BJ1127" s="17">
        <v>0.100156460787968</v>
      </c>
      <c r="BK1127" s="17">
        <v>0.15974419532155401</v>
      </c>
      <c r="BL1127" s="17"/>
      <c r="BM1127" s="17">
        <v>0.13641248238965301</v>
      </c>
      <c r="BN1127" s="17">
        <v>0.111467653458158</v>
      </c>
      <c r="BO1127" s="17">
        <v>0.12719729415637501</v>
      </c>
      <c r="BP1127" s="17">
        <v>0.13471414106438501</v>
      </c>
      <c r="BQ1127" s="17">
        <v>0.12778564049180299</v>
      </c>
      <c r="BR1127" s="17">
        <v>9.9450013238419496E-2</v>
      </c>
      <c r="BS1127" s="17"/>
      <c r="BT1127" s="17">
        <v>0.129768772360843</v>
      </c>
      <c r="BU1127" s="17">
        <v>0.113894006589552</v>
      </c>
      <c r="BV1127" s="17"/>
      <c r="BW1127" s="17">
        <v>0.12723754410900601</v>
      </c>
      <c r="BX1127" s="17">
        <v>0.120614946357081</v>
      </c>
      <c r="BY1127" s="17"/>
      <c r="BZ1127" s="17">
        <v>0.12713626012137999</v>
      </c>
      <c r="CA1127" s="17">
        <v>0.112851950985029</v>
      </c>
      <c r="CB1127" s="17">
        <v>9.1871985213249699E-2</v>
      </c>
      <c r="CC1127" s="17"/>
      <c r="CD1127" s="17">
        <v>0.12230737691798001</v>
      </c>
      <c r="CE1127" s="17">
        <v>0.142991896744501</v>
      </c>
      <c r="CF1127" s="17">
        <v>0.108448190521927</v>
      </c>
      <c r="CG1127" s="17"/>
      <c r="CH1127" s="17">
        <v>0.128163803754893</v>
      </c>
      <c r="CI1127" s="17">
        <v>0.109396420092937</v>
      </c>
      <c r="CJ1127" s="17">
        <v>0.10936009758758899</v>
      </c>
      <c r="CK1127" s="17"/>
      <c r="CL1127" s="17">
        <v>0.13357981983801301</v>
      </c>
      <c r="CM1127" s="17">
        <v>0.117121973640008</v>
      </c>
      <c r="CN1127" s="17"/>
      <c r="CO1127" s="17">
        <v>8.1060151876440903E-2</v>
      </c>
      <c r="CP1127" s="17">
        <v>0.130872488119256</v>
      </c>
      <c r="CQ1127" s="17">
        <v>0.125423369297405</v>
      </c>
      <c r="CR1127" s="17">
        <v>0.12737612066395099</v>
      </c>
    </row>
    <row r="1128" spans="2:96" x14ac:dyDescent="0.25">
      <c r="B1128" t="s">
        <v>507</v>
      </c>
      <c r="C1128" s="17">
        <v>0.125396636512589</v>
      </c>
      <c r="D1128" s="17">
        <v>0.126144419360955</v>
      </c>
      <c r="E1128" s="17">
        <v>0.124297223920944</v>
      </c>
      <c r="F1128" s="17"/>
      <c r="G1128" s="17">
        <v>0.121044419286465</v>
      </c>
      <c r="H1128" s="17">
        <v>0.1092345327891</v>
      </c>
      <c r="I1128" s="17">
        <v>0.14444390919500399</v>
      </c>
      <c r="J1128" s="17">
        <v>0.146289103085499</v>
      </c>
      <c r="K1128" s="17">
        <v>0.109277874671229</v>
      </c>
      <c r="L1128" s="17">
        <v>0.11981048183627099</v>
      </c>
      <c r="M1128" s="17"/>
      <c r="N1128" s="17">
        <v>0.169428864594836</v>
      </c>
      <c r="O1128" s="17">
        <v>0.133257535116105</v>
      </c>
      <c r="P1128" s="17">
        <v>0.115566372094389</v>
      </c>
      <c r="Q1128" s="17">
        <v>7.9730787322141894E-2</v>
      </c>
      <c r="R1128" s="17"/>
      <c r="S1128" s="17">
        <v>0.14035259240165901</v>
      </c>
      <c r="T1128" s="17">
        <v>0.127270874950143</v>
      </c>
      <c r="U1128" s="17">
        <v>7.3458497602759701E-2</v>
      </c>
      <c r="V1128" s="17">
        <v>0.13182640778169</v>
      </c>
      <c r="W1128" s="17">
        <v>9.9595924926224905E-2</v>
      </c>
      <c r="X1128" s="17">
        <v>0.114894516009343</v>
      </c>
      <c r="Y1128" s="17">
        <v>0.18465655863022801</v>
      </c>
      <c r="Z1128" s="17">
        <v>0.13521353812453499</v>
      </c>
      <c r="AA1128" s="17">
        <v>0.102648935927921</v>
      </c>
      <c r="AB1128" s="17">
        <v>0.156965485837328</v>
      </c>
      <c r="AC1128" s="17">
        <v>8.9582565259522198E-2</v>
      </c>
      <c r="AD1128" s="17">
        <v>0.135793786320481</v>
      </c>
      <c r="AE1128" s="17"/>
      <c r="AF1128" s="17">
        <v>0.111993538986022</v>
      </c>
      <c r="AG1128" s="17">
        <v>0.12082040618553</v>
      </c>
      <c r="AH1128" s="17">
        <v>0.17539168311910899</v>
      </c>
      <c r="AI1128" s="17">
        <v>0.105579367145879</v>
      </c>
      <c r="AJ1128" s="17">
        <v>0.12966144352852399</v>
      </c>
      <c r="AK1128" s="17"/>
      <c r="AL1128" s="17">
        <v>0.119152110596811</v>
      </c>
      <c r="AM1128" s="17">
        <v>0.13328499755583101</v>
      </c>
      <c r="AN1128" s="17">
        <v>0.16630898334664099</v>
      </c>
      <c r="AO1128" s="17"/>
      <c r="AP1128" s="17">
        <v>0.111697142783606</v>
      </c>
      <c r="AQ1128" s="17">
        <v>0.10505991244534001</v>
      </c>
      <c r="AR1128" s="17">
        <v>0.15306595208326901</v>
      </c>
      <c r="AS1128" s="17">
        <v>0.139222048583306</v>
      </c>
      <c r="AT1128" s="17">
        <v>0.16483731876122901</v>
      </c>
      <c r="AU1128" s="17"/>
      <c r="AV1128" s="17">
        <v>0</v>
      </c>
      <c r="AW1128" s="17">
        <v>0.10687721910098701</v>
      </c>
      <c r="AX1128" s="17">
        <v>7.9988725469991501E-2</v>
      </c>
      <c r="AY1128" s="17">
        <v>0.104234277294872</v>
      </c>
      <c r="AZ1128" s="17">
        <v>7.7794963460265099E-2</v>
      </c>
      <c r="BA1128" s="17">
        <v>0.13784777807226301</v>
      </c>
      <c r="BB1128" s="17">
        <v>0.13241831739935001</v>
      </c>
      <c r="BC1128" s="17">
        <v>0.13814678245009199</v>
      </c>
      <c r="BD1128" s="17">
        <v>0.13814139775317899</v>
      </c>
      <c r="BE1128" s="17">
        <v>7.9000869433777099E-2</v>
      </c>
      <c r="BF1128" s="17">
        <v>0.150101195733362</v>
      </c>
      <c r="BG1128" s="17">
        <v>0.147830175624968</v>
      </c>
      <c r="BH1128" s="17">
        <v>0.16080982955878401</v>
      </c>
      <c r="BI1128" s="17">
        <v>0.23779243750359699</v>
      </c>
      <c r="BJ1128" s="17">
        <v>0.13016026859094601</v>
      </c>
      <c r="BK1128" s="17">
        <v>0.146036532310548</v>
      </c>
      <c r="BL1128" s="17"/>
      <c r="BM1128" s="17">
        <v>0.137617268919735</v>
      </c>
      <c r="BN1128" s="17">
        <v>0.13435197859445799</v>
      </c>
      <c r="BO1128" s="17">
        <v>9.7618655809198804E-2</v>
      </c>
      <c r="BP1128" s="17">
        <v>0.116623242790513</v>
      </c>
      <c r="BQ1128" s="17">
        <v>0.12364491498630199</v>
      </c>
      <c r="BR1128" s="17">
        <v>0.13383161381442299</v>
      </c>
      <c r="BS1128" s="17"/>
      <c r="BT1128" s="17">
        <v>0.12688865312676201</v>
      </c>
      <c r="BU1128" s="17">
        <v>0.121088291081658</v>
      </c>
      <c r="BV1128" s="17"/>
      <c r="BW1128" s="17">
        <v>0.111476534299665</v>
      </c>
      <c r="BX1128" s="17">
        <v>0.12850421079605601</v>
      </c>
      <c r="BY1128" s="17"/>
      <c r="BZ1128" s="17">
        <v>0.11952373837954899</v>
      </c>
      <c r="CA1128" s="17">
        <v>0.122674592145721</v>
      </c>
      <c r="CB1128" s="17">
        <v>0.190557842926632</v>
      </c>
      <c r="CC1128" s="17"/>
      <c r="CD1128" s="17">
        <v>0.12936448638186401</v>
      </c>
      <c r="CE1128" s="17">
        <v>9.6263767424053404E-2</v>
      </c>
      <c r="CF1128" s="17">
        <v>0.100170551298129</v>
      </c>
      <c r="CG1128" s="17"/>
      <c r="CH1128" s="17">
        <v>0.127857215493828</v>
      </c>
      <c r="CI1128" s="17">
        <v>9.1315739393907497E-2</v>
      </c>
      <c r="CJ1128" s="17">
        <v>9.4489343996238304E-2</v>
      </c>
      <c r="CK1128" s="17"/>
      <c r="CL1128" s="17">
        <v>0.123810860122246</v>
      </c>
      <c r="CM1128" s="17">
        <v>0.12276408204250901</v>
      </c>
      <c r="CN1128" s="17"/>
      <c r="CO1128" s="17">
        <v>0.120429398647124</v>
      </c>
      <c r="CP1128" s="17">
        <v>0.13423771297919701</v>
      </c>
      <c r="CQ1128" s="17">
        <v>0.121275713535763</v>
      </c>
      <c r="CR1128" s="17">
        <v>0.11830308664606599</v>
      </c>
    </row>
    <row r="1129" spans="2:96" x14ac:dyDescent="0.25">
      <c r="B1129" t="s">
        <v>508</v>
      </c>
      <c r="C1129" s="17">
        <v>0.17989076291040901</v>
      </c>
      <c r="D1129" s="17">
        <v>0.18332603686069701</v>
      </c>
      <c r="E1129" s="17">
        <v>0.177496557694412</v>
      </c>
      <c r="F1129" s="17"/>
      <c r="G1129" s="17">
        <v>0.170909790881171</v>
      </c>
      <c r="H1129" s="17">
        <v>0.17404921915380001</v>
      </c>
      <c r="I1129" s="17">
        <v>0.20590555207521</v>
      </c>
      <c r="J1129" s="17">
        <v>0.16981846715061399</v>
      </c>
      <c r="K1129" s="17">
        <v>0.173475554594922</v>
      </c>
      <c r="L1129" s="17">
        <v>0.18201588742654301</v>
      </c>
      <c r="M1129" s="17"/>
      <c r="N1129" s="17">
        <v>0.190827524067542</v>
      </c>
      <c r="O1129" s="17">
        <v>0.18732961864443001</v>
      </c>
      <c r="P1129" s="17">
        <v>0.14785823628752301</v>
      </c>
      <c r="Q1129" s="17">
        <v>0.18842887790766699</v>
      </c>
      <c r="R1129" s="17"/>
      <c r="S1129" s="17">
        <v>0.19425333221383601</v>
      </c>
      <c r="T1129" s="17">
        <v>0.158770751861121</v>
      </c>
      <c r="U1129" s="17">
        <v>0.176027264867088</v>
      </c>
      <c r="V1129" s="17">
        <v>0.18949819023088901</v>
      </c>
      <c r="W1129" s="17">
        <v>0.18319393312262799</v>
      </c>
      <c r="X1129" s="17">
        <v>0.20090917173255299</v>
      </c>
      <c r="Y1129" s="17">
        <v>0.13742099160385099</v>
      </c>
      <c r="Z1129" s="17">
        <v>0.15017175709592101</v>
      </c>
      <c r="AA1129" s="17">
        <v>0.182703242346058</v>
      </c>
      <c r="AB1129" s="17">
        <v>0.22418891278988701</v>
      </c>
      <c r="AC1129" s="17">
        <v>0.14606279219680701</v>
      </c>
      <c r="AD1129" s="17">
        <v>0.18174108788330301</v>
      </c>
      <c r="AE1129" s="17"/>
      <c r="AF1129" s="17">
        <v>0.19491511659211599</v>
      </c>
      <c r="AG1129" s="17">
        <v>0.13541507262805</v>
      </c>
      <c r="AH1129" s="17">
        <v>0.195156624667677</v>
      </c>
      <c r="AI1129" s="17">
        <v>4.7796096483978798E-2</v>
      </c>
      <c r="AJ1129" s="17">
        <v>0.20702422639151299</v>
      </c>
      <c r="AK1129" s="17"/>
      <c r="AL1129" s="17">
        <v>0.19514254340081799</v>
      </c>
      <c r="AM1129" s="17">
        <v>0.162142004945803</v>
      </c>
      <c r="AN1129" s="17">
        <v>0.181351427676055</v>
      </c>
      <c r="AO1129" s="17"/>
      <c r="AP1129" s="17">
        <v>0.158608399176458</v>
      </c>
      <c r="AQ1129" s="17">
        <v>0.182315268855962</v>
      </c>
      <c r="AR1129" s="17">
        <v>0.18780996441106801</v>
      </c>
      <c r="AS1129" s="17">
        <v>0.186414379733715</v>
      </c>
      <c r="AT1129" s="17">
        <v>8.6801288252407197E-2</v>
      </c>
      <c r="AU1129" s="17"/>
      <c r="AV1129" s="17">
        <v>0.512461710355398</v>
      </c>
      <c r="AW1129" s="17">
        <v>0.12949561894092401</v>
      </c>
      <c r="AX1129" s="17">
        <v>0.16790823377922201</v>
      </c>
      <c r="AY1129" s="17">
        <v>0.159745814018803</v>
      </c>
      <c r="AZ1129" s="17">
        <v>0.17636548846171499</v>
      </c>
      <c r="BA1129" s="17">
        <v>0.195388911134907</v>
      </c>
      <c r="BB1129" s="17">
        <v>0.20575973598849201</v>
      </c>
      <c r="BC1129" s="17">
        <v>0.18627889849401999</v>
      </c>
      <c r="BD1129" s="17">
        <v>0.15386667619790501</v>
      </c>
      <c r="BE1129" s="17">
        <v>0.224000677734457</v>
      </c>
      <c r="BF1129" s="17">
        <v>0.19177129928216999</v>
      </c>
      <c r="BG1129" s="17">
        <v>0.11835397872081301</v>
      </c>
      <c r="BH1129" s="17">
        <v>0.27975783585854702</v>
      </c>
      <c r="BI1129" s="17">
        <v>0.10118223058728799</v>
      </c>
      <c r="BJ1129" s="17">
        <v>0.17747937271538899</v>
      </c>
      <c r="BK1129" s="17">
        <v>0.23074245363013901</v>
      </c>
      <c r="BL1129" s="17"/>
      <c r="BM1129" s="17">
        <v>0.151568396114349</v>
      </c>
      <c r="BN1129" s="17">
        <v>0.184565052500961</v>
      </c>
      <c r="BO1129" s="17">
        <v>0.184881242022639</v>
      </c>
      <c r="BP1129" s="17">
        <v>0.19804539629398199</v>
      </c>
      <c r="BQ1129" s="17">
        <v>0.166545090949548</v>
      </c>
      <c r="BR1129" s="17">
        <v>0.21670919223104301</v>
      </c>
      <c r="BS1129" s="17"/>
      <c r="BT1129" s="17">
        <v>0.177533625157764</v>
      </c>
      <c r="BU1129" s="17">
        <v>0.185449368710115</v>
      </c>
      <c r="BV1129" s="17"/>
      <c r="BW1129" s="17">
        <v>0.19646227357441801</v>
      </c>
      <c r="BX1129" s="17">
        <v>0.16329796141417</v>
      </c>
      <c r="BY1129" s="17"/>
      <c r="BZ1129" s="17">
        <v>0.17690919060524499</v>
      </c>
      <c r="CA1129" s="17">
        <v>0.19202350446019101</v>
      </c>
      <c r="CB1129" s="17">
        <v>0.18801406140669599</v>
      </c>
      <c r="CC1129" s="17"/>
      <c r="CD1129" s="17">
        <v>0.18064692231225801</v>
      </c>
      <c r="CE1129" s="17">
        <v>0.200771721582018</v>
      </c>
      <c r="CF1129" s="17">
        <v>0.121611781796384</v>
      </c>
      <c r="CG1129" s="17"/>
      <c r="CH1129" s="17">
        <v>0.18269428000830901</v>
      </c>
      <c r="CI1129" s="17">
        <v>0.17207447108744001</v>
      </c>
      <c r="CJ1129" s="17">
        <v>0.16998003921105301</v>
      </c>
      <c r="CK1129" s="17"/>
      <c r="CL1129" s="17">
        <v>0.183615335231225</v>
      </c>
      <c r="CM1129" s="17">
        <v>0.178497636385889</v>
      </c>
      <c r="CN1129" s="17"/>
      <c r="CO1129" s="17">
        <v>0.17763768729077101</v>
      </c>
      <c r="CP1129" s="17">
        <v>0.19251810089951099</v>
      </c>
      <c r="CQ1129" s="17">
        <v>0.18775979407621701</v>
      </c>
      <c r="CR1129" s="17">
        <v>0.14131668143811299</v>
      </c>
    </row>
    <row r="1130" spans="2:96" x14ac:dyDescent="0.25">
      <c r="B1130" t="s">
        <v>509</v>
      </c>
      <c r="C1130" s="17">
        <v>0.168134229373301</v>
      </c>
      <c r="D1130" s="17">
        <v>0.15778326498775699</v>
      </c>
      <c r="E1130" s="17">
        <v>0.17707996984778901</v>
      </c>
      <c r="F1130" s="17"/>
      <c r="G1130" s="17">
        <v>0.134280562507857</v>
      </c>
      <c r="H1130" s="17">
        <v>0.15767459144374099</v>
      </c>
      <c r="I1130" s="17">
        <v>0.174996096871916</v>
      </c>
      <c r="J1130" s="17">
        <v>0.166107806232178</v>
      </c>
      <c r="K1130" s="17">
        <v>0.191911049977353</v>
      </c>
      <c r="L1130" s="17">
        <v>0.17931007098375101</v>
      </c>
      <c r="M1130" s="17"/>
      <c r="N1130" s="17">
        <v>0.13768122665013499</v>
      </c>
      <c r="O1130" s="17">
        <v>0.18691986786400799</v>
      </c>
      <c r="P1130" s="17">
        <v>0.19519150319446599</v>
      </c>
      <c r="Q1130" s="17">
        <v>0.15954354486331401</v>
      </c>
      <c r="R1130" s="17"/>
      <c r="S1130" s="17">
        <v>0.13440610566179201</v>
      </c>
      <c r="T1130" s="17">
        <v>0.15724643379506201</v>
      </c>
      <c r="U1130" s="17">
        <v>0.19726183582019</v>
      </c>
      <c r="V1130" s="17">
        <v>0.17507134750206699</v>
      </c>
      <c r="W1130" s="17">
        <v>0.19111539685769699</v>
      </c>
      <c r="X1130" s="17">
        <v>0.13957261728233</v>
      </c>
      <c r="Y1130" s="17">
        <v>0.19193556786598301</v>
      </c>
      <c r="Z1130" s="17">
        <v>0.180730493503022</v>
      </c>
      <c r="AA1130" s="17">
        <v>0.177363071487566</v>
      </c>
      <c r="AB1130" s="17">
        <v>0.166049341843715</v>
      </c>
      <c r="AC1130" s="17">
        <v>0.21147619746851601</v>
      </c>
      <c r="AD1130" s="17">
        <v>0.12592541109097399</v>
      </c>
      <c r="AE1130" s="17"/>
      <c r="AF1130" s="17">
        <v>0.164769654599004</v>
      </c>
      <c r="AG1130" s="17">
        <v>0.185314312958029</v>
      </c>
      <c r="AH1130" s="17">
        <v>0.17028637123742199</v>
      </c>
      <c r="AI1130" s="17">
        <v>0.112058086526648</v>
      </c>
      <c r="AJ1130" s="17">
        <v>0.15148994547911401</v>
      </c>
      <c r="AK1130" s="17"/>
      <c r="AL1130" s="17">
        <v>0.19596090939288499</v>
      </c>
      <c r="AM1130" s="17">
        <v>0.175015744317949</v>
      </c>
      <c r="AN1130" s="17">
        <v>0.1255101210921</v>
      </c>
      <c r="AO1130" s="17"/>
      <c r="AP1130" s="17">
        <v>0.18399734761146799</v>
      </c>
      <c r="AQ1130" s="17">
        <v>0.18232910776376299</v>
      </c>
      <c r="AR1130" s="17">
        <v>0.16162962551511001</v>
      </c>
      <c r="AS1130" s="17">
        <v>0.14210241319276101</v>
      </c>
      <c r="AT1130" s="17">
        <v>0.167467021361799</v>
      </c>
      <c r="AU1130" s="17"/>
      <c r="AV1130" s="17">
        <v>0.152769603320837</v>
      </c>
      <c r="AW1130" s="17">
        <v>0.186101426699261</v>
      </c>
      <c r="AX1130" s="17">
        <v>0.14457619263558</v>
      </c>
      <c r="AY1130" s="17">
        <v>0.214222431436599</v>
      </c>
      <c r="AZ1130" s="17">
        <v>0.213259279194254</v>
      </c>
      <c r="BA1130" s="17">
        <v>0.13859915329539099</v>
      </c>
      <c r="BB1130" s="17">
        <v>0.13512387016348701</v>
      </c>
      <c r="BC1130" s="17">
        <v>0.171489716436769</v>
      </c>
      <c r="BD1130" s="17">
        <v>0.17194999654485499</v>
      </c>
      <c r="BE1130" s="17">
        <v>0.17783452797666899</v>
      </c>
      <c r="BF1130" s="17">
        <v>0.159964726595689</v>
      </c>
      <c r="BG1130" s="17">
        <v>0.23779325135880899</v>
      </c>
      <c r="BH1130" s="17">
        <v>0.14689151883854201</v>
      </c>
      <c r="BI1130" s="17">
        <v>0.11504478011333499</v>
      </c>
      <c r="BJ1130" s="17">
        <v>0.15307989351589199</v>
      </c>
      <c r="BK1130" s="17">
        <v>0.14467022326282999</v>
      </c>
      <c r="BL1130" s="17"/>
      <c r="BM1130" s="17">
        <v>0.155026094965804</v>
      </c>
      <c r="BN1130" s="17">
        <v>0.186135113563175</v>
      </c>
      <c r="BO1130" s="17">
        <v>0.172999786847857</v>
      </c>
      <c r="BP1130" s="17">
        <v>0.15694580428556601</v>
      </c>
      <c r="BQ1130" s="17">
        <v>0.17847219013198901</v>
      </c>
      <c r="BR1130" s="17">
        <v>0.13562052926523599</v>
      </c>
      <c r="BS1130" s="17"/>
      <c r="BT1130" s="17">
        <v>0.17676318280499001</v>
      </c>
      <c r="BU1130" s="17">
        <v>0.157757724367659</v>
      </c>
      <c r="BV1130" s="17"/>
      <c r="BW1130" s="17">
        <v>0.16620651917597201</v>
      </c>
      <c r="BX1130" s="17">
        <v>0.170838131479608</v>
      </c>
      <c r="BY1130" s="17"/>
      <c r="BZ1130" s="17">
        <v>0.16921246416241001</v>
      </c>
      <c r="CA1130" s="17">
        <v>0.17806432445881201</v>
      </c>
      <c r="CB1130" s="17">
        <v>0.14188649599369799</v>
      </c>
      <c r="CC1130" s="17"/>
      <c r="CD1130" s="17">
        <v>0.16945532731638899</v>
      </c>
      <c r="CE1130" s="17">
        <v>0.15982864360756299</v>
      </c>
      <c r="CF1130" s="17">
        <v>0.163439858924677</v>
      </c>
      <c r="CG1130" s="17"/>
      <c r="CH1130" s="17">
        <v>0.16967209678563799</v>
      </c>
      <c r="CI1130" s="17">
        <v>0.185891937404385</v>
      </c>
      <c r="CJ1130" s="17">
        <v>0.14805952040054399</v>
      </c>
      <c r="CK1130" s="17"/>
      <c r="CL1130" s="17">
        <v>0.176518206695227</v>
      </c>
      <c r="CM1130" s="17">
        <v>0.16455997829625901</v>
      </c>
      <c r="CN1130" s="17"/>
      <c r="CO1130" s="17">
        <v>0.10372208948423001</v>
      </c>
      <c r="CP1130" s="17">
        <v>0.16173155477255699</v>
      </c>
      <c r="CQ1130" s="17">
        <v>0.18888727673991201</v>
      </c>
      <c r="CR1130" s="17">
        <v>0.16360153868560201</v>
      </c>
    </row>
    <row r="1131" spans="2:96" x14ac:dyDescent="0.25">
      <c r="B1131" t="s">
        <v>510</v>
      </c>
      <c r="C1131" s="17">
        <v>9.8471495572007198E-2</v>
      </c>
      <c r="D1131" s="17">
        <v>7.8169525338770501E-2</v>
      </c>
      <c r="E1131" s="17">
        <v>0.118880041892326</v>
      </c>
      <c r="F1131" s="17"/>
      <c r="G1131" s="17">
        <v>8.51900366175216E-2</v>
      </c>
      <c r="H1131" s="17">
        <v>0.102800657099059</v>
      </c>
      <c r="I1131" s="17">
        <v>7.5434108308463602E-2</v>
      </c>
      <c r="J1131" s="17">
        <v>8.9766371712114795E-2</v>
      </c>
      <c r="K1131" s="17">
        <v>0.114880304196223</v>
      </c>
      <c r="L1131" s="17">
        <v>0.11858665391156401</v>
      </c>
      <c r="M1131" s="17"/>
      <c r="N1131" s="17">
        <v>0.10922965293355499</v>
      </c>
      <c r="O1131" s="17">
        <v>9.0894128740420604E-2</v>
      </c>
      <c r="P1131" s="17">
        <v>9.68107980446654E-2</v>
      </c>
      <c r="Q1131" s="17">
        <v>9.7275545264325802E-2</v>
      </c>
      <c r="R1131" s="17"/>
      <c r="S1131" s="17">
        <v>8.2715225296707995E-2</v>
      </c>
      <c r="T1131" s="17">
        <v>0.100021891621729</v>
      </c>
      <c r="U1131" s="17">
        <v>9.5190379993180002E-2</v>
      </c>
      <c r="V1131" s="17">
        <v>0.123308023404926</v>
      </c>
      <c r="W1131" s="17">
        <v>9.2061953719630496E-2</v>
      </c>
      <c r="X1131" s="17">
        <v>9.9191072409549996E-2</v>
      </c>
      <c r="Y1131" s="17">
        <v>8.2029543467268901E-2</v>
      </c>
      <c r="Z1131" s="17">
        <v>0.10683634073613101</v>
      </c>
      <c r="AA1131" s="17">
        <v>0.13424875626294699</v>
      </c>
      <c r="AB1131" s="17">
        <v>4.5468413202343502E-2</v>
      </c>
      <c r="AC1131" s="17">
        <v>0.11799530746510201</v>
      </c>
      <c r="AD1131" s="17">
        <v>0.14008854283040201</v>
      </c>
      <c r="AE1131" s="17"/>
      <c r="AF1131" s="17">
        <v>0.12643228117548699</v>
      </c>
      <c r="AG1131" s="17">
        <v>9.6952470364047902E-2</v>
      </c>
      <c r="AH1131" s="17">
        <v>0.136955082178813</v>
      </c>
      <c r="AI1131" s="17">
        <v>7.5858358817808405E-2</v>
      </c>
      <c r="AJ1131" s="17">
        <v>4.7278850380944301E-2</v>
      </c>
      <c r="AK1131" s="17"/>
      <c r="AL1131" s="17">
        <v>0.14593906836509099</v>
      </c>
      <c r="AM1131" s="17">
        <v>8.5173417345823496E-2</v>
      </c>
      <c r="AN1131" s="17">
        <v>0.13544006912197801</v>
      </c>
      <c r="AO1131" s="17"/>
      <c r="AP1131" s="17">
        <v>9.6331581987110601E-2</v>
      </c>
      <c r="AQ1131" s="17">
        <v>9.6843521778545202E-2</v>
      </c>
      <c r="AR1131" s="17">
        <v>9.4995916092347699E-2</v>
      </c>
      <c r="AS1131" s="17">
        <v>0.100513114071904</v>
      </c>
      <c r="AT1131" s="17">
        <v>0.22204276558624</v>
      </c>
      <c r="AU1131" s="17"/>
      <c r="AV1131" s="17">
        <v>0</v>
      </c>
      <c r="AW1131" s="17">
        <v>6.11390736649687E-2</v>
      </c>
      <c r="AX1131" s="17">
        <v>0.104721509606173</v>
      </c>
      <c r="AY1131" s="17">
        <v>0.104437503239813</v>
      </c>
      <c r="AZ1131" s="17">
        <v>7.6999289398185095E-2</v>
      </c>
      <c r="BA1131" s="17">
        <v>0.113243912562478</v>
      </c>
      <c r="BB1131" s="17">
        <v>0.12558196433298599</v>
      </c>
      <c r="BC1131" s="17">
        <v>6.9673628345659197E-2</v>
      </c>
      <c r="BD1131" s="17">
        <v>0.110104429067289</v>
      </c>
      <c r="BE1131" s="17">
        <v>9.2338620192610396E-2</v>
      </c>
      <c r="BF1131" s="17">
        <v>7.3233819013614102E-2</v>
      </c>
      <c r="BG1131" s="17">
        <v>5.7170242513885403E-2</v>
      </c>
      <c r="BH1131" s="17">
        <v>0.141491355133815</v>
      </c>
      <c r="BI1131" s="17">
        <v>8.0710648203375104E-2</v>
      </c>
      <c r="BJ1131" s="17">
        <v>0.118599763377715</v>
      </c>
      <c r="BK1131" s="17">
        <v>0.11671656699480901</v>
      </c>
      <c r="BL1131" s="17"/>
      <c r="BM1131" s="17">
        <v>9.1868858024748506E-2</v>
      </c>
      <c r="BN1131" s="17">
        <v>9.2702189399052504E-2</v>
      </c>
      <c r="BO1131" s="17">
        <v>0.103650882057795</v>
      </c>
      <c r="BP1131" s="17">
        <v>0.10302709219417</v>
      </c>
      <c r="BQ1131" s="17">
        <v>0.124967893316124</v>
      </c>
      <c r="BR1131" s="17">
        <v>7.7746367654170895E-2</v>
      </c>
      <c r="BS1131" s="17"/>
      <c r="BT1131" s="17">
        <v>9.6007901447462698E-2</v>
      </c>
      <c r="BU1131" s="17">
        <v>0.103197338147275</v>
      </c>
      <c r="BV1131" s="17"/>
      <c r="BW1131" s="17">
        <v>0.109118535019988</v>
      </c>
      <c r="BX1131" s="17">
        <v>0.100727324900914</v>
      </c>
      <c r="BY1131" s="17"/>
      <c r="BZ1131" s="17">
        <v>0.105331076793404</v>
      </c>
      <c r="CA1131" s="17">
        <v>8.0119379057807194E-2</v>
      </c>
      <c r="CB1131" s="17">
        <v>6.0810376823121598E-2</v>
      </c>
      <c r="CC1131" s="17"/>
      <c r="CD1131" s="17">
        <v>9.5386543593442494E-2</v>
      </c>
      <c r="CE1131" s="17">
        <v>0.117359772124897</v>
      </c>
      <c r="CF1131" s="17">
        <v>0.15401527396896</v>
      </c>
      <c r="CG1131" s="17"/>
      <c r="CH1131" s="17">
        <v>9.4459755496998199E-2</v>
      </c>
      <c r="CI1131" s="17">
        <v>0.12540504983521999</v>
      </c>
      <c r="CJ1131" s="17">
        <v>0.132447202826317</v>
      </c>
      <c r="CK1131" s="17"/>
      <c r="CL1131" s="17">
        <v>8.4820691036916598E-2</v>
      </c>
      <c r="CM1131" s="17">
        <v>0.11321085877025699</v>
      </c>
      <c r="CN1131" s="17"/>
      <c r="CO1131" s="17">
        <v>0.113690157209555</v>
      </c>
      <c r="CP1131" s="17">
        <v>0.12805320632380901</v>
      </c>
      <c r="CQ1131" s="17">
        <v>8.4261954541429096E-2</v>
      </c>
      <c r="CR1131" s="17">
        <v>6.3946903870625599E-2</v>
      </c>
    </row>
    <row r="1132" spans="2:96" x14ac:dyDescent="0.25">
      <c r="B1132" t="s">
        <v>511</v>
      </c>
      <c r="C1132" s="17">
        <v>6.1755494106793998E-2</v>
      </c>
      <c r="D1132" s="17">
        <v>5.80679073616443E-2</v>
      </c>
      <c r="E1132" s="17">
        <v>6.5698824206195106E-2</v>
      </c>
      <c r="F1132" s="17"/>
      <c r="G1132" s="17">
        <v>7.9960186053626897E-2</v>
      </c>
      <c r="H1132" s="17">
        <v>6.6910754466227601E-2</v>
      </c>
      <c r="I1132" s="17">
        <v>4.6555120929329202E-2</v>
      </c>
      <c r="J1132" s="17">
        <v>6.0186178407098001E-2</v>
      </c>
      <c r="K1132" s="17">
        <v>7.7270402369035304E-2</v>
      </c>
      <c r="L1132" s="17">
        <v>4.8621328170788701E-2</v>
      </c>
      <c r="M1132" s="17"/>
      <c r="N1132" s="17">
        <v>5.0912465345521102E-2</v>
      </c>
      <c r="O1132" s="17">
        <v>4.4405628842114901E-2</v>
      </c>
      <c r="P1132" s="17">
        <v>6.69534991654923E-2</v>
      </c>
      <c r="Q1132" s="17">
        <v>8.7594296532543497E-2</v>
      </c>
      <c r="R1132" s="17"/>
      <c r="S1132" s="17">
        <v>9.8240617032257796E-2</v>
      </c>
      <c r="T1132" s="17">
        <v>5.41634559257822E-2</v>
      </c>
      <c r="U1132" s="17">
        <v>5.9198648134836197E-2</v>
      </c>
      <c r="V1132" s="17">
        <v>3.9611203606435198E-2</v>
      </c>
      <c r="W1132" s="17">
        <v>6.6416508951173805E-2</v>
      </c>
      <c r="X1132" s="17">
        <v>6.3156094794741699E-2</v>
      </c>
      <c r="Y1132" s="17">
        <v>4.7448697726460598E-2</v>
      </c>
      <c r="Z1132" s="17">
        <v>5.7464495079299703E-2</v>
      </c>
      <c r="AA1132" s="17">
        <v>8.3012120443972395E-2</v>
      </c>
      <c r="AB1132" s="17">
        <v>4.7823659586827098E-2</v>
      </c>
      <c r="AC1132" s="17">
        <v>3.24531303933722E-2</v>
      </c>
      <c r="AD1132" s="17">
        <v>3.9302278071588002E-2</v>
      </c>
      <c r="AE1132" s="17"/>
      <c r="AF1132" s="17">
        <v>6.5686578462926304E-2</v>
      </c>
      <c r="AG1132" s="17">
        <v>7.1982532429351098E-2</v>
      </c>
      <c r="AH1132" s="17">
        <v>2.9712994294920601E-2</v>
      </c>
      <c r="AI1132" s="17">
        <v>8.64420334828538E-2</v>
      </c>
      <c r="AJ1132" s="17">
        <v>4.3370239582735899E-2</v>
      </c>
      <c r="AK1132" s="17"/>
      <c r="AL1132" s="17">
        <v>5.56659828543015E-2</v>
      </c>
      <c r="AM1132" s="17">
        <v>7.6378341143712503E-2</v>
      </c>
      <c r="AN1132" s="17">
        <v>4.3559936708322103E-2</v>
      </c>
      <c r="AO1132" s="17"/>
      <c r="AP1132" s="17">
        <v>8.7966674409253001E-2</v>
      </c>
      <c r="AQ1132" s="17">
        <v>6.6524294676734194E-2</v>
      </c>
      <c r="AR1132" s="17">
        <v>4.6766656481217098E-2</v>
      </c>
      <c r="AS1132" s="17">
        <v>3.6344237047559E-2</v>
      </c>
      <c r="AT1132" s="17">
        <v>6.5605507806947294E-2</v>
      </c>
      <c r="AU1132" s="17"/>
      <c r="AV1132" s="17">
        <v>0</v>
      </c>
      <c r="AW1132" s="17">
        <v>0.105408347384918</v>
      </c>
      <c r="AX1132" s="17">
        <v>9.6091428681916197E-2</v>
      </c>
      <c r="AY1132" s="17">
        <v>6.0916321131932599E-2</v>
      </c>
      <c r="AZ1132" s="17">
        <v>7.8690281907651094E-2</v>
      </c>
      <c r="BA1132" s="17">
        <v>5.7450144310439197E-2</v>
      </c>
      <c r="BB1132" s="17">
        <v>2.5082365826697098E-2</v>
      </c>
      <c r="BC1132" s="17">
        <v>8.4607410381649095E-2</v>
      </c>
      <c r="BD1132" s="17">
        <v>4.4028666378883197E-2</v>
      </c>
      <c r="BE1132" s="17">
        <v>7.0315808554221607E-2</v>
      </c>
      <c r="BF1132" s="17">
        <v>6.3425688479608694E-2</v>
      </c>
      <c r="BG1132" s="17">
        <v>7.4504443714185298E-2</v>
      </c>
      <c r="BH1132" s="17">
        <v>4.0971459895357699E-2</v>
      </c>
      <c r="BI1132" s="17">
        <v>1.85894597781237E-2</v>
      </c>
      <c r="BJ1132" s="17">
        <v>6.3997374297783793E-2</v>
      </c>
      <c r="BK1132" s="17">
        <v>5.5386337139251798E-2</v>
      </c>
      <c r="BL1132" s="17"/>
      <c r="BM1132" s="17">
        <v>7.5118743686322195E-2</v>
      </c>
      <c r="BN1132" s="17">
        <v>5.3707200652356998E-2</v>
      </c>
      <c r="BO1132" s="17">
        <v>6.8279252084069805E-2</v>
      </c>
      <c r="BP1132" s="17">
        <v>5.5812736332901201E-2</v>
      </c>
      <c r="BQ1132" s="17">
        <v>6.3409506704545301E-2</v>
      </c>
      <c r="BR1132" s="17">
        <v>5.1566979234866403E-2</v>
      </c>
      <c r="BS1132" s="17"/>
      <c r="BT1132" s="17">
        <v>6.4924738397951598E-2</v>
      </c>
      <c r="BU1132" s="17">
        <v>5.7590969083757798E-2</v>
      </c>
      <c r="BV1132" s="17"/>
      <c r="BW1132" s="17">
        <v>8.1599327255099094E-2</v>
      </c>
      <c r="BX1132" s="17">
        <v>4.4257576660476403E-2</v>
      </c>
      <c r="BY1132" s="17"/>
      <c r="BZ1132" s="17">
        <v>6.1993742434819303E-2</v>
      </c>
      <c r="CA1132" s="17">
        <v>4.9560586235112301E-2</v>
      </c>
      <c r="CB1132" s="17">
        <v>0.10862989193877599</v>
      </c>
      <c r="CC1132" s="17"/>
      <c r="CD1132" s="17">
        <v>6.6021959424105103E-2</v>
      </c>
      <c r="CE1132" s="17">
        <v>7.5323823828055095E-2</v>
      </c>
      <c r="CF1132" s="17">
        <v>3.7014909252259899E-2</v>
      </c>
      <c r="CG1132" s="17"/>
      <c r="CH1132" s="17">
        <v>5.7081907254874699E-2</v>
      </c>
      <c r="CI1132" s="17">
        <v>0.106440612976942</v>
      </c>
      <c r="CJ1132" s="17">
        <v>2.6509865855258E-2</v>
      </c>
      <c r="CK1132" s="17"/>
      <c r="CL1132" s="17">
        <v>4.3314791924321597E-2</v>
      </c>
      <c r="CM1132" s="17">
        <v>8.4003670935021202E-2</v>
      </c>
      <c r="CN1132" s="17"/>
      <c r="CO1132" s="17">
        <v>0.13084713061745601</v>
      </c>
      <c r="CP1132" s="17">
        <v>5.6307931774738099E-2</v>
      </c>
      <c r="CQ1132" s="17">
        <v>5.7543386657081003E-2</v>
      </c>
      <c r="CR1132" s="17">
        <v>5.5148795179353602E-2</v>
      </c>
    </row>
    <row r="1133" spans="2:96" x14ac:dyDescent="0.25">
      <c r="B1133" t="s">
        <v>121</v>
      </c>
      <c r="C1133" s="17">
        <v>4.8554019007810402E-2</v>
      </c>
      <c r="D1133" s="17">
        <v>3.0874588619812099E-2</v>
      </c>
      <c r="E1133" s="17">
        <v>6.6125825359572399E-2</v>
      </c>
      <c r="F1133" s="17"/>
      <c r="G1133" s="17">
        <v>4.1892240141324699E-2</v>
      </c>
      <c r="H1133" s="17">
        <v>6.2633600005271697E-2</v>
      </c>
      <c r="I1133" s="17">
        <v>6.0803384835127601E-2</v>
      </c>
      <c r="J1133" s="17">
        <v>4.8298787249262502E-2</v>
      </c>
      <c r="K1133" s="17">
        <v>2.7304688006864201E-2</v>
      </c>
      <c r="L1133" s="17">
        <v>4.6024220079422501E-2</v>
      </c>
      <c r="M1133" s="17"/>
      <c r="N1133" s="17">
        <v>2.6701490215956299E-2</v>
      </c>
      <c r="O1133" s="17">
        <v>4.9225460881544301E-2</v>
      </c>
      <c r="P1133" s="17">
        <v>4.5234776266876497E-2</v>
      </c>
      <c r="Q1133" s="17">
        <v>7.0609995113689802E-2</v>
      </c>
      <c r="R1133" s="17"/>
      <c r="S1133" s="17">
        <v>4.4692389420086999E-2</v>
      </c>
      <c r="T1133" s="17">
        <v>1.53053797886926E-2</v>
      </c>
      <c r="U1133" s="17">
        <v>4.6968434715815098E-2</v>
      </c>
      <c r="V1133" s="17">
        <v>5.3478110000095898E-2</v>
      </c>
      <c r="W1133" s="17">
        <v>4.4727507298681801E-2</v>
      </c>
      <c r="X1133" s="17">
        <v>8.5125729000420203E-2</v>
      </c>
      <c r="Y1133" s="17">
        <v>4.3084112438813001E-2</v>
      </c>
      <c r="Z1133" s="17">
        <v>4.9457272964071798E-2</v>
      </c>
      <c r="AA1133" s="17">
        <v>3.8711698907797597E-2</v>
      </c>
      <c r="AB1133" s="17">
        <v>5.2551103501489102E-2</v>
      </c>
      <c r="AC1133" s="17">
        <v>5.1657381273120799E-2</v>
      </c>
      <c r="AD1133" s="17">
        <v>0.13212199053083701</v>
      </c>
      <c r="AE1133" s="17"/>
      <c r="AF1133" s="17">
        <v>4.5539946251449297E-2</v>
      </c>
      <c r="AG1133" s="17">
        <v>3.00990131510031E-2</v>
      </c>
      <c r="AH1133" s="17">
        <v>1.7130253112139601E-2</v>
      </c>
      <c r="AI1133" s="17">
        <v>6.9224214937806297E-2</v>
      </c>
      <c r="AJ1133" s="17">
        <v>9.0457230661994598E-2</v>
      </c>
      <c r="AK1133" s="17"/>
      <c r="AL1133" s="17">
        <v>4.5737713202690003E-2</v>
      </c>
      <c r="AM1133" s="17">
        <v>2.8038373909202399E-2</v>
      </c>
      <c r="AN1133" s="17">
        <v>1.23981418705955E-2</v>
      </c>
      <c r="AO1133" s="17"/>
      <c r="AP1133" s="17">
        <v>5.0189854055965301E-2</v>
      </c>
      <c r="AQ1133" s="17">
        <v>5.71074579181527E-2</v>
      </c>
      <c r="AR1133" s="17">
        <v>4.7103698193263703E-2</v>
      </c>
      <c r="AS1133" s="17">
        <v>2.0001163109943602E-2</v>
      </c>
      <c r="AT1133" s="17">
        <v>0</v>
      </c>
      <c r="AU1133" s="17"/>
      <c r="AV1133" s="17">
        <v>0</v>
      </c>
      <c r="AW1133" s="17">
        <v>6.8532195019309905E-2</v>
      </c>
      <c r="AX1133" s="17">
        <v>6.5332151866651103E-2</v>
      </c>
      <c r="AY1133" s="17">
        <v>5.7786293630442298E-2</v>
      </c>
      <c r="AZ1133" s="17">
        <v>8.8499547948610396E-2</v>
      </c>
      <c r="BA1133" s="17">
        <v>3.2279763933007202E-2</v>
      </c>
      <c r="BB1133" s="17">
        <v>2.5017270181261E-2</v>
      </c>
      <c r="BC1133" s="17">
        <v>3.89955072602408E-2</v>
      </c>
      <c r="BD1133" s="17">
        <v>4.9056977657623797E-2</v>
      </c>
      <c r="BE1133" s="17">
        <v>1.28181200428132E-2</v>
      </c>
      <c r="BF1133" s="17">
        <v>6.3211581531049402E-2</v>
      </c>
      <c r="BG1133" s="17">
        <v>2.0513449118002E-2</v>
      </c>
      <c r="BH1133" s="17">
        <v>0</v>
      </c>
      <c r="BI1133" s="17">
        <v>2.3573871249448899E-2</v>
      </c>
      <c r="BJ1133" s="17">
        <v>6.6104806951229902E-2</v>
      </c>
      <c r="BK1133" s="17">
        <v>4.0985095103099903E-2</v>
      </c>
      <c r="BL1133" s="17"/>
      <c r="BM1133" s="17">
        <v>4.4697313042532001E-2</v>
      </c>
      <c r="BN1133" s="17">
        <v>4.4328762491067999E-2</v>
      </c>
      <c r="BO1133" s="17">
        <v>5.7164391715353202E-2</v>
      </c>
      <c r="BP1133" s="17">
        <v>4.0101463474186701E-2</v>
      </c>
      <c r="BQ1133" s="17">
        <v>5.1754579278289199E-2</v>
      </c>
      <c r="BR1133" s="17">
        <v>8.7931212107673004E-2</v>
      </c>
      <c r="BS1133" s="17"/>
      <c r="BT1133" s="17">
        <v>3.6281534313188701E-2</v>
      </c>
      <c r="BU1133" s="17">
        <v>6.6356733730829606E-2</v>
      </c>
      <c r="BV1133" s="17"/>
      <c r="BW1133" s="17">
        <v>3.0941818225110398E-2</v>
      </c>
      <c r="BX1133" s="17">
        <v>4.3107879988140099E-2</v>
      </c>
      <c r="BY1133" s="17"/>
      <c r="BZ1133" s="17">
        <v>4.5220387580546098E-2</v>
      </c>
      <c r="CA1133" s="17">
        <v>7.2677424179836594E-2</v>
      </c>
      <c r="CB1133" s="17">
        <v>0</v>
      </c>
      <c r="CC1133" s="17"/>
      <c r="CD1133" s="17">
        <v>4.11432044698435E-2</v>
      </c>
      <c r="CE1133" s="17">
        <v>6.0515130617609603E-2</v>
      </c>
      <c r="CF1133" s="17">
        <v>2.5707119041008499E-2</v>
      </c>
      <c r="CG1133" s="17"/>
      <c r="CH1133" s="17">
        <v>4.5353992366766897E-2</v>
      </c>
      <c r="CI1133" s="17">
        <v>6.9769140662533202E-2</v>
      </c>
      <c r="CJ1133" s="17">
        <v>5.3340062125139802E-2</v>
      </c>
      <c r="CK1133" s="17"/>
      <c r="CL1133" s="17">
        <v>3.3504375027264603E-2</v>
      </c>
      <c r="CM1133" s="17">
        <v>5.7981870148047503E-2</v>
      </c>
      <c r="CN1133" s="17"/>
      <c r="CO1133" s="17">
        <v>5.7143568448318E-2</v>
      </c>
      <c r="CP1133" s="17">
        <v>3.4361299908701397E-2</v>
      </c>
      <c r="CQ1133" s="17">
        <v>5.5084500166720098E-2</v>
      </c>
      <c r="CR1133" s="17">
        <v>5.98816688267301E-2</v>
      </c>
    </row>
    <row r="1134" spans="2:96" x14ac:dyDescent="0.25">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c r="AF1134" s="17"/>
      <c r="AG1134" s="17"/>
      <c r="AH1134" s="17"/>
      <c r="AI1134" s="17"/>
      <c r="AJ1134" s="17"/>
      <c r="AK1134" s="17"/>
      <c r="AL1134" s="17"/>
      <c r="AM1134" s="17"/>
      <c r="AN1134" s="17"/>
      <c r="AO1134" s="17"/>
      <c r="AP1134" s="17"/>
      <c r="AQ1134" s="17"/>
      <c r="AR1134" s="17"/>
      <c r="AS1134" s="17"/>
      <c r="AT1134" s="17"/>
      <c r="AU1134" s="17"/>
      <c r="AV1134" s="17"/>
      <c r="AW1134" s="17"/>
      <c r="AX1134" s="17"/>
      <c r="AY1134" s="17"/>
      <c r="AZ1134" s="17"/>
      <c r="BA1134" s="17"/>
      <c r="BB1134" s="17"/>
      <c r="BC1134" s="17"/>
      <c r="BD1134" s="17"/>
      <c r="BE1134" s="17"/>
      <c r="BF1134" s="17"/>
      <c r="BG1134" s="17"/>
      <c r="BH1134" s="17"/>
      <c r="BI1134" s="17"/>
      <c r="BJ1134" s="17"/>
      <c r="BK1134" s="17"/>
      <c r="BL1134" s="17"/>
      <c r="BM1134" s="17"/>
      <c r="BN1134" s="17"/>
      <c r="BO1134" s="17"/>
      <c r="BP1134" s="17"/>
      <c r="BQ1134" s="17"/>
      <c r="BR1134" s="17"/>
      <c r="BS1134" s="17"/>
      <c r="BT1134" s="17"/>
      <c r="BU1134" s="17"/>
      <c r="BV1134" s="17"/>
      <c r="BW1134" s="17"/>
      <c r="BX1134" s="17"/>
      <c r="BY1134" s="17"/>
      <c r="BZ1134" s="17"/>
      <c r="CA1134" s="17"/>
      <c r="CB1134" s="17"/>
      <c r="CC1134" s="17"/>
      <c r="CD1134" s="17"/>
      <c r="CE1134" s="17"/>
      <c r="CF1134" s="17"/>
      <c r="CG1134" s="17"/>
      <c r="CH1134" s="17"/>
      <c r="CI1134" s="17"/>
      <c r="CJ1134" s="17"/>
      <c r="CK1134" s="17"/>
      <c r="CL1134" s="17"/>
      <c r="CM1134" s="17"/>
      <c r="CN1134" s="17"/>
      <c r="CO1134" s="17"/>
      <c r="CP1134" s="17"/>
      <c r="CQ1134" s="17"/>
      <c r="CR1134" s="17"/>
    </row>
    <row r="1135" spans="2:96" x14ac:dyDescent="0.25">
      <c r="B1135" s="6" t="s">
        <v>516</v>
      </c>
      <c r="C1135" s="17"/>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c r="AD1135" s="17"/>
      <c r="AE1135" s="17"/>
      <c r="AF1135" s="17"/>
      <c r="AG1135" s="17"/>
      <c r="AH1135" s="17"/>
      <c r="AI1135" s="17"/>
      <c r="AJ1135" s="17"/>
      <c r="AK1135" s="17"/>
      <c r="AL1135" s="17"/>
      <c r="AM1135" s="17"/>
      <c r="AN1135" s="17"/>
      <c r="AO1135" s="17"/>
      <c r="AP1135" s="17"/>
      <c r="AQ1135" s="17"/>
      <c r="AR1135" s="17"/>
      <c r="AS1135" s="17"/>
      <c r="AT1135" s="17"/>
      <c r="AU1135" s="17"/>
      <c r="AV1135" s="17"/>
      <c r="AW1135" s="17"/>
      <c r="AX1135" s="17"/>
      <c r="AY1135" s="17"/>
      <c r="AZ1135" s="17"/>
      <c r="BA1135" s="17"/>
      <c r="BB1135" s="17"/>
      <c r="BC1135" s="17"/>
      <c r="BD1135" s="17"/>
      <c r="BE1135" s="17"/>
      <c r="BF1135" s="17"/>
      <c r="BG1135" s="17"/>
      <c r="BH1135" s="17"/>
      <c r="BI1135" s="17"/>
      <c r="BJ1135" s="17"/>
      <c r="BK1135" s="17"/>
      <c r="BL1135" s="17"/>
      <c r="BM1135" s="17"/>
      <c r="BN1135" s="17"/>
      <c r="BO1135" s="17"/>
      <c r="BP1135" s="17"/>
      <c r="BQ1135" s="17"/>
      <c r="BR1135" s="17"/>
      <c r="BS1135" s="17"/>
      <c r="BT1135" s="17"/>
      <c r="BU1135" s="17"/>
      <c r="BV1135" s="17"/>
      <c r="BW1135" s="17"/>
      <c r="BX1135" s="17"/>
      <c r="BY1135" s="17"/>
      <c r="BZ1135" s="17"/>
      <c r="CA1135" s="17"/>
      <c r="CB1135" s="17"/>
      <c r="CC1135" s="17"/>
      <c r="CD1135" s="17"/>
      <c r="CE1135" s="17"/>
      <c r="CF1135" s="17"/>
      <c r="CG1135" s="17"/>
      <c r="CH1135" s="17"/>
      <c r="CI1135" s="17"/>
      <c r="CJ1135" s="17"/>
      <c r="CK1135" s="17"/>
      <c r="CL1135" s="17"/>
      <c r="CM1135" s="17"/>
      <c r="CN1135" s="17"/>
      <c r="CO1135" s="17"/>
      <c r="CP1135" s="17"/>
      <c r="CQ1135" s="17"/>
      <c r="CR1135" s="17"/>
    </row>
    <row r="1136" spans="2:96" x14ac:dyDescent="0.25">
      <c r="B1136" s="24" t="s">
        <v>123</v>
      </c>
      <c r="C1136" s="17"/>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c r="AD1136" s="17"/>
      <c r="AE1136" s="17"/>
      <c r="AF1136" s="17"/>
      <c r="AG1136" s="17"/>
      <c r="AH1136" s="17"/>
      <c r="AI1136" s="17"/>
      <c r="AJ1136" s="17"/>
      <c r="AK1136" s="17"/>
      <c r="AL1136" s="17"/>
      <c r="AM1136" s="17"/>
      <c r="AN1136" s="17"/>
      <c r="AO1136" s="17"/>
      <c r="AP1136" s="17"/>
      <c r="AQ1136" s="17"/>
      <c r="AR1136" s="17"/>
      <c r="AS1136" s="17"/>
      <c r="AT1136" s="17"/>
      <c r="AU1136" s="17"/>
      <c r="AV1136" s="17"/>
      <c r="AW1136" s="17"/>
      <c r="AX1136" s="17"/>
      <c r="AY1136" s="17"/>
      <c r="AZ1136" s="17"/>
      <c r="BA1136" s="17"/>
      <c r="BB1136" s="17"/>
      <c r="BC1136" s="17"/>
      <c r="BD1136" s="17"/>
      <c r="BE1136" s="17"/>
      <c r="BF1136" s="17"/>
      <c r="BG1136" s="17"/>
      <c r="BH1136" s="17"/>
      <c r="BI1136" s="17"/>
      <c r="BJ1136" s="17"/>
      <c r="BK1136" s="17"/>
      <c r="BL1136" s="17"/>
      <c r="BM1136" s="17"/>
      <c r="BN1136" s="17"/>
      <c r="BO1136" s="17"/>
      <c r="BP1136" s="17"/>
      <c r="BQ1136" s="17"/>
      <c r="BR1136" s="17"/>
      <c r="BS1136" s="17"/>
      <c r="BT1136" s="17"/>
      <c r="BU1136" s="17"/>
      <c r="BV1136" s="17"/>
      <c r="BW1136" s="17"/>
      <c r="BX1136" s="17"/>
      <c r="BY1136" s="17"/>
      <c r="BZ1136" s="17"/>
      <c r="CA1136" s="17"/>
      <c r="CB1136" s="17"/>
      <c r="CC1136" s="17"/>
      <c r="CD1136" s="17"/>
      <c r="CE1136" s="17"/>
      <c r="CF1136" s="17"/>
      <c r="CG1136" s="17"/>
      <c r="CH1136" s="17"/>
      <c r="CI1136" s="17"/>
      <c r="CJ1136" s="17"/>
      <c r="CK1136" s="17"/>
      <c r="CL1136" s="17"/>
      <c r="CM1136" s="17"/>
      <c r="CN1136" s="17"/>
      <c r="CO1136" s="17"/>
      <c r="CP1136" s="17"/>
      <c r="CQ1136" s="17"/>
      <c r="CR1136" s="17"/>
    </row>
    <row r="1137" spans="2:96" x14ac:dyDescent="0.25">
      <c r="B1137" t="s">
        <v>501</v>
      </c>
      <c r="C1137" s="17">
        <v>0.15300312936720101</v>
      </c>
      <c r="D1137" s="17">
        <v>0.155730586740396</v>
      </c>
      <c r="E1137" s="17">
        <v>0.14890663447973301</v>
      </c>
      <c r="F1137" s="17"/>
      <c r="G1137" s="17">
        <v>9.4185396564095997E-2</v>
      </c>
      <c r="H1137" s="17">
        <v>0.14859395719016499</v>
      </c>
      <c r="I1137" s="17">
        <v>0.18590322644450999</v>
      </c>
      <c r="J1137" s="17">
        <v>0.19371943990941301</v>
      </c>
      <c r="K1137" s="17">
        <v>0.189959713376534</v>
      </c>
      <c r="L1137" s="17">
        <v>0.11094306116654</v>
      </c>
      <c r="M1137" s="17"/>
      <c r="N1137" s="17">
        <v>0.13883776278941401</v>
      </c>
      <c r="O1137" s="17">
        <v>0.13903604712043399</v>
      </c>
      <c r="P1137" s="17">
        <v>0.157467547612098</v>
      </c>
      <c r="Q1137" s="17">
        <v>0.178355931990647</v>
      </c>
      <c r="R1137" s="17"/>
      <c r="S1137" s="17">
        <v>9.6443074747533802E-2</v>
      </c>
      <c r="T1137" s="17">
        <v>0.149452464170546</v>
      </c>
      <c r="U1137" s="17">
        <v>0.11893994846077301</v>
      </c>
      <c r="V1137" s="17">
        <v>0.16673202084279901</v>
      </c>
      <c r="W1137" s="17">
        <v>0.165789336250974</v>
      </c>
      <c r="X1137" s="17">
        <v>0.134442993610321</v>
      </c>
      <c r="Y1137" s="17">
        <v>0.12740365103963799</v>
      </c>
      <c r="Z1137" s="17">
        <v>0.16037040603644701</v>
      </c>
      <c r="AA1137" s="17">
        <v>0.16691569957190699</v>
      </c>
      <c r="AB1137" s="17">
        <v>0.21775785596782701</v>
      </c>
      <c r="AC1137" s="17">
        <v>0.191074696367102</v>
      </c>
      <c r="AD1137" s="17">
        <v>0.25801759621959303</v>
      </c>
      <c r="AE1137" s="17"/>
      <c r="AF1137" s="17">
        <v>7.0741354206371496E-2</v>
      </c>
      <c r="AG1137" s="17">
        <v>0.213775335781096</v>
      </c>
      <c r="AH1137" s="17">
        <v>0.11405242132382</v>
      </c>
      <c r="AI1137" s="17">
        <v>0.22804163968306901</v>
      </c>
      <c r="AJ1137" s="17">
        <v>0.156610912027418</v>
      </c>
      <c r="AK1137" s="17"/>
      <c r="AL1137" s="17">
        <v>2.54906739263751E-2</v>
      </c>
      <c r="AM1137" s="17">
        <v>0.19777565844044601</v>
      </c>
      <c r="AN1137" s="17">
        <v>0.13934746385632901</v>
      </c>
      <c r="AO1137" s="17"/>
      <c r="AP1137" s="17">
        <v>0.13459407380164501</v>
      </c>
      <c r="AQ1137" s="17">
        <v>0.15850529472580499</v>
      </c>
      <c r="AR1137" s="17">
        <v>0.15099846371613199</v>
      </c>
      <c r="AS1137" s="17">
        <v>0.111437258049032</v>
      </c>
      <c r="AT1137" s="17">
        <v>0.18757784236956701</v>
      </c>
      <c r="AU1137" s="17"/>
      <c r="AV1137" s="17">
        <v>0.63152290584316195</v>
      </c>
      <c r="AW1137" s="17">
        <v>0.25814979203968502</v>
      </c>
      <c r="AX1137" s="17">
        <v>0.135316699163854</v>
      </c>
      <c r="AY1137" s="17">
        <v>0.15857569469177901</v>
      </c>
      <c r="AZ1137" s="17">
        <v>0.15231642945662599</v>
      </c>
      <c r="BA1137" s="17">
        <v>0.139489003462373</v>
      </c>
      <c r="BB1137" s="17">
        <v>0.172372219775521</v>
      </c>
      <c r="BC1137" s="17">
        <v>9.9016745927337793E-2</v>
      </c>
      <c r="BD1137" s="17">
        <v>0.14082486510769501</v>
      </c>
      <c r="BE1137" s="17">
        <v>0.20189904934783201</v>
      </c>
      <c r="BF1137" s="17">
        <v>0.14355638339419999</v>
      </c>
      <c r="BG1137" s="17">
        <v>0.16034804457589699</v>
      </c>
      <c r="BH1137" s="17">
        <v>0.15865884422771001</v>
      </c>
      <c r="BI1137" s="17">
        <v>0.151139181416547</v>
      </c>
      <c r="BJ1137" s="17">
        <v>0.105250067314676</v>
      </c>
      <c r="BK1137" s="17">
        <v>0.10260580080373299</v>
      </c>
      <c r="BL1137" s="17"/>
      <c r="BM1137" s="17">
        <v>0.15414267976967999</v>
      </c>
      <c r="BN1137" s="17">
        <v>0.14130742313189501</v>
      </c>
      <c r="BO1137" s="17">
        <v>0.133729433159373</v>
      </c>
      <c r="BP1137" s="17">
        <v>0.199583502573347</v>
      </c>
      <c r="BQ1137" s="17">
        <v>0.13872458316151401</v>
      </c>
      <c r="BR1137" s="17">
        <v>0.12009505895485199</v>
      </c>
      <c r="BS1137" s="17"/>
      <c r="BT1137" s="17">
        <v>0.142724677753676</v>
      </c>
      <c r="BU1137" s="17">
        <v>0.17045282794879901</v>
      </c>
      <c r="BV1137" s="17"/>
      <c r="BW1137" s="17">
        <v>0.13223194298810001</v>
      </c>
      <c r="BX1137" s="17">
        <v>0.17572956737978401</v>
      </c>
      <c r="BY1137" s="17"/>
      <c r="BZ1137" s="17">
        <v>0.15944738656943999</v>
      </c>
      <c r="CA1137" s="17">
        <v>0.137400354681258</v>
      </c>
      <c r="CB1137" s="17">
        <v>0.121469418343107</v>
      </c>
      <c r="CC1137" s="17"/>
      <c r="CD1137" s="17">
        <v>0.15630218467826401</v>
      </c>
      <c r="CE1137" s="17">
        <v>0.173706089434193</v>
      </c>
      <c r="CF1137" s="17">
        <v>0.13677671202226999</v>
      </c>
      <c r="CG1137" s="17"/>
      <c r="CH1137" s="17">
        <v>0.157855947076397</v>
      </c>
      <c r="CI1137" s="17">
        <v>0.16290241422769</v>
      </c>
      <c r="CJ1137" s="17">
        <v>0.116878200031482</v>
      </c>
      <c r="CK1137" s="17"/>
      <c r="CL1137" s="17">
        <v>0.152166573648534</v>
      </c>
      <c r="CM1137" s="17">
        <v>0.15569545716025401</v>
      </c>
      <c r="CN1137" s="17"/>
      <c r="CO1137" s="17">
        <v>7.6589866193709694E-2</v>
      </c>
      <c r="CP1137" s="17">
        <v>0.120447997346894</v>
      </c>
      <c r="CQ1137" s="17">
        <v>0.15001447167863999</v>
      </c>
      <c r="CR1137" s="17">
        <v>0.248875457910707</v>
      </c>
    </row>
    <row r="1138" spans="2:96" x14ac:dyDescent="0.25">
      <c r="B1138" t="s">
        <v>502</v>
      </c>
      <c r="C1138" s="17">
        <v>5.1511317576239501E-2</v>
      </c>
      <c r="D1138" s="17">
        <v>5.3812883913053701E-2</v>
      </c>
      <c r="E1138" s="17">
        <v>4.9535384176575901E-2</v>
      </c>
      <c r="F1138" s="17"/>
      <c r="G1138" s="17">
        <v>4.5228674239491902E-2</v>
      </c>
      <c r="H1138" s="17">
        <v>3.9761730354841998E-2</v>
      </c>
      <c r="I1138" s="17">
        <v>5.1891357553755402E-2</v>
      </c>
      <c r="J1138" s="17">
        <v>7.3174606100459699E-2</v>
      </c>
      <c r="K1138" s="17">
        <v>4.7703390128525099E-2</v>
      </c>
      <c r="L1138" s="17">
        <v>4.9880752086367698E-2</v>
      </c>
      <c r="M1138" s="17"/>
      <c r="N1138" s="17">
        <v>5.3046755497434102E-2</v>
      </c>
      <c r="O1138" s="17">
        <v>6.3697235699393895E-2</v>
      </c>
      <c r="P1138" s="17">
        <v>4.0468811235946499E-2</v>
      </c>
      <c r="Q1138" s="17">
        <v>4.7445031063111397E-2</v>
      </c>
      <c r="R1138" s="17"/>
      <c r="S1138" s="17">
        <v>2.758850698026E-2</v>
      </c>
      <c r="T1138" s="17">
        <v>5.3582327815023E-2</v>
      </c>
      <c r="U1138" s="17">
        <v>4.1736468997629998E-2</v>
      </c>
      <c r="V1138" s="17">
        <v>4.51904681522328E-2</v>
      </c>
      <c r="W1138" s="17">
        <v>2.7604848585759099E-2</v>
      </c>
      <c r="X1138" s="17">
        <v>9.8951663258905406E-2</v>
      </c>
      <c r="Y1138" s="17">
        <v>4.7959436130621598E-2</v>
      </c>
      <c r="Z1138" s="17">
        <v>0.112801845194791</v>
      </c>
      <c r="AA1138" s="17">
        <v>4.8723254155757997E-2</v>
      </c>
      <c r="AB1138" s="17">
        <v>4.7696681117301298E-2</v>
      </c>
      <c r="AC1138" s="17">
        <v>4.7737474715742197E-2</v>
      </c>
      <c r="AD1138" s="17">
        <v>6.8706612946881504E-2</v>
      </c>
      <c r="AE1138" s="17"/>
      <c r="AF1138" s="17">
        <v>2.7684937389767302E-2</v>
      </c>
      <c r="AG1138" s="17">
        <v>7.7924978539051601E-2</v>
      </c>
      <c r="AH1138" s="17">
        <v>3.4741165651440503E-2</v>
      </c>
      <c r="AI1138" s="17">
        <v>0.101302015767431</v>
      </c>
      <c r="AJ1138" s="17">
        <v>6.1248874920542401E-2</v>
      </c>
      <c r="AK1138" s="17"/>
      <c r="AL1138" s="17">
        <v>1.06257219495561E-2</v>
      </c>
      <c r="AM1138" s="17">
        <v>7.29981687244593E-2</v>
      </c>
      <c r="AN1138" s="17">
        <v>6.2562053269998502E-2</v>
      </c>
      <c r="AO1138" s="17"/>
      <c r="AP1138" s="17">
        <v>3.8757223209193302E-2</v>
      </c>
      <c r="AQ1138" s="17">
        <v>5.23514309229322E-2</v>
      </c>
      <c r="AR1138" s="17">
        <v>4.6257842280753601E-2</v>
      </c>
      <c r="AS1138" s="17">
        <v>8.1057501293411299E-2</v>
      </c>
      <c r="AT1138" s="17">
        <v>9.0391516020812801E-2</v>
      </c>
      <c r="AU1138" s="17"/>
      <c r="AV1138" s="17">
        <v>0</v>
      </c>
      <c r="AW1138" s="17">
        <v>9.1708543959797301E-2</v>
      </c>
      <c r="AX1138" s="17">
        <v>4.1145982733075397E-2</v>
      </c>
      <c r="AY1138" s="17">
        <v>5.29373160652052E-2</v>
      </c>
      <c r="AZ1138" s="17">
        <v>4.4162490640494399E-2</v>
      </c>
      <c r="BA1138" s="17">
        <v>5.3447434481387002E-2</v>
      </c>
      <c r="BB1138" s="17">
        <v>6.0713851084806397E-2</v>
      </c>
      <c r="BC1138" s="17">
        <v>4.04526994479011E-2</v>
      </c>
      <c r="BD1138" s="17">
        <v>8.3225695855129497E-2</v>
      </c>
      <c r="BE1138" s="17">
        <v>3.6478053548417003E-2</v>
      </c>
      <c r="BF1138" s="17">
        <v>6.5918388235643499E-2</v>
      </c>
      <c r="BG1138" s="17">
        <v>5.5211969073664303E-2</v>
      </c>
      <c r="BH1138" s="17">
        <v>3.6770869289846901E-2</v>
      </c>
      <c r="BI1138" s="17">
        <v>5.94377237624681E-2</v>
      </c>
      <c r="BJ1138" s="17">
        <v>1.7523815615724001E-2</v>
      </c>
      <c r="BK1138" s="17">
        <v>0</v>
      </c>
      <c r="BL1138" s="17"/>
      <c r="BM1138" s="17">
        <v>5.1969064175060302E-2</v>
      </c>
      <c r="BN1138" s="17">
        <v>6.8340372824163706E-2</v>
      </c>
      <c r="BO1138" s="17">
        <v>5.3240511605321499E-2</v>
      </c>
      <c r="BP1138" s="17">
        <v>3.10658123882319E-2</v>
      </c>
      <c r="BQ1138" s="17">
        <v>3.4969289022787502E-2</v>
      </c>
      <c r="BR1138" s="17">
        <v>5.9850097738214002E-2</v>
      </c>
      <c r="BS1138" s="17"/>
      <c r="BT1138" s="17">
        <v>4.7855394810359698E-2</v>
      </c>
      <c r="BU1138" s="17">
        <v>5.5902414112525799E-2</v>
      </c>
      <c r="BV1138" s="17"/>
      <c r="BW1138" s="17">
        <v>5.4129752329163498E-2</v>
      </c>
      <c r="BX1138" s="17">
        <v>4.8505667623952801E-2</v>
      </c>
      <c r="BY1138" s="17"/>
      <c r="BZ1138" s="17">
        <v>5.4255150305490503E-2</v>
      </c>
      <c r="CA1138" s="17">
        <v>4.92921314650554E-2</v>
      </c>
      <c r="CB1138" s="17">
        <v>1.27728212432672E-2</v>
      </c>
      <c r="CC1138" s="17"/>
      <c r="CD1138" s="17">
        <v>5.17877403572597E-2</v>
      </c>
      <c r="CE1138" s="17">
        <v>5.5318636019917697E-2</v>
      </c>
      <c r="CF1138" s="17">
        <v>5.0880091304571301E-2</v>
      </c>
      <c r="CG1138" s="17"/>
      <c r="CH1138" s="17">
        <v>5.4951600628544997E-2</v>
      </c>
      <c r="CI1138" s="17">
        <v>4.6401609762690803E-2</v>
      </c>
      <c r="CJ1138" s="17">
        <v>5.0624731799057701E-2</v>
      </c>
      <c r="CK1138" s="17"/>
      <c r="CL1138" s="17">
        <v>5.1605985070047301E-2</v>
      </c>
      <c r="CM1138" s="17">
        <v>5.1516940845251498E-2</v>
      </c>
      <c r="CN1138" s="17"/>
      <c r="CO1138" s="17">
        <v>2.5726003618146798E-2</v>
      </c>
      <c r="CP1138" s="17">
        <v>4.23848679277328E-2</v>
      </c>
      <c r="CQ1138" s="17">
        <v>6.16130181762337E-2</v>
      </c>
      <c r="CR1138" s="17">
        <v>5.8761325280131997E-2</v>
      </c>
    </row>
    <row r="1139" spans="2:96" x14ac:dyDescent="0.25">
      <c r="B1139" t="s">
        <v>503</v>
      </c>
      <c r="C1139" s="17">
        <v>7.28029313406406E-2</v>
      </c>
      <c r="D1139" s="17">
        <v>7.6239324785404197E-2</v>
      </c>
      <c r="E1139" s="17">
        <v>6.8787667442180095E-2</v>
      </c>
      <c r="F1139" s="17"/>
      <c r="G1139" s="17">
        <v>6.2830726402769405E-2</v>
      </c>
      <c r="H1139" s="17">
        <v>8.8681414827900498E-2</v>
      </c>
      <c r="I1139" s="17">
        <v>8.8037391348557106E-2</v>
      </c>
      <c r="J1139" s="17">
        <v>6.5892626529188203E-2</v>
      </c>
      <c r="K1139" s="17">
        <v>7.7520964091166197E-2</v>
      </c>
      <c r="L1139" s="17">
        <v>5.6536381829867102E-2</v>
      </c>
      <c r="M1139" s="17"/>
      <c r="N1139" s="17">
        <v>6.8706290644695994E-2</v>
      </c>
      <c r="O1139" s="17">
        <v>6.8326902775581497E-2</v>
      </c>
      <c r="P1139" s="17">
        <v>8.4984084357914894E-2</v>
      </c>
      <c r="Q1139" s="17">
        <v>7.1976558512089797E-2</v>
      </c>
      <c r="R1139" s="17"/>
      <c r="S1139" s="17">
        <v>7.0259259293317097E-2</v>
      </c>
      <c r="T1139" s="17">
        <v>6.0843997429375199E-2</v>
      </c>
      <c r="U1139" s="17">
        <v>9.7352746008393498E-2</v>
      </c>
      <c r="V1139" s="17">
        <v>7.7730084034081201E-2</v>
      </c>
      <c r="W1139" s="17">
        <v>6.2017053475312299E-2</v>
      </c>
      <c r="X1139" s="17">
        <v>8.7721926161502303E-2</v>
      </c>
      <c r="Y1139" s="17">
        <v>8.8296103828966299E-2</v>
      </c>
      <c r="Z1139" s="17">
        <v>9.5732783760810999E-2</v>
      </c>
      <c r="AA1139" s="17">
        <v>6.29863946807145E-2</v>
      </c>
      <c r="AB1139" s="17">
        <v>8.9467955669813998E-2</v>
      </c>
      <c r="AC1139" s="17">
        <v>4.3331219149547198E-2</v>
      </c>
      <c r="AD1139" s="17">
        <v>0</v>
      </c>
      <c r="AE1139" s="17"/>
      <c r="AF1139" s="17">
        <v>5.5452362280756E-2</v>
      </c>
      <c r="AG1139" s="17">
        <v>8.9904779869724893E-2</v>
      </c>
      <c r="AH1139" s="17">
        <v>6.1765396060894498E-2</v>
      </c>
      <c r="AI1139" s="17">
        <v>0.23178638956171699</v>
      </c>
      <c r="AJ1139" s="17">
        <v>6.7473835138182697E-2</v>
      </c>
      <c r="AK1139" s="17"/>
      <c r="AL1139" s="17">
        <v>3.5222438329819097E-2</v>
      </c>
      <c r="AM1139" s="17">
        <v>0.10275383719917799</v>
      </c>
      <c r="AN1139" s="17">
        <v>4.4862182454560598E-2</v>
      </c>
      <c r="AO1139" s="17"/>
      <c r="AP1139" s="17">
        <v>6.8608942646979906E-2</v>
      </c>
      <c r="AQ1139" s="17">
        <v>9.2832633229706904E-2</v>
      </c>
      <c r="AR1139" s="17">
        <v>6.7247995404974906E-2</v>
      </c>
      <c r="AS1139" s="17">
        <v>6.6427191970564001E-2</v>
      </c>
      <c r="AT1139" s="17">
        <v>2.8135209086259098E-2</v>
      </c>
      <c r="AU1139" s="17"/>
      <c r="AV1139" s="17">
        <v>0</v>
      </c>
      <c r="AW1139" s="17">
        <v>8.2838006863496905E-2</v>
      </c>
      <c r="AX1139" s="17">
        <v>8.5429306544105202E-2</v>
      </c>
      <c r="AY1139" s="17">
        <v>6.2877889602312706E-2</v>
      </c>
      <c r="AZ1139" s="17">
        <v>6.3371623991448606E-2</v>
      </c>
      <c r="BA1139" s="17">
        <v>0.117207932095022</v>
      </c>
      <c r="BB1139" s="17">
        <v>6.55461832484759E-2</v>
      </c>
      <c r="BC1139" s="17">
        <v>3.4088505864669397E-2</v>
      </c>
      <c r="BD1139" s="17">
        <v>6.8634697148885607E-2</v>
      </c>
      <c r="BE1139" s="17">
        <v>5.22964338087906E-2</v>
      </c>
      <c r="BF1139" s="17">
        <v>9.6330310931182606E-2</v>
      </c>
      <c r="BG1139" s="17">
        <v>7.97286741207342E-2</v>
      </c>
      <c r="BH1139" s="17">
        <v>7.5801263085168699E-2</v>
      </c>
      <c r="BI1139" s="17">
        <v>7.8784999201757203E-2</v>
      </c>
      <c r="BJ1139" s="17">
        <v>7.4192644827465196E-2</v>
      </c>
      <c r="BK1139" s="17">
        <v>3.9003549933807599E-2</v>
      </c>
      <c r="BL1139" s="17"/>
      <c r="BM1139" s="17">
        <v>7.5207683041312201E-2</v>
      </c>
      <c r="BN1139" s="17">
        <v>7.6854481254651094E-2</v>
      </c>
      <c r="BO1139" s="17">
        <v>6.0770385364080998E-2</v>
      </c>
      <c r="BP1139" s="17">
        <v>6.7303356509085102E-2</v>
      </c>
      <c r="BQ1139" s="17">
        <v>7.3608394594899304E-2</v>
      </c>
      <c r="BR1139" s="17">
        <v>9.0175738714615206E-2</v>
      </c>
      <c r="BS1139" s="17"/>
      <c r="BT1139" s="17">
        <v>7.2687719077300303E-2</v>
      </c>
      <c r="BU1139" s="17">
        <v>7.5537151254399304E-2</v>
      </c>
      <c r="BV1139" s="17"/>
      <c r="BW1139" s="17">
        <v>6.48926133234424E-2</v>
      </c>
      <c r="BX1139" s="17">
        <v>8.1139697966269297E-2</v>
      </c>
      <c r="BY1139" s="17"/>
      <c r="BZ1139" s="17">
        <v>7.5930341968214202E-2</v>
      </c>
      <c r="CA1139" s="17">
        <v>5.2813381587501901E-2</v>
      </c>
      <c r="CB1139" s="17">
        <v>6.4159645238215504E-2</v>
      </c>
      <c r="CC1139" s="17"/>
      <c r="CD1139" s="17">
        <v>7.5610944434654104E-2</v>
      </c>
      <c r="CE1139" s="17">
        <v>6.8633666687602304E-2</v>
      </c>
      <c r="CF1139" s="17">
        <v>9.1015893234882697E-2</v>
      </c>
      <c r="CG1139" s="17"/>
      <c r="CH1139" s="17">
        <v>7.2685562913736596E-2</v>
      </c>
      <c r="CI1139" s="17">
        <v>5.9772844442106197E-2</v>
      </c>
      <c r="CJ1139" s="17">
        <v>8.5325773059669499E-2</v>
      </c>
      <c r="CK1139" s="17"/>
      <c r="CL1139" s="17">
        <v>7.7734764286400707E-2</v>
      </c>
      <c r="CM1139" s="17">
        <v>6.7172712104587695E-2</v>
      </c>
      <c r="CN1139" s="17"/>
      <c r="CO1139" s="17">
        <v>3.2452172931566603E-2</v>
      </c>
      <c r="CP1139" s="17">
        <v>7.0671452915102698E-2</v>
      </c>
      <c r="CQ1139" s="17">
        <v>6.6621221514304704E-2</v>
      </c>
      <c r="CR1139" s="17">
        <v>0.103576136378718</v>
      </c>
    </row>
    <row r="1140" spans="2:96" x14ac:dyDescent="0.25">
      <c r="B1140" t="s">
        <v>504</v>
      </c>
      <c r="C1140" s="17">
        <v>7.7472846997968706E-2</v>
      </c>
      <c r="D1140" s="17">
        <v>8.0372824929718104E-2</v>
      </c>
      <c r="E1140" s="17">
        <v>7.5050890980909002E-2</v>
      </c>
      <c r="F1140" s="17"/>
      <c r="G1140" s="17">
        <v>0.11253355815155899</v>
      </c>
      <c r="H1140" s="17">
        <v>9.1019283192463801E-2</v>
      </c>
      <c r="I1140" s="17">
        <v>5.2149982556909502E-2</v>
      </c>
      <c r="J1140" s="17">
        <v>7.8422850268023703E-2</v>
      </c>
      <c r="K1140" s="17">
        <v>7.7893029893398705E-2</v>
      </c>
      <c r="L1140" s="17">
        <v>6.2587236496825002E-2</v>
      </c>
      <c r="M1140" s="17"/>
      <c r="N1140" s="17">
        <v>6.7964976681894898E-2</v>
      </c>
      <c r="O1140" s="17">
        <v>7.3139925590579802E-2</v>
      </c>
      <c r="P1140" s="17">
        <v>9.1865176114377306E-2</v>
      </c>
      <c r="Q1140" s="17">
        <v>8.0444476815111104E-2</v>
      </c>
      <c r="R1140" s="17"/>
      <c r="S1140" s="17">
        <v>9.34405975520783E-2</v>
      </c>
      <c r="T1140" s="17">
        <v>9.96987504226437E-2</v>
      </c>
      <c r="U1140" s="17">
        <v>9.7619055363794199E-2</v>
      </c>
      <c r="V1140" s="17">
        <v>6.7408695911910899E-2</v>
      </c>
      <c r="W1140" s="17">
        <v>7.9856775714136394E-2</v>
      </c>
      <c r="X1140" s="17">
        <v>3.3881070354174002E-2</v>
      </c>
      <c r="Y1140" s="17">
        <v>9.0427299693882607E-2</v>
      </c>
      <c r="Z1140" s="17">
        <v>4.1482251666629603E-2</v>
      </c>
      <c r="AA1140" s="17">
        <v>4.4678798812428901E-2</v>
      </c>
      <c r="AB1140" s="17">
        <v>0.109069538134168</v>
      </c>
      <c r="AC1140" s="17">
        <v>4.5932644909478099E-2</v>
      </c>
      <c r="AD1140" s="17">
        <v>9.9538609308931103E-2</v>
      </c>
      <c r="AE1140" s="17"/>
      <c r="AF1140" s="17">
        <v>4.6625492144537498E-2</v>
      </c>
      <c r="AG1140" s="17">
        <v>8.5955233645038404E-2</v>
      </c>
      <c r="AH1140" s="17">
        <v>0.139871856630331</v>
      </c>
      <c r="AI1140" s="17">
        <v>5.11505369525347E-2</v>
      </c>
      <c r="AJ1140" s="17">
        <v>8.5075674577231405E-2</v>
      </c>
      <c r="AK1140" s="17"/>
      <c r="AL1140" s="17">
        <v>2.66633267225794E-2</v>
      </c>
      <c r="AM1140" s="17">
        <v>9.4421310984402498E-2</v>
      </c>
      <c r="AN1140" s="17">
        <v>9.3174635521693402E-2</v>
      </c>
      <c r="AO1140" s="17"/>
      <c r="AP1140" s="17">
        <v>8.3574298658833202E-2</v>
      </c>
      <c r="AQ1140" s="17">
        <v>6.1028618254300698E-2</v>
      </c>
      <c r="AR1140" s="17">
        <v>6.7530501834677306E-2</v>
      </c>
      <c r="AS1140" s="17">
        <v>8.9109757955820101E-2</v>
      </c>
      <c r="AT1140" s="17">
        <v>7.6510821374762797E-2</v>
      </c>
      <c r="AU1140" s="17"/>
      <c r="AV1140" s="17">
        <v>0.152769603320837</v>
      </c>
      <c r="AW1140" s="17">
        <v>1.3686887826889199E-2</v>
      </c>
      <c r="AX1140" s="17">
        <v>0.101379812140782</v>
      </c>
      <c r="AY1140" s="17">
        <v>3.5159642297550101E-2</v>
      </c>
      <c r="AZ1140" s="17">
        <v>8.0437324237012706E-2</v>
      </c>
      <c r="BA1140" s="17">
        <v>7.8525598094415006E-2</v>
      </c>
      <c r="BB1140" s="17">
        <v>7.8518842280459702E-2</v>
      </c>
      <c r="BC1140" s="17">
        <v>7.7295964058184299E-2</v>
      </c>
      <c r="BD1140" s="17">
        <v>9.3384266896421098E-2</v>
      </c>
      <c r="BE1140" s="17">
        <v>2.9625855202515101E-2</v>
      </c>
      <c r="BF1140" s="17">
        <v>7.8766336232195894E-2</v>
      </c>
      <c r="BG1140" s="17">
        <v>8.3463475032504106E-2</v>
      </c>
      <c r="BH1140" s="17">
        <v>6.2220756859955602E-2</v>
      </c>
      <c r="BI1140" s="17">
        <v>0.119474622557374</v>
      </c>
      <c r="BJ1140" s="17">
        <v>0.141275957202981</v>
      </c>
      <c r="BK1140" s="17">
        <v>0.11026872172103799</v>
      </c>
      <c r="BL1140" s="17"/>
      <c r="BM1140" s="17">
        <v>7.1964022706971498E-2</v>
      </c>
      <c r="BN1140" s="17">
        <v>7.7521046814456901E-2</v>
      </c>
      <c r="BO1140" s="17">
        <v>6.8624706639793698E-2</v>
      </c>
      <c r="BP1140" s="17">
        <v>7.1217583777326399E-2</v>
      </c>
      <c r="BQ1140" s="17">
        <v>0.109996434677607</v>
      </c>
      <c r="BR1140" s="17">
        <v>8.4330947888049707E-2</v>
      </c>
      <c r="BS1140" s="17"/>
      <c r="BT1140" s="17">
        <v>6.7539805382303503E-2</v>
      </c>
      <c r="BU1140" s="17">
        <v>9.3342980050987095E-2</v>
      </c>
      <c r="BV1140" s="17"/>
      <c r="BW1140" s="17">
        <v>7.4922219977834603E-2</v>
      </c>
      <c r="BX1140" s="17">
        <v>7.3600828305495705E-2</v>
      </c>
      <c r="BY1140" s="17"/>
      <c r="BZ1140" s="17">
        <v>7.52951929696382E-2</v>
      </c>
      <c r="CA1140" s="17">
        <v>9.4644888132058305E-2</v>
      </c>
      <c r="CB1140" s="17">
        <v>7.30880053795991E-2</v>
      </c>
      <c r="CC1140" s="17"/>
      <c r="CD1140" s="17">
        <v>7.2046743156092496E-2</v>
      </c>
      <c r="CE1140" s="17">
        <v>0.102304483867345</v>
      </c>
      <c r="CF1140" s="17">
        <v>5.8041257881566798E-2</v>
      </c>
      <c r="CG1140" s="17"/>
      <c r="CH1140" s="17">
        <v>7.8086595266681894E-2</v>
      </c>
      <c r="CI1140" s="17">
        <v>8.0255595054487594E-2</v>
      </c>
      <c r="CJ1140" s="17">
        <v>7.5174095358458398E-2</v>
      </c>
      <c r="CK1140" s="17"/>
      <c r="CL1140" s="17">
        <v>9.5537872348308697E-2</v>
      </c>
      <c r="CM1140" s="17">
        <v>5.6052427618409097E-2</v>
      </c>
      <c r="CN1140" s="17"/>
      <c r="CO1140" s="17">
        <v>7.1766999183192001E-2</v>
      </c>
      <c r="CP1140" s="17">
        <v>6.9652495196599995E-2</v>
      </c>
      <c r="CQ1140" s="17">
        <v>7.9950568966258406E-2</v>
      </c>
      <c r="CR1140" s="17">
        <v>8.9693522415330101E-2</v>
      </c>
    </row>
    <row r="1141" spans="2:96" x14ac:dyDescent="0.25">
      <c r="B1141" t="s">
        <v>505</v>
      </c>
      <c r="C1141" s="17">
        <v>7.2534046747015302E-2</v>
      </c>
      <c r="D1141" s="17">
        <v>7.1207624406556605E-2</v>
      </c>
      <c r="E1141" s="17">
        <v>7.42236065212621E-2</v>
      </c>
      <c r="F1141" s="17"/>
      <c r="G1141" s="17">
        <v>8.9589415755111604E-2</v>
      </c>
      <c r="H1141" s="17">
        <v>6.7729670369641601E-2</v>
      </c>
      <c r="I1141" s="17">
        <v>6.6545405498201607E-2</v>
      </c>
      <c r="J1141" s="17">
        <v>6.55364086179544E-2</v>
      </c>
      <c r="K1141" s="17">
        <v>8.1537813428474507E-2</v>
      </c>
      <c r="L1141" s="17">
        <v>6.96205604031606E-2</v>
      </c>
      <c r="M1141" s="17"/>
      <c r="N1141" s="17">
        <v>7.6318427872203706E-2</v>
      </c>
      <c r="O1141" s="17">
        <v>7.1669156433073103E-2</v>
      </c>
      <c r="P1141" s="17">
        <v>7.49387440954494E-2</v>
      </c>
      <c r="Q1141" s="17">
        <v>6.5289854929871299E-2</v>
      </c>
      <c r="R1141" s="17"/>
      <c r="S1141" s="17">
        <v>6.7997125723934695E-2</v>
      </c>
      <c r="T1141" s="17">
        <v>6.8654616434295906E-2</v>
      </c>
      <c r="U1141" s="17">
        <v>9.5233647785041106E-2</v>
      </c>
      <c r="V1141" s="17">
        <v>4.2492445237397397E-2</v>
      </c>
      <c r="W1141" s="17">
        <v>5.1603265109326502E-2</v>
      </c>
      <c r="X1141" s="17">
        <v>4.2863663156033703E-2</v>
      </c>
      <c r="Y1141" s="17">
        <v>9.0383948030418201E-2</v>
      </c>
      <c r="Z1141" s="17">
        <v>6.3789704960818899E-2</v>
      </c>
      <c r="AA1141" s="17">
        <v>8.57443556418577E-2</v>
      </c>
      <c r="AB1141" s="17">
        <v>8.78739160431177E-2</v>
      </c>
      <c r="AC1141" s="17">
        <v>0.103219837075535</v>
      </c>
      <c r="AD1141" s="17">
        <v>9.5803048224063797E-2</v>
      </c>
      <c r="AE1141" s="17"/>
      <c r="AF1141" s="17">
        <v>6.61434418497788E-2</v>
      </c>
      <c r="AG1141" s="17">
        <v>6.7150532072236202E-2</v>
      </c>
      <c r="AH1141" s="17">
        <v>0.11369357746540899</v>
      </c>
      <c r="AI1141" s="17">
        <v>0</v>
      </c>
      <c r="AJ1141" s="17">
        <v>8.8264537183102704E-2</v>
      </c>
      <c r="AK1141" s="17"/>
      <c r="AL1141" s="17">
        <v>5.0784424986788902E-2</v>
      </c>
      <c r="AM1141" s="17">
        <v>7.5526869400379504E-2</v>
      </c>
      <c r="AN1141" s="17">
        <v>0.132057905600033</v>
      </c>
      <c r="AO1141" s="17"/>
      <c r="AP1141" s="17">
        <v>6.2746434029566603E-2</v>
      </c>
      <c r="AQ1141" s="17">
        <v>8.9095611818735806E-2</v>
      </c>
      <c r="AR1141" s="17">
        <v>7.6740655142796099E-2</v>
      </c>
      <c r="AS1141" s="17">
        <v>4.5224141699339901E-2</v>
      </c>
      <c r="AT1141" s="17">
        <v>5.7030782471403002E-2</v>
      </c>
      <c r="AU1141" s="17"/>
      <c r="AV1141" s="17">
        <v>0.21570749083600099</v>
      </c>
      <c r="AW1141" s="17">
        <v>4.7281507991581602E-2</v>
      </c>
      <c r="AX1141" s="17">
        <v>5.9980465383902802E-2</v>
      </c>
      <c r="AY1141" s="17">
        <v>9.3957762501126696E-2</v>
      </c>
      <c r="AZ1141" s="17">
        <v>6.3534526877285696E-2</v>
      </c>
      <c r="BA1141" s="17">
        <v>6.6647802403641807E-2</v>
      </c>
      <c r="BB1141" s="17">
        <v>6.7128791230190304E-2</v>
      </c>
      <c r="BC1141" s="17">
        <v>9.12153386516944E-2</v>
      </c>
      <c r="BD1141" s="17">
        <v>5.2707885392617698E-2</v>
      </c>
      <c r="BE1141" s="17">
        <v>8.0549550328275599E-2</v>
      </c>
      <c r="BF1141" s="17">
        <v>8.8305264358913393E-2</v>
      </c>
      <c r="BG1141" s="17">
        <v>6.9027273226146393E-2</v>
      </c>
      <c r="BH1141" s="17">
        <v>0.12931305689589501</v>
      </c>
      <c r="BI1141" s="17">
        <v>5.0786207670183901E-2</v>
      </c>
      <c r="BJ1141" s="17">
        <v>5.2745590603814202E-2</v>
      </c>
      <c r="BK1141" s="17">
        <v>5.1615753757790199E-2</v>
      </c>
      <c r="BL1141" s="17"/>
      <c r="BM1141" s="17">
        <v>4.8066518772652903E-2</v>
      </c>
      <c r="BN1141" s="17">
        <v>7.26856069049472E-2</v>
      </c>
      <c r="BO1141" s="17">
        <v>8.9680576278468302E-2</v>
      </c>
      <c r="BP1141" s="17">
        <v>7.35789191811346E-2</v>
      </c>
      <c r="BQ1141" s="17">
        <v>8.7644349273791999E-2</v>
      </c>
      <c r="BR1141" s="17">
        <v>9.5281748538246502E-2</v>
      </c>
      <c r="BS1141" s="17"/>
      <c r="BT1141" s="17">
        <v>8.0106446380117602E-2</v>
      </c>
      <c r="BU1141" s="17">
        <v>5.9109528416360503E-2</v>
      </c>
      <c r="BV1141" s="17"/>
      <c r="BW1141" s="17">
        <v>7.9901233492113199E-2</v>
      </c>
      <c r="BX1141" s="17">
        <v>6.5188594658777604E-2</v>
      </c>
      <c r="BY1141" s="17"/>
      <c r="BZ1141" s="17">
        <v>6.5212389309318899E-2</v>
      </c>
      <c r="CA1141" s="17">
        <v>9.7035362495409894E-2</v>
      </c>
      <c r="CB1141" s="17">
        <v>0.102805297276875</v>
      </c>
      <c r="CC1141" s="17"/>
      <c r="CD1141" s="17">
        <v>6.6099582539315693E-2</v>
      </c>
      <c r="CE1141" s="17">
        <v>6.7895685674883396E-2</v>
      </c>
      <c r="CF1141" s="17">
        <v>6.5596622770586102E-2</v>
      </c>
      <c r="CG1141" s="17"/>
      <c r="CH1141" s="17">
        <v>6.87095198215492E-2</v>
      </c>
      <c r="CI1141" s="17">
        <v>7.7305421797300697E-2</v>
      </c>
      <c r="CJ1141" s="17">
        <v>7.1825915895135997E-2</v>
      </c>
      <c r="CK1141" s="17"/>
      <c r="CL1141" s="17">
        <v>6.4920590123297303E-2</v>
      </c>
      <c r="CM1141" s="17">
        <v>8.2764157848466594E-2</v>
      </c>
      <c r="CN1141" s="17"/>
      <c r="CO1141" s="17">
        <v>7.0349518918390794E-2</v>
      </c>
      <c r="CP1141" s="17">
        <v>7.1730039961160494E-2</v>
      </c>
      <c r="CQ1141" s="17">
        <v>7.3927586996909697E-2</v>
      </c>
      <c r="CR1141" s="17">
        <v>7.2164228452197096E-2</v>
      </c>
    </row>
    <row r="1142" spans="2:96" x14ac:dyDescent="0.25">
      <c r="B1142" t="s">
        <v>506</v>
      </c>
      <c r="C1142" s="17">
        <v>0.11964797050186</v>
      </c>
      <c r="D1142" s="17">
        <v>9.9246214832684795E-2</v>
      </c>
      <c r="E1142" s="17">
        <v>0.14026832504112899</v>
      </c>
      <c r="F1142" s="17"/>
      <c r="G1142" s="17">
        <v>0.119788266094794</v>
      </c>
      <c r="H1142" s="17">
        <v>0.13392392582211299</v>
      </c>
      <c r="I1142" s="17">
        <v>0.117411817127493</v>
      </c>
      <c r="J1142" s="17">
        <v>0.11557492036457601</v>
      </c>
      <c r="K1142" s="17">
        <v>9.0558307995512899E-2</v>
      </c>
      <c r="L1142" s="17">
        <v>0.132601664175932</v>
      </c>
      <c r="M1142" s="17"/>
      <c r="N1142" s="17">
        <v>0.128693986426035</v>
      </c>
      <c r="O1142" s="17">
        <v>0.12153718309382799</v>
      </c>
      <c r="P1142" s="17">
        <v>9.5194661801140404E-2</v>
      </c>
      <c r="Q1142" s="17">
        <v>0.12673022773399201</v>
      </c>
      <c r="R1142" s="17"/>
      <c r="S1142" s="17">
        <v>0.138115190619469</v>
      </c>
      <c r="T1142" s="17">
        <v>0.133746471722404</v>
      </c>
      <c r="U1142" s="17">
        <v>8.2377255443993699E-2</v>
      </c>
      <c r="V1142" s="17">
        <v>0.11860083719754901</v>
      </c>
      <c r="W1142" s="17">
        <v>0.10699183787241399</v>
      </c>
      <c r="X1142" s="17">
        <v>0.173114104792847</v>
      </c>
      <c r="Y1142" s="17">
        <v>7.8498602024630604E-2</v>
      </c>
      <c r="Z1142" s="17">
        <v>0.13088960453772799</v>
      </c>
      <c r="AA1142" s="17">
        <v>0.12155170221372801</v>
      </c>
      <c r="AB1142" s="17">
        <v>8.9942403577626395E-2</v>
      </c>
      <c r="AC1142" s="17">
        <v>0.12830768861886699</v>
      </c>
      <c r="AD1142" s="17">
        <v>0.106699415996934</v>
      </c>
      <c r="AE1142" s="17"/>
      <c r="AF1142" s="17">
        <v>0.125231452523895</v>
      </c>
      <c r="AG1142" s="17">
        <v>9.86805213995397E-2</v>
      </c>
      <c r="AH1142" s="17">
        <v>7.1786866404510902E-2</v>
      </c>
      <c r="AI1142" s="17">
        <v>3.4682145521670198E-2</v>
      </c>
      <c r="AJ1142" s="17">
        <v>0.175676550288794</v>
      </c>
      <c r="AK1142" s="17"/>
      <c r="AL1142" s="17">
        <v>0.110520557680394</v>
      </c>
      <c r="AM1142" s="17">
        <v>0.10146221005330899</v>
      </c>
      <c r="AN1142" s="17">
        <v>9.7686566598278998E-2</v>
      </c>
      <c r="AO1142" s="17"/>
      <c r="AP1142" s="17">
        <v>0.133014772698618</v>
      </c>
      <c r="AQ1142" s="17">
        <v>9.8110285398195704E-2</v>
      </c>
      <c r="AR1142" s="17">
        <v>0.12449071932629301</v>
      </c>
      <c r="AS1142" s="17">
        <v>0.121651442057813</v>
      </c>
      <c r="AT1142" s="17">
        <v>9.8370818243295702E-2</v>
      </c>
      <c r="AU1142" s="17"/>
      <c r="AV1142" s="17">
        <v>0</v>
      </c>
      <c r="AW1142" s="17">
        <v>0.12739652417524699</v>
      </c>
      <c r="AX1142" s="17">
        <v>6.9352973300307499E-2</v>
      </c>
      <c r="AY1142" s="17">
        <v>0.12906866229897601</v>
      </c>
      <c r="AZ1142" s="17">
        <v>0.16714789003588901</v>
      </c>
      <c r="BA1142" s="17">
        <v>0.11191125352023</v>
      </c>
      <c r="BB1142" s="17">
        <v>0.104602657446044</v>
      </c>
      <c r="BC1142" s="17">
        <v>0.137770045534445</v>
      </c>
      <c r="BD1142" s="17">
        <v>0.12941451862023801</v>
      </c>
      <c r="BE1142" s="17">
        <v>5.8801723207573098E-2</v>
      </c>
      <c r="BF1142" s="17">
        <v>0.12662484698366899</v>
      </c>
      <c r="BG1142" s="17">
        <v>0.118552729839282</v>
      </c>
      <c r="BH1142" s="17">
        <v>0.14539300860530199</v>
      </c>
      <c r="BI1142" s="17">
        <v>0.194572393751752</v>
      </c>
      <c r="BJ1142" s="17">
        <v>7.5155867048334199E-2</v>
      </c>
      <c r="BK1142" s="17">
        <v>0.12430978132102</v>
      </c>
      <c r="BL1142" s="17"/>
      <c r="BM1142" s="17">
        <v>0.119138336896793</v>
      </c>
      <c r="BN1142" s="17">
        <v>0.11052212069840101</v>
      </c>
      <c r="BO1142" s="17">
        <v>0.13919365096077699</v>
      </c>
      <c r="BP1142" s="17">
        <v>0.13616571067862501</v>
      </c>
      <c r="BQ1142" s="17">
        <v>0.10857629340215599</v>
      </c>
      <c r="BR1142" s="17">
        <v>8.2193750307084104E-2</v>
      </c>
      <c r="BS1142" s="17"/>
      <c r="BT1142" s="17">
        <v>0.115477111931769</v>
      </c>
      <c r="BU1142" s="17">
        <v>0.122428811987734</v>
      </c>
      <c r="BV1142" s="17"/>
      <c r="BW1142" s="17">
        <v>9.3724567915391396E-2</v>
      </c>
      <c r="BX1142" s="17">
        <v>0.13786030800138599</v>
      </c>
      <c r="BY1142" s="17"/>
      <c r="BZ1142" s="17">
        <v>0.119329503776076</v>
      </c>
      <c r="CA1142" s="17">
        <v>0.11242568507379</v>
      </c>
      <c r="CB1142" s="17">
        <v>0.126473895505432</v>
      </c>
      <c r="CC1142" s="17"/>
      <c r="CD1142" s="17">
        <v>0.116112540358753</v>
      </c>
      <c r="CE1142" s="17">
        <v>0.13252031923725999</v>
      </c>
      <c r="CF1142" s="17">
        <v>0.13367695643147001</v>
      </c>
      <c r="CG1142" s="17"/>
      <c r="CH1142" s="17">
        <v>0.121449900709621</v>
      </c>
      <c r="CI1142" s="17">
        <v>9.7238699105658993E-2</v>
      </c>
      <c r="CJ1142" s="17">
        <v>0.125569484492209</v>
      </c>
      <c r="CK1142" s="17"/>
      <c r="CL1142" s="17">
        <v>0.107354297815985</v>
      </c>
      <c r="CM1142" s="17">
        <v>0.13161717500093301</v>
      </c>
      <c r="CN1142" s="17"/>
      <c r="CO1142" s="17">
        <v>8.9477519608807204E-2</v>
      </c>
      <c r="CP1142" s="17">
        <v>0.129693005617498</v>
      </c>
      <c r="CQ1142" s="17">
        <v>0.12536671112627701</v>
      </c>
      <c r="CR1142" s="17">
        <v>0.100357052378355</v>
      </c>
    </row>
    <row r="1143" spans="2:96" x14ac:dyDescent="0.25">
      <c r="B1143" t="s">
        <v>507</v>
      </c>
      <c r="C1143" s="17">
        <v>0.128728286176338</v>
      </c>
      <c r="D1143" s="17">
        <v>0.13646265211370401</v>
      </c>
      <c r="E1143" s="17">
        <v>0.121849096685443</v>
      </c>
      <c r="F1143" s="17"/>
      <c r="G1143" s="17">
        <v>0.125924433776988</v>
      </c>
      <c r="H1143" s="17">
        <v>0.122440748560371</v>
      </c>
      <c r="I1143" s="17">
        <v>0.13672898122513599</v>
      </c>
      <c r="J1143" s="17">
        <v>0.14565571585609399</v>
      </c>
      <c r="K1143" s="17">
        <v>0.11884419859022</v>
      </c>
      <c r="L1143" s="17">
        <v>0.12206709364370801</v>
      </c>
      <c r="M1143" s="17"/>
      <c r="N1143" s="17">
        <v>0.117994064020531</v>
      </c>
      <c r="O1143" s="17">
        <v>0.15206212688369</v>
      </c>
      <c r="P1143" s="17">
        <v>0.13880850201054301</v>
      </c>
      <c r="Q1143" s="17">
        <v>0.108612985376774</v>
      </c>
      <c r="R1143" s="17"/>
      <c r="S1143" s="17">
        <v>0.15561886628555899</v>
      </c>
      <c r="T1143" s="17">
        <v>0.123208421711981</v>
      </c>
      <c r="U1143" s="17">
        <v>9.6753909771475993E-2</v>
      </c>
      <c r="V1143" s="17">
        <v>0.16464343227136</v>
      </c>
      <c r="W1143" s="17">
        <v>0.12336986740623899</v>
      </c>
      <c r="X1143" s="17">
        <v>0.135500335710002</v>
      </c>
      <c r="Y1143" s="17">
        <v>0.103488396971707</v>
      </c>
      <c r="Z1143" s="17">
        <v>0.10425835800238401</v>
      </c>
      <c r="AA1143" s="17">
        <v>0.13760586752113199</v>
      </c>
      <c r="AB1143" s="17">
        <v>0.120147721201692</v>
      </c>
      <c r="AC1143" s="17">
        <v>9.3522179553740994E-2</v>
      </c>
      <c r="AD1143" s="17">
        <v>0.149009709270362</v>
      </c>
      <c r="AE1143" s="17"/>
      <c r="AF1143" s="17">
        <v>0.14415629012471801</v>
      </c>
      <c r="AG1143" s="17">
        <v>0.122644920970189</v>
      </c>
      <c r="AH1143" s="17">
        <v>0.16132599927741101</v>
      </c>
      <c r="AI1143" s="17">
        <v>0.19073688021291599</v>
      </c>
      <c r="AJ1143" s="17">
        <v>0.138108634736124</v>
      </c>
      <c r="AK1143" s="17"/>
      <c r="AL1143" s="17">
        <v>0.143806759072589</v>
      </c>
      <c r="AM1143" s="17">
        <v>0.122300563489621</v>
      </c>
      <c r="AN1143" s="17">
        <v>9.6852658308955702E-2</v>
      </c>
      <c r="AO1143" s="17"/>
      <c r="AP1143" s="17">
        <v>0.110991807519455</v>
      </c>
      <c r="AQ1143" s="17">
        <v>0.12755469909256201</v>
      </c>
      <c r="AR1143" s="17">
        <v>0.15361386908883701</v>
      </c>
      <c r="AS1143" s="17">
        <v>0.12619206891475099</v>
      </c>
      <c r="AT1143" s="17">
        <v>9.1609085656691597E-2</v>
      </c>
      <c r="AU1143" s="17"/>
      <c r="AV1143" s="17">
        <v>0</v>
      </c>
      <c r="AW1143" s="17">
        <v>7.9971696907223E-2</v>
      </c>
      <c r="AX1143" s="17">
        <v>0.17815106330931499</v>
      </c>
      <c r="AY1143" s="17">
        <v>0.117110145686947</v>
      </c>
      <c r="AZ1143" s="17">
        <v>8.7474280851144101E-2</v>
      </c>
      <c r="BA1143" s="17">
        <v>0.12153707882865999</v>
      </c>
      <c r="BB1143" s="17">
        <v>0.13634054211823701</v>
      </c>
      <c r="BC1143" s="17">
        <v>0.10409886509037</v>
      </c>
      <c r="BD1143" s="17">
        <v>0.15653735649055001</v>
      </c>
      <c r="BE1143" s="17">
        <v>0.16678439588482599</v>
      </c>
      <c r="BF1143" s="17">
        <v>0.17998438779873399</v>
      </c>
      <c r="BG1143" s="17">
        <v>0.13127985693948499</v>
      </c>
      <c r="BH1143" s="17">
        <v>0.154185867516106</v>
      </c>
      <c r="BI1143" s="17">
        <v>0.143638632065272</v>
      </c>
      <c r="BJ1143" s="17">
        <v>0.122242994973325</v>
      </c>
      <c r="BK1143" s="17">
        <v>8.9764111794464696E-2</v>
      </c>
      <c r="BL1143" s="17"/>
      <c r="BM1143" s="17">
        <v>0.12528730876288299</v>
      </c>
      <c r="BN1143" s="17">
        <v>0.15552106840407101</v>
      </c>
      <c r="BO1143" s="17">
        <v>0.10860037659089899</v>
      </c>
      <c r="BP1143" s="17">
        <v>0.11477701928483</v>
      </c>
      <c r="BQ1143" s="17">
        <v>0.119961345714673</v>
      </c>
      <c r="BR1143" s="17">
        <v>0.119068864764732</v>
      </c>
      <c r="BS1143" s="17"/>
      <c r="BT1143" s="17">
        <v>0.12550361480302499</v>
      </c>
      <c r="BU1143" s="17">
        <v>0.13362229826018501</v>
      </c>
      <c r="BV1143" s="17"/>
      <c r="BW1143" s="17">
        <v>0.147042488117992</v>
      </c>
      <c r="BX1143" s="17">
        <v>0.119263919426998</v>
      </c>
      <c r="BY1143" s="17"/>
      <c r="BZ1143" s="17">
        <v>0.125796060769647</v>
      </c>
      <c r="CA1143" s="17">
        <v>0.12395529191186</v>
      </c>
      <c r="CB1143" s="17">
        <v>0.21420655911745201</v>
      </c>
      <c r="CC1143" s="17"/>
      <c r="CD1143" s="17">
        <v>0.13475087384037099</v>
      </c>
      <c r="CE1143" s="17">
        <v>0.100005616404421</v>
      </c>
      <c r="CF1143" s="17">
        <v>0.150243344431709</v>
      </c>
      <c r="CG1143" s="17"/>
      <c r="CH1143" s="17">
        <v>0.128617957160166</v>
      </c>
      <c r="CI1143" s="17">
        <v>0.10977077277658</v>
      </c>
      <c r="CJ1143" s="17">
        <v>0.132385349219453</v>
      </c>
      <c r="CK1143" s="17"/>
      <c r="CL1143" s="17">
        <v>0.13800139285106</v>
      </c>
      <c r="CM1143" s="17">
        <v>0.11587525806174501</v>
      </c>
      <c r="CN1143" s="17"/>
      <c r="CO1143" s="17">
        <v>0.13069321796705499</v>
      </c>
      <c r="CP1143" s="17">
        <v>0.12791466146876301</v>
      </c>
      <c r="CQ1143" s="17">
        <v>0.13884020228619701</v>
      </c>
      <c r="CR1143" s="17">
        <v>0.109954655209606</v>
      </c>
    </row>
    <row r="1144" spans="2:96" x14ac:dyDescent="0.25">
      <c r="B1144" t="s">
        <v>508</v>
      </c>
      <c r="C1144" s="17">
        <v>0.123472650169764</v>
      </c>
      <c r="D1144" s="17">
        <v>0.115852768901132</v>
      </c>
      <c r="E1144" s="17">
        <v>0.13159870061465201</v>
      </c>
      <c r="F1144" s="17"/>
      <c r="G1144" s="17">
        <v>0.111049980086614</v>
      </c>
      <c r="H1144" s="17">
        <v>0.114999010029051</v>
      </c>
      <c r="I1144" s="17">
        <v>0.10868747683333101</v>
      </c>
      <c r="J1144" s="17">
        <v>0.117510649113147</v>
      </c>
      <c r="K1144" s="17">
        <v>0.113191262665226</v>
      </c>
      <c r="L1144" s="17">
        <v>0.162486576606203</v>
      </c>
      <c r="M1144" s="17"/>
      <c r="N1144" s="17">
        <v>0.110631064800184</v>
      </c>
      <c r="O1144" s="17">
        <v>0.12508833082093901</v>
      </c>
      <c r="P1144" s="17">
        <v>0.122796973221245</v>
      </c>
      <c r="Q1144" s="17">
        <v>0.13557144287626299</v>
      </c>
      <c r="R1144" s="17"/>
      <c r="S1144" s="17">
        <v>0.111507405424738</v>
      </c>
      <c r="T1144" s="17">
        <v>0.109513970691901</v>
      </c>
      <c r="U1144" s="17">
        <v>0.15146311133788501</v>
      </c>
      <c r="V1144" s="17">
        <v>0.14082170333118699</v>
      </c>
      <c r="W1144" s="17">
        <v>0.103803373768401</v>
      </c>
      <c r="X1144" s="17">
        <v>9.2715996950199595E-2</v>
      </c>
      <c r="Y1144" s="17">
        <v>0.15734349728675101</v>
      </c>
      <c r="Z1144" s="17">
        <v>9.9182414622558598E-2</v>
      </c>
      <c r="AA1144" s="17">
        <v>0.14793856272511099</v>
      </c>
      <c r="AB1144" s="17">
        <v>0.14668888824957399</v>
      </c>
      <c r="AC1144" s="17">
        <v>0.103766750521123</v>
      </c>
      <c r="AD1144" s="17">
        <v>6.6251517014011996E-2</v>
      </c>
      <c r="AE1144" s="17"/>
      <c r="AF1144" s="17">
        <v>0.16212312562893999</v>
      </c>
      <c r="AG1144" s="17">
        <v>0.109711964239878</v>
      </c>
      <c r="AH1144" s="17">
        <v>0.12898811746005201</v>
      </c>
      <c r="AI1144" s="17">
        <v>0</v>
      </c>
      <c r="AJ1144" s="17">
        <v>7.88153353938333E-2</v>
      </c>
      <c r="AK1144" s="17"/>
      <c r="AL1144" s="17">
        <v>0.172832586316398</v>
      </c>
      <c r="AM1144" s="17">
        <v>0.111692652408678</v>
      </c>
      <c r="AN1144" s="17">
        <v>0.14277462673845501</v>
      </c>
      <c r="AO1144" s="17"/>
      <c r="AP1144" s="17">
        <v>0.127333382053432</v>
      </c>
      <c r="AQ1144" s="17">
        <v>0.14432989618679001</v>
      </c>
      <c r="AR1144" s="17">
        <v>0.10754378359462299</v>
      </c>
      <c r="AS1144" s="17">
        <v>0.14705522615459299</v>
      </c>
      <c r="AT1144" s="17">
        <v>0.116805289232184</v>
      </c>
      <c r="AU1144" s="17"/>
      <c r="AV1144" s="17">
        <v>0</v>
      </c>
      <c r="AW1144" s="17">
        <v>0.135786027398304</v>
      </c>
      <c r="AX1144" s="17">
        <v>0.10412206351652201</v>
      </c>
      <c r="AY1144" s="17">
        <v>0.14629955488475599</v>
      </c>
      <c r="AZ1144" s="17">
        <v>0.11749861767564</v>
      </c>
      <c r="BA1144" s="17">
        <v>0.134482935304653</v>
      </c>
      <c r="BB1144" s="17">
        <v>0.13385306634906699</v>
      </c>
      <c r="BC1144" s="17">
        <v>0.171580199211118</v>
      </c>
      <c r="BD1144" s="17">
        <v>8.2002042956884805E-2</v>
      </c>
      <c r="BE1144" s="17">
        <v>0.155819860080914</v>
      </c>
      <c r="BF1144" s="17">
        <v>8.5465096304319005E-2</v>
      </c>
      <c r="BG1144" s="17">
        <v>0.136297534982079</v>
      </c>
      <c r="BH1144" s="17">
        <v>0.107242406621326</v>
      </c>
      <c r="BI1144" s="17">
        <v>4.7311130274110297E-2</v>
      </c>
      <c r="BJ1144" s="17">
        <v>6.1835117559818797E-2</v>
      </c>
      <c r="BK1144" s="17">
        <v>0.17731327746525799</v>
      </c>
      <c r="BL1144" s="17"/>
      <c r="BM1144" s="17">
        <v>0.12825533027289099</v>
      </c>
      <c r="BN1144" s="17">
        <v>9.4407380929512896E-2</v>
      </c>
      <c r="BO1144" s="17">
        <v>0.13977773023919399</v>
      </c>
      <c r="BP1144" s="17">
        <v>0.139030183154468</v>
      </c>
      <c r="BQ1144" s="17">
        <v>0.137537506554682</v>
      </c>
      <c r="BR1144" s="17">
        <v>0.13389113395465599</v>
      </c>
      <c r="BS1144" s="17"/>
      <c r="BT1144" s="17">
        <v>0.13913297313603701</v>
      </c>
      <c r="BU1144" s="17">
        <v>0.104261098518902</v>
      </c>
      <c r="BV1144" s="17"/>
      <c r="BW1144" s="17">
        <v>0.13021419363713099</v>
      </c>
      <c r="BX1144" s="17">
        <v>0.122809465212987</v>
      </c>
      <c r="BY1144" s="17"/>
      <c r="BZ1144" s="17">
        <v>0.124843546182313</v>
      </c>
      <c r="CA1144" s="17">
        <v>0.128534276079665</v>
      </c>
      <c r="CB1144" s="17">
        <v>5.6214611844934301E-2</v>
      </c>
      <c r="CC1144" s="17"/>
      <c r="CD1144" s="17">
        <v>0.11903531573126599</v>
      </c>
      <c r="CE1144" s="17">
        <v>0.129493345699912</v>
      </c>
      <c r="CF1144" s="17">
        <v>0.122205585225099</v>
      </c>
      <c r="CG1144" s="17"/>
      <c r="CH1144" s="17">
        <v>0.11482684701941299</v>
      </c>
      <c r="CI1144" s="17">
        <v>0.163638104057622</v>
      </c>
      <c r="CJ1144" s="17">
        <v>0.156964137075773</v>
      </c>
      <c r="CK1144" s="17"/>
      <c r="CL1144" s="17">
        <v>0.10984723014572099</v>
      </c>
      <c r="CM1144" s="17">
        <v>0.13946928018497501</v>
      </c>
      <c r="CN1144" s="17"/>
      <c r="CO1144" s="17">
        <v>0.12721358228131199</v>
      </c>
      <c r="CP1144" s="17">
        <v>0.13503877332959799</v>
      </c>
      <c r="CQ1144" s="17">
        <v>0.12208812246114099</v>
      </c>
      <c r="CR1144" s="17">
        <v>0.10268912365781099</v>
      </c>
    </row>
    <row r="1145" spans="2:96" x14ac:dyDescent="0.25">
      <c r="B1145" t="s">
        <v>509</v>
      </c>
      <c r="C1145" s="17">
        <v>0.107130681703728</v>
      </c>
      <c r="D1145" s="17">
        <v>0.113316151331066</v>
      </c>
      <c r="E1145" s="17">
        <v>0.10062027738334101</v>
      </c>
      <c r="F1145" s="17"/>
      <c r="G1145" s="17">
        <v>0.10270903418706299</v>
      </c>
      <c r="H1145" s="17">
        <v>8.9468079721487806E-2</v>
      </c>
      <c r="I1145" s="17">
        <v>9.6978729877836997E-2</v>
      </c>
      <c r="J1145" s="17">
        <v>7.0887221437906794E-2</v>
      </c>
      <c r="K1145" s="17">
        <v>0.13089864997560799</v>
      </c>
      <c r="L1145" s="17">
        <v>0.146347650850945</v>
      </c>
      <c r="M1145" s="17"/>
      <c r="N1145" s="17">
        <v>0.13965723049684101</v>
      </c>
      <c r="O1145" s="17">
        <v>0.10782969935464699</v>
      </c>
      <c r="P1145" s="17">
        <v>9.6919121827464802E-2</v>
      </c>
      <c r="Q1145" s="17">
        <v>8.1453504789191195E-2</v>
      </c>
      <c r="R1145" s="17"/>
      <c r="S1145" s="17">
        <v>9.2725749980618805E-2</v>
      </c>
      <c r="T1145" s="17">
        <v>0.12101295564319201</v>
      </c>
      <c r="U1145" s="17">
        <v>8.7550981982556106E-2</v>
      </c>
      <c r="V1145" s="17">
        <v>0.114388783190638</v>
      </c>
      <c r="W1145" s="17">
        <v>0.19190567516401899</v>
      </c>
      <c r="X1145" s="17">
        <v>0.113817360829402</v>
      </c>
      <c r="Y1145" s="17">
        <v>9.5701514608178703E-2</v>
      </c>
      <c r="Z1145" s="17">
        <v>0.14151240870246901</v>
      </c>
      <c r="AA1145" s="17">
        <v>8.7886020916384602E-2</v>
      </c>
      <c r="AB1145" s="17">
        <v>6.7432837050796404E-2</v>
      </c>
      <c r="AC1145" s="17">
        <v>0.136479014624593</v>
      </c>
      <c r="AD1145" s="17">
        <v>5.2877914181286401E-2</v>
      </c>
      <c r="AE1145" s="17"/>
      <c r="AF1145" s="17">
        <v>0.16962199248856399</v>
      </c>
      <c r="AG1145" s="17">
        <v>6.1492754700302903E-2</v>
      </c>
      <c r="AH1145" s="17">
        <v>6.9788786766790095E-2</v>
      </c>
      <c r="AI1145" s="17">
        <v>3.3668449638609002E-2</v>
      </c>
      <c r="AJ1145" s="17">
        <v>8.3076406157330598E-2</v>
      </c>
      <c r="AK1145" s="17"/>
      <c r="AL1145" s="17">
        <v>0.23168675115517201</v>
      </c>
      <c r="AM1145" s="17">
        <v>6.1733690902814997E-2</v>
      </c>
      <c r="AN1145" s="17">
        <v>7.4449400686259604E-2</v>
      </c>
      <c r="AO1145" s="17"/>
      <c r="AP1145" s="17">
        <v>0.14277205354698</v>
      </c>
      <c r="AQ1145" s="17">
        <v>9.3121849687751695E-2</v>
      </c>
      <c r="AR1145" s="17">
        <v>9.38088887419017E-2</v>
      </c>
      <c r="AS1145" s="17">
        <v>0.126015766516308</v>
      </c>
      <c r="AT1145" s="17">
        <v>0.113707438714179</v>
      </c>
      <c r="AU1145" s="17"/>
      <c r="AV1145" s="17">
        <v>0</v>
      </c>
      <c r="AW1145" s="17">
        <v>3.54115048132881E-2</v>
      </c>
      <c r="AX1145" s="17">
        <v>8.69231837247912E-2</v>
      </c>
      <c r="AY1145" s="17">
        <v>0.115676099188414</v>
      </c>
      <c r="AZ1145" s="17">
        <v>0.107459699563836</v>
      </c>
      <c r="BA1145" s="17">
        <v>9.0924967772551601E-2</v>
      </c>
      <c r="BB1145" s="17">
        <v>0.10775249307014401</v>
      </c>
      <c r="BC1145" s="17">
        <v>0.113610688760185</v>
      </c>
      <c r="BD1145" s="17">
        <v>0.123140621150226</v>
      </c>
      <c r="BE1145" s="17">
        <v>0.17801566996315299</v>
      </c>
      <c r="BF1145" s="17">
        <v>8.0844034735817694E-2</v>
      </c>
      <c r="BG1145" s="17">
        <v>0.11659631600467001</v>
      </c>
      <c r="BH1145" s="17">
        <v>7.8002335412803103E-2</v>
      </c>
      <c r="BI1145" s="17">
        <v>0.13592987140975599</v>
      </c>
      <c r="BJ1145" s="17">
        <v>0.17576405755324101</v>
      </c>
      <c r="BK1145" s="17">
        <v>0.132912416168706</v>
      </c>
      <c r="BL1145" s="17"/>
      <c r="BM1145" s="17">
        <v>0.112683005099429</v>
      </c>
      <c r="BN1145" s="17">
        <v>0.106909597019573</v>
      </c>
      <c r="BO1145" s="17">
        <v>0.11351759274491</v>
      </c>
      <c r="BP1145" s="17">
        <v>9.86509639076322E-2</v>
      </c>
      <c r="BQ1145" s="17">
        <v>9.7469953181841304E-2</v>
      </c>
      <c r="BR1145" s="17">
        <v>0.117297415018945</v>
      </c>
      <c r="BS1145" s="17"/>
      <c r="BT1145" s="17">
        <v>0.111639609828698</v>
      </c>
      <c r="BU1145" s="17">
        <v>0.102858070214276</v>
      </c>
      <c r="BV1145" s="17"/>
      <c r="BW1145" s="17">
        <v>0.11977625206199</v>
      </c>
      <c r="BX1145" s="17">
        <v>0.10204326726820701</v>
      </c>
      <c r="BY1145" s="17"/>
      <c r="BZ1145" s="17">
        <v>0.10895805611998199</v>
      </c>
      <c r="CA1145" s="17">
        <v>9.6619755901196702E-2</v>
      </c>
      <c r="CB1145" s="17">
        <v>0.12457542848351801</v>
      </c>
      <c r="CC1145" s="17"/>
      <c r="CD1145" s="17">
        <v>0.115738403915927</v>
      </c>
      <c r="CE1145" s="17">
        <v>7.7463591374056298E-2</v>
      </c>
      <c r="CF1145" s="17">
        <v>0.10514521702296201</v>
      </c>
      <c r="CG1145" s="17"/>
      <c r="CH1145" s="17">
        <v>0.114130140854162</v>
      </c>
      <c r="CI1145" s="17">
        <v>7.6507585041411003E-2</v>
      </c>
      <c r="CJ1145" s="17">
        <v>0.102073012817939</v>
      </c>
      <c r="CK1145" s="17"/>
      <c r="CL1145" s="17">
        <v>0.116252692513969</v>
      </c>
      <c r="CM1145" s="17">
        <v>0.100782812833905</v>
      </c>
      <c r="CN1145" s="17"/>
      <c r="CO1145" s="17">
        <v>0.18559549152090099</v>
      </c>
      <c r="CP1145" s="17">
        <v>0.13791624575192801</v>
      </c>
      <c r="CQ1145" s="17">
        <v>8.9685894668985799E-2</v>
      </c>
      <c r="CR1145" s="17">
        <v>5.3523597366191097E-2</v>
      </c>
    </row>
    <row r="1146" spans="2:96" x14ac:dyDescent="0.25">
      <c r="B1146" t="s">
        <v>510</v>
      </c>
      <c r="C1146" s="17">
        <v>3.90425438849148E-2</v>
      </c>
      <c r="D1146" s="17">
        <v>4.5606822910843003E-2</v>
      </c>
      <c r="E1146" s="17">
        <v>3.1762121542034498E-2</v>
      </c>
      <c r="F1146" s="17"/>
      <c r="G1146" s="17">
        <v>5.2979234905110403E-2</v>
      </c>
      <c r="H1146" s="17">
        <v>4.1308362363615098E-2</v>
      </c>
      <c r="I1146" s="17">
        <v>2.8420640738485499E-2</v>
      </c>
      <c r="J1146" s="17">
        <v>3.0764221218545901E-2</v>
      </c>
      <c r="K1146" s="17">
        <v>4.1945307711763698E-2</v>
      </c>
      <c r="L1146" s="17">
        <v>4.1347811206580203E-2</v>
      </c>
      <c r="M1146" s="17"/>
      <c r="N1146" s="17">
        <v>5.0114520849583698E-2</v>
      </c>
      <c r="O1146" s="17">
        <v>2.1719141391441699E-2</v>
      </c>
      <c r="P1146" s="17">
        <v>3.8683031790128997E-2</v>
      </c>
      <c r="Q1146" s="17">
        <v>4.58462983562581E-2</v>
      </c>
      <c r="R1146" s="17"/>
      <c r="S1146" s="17">
        <v>7.8453448282871804E-2</v>
      </c>
      <c r="T1146" s="17">
        <v>1.9893312840654299E-2</v>
      </c>
      <c r="U1146" s="17">
        <v>5.8014011083897997E-2</v>
      </c>
      <c r="V1146" s="17">
        <v>1.7173267726982199E-2</v>
      </c>
      <c r="W1146" s="17">
        <v>2.8775851647352899E-2</v>
      </c>
      <c r="X1146" s="17">
        <v>2.2348952390791599E-2</v>
      </c>
      <c r="Y1146" s="17">
        <v>4.6808497331609598E-2</v>
      </c>
      <c r="Z1146" s="17">
        <v>3.6774195157756498E-2</v>
      </c>
      <c r="AA1146" s="17">
        <v>3.7929682090857703E-2</v>
      </c>
      <c r="AB1146" s="17">
        <v>0</v>
      </c>
      <c r="AC1146" s="17">
        <v>8.2500658354556999E-2</v>
      </c>
      <c r="AD1146" s="17">
        <v>5.7885779304685303E-2</v>
      </c>
      <c r="AE1146" s="17"/>
      <c r="AF1146" s="17">
        <v>6.4247103276019693E-2</v>
      </c>
      <c r="AG1146" s="17">
        <v>3.5160470693908402E-2</v>
      </c>
      <c r="AH1146" s="17">
        <v>1.15597676832251E-2</v>
      </c>
      <c r="AI1146" s="17">
        <v>0</v>
      </c>
      <c r="AJ1146" s="17">
        <v>1.77255929861104E-2</v>
      </c>
      <c r="AK1146" s="17"/>
      <c r="AL1146" s="17">
        <v>0.103463114561609</v>
      </c>
      <c r="AM1146" s="17">
        <v>2.8840460679143101E-2</v>
      </c>
      <c r="AN1146" s="17">
        <v>2.9055356996935601E-2</v>
      </c>
      <c r="AO1146" s="17"/>
      <c r="AP1146" s="17">
        <v>4.9439083691483303E-2</v>
      </c>
      <c r="AQ1146" s="17">
        <v>2.4179995712944699E-2</v>
      </c>
      <c r="AR1146" s="17">
        <v>4.9683144075696198E-2</v>
      </c>
      <c r="AS1146" s="17">
        <v>2.38710904354867E-2</v>
      </c>
      <c r="AT1146" s="17">
        <v>0.11121629549706701</v>
      </c>
      <c r="AU1146" s="17"/>
      <c r="AV1146" s="17">
        <v>0</v>
      </c>
      <c r="AW1146" s="17">
        <v>2.83515074621335E-2</v>
      </c>
      <c r="AX1146" s="17">
        <v>3.3238445981987198E-2</v>
      </c>
      <c r="AY1146" s="17">
        <v>3.0234013969059701E-2</v>
      </c>
      <c r="AZ1146" s="17">
        <v>4.3474743151770398E-2</v>
      </c>
      <c r="BA1146" s="17">
        <v>3.8195365567810703E-2</v>
      </c>
      <c r="BB1146" s="17">
        <v>4.1567162526058701E-2</v>
      </c>
      <c r="BC1146" s="17">
        <v>6.7920366972945498E-2</v>
      </c>
      <c r="BD1146" s="17">
        <v>4.6702830415841903E-2</v>
      </c>
      <c r="BE1146" s="17">
        <v>3.0397731493607399E-2</v>
      </c>
      <c r="BF1146" s="17">
        <v>1.32350846599155E-2</v>
      </c>
      <c r="BG1146" s="17">
        <v>3.6954703383451699E-2</v>
      </c>
      <c r="BH1146" s="17">
        <v>1.43696683850453E-2</v>
      </c>
      <c r="BI1146" s="17">
        <v>0</v>
      </c>
      <c r="BJ1146" s="17">
        <v>1.9364475992963801E-2</v>
      </c>
      <c r="BK1146" s="17">
        <v>8.4050222781651807E-2</v>
      </c>
      <c r="BL1146" s="17"/>
      <c r="BM1146" s="17">
        <v>4.9836734243774897E-2</v>
      </c>
      <c r="BN1146" s="17">
        <v>3.8870335406288897E-2</v>
      </c>
      <c r="BO1146" s="17">
        <v>2.2262856780475699E-2</v>
      </c>
      <c r="BP1146" s="17">
        <v>3.3004374276258602E-2</v>
      </c>
      <c r="BQ1146" s="17">
        <v>4.0415398197881799E-2</v>
      </c>
      <c r="BR1146" s="17">
        <v>5.75549697151281E-2</v>
      </c>
      <c r="BS1146" s="17"/>
      <c r="BT1146" s="17">
        <v>4.1743676246250701E-2</v>
      </c>
      <c r="BU1146" s="17">
        <v>3.2819931322553397E-2</v>
      </c>
      <c r="BV1146" s="17"/>
      <c r="BW1146" s="17">
        <v>4.6173347618697402E-2</v>
      </c>
      <c r="BX1146" s="17">
        <v>2.9943749246615199E-2</v>
      </c>
      <c r="BY1146" s="17"/>
      <c r="BZ1146" s="17">
        <v>3.7102101090172097E-2</v>
      </c>
      <c r="CA1146" s="17">
        <v>5.0475933316582497E-2</v>
      </c>
      <c r="CB1146" s="17">
        <v>3.1350010130423003E-2</v>
      </c>
      <c r="CC1146" s="17"/>
      <c r="CD1146" s="17">
        <v>3.6233271039425599E-2</v>
      </c>
      <c r="CE1146" s="17">
        <v>2.7786174489385002E-2</v>
      </c>
      <c r="CF1146" s="17">
        <v>5.6966357345313898E-2</v>
      </c>
      <c r="CG1146" s="17"/>
      <c r="CH1146" s="17">
        <v>3.5327774217166999E-2</v>
      </c>
      <c r="CI1146" s="17">
        <v>5.7953634638760097E-2</v>
      </c>
      <c r="CJ1146" s="17">
        <v>4.5129722473459803E-2</v>
      </c>
      <c r="CK1146" s="17"/>
      <c r="CL1146" s="17">
        <v>4.0756911136732903E-2</v>
      </c>
      <c r="CM1146" s="17">
        <v>3.9005460322322903E-2</v>
      </c>
      <c r="CN1146" s="17"/>
      <c r="CO1146" s="17">
        <v>7.6369994457992099E-2</v>
      </c>
      <c r="CP1146" s="17">
        <v>4.8950209344644002E-2</v>
      </c>
      <c r="CQ1146" s="17">
        <v>3.2196645079322399E-2</v>
      </c>
      <c r="CR1146" s="17">
        <v>1.97770634089523E-2</v>
      </c>
    </row>
    <row r="1147" spans="2:96" x14ac:dyDescent="0.25">
      <c r="B1147" t="s">
        <v>511</v>
      </c>
      <c r="C1147" s="17">
        <v>3.4058067312977697E-2</v>
      </c>
      <c r="D1147" s="17">
        <v>4.4004124505518299E-2</v>
      </c>
      <c r="E1147" s="17">
        <v>2.4503260698730898E-2</v>
      </c>
      <c r="F1147" s="17"/>
      <c r="G1147" s="17">
        <v>7.3450808080440994E-2</v>
      </c>
      <c r="H1147" s="17">
        <v>3.4414639613115201E-2</v>
      </c>
      <c r="I1147" s="17">
        <v>3.9173984005714098E-2</v>
      </c>
      <c r="J1147" s="17">
        <v>2.13249694731533E-2</v>
      </c>
      <c r="K1147" s="17">
        <v>2.37229406322155E-2</v>
      </c>
      <c r="L1147" s="17">
        <v>2.0700275148979999E-2</v>
      </c>
      <c r="M1147" s="17"/>
      <c r="N1147" s="17">
        <v>3.2295281815261298E-2</v>
      </c>
      <c r="O1147" s="17">
        <v>3.33013865474402E-2</v>
      </c>
      <c r="P1147" s="17">
        <v>3.3882307043529403E-2</v>
      </c>
      <c r="Q1147" s="17">
        <v>3.72719145731326E-2</v>
      </c>
      <c r="R1147" s="17"/>
      <c r="S1147" s="17">
        <v>5.4019717267085099E-2</v>
      </c>
      <c r="T1147" s="17">
        <v>4.9411359733808703E-2</v>
      </c>
      <c r="U1147" s="17">
        <v>4.8171593779417203E-2</v>
      </c>
      <c r="V1147" s="17">
        <v>1.18608559809491E-2</v>
      </c>
      <c r="W1147" s="17">
        <v>4.3258678203488603E-2</v>
      </c>
      <c r="X1147" s="17">
        <v>2.2651699391201999E-2</v>
      </c>
      <c r="Y1147" s="17">
        <v>3.81666077006751E-2</v>
      </c>
      <c r="Z1147" s="17">
        <v>1.32060273576058E-2</v>
      </c>
      <c r="AA1147" s="17">
        <v>4.9403560745688899E-2</v>
      </c>
      <c r="AB1147" s="17">
        <v>1.17682554160492E-2</v>
      </c>
      <c r="AC1147" s="17">
        <v>0</v>
      </c>
      <c r="AD1147" s="17">
        <v>0</v>
      </c>
      <c r="AE1147" s="17"/>
      <c r="AF1147" s="17">
        <v>4.1315535301499902E-2</v>
      </c>
      <c r="AG1147" s="17">
        <v>3.0320695325990001E-2</v>
      </c>
      <c r="AH1147" s="17">
        <v>7.5295792163975597E-2</v>
      </c>
      <c r="AI1147" s="17">
        <v>0.12863194266205299</v>
      </c>
      <c r="AJ1147" s="17">
        <v>1.0080399202180099E-2</v>
      </c>
      <c r="AK1147" s="17"/>
      <c r="AL1147" s="17">
        <v>5.9264456098409801E-2</v>
      </c>
      <c r="AM1147" s="17">
        <v>2.74337451436109E-2</v>
      </c>
      <c r="AN1147" s="17">
        <v>6.8533568831252306E-2</v>
      </c>
      <c r="AO1147" s="17"/>
      <c r="AP1147" s="17">
        <v>2.8966388699118599E-2</v>
      </c>
      <c r="AQ1147" s="17">
        <v>3.0845410089376399E-2</v>
      </c>
      <c r="AR1147" s="17">
        <v>3.9334786563392399E-2</v>
      </c>
      <c r="AS1147" s="17">
        <v>5.3101592574031999E-2</v>
      </c>
      <c r="AT1147" s="17">
        <v>2.8644901333777801E-2</v>
      </c>
      <c r="AU1147" s="17"/>
      <c r="AV1147" s="17">
        <v>0</v>
      </c>
      <c r="AW1147" s="17">
        <v>6.6252635319507605E-2</v>
      </c>
      <c r="AX1147" s="17">
        <v>7.64445289959199E-2</v>
      </c>
      <c r="AY1147" s="17">
        <v>3.2255846902400701E-2</v>
      </c>
      <c r="AZ1147" s="17">
        <v>2.9957584092018801E-2</v>
      </c>
      <c r="BA1147" s="17">
        <v>2.4501548742439001E-2</v>
      </c>
      <c r="BB1147" s="17">
        <v>1.56051898875553E-2</v>
      </c>
      <c r="BC1147" s="17">
        <v>5.7251509865516297E-2</v>
      </c>
      <c r="BD1147" s="17">
        <v>8.6378376142636007E-3</v>
      </c>
      <c r="BE1147" s="17">
        <v>9.3316771340955108E-3</v>
      </c>
      <c r="BF1147" s="17">
        <v>2.8138949012664099E-2</v>
      </c>
      <c r="BG1147" s="17">
        <v>1.25394228220861E-2</v>
      </c>
      <c r="BH1147" s="17">
        <v>3.8041923100841799E-2</v>
      </c>
      <c r="BI1147" s="17">
        <v>1.8925237890780301E-2</v>
      </c>
      <c r="BJ1147" s="17">
        <v>8.8544604356426498E-2</v>
      </c>
      <c r="BK1147" s="17">
        <v>8.8156364252531705E-2</v>
      </c>
      <c r="BL1147" s="17"/>
      <c r="BM1147" s="17">
        <v>5.5525094933883599E-2</v>
      </c>
      <c r="BN1147" s="17">
        <v>3.6496546241218002E-2</v>
      </c>
      <c r="BO1147" s="17">
        <v>3.4372887307942003E-2</v>
      </c>
      <c r="BP1147" s="17">
        <v>1.6621015904950399E-2</v>
      </c>
      <c r="BQ1147" s="17">
        <v>2.4919011712511398E-2</v>
      </c>
      <c r="BR1147" s="17">
        <v>1.2692140300253001E-2</v>
      </c>
      <c r="BS1147" s="17"/>
      <c r="BT1147" s="17">
        <v>3.6512588124949098E-2</v>
      </c>
      <c r="BU1147" s="17">
        <v>2.8424320655930001E-2</v>
      </c>
      <c r="BV1147" s="17"/>
      <c r="BW1147" s="17">
        <v>4.1338131419097E-2</v>
      </c>
      <c r="BX1147" s="17">
        <v>2.77793729621853E-2</v>
      </c>
      <c r="BY1147" s="17"/>
      <c r="BZ1147" s="17">
        <v>3.17428910446024E-2</v>
      </c>
      <c r="CA1147" s="17">
        <v>3.5961029567831801E-2</v>
      </c>
      <c r="CB1147" s="17">
        <v>7.2884307437176901E-2</v>
      </c>
      <c r="CC1147" s="17"/>
      <c r="CD1147" s="17">
        <v>3.18914128592067E-2</v>
      </c>
      <c r="CE1147" s="17">
        <v>5.2230188464506298E-2</v>
      </c>
      <c r="CF1147" s="17">
        <v>2.9451962329569401E-2</v>
      </c>
      <c r="CG1147" s="17"/>
      <c r="CH1147" s="17">
        <v>3.05336669599422E-2</v>
      </c>
      <c r="CI1147" s="17">
        <v>5.1892703803144702E-2</v>
      </c>
      <c r="CJ1147" s="17">
        <v>2.5217935400411999E-2</v>
      </c>
      <c r="CK1147" s="17"/>
      <c r="CL1147" s="17">
        <v>2.9448046527578601E-2</v>
      </c>
      <c r="CM1147" s="17">
        <v>4.1492030681977599E-2</v>
      </c>
      <c r="CN1147" s="17"/>
      <c r="CO1147" s="17">
        <v>9.2937449741785402E-2</v>
      </c>
      <c r="CP1147" s="17">
        <v>2.8314994416382199E-2</v>
      </c>
      <c r="CQ1147" s="17">
        <v>3.41220717611899E-2</v>
      </c>
      <c r="CR1147" s="17">
        <v>2.3445426048270799E-2</v>
      </c>
    </row>
    <row r="1148" spans="2:96" x14ac:dyDescent="0.25">
      <c r="B1148" t="s">
        <v>121</v>
      </c>
      <c r="C1148" s="17">
        <v>2.0595528221351699E-2</v>
      </c>
      <c r="D1148" s="17">
        <v>8.1480206299222903E-3</v>
      </c>
      <c r="E1148" s="17">
        <v>3.2894034434009803E-2</v>
      </c>
      <c r="F1148" s="17"/>
      <c r="G1148" s="17">
        <v>9.7304717559616605E-3</v>
      </c>
      <c r="H1148" s="17">
        <v>2.76591779552341E-2</v>
      </c>
      <c r="I1148" s="17">
        <v>2.8071006790070002E-2</v>
      </c>
      <c r="J1148" s="17">
        <v>2.1536371111537399E-2</v>
      </c>
      <c r="K1148" s="17">
        <v>6.2244215113564797E-3</v>
      </c>
      <c r="L1148" s="17">
        <v>2.4880936384891701E-2</v>
      </c>
      <c r="M1148" s="17"/>
      <c r="N1148" s="17">
        <v>1.5739638105921799E-2</v>
      </c>
      <c r="O1148" s="17">
        <v>2.25928642889506E-2</v>
      </c>
      <c r="P1148" s="17">
        <v>2.3991038890162599E-2</v>
      </c>
      <c r="Q1148" s="17">
        <v>2.1001772983557099E-2</v>
      </c>
      <c r="R1148" s="17"/>
      <c r="S1148" s="17">
        <v>1.3831057842534101E-2</v>
      </c>
      <c r="T1148" s="17">
        <v>1.09813513841748E-2</v>
      </c>
      <c r="U1148" s="17">
        <v>2.4787269985141702E-2</v>
      </c>
      <c r="V1148" s="17">
        <v>3.2957406122913202E-2</v>
      </c>
      <c r="W1148" s="17">
        <v>1.50234368025772E-2</v>
      </c>
      <c r="X1148" s="17">
        <v>4.1990233394618701E-2</v>
      </c>
      <c r="Y1148" s="17">
        <v>3.5522445352921699E-2</v>
      </c>
      <c r="Z1148" s="17">
        <v>0</v>
      </c>
      <c r="AA1148" s="17">
        <v>8.6361009244315997E-3</v>
      </c>
      <c r="AB1148" s="17">
        <v>1.2153947572033801E-2</v>
      </c>
      <c r="AC1148" s="17">
        <v>2.41278361097144E-2</v>
      </c>
      <c r="AD1148" s="17">
        <v>4.5209797533250301E-2</v>
      </c>
      <c r="AE1148" s="17"/>
      <c r="AF1148" s="17">
        <v>2.6656912785152101E-2</v>
      </c>
      <c r="AG1148" s="17">
        <v>7.2778127630442804E-3</v>
      </c>
      <c r="AH1148" s="17">
        <v>1.7130253112139601E-2</v>
      </c>
      <c r="AI1148" s="17">
        <v>0</v>
      </c>
      <c r="AJ1148" s="17">
        <v>3.7843247389151097E-2</v>
      </c>
      <c r="AK1148" s="17"/>
      <c r="AL1148" s="17">
        <v>2.9639189200309599E-2</v>
      </c>
      <c r="AM1148" s="17">
        <v>3.0608325739573199E-3</v>
      </c>
      <c r="AN1148" s="17">
        <v>1.8643581137248202E-2</v>
      </c>
      <c r="AO1148" s="17"/>
      <c r="AP1148" s="17">
        <v>1.92015394446951E-2</v>
      </c>
      <c r="AQ1148" s="17">
        <v>2.8044274880899001E-2</v>
      </c>
      <c r="AR1148" s="17">
        <v>2.2749350229921899E-2</v>
      </c>
      <c r="AS1148" s="17">
        <v>8.8569623788483706E-3</v>
      </c>
      <c r="AT1148" s="17">
        <v>0</v>
      </c>
      <c r="AU1148" s="17"/>
      <c r="AV1148" s="17">
        <v>0</v>
      </c>
      <c r="AW1148" s="17">
        <v>3.3165365242846599E-2</v>
      </c>
      <c r="AX1148" s="17">
        <v>2.85154752054372E-2</v>
      </c>
      <c r="AY1148" s="17">
        <v>2.5847371911472801E-2</v>
      </c>
      <c r="AZ1148" s="17">
        <v>4.3164789426833897E-2</v>
      </c>
      <c r="BA1148" s="17">
        <v>2.3129079726816701E-2</v>
      </c>
      <c r="BB1148" s="17">
        <v>1.5999000983440499E-2</v>
      </c>
      <c r="BC1148" s="17">
        <v>5.6990706156332203E-3</v>
      </c>
      <c r="BD1148" s="17">
        <v>1.47873823512481E-2</v>
      </c>
      <c r="BE1148" s="17">
        <v>0</v>
      </c>
      <c r="BF1148" s="17">
        <v>1.2830917352744499E-2</v>
      </c>
      <c r="BG1148" s="17">
        <v>0</v>
      </c>
      <c r="BH1148" s="17">
        <v>0</v>
      </c>
      <c r="BI1148" s="17">
        <v>0</v>
      </c>
      <c r="BJ1148" s="17">
        <v>6.6104806951229902E-2</v>
      </c>
      <c r="BK1148" s="17">
        <v>0</v>
      </c>
      <c r="BL1148" s="17"/>
      <c r="BM1148" s="17">
        <v>7.9242213246692207E-3</v>
      </c>
      <c r="BN1148" s="17">
        <v>2.05640203708213E-2</v>
      </c>
      <c r="BO1148" s="17">
        <v>3.6229292328764803E-2</v>
      </c>
      <c r="BP1148" s="17">
        <v>1.9001558364110702E-2</v>
      </c>
      <c r="BQ1148" s="17">
        <v>2.6177440505654698E-2</v>
      </c>
      <c r="BR1148" s="17">
        <v>2.7568134105224899E-2</v>
      </c>
      <c r="BS1148" s="17"/>
      <c r="BT1148" s="17">
        <v>1.9076382525515301E-2</v>
      </c>
      <c r="BU1148" s="17">
        <v>2.1240567257348599E-2</v>
      </c>
      <c r="BV1148" s="17"/>
      <c r="BW1148" s="17">
        <v>1.5653257119047199E-2</v>
      </c>
      <c r="BX1148" s="17">
        <v>1.6135561947342301E-2</v>
      </c>
      <c r="BY1148" s="17"/>
      <c r="BZ1148" s="17">
        <v>2.2087379895105699E-2</v>
      </c>
      <c r="CA1148" s="17">
        <v>2.0841909787789398E-2</v>
      </c>
      <c r="CB1148" s="17">
        <v>0</v>
      </c>
      <c r="CC1148" s="17"/>
      <c r="CD1148" s="17">
        <v>2.43909870894631E-2</v>
      </c>
      <c r="CE1148" s="17">
        <v>1.26422026465187E-2</v>
      </c>
      <c r="CF1148" s="17">
        <v>0</v>
      </c>
      <c r="CG1148" s="17"/>
      <c r="CH1148" s="17">
        <v>2.2824487372618999E-2</v>
      </c>
      <c r="CI1148" s="17">
        <v>1.6360615292548598E-2</v>
      </c>
      <c r="CJ1148" s="17">
        <v>1.28316423769494E-2</v>
      </c>
      <c r="CK1148" s="17"/>
      <c r="CL1148" s="17">
        <v>1.6373643532365399E-2</v>
      </c>
      <c r="CM1148" s="17">
        <v>1.8556287337171601E-2</v>
      </c>
      <c r="CN1148" s="17"/>
      <c r="CO1148" s="17">
        <v>2.0828183577141699E-2</v>
      </c>
      <c r="CP1148" s="17">
        <v>1.7285256723697202E-2</v>
      </c>
      <c r="CQ1148" s="17">
        <v>2.55734852845396E-2</v>
      </c>
      <c r="CR1148" s="17">
        <v>1.7182411493728799E-2</v>
      </c>
    </row>
    <row r="1149" spans="2:96" x14ac:dyDescent="0.25">
      <c r="C1149" s="17"/>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c r="AD1149" s="17"/>
      <c r="AE1149" s="17"/>
      <c r="AF1149" s="17"/>
      <c r="AG1149" s="17"/>
      <c r="AH1149" s="17"/>
      <c r="AI1149" s="17"/>
      <c r="AJ1149" s="17"/>
      <c r="AK1149" s="17"/>
      <c r="AL1149" s="17"/>
      <c r="AM1149" s="17"/>
      <c r="AN1149" s="17"/>
      <c r="AO1149" s="17"/>
      <c r="AP1149" s="17"/>
      <c r="AQ1149" s="17"/>
      <c r="AR1149" s="17"/>
      <c r="AS1149" s="17"/>
      <c r="AT1149" s="17"/>
      <c r="AU1149" s="17"/>
      <c r="AV1149" s="17"/>
      <c r="AW1149" s="17"/>
      <c r="AX1149" s="17"/>
      <c r="AY1149" s="17"/>
      <c r="AZ1149" s="17"/>
      <c r="BA1149" s="17"/>
      <c r="BB1149" s="17"/>
      <c r="BC1149" s="17"/>
      <c r="BD1149" s="17"/>
      <c r="BE1149" s="17"/>
      <c r="BF1149" s="17"/>
      <c r="BG1149" s="17"/>
      <c r="BH1149" s="17"/>
      <c r="BI1149" s="17"/>
      <c r="BJ1149" s="17"/>
      <c r="BK1149" s="17"/>
      <c r="BL1149" s="17"/>
      <c r="BM1149" s="17"/>
      <c r="BN1149" s="17"/>
      <c r="BO1149" s="17"/>
      <c r="BP1149" s="17"/>
      <c r="BQ1149" s="17"/>
      <c r="BR1149" s="17"/>
      <c r="BS1149" s="17"/>
      <c r="BT1149" s="17"/>
      <c r="BU1149" s="17"/>
      <c r="BV1149" s="17"/>
      <c r="BW1149" s="17"/>
      <c r="BX1149" s="17"/>
      <c r="BY1149" s="17"/>
      <c r="BZ1149" s="17"/>
      <c r="CA1149" s="17"/>
      <c r="CB1149" s="17"/>
      <c r="CC1149" s="17"/>
      <c r="CD1149" s="17"/>
      <c r="CE1149" s="17"/>
      <c r="CF1149" s="17"/>
      <c r="CG1149" s="17"/>
      <c r="CH1149" s="17"/>
      <c r="CI1149" s="17"/>
      <c r="CJ1149" s="17"/>
      <c r="CK1149" s="17"/>
      <c r="CL1149" s="17"/>
      <c r="CM1149" s="17"/>
      <c r="CN1149" s="17"/>
      <c r="CO1149" s="17"/>
      <c r="CP1149" s="17"/>
      <c r="CQ1149" s="17"/>
      <c r="CR1149" s="17"/>
    </row>
    <row r="1150" spans="2:96" x14ac:dyDescent="0.25">
      <c r="B1150" s="6" t="s">
        <v>520</v>
      </c>
      <c r="C1150" s="17"/>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c r="AD1150" s="17"/>
      <c r="AE1150" s="17"/>
      <c r="AF1150" s="17"/>
      <c r="AG1150" s="17"/>
      <c r="AH1150" s="17"/>
      <c r="AI1150" s="17"/>
      <c r="AJ1150" s="17"/>
      <c r="AK1150" s="17"/>
      <c r="AL1150" s="17"/>
      <c r="AM1150" s="17"/>
      <c r="AN1150" s="17"/>
      <c r="AO1150" s="17"/>
      <c r="AP1150" s="17"/>
      <c r="AQ1150" s="17"/>
      <c r="AR1150" s="17"/>
      <c r="AS1150" s="17"/>
      <c r="AT1150" s="17"/>
      <c r="AU1150" s="17"/>
      <c r="AV1150" s="17"/>
      <c r="AW1150" s="17"/>
      <c r="AX1150" s="17"/>
      <c r="AY1150" s="17"/>
      <c r="AZ1150" s="17"/>
      <c r="BA1150" s="17"/>
      <c r="BB1150" s="17"/>
      <c r="BC1150" s="17"/>
      <c r="BD1150" s="17"/>
      <c r="BE1150" s="17"/>
      <c r="BF1150" s="17"/>
      <c r="BG1150" s="17"/>
      <c r="BH1150" s="17"/>
      <c r="BI1150" s="17"/>
      <c r="BJ1150" s="17"/>
      <c r="BK1150" s="17"/>
      <c r="BL1150" s="17"/>
      <c r="BM1150" s="17"/>
      <c r="BN1150" s="17"/>
      <c r="BO1150" s="17"/>
      <c r="BP1150" s="17"/>
      <c r="BQ1150" s="17"/>
      <c r="BR1150" s="17"/>
      <c r="BS1150" s="17"/>
      <c r="BT1150" s="17"/>
      <c r="BU1150" s="17"/>
      <c r="BV1150" s="17"/>
      <c r="BW1150" s="17"/>
      <c r="BX1150" s="17"/>
      <c r="BY1150" s="17"/>
      <c r="BZ1150" s="17"/>
      <c r="CA1150" s="17"/>
      <c r="CB1150" s="17"/>
      <c r="CC1150" s="17"/>
      <c r="CD1150" s="17"/>
      <c r="CE1150" s="17"/>
      <c r="CF1150" s="17"/>
      <c r="CG1150" s="17"/>
      <c r="CH1150" s="17"/>
      <c r="CI1150" s="17"/>
      <c r="CJ1150" s="17"/>
      <c r="CK1150" s="17"/>
      <c r="CL1150" s="17"/>
      <c r="CM1150" s="17"/>
      <c r="CN1150" s="17"/>
      <c r="CO1150" s="17"/>
      <c r="CP1150" s="17"/>
      <c r="CQ1150" s="17"/>
      <c r="CR1150" s="17"/>
    </row>
    <row r="1151" spans="2:96" x14ac:dyDescent="0.25">
      <c r="B1151" s="24" t="s">
        <v>123</v>
      </c>
      <c r="C1151" s="17"/>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c r="AD1151" s="17"/>
      <c r="AE1151" s="17"/>
      <c r="AF1151" s="17"/>
      <c r="AG1151" s="17"/>
      <c r="AH1151" s="17"/>
      <c r="AI1151" s="17"/>
      <c r="AJ1151" s="17"/>
      <c r="AK1151" s="17"/>
      <c r="AL1151" s="17"/>
      <c r="AM1151" s="17"/>
      <c r="AN1151" s="17"/>
      <c r="AO1151" s="17"/>
      <c r="AP1151" s="17"/>
      <c r="AQ1151" s="17"/>
      <c r="AR1151" s="17"/>
      <c r="AS1151" s="17"/>
      <c r="AT1151" s="17"/>
      <c r="AU1151" s="17"/>
      <c r="AV1151" s="17"/>
      <c r="AW1151" s="17"/>
      <c r="AX1151" s="17"/>
      <c r="AY1151" s="17"/>
      <c r="AZ1151" s="17"/>
      <c r="BA1151" s="17"/>
      <c r="BB1151" s="17"/>
      <c r="BC1151" s="17"/>
      <c r="BD1151" s="17"/>
      <c r="BE1151" s="17"/>
      <c r="BF1151" s="17"/>
      <c r="BG1151" s="17"/>
      <c r="BH1151" s="17"/>
      <c r="BI1151" s="17"/>
      <c r="BJ1151" s="17"/>
      <c r="BK1151" s="17"/>
      <c r="BL1151" s="17"/>
      <c r="BM1151" s="17"/>
      <c r="BN1151" s="17"/>
      <c r="BO1151" s="17"/>
      <c r="BP1151" s="17"/>
      <c r="BQ1151" s="17"/>
      <c r="BR1151" s="17"/>
      <c r="BS1151" s="17"/>
      <c r="BT1151" s="17"/>
      <c r="BU1151" s="17"/>
      <c r="BV1151" s="17"/>
      <c r="BW1151" s="17"/>
      <c r="BX1151" s="17"/>
      <c r="BY1151" s="17"/>
      <c r="BZ1151" s="17"/>
      <c r="CA1151" s="17"/>
      <c r="CB1151" s="17"/>
      <c r="CC1151" s="17"/>
      <c r="CD1151" s="17"/>
      <c r="CE1151" s="17"/>
      <c r="CF1151" s="17"/>
      <c r="CG1151" s="17"/>
      <c r="CH1151" s="17"/>
      <c r="CI1151" s="17"/>
      <c r="CJ1151" s="17"/>
      <c r="CK1151" s="17"/>
      <c r="CL1151" s="17"/>
      <c r="CM1151" s="17"/>
      <c r="CN1151" s="17"/>
      <c r="CO1151" s="17"/>
      <c r="CP1151" s="17"/>
      <c r="CQ1151" s="17"/>
      <c r="CR1151" s="17"/>
    </row>
    <row r="1152" spans="2:96" x14ac:dyDescent="0.25">
      <c r="B1152" t="s">
        <v>517</v>
      </c>
      <c r="C1152" s="17">
        <v>2.1143526007746698E-2</v>
      </c>
      <c r="D1152" s="17">
        <v>1.9440751848371501E-2</v>
      </c>
      <c r="E1152" s="17">
        <v>2.1837703994435801E-2</v>
      </c>
      <c r="F1152" s="17"/>
      <c r="G1152" s="17">
        <v>2.1004938107574599E-2</v>
      </c>
      <c r="H1152" s="17">
        <v>1.6675586541706599E-2</v>
      </c>
      <c r="I1152" s="17">
        <v>1.64287296380622E-2</v>
      </c>
      <c r="J1152" s="17">
        <v>3.0159718827803501E-2</v>
      </c>
      <c r="K1152" s="17">
        <v>1.0539150366809301E-2</v>
      </c>
      <c r="L1152" s="17">
        <v>2.8503705439880001E-2</v>
      </c>
      <c r="M1152" s="17"/>
      <c r="N1152" s="17">
        <v>2.1100006095655301E-2</v>
      </c>
      <c r="O1152" s="17">
        <v>1.1533835533556599E-2</v>
      </c>
      <c r="P1152" s="17">
        <v>1.9959221520016099E-2</v>
      </c>
      <c r="Q1152" s="17">
        <v>3.0254358729704601E-2</v>
      </c>
      <c r="R1152" s="17"/>
      <c r="S1152" s="17">
        <v>3.2940405513804998E-2</v>
      </c>
      <c r="T1152" s="17">
        <v>2.4579378190652802E-2</v>
      </c>
      <c r="U1152" s="17">
        <v>1.3191203530833201E-2</v>
      </c>
      <c r="V1152" s="17">
        <v>2.22580395532407E-2</v>
      </c>
      <c r="W1152" s="17">
        <v>1.41602378070442E-2</v>
      </c>
      <c r="X1152" s="17">
        <v>1.20624321652937E-2</v>
      </c>
      <c r="Y1152" s="17">
        <v>1.47810978127843E-2</v>
      </c>
      <c r="Z1152" s="17">
        <v>1.24794282624361E-2</v>
      </c>
      <c r="AA1152" s="17">
        <v>1.62143532737049E-2</v>
      </c>
      <c r="AB1152" s="17">
        <v>3.31238899689352E-2</v>
      </c>
      <c r="AC1152" s="17">
        <v>3.5025361442397603E-2</v>
      </c>
      <c r="AD1152" s="17">
        <v>0</v>
      </c>
      <c r="AE1152" s="17"/>
      <c r="AF1152" s="17">
        <v>2.1386146329228601E-2</v>
      </c>
      <c r="AG1152" s="17">
        <v>1.7530090276723601E-2</v>
      </c>
      <c r="AH1152" s="17">
        <v>0</v>
      </c>
      <c r="AI1152" s="17">
        <v>6.8676238862419497E-2</v>
      </c>
      <c r="AJ1152" s="17">
        <v>2.4845019742856599E-2</v>
      </c>
      <c r="AK1152" s="17"/>
      <c r="AL1152" s="17">
        <v>2.03543434841898E-2</v>
      </c>
      <c r="AM1152" s="17">
        <v>2.2320170438735399E-2</v>
      </c>
      <c r="AN1152" s="17">
        <v>1.6750380729657E-2</v>
      </c>
      <c r="AO1152" s="17"/>
      <c r="AP1152" s="17">
        <v>1.7909268441279502E-2</v>
      </c>
      <c r="AQ1152" s="17">
        <v>2.2415946698188E-2</v>
      </c>
      <c r="AR1152" s="17">
        <v>2.8076931838407999E-2</v>
      </c>
      <c r="AS1152" s="17">
        <v>4.6147391453568399E-3</v>
      </c>
      <c r="AT1152" s="17">
        <v>0</v>
      </c>
      <c r="AU1152" s="17"/>
      <c r="AV1152" s="17">
        <v>0.17717430870440201</v>
      </c>
      <c r="AW1152" s="17">
        <v>4.9585016892501797E-2</v>
      </c>
      <c r="AX1152" s="17">
        <v>3.9213652971027697E-2</v>
      </c>
      <c r="AY1152" s="17">
        <v>1.4086361016841799E-2</v>
      </c>
      <c r="AZ1152" s="17">
        <v>3.1270280969165801E-2</v>
      </c>
      <c r="BA1152" s="17">
        <v>1.54122656493448E-2</v>
      </c>
      <c r="BB1152" s="17">
        <v>2.0105113380895101E-2</v>
      </c>
      <c r="BC1152" s="17">
        <v>2.54504754579753E-2</v>
      </c>
      <c r="BD1152" s="17">
        <v>0</v>
      </c>
      <c r="BE1152" s="17">
        <v>4.7699283605384002E-2</v>
      </c>
      <c r="BF1152" s="17">
        <v>1.6353252703411099E-2</v>
      </c>
      <c r="BG1152" s="17">
        <v>1.04181700838645E-2</v>
      </c>
      <c r="BH1152" s="17">
        <v>2.4206775917628098E-2</v>
      </c>
      <c r="BI1152" s="17">
        <v>0</v>
      </c>
      <c r="BJ1152" s="17">
        <v>0</v>
      </c>
      <c r="BK1152" s="17">
        <v>0</v>
      </c>
      <c r="BL1152" s="17"/>
      <c r="BM1152" s="17">
        <v>2.6450201069200801E-2</v>
      </c>
      <c r="BN1152" s="17">
        <v>2.0729007133861801E-2</v>
      </c>
      <c r="BO1152" s="17">
        <v>1.7228003186181201E-2</v>
      </c>
      <c r="BP1152" s="17">
        <v>2.6099902435542499E-2</v>
      </c>
      <c r="BQ1152" s="17">
        <v>1.8175608751851001E-2</v>
      </c>
      <c r="BR1152" s="17">
        <v>0</v>
      </c>
      <c r="BS1152" s="17"/>
      <c r="BT1152" s="17">
        <v>2.40329928739762E-2</v>
      </c>
      <c r="BU1152" s="17">
        <v>1.6213691561092002E-2</v>
      </c>
      <c r="BV1152" s="17"/>
      <c r="BW1152" s="17">
        <v>2.1875030816274201E-2</v>
      </c>
      <c r="BX1152" s="17">
        <v>2.35524936689844E-2</v>
      </c>
      <c r="BY1152" s="17"/>
      <c r="BZ1152" s="17">
        <v>2.03827510273406E-2</v>
      </c>
      <c r="CA1152" s="17">
        <v>2.5942851980414999E-2</v>
      </c>
      <c r="CB1152" s="17">
        <v>2.7287480974604299E-2</v>
      </c>
      <c r="CC1152" s="17"/>
      <c r="CD1152" s="17">
        <v>1.97409286417882E-2</v>
      </c>
      <c r="CE1152" s="17">
        <v>2.6035749957320001E-2</v>
      </c>
      <c r="CF1152" s="17">
        <v>2.68452772562623E-2</v>
      </c>
      <c r="CG1152" s="17"/>
      <c r="CH1152" s="17">
        <v>2.1594586144682799E-2</v>
      </c>
      <c r="CI1152" s="17">
        <v>2.6744239019041501E-2</v>
      </c>
      <c r="CJ1152" s="17">
        <v>1.29153091399091E-2</v>
      </c>
      <c r="CK1152" s="17"/>
      <c r="CL1152" s="17">
        <v>1.9220157786888299E-2</v>
      </c>
      <c r="CM1152" s="17">
        <v>2.36267482688974E-2</v>
      </c>
      <c r="CN1152" s="17"/>
      <c r="CO1152" s="17">
        <v>8.4414327805669293E-3</v>
      </c>
      <c r="CP1152" s="17">
        <v>1.2115557102292699E-2</v>
      </c>
      <c r="CQ1152" s="17">
        <v>2.8872653506212299E-2</v>
      </c>
      <c r="CR1152" s="17">
        <v>2.8037461044924598E-2</v>
      </c>
    </row>
    <row r="1153" spans="2:96" x14ac:dyDescent="0.25">
      <c r="B1153" t="s">
        <v>502</v>
      </c>
      <c r="C1153" s="17">
        <v>7.0776939498887904E-3</v>
      </c>
      <c r="D1153" s="17">
        <v>1.0854325528255E-2</v>
      </c>
      <c r="E1153" s="17">
        <v>3.4180781820965099E-3</v>
      </c>
      <c r="F1153" s="17"/>
      <c r="G1153" s="17">
        <v>9.4554084241367901E-3</v>
      </c>
      <c r="H1153" s="17">
        <v>4.8406009307722202E-3</v>
      </c>
      <c r="I1153" s="17">
        <v>6.05929284453948E-3</v>
      </c>
      <c r="J1153" s="17">
        <v>8.8100697475496492E-3</v>
      </c>
      <c r="K1153" s="17">
        <v>1.05339733302377E-2</v>
      </c>
      <c r="L1153" s="17">
        <v>4.4117436147885804E-3</v>
      </c>
      <c r="M1153" s="17"/>
      <c r="N1153" s="17">
        <v>6.0671219641055402E-3</v>
      </c>
      <c r="O1153" s="17">
        <v>9.2336540976651598E-3</v>
      </c>
      <c r="P1153" s="17">
        <v>9.3342247387938997E-3</v>
      </c>
      <c r="Q1153" s="17">
        <v>4.0236516425633901E-3</v>
      </c>
      <c r="R1153" s="17"/>
      <c r="S1153" s="17">
        <v>7.1626141342264801E-3</v>
      </c>
      <c r="T1153" s="17">
        <v>3.6606304553872702E-3</v>
      </c>
      <c r="U1153" s="17">
        <v>0</v>
      </c>
      <c r="V1153" s="17">
        <v>5.3760260707528297E-3</v>
      </c>
      <c r="W1153" s="17">
        <v>7.8053109408064798E-3</v>
      </c>
      <c r="X1153" s="17">
        <v>5.5522322656364701E-3</v>
      </c>
      <c r="Y1153" s="17">
        <v>1.1501642561011599E-2</v>
      </c>
      <c r="Z1153" s="17">
        <v>3.3848229736301798E-2</v>
      </c>
      <c r="AA1153" s="17">
        <v>9.7887297847438094E-3</v>
      </c>
      <c r="AB1153" s="17">
        <v>0</v>
      </c>
      <c r="AC1153" s="17">
        <v>0</v>
      </c>
      <c r="AD1153" s="17">
        <v>2.4180112126520201E-2</v>
      </c>
      <c r="AE1153" s="17"/>
      <c r="AF1153" s="17">
        <v>1.2857732409118799E-3</v>
      </c>
      <c r="AG1153" s="17">
        <v>1.1720064365832301E-2</v>
      </c>
      <c r="AH1153" s="17">
        <v>1.6603845456391798E-2</v>
      </c>
      <c r="AI1153" s="17">
        <v>0</v>
      </c>
      <c r="AJ1153" s="17">
        <v>8.7874638819882105E-3</v>
      </c>
      <c r="AK1153" s="17"/>
      <c r="AL1153" s="17">
        <v>2.0931001482327499E-3</v>
      </c>
      <c r="AM1153" s="17">
        <v>8.4791373480907605E-3</v>
      </c>
      <c r="AN1153" s="17">
        <v>1.2189353138756701E-2</v>
      </c>
      <c r="AO1153" s="17"/>
      <c r="AP1153" s="17">
        <v>4.5560631408177099E-3</v>
      </c>
      <c r="AQ1153" s="17">
        <v>4.7740900927958803E-3</v>
      </c>
      <c r="AR1153" s="17">
        <v>8.4339072671382395E-3</v>
      </c>
      <c r="AS1153" s="17">
        <v>1.23377274142736E-2</v>
      </c>
      <c r="AT1153" s="17">
        <v>0</v>
      </c>
      <c r="AU1153" s="17"/>
      <c r="AV1153" s="17">
        <v>0</v>
      </c>
      <c r="AW1153" s="17">
        <v>4.0227569300917601E-2</v>
      </c>
      <c r="AX1153" s="17">
        <v>1.33534299285313E-2</v>
      </c>
      <c r="AY1153" s="17">
        <v>0</v>
      </c>
      <c r="AZ1153" s="17">
        <v>1.0736674313554901E-2</v>
      </c>
      <c r="BA1153" s="17">
        <v>1.6442639859696899E-2</v>
      </c>
      <c r="BB1153" s="17">
        <v>0</v>
      </c>
      <c r="BC1153" s="17">
        <v>0</v>
      </c>
      <c r="BD1153" s="17">
        <v>0</v>
      </c>
      <c r="BE1153" s="17">
        <v>0</v>
      </c>
      <c r="BF1153" s="17">
        <v>6.9021715763705497E-3</v>
      </c>
      <c r="BG1153" s="17">
        <v>0</v>
      </c>
      <c r="BH1153" s="17">
        <v>1.13266724443154E-2</v>
      </c>
      <c r="BI1153" s="17">
        <v>0</v>
      </c>
      <c r="BJ1153" s="17">
        <v>0</v>
      </c>
      <c r="BK1153" s="17">
        <v>1.31593673694056E-2</v>
      </c>
      <c r="BL1153" s="17"/>
      <c r="BM1153" s="17">
        <v>1.1053011172072301E-2</v>
      </c>
      <c r="BN1153" s="17">
        <v>5.56491882926974E-3</v>
      </c>
      <c r="BO1153" s="17">
        <v>1.07340716860301E-2</v>
      </c>
      <c r="BP1153" s="17">
        <v>2.49483702665157E-3</v>
      </c>
      <c r="BQ1153" s="17">
        <v>5.40237317538181E-3</v>
      </c>
      <c r="BR1153" s="17">
        <v>8.9616413057814395E-3</v>
      </c>
      <c r="BS1153" s="17"/>
      <c r="BT1153" s="17">
        <v>5.4414740882195401E-3</v>
      </c>
      <c r="BU1153" s="17">
        <v>9.7877145084195004E-3</v>
      </c>
      <c r="BV1153" s="17"/>
      <c r="BW1153" s="17">
        <v>6.9125240845327503E-3</v>
      </c>
      <c r="BX1153" s="17">
        <v>6.8487632853103898E-3</v>
      </c>
      <c r="BY1153" s="17"/>
      <c r="BZ1153" s="17">
        <v>7.5163248171347596E-3</v>
      </c>
      <c r="CA1153" s="17">
        <v>3.5539215024102599E-3</v>
      </c>
      <c r="CB1153" s="17">
        <v>0</v>
      </c>
      <c r="CC1153" s="17"/>
      <c r="CD1153" s="17">
        <v>8.2506463925409203E-3</v>
      </c>
      <c r="CE1153" s="17">
        <v>0</v>
      </c>
      <c r="CF1153" s="17">
        <v>0</v>
      </c>
      <c r="CG1153" s="17"/>
      <c r="CH1153" s="17">
        <v>8.2023486619225306E-3</v>
      </c>
      <c r="CI1153" s="17">
        <v>0</v>
      </c>
      <c r="CJ1153" s="17">
        <v>0</v>
      </c>
      <c r="CK1153" s="17"/>
      <c r="CL1153" s="17">
        <v>5.9569116985956202E-3</v>
      </c>
      <c r="CM1153" s="17">
        <v>7.2394965308520904E-3</v>
      </c>
      <c r="CN1153" s="17"/>
      <c r="CO1153" s="17">
        <v>0</v>
      </c>
      <c r="CP1153" s="17">
        <v>7.3764589954483503E-3</v>
      </c>
      <c r="CQ1153" s="17">
        <v>6.0070525545614E-3</v>
      </c>
      <c r="CR1153" s="17">
        <v>1.1163421409887599E-2</v>
      </c>
    </row>
    <row r="1154" spans="2:96" x14ac:dyDescent="0.25">
      <c r="B1154" t="s">
        <v>503</v>
      </c>
      <c r="C1154" s="17">
        <v>1.22383825210094E-2</v>
      </c>
      <c r="D1154" s="17">
        <v>1.33937987544657E-2</v>
      </c>
      <c r="E1154" s="17">
        <v>1.11730432998209E-2</v>
      </c>
      <c r="F1154" s="17"/>
      <c r="G1154" s="17">
        <v>1.6095540915336898E-2</v>
      </c>
      <c r="H1154" s="17">
        <v>3.2188918878966301E-3</v>
      </c>
      <c r="I1154" s="17">
        <v>6.3563504899781399E-3</v>
      </c>
      <c r="J1154" s="17">
        <v>1.22436487491709E-2</v>
      </c>
      <c r="K1154" s="17">
        <v>1.9940562843320801E-2</v>
      </c>
      <c r="L1154" s="17">
        <v>1.6639551938980601E-2</v>
      </c>
      <c r="M1154" s="17"/>
      <c r="N1154" s="17">
        <v>6.8723269816867204E-3</v>
      </c>
      <c r="O1154" s="17">
        <v>1.5229919195599099E-2</v>
      </c>
      <c r="P1154" s="17">
        <v>7.9973296862496691E-3</v>
      </c>
      <c r="Q1154" s="17">
        <v>1.8773219052667E-2</v>
      </c>
      <c r="R1154" s="17"/>
      <c r="S1154" s="17">
        <v>2.2372048303570299E-2</v>
      </c>
      <c r="T1154" s="17">
        <v>7.76936732805103E-3</v>
      </c>
      <c r="U1154" s="17">
        <v>1.1618525890534101E-2</v>
      </c>
      <c r="V1154" s="17">
        <v>1.5264062486498199E-2</v>
      </c>
      <c r="W1154" s="17">
        <v>0</v>
      </c>
      <c r="X1154" s="17">
        <v>6.1089868818302801E-3</v>
      </c>
      <c r="Y1154" s="17">
        <v>9.3241120851179603E-3</v>
      </c>
      <c r="Z1154" s="17">
        <v>0</v>
      </c>
      <c r="AA1154" s="17">
        <v>4.9931515236250196E-3</v>
      </c>
      <c r="AB1154" s="17">
        <v>2.5198785109722101E-2</v>
      </c>
      <c r="AC1154" s="17">
        <v>3.3496011738863699E-2</v>
      </c>
      <c r="AD1154" s="17">
        <v>0</v>
      </c>
      <c r="AE1154" s="17"/>
      <c r="AF1154" s="17">
        <v>2.0137070486178899E-2</v>
      </c>
      <c r="AG1154" s="17">
        <v>1.16421890216116E-2</v>
      </c>
      <c r="AH1154" s="17">
        <v>0</v>
      </c>
      <c r="AI1154" s="17">
        <v>0</v>
      </c>
      <c r="AJ1154" s="17">
        <v>3.83810869036781E-3</v>
      </c>
      <c r="AK1154" s="17"/>
      <c r="AL1154" s="17">
        <v>1.5506019389276701E-2</v>
      </c>
      <c r="AM1154" s="17">
        <v>7.0471544312525501E-3</v>
      </c>
      <c r="AN1154" s="17">
        <v>2.4521600850606499E-2</v>
      </c>
      <c r="AO1154" s="17"/>
      <c r="AP1154" s="17">
        <v>1.7733522063405199E-2</v>
      </c>
      <c r="AQ1154" s="17">
        <v>1.1853539011229999E-2</v>
      </c>
      <c r="AR1154" s="17">
        <v>9.5165650128042293E-3</v>
      </c>
      <c r="AS1154" s="17">
        <v>1.5494496008089E-2</v>
      </c>
      <c r="AT1154" s="17">
        <v>2.6975132342793601E-2</v>
      </c>
      <c r="AU1154" s="17"/>
      <c r="AV1154" s="17">
        <v>0</v>
      </c>
      <c r="AW1154" s="17">
        <v>1.8922409103683799E-2</v>
      </c>
      <c r="AX1154" s="17">
        <v>1.27784548863951E-2</v>
      </c>
      <c r="AY1154" s="17">
        <v>7.24930818700924E-3</v>
      </c>
      <c r="AZ1154" s="17">
        <v>7.3570698877698298E-3</v>
      </c>
      <c r="BA1154" s="17">
        <v>9.2821815635084799E-3</v>
      </c>
      <c r="BB1154" s="17">
        <v>1.9874247046591301E-2</v>
      </c>
      <c r="BC1154" s="17">
        <v>1.93012675491731E-2</v>
      </c>
      <c r="BD1154" s="17">
        <v>3.0392161841575598E-2</v>
      </c>
      <c r="BE1154" s="17">
        <v>1.07456973608275E-2</v>
      </c>
      <c r="BF1154" s="17">
        <v>5.9452449571829203E-3</v>
      </c>
      <c r="BG1154" s="17">
        <v>1.0887089933322099E-2</v>
      </c>
      <c r="BH1154" s="17">
        <v>1.2501580553898E-2</v>
      </c>
      <c r="BI1154" s="17">
        <v>0</v>
      </c>
      <c r="BJ1154" s="17">
        <v>1.70391756984015E-2</v>
      </c>
      <c r="BK1154" s="17">
        <v>0</v>
      </c>
      <c r="BL1154" s="17"/>
      <c r="BM1154" s="17">
        <v>7.0837790264126899E-3</v>
      </c>
      <c r="BN1154" s="17">
        <v>1.4989331165583901E-2</v>
      </c>
      <c r="BO1154" s="17">
        <v>1.7490499311632001E-2</v>
      </c>
      <c r="BP1154" s="17">
        <v>6.9553969680437901E-3</v>
      </c>
      <c r="BQ1154" s="17">
        <v>1.5708649988661502E-2</v>
      </c>
      <c r="BR1154" s="17">
        <v>1.7604689472738601E-2</v>
      </c>
      <c r="BS1154" s="17"/>
      <c r="BT1154" s="17">
        <v>1.1540467459715801E-2</v>
      </c>
      <c r="BU1154" s="17">
        <v>1.1653844562873701E-2</v>
      </c>
      <c r="BV1154" s="17"/>
      <c r="BW1154" s="17">
        <v>1.3672891474884E-2</v>
      </c>
      <c r="BX1154" s="17">
        <v>1.33029256502717E-2</v>
      </c>
      <c r="BY1154" s="17"/>
      <c r="BZ1154" s="17">
        <v>1.26987884145399E-2</v>
      </c>
      <c r="CA1154" s="17">
        <v>1.0067830714462401E-2</v>
      </c>
      <c r="CB1154" s="17">
        <v>1.61967537393156E-2</v>
      </c>
      <c r="CC1154" s="17"/>
      <c r="CD1154" s="17">
        <v>1.307163462724E-2</v>
      </c>
      <c r="CE1154" s="17">
        <v>4.6416526635426197E-3</v>
      </c>
      <c r="CF1154" s="17">
        <v>2.82785643860653E-2</v>
      </c>
      <c r="CG1154" s="17"/>
      <c r="CH1154" s="17">
        <v>1.1851622288300801E-2</v>
      </c>
      <c r="CI1154" s="17">
        <v>4.0501810893295099E-3</v>
      </c>
      <c r="CJ1154" s="17">
        <v>3.0477372942904798E-2</v>
      </c>
      <c r="CK1154" s="17"/>
      <c r="CL1154" s="17">
        <v>1.5697009979804399E-2</v>
      </c>
      <c r="CM1154" s="17">
        <v>8.4218804408901192E-3</v>
      </c>
      <c r="CN1154" s="17"/>
      <c r="CO1154" s="17">
        <v>1.16326464330873E-2</v>
      </c>
      <c r="CP1154" s="17">
        <v>1.0440898496925999E-2</v>
      </c>
      <c r="CQ1154" s="17">
        <v>1.3891064158072199E-2</v>
      </c>
      <c r="CR1154" s="17">
        <v>1.2689127028042899E-2</v>
      </c>
    </row>
    <row r="1155" spans="2:96" x14ac:dyDescent="0.25">
      <c r="B1155" t="s">
        <v>504</v>
      </c>
      <c r="C1155" s="17">
        <v>3.07088235808659E-2</v>
      </c>
      <c r="D1155" s="17">
        <v>3.7236512744342802E-2</v>
      </c>
      <c r="E1155" s="17">
        <v>2.44829421634679E-2</v>
      </c>
      <c r="F1155" s="17"/>
      <c r="G1155" s="17">
        <v>3.8932429035704701E-2</v>
      </c>
      <c r="H1155" s="17">
        <v>2.3855218767509099E-2</v>
      </c>
      <c r="I1155" s="17">
        <v>3.7436461203994201E-2</v>
      </c>
      <c r="J1155" s="17">
        <v>2.2222204943122999E-2</v>
      </c>
      <c r="K1155" s="17">
        <v>4.4564360145968901E-2</v>
      </c>
      <c r="L1155" s="17">
        <v>2.29582064875485E-2</v>
      </c>
      <c r="M1155" s="17"/>
      <c r="N1155" s="17">
        <v>1.61959312291877E-2</v>
      </c>
      <c r="O1155" s="17">
        <v>2.2863220375142899E-2</v>
      </c>
      <c r="P1155" s="17">
        <v>4.2338505372106899E-2</v>
      </c>
      <c r="Q1155" s="17">
        <v>4.46439501867145E-2</v>
      </c>
      <c r="R1155" s="17"/>
      <c r="S1155" s="17">
        <v>3.4185095058482599E-2</v>
      </c>
      <c r="T1155" s="17">
        <v>2.1027124733722001E-2</v>
      </c>
      <c r="U1155" s="17">
        <v>1.8499614106226501E-2</v>
      </c>
      <c r="V1155" s="17">
        <v>3.52408717011818E-2</v>
      </c>
      <c r="W1155" s="17">
        <v>1.65678927222528E-2</v>
      </c>
      <c r="X1155" s="17">
        <v>3.8160769597536899E-2</v>
      </c>
      <c r="Y1155" s="17">
        <v>6.0171882203800597E-2</v>
      </c>
      <c r="Z1155" s="17">
        <v>2.85843823560149E-2</v>
      </c>
      <c r="AA1155" s="17">
        <v>2.7805960917700701E-2</v>
      </c>
      <c r="AB1155" s="17">
        <v>2.85241375050484E-2</v>
      </c>
      <c r="AC1155" s="17">
        <v>3.4589567462930397E-2</v>
      </c>
      <c r="AD1155" s="17">
        <v>2.08842230133853E-2</v>
      </c>
      <c r="AE1155" s="17"/>
      <c r="AF1155" s="17">
        <v>3.2231875967340097E-2</v>
      </c>
      <c r="AG1155" s="17">
        <v>2.5674976608121299E-2</v>
      </c>
      <c r="AH1155" s="17">
        <v>3.72635822078521E-2</v>
      </c>
      <c r="AI1155" s="17">
        <v>8.8486055798637803E-2</v>
      </c>
      <c r="AJ1155" s="17">
        <v>3.1495460679142002E-2</v>
      </c>
      <c r="AK1155" s="17"/>
      <c r="AL1155" s="17">
        <v>2.7392153742445899E-2</v>
      </c>
      <c r="AM1155" s="17">
        <v>2.87206707466022E-2</v>
      </c>
      <c r="AN1155" s="17">
        <v>3.7275110664917503E-2</v>
      </c>
      <c r="AO1155" s="17"/>
      <c r="AP1155" s="17">
        <v>3.0879847234045198E-2</v>
      </c>
      <c r="AQ1155" s="17">
        <v>3.93289517989912E-2</v>
      </c>
      <c r="AR1155" s="17">
        <v>9.3789605580647892E-3</v>
      </c>
      <c r="AS1155" s="17">
        <v>4.4789780438900001E-2</v>
      </c>
      <c r="AT1155" s="17">
        <v>3.0094517846812999E-2</v>
      </c>
      <c r="AU1155" s="17"/>
      <c r="AV1155" s="17">
        <v>0</v>
      </c>
      <c r="AW1155" s="17">
        <v>3.0577958714256701E-2</v>
      </c>
      <c r="AX1155" s="17">
        <v>3.4891674513847899E-2</v>
      </c>
      <c r="AY1155" s="17">
        <v>1.4530952603447E-2</v>
      </c>
      <c r="AZ1155" s="17">
        <v>3.84010811603612E-2</v>
      </c>
      <c r="BA1155" s="17">
        <v>3.8583231416257899E-2</v>
      </c>
      <c r="BB1155" s="17">
        <v>4.9634459162748903E-2</v>
      </c>
      <c r="BC1155" s="17">
        <v>2.5793887971767099E-2</v>
      </c>
      <c r="BD1155" s="17">
        <v>2.24952319110301E-2</v>
      </c>
      <c r="BE1155" s="17">
        <v>3.10308633076119E-2</v>
      </c>
      <c r="BF1155" s="17">
        <v>1.26673548342348E-2</v>
      </c>
      <c r="BG1155" s="17">
        <v>3.21319696209421E-2</v>
      </c>
      <c r="BH1155" s="17">
        <v>1.44010625866568E-2</v>
      </c>
      <c r="BI1155" s="17">
        <v>0</v>
      </c>
      <c r="BJ1155" s="17">
        <v>2.0598228416521799E-2</v>
      </c>
      <c r="BK1155" s="17">
        <v>5.9841989253634702E-2</v>
      </c>
      <c r="BL1155" s="17"/>
      <c r="BM1155" s="17">
        <v>2.81905708886598E-2</v>
      </c>
      <c r="BN1155" s="17">
        <v>3.65888042636884E-2</v>
      </c>
      <c r="BO1155" s="17">
        <v>3.1915462809997498E-2</v>
      </c>
      <c r="BP1155" s="17">
        <v>2.27619822570541E-2</v>
      </c>
      <c r="BQ1155" s="17">
        <v>2.76131978206615E-2</v>
      </c>
      <c r="BR1155" s="17">
        <v>4.0729728700974702E-2</v>
      </c>
      <c r="BS1155" s="17"/>
      <c r="BT1155" s="17">
        <v>3.6534955696755203E-2</v>
      </c>
      <c r="BU1155" s="17">
        <v>2.3025899527749E-2</v>
      </c>
      <c r="BV1155" s="17"/>
      <c r="BW1155" s="17">
        <v>2.61281025658642E-2</v>
      </c>
      <c r="BX1155" s="17">
        <v>3.3692447648940402E-2</v>
      </c>
      <c r="BY1155" s="17"/>
      <c r="BZ1155" s="17">
        <v>2.8743588840316799E-2</v>
      </c>
      <c r="CA1155" s="17">
        <v>3.0498053592934001E-2</v>
      </c>
      <c r="CB1155" s="17">
        <v>4.8688022352431401E-2</v>
      </c>
      <c r="CC1155" s="17"/>
      <c r="CD1155" s="17">
        <v>2.2873878411806901E-2</v>
      </c>
      <c r="CE1155" s="17">
        <v>2.9216734605081299E-2</v>
      </c>
      <c r="CF1155" s="17">
        <v>9.0235316858564896E-2</v>
      </c>
      <c r="CG1155" s="17"/>
      <c r="CH1155" s="17">
        <v>2.3570704843082799E-2</v>
      </c>
      <c r="CI1155" s="17">
        <v>1.9057311705160201E-2</v>
      </c>
      <c r="CJ1155" s="17">
        <v>7.8983699591306203E-2</v>
      </c>
      <c r="CK1155" s="17"/>
      <c r="CL1155" s="17">
        <v>3.6098080587500199E-2</v>
      </c>
      <c r="CM1155" s="17">
        <v>2.4045132795039399E-2</v>
      </c>
      <c r="CN1155" s="17"/>
      <c r="CO1155" s="17">
        <v>2.0086298135392099E-2</v>
      </c>
      <c r="CP1155" s="17">
        <v>3.1209601831435299E-2</v>
      </c>
      <c r="CQ1155" s="17">
        <v>2.66147956361521E-2</v>
      </c>
      <c r="CR1155" s="17">
        <v>4.1564672439607001E-2</v>
      </c>
    </row>
    <row r="1156" spans="2:96" x14ac:dyDescent="0.25">
      <c r="B1156" t="s">
        <v>505</v>
      </c>
      <c r="C1156" s="17">
        <v>3.4807091588680901E-2</v>
      </c>
      <c r="D1156" s="17">
        <v>3.5902069886356303E-2</v>
      </c>
      <c r="E1156" s="17">
        <v>3.3922536782563802E-2</v>
      </c>
      <c r="F1156" s="17"/>
      <c r="G1156" s="17">
        <v>9.8190641716029106E-2</v>
      </c>
      <c r="H1156" s="17">
        <v>2.7447003454553E-2</v>
      </c>
      <c r="I1156" s="17">
        <v>4.8678274565336903E-2</v>
      </c>
      <c r="J1156" s="17">
        <v>1.20417498717235E-2</v>
      </c>
      <c r="K1156" s="17">
        <v>1.3589604477948601E-2</v>
      </c>
      <c r="L1156" s="17">
        <v>2.01554615114354E-2</v>
      </c>
      <c r="M1156" s="17"/>
      <c r="N1156" s="17">
        <v>2.5116808004311299E-2</v>
      </c>
      <c r="O1156" s="17">
        <v>3.7451239511841601E-2</v>
      </c>
      <c r="P1156" s="17">
        <v>5.3422047949264598E-2</v>
      </c>
      <c r="Q1156" s="17">
        <v>2.6552088707115101E-2</v>
      </c>
      <c r="R1156" s="17"/>
      <c r="S1156" s="17">
        <v>3.6975871689583398E-2</v>
      </c>
      <c r="T1156" s="17">
        <v>5.4448064992956298E-2</v>
      </c>
      <c r="U1156" s="17">
        <v>4.0052873131784801E-2</v>
      </c>
      <c r="V1156" s="17">
        <v>4.8035918466827199E-3</v>
      </c>
      <c r="W1156" s="17">
        <v>4.2517372649662898E-2</v>
      </c>
      <c r="X1156" s="17">
        <v>2.3397249346295598E-2</v>
      </c>
      <c r="Y1156" s="17">
        <v>5.5460822007643899E-2</v>
      </c>
      <c r="Z1156" s="17">
        <v>1.9399718160086801E-2</v>
      </c>
      <c r="AA1156" s="17">
        <v>3.11403502666035E-2</v>
      </c>
      <c r="AB1156" s="17">
        <v>2.9205593509305999E-2</v>
      </c>
      <c r="AC1156" s="17">
        <v>3.6149880150572099E-2</v>
      </c>
      <c r="AD1156" s="17">
        <v>2.4914369518091801E-2</v>
      </c>
      <c r="AE1156" s="17"/>
      <c r="AF1156" s="17">
        <v>2.9744301491322001E-2</v>
      </c>
      <c r="AG1156" s="17">
        <v>4.6180664088110099E-2</v>
      </c>
      <c r="AH1156" s="17">
        <v>4.3108817645999303E-2</v>
      </c>
      <c r="AI1156" s="17">
        <v>0</v>
      </c>
      <c r="AJ1156" s="17">
        <v>2.06319723160606E-2</v>
      </c>
      <c r="AK1156" s="17"/>
      <c r="AL1156" s="17">
        <v>2.6898831162108498E-2</v>
      </c>
      <c r="AM1156" s="17">
        <v>3.7878770935679797E-2</v>
      </c>
      <c r="AN1156" s="17">
        <v>5.85671651772409E-2</v>
      </c>
      <c r="AO1156" s="17"/>
      <c r="AP1156" s="17">
        <v>3.1504181572681603E-2</v>
      </c>
      <c r="AQ1156" s="17">
        <v>4.1307856008370197E-2</v>
      </c>
      <c r="AR1156" s="17">
        <v>3.4059820260576398E-2</v>
      </c>
      <c r="AS1156" s="17">
        <v>4.0622211633496601E-2</v>
      </c>
      <c r="AT1156" s="17">
        <v>2.8135209086259098E-2</v>
      </c>
      <c r="AU1156" s="17"/>
      <c r="AV1156" s="17">
        <v>0</v>
      </c>
      <c r="AW1156" s="17">
        <v>0</v>
      </c>
      <c r="AX1156" s="17">
        <v>2.7226328582787E-2</v>
      </c>
      <c r="AY1156" s="17">
        <v>4.5017090759175198E-2</v>
      </c>
      <c r="AZ1156" s="17">
        <v>7.1014035222128194E-2</v>
      </c>
      <c r="BA1156" s="17">
        <v>3.9877015767185997E-2</v>
      </c>
      <c r="BB1156" s="17">
        <v>2.22443805910265E-2</v>
      </c>
      <c r="BC1156" s="17">
        <v>5.2123070021158902E-2</v>
      </c>
      <c r="BD1156" s="17">
        <v>4.1332611273841101E-2</v>
      </c>
      <c r="BE1156" s="17">
        <v>1.0872035397121799E-2</v>
      </c>
      <c r="BF1156" s="17">
        <v>2.0168617925749598E-2</v>
      </c>
      <c r="BG1156" s="17">
        <v>1.3262639110516301E-2</v>
      </c>
      <c r="BH1156" s="17">
        <v>1.1981464961518201E-2</v>
      </c>
      <c r="BI1156" s="17">
        <v>3.9186122398936901E-2</v>
      </c>
      <c r="BJ1156" s="17">
        <v>6.8965833876834207E-2</v>
      </c>
      <c r="BK1156" s="17">
        <v>5.6168587118750897E-2</v>
      </c>
      <c r="BL1156" s="17"/>
      <c r="BM1156" s="17">
        <v>4.9050949093444797E-2</v>
      </c>
      <c r="BN1156" s="17">
        <v>3.1353959274103803E-2</v>
      </c>
      <c r="BO1156" s="17">
        <v>4.6441426034295803E-2</v>
      </c>
      <c r="BP1156" s="17">
        <v>2.57225999782583E-2</v>
      </c>
      <c r="BQ1156" s="17">
        <v>9.3229190638769704E-3</v>
      </c>
      <c r="BR1156" s="17">
        <v>4.4662741525189301E-2</v>
      </c>
      <c r="BS1156" s="17"/>
      <c r="BT1156" s="17">
        <v>3.8191186062886497E-2</v>
      </c>
      <c r="BU1156" s="17">
        <v>2.97636119092968E-2</v>
      </c>
      <c r="BV1156" s="17"/>
      <c r="BW1156" s="17">
        <v>4.3272602350731798E-2</v>
      </c>
      <c r="BX1156" s="17">
        <v>3.1911868085245897E-2</v>
      </c>
      <c r="BY1156" s="17"/>
      <c r="BZ1156" s="17">
        <v>3.3076469741101101E-2</v>
      </c>
      <c r="CA1156" s="17">
        <v>2.67357427593795E-2</v>
      </c>
      <c r="CB1156" s="17">
        <v>9.5846689454884101E-2</v>
      </c>
      <c r="CC1156" s="17"/>
      <c r="CD1156" s="17">
        <v>3.2464631173334098E-2</v>
      </c>
      <c r="CE1156" s="17">
        <v>5.2033070936602401E-2</v>
      </c>
      <c r="CF1156" s="17">
        <v>5.9116531627191597E-2</v>
      </c>
      <c r="CG1156" s="17"/>
      <c r="CH1156" s="17">
        <v>2.85198865835035E-2</v>
      </c>
      <c r="CI1156" s="17">
        <v>3.74315737077308E-2</v>
      </c>
      <c r="CJ1156" s="17">
        <v>6.18290667119629E-2</v>
      </c>
      <c r="CK1156" s="17"/>
      <c r="CL1156" s="17">
        <v>3.8787598437758003E-2</v>
      </c>
      <c r="CM1156" s="17">
        <v>3.1797900563980498E-2</v>
      </c>
      <c r="CN1156" s="17"/>
      <c r="CO1156" s="17">
        <v>6.0437092552130402E-2</v>
      </c>
      <c r="CP1156" s="17">
        <v>2.6214377832805801E-2</v>
      </c>
      <c r="CQ1156" s="17">
        <v>2.43043195730594E-2</v>
      </c>
      <c r="CR1156" s="17">
        <v>6.2256319753874703E-2</v>
      </c>
    </row>
    <row r="1157" spans="2:96" x14ac:dyDescent="0.25">
      <c r="B1157" t="s">
        <v>506</v>
      </c>
      <c r="C1157" s="17">
        <v>0.113688961346904</v>
      </c>
      <c r="D1157" s="17">
        <v>0.110744553233076</v>
      </c>
      <c r="E1157" s="17">
        <v>0.117184472060839</v>
      </c>
      <c r="F1157" s="17"/>
      <c r="G1157" s="17">
        <v>0.17090591307699199</v>
      </c>
      <c r="H1157" s="17">
        <v>0.138011677757225</v>
      </c>
      <c r="I1157" s="17">
        <v>0.13094112384555001</v>
      </c>
      <c r="J1157" s="17">
        <v>0.10200058615293001</v>
      </c>
      <c r="K1157" s="17">
        <v>8.3999053259472198E-2</v>
      </c>
      <c r="L1157" s="17">
        <v>7.1163562355245097E-2</v>
      </c>
      <c r="M1157" s="17"/>
      <c r="N1157" s="17">
        <v>0.122231686104947</v>
      </c>
      <c r="O1157" s="17">
        <v>9.7671318157473597E-2</v>
      </c>
      <c r="P1157" s="17">
        <v>0.104107804442438</v>
      </c>
      <c r="Q1157" s="17">
        <v>0.12803030795065101</v>
      </c>
      <c r="R1157" s="17"/>
      <c r="S1157" s="17">
        <v>0.10534024962367</v>
      </c>
      <c r="T1157" s="17">
        <v>8.7106298015386899E-2</v>
      </c>
      <c r="U1157" s="17">
        <v>0.11662592509476399</v>
      </c>
      <c r="V1157" s="17">
        <v>0.117659994731401</v>
      </c>
      <c r="W1157" s="17">
        <v>0.14508437758230899</v>
      </c>
      <c r="X1157" s="17">
        <v>0.15483730757295899</v>
      </c>
      <c r="Y1157" s="17">
        <v>8.1030682039663807E-2</v>
      </c>
      <c r="Z1157" s="17">
        <v>0.192082278925608</v>
      </c>
      <c r="AA1157" s="17">
        <v>0.11513395596774401</v>
      </c>
      <c r="AB1157" s="17">
        <v>8.8867903484178098E-2</v>
      </c>
      <c r="AC1157" s="17">
        <v>0.105359290915432</v>
      </c>
      <c r="AD1157" s="17">
        <v>0.11819144943857</v>
      </c>
      <c r="AE1157" s="17"/>
      <c r="AF1157" s="17">
        <v>0.100871674920004</v>
      </c>
      <c r="AG1157" s="17">
        <v>9.8356834639188095E-2</v>
      </c>
      <c r="AH1157" s="17">
        <v>6.3380459467584999E-2</v>
      </c>
      <c r="AI1157" s="17">
        <v>0.12362391529972901</v>
      </c>
      <c r="AJ1157" s="17">
        <v>0.17399969002688201</v>
      </c>
      <c r="AK1157" s="17"/>
      <c r="AL1157" s="17">
        <v>9.5068513157211099E-2</v>
      </c>
      <c r="AM1157" s="17">
        <v>9.9933593568296994E-2</v>
      </c>
      <c r="AN1157" s="17">
        <v>9.4085077685153895E-2</v>
      </c>
      <c r="AO1157" s="17"/>
      <c r="AP1157" s="17">
        <v>0.114408441288013</v>
      </c>
      <c r="AQ1157" s="17">
        <v>9.4943827227482402E-2</v>
      </c>
      <c r="AR1157" s="17">
        <v>0.12301773821485799</v>
      </c>
      <c r="AS1157" s="17">
        <v>0.169268615177779</v>
      </c>
      <c r="AT1157" s="17">
        <v>6.43208508858302E-2</v>
      </c>
      <c r="AU1157" s="17"/>
      <c r="AV1157" s="17">
        <v>0.21570749083600099</v>
      </c>
      <c r="AW1157" s="17">
        <v>0.15257180571837201</v>
      </c>
      <c r="AX1157" s="17">
        <v>0.112178847252141</v>
      </c>
      <c r="AY1157" s="17">
        <v>0.149390869467175</v>
      </c>
      <c r="AZ1157" s="17">
        <v>7.4617589724592703E-2</v>
      </c>
      <c r="BA1157" s="17">
        <v>0.11340054974366599</v>
      </c>
      <c r="BB1157" s="17">
        <v>0.111889692259297</v>
      </c>
      <c r="BC1157" s="17">
        <v>8.7610331923417301E-2</v>
      </c>
      <c r="BD1157" s="17">
        <v>0.103609891198424</v>
      </c>
      <c r="BE1157" s="17">
        <v>0.124355524853462</v>
      </c>
      <c r="BF1157" s="17">
        <v>0.12718614874788101</v>
      </c>
      <c r="BG1157" s="17">
        <v>0.14948362512181701</v>
      </c>
      <c r="BH1157" s="17">
        <v>0.109057768051346</v>
      </c>
      <c r="BI1157" s="17">
        <v>0.14129762861815001</v>
      </c>
      <c r="BJ1157" s="17">
        <v>0.103978252144943</v>
      </c>
      <c r="BK1157" s="17">
        <v>7.1363502675471605E-2</v>
      </c>
      <c r="BL1157" s="17"/>
      <c r="BM1157" s="17">
        <v>0.142113429522252</v>
      </c>
      <c r="BN1157" s="17">
        <v>8.9344964123144799E-2</v>
      </c>
      <c r="BO1157" s="17">
        <v>0.113669157195911</v>
      </c>
      <c r="BP1157" s="17">
        <v>0.11672421437573199</v>
      </c>
      <c r="BQ1157" s="17">
        <v>0.12822663660139699</v>
      </c>
      <c r="BR1157" s="17">
        <v>8.9365600642283494E-2</v>
      </c>
      <c r="BS1157" s="17"/>
      <c r="BT1157" s="17">
        <v>0.112848233960154</v>
      </c>
      <c r="BU1157" s="17">
        <v>0.109408296615515</v>
      </c>
      <c r="BV1157" s="17"/>
      <c r="BW1157" s="17">
        <v>0.108559300497665</v>
      </c>
      <c r="BX1157" s="17">
        <v>0.105348126222388</v>
      </c>
      <c r="BY1157" s="17"/>
      <c r="BZ1157" s="17">
        <v>0.10722229803547299</v>
      </c>
      <c r="CA1157" s="17">
        <v>0.13088016705884001</v>
      </c>
      <c r="CB1157" s="17">
        <v>0.101031248088867</v>
      </c>
      <c r="CC1157" s="17"/>
      <c r="CD1157" s="17">
        <v>0.105042473561337</v>
      </c>
      <c r="CE1157" s="17">
        <v>0.13866109541393801</v>
      </c>
      <c r="CF1157" s="17">
        <v>7.1675499105208901E-2</v>
      </c>
      <c r="CG1157" s="17"/>
      <c r="CH1157" s="17">
        <v>0.111544767527883</v>
      </c>
      <c r="CI1157" s="17">
        <v>0.11047005316634501</v>
      </c>
      <c r="CJ1157" s="17">
        <v>0.100937789942219</v>
      </c>
      <c r="CK1157" s="17"/>
      <c r="CL1157" s="17">
        <v>0.11313227751645701</v>
      </c>
      <c r="CM1157" s="17">
        <v>0.115468219098654</v>
      </c>
      <c r="CN1157" s="17"/>
      <c r="CO1157" s="17">
        <v>0.122544168770147</v>
      </c>
      <c r="CP1157" s="17">
        <v>0.10697695138032701</v>
      </c>
      <c r="CQ1157" s="17">
        <v>0.117038498677924</v>
      </c>
      <c r="CR1157" s="17">
        <v>0.11679220807134</v>
      </c>
    </row>
    <row r="1158" spans="2:96" x14ac:dyDescent="0.25">
      <c r="B1158" t="s">
        <v>507</v>
      </c>
      <c r="C1158" s="17">
        <v>9.6552717555103695E-2</v>
      </c>
      <c r="D1158" s="17">
        <v>0.105811943178431</v>
      </c>
      <c r="E1158" s="17">
        <v>8.6843661756991195E-2</v>
      </c>
      <c r="F1158" s="17"/>
      <c r="G1158" s="17">
        <v>0.11866460744700701</v>
      </c>
      <c r="H1158" s="17">
        <v>0.15891012246441899</v>
      </c>
      <c r="I1158" s="17">
        <v>9.1505008757636605E-2</v>
      </c>
      <c r="J1158" s="17">
        <v>6.3983625370705899E-2</v>
      </c>
      <c r="K1158" s="17">
        <v>8.8569166039526498E-2</v>
      </c>
      <c r="L1158" s="17">
        <v>6.6901862393770897E-2</v>
      </c>
      <c r="M1158" s="17"/>
      <c r="N1158" s="17">
        <v>9.9938689347862306E-2</v>
      </c>
      <c r="O1158" s="17">
        <v>0.110123185109543</v>
      </c>
      <c r="P1158" s="17">
        <v>7.9463316560256403E-2</v>
      </c>
      <c r="Q1158" s="17">
        <v>9.4850731018353604E-2</v>
      </c>
      <c r="R1158" s="17"/>
      <c r="S1158" s="17">
        <v>0.11944051848366501</v>
      </c>
      <c r="T1158" s="17">
        <v>0.15046546731695001</v>
      </c>
      <c r="U1158" s="17">
        <v>6.6725438242634494E-2</v>
      </c>
      <c r="V1158" s="17">
        <v>6.1037533278061003E-2</v>
      </c>
      <c r="W1158" s="17">
        <v>8.4990072875853306E-2</v>
      </c>
      <c r="X1158" s="17">
        <v>8.5693383056376499E-2</v>
      </c>
      <c r="Y1158" s="17">
        <v>9.4697811268997401E-2</v>
      </c>
      <c r="Z1158" s="17">
        <v>7.4646730244217405E-2</v>
      </c>
      <c r="AA1158" s="17">
        <v>7.9927866709761999E-2</v>
      </c>
      <c r="AB1158" s="17">
        <v>0.119772298361148</v>
      </c>
      <c r="AC1158" s="17">
        <v>2.0894449686469498E-2</v>
      </c>
      <c r="AD1158" s="17">
        <v>0.153299645711859</v>
      </c>
      <c r="AE1158" s="17"/>
      <c r="AF1158" s="17">
        <v>8.4350160414796593E-2</v>
      </c>
      <c r="AG1158" s="17">
        <v>0.10489558183433401</v>
      </c>
      <c r="AH1158" s="17">
        <v>6.5737531592441306E-2</v>
      </c>
      <c r="AI1158" s="17">
        <v>0.11348871596012999</v>
      </c>
      <c r="AJ1158" s="17">
        <v>9.3810751823887095E-2</v>
      </c>
      <c r="AK1158" s="17"/>
      <c r="AL1158" s="17">
        <v>8.4736599161165396E-2</v>
      </c>
      <c r="AM1158" s="17">
        <v>0.119821146595533</v>
      </c>
      <c r="AN1158" s="17">
        <v>7.7500766924822204E-2</v>
      </c>
      <c r="AO1158" s="17"/>
      <c r="AP1158" s="17">
        <v>8.7815223839061499E-2</v>
      </c>
      <c r="AQ1158" s="17">
        <v>8.9783264922870906E-2</v>
      </c>
      <c r="AR1158" s="17">
        <v>0.118703693872888</v>
      </c>
      <c r="AS1158" s="17">
        <v>0.115964414362682</v>
      </c>
      <c r="AT1158" s="17">
        <v>0</v>
      </c>
      <c r="AU1158" s="17"/>
      <c r="AV1158" s="17">
        <v>0.15759437761936301</v>
      </c>
      <c r="AW1158" s="17">
        <v>8.5794819376722106E-2</v>
      </c>
      <c r="AX1158" s="17">
        <v>0.101904541970313</v>
      </c>
      <c r="AY1158" s="17">
        <v>9.0882912869949206E-2</v>
      </c>
      <c r="AZ1158" s="17">
        <v>8.7875460147783094E-2</v>
      </c>
      <c r="BA1158" s="17">
        <v>7.6950672124070904E-2</v>
      </c>
      <c r="BB1158" s="17">
        <v>0.101933149767193</v>
      </c>
      <c r="BC1158" s="17">
        <v>0.10988549406982</v>
      </c>
      <c r="BD1158" s="17">
        <v>6.5136883083315097E-2</v>
      </c>
      <c r="BE1158" s="17">
        <v>3.8426811761273397E-2</v>
      </c>
      <c r="BF1158" s="17">
        <v>0.112015557070687</v>
      </c>
      <c r="BG1158" s="17">
        <v>0.13481967784944601</v>
      </c>
      <c r="BH1158" s="17">
        <v>0.115940331514147</v>
      </c>
      <c r="BI1158" s="17">
        <v>0.16490081136381499</v>
      </c>
      <c r="BJ1158" s="17">
        <v>0.124557660610652</v>
      </c>
      <c r="BK1158" s="17">
        <v>4.5406019409190097E-2</v>
      </c>
      <c r="BL1158" s="17"/>
      <c r="BM1158" s="17">
        <v>0.10715052566767699</v>
      </c>
      <c r="BN1158" s="17">
        <v>0.110059603869054</v>
      </c>
      <c r="BO1158" s="17">
        <v>0.105422667323404</v>
      </c>
      <c r="BP1158" s="17">
        <v>8.1370730052894497E-2</v>
      </c>
      <c r="BQ1158" s="17">
        <v>6.2629347867181898E-2</v>
      </c>
      <c r="BR1158" s="17">
        <v>7.6853248471974001E-2</v>
      </c>
      <c r="BS1158" s="17"/>
      <c r="BT1158" s="17">
        <v>9.5924022617399698E-2</v>
      </c>
      <c r="BU1158" s="17">
        <v>9.6603868824549799E-2</v>
      </c>
      <c r="BV1158" s="17"/>
      <c r="BW1158" s="17">
        <v>0.102912634239611</v>
      </c>
      <c r="BX1158" s="17">
        <v>8.4080711755089493E-2</v>
      </c>
      <c r="BY1158" s="17"/>
      <c r="BZ1158" s="17">
        <v>8.6466759266384904E-2</v>
      </c>
      <c r="CA1158" s="17">
        <v>0.12564536254160599</v>
      </c>
      <c r="CB1158" s="17">
        <v>0.16457661642007601</v>
      </c>
      <c r="CC1158" s="17"/>
      <c r="CD1158" s="17">
        <v>9.0787912417824995E-2</v>
      </c>
      <c r="CE1158" s="17">
        <v>7.7737620613564304E-2</v>
      </c>
      <c r="CF1158" s="17">
        <v>8.7183858920791807E-2</v>
      </c>
      <c r="CG1158" s="17"/>
      <c r="CH1158" s="17">
        <v>8.9574774652546096E-2</v>
      </c>
      <c r="CI1158" s="17">
        <v>0.120430022815841</v>
      </c>
      <c r="CJ1158" s="17">
        <v>7.9392035314897899E-2</v>
      </c>
      <c r="CK1158" s="17"/>
      <c r="CL1158" s="17">
        <v>9.2139295992595197E-2</v>
      </c>
      <c r="CM1158" s="17">
        <v>9.8821279460588898E-2</v>
      </c>
      <c r="CN1158" s="17"/>
      <c r="CO1158" s="17">
        <v>7.0674480595231307E-2</v>
      </c>
      <c r="CP1158" s="17">
        <v>0.102484406196911</v>
      </c>
      <c r="CQ1158" s="17">
        <v>9.0568426857657897E-2</v>
      </c>
      <c r="CR1158" s="17">
        <v>0.10625676838601</v>
      </c>
    </row>
    <row r="1159" spans="2:96" x14ac:dyDescent="0.25">
      <c r="B1159" t="s">
        <v>508</v>
      </c>
      <c r="C1159" s="17">
        <v>0.15367283632062601</v>
      </c>
      <c r="D1159" s="17">
        <v>0.156164894308923</v>
      </c>
      <c r="E1159" s="17">
        <v>0.14998655744883499</v>
      </c>
      <c r="F1159" s="17"/>
      <c r="G1159" s="17">
        <v>0.12520010970537801</v>
      </c>
      <c r="H1159" s="17">
        <v>0.161327287761456</v>
      </c>
      <c r="I1159" s="17">
        <v>0.173359023069902</v>
      </c>
      <c r="J1159" s="17">
        <v>0.15893967358594199</v>
      </c>
      <c r="K1159" s="17">
        <v>0.117388706104984</v>
      </c>
      <c r="L1159" s="17">
        <v>0.17048679975214401</v>
      </c>
      <c r="M1159" s="17"/>
      <c r="N1159" s="17">
        <v>0.18297542736463701</v>
      </c>
      <c r="O1159" s="17">
        <v>0.15151992553159899</v>
      </c>
      <c r="P1159" s="17">
        <v>0.15096560077700399</v>
      </c>
      <c r="Q1159" s="17">
        <v>0.12835837874414799</v>
      </c>
      <c r="R1159" s="17"/>
      <c r="S1159" s="17">
        <v>0.143111603016501</v>
      </c>
      <c r="T1159" s="17">
        <v>0.137086083586033</v>
      </c>
      <c r="U1159" s="17">
        <v>0.15752860127724</v>
      </c>
      <c r="V1159" s="17">
        <v>0.17090121720764301</v>
      </c>
      <c r="W1159" s="17">
        <v>0.18546209402984101</v>
      </c>
      <c r="X1159" s="17">
        <v>0.131165106935172</v>
      </c>
      <c r="Y1159" s="17">
        <v>0.21777850430295301</v>
      </c>
      <c r="Z1159" s="17">
        <v>0.16263258852850701</v>
      </c>
      <c r="AA1159" s="17">
        <v>0.12744351202575499</v>
      </c>
      <c r="AB1159" s="17">
        <v>0.19101216426308401</v>
      </c>
      <c r="AC1159" s="17">
        <v>0.122995432428759</v>
      </c>
      <c r="AD1159" s="17">
        <v>5.8895818830016197E-2</v>
      </c>
      <c r="AE1159" s="17"/>
      <c r="AF1159" s="17">
        <v>0.15812179908843499</v>
      </c>
      <c r="AG1159" s="17">
        <v>0.14271766834142199</v>
      </c>
      <c r="AH1159" s="17">
        <v>0.189314073202804</v>
      </c>
      <c r="AI1159" s="17">
        <v>0.180687091476436</v>
      </c>
      <c r="AJ1159" s="17">
        <v>0.193822913676406</v>
      </c>
      <c r="AK1159" s="17"/>
      <c r="AL1159" s="17">
        <v>0.15742462134338001</v>
      </c>
      <c r="AM1159" s="17">
        <v>0.14416167591120299</v>
      </c>
      <c r="AN1159" s="17">
        <v>0.20768799371784799</v>
      </c>
      <c r="AO1159" s="17"/>
      <c r="AP1159" s="17">
        <v>0.12628145142141201</v>
      </c>
      <c r="AQ1159" s="17">
        <v>0.18776037842937501</v>
      </c>
      <c r="AR1159" s="17">
        <v>0.15531157247573901</v>
      </c>
      <c r="AS1159" s="17">
        <v>0.13433827421372099</v>
      </c>
      <c r="AT1159" s="17">
        <v>0.281558319153694</v>
      </c>
      <c r="AU1159" s="17"/>
      <c r="AV1159" s="17">
        <v>0.29675421951939701</v>
      </c>
      <c r="AW1159" s="17">
        <v>0.140379198187183</v>
      </c>
      <c r="AX1159" s="17">
        <v>0.12424570581684299</v>
      </c>
      <c r="AY1159" s="17">
        <v>0.16543229017191999</v>
      </c>
      <c r="AZ1159" s="17">
        <v>0.13626934755259101</v>
      </c>
      <c r="BA1159" s="17">
        <v>0.13636174835286699</v>
      </c>
      <c r="BB1159" s="17">
        <v>0.14354984929081499</v>
      </c>
      <c r="BC1159" s="17">
        <v>0.17593613070599401</v>
      </c>
      <c r="BD1159" s="17">
        <v>0.205508981129394</v>
      </c>
      <c r="BE1159" s="17">
        <v>0.16711119379706799</v>
      </c>
      <c r="BF1159" s="17">
        <v>0.177040294664773</v>
      </c>
      <c r="BG1159" s="17">
        <v>9.49459515399253E-2</v>
      </c>
      <c r="BH1159" s="17">
        <v>0.22543347524698101</v>
      </c>
      <c r="BI1159" s="17">
        <v>0.16351811150263501</v>
      </c>
      <c r="BJ1159" s="17">
        <v>0.15415813413082299</v>
      </c>
      <c r="BK1159" s="17">
        <v>0.165262728648291</v>
      </c>
      <c r="BL1159" s="17"/>
      <c r="BM1159" s="17">
        <v>0.15732394256188201</v>
      </c>
      <c r="BN1159" s="17">
        <v>0.14612682135822799</v>
      </c>
      <c r="BO1159" s="17">
        <v>0.13119622004068501</v>
      </c>
      <c r="BP1159" s="17">
        <v>0.17530228345399701</v>
      </c>
      <c r="BQ1159" s="17">
        <v>0.14863612231502901</v>
      </c>
      <c r="BR1159" s="17">
        <v>0.16783857957333001</v>
      </c>
      <c r="BS1159" s="17"/>
      <c r="BT1159" s="17">
        <v>0.150808222906085</v>
      </c>
      <c r="BU1159" s="17">
        <v>0.154559080912162</v>
      </c>
      <c r="BV1159" s="17"/>
      <c r="BW1159" s="17">
        <v>0.13120630700686101</v>
      </c>
      <c r="BX1159" s="17">
        <v>0.179631000352513</v>
      </c>
      <c r="BY1159" s="17"/>
      <c r="BZ1159" s="17">
        <v>0.16406003085531401</v>
      </c>
      <c r="CA1159" s="17">
        <v>0.134353295373807</v>
      </c>
      <c r="CB1159" s="17">
        <v>2.3876768369635499E-2</v>
      </c>
      <c r="CC1159" s="17"/>
      <c r="CD1159" s="17">
        <v>0.162157231289009</v>
      </c>
      <c r="CE1159" s="17">
        <v>0.14805322451900901</v>
      </c>
      <c r="CF1159" s="17">
        <v>0.14382650316811799</v>
      </c>
      <c r="CG1159" s="17"/>
      <c r="CH1159" s="17">
        <v>0.16194858790861399</v>
      </c>
      <c r="CI1159" s="17">
        <v>0.14971054157067701</v>
      </c>
      <c r="CJ1159" s="17">
        <v>0.164196500516718</v>
      </c>
      <c r="CK1159" s="17"/>
      <c r="CL1159" s="17">
        <v>0.157103102604367</v>
      </c>
      <c r="CM1159" s="17">
        <v>0.148699484195046</v>
      </c>
      <c r="CN1159" s="17"/>
      <c r="CO1159" s="17">
        <v>0.197504662952316</v>
      </c>
      <c r="CP1159" s="17">
        <v>0.16149278332372199</v>
      </c>
      <c r="CQ1159" s="17">
        <v>0.15144777012317301</v>
      </c>
      <c r="CR1159" s="17">
        <v>0.12706398581835901</v>
      </c>
    </row>
    <row r="1160" spans="2:96" x14ac:dyDescent="0.25">
      <c r="B1160" t="s">
        <v>509</v>
      </c>
      <c r="C1160" s="17">
        <v>0.209447018801383</v>
      </c>
      <c r="D1160" s="17">
        <v>0.21131053153709201</v>
      </c>
      <c r="E1160" s="17">
        <v>0.20875100742811301</v>
      </c>
      <c r="F1160" s="17"/>
      <c r="G1160" s="17">
        <v>0.165597436407842</v>
      </c>
      <c r="H1160" s="17">
        <v>0.188848563200289</v>
      </c>
      <c r="I1160" s="17">
        <v>0.222673327400807</v>
      </c>
      <c r="J1160" s="17">
        <v>0.21448409481330599</v>
      </c>
      <c r="K1160" s="17">
        <v>0.224013751591503</v>
      </c>
      <c r="L1160" s="17">
        <v>0.23082596708653799</v>
      </c>
      <c r="M1160" s="17"/>
      <c r="N1160" s="17">
        <v>0.216355311727567</v>
      </c>
      <c r="O1160" s="17">
        <v>0.25261996902745998</v>
      </c>
      <c r="P1160" s="17">
        <v>0.19765744940926899</v>
      </c>
      <c r="Q1160" s="17">
        <v>0.16976060171947999</v>
      </c>
      <c r="R1160" s="17"/>
      <c r="S1160" s="17">
        <v>0.193549220292876</v>
      </c>
      <c r="T1160" s="17">
        <v>0.22921818609012101</v>
      </c>
      <c r="U1160" s="17">
        <v>0.237441465302658</v>
      </c>
      <c r="V1160" s="17">
        <v>0.280671275766671</v>
      </c>
      <c r="W1160" s="17">
        <v>0.17880470213026201</v>
      </c>
      <c r="X1160" s="17">
        <v>0.171505347242595</v>
      </c>
      <c r="Y1160" s="17">
        <v>0.182921581838765</v>
      </c>
      <c r="Z1160" s="17">
        <v>0.21509750799548599</v>
      </c>
      <c r="AA1160" s="17">
        <v>0.17504023761408499</v>
      </c>
      <c r="AB1160" s="17">
        <v>0.18462276406627801</v>
      </c>
      <c r="AC1160" s="17">
        <v>0.31022762208856303</v>
      </c>
      <c r="AD1160" s="17">
        <v>0.18999360736443599</v>
      </c>
      <c r="AE1160" s="17"/>
      <c r="AF1160" s="17">
        <v>0.22497332281468199</v>
      </c>
      <c r="AG1160" s="17">
        <v>0.20324837555265901</v>
      </c>
      <c r="AH1160" s="17">
        <v>0.246416249114982</v>
      </c>
      <c r="AI1160" s="17">
        <v>7.6398970570567798E-2</v>
      </c>
      <c r="AJ1160" s="17">
        <v>0.15369572999660899</v>
      </c>
      <c r="AK1160" s="17"/>
      <c r="AL1160" s="17">
        <v>0.21726299107630001</v>
      </c>
      <c r="AM1160" s="17">
        <v>0.19946695139300599</v>
      </c>
      <c r="AN1160" s="17">
        <v>0.21658024507790199</v>
      </c>
      <c r="AO1160" s="17"/>
      <c r="AP1160" s="17">
        <v>0.21993929880986801</v>
      </c>
      <c r="AQ1160" s="17">
        <v>0.199398178187426</v>
      </c>
      <c r="AR1160" s="17">
        <v>0.20705473924774001</v>
      </c>
      <c r="AS1160" s="17">
        <v>0.242917244068904</v>
      </c>
      <c r="AT1160" s="17">
        <v>0.23295106325144699</v>
      </c>
      <c r="AU1160" s="17"/>
      <c r="AV1160" s="17">
        <v>0.152769603320837</v>
      </c>
      <c r="AW1160" s="17">
        <v>0.166336265654497</v>
      </c>
      <c r="AX1160" s="17">
        <v>0.14636668899601801</v>
      </c>
      <c r="AY1160" s="17">
        <v>0.206149005730137</v>
      </c>
      <c r="AZ1160" s="17">
        <v>0.17682015311642699</v>
      </c>
      <c r="BA1160" s="17">
        <v>0.248011404269563</v>
      </c>
      <c r="BB1160" s="17">
        <v>0.23216668148529199</v>
      </c>
      <c r="BC1160" s="17">
        <v>0.178945892670791</v>
      </c>
      <c r="BD1160" s="17">
        <v>0.218753840596143</v>
      </c>
      <c r="BE1160" s="17">
        <v>0.21649204266830499</v>
      </c>
      <c r="BF1160" s="17">
        <v>0.21133009383984899</v>
      </c>
      <c r="BG1160" s="17">
        <v>0.21796816936535901</v>
      </c>
      <c r="BH1160" s="17">
        <v>0.171679708679183</v>
      </c>
      <c r="BI1160" s="17">
        <v>0.31904289067646702</v>
      </c>
      <c r="BJ1160" s="17">
        <v>0.17585733479697299</v>
      </c>
      <c r="BK1160" s="17">
        <v>0.27182505723505701</v>
      </c>
      <c r="BL1160" s="17"/>
      <c r="BM1160" s="17">
        <v>0.20811161358718</v>
      </c>
      <c r="BN1160" s="17">
        <v>0.20809905041918</v>
      </c>
      <c r="BO1160" s="17">
        <v>0.20191235900881499</v>
      </c>
      <c r="BP1160" s="17">
        <v>0.20221106929324301</v>
      </c>
      <c r="BQ1160" s="17">
        <v>0.24860210498055599</v>
      </c>
      <c r="BR1160" s="17">
        <v>0.195049023893546</v>
      </c>
      <c r="BS1160" s="17"/>
      <c r="BT1160" s="17">
        <v>0.209220063936219</v>
      </c>
      <c r="BU1160" s="17">
        <v>0.21433184624241</v>
      </c>
      <c r="BV1160" s="17"/>
      <c r="BW1160" s="17">
        <v>0.21877176719218799</v>
      </c>
      <c r="BX1160" s="17">
        <v>0.20201589164647901</v>
      </c>
      <c r="BY1160" s="17"/>
      <c r="BZ1160" s="17">
        <v>0.213048452395427</v>
      </c>
      <c r="CA1160" s="17">
        <v>0.218878017071164</v>
      </c>
      <c r="CB1160" s="17">
        <v>0.13218809524825001</v>
      </c>
      <c r="CC1160" s="17"/>
      <c r="CD1160" s="17">
        <v>0.21593004366312199</v>
      </c>
      <c r="CE1160" s="17">
        <v>0.16453629216893201</v>
      </c>
      <c r="CF1160" s="17">
        <v>0.21027093132182301</v>
      </c>
      <c r="CG1160" s="17"/>
      <c r="CH1160" s="17">
        <v>0.22033677200637999</v>
      </c>
      <c r="CI1160" s="17">
        <v>0.17404375025416899</v>
      </c>
      <c r="CJ1160" s="17">
        <v>0.22030655616654099</v>
      </c>
      <c r="CK1160" s="17"/>
      <c r="CL1160" s="17">
        <v>0.21000348612327899</v>
      </c>
      <c r="CM1160" s="17">
        <v>0.214577959826353</v>
      </c>
      <c r="CN1160" s="17"/>
      <c r="CO1160" s="17">
        <v>0.194732302546851</v>
      </c>
      <c r="CP1160" s="17">
        <v>0.20766687642288301</v>
      </c>
      <c r="CQ1160" s="17">
        <v>0.23172006132276399</v>
      </c>
      <c r="CR1160" s="17">
        <v>0.17501439842063701</v>
      </c>
    </row>
    <row r="1161" spans="2:96" x14ac:dyDescent="0.25">
      <c r="B1161" t="s">
        <v>510</v>
      </c>
      <c r="C1161" s="17">
        <v>0.123764751505839</v>
      </c>
      <c r="D1161" s="17">
        <v>0.121714664848961</v>
      </c>
      <c r="E1161" s="17">
        <v>0.12537529116603699</v>
      </c>
      <c r="F1161" s="17"/>
      <c r="G1161" s="17">
        <v>8.5426334728605793E-2</v>
      </c>
      <c r="H1161" s="17">
        <v>9.8588141839830806E-2</v>
      </c>
      <c r="I1161" s="17">
        <v>0.108276292524318</v>
      </c>
      <c r="J1161" s="17">
        <v>0.153605632059059</v>
      </c>
      <c r="K1161" s="17">
        <v>0.15621033038492299</v>
      </c>
      <c r="L1161" s="17">
        <v>0.136312250383644</v>
      </c>
      <c r="M1161" s="17"/>
      <c r="N1161" s="17">
        <v>0.12986021310809601</v>
      </c>
      <c r="O1161" s="17">
        <v>0.111550021127621</v>
      </c>
      <c r="P1161" s="17">
        <v>0.142862418844103</v>
      </c>
      <c r="Q1161" s="17">
        <v>0.112572763297203</v>
      </c>
      <c r="R1161" s="17"/>
      <c r="S1161" s="17">
        <v>0.14077127731934999</v>
      </c>
      <c r="T1161" s="17">
        <v>8.5694862838705199E-2</v>
      </c>
      <c r="U1161" s="17">
        <v>0.11044424905016099</v>
      </c>
      <c r="V1161" s="17">
        <v>0.11822253002102701</v>
      </c>
      <c r="W1161" s="17">
        <v>0.15442187842296801</v>
      </c>
      <c r="X1161" s="17">
        <v>0.12739542021252201</v>
      </c>
      <c r="Y1161" s="17">
        <v>0.100989323305825</v>
      </c>
      <c r="Z1161" s="17">
        <v>9.2603316335427302E-2</v>
      </c>
      <c r="AA1161" s="17">
        <v>0.14777449935522199</v>
      </c>
      <c r="AB1161" s="17">
        <v>0.132449493792894</v>
      </c>
      <c r="AC1161" s="17">
        <v>0.124817045789907</v>
      </c>
      <c r="AD1161" s="17">
        <v>0.16609259211389699</v>
      </c>
      <c r="AE1161" s="17"/>
      <c r="AF1161" s="17">
        <v>0.12764555561051899</v>
      </c>
      <c r="AG1161" s="17">
        <v>0.13662165174420701</v>
      </c>
      <c r="AH1161" s="17">
        <v>0.21501296860906499</v>
      </c>
      <c r="AI1161" s="17">
        <v>0.119618066253356</v>
      </c>
      <c r="AJ1161" s="17">
        <v>8.55546444669157E-2</v>
      </c>
      <c r="AK1161" s="17"/>
      <c r="AL1161" s="17">
        <v>0.14921123804758801</v>
      </c>
      <c r="AM1161" s="17">
        <v>0.123891627007511</v>
      </c>
      <c r="AN1161" s="17">
        <v>0.11187482582175499</v>
      </c>
      <c r="AO1161" s="17"/>
      <c r="AP1161" s="17">
        <v>0.13075276045119399</v>
      </c>
      <c r="AQ1161" s="17">
        <v>9.4022053725236199E-2</v>
      </c>
      <c r="AR1161" s="17">
        <v>0.12630434289005199</v>
      </c>
      <c r="AS1161" s="17">
        <v>0.124997675285768</v>
      </c>
      <c r="AT1161" s="17">
        <v>0.18081433163969099</v>
      </c>
      <c r="AU1161" s="17"/>
      <c r="AV1161" s="17">
        <v>0</v>
      </c>
      <c r="AW1161" s="17">
        <v>0.11616444143803401</v>
      </c>
      <c r="AX1161" s="17">
        <v>0.12709411273951801</v>
      </c>
      <c r="AY1161" s="17">
        <v>0.10611435678603801</v>
      </c>
      <c r="AZ1161" s="17">
        <v>0.13142774174682301</v>
      </c>
      <c r="BA1161" s="17">
        <v>0.120388453190303</v>
      </c>
      <c r="BB1161" s="17">
        <v>0.124152265057662</v>
      </c>
      <c r="BC1161" s="17">
        <v>0.114443874426087</v>
      </c>
      <c r="BD1161" s="17">
        <v>0.13319328821633999</v>
      </c>
      <c r="BE1161" s="17">
        <v>0.15684670398574899</v>
      </c>
      <c r="BF1161" s="17">
        <v>9.0361521523745394E-2</v>
      </c>
      <c r="BG1161" s="17">
        <v>0.133059449038435</v>
      </c>
      <c r="BH1161" s="17">
        <v>0.148317131297038</v>
      </c>
      <c r="BI1161" s="17">
        <v>0.116578434779418</v>
      </c>
      <c r="BJ1161" s="17">
        <v>0.104844453205941</v>
      </c>
      <c r="BK1161" s="17">
        <v>0.16081252464580001</v>
      </c>
      <c r="BL1161" s="17"/>
      <c r="BM1161" s="17">
        <v>9.5570638806935296E-2</v>
      </c>
      <c r="BN1161" s="17">
        <v>0.15026178095617701</v>
      </c>
      <c r="BO1161" s="17">
        <v>0.10063984252175801</v>
      </c>
      <c r="BP1161" s="17">
        <v>0.11753142491008201</v>
      </c>
      <c r="BQ1161" s="17">
        <v>0.13139256547731601</v>
      </c>
      <c r="BR1161" s="17">
        <v>0.16504369980095801</v>
      </c>
      <c r="BS1161" s="17"/>
      <c r="BT1161" s="17">
        <v>0.120933564968613</v>
      </c>
      <c r="BU1161" s="17">
        <v>0.13237673654860699</v>
      </c>
      <c r="BV1161" s="17"/>
      <c r="BW1161" s="17">
        <v>0.13611037568838999</v>
      </c>
      <c r="BX1161" s="17">
        <v>0.119369018878777</v>
      </c>
      <c r="BY1161" s="17"/>
      <c r="BZ1161" s="17">
        <v>0.120072279722436</v>
      </c>
      <c r="CA1161" s="17">
        <v>0.13183575604308501</v>
      </c>
      <c r="CB1161" s="17">
        <v>0.20365661694676601</v>
      </c>
      <c r="CC1161" s="17"/>
      <c r="CD1161" s="17">
        <v>0.124303054965471</v>
      </c>
      <c r="CE1161" s="17">
        <v>0.11431229295544</v>
      </c>
      <c r="CF1161" s="17">
        <v>0.130809566775897</v>
      </c>
      <c r="CG1161" s="17"/>
      <c r="CH1161" s="17">
        <v>0.122541428923574</v>
      </c>
      <c r="CI1161" s="17">
        <v>0.115789283604898</v>
      </c>
      <c r="CJ1161" s="17">
        <v>0.11109706042449199</v>
      </c>
      <c r="CK1161" s="17"/>
      <c r="CL1161" s="17">
        <v>0.139797338783613</v>
      </c>
      <c r="CM1161" s="17">
        <v>0.107525990449389</v>
      </c>
      <c r="CN1161" s="17"/>
      <c r="CO1161" s="17">
        <v>0.122106290686085</v>
      </c>
      <c r="CP1161" s="17">
        <v>0.12969283103182999</v>
      </c>
      <c r="CQ1161" s="17">
        <v>0.11617501451720801</v>
      </c>
      <c r="CR1161" s="17">
        <v>0.127760124263744</v>
      </c>
    </row>
    <row r="1162" spans="2:96" x14ac:dyDescent="0.25">
      <c r="B1162" t="s">
        <v>518</v>
      </c>
      <c r="C1162" s="17">
        <v>0.147890959945813</v>
      </c>
      <c r="D1162" s="17">
        <v>0.13167679281594399</v>
      </c>
      <c r="E1162" s="17">
        <v>0.16456337163603099</v>
      </c>
      <c r="F1162" s="17"/>
      <c r="G1162" s="17">
        <v>0.12253055271612801</v>
      </c>
      <c r="H1162" s="17">
        <v>0.12774031446529599</v>
      </c>
      <c r="I1162" s="17">
        <v>0.103712375505718</v>
      </c>
      <c r="J1162" s="17">
        <v>0.17463385909498</v>
      </c>
      <c r="K1162" s="17">
        <v>0.202546020938145</v>
      </c>
      <c r="L1162" s="17">
        <v>0.158610538889325</v>
      </c>
      <c r="M1162" s="17"/>
      <c r="N1162" s="17">
        <v>0.110439074385778</v>
      </c>
      <c r="O1162" s="17">
        <v>0.13107898328050799</v>
      </c>
      <c r="P1162" s="17">
        <v>0.162621893702147</v>
      </c>
      <c r="Q1162" s="17">
        <v>0.192430117766417</v>
      </c>
      <c r="R1162" s="17"/>
      <c r="S1162" s="17">
        <v>0.12588734940242999</v>
      </c>
      <c r="T1162" s="17">
        <v>0.14639076638763601</v>
      </c>
      <c r="U1162" s="17">
        <v>0.177528522262282</v>
      </c>
      <c r="V1162" s="17">
        <v>0.10895354475817499</v>
      </c>
      <c r="W1162" s="17">
        <v>0.11501482373699599</v>
      </c>
      <c r="X1162" s="17">
        <v>0.16981747749012899</v>
      </c>
      <c r="Y1162" s="17">
        <v>0.128846467466049</v>
      </c>
      <c r="Z1162" s="17">
        <v>0.12189380887991499</v>
      </c>
      <c r="AA1162" s="17">
        <v>0.229558197002836</v>
      </c>
      <c r="AB1162" s="17">
        <v>0.15117252647417201</v>
      </c>
      <c r="AC1162" s="17">
        <v>0.108607872743285</v>
      </c>
      <c r="AD1162" s="17">
        <v>0.146816498233518</v>
      </c>
      <c r="AE1162" s="17"/>
      <c r="AF1162" s="17">
        <v>0.141717148685262</v>
      </c>
      <c r="AG1162" s="17">
        <v>0.17547429087785099</v>
      </c>
      <c r="AH1162" s="17">
        <v>7.28626004897346E-2</v>
      </c>
      <c r="AI1162" s="17">
        <v>0.19447887636258801</v>
      </c>
      <c r="AJ1162" s="17">
        <v>0.122631898898615</v>
      </c>
      <c r="AK1162" s="17"/>
      <c r="AL1162" s="17">
        <v>0.13935799127759599</v>
      </c>
      <c r="AM1162" s="17">
        <v>0.18104293503153901</v>
      </c>
      <c r="AN1162" s="17">
        <v>0.102768045790887</v>
      </c>
      <c r="AO1162" s="17"/>
      <c r="AP1162" s="17">
        <v>0.16510081836917201</v>
      </c>
      <c r="AQ1162" s="17">
        <v>0.15710063761238199</v>
      </c>
      <c r="AR1162" s="17">
        <v>0.12599388681860901</v>
      </c>
      <c r="AS1162" s="17">
        <v>6.7094886783717597E-2</v>
      </c>
      <c r="AT1162" s="17">
        <v>0.155150575793472</v>
      </c>
      <c r="AU1162" s="17"/>
      <c r="AV1162" s="17">
        <v>0</v>
      </c>
      <c r="AW1162" s="17">
        <v>0.162872942083538</v>
      </c>
      <c r="AX1162" s="17">
        <v>0.19696306920909701</v>
      </c>
      <c r="AY1162" s="17">
        <v>0.180834982270205</v>
      </c>
      <c r="AZ1162" s="17">
        <v>0.16867156404867301</v>
      </c>
      <c r="BA1162" s="17">
        <v>0.11958091251306401</v>
      </c>
      <c r="BB1162" s="17">
        <v>0.13234546219669399</v>
      </c>
      <c r="BC1162" s="17">
        <v>0.178945449092068</v>
      </c>
      <c r="BD1162" s="17">
        <v>0.12601404501758601</v>
      </c>
      <c r="BE1162" s="17">
        <v>0.14987572945345301</v>
      </c>
      <c r="BF1162" s="17">
        <v>0.15309708382852599</v>
      </c>
      <c r="BG1162" s="17">
        <v>0.14889727786069801</v>
      </c>
      <c r="BH1162" s="17">
        <v>0.130809934303529</v>
      </c>
      <c r="BI1162" s="17">
        <v>3.5670138979073E-2</v>
      </c>
      <c r="BJ1162" s="17">
        <v>0.12842058145008001</v>
      </c>
      <c r="BK1162" s="17">
        <v>0.140349660899169</v>
      </c>
      <c r="BL1162" s="17"/>
      <c r="BM1162" s="17">
        <v>0.138456250804182</v>
      </c>
      <c r="BN1162" s="17">
        <v>0.138036227001405</v>
      </c>
      <c r="BO1162" s="17">
        <v>0.182824001531182</v>
      </c>
      <c r="BP1162" s="17">
        <v>0.16260470958807</v>
      </c>
      <c r="BQ1162" s="17">
        <v>0.12597814138392899</v>
      </c>
      <c r="BR1162" s="17">
        <v>0.13714614784627999</v>
      </c>
      <c r="BS1162" s="17"/>
      <c r="BT1162" s="17">
        <v>0.14971422723745501</v>
      </c>
      <c r="BU1162" s="17">
        <v>0.14878084765553701</v>
      </c>
      <c r="BV1162" s="17"/>
      <c r="BW1162" s="17">
        <v>0.14574710584091799</v>
      </c>
      <c r="BX1162" s="17">
        <v>0.15466476707777799</v>
      </c>
      <c r="BY1162" s="17"/>
      <c r="BZ1162" s="17">
        <v>0.15109098369770599</v>
      </c>
      <c r="CA1162" s="17">
        <v>0.140953567058168</v>
      </c>
      <c r="CB1162" s="17">
        <v>0.172480319966586</v>
      </c>
      <c r="CC1162" s="17"/>
      <c r="CD1162" s="17">
        <v>0.144118528694028</v>
      </c>
      <c r="CE1162" s="17">
        <v>0.22066207473368801</v>
      </c>
      <c r="CF1162" s="17">
        <v>0.13365541921500701</v>
      </c>
      <c r="CG1162" s="17"/>
      <c r="CH1162" s="17">
        <v>0.14427466687371601</v>
      </c>
      <c r="CI1162" s="17">
        <v>0.215905769654407</v>
      </c>
      <c r="CJ1162" s="17">
        <v>0.11988297369597301</v>
      </c>
      <c r="CK1162" s="17"/>
      <c r="CL1162" s="17">
        <v>0.124210786171703</v>
      </c>
      <c r="CM1162" s="17">
        <v>0.176308394315145</v>
      </c>
      <c r="CN1162" s="17"/>
      <c r="CO1162" s="17">
        <v>0.13765669400915001</v>
      </c>
      <c r="CP1162" s="17">
        <v>0.14644783799738101</v>
      </c>
      <c r="CQ1162" s="17">
        <v>0.153071419213197</v>
      </c>
      <c r="CR1162" s="17">
        <v>0.144332344716357</v>
      </c>
    </row>
    <row r="1163" spans="2:96" x14ac:dyDescent="0.25">
      <c r="B1163" t="s">
        <v>121</v>
      </c>
      <c r="C1163" s="17">
        <v>4.90072368761389E-2</v>
      </c>
      <c r="D1163" s="17">
        <v>4.5749161315782397E-2</v>
      </c>
      <c r="E1163" s="17">
        <v>5.2461334080767801E-2</v>
      </c>
      <c r="F1163" s="17"/>
      <c r="G1163" s="17">
        <v>2.7996087719265299E-2</v>
      </c>
      <c r="H1163" s="17">
        <v>5.0536590929047401E-2</v>
      </c>
      <c r="I1163" s="17">
        <v>5.4573740154157203E-2</v>
      </c>
      <c r="J1163" s="17">
        <v>4.6875136783705897E-2</v>
      </c>
      <c r="K1163" s="17">
        <v>2.81053205171614E-2</v>
      </c>
      <c r="L1163" s="17">
        <v>7.3030350146699799E-2</v>
      </c>
      <c r="M1163" s="17"/>
      <c r="N1163" s="17">
        <v>6.2847403686165704E-2</v>
      </c>
      <c r="O1163" s="17">
        <v>4.9124729051989301E-2</v>
      </c>
      <c r="P1163" s="17">
        <v>2.92701869983511E-2</v>
      </c>
      <c r="Q1163" s="17">
        <v>4.9749831184982697E-2</v>
      </c>
      <c r="R1163" s="17"/>
      <c r="S1163" s="17">
        <v>3.826374716184E-2</v>
      </c>
      <c r="T1163" s="17">
        <v>5.2553770064398597E-2</v>
      </c>
      <c r="U1163" s="17">
        <v>5.0343582110881101E-2</v>
      </c>
      <c r="V1163" s="17">
        <v>5.9611312578667398E-2</v>
      </c>
      <c r="W1163" s="17">
        <v>5.5171237102004597E-2</v>
      </c>
      <c r="X1163" s="17">
        <v>7.4304287233653302E-2</v>
      </c>
      <c r="Y1163" s="17">
        <v>4.2496073107387199E-2</v>
      </c>
      <c r="Z1163" s="17">
        <v>4.6732010576000203E-2</v>
      </c>
      <c r="AA1163" s="17">
        <v>3.5179185558218098E-2</v>
      </c>
      <c r="AB1163" s="17">
        <v>1.60504434652343E-2</v>
      </c>
      <c r="AC1163" s="17">
        <v>6.7837465552819803E-2</v>
      </c>
      <c r="AD1163" s="17">
        <v>9.6731683649706607E-2</v>
      </c>
      <c r="AE1163" s="17"/>
      <c r="AF1163" s="17">
        <v>5.7535170951319603E-2</v>
      </c>
      <c r="AG1163" s="17">
        <v>2.5937612649939601E-2</v>
      </c>
      <c r="AH1163" s="17">
        <v>5.0299872213144303E-2</v>
      </c>
      <c r="AI1163" s="17">
        <v>3.4542069416136099E-2</v>
      </c>
      <c r="AJ1163" s="17">
        <v>8.6886345800269396E-2</v>
      </c>
      <c r="AK1163" s="17"/>
      <c r="AL1163" s="17">
        <v>6.4693598010506101E-2</v>
      </c>
      <c r="AM1163" s="17">
        <v>2.7236166592550098E-2</v>
      </c>
      <c r="AN1163" s="17">
        <v>4.0199434420453602E-2</v>
      </c>
      <c r="AO1163" s="17"/>
      <c r="AP1163" s="17">
        <v>5.3119123369049802E-2</v>
      </c>
      <c r="AQ1163" s="17">
        <v>5.73112762856526E-2</v>
      </c>
      <c r="AR1163" s="17">
        <v>5.4147841543121598E-2</v>
      </c>
      <c r="AS1163" s="17">
        <v>2.7559935467311801E-2</v>
      </c>
      <c r="AT1163" s="17">
        <v>0</v>
      </c>
      <c r="AU1163" s="17"/>
      <c r="AV1163" s="17">
        <v>0</v>
      </c>
      <c r="AW1163" s="17">
        <v>3.6567573530293697E-2</v>
      </c>
      <c r="AX1163" s="17">
        <v>6.3783493133481806E-2</v>
      </c>
      <c r="AY1163" s="17">
        <v>2.0311870138102799E-2</v>
      </c>
      <c r="AZ1163" s="17">
        <v>6.5539002110130307E-2</v>
      </c>
      <c r="BA1163" s="17">
        <v>6.5708925550472294E-2</v>
      </c>
      <c r="BB1163" s="17">
        <v>4.2104699761785901E-2</v>
      </c>
      <c r="BC1163" s="17">
        <v>3.1564126111749198E-2</v>
      </c>
      <c r="BD1163" s="17">
        <v>5.3563065732351998E-2</v>
      </c>
      <c r="BE1163" s="17">
        <v>4.6544113809743701E-2</v>
      </c>
      <c r="BF1163" s="17">
        <v>6.6932658327590003E-2</v>
      </c>
      <c r="BG1163" s="17">
        <v>5.4125980475675302E-2</v>
      </c>
      <c r="BH1163" s="17">
        <v>2.43440944437604E-2</v>
      </c>
      <c r="BI1163" s="17">
        <v>1.9805861681505499E-2</v>
      </c>
      <c r="BJ1163" s="17">
        <v>0.10158034566883101</v>
      </c>
      <c r="BK1163" s="17">
        <v>1.5810562745231401E-2</v>
      </c>
      <c r="BL1163" s="17"/>
      <c r="BM1163" s="17">
        <v>2.9445087800100501E-2</v>
      </c>
      <c r="BN1163" s="17">
        <v>4.88455316063032E-2</v>
      </c>
      <c r="BO1163" s="17">
        <v>4.05262893501089E-2</v>
      </c>
      <c r="BP1163" s="17">
        <v>6.0220849660431099E-2</v>
      </c>
      <c r="BQ1163" s="17">
        <v>7.8312332574157803E-2</v>
      </c>
      <c r="BR1163" s="17">
        <v>5.6744898766944503E-2</v>
      </c>
      <c r="BS1163" s="17"/>
      <c r="BT1163" s="17">
        <v>4.4810588192522101E-2</v>
      </c>
      <c r="BU1163" s="17">
        <v>5.3494561131789201E-2</v>
      </c>
      <c r="BV1163" s="17"/>
      <c r="BW1163" s="17">
        <v>4.48313582420799E-2</v>
      </c>
      <c r="BX1163" s="17">
        <v>4.5581985728221398E-2</v>
      </c>
      <c r="BY1163" s="17"/>
      <c r="BZ1163" s="17">
        <v>5.5621273186824902E-2</v>
      </c>
      <c r="CA1163" s="17">
        <v>2.0655434303729601E-2</v>
      </c>
      <c r="CB1163" s="17">
        <v>1.4171388438584001E-2</v>
      </c>
      <c r="CC1163" s="17"/>
      <c r="CD1163" s="17">
        <v>6.1259036162498101E-2</v>
      </c>
      <c r="CE1163" s="17">
        <v>2.4110191432882799E-2</v>
      </c>
      <c r="CF1163" s="17">
        <v>1.8102531365070298E-2</v>
      </c>
      <c r="CG1163" s="17"/>
      <c r="CH1163" s="17">
        <v>5.6039853585794802E-2</v>
      </c>
      <c r="CI1163" s="17">
        <v>2.6367273412401301E-2</v>
      </c>
      <c r="CJ1163" s="17">
        <v>1.99816355530744E-2</v>
      </c>
      <c r="CK1163" s="17"/>
      <c r="CL1163" s="17">
        <v>4.7853954317439801E-2</v>
      </c>
      <c r="CM1163" s="17">
        <v>4.3467514055164601E-2</v>
      </c>
      <c r="CN1163" s="17"/>
      <c r="CO1163" s="17">
        <v>5.41839305390436E-2</v>
      </c>
      <c r="CP1163" s="17">
        <v>5.7881419388038001E-2</v>
      </c>
      <c r="CQ1163" s="17">
        <v>4.0288923860019199E-2</v>
      </c>
      <c r="CR1163" s="17">
        <v>4.7069168647215803E-2</v>
      </c>
    </row>
    <row r="1164" spans="2:96" x14ac:dyDescent="0.25">
      <c r="C1164" s="17"/>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c r="AD1164" s="17"/>
      <c r="AE1164" s="17"/>
      <c r="AF1164" s="17"/>
      <c r="AG1164" s="17"/>
      <c r="AH1164" s="17"/>
      <c r="AI1164" s="17"/>
      <c r="AJ1164" s="17"/>
      <c r="AK1164" s="17"/>
      <c r="AL1164" s="17"/>
      <c r="AM1164" s="17"/>
      <c r="AN1164" s="17"/>
      <c r="AO1164" s="17"/>
      <c r="AP1164" s="17"/>
      <c r="AQ1164" s="17"/>
      <c r="AR1164" s="17"/>
      <c r="AS1164" s="17"/>
      <c r="AT1164" s="17"/>
      <c r="AU1164" s="17"/>
      <c r="AV1164" s="17"/>
      <c r="AW1164" s="17"/>
      <c r="AX1164" s="17"/>
      <c r="AY1164" s="17"/>
      <c r="AZ1164" s="17"/>
      <c r="BA1164" s="17"/>
      <c r="BB1164" s="17"/>
      <c r="BC1164" s="17"/>
      <c r="BD1164" s="17"/>
      <c r="BE1164" s="17"/>
      <c r="BF1164" s="17"/>
      <c r="BG1164" s="17"/>
      <c r="BH1164" s="17"/>
      <c r="BI1164" s="17"/>
      <c r="BJ1164" s="17"/>
      <c r="BK1164" s="17"/>
      <c r="BL1164" s="17"/>
      <c r="BM1164" s="17"/>
      <c r="BN1164" s="17"/>
      <c r="BO1164" s="17"/>
      <c r="BP1164" s="17"/>
      <c r="BQ1164" s="17"/>
      <c r="BR1164" s="17"/>
      <c r="BS1164" s="17"/>
      <c r="BT1164" s="17"/>
      <c r="BU1164" s="17"/>
      <c r="BV1164" s="17"/>
      <c r="BW1164" s="17"/>
      <c r="BX1164" s="17"/>
      <c r="BY1164" s="17"/>
      <c r="BZ1164" s="17"/>
      <c r="CA1164" s="17"/>
      <c r="CB1164" s="17"/>
      <c r="CC1164" s="17"/>
      <c r="CD1164" s="17"/>
      <c r="CE1164" s="17"/>
      <c r="CF1164" s="17"/>
      <c r="CG1164" s="17"/>
      <c r="CH1164" s="17"/>
      <c r="CI1164" s="17"/>
      <c r="CJ1164" s="17"/>
      <c r="CK1164" s="17"/>
      <c r="CL1164" s="17"/>
      <c r="CM1164" s="17"/>
      <c r="CN1164" s="17"/>
      <c r="CO1164" s="17"/>
      <c r="CP1164" s="17"/>
      <c r="CQ1164" s="17"/>
      <c r="CR1164" s="17"/>
    </row>
    <row r="1165" spans="2:96" x14ac:dyDescent="0.25">
      <c r="B1165" s="6" t="s">
        <v>521</v>
      </c>
      <c r="C1165" s="17"/>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c r="AD1165" s="17"/>
      <c r="AE1165" s="17"/>
      <c r="AF1165" s="17"/>
      <c r="AG1165" s="17"/>
      <c r="AH1165" s="17"/>
      <c r="AI1165" s="17"/>
      <c r="AJ1165" s="17"/>
      <c r="AK1165" s="17"/>
      <c r="AL1165" s="17"/>
      <c r="AM1165" s="17"/>
      <c r="AN1165" s="17"/>
      <c r="AO1165" s="17"/>
      <c r="AP1165" s="17"/>
      <c r="AQ1165" s="17"/>
      <c r="AR1165" s="17"/>
      <c r="AS1165" s="17"/>
      <c r="AT1165" s="17"/>
      <c r="AU1165" s="17"/>
      <c r="AV1165" s="17"/>
      <c r="AW1165" s="17"/>
      <c r="AX1165" s="17"/>
      <c r="AY1165" s="17"/>
      <c r="AZ1165" s="17"/>
      <c r="BA1165" s="17"/>
      <c r="BB1165" s="17"/>
      <c r="BC1165" s="17"/>
      <c r="BD1165" s="17"/>
      <c r="BE1165" s="17"/>
      <c r="BF1165" s="17"/>
      <c r="BG1165" s="17"/>
      <c r="BH1165" s="17"/>
      <c r="BI1165" s="17"/>
      <c r="BJ1165" s="17"/>
      <c r="BK1165" s="17"/>
      <c r="BL1165" s="17"/>
      <c r="BM1165" s="17"/>
      <c r="BN1165" s="17"/>
      <c r="BO1165" s="17"/>
      <c r="BP1165" s="17"/>
      <c r="BQ1165" s="17"/>
      <c r="BR1165" s="17"/>
      <c r="BS1165" s="17"/>
      <c r="BT1165" s="17"/>
      <c r="BU1165" s="17"/>
      <c r="BV1165" s="17"/>
      <c r="BW1165" s="17"/>
      <c r="BX1165" s="17"/>
      <c r="BY1165" s="17"/>
      <c r="BZ1165" s="17"/>
      <c r="CA1165" s="17"/>
      <c r="CB1165" s="17"/>
      <c r="CC1165" s="17"/>
      <c r="CD1165" s="17"/>
      <c r="CE1165" s="17"/>
      <c r="CF1165" s="17"/>
      <c r="CG1165" s="17"/>
      <c r="CH1165" s="17"/>
      <c r="CI1165" s="17"/>
      <c r="CJ1165" s="17"/>
      <c r="CK1165" s="17"/>
      <c r="CL1165" s="17"/>
      <c r="CM1165" s="17"/>
      <c r="CN1165" s="17"/>
      <c r="CO1165" s="17"/>
      <c r="CP1165" s="17"/>
      <c r="CQ1165" s="17"/>
      <c r="CR1165" s="17"/>
    </row>
    <row r="1166" spans="2:96" x14ac:dyDescent="0.25">
      <c r="B1166" s="24" t="s">
        <v>123</v>
      </c>
      <c r="C1166" s="17"/>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c r="AD1166" s="17"/>
      <c r="AE1166" s="17"/>
      <c r="AF1166" s="17"/>
      <c r="AG1166" s="17"/>
      <c r="AH1166" s="17"/>
      <c r="AI1166" s="17"/>
      <c r="AJ1166" s="17"/>
      <c r="AK1166" s="17"/>
      <c r="AL1166" s="17"/>
      <c r="AM1166" s="17"/>
      <c r="AN1166" s="17"/>
      <c r="AO1166" s="17"/>
      <c r="AP1166" s="17"/>
      <c r="AQ1166" s="17"/>
      <c r="AR1166" s="17"/>
      <c r="AS1166" s="17"/>
      <c r="AT1166" s="17"/>
      <c r="AU1166" s="17"/>
      <c r="AV1166" s="17"/>
      <c r="AW1166" s="17"/>
      <c r="AX1166" s="17"/>
      <c r="AY1166" s="17"/>
      <c r="AZ1166" s="17"/>
      <c r="BA1166" s="17"/>
      <c r="BB1166" s="17"/>
      <c r="BC1166" s="17"/>
      <c r="BD1166" s="17"/>
      <c r="BE1166" s="17"/>
      <c r="BF1166" s="17"/>
      <c r="BG1166" s="17"/>
      <c r="BH1166" s="17"/>
      <c r="BI1166" s="17"/>
      <c r="BJ1166" s="17"/>
      <c r="BK1166" s="17"/>
      <c r="BL1166" s="17"/>
      <c r="BM1166" s="17"/>
      <c r="BN1166" s="17"/>
      <c r="BO1166" s="17"/>
      <c r="BP1166" s="17"/>
      <c r="BQ1166" s="17"/>
      <c r="BR1166" s="17"/>
      <c r="BS1166" s="17"/>
      <c r="BT1166" s="17"/>
      <c r="BU1166" s="17"/>
      <c r="BV1166" s="17"/>
      <c r="BW1166" s="17"/>
      <c r="BX1166" s="17"/>
      <c r="BY1166" s="17"/>
      <c r="BZ1166" s="17"/>
      <c r="CA1166" s="17"/>
      <c r="CB1166" s="17"/>
      <c r="CC1166" s="17"/>
      <c r="CD1166" s="17"/>
      <c r="CE1166" s="17"/>
      <c r="CF1166" s="17"/>
      <c r="CG1166" s="17"/>
      <c r="CH1166" s="17"/>
      <c r="CI1166" s="17"/>
      <c r="CJ1166" s="17"/>
      <c r="CK1166" s="17"/>
      <c r="CL1166" s="17"/>
      <c r="CM1166" s="17"/>
      <c r="CN1166" s="17"/>
      <c r="CO1166" s="17"/>
      <c r="CP1166" s="17"/>
      <c r="CQ1166" s="17"/>
      <c r="CR1166" s="17"/>
    </row>
    <row r="1167" spans="2:96" x14ac:dyDescent="0.25">
      <c r="B1167" t="s">
        <v>517</v>
      </c>
      <c r="C1167" s="17">
        <v>8.3726713838472702E-2</v>
      </c>
      <c r="D1167" s="17">
        <v>0.103658743707235</v>
      </c>
      <c r="E1167" s="17">
        <v>6.3575173046879402E-2</v>
      </c>
      <c r="F1167" s="17"/>
      <c r="G1167" s="17">
        <v>2.7157623380412398E-2</v>
      </c>
      <c r="H1167" s="17">
        <v>7.1748999565049404E-2</v>
      </c>
      <c r="I1167" s="17">
        <v>8.8154489586598703E-2</v>
      </c>
      <c r="J1167" s="17">
        <v>0.122613515260021</v>
      </c>
      <c r="K1167" s="17">
        <v>0.121862849478053</v>
      </c>
      <c r="L1167" s="17">
        <v>7.0219404587663001E-2</v>
      </c>
      <c r="M1167" s="17"/>
      <c r="N1167" s="17">
        <v>6.8539985531048203E-2</v>
      </c>
      <c r="O1167" s="17">
        <v>7.6330620627391793E-2</v>
      </c>
      <c r="P1167" s="17">
        <v>8.7824977863241505E-2</v>
      </c>
      <c r="Q1167" s="17">
        <v>0.10291701391235999</v>
      </c>
      <c r="R1167" s="17"/>
      <c r="S1167" s="17">
        <v>5.3555563626774799E-2</v>
      </c>
      <c r="T1167" s="17">
        <v>7.9003174237147297E-2</v>
      </c>
      <c r="U1167" s="17">
        <v>8.5299810019829697E-2</v>
      </c>
      <c r="V1167" s="17">
        <v>0.10622608847437599</v>
      </c>
      <c r="W1167" s="17">
        <v>0.10019844794455</v>
      </c>
      <c r="X1167" s="17">
        <v>4.05532131670601E-2</v>
      </c>
      <c r="Y1167" s="17">
        <v>6.12908703110953E-2</v>
      </c>
      <c r="Z1167" s="17">
        <v>0.125482361508227</v>
      </c>
      <c r="AA1167" s="17">
        <v>7.9486220079737199E-2</v>
      </c>
      <c r="AB1167" s="17">
        <v>0.13319805153756301</v>
      </c>
      <c r="AC1167" s="17">
        <v>9.8058543935634596E-2</v>
      </c>
      <c r="AD1167" s="17">
        <v>0.112367722934718</v>
      </c>
      <c r="AE1167" s="17"/>
      <c r="AF1167" s="17">
        <v>7.1834909483321996E-2</v>
      </c>
      <c r="AG1167" s="17">
        <v>9.7093895239561301E-2</v>
      </c>
      <c r="AH1167" s="17">
        <v>6.4992770309619696E-2</v>
      </c>
      <c r="AI1167" s="17">
        <v>0.227360057473976</v>
      </c>
      <c r="AJ1167" s="17">
        <v>7.61060359456045E-2</v>
      </c>
      <c r="AK1167" s="17"/>
      <c r="AL1167" s="17">
        <v>4.2438365979835399E-2</v>
      </c>
      <c r="AM1167" s="17">
        <v>9.0101205318753E-2</v>
      </c>
      <c r="AN1167" s="17">
        <v>8.8420989104881206E-2</v>
      </c>
      <c r="AO1167" s="17"/>
      <c r="AP1167" s="17">
        <v>8.2661404764879001E-2</v>
      </c>
      <c r="AQ1167" s="17">
        <v>7.5885198603357698E-2</v>
      </c>
      <c r="AR1167" s="17">
        <v>9.6364760802633398E-2</v>
      </c>
      <c r="AS1167" s="17">
        <v>8.2914949543218E-2</v>
      </c>
      <c r="AT1167" s="17">
        <v>6.0743476740345997E-2</v>
      </c>
      <c r="AU1167" s="17"/>
      <c r="AV1167" s="17">
        <v>0.17717430870440201</v>
      </c>
      <c r="AW1167" s="17">
        <v>0.157189685357883</v>
      </c>
      <c r="AX1167" s="17">
        <v>6.1515528068125401E-2</v>
      </c>
      <c r="AY1167" s="17">
        <v>0.13217049234088099</v>
      </c>
      <c r="AZ1167" s="17">
        <v>7.2497858717923205E-2</v>
      </c>
      <c r="BA1167" s="17">
        <v>8.3180593302055503E-2</v>
      </c>
      <c r="BB1167" s="17">
        <v>0.108911930898375</v>
      </c>
      <c r="BC1167" s="17">
        <v>7.5601892419453295E-2</v>
      </c>
      <c r="BD1167" s="17">
        <v>6.2126844706032698E-2</v>
      </c>
      <c r="BE1167" s="17">
        <v>8.7755238932057097E-2</v>
      </c>
      <c r="BF1167" s="17">
        <v>9.5584409009818599E-2</v>
      </c>
      <c r="BG1167" s="17">
        <v>5.7530079173488499E-2</v>
      </c>
      <c r="BH1167" s="17">
        <v>2.74710346463116E-2</v>
      </c>
      <c r="BI1167" s="17">
        <v>0.114473103474568</v>
      </c>
      <c r="BJ1167" s="17">
        <v>3.8152078664567698E-2</v>
      </c>
      <c r="BK1167" s="17">
        <v>4.7395351985789001E-2</v>
      </c>
      <c r="BL1167" s="17"/>
      <c r="BM1167" s="17">
        <v>7.0256059429630799E-2</v>
      </c>
      <c r="BN1167" s="17">
        <v>8.5735424482718203E-2</v>
      </c>
      <c r="BO1167" s="17">
        <v>8.3899404052754797E-2</v>
      </c>
      <c r="BP1167" s="17">
        <v>0.102523780180685</v>
      </c>
      <c r="BQ1167" s="17">
        <v>8.2718574583540899E-2</v>
      </c>
      <c r="BR1167" s="17">
        <v>6.2681468924971701E-2</v>
      </c>
      <c r="BS1167" s="17"/>
      <c r="BT1167" s="17">
        <v>7.6969955761147096E-2</v>
      </c>
      <c r="BU1167" s="17">
        <v>9.5507298015131498E-2</v>
      </c>
      <c r="BV1167" s="17"/>
      <c r="BW1167" s="17">
        <v>6.5627399681166002E-2</v>
      </c>
      <c r="BX1167" s="17">
        <v>0.108818312519204</v>
      </c>
      <c r="BY1167" s="17"/>
      <c r="BZ1167" s="17">
        <v>8.2426763803932795E-2</v>
      </c>
      <c r="CA1167" s="17">
        <v>8.8804208223791106E-2</v>
      </c>
      <c r="CB1167" s="17">
        <v>0.110624860711558</v>
      </c>
      <c r="CC1167" s="17"/>
      <c r="CD1167" s="17">
        <v>8.2619958839845103E-2</v>
      </c>
      <c r="CE1167" s="17">
        <v>7.7352066349212906E-2</v>
      </c>
      <c r="CF1167" s="17">
        <v>9.9838200926924803E-2</v>
      </c>
      <c r="CG1167" s="17"/>
      <c r="CH1167" s="17">
        <v>8.2392372383654794E-2</v>
      </c>
      <c r="CI1167" s="17">
        <v>8.1496783228647104E-2</v>
      </c>
      <c r="CJ1167" s="17">
        <v>8.8573929548261002E-2</v>
      </c>
      <c r="CK1167" s="17"/>
      <c r="CL1167" s="17">
        <v>9.4136645763000001E-2</v>
      </c>
      <c r="CM1167" s="17">
        <v>7.1301585392537503E-2</v>
      </c>
      <c r="CN1167" s="17"/>
      <c r="CO1167" s="17">
        <v>5.6482629013889403E-2</v>
      </c>
      <c r="CP1167" s="17">
        <v>5.2447330947555298E-2</v>
      </c>
      <c r="CQ1167" s="17">
        <v>9.1388300655175503E-2</v>
      </c>
      <c r="CR1167" s="17">
        <v>0.138579694379761</v>
      </c>
    </row>
    <row r="1168" spans="2:96" x14ac:dyDescent="0.25">
      <c r="B1168" t="s">
        <v>502</v>
      </c>
      <c r="C1168" s="17">
        <v>3.2741075233189199E-2</v>
      </c>
      <c r="D1168" s="17">
        <v>2.9773643690069001E-2</v>
      </c>
      <c r="E1168" s="17">
        <v>3.4780017902239703E-2</v>
      </c>
      <c r="F1168" s="17"/>
      <c r="G1168" s="17">
        <v>2.8616802110237101E-2</v>
      </c>
      <c r="H1168" s="17">
        <v>1.7192440610847699E-2</v>
      </c>
      <c r="I1168" s="17">
        <v>5.6785512169103498E-2</v>
      </c>
      <c r="J1168" s="17">
        <v>4.2140098777388203E-2</v>
      </c>
      <c r="K1168" s="17">
        <v>2.3780331197162E-2</v>
      </c>
      <c r="L1168" s="17">
        <v>2.6995726827525199E-2</v>
      </c>
      <c r="M1168" s="17"/>
      <c r="N1168" s="17">
        <v>3.4093205335530598E-2</v>
      </c>
      <c r="O1168" s="17">
        <v>4.5679138691746897E-2</v>
      </c>
      <c r="P1168" s="17">
        <v>2.9882225261550099E-2</v>
      </c>
      <c r="Q1168" s="17">
        <v>2.0702849442653801E-2</v>
      </c>
      <c r="R1168" s="17"/>
      <c r="S1168" s="17">
        <v>1.8837559576536999E-2</v>
      </c>
      <c r="T1168" s="17">
        <v>2.58622730549978E-2</v>
      </c>
      <c r="U1168" s="17">
        <v>2.5220523289956699E-2</v>
      </c>
      <c r="V1168" s="17">
        <v>3.9283214700279498E-2</v>
      </c>
      <c r="W1168" s="17">
        <v>4.1798907785520999E-2</v>
      </c>
      <c r="X1168" s="17">
        <v>2.8057656416968901E-2</v>
      </c>
      <c r="Y1168" s="17">
        <v>6.16949519793051E-2</v>
      </c>
      <c r="Z1168" s="17">
        <v>2.6885856863462499E-2</v>
      </c>
      <c r="AA1168" s="17">
        <v>1.8602620472288101E-2</v>
      </c>
      <c r="AB1168" s="17">
        <v>2.8811292442850699E-2</v>
      </c>
      <c r="AC1168" s="17">
        <v>7.2372696624230598E-2</v>
      </c>
      <c r="AD1168" s="17">
        <v>4.8789454503752903E-2</v>
      </c>
      <c r="AE1168" s="17"/>
      <c r="AF1168" s="17">
        <v>3.1400283253257402E-2</v>
      </c>
      <c r="AG1168" s="17">
        <v>3.3426928546751798E-2</v>
      </c>
      <c r="AH1168" s="17">
        <v>4.3261745086173302E-2</v>
      </c>
      <c r="AI1168" s="17">
        <v>0.110199917234456</v>
      </c>
      <c r="AJ1168" s="17">
        <v>2.7331993628439698E-2</v>
      </c>
      <c r="AK1168" s="17"/>
      <c r="AL1168" s="17">
        <v>2.3424776022873999E-2</v>
      </c>
      <c r="AM1168" s="17">
        <v>2.38994511637458E-2</v>
      </c>
      <c r="AN1168" s="17">
        <v>5.61266817213944E-2</v>
      </c>
      <c r="AO1168" s="17"/>
      <c r="AP1168" s="17">
        <v>3.0950231727777899E-2</v>
      </c>
      <c r="AQ1168" s="17">
        <v>3.28521295982203E-2</v>
      </c>
      <c r="AR1168" s="17">
        <v>3.7898025524501902E-2</v>
      </c>
      <c r="AS1168" s="17">
        <v>1.7693262609291299E-2</v>
      </c>
      <c r="AT1168" s="17">
        <v>3.0094517846812999E-2</v>
      </c>
      <c r="AU1168" s="17"/>
      <c r="AV1168" s="17">
        <v>0</v>
      </c>
      <c r="AW1168" s="17">
        <v>3.77829542597653E-2</v>
      </c>
      <c r="AX1168" s="17">
        <v>2.00694178474345E-2</v>
      </c>
      <c r="AY1168" s="17">
        <v>5.1129883940677703E-2</v>
      </c>
      <c r="AZ1168" s="17">
        <v>2.6264167000340899E-2</v>
      </c>
      <c r="BA1168" s="17">
        <v>1.9366554424164899E-2</v>
      </c>
      <c r="BB1168" s="17">
        <v>4.7699885681541002E-2</v>
      </c>
      <c r="BC1168" s="17">
        <v>2.2940971308835802E-2</v>
      </c>
      <c r="BD1168" s="17">
        <v>2.1840111217851899E-2</v>
      </c>
      <c r="BE1168" s="17">
        <v>2.8525218183224801E-2</v>
      </c>
      <c r="BF1168" s="17">
        <v>4.1400697764733901E-2</v>
      </c>
      <c r="BG1168" s="17">
        <v>4.7859929665909802E-2</v>
      </c>
      <c r="BH1168" s="17">
        <v>7.48041916029238E-2</v>
      </c>
      <c r="BI1168" s="17">
        <v>3.8789733735067201E-2</v>
      </c>
      <c r="BJ1168" s="17">
        <v>0</v>
      </c>
      <c r="BK1168" s="17">
        <v>0</v>
      </c>
      <c r="BL1168" s="17"/>
      <c r="BM1168" s="17">
        <v>2.5283019654151299E-2</v>
      </c>
      <c r="BN1168" s="17">
        <v>3.6078406255826298E-2</v>
      </c>
      <c r="BO1168" s="17">
        <v>3.5395036070114301E-2</v>
      </c>
      <c r="BP1168" s="17">
        <v>4.83000386713184E-2</v>
      </c>
      <c r="BQ1168" s="17">
        <v>1.00673010280191E-2</v>
      </c>
      <c r="BR1168" s="17">
        <v>2.5191617963475101E-2</v>
      </c>
      <c r="BS1168" s="17"/>
      <c r="BT1168" s="17">
        <v>2.6364920353292701E-2</v>
      </c>
      <c r="BU1168" s="17">
        <v>4.3483218132753299E-2</v>
      </c>
      <c r="BV1168" s="17"/>
      <c r="BW1168" s="17">
        <v>3.4454231500551998E-2</v>
      </c>
      <c r="BX1168" s="17">
        <v>2.8356805621830999E-2</v>
      </c>
      <c r="BY1168" s="17"/>
      <c r="BZ1168" s="17">
        <v>3.2566110485645297E-2</v>
      </c>
      <c r="CA1168" s="17">
        <v>4.2049898848246198E-2</v>
      </c>
      <c r="CB1168" s="17">
        <v>0</v>
      </c>
      <c r="CC1168" s="17"/>
      <c r="CD1168" s="17">
        <v>3.2624036821024202E-2</v>
      </c>
      <c r="CE1168" s="17">
        <v>2.14777388223975E-2</v>
      </c>
      <c r="CF1168" s="17">
        <v>2.6140319824300401E-2</v>
      </c>
      <c r="CG1168" s="17"/>
      <c r="CH1168" s="17">
        <v>3.5028879145945997E-2</v>
      </c>
      <c r="CI1168" s="17">
        <v>2.41390375498769E-2</v>
      </c>
      <c r="CJ1168" s="17">
        <v>3.1638748877153802E-2</v>
      </c>
      <c r="CK1168" s="17"/>
      <c r="CL1168" s="17">
        <v>3.4168008957494098E-2</v>
      </c>
      <c r="CM1168" s="17">
        <v>3.1313850255342203E-2</v>
      </c>
      <c r="CN1168" s="17"/>
      <c r="CO1168" s="17">
        <v>0</v>
      </c>
      <c r="CP1168" s="17">
        <v>2.4000493329197601E-2</v>
      </c>
      <c r="CQ1168" s="17">
        <v>3.0657453346976601E-2</v>
      </c>
      <c r="CR1168" s="17">
        <v>6.5423079906478498E-2</v>
      </c>
    </row>
    <row r="1169" spans="2:96" x14ac:dyDescent="0.25">
      <c r="B1169" t="s">
        <v>503</v>
      </c>
      <c r="C1169" s="17">
        <v>5.5014710368210602E-2</v>
      </c>
      <c r="D1169" s="17">
        <v>4.9311317707152399E-2</v>
      </c>
      <c r="E1169" s="17">
        <v>5.9731941916656699E-2</v>
      </c>
      <c r="F1169" s="17"/>
      <c r="G1169" s="17">
        <v>3.1618787931240198E-2</v>
      </c>
      <c r="H1169" s="17">
        <v>4.2509741505857103E-2</v>
      </c>
      <c r="I1169" s="17">
        <v>7.4537355294248903E-2</v>
      </c>
      <c r="J1169" s="17">
        <v>6.3605531741608601E-2</v>
      </c>
      <c r="K1169" s="17">
        <v>7.2033247561819003E-2</v>
      </c>
      <c r="L1169" s="17">
        <v>4.64794290454556E-2</v>
      </c>
      <c r="M1169" s="17"/>
      <c r="N1169" s="17">
        <v>4.81929830491091E-2</v>
      </c>
      <c r="O1169" s="17">
        <v>7.3617179305631997E-2</v>
      </c>
      <c r="P1169" s="17">
        <v>4.2058232851670499E-2</v>
      </c>
      <c r="Q1169" s="17">
        <v>5.5011949658415299E-2</v>
      </c>
      <c r="R1169" s="17"/>
      <c r="S1169" s="17">
        <v>4.0179899070462703E-2</v>
      </c>
      <c r="T1169" s="17">
        <v>6.7947529371638102E-2</v>
      </c>
      <c r="U1169" s="17">
        <v>9.1717069138115601E-2</v>
      </c>
      <c r="V1169" s="17">
        <v>4.00123326351099E-2</v>
      </c>
      <c r="W1169" s="17">
        <v>4.9673508662501899E-2</v>
      </c>
      <c r="X1169" s="17">
        <v>5.3704659804682198E-2</v>
      </c>
      <c r="Y1169" s="17">
        <v>3.6270895483893999E-2</v>
      </c>
      <c r="Z1169" s="17">
        <v>5.8365210524691402E-2</v>
      </c>
      <c r="AA1169" s="17">
        <v>5.3605553635770797E-2</v>
      </c>
      <c r="AB1169" s="17">
        <v>7.2749277266089596E-2</v>
      </c>
      <c r="AC1169" s="17">
        <v>3.64641137108059E-2</v>
      </c>
      <c r="AD1169" s="17">
        <v>6.0030825801260498E-2</v>
      </c>
      <c r="AE1169" s="17"/>
      <c r="AF1169" s="17">
        <v>4.8791293053039898E-2</v>
      </c>
      <c r="AG1169" s="17">
        <v>6.9179792350874805E-2</v>
      </c>
      <c r="AH1169" s="17">
        <v>5.5252364382218103E-2</v>
      </c>
      <c r="AI1169" s="17">
        <v>3.9311482988884303E-2</v>
      </c>
      <c r="AJ1169" s="17">
        <v>5.3543697306258402E-2</v>
      </c>
      <c r="AK1169" s="17"/>
      <c r="AL1169" s="17">
        <v>3.3815819423298102E-2</v>
      </c>
      <c r="AM1169" s="17">
        <v>6.0678042884346903E-2</v>
      </c>
      <c r="AN1169" s="17">
        <v>4.8221782926614602E-2</v>
      </c>
      <c r="AO1169" s="17"/>
      <c r="AP1169" s="17">
        <v>4.9166456837409001E-2</v>
      </c>
      <c r="AQ1169" s="17">
        <v>5.5067595521693102E-2</v>
      </c>
      <c r="AR1169" s="17">
        <v>5.1240093679577603E-2</v>
      </c>
      <c r="AS1169" s="17">
        <v>6.2818968589659394E-2</v>
      </c>
      <c r="AT1169" s="17">
        <v>3.2851022895796403E-2</v>
      </c>
      <c r="AU1169" s="17"/>
      <c r="AV1169" s="17">
        <v>0</v>
      </c>
      <c r="AW1169" s="17">
        <v>2.4204488176214001E-2</v>
      </c>
      <c r="AX1169" s="17">
        <v>5.4373131582968998E-2</v>
      </c>
      <c r="AY1169" s="17">
        <v>6.9442867690506005E-2</v>
      </c>
      <c r="AZ1169" s="17">
        <v>2.0531620942143999E-2</v>
      </c>
      <c r="BA1169" s="17">
        <v>6.2564837530082906E-2</v>
      </c>
      <c r="BB1169" s="17">
        <v>6.2704612733820803E-2</v>
      </c>
      <c r="BC1169" s="17">
        <v>9.2030749391157005E-2</v>
      </c>
      <c r="BD1169" s="17">
        <v>5.8900931257389398E-2</v>
      </c>
      <c r="BE1169" s="17">
        <v>3.7955395166628797E-2</v>
      </c>
      <c r="BF1169" s="17">
        <v>6.8767351024277404E-2</v>
      </c>
      <c r="BG1169" s="17">
        <v>7.84977996388002E-2</v>
      </c>
      <c r="BH1169" s="17">
        <v>3.9180734270467199E-2</v>
      </c>
      <c r="BI1169" s="17">
        <v>1.97048917831203E-2</v>
      </c>
      <c r="BJ1169" s="17">
        <v>2.0598228416521799E-2</v>
      </c>
      <c r="BK1169" s="17">
        <v>8.0084933295172897E-2</v>
      </c>
      <c r="BL1169" s="17"/>
      <c r="BM1169" s="17">
        <v>6.3251864136418007E-2</v>
      </c>
      <c r="BN1169" s="17">
        <v>4.92714095855998E-2</v>
      </c>
      <c r="BO1169" s="17">
        <v>2.2184671454737199E-2</v>
      </c>
      <c r="BP1169" s="17">
        <v>6.0381725626231897E-2</v>
      </c>
      <c r="BQ1169" s="17">
        <v>6.8862292651196894E-2</v>
      </c>
      <c r="BR1169" s="17">
        <v>9.0198421330341894E-2</v>
      </c>
      <c r="BS1169" s="17"/>
      <c r="BT1169" s="17">
        <v>5.1788625750541099E-2</v>
      </c>
      <c r="BU1169" s="17">
        <v>6.0548176854098197E-2</v>
      </c>
      <c r="BV1169" s="17"/>
      <c r="BW1169" s="17">
        <v>4.9050648438006599E-2</v>
      </c>
      <c r="BX1169" s="17">
        <v>5.8593944627876801E-2</v>
      </c>
      <c r="BY1169" s="17"/>
      <c r="BZ1169" s="17">
        <v>5.88360277239749E-2</v>
      </c>
      <c r="CA1169" s="17">
        <v>4.8294585346452597E-2</v>
      </c>
      <c r="CB1169" s="17">
        <v>2.90493076097878E-2</v>
      </c>
      <c r="CC1169" s="17"/>
      <c r="CD1169" s="17">
        <v>5.1692090168075903E-2</v>
      </c>
      <c r="CE1169" s="17">
        <v>7.5668717431330204E-2</v>
      </c>
      <c r="CF1169" s="17">
        <v>7.0688467156641593E-2</v>
      </c>
      <c r="CG1169" s="17"/>
      <c r="CH1169" s="17">
        <v>5.4437897988573097E-2</v>
      </c>
      <c r="CI1169" s="17">
        <v>4.06679355867628E-2</v>
      </c>
      <c r="CJ1169" s="17">
        <v>8.6888884174091394E-2</v>
      </c>
      <c r="CK1169" s="17"/>
      <c r="CL1169" s="17">
        <v>5.7156489713304497E-2</v>
      </c>
      <c r="CM1169" s="17">
        <v>5.3081146028028103E-2</v>
      </c>
      <c r="CN1169" s="17"/>
      <c r="CO1169" s="17">
        <v>1.7483666272596E-2</v>
      </c>
      <c r="CP1169" s="17">
        <v>4.80182814250611E-2</v>
      </c>
      <c r="CQ1169" s="17">
        <v>5.8030489544315E-2</v>
      </c>
      <c r="CR1169" s="17">
        <v>7.6219087377852504E-2</v>
      </c>
    </row>
    <row r="1170" spans="2:96" x14ac:dyDescent="0.25">
      <c r="B1170" t="s">
        <v>504</v>
      </c>
      <c r="C1170" s="17">
        <v>8.0211159344566296E-2</v>
      </c>
      <c r="D1170" s="17">
        <v>8.5764235023671198E-2</v>
      </c>
      <c r="E1170" s="17">
        <v>7.52062730916742E-2</v>
      </c>
      <c r="F1170" s="17"/>
      <c r="G1170" s="17">
        <v>9.1616829898788901E-2</v>
      </c>
      <c r="H1170" s="17">
        <v>9.4405847143830504E-2</v>
      </c>
      <c r="I1170" s="17">
        <v>9.8080427722354396E-2</v>
      </c>
      <c r="J1170" s="17">
        <v>8.7595114011304404E-2</v>
      </c>
      <c r="K1170" s="17">
        <v>6.7573543040763795E-2</v>
      </c>
      <c r="L1170" s="17">
        <v>4.8950728310283402E-2</v>
      </c>
      <c r="M1170" s="17"/>
      <c r="N1170" s="17">
        <v>8.3019760225526498E-2</v>
      </c>
      <c r="O1170" s="17">
        <v>6.1440068321640798E-2</v>
      </c>
      <c r="P1170" s="17">
        <v>8.26825226546124E-2</v>
      </c>
      <c r="Q1170" s="17">
        <v>9.2654681118130897E-2</v>
      </c>
      <c r="R1170" s="17"/>
      <c r="S1170" s="17">
        <v>9.1085019269755804E-2</v>
      </c>
      <c r="T1170" s="17">
        <v>0.102425672642226</v>
      </c>
      <c r="U1170" s="17">
        <v>5.5510817985672103E-2</v>
      </c>
      <c r="V1170" s="17">
        <v>6.0426667059682797E-2</v>
      </c>
      <c r="W1170" s="17">
        <v>5.38598783202189E-2</v>
      </c>
      <c r="X1170" s="17">
        <v>8.7330884852233504E-2</v>
      </c>
      <c r="Y1170" s="17">
        <v>5.5985708372958999E-2</v>
      </c>
      <c r="Z1170" s="17">
        <v>7.1822823034901701E-2</v>
      </c>
      <c r="AA1170" s="17">
        <v>8.0475049637527704E-2</v>
      </c>
      <c r="AB1170" s="17">
        <v>0.11169842629210899</v>
      </c>
      <c r="AC1170" s="17">
        <v>7.2773583610291695E-2</v>
      </c>
      <c r="AD1170" s="17">
        <v>9.1223926435176003E-2</v>
      </c>
      <c r="AE1170" s="17"/>
      <c r="AF1170" s="17">
        <v>5.9951107752592402E-2</v>
      </c>
      <c r="AG1170" s="17">
        <v>0.103025879584193</v>
      </c>
      <c r="AH1170" s="17">
        <v>3.7226410716601099E-2</v>
      </c>
      <c r="AI1170" s="17">
        <v>8.8486055798637803E-2</v>
      </c>
      <c r="AJ1170" s="17">
        <v>0.1044853636943</v>
      </c>
      <c r="AK1170" s="17"/>
      <c r="AL1170" s="17">
        <v>5.05704489123475E-2</v>
      </c>
      <c r="AM1170" s="17">
        <v>9.7604786148127606E-2</v>
      </c>
      <c r="AN1170" s="17">
        <v>7.7172003535642394E-2</v>
      </c>
      <c r="AO1170" s="17"/>
      <c r="AP1170" s="17">
        <v>9.4967026452063494E-2</v>
      </c>
      <c r="AQ1170" s="17">
        <v>5.6435890774242999E-2</v>
      </c>
      <c r="AR1170" s="17">
        <v>8.4563889844648493E-2</v>
      </c>
      <c r="AS1170" s="17">
        <v>8.5849818944692499E-2</v>
      </c>
      <c r="AT1170" s="17">
        <v>3.4795638648175899E-2</v>
      </c>
      <c r="AU1170" s="17"/>
      <c r="AV1170" s="17">
        <v>0</v>
      </c>
      <c r="AW1170" s="17">
        <v>9.0734902360109407E-2</v>
      </c>
      <c r="AX1170" s="17">
        <v>0.109053001906081</v>
      </c>
      <c r="AY1170" s="17">
        <v>5.0823816485121402E-2</v>
      </c>
      <c r="AZ1170" s="17">
        <v>7.0154726916690696E-2</v>
      </c>
      <c r="BA1170" s="17">
        <v>9.0269101025600498E-2</v>
      </c>
      <c r="BB1170" s="17">
        <v>8.9602388743961606E-2</v>
      </c>
      <c r="BC1170" s="17">
        <v>7.9809169840473301E-2</v>
      </c>
      <c r="BD1170" s="17">
        <v>7.6558995736479493E-2</v>
      </c>
      <c r="BE1170" s="17">
        <v>6.8583338204637995E-2</v>
      </c>
      <c r="BF1170" s="17">
        <v>1.54962652404524E-2</v>
      </c>
      <c r="BG1170" s="17">
        <v>9.6883176368018603E-2</v>
      </c>
      <c r="BH1170" s="17">
        <v>0.106075497464338</v>
      </c>
      <c r="BI1170" s="17">
        <v>9.5658041601687893E-2</v>
      </c>
      <c r="BJ1170" s="17">
        <v>6.9666080358889701E-2</v>
      </c>
      <c r="BK1170" s="17">
        <v>0.132586059353547</v>
      </c>
      <c r="BL1170" s="17"/>
      <c r="BM1170" s="17">
        <v>7.0736002140268206E-2</v>
      </c>
      <c r="BN1170" s="17">
        <v>7.0513164009097906E-2</v>
      </c>
      <c r="BO1170" s="17">
        <v>0.10755660090939501</v>
      </c>
      <c r="BP1170" s="17">
        <v>9.0410251822471505E-2</v>
      </c>
      <c r="BQ1170" s="17">
        <v>8.4398382469039496E-2</v>
      </c>
      <c r="BR1170" s="17">
        <v>5.6376568362349999E-2</v>
      </c>
      <c r="BS1170" s="17"/>
      <c r="BT1170" s="17">
        <v>7.5201199707809196E-2</v>
      </c>
      <c r="BU1170" s="17">
        <v>8.7325621957546104E-2</v>
      </c>
      <c r="BV1170" s="17"/>
      <c r="BW1170" s="17">
        <v>7.9497770816336993E-2</v>
      </c>
      <c r="BX1170" s="17">
        <v>8.1050897763005794E-2</v>
      </c>
      <c r="BY1170" s="17"/>
      <c r="BZ1170" s="17">
        <v>8.3273710045800503E-2</v>
      </c>
      <c r="CA1170" s="17">
        <v>7.1743998051463795E-2</v>
      </c>
      <c r="CB1170" s="17">
        <v>5.1909077655077303E-2</v>
      </c>
      <c r="CC1170" s="17"/>
      <c r="CD1170" s="17">
        <v>8.0463397054604494E-2</v>
      </c>
      <c r="CE1170" s="17">
        <v>7.3752372133201599E-2</v>
      </c>
      <c r="CF1170" s="17">
        <v>0.12730722223591601</v>
      </c>
      <c r="CG1170" s="17"/>
      <c r="CH1170" s="17">
        <v>7.9554215897423494E-2</v>
      </c>
      <c r="CI1170" s="17">
        <v>7.6793773406841001E-2</v>
      </c>
      <c r="CJ1170" s="17">
        <v>0.117998473228577</v>
      </c>
      <c r="CK1170" s="17"/>
      <c r="CL1170" s="17">
        <v>8.9990018433731403E-2</v>
      </c>
      <c r="CM1170" s="17">
        <v>6.7688323878732595E-2</v>
      </c>
      <c r="CN1170" s="17"/>
      <c r="CO1170" s="17">
        <v>9.0216213323274896E-2</v>
      </c>
      <c r="CP1170" s="17">
        <v>7.3676902884100601E-2</v>
      </c>
      <c r="CQ1170" s="17">
        <v>7.9216873934993395E-2</v>
      </c>
      <c r="CR1170" s="17">
        <v>9.0980453940030404E-2</v>
      </c>
    </row>
    <row r="1171" spans="2:96" x14ac:dyDescent="0.25">
      <c r="B1171" t="s">
        <v>505</v>
      </c>
      <c r="C1171" s="17">
        <v>8.6840668525465098E-2</v>
      </c>
      <c r="D1171" s="17">
        <v>8.77597401368235E-2</v>
      </c>
      <c r="E1171" s="17">
        <v>8.6408723118623396E-2</v>
      </c>
      <c r="F1171" s="17"/>
      <c r="G1171" s="17">
        <v>7.6795975256322493E-2</v>
      </c>
      <c r="H1171" s="17">
        <v>0.10194877618369901</v>
      </c>
      <c r="I1171" s="17">
        <v>0.10314422444396</v>
      </c>
      <c r="J1171" s="17">
        <v>9.9780273086095994E-2</v>
      </c>
      <c r="K1171" s="17">
        <v>8.2023696117838593E-2</v>
      </c>
      <c r="L1171" s="17">
        <v>6.0604492703103897E-2</v>
      </c>
      <c r="M1171" s="17"/>
      <c r="N1171" s="17">
        <v>0.10098846945377001</v>
      </c>
      <c r="O1171" s="17">
        <v>0.100279609680183</v>
      </c>
      <c r="P1171" s="17">
        <v>8.0333363988171994E-2</v>
      </c>
      <c r="Q1171" s="17">
        <v>6.4273398041602897E-2</v>
      </c>
      <c r="R1171" s="17"/>
      <c r="S1171" s="17">
        <v>8.7567884556402201E-2</v>
      </c>
      <c r="T1171" s="17">
        <v>0.110296199288843</v>
      </c>
      <c r="U1171" s="17">
        <v>0.106586586139091</v>
      </c>
      <c r="V1171" s="17">
        <v>4.2775231154986097E-2</v>
      </c>
      <c r="W1171" s="17">
        <v>8.2072734892574606E-2</v>
      </c>
      <c r="X1171" s="17">
        <v>7.6206865009158201E-2</v>
      </c>
      <c r="Y1171" s="17">
        <v>8.6550949533459806E-2</v>
      </c>
      <c r="Z1171" s="17">
        <v>4.8757868637592398E-2</v>
      </c>
      <c r="AA1171" s="17">
        <v>7.8812762737431E-2</v>
      </c>
      <c r="AB1171" s="17">
        <v>0.129084645825017</v>
      </c>
      <c r="AC1171" s="17">
        <v>8.6775046888122098E-2</v>
      </c>
      <c r="AD1171" s="17">
        <v>5.8206833143982201E-2</v>
      </c>
      <c r="AE1171" s="17"/>
      <c r="AF1171" s="17">
        <v>7.8093951498765302E-2</v>
      </c>
      <c r="AG1171" s="17">
        <v>8.5112558261573198E-2</v>
      </c>
      <c r="AH1171" s="17">
        <v>7.58473484583157E-2</v>
      </c>
      <c r="AI1171" s="17">
        <v>3.4363215631030897E-2</v>
      </c>
      <c r="AJ1171" s="17">
        <v>7.2879604009025295E-2</v>
      </c>
      <c r="AK1171" s="17"/>
      <c r="AL1171" s="17">
        <v>7.5496719079696697E-2</v>
      </c>
      <c r="AM1171" s="17">
        <v>9.9224987977104898E-2</v>
      </c>
      <c r="AN1171" s="17">
        <v>7.6149775762762204E-2</v>
      </c>
      <c r="AO1171" s="17"/>
      <c r="AP1171" s="17">
        <v>6.8401200761723596E-2</v>
      </c>
      <c r="AQ1171" s="17">
        <v>9.2017976170089097E-2</v>
      </c>
      <c r="AR1171" s="17">
        <v>8.4075493255769199E-2</v>
      </c>
      <c r="AS1171" s="17">
        <v>0.110026078861811</v>
      </c>
      <c r="AT1171" s="17">
        <v>0.21022790348717901</v>
      </c>
      <c r="AU1171" s="17"/>
      <c r="AV1171" s="17">
        <v>0</v>
      </c>
      <c r="AW1171" s="17">
        <v>4.6767454064942302E-2</v>
      </c>
      <c r="AX1171" s="17">
        <v>0.12674431592799101</v>
      </c>
      <c r="AY1171" s="17">
        <v>4.7233557840987601E-2</v>
      </c>
      <c r="AZ1171" s="17">
        <v>6.7286533335340903E-2</v>
      </c>
      <c r="BA1171" s="17">
        <v>6.68556652599573E-2</v>
      </c>
      <c r="BB1171" s="17">
        <v>0.106622192233956</v>
      </c>
      <c r="BC1171" s="17">
        <v>0.118290746819513</v>
      </c>
      <c r="BD1171" s="17">
        <v>9.1422514610919894E-2</v>
      </c>
      <c r="BE1171" s="17">
        <v>8.8418039524455996E-2</v>
      </c>
      <c r="BF1171" s="17">
        <v>0.101774934223473</v>
      </c>
      <c r="BG1171" s="17">
        <v>6.1540495760042398E-2</v>
      </c>
      <c r="BH1171" s="17">
        <v>9.9756449813817802E-2</v>
      </c>
      <c r="BI1171" s="17">
        <v>0.115304971609846</v>
      </c>
      <c r="BJ1171" s="17">
        <v>0.163810632136343</v>
      </c>
      <c r="BK1171" s="17">
        <v>4.2920019381166102E-2</v>
      </c>
      <c r="BL1171" s="17"/>
      <c r="BM1171" s="17">
        <v>8.0760017494692707E-2</v>
      </c>
      <c r="BN1171" s="17">
        <v>8.8360623774714306E-2</v>
      </c>
      <c r="BO1171" s="17">
        <v>0.10143184512824201</v>
      </c>
      <c r="BP1171" s="17">
        <v>8.2879656704711396E-2</v>
      </c>
      <c r="BQ1171" s="17">
        <v>9.3302155325525299E-2</v>
      </c>
      <c r="BR1171" s="17">
        <v>6.8858185595583696E-2</v>
      </c>
      <c r="BS1171" s="17"/>
      <c r="BT1171" s="17">
        <v>8.4428273282980804E-2</v>
      </c>
      <c r="BU1171" s="17">
        <v>9.1175106403668896E-2</v>
      </c>
      <c r="BV1171" s="17"/>
      <c r="BW1171" s="17">
        <v>8.2344637927276601E-2</v>
      </c>
      <c r="BX1171" s="17">
        <v>9.4211368872680806E-2</v>
      </c>
      <c r="BY1171" s="17"/>
      <c r="BZ1171" s="17">
        <v>8.6843818478485699E-2</v>
      </c>
      <c r="CA1171" s="17">
        <v>9.8309907270188707E-2</v>
      </c>
      <c r="CB1171" s="17">
        <v>5.4363953934754503E-2</v>
      </c>
      <c r="CC1171" s="17"/>
      <c r="CD1171" s="17">
        <v>8.51886020670162E-2</v>
      </c>
      <c r="CE1171" s="17">
        <v>7.3007368585020799E-2</v>
      </c>
      <c r="CF1171" s="17">
        <v>0.11620523873844101</v>
      </c>
      <c r="CG1171" s="17"/>
      <c r="CH1171" s="17">
        <v>9.1380228745115102E-2</v>
      </c>
      <c r="CI1171" s="17">
        <v>8.1391330295149E-2</v>
      </c>
      <c r="CJ1171" s="17">
        <v>8.6837863875785001E-2</v>
      </c>
      <c r="CK1171" s="17"/>
      <c r="CL1171" s="17">
        <v>8.9289918441920399E-2</v>
      </c>
      <c r="CM1171" s="17">
        <v>8.6563320291502197E-2</v>
      </c>
      <c r="CN1171" s="17"/>
      <c r="CO1171" s="17">
        <v>8.3460959455423006E-2</v>
      </c>
      <c r="CP1171" s="17">
        <v>8.2634359845967495E-2</v>
      </c>
      <c r="CQ1171" s="17">
        <v>8.7601587834089598E-2</v>
      </c>
      <c r="CR1171" s="17">
        <v>9.4635993044700897E-2</v>
      </c>
    </row>
    <row r="1172" spans="2:96" x14ac:dyDescent="0.25">
      <c r="B1172" t="s">
        <v>506</v>
      </c>
      <c r="C1172" s="17">
        <v>0.14988717890911099</v>
      </c>
      <c r="D1172" s="17">
        <v>0.14785823290368799</v>
      </c>
      <c r="E1172" s="17">
        <v>0.152681397557098</v>
      </c>
      <c r="F1172" s="17"/>
      <c r="G1172" s="17">
        <v>0.13791352077876001</v>
      </c>
      <c r="H1172" s="17">
        <v>0.14740026247162499</v>
      </c>
      <c r="I1172" s="17">
        <v>0.130308304016622</v>
      </c>
      <c r="J1172" s="17">
        <v>0.159611751550884</v>
      </c>
      <c r="K1172" s="17">
        <v>0.15140178787377601</v>
      </c>
      <c r="L1172" s="17">
        <v>0.16687497248431299</v>
      </c>
      <c r="M1172" s="17"/>
      <c r="N1172" s="17">
        <v>0.16115904329410899</v>
      </c>
      <c r="O1172" s="17">
        <v>0.14351668831846301</v>
      </c>
      <c r="P1172" s="17">
        <v>0.13068201071764099</v>
      </c>
      <c r="Q1172" s="17">
        <v>0.162843436600107</v>
      </c>
      <c r="R1172" s="17"/>
      <c r="S1172" s="17">
        <v>0.153235490437448</v>
      </c>
      <c r="T1172" s="17">
        <v>0.146164481875626</v>
      </c>
      <c r="U1172" s="17">
        <v>0.17832048639357601</v>
      </c>
      <c r="V1172" s="17">
        <v>0.14254055217977701</v>
      </c>
      <c r="W1172" s="17">
        <v>0.114461579669926</v>
      </c>
      <c r="X1172" s="17">
        <v>0.18608857391981901</v>
      </c>
      <c r="Y1172" s="17">
        <v>0.20038927097616099</v>
      </c>
      <c r="Z1172" s="17">
        <v>0.176207874518573</v>
      </c>
      <c r="AA1172" s="17">
        <v>0.15874620753437799</v>
      </c>
      <c r="AB1172" s="17">
        <v>7.9856699227335695E-2</v>
      </c>
      <c r="AC1172" s="17">
        <v>0.10526267250725301</v>
      </c>
      <c r="AD1172" s="17">
        <v>0.152444817252118</v>
      </c>
      <c r="AE1172" s="17"/>
      <c r="AF1172" s="17">
        <v>0.16031178492391701</v>
      </c>
      <c r="AG1172" s="17">
        <v>0.13141903627301599</v>
      </c>
      <c r="AH1172" s="17">
        <v>0.15305177753799301</v>
      </c>
      <c r="AI1172" s="17">
        <v>0.115859603489326</v>
      </c>
      <c r="AJ1172" s="17">
        <v>0.14732551009584499</v>
      </c>
      <c r="AK1172" s="17"/>
      <c r="AL1172" s="17">
        <v>0.14716598528425101</v>
      </c>
      <c r="AM1172" s="17">
        <v>0.13269900446483299</v>
      </c>
      <c r="AN1172" s="17">
        <v>0.161368327656426</v>
      </c>
      <c r="AO1172" s="17"/>
      <c r="AP1172" s="17">
        <v>0.16108208033669</v>
      </c>
      <c r="AQ1172" s="17">
        <v>0.15500656295414</v>
      </c>
      <c r="AR1172" s="17">
        <v>0.132797019475281</v>
      </c>
      <c r="AS1172" s="17">
        <v>0.17675375568403401</v>
      </c>
      <c r="AT1172" s="17">
        <v>0.147433079915991</v>
      </c>
      <c r="AU1172" s="17"/>
      <c r="AV1172" s="17">
        <v>0.67005608797476102</v>
      </c>
      <c r="AW1172" s="17">
        <v>0.147221432840827</v>
      </c>
      <c r="AX1172" s="17">
        <v>0.13170594133341099</v>
      </c>
      <c r="AY1172" s="17">
        <v>0.153159068277719</v>
      </c>
      <c r="AZ1172" s="17">
        <v>0.141687572626853</v>
      </c>
      <c r="BA1172" s="17">
        <v>0.14061808150874699</v>
      </c>
      <c r="BB1172" s="17">
        <v>0.15167717163876701</v>
      </c>
      <c r="BC1172" s="17">
        <v>0.16005228831752999</v>
      </c>
      <c r="BD1172" s="17">
        <v>9.4738823855184104E-2</v>
      </c>
      <c r="BE1172" s="17">
        <v>0.11961433110176101</v>
      </c>
      <c r="BF1172" s="17">
        <v>0.18950378218693201</v>
      </c>
      <c r="BG1172" s="17">
        <v>0.19283967368013899</v>
      </c>
      <c r="BH1172" s="17">
        <v>0.14983712672363</v>
      </c>
      <c r="BI1172" s="17">
        <v>0.13779314611976601</v>
      </c>
      <c r="BJ1172" s="17">
        <v>0.162700902633962</v>
      </c>
      <c r="BK1172" s="17">
        <v>0.112721955302171</v>
      </c>
      <c r="BL1172" s="17"/>
      <c r="BM1172" s="17">
        <v>0.16754630426817499</v>
      </c>
      <c r="BN1172" s="17">
        <v>0.158169798100603</v>
      </c>
      <c r="BO1172" s="17">
        <v>0.114751007529206</v>
      </c>
      <c r="BP1172" s="17">
        <v>0.14959308882217601</v>
      </c>
      <c r="BQ1172" s="17">
        <v>0.14460510187539</v>
      </c>
      <c r="BR1172" s="17">
        <v>0.135304124798173</v>
      </c>
      <c r="BS1172" s="17"/>
      <c r="BT1172" s="17">
        <v>0.152269196407472</v>
      </c>
      <c r="BU1172" s="17">
        <v>0.13884414431586301</v>
      </c>
      <c r="BV1172" s="17"/>
      <c r="BW1172" s="17">
        <v>0.16276172408790901</v>
      </c>
      <c r="BX1172" s="17">
        <v>0.13346549749491801</v>
      </c>
      <c r="BY1172" s="17"/>
      <c r="BZ1172" s="17">
        <v>0.14442805608534501</v>
      </c>
      <c r="CA1172" s="17">
        <v>0.15021100433889001</v>
      </c>
      <c r="CB1172" s="17">
        <v>0.221023586854876</v>
      </c>
      <c r="CC1172" s="17"/>
      <c r="CD1172" s="17">
        <v>0.15548135484216799</v>
      </c>
      <c r="CE1172" s="17">
        <v>0.143957071391563</v>
      </c>
      <c r="CF1172" s="17">
        <v>7.6097425484733194E-2</v>
      </c>
      <c r="CG1172" s="17"/>
      <c r="CH1172" s="17">
        <v>0.15123203325527801</v>
      </c>
      <c r="CI1172" s="17">
        <v>0.123744906093313</v>
      </c>
      <c r="CJ1172" s="17">
        <v>0.12646376212913299</v>
      </c>
      <c r="CK1172" s="17"/>
      <c r="CL1172" s="17">
        <v>0.14230912007868299</v>
      </c>
      <c r="CM1172" s="17">
        <v>0.157920515034492</v>
      </c>
      <c r="CN1172" s="17"/>
      <c r="CO1172" s="17">
        <v>0.15342380250162699</v>
      </c>
      <c r="CP1172" s="17">
        <v>0.15202626638257399</v>
      </c>
      <c r="CQ1172" s="17">
        <v>0.155110413905029</v>
      </c>
      <c r="CR1172" s="17">
        <v>0.13437909736272699</v>
      </c>
    </row>
    <row r="1173" spans="2:96" x14ac:dyDescent="0.25">
      <c r="B1173" t="s">
        <v>507</v>
      </c>
      <c r="C1173" s="17">
        <v>0.151063500157849</v>
      </c>
      <c r="D1173" s="17">
        <v>0.140849841959241</v>
      </c>
      <c r="E1173" s="17">
        <v>0.16187782404659901</v>
      </c>
      <c r="F1173" s="17"/>
      <c r="G1173" s="17">
        <v>0.19391439429671201</v>
      </c>
      <c r="H1173" s="17">
        <v>0.12913762362239201</v>
      </c>
      <c r="I1173" s="17">
        <v>0.14847801639022701</v>
      </c>
      <c r="J1173" s="17">
        <v>0.14078985202042199</v>
      </c>
      <c r="K1173" s="17">
        <v>0.150677015172758</v>
      </c>
      <c r="L1173" s="17">
        <v>0.15117969942594001</v>
      </c>
      <c r="M1173" s="17"/>
      <c r="N1173" s="17">
        <v>0.15016035331382199</v>
      </c>
      <c r="O1173" s="17">
        <v>0.147475820681227</v>
      </c>
      <c r="P1173" s="17">
        <v>0.16285212084655901</v>
      </c>
      <c r="Q1173" s="17">
        <v>0.14706826425337</v>
      </c>
      <c r="R1173" s="17"/>
      <c r="S1173" s="17">
        <v>0.14669019275345799</v>
      </c>
      <c r="T1173" s="17">
        <v>0.14435443698634401</v>
      </c>
      <c r="U1173" s="17">
        <v>0.11555178836079399</v>
      </c>
      <c r="V1173" s="17">
        <v>0.175579162139676</v>
      </c>
      <c r="W1173" s="17">
        <v>0.17557908676417</v>
      </c>
      <c r="X1173" s="17">
        <v>0.16953034422947599</v>
      </c>
      <c r="Y1173" s="17">
        <v>0.171459970862576</v>
      </c>
      <c r="Z1173" s="17">
        <v>0.18068337434835899</v>
      </c>
      <c r="AA1173" s="17">
        <v>0.150076589678526</v>
      </c>
      <c r="AB1173" s="17">
        <v>0.11889250834541901</v>
      </c>
      <c r="AC1173" s="17">
        <v>0.153254127595396</v>
      </c>
      <c r="AD1173" s="17">
        <v>0.112115389118392</v>
      </c>
      <c r="AE1173" s="17"/>
      <c r="AF1173" s="17">
        <v>0.14591300072899599</v>
      </c>
      <c r="AG1173" s="17">
        <v>0.140848781195166</v>
      </c>
      <c r="AH1173" s="17">
        <v>0.17900623157634499</v>
      </c>
      <c r="AI1173" s="17">
        <v>3.3568269624751297E-2</v>
      </c>
      <c r="AJ1173" s="17">
        <v>0.20240091786430001</v>
      </c>
      <c r="AK1173" s="17"/>
      <c r="AL1173" s="17">
        <v>0.153919223753929</v>
      </c>
      <c r="AM1173" s="17">
        <v>0.151550852535658</v>
      </c>
      <c r="AN1173" s="17">
        <v>0.13038339072380301</v>
      </c>
      <c r="AO1173" s="17"/>
      <c r="AP1173" s="17">
        <v>0.14865009409456501</v>
      </c>
      <c r="AQ1173" s="17">
        <v>0.18241536014385901</v>
      </c>
      <c r="AR1173" s="17">
        <v>0.13247336548717201</v>
      </c>
      <c r="AS1173" s="17">
        <v>0.135896526606369</v>
      </c>
      <c r="AT1173" s="17">
        <v>8.8170069798024706E-2</v>
      </c>
      <c r="AU1173" s="17"/>
      <c r="AV1173" s="17">
        <v>0</v>
      </c>
      <c r="AW1173" s="17">
        <v>0.13120839693741701</v>
      </c>
      <c r="AX1173" s="17">
        <v>0.13266967838355301</v>
      </c>
      <c r="AY1173" s="17">
        <v>0.15249020444660899</v>
      </c>
      <c r="AZ1173" s="17">
        <v>0.17862011678508799</v>
      </c>
      <c r="BA1173" s="17">
        <v>0.17999379974371901</v>
      </c>
      <c r="BB1173" s="17">
        <v>0.143475236308997</v>
      </c>
      <c r="BC1173" s="17">
        <v>0.147788463140274</v>
      </c>
      <c r="BD1173" s="17">
        <v>0.143702317061561</v>
      </c>
      <c r="BE1173" s="17">
        <v>9.3075760365023297E-2</v>
      </c>
      <c r="BF1173" s="17">
        <v>0.123510024325353</v>
      </c>
      <c r="BG1173" s="17">
        <v>0.211359056285188</v>
      </c>
      <c r="BH1173" s="17">
        <v>0.101094112269467</v>
      </c>
      <c r="BI1173" s="17">
        <v>0.26309726776972697</v>
      </c>
      <c r="BJ1173" s="17">
        <v>8.4666927998251804E-2</v>
      </c>
      <c r="BK1173" s="17">
        <v>0.14688154085697899</v>
      </c>
      <c r="BL1173" s="17"/>
      <c r="BM1173" s="17">
        <v>0.13050204061186099</v>
      </c>
      <c r="BN1173" s="17">
        <v>0.15141152075913999</v>
      </c>
      <c r="BO1173" s="17">
        <v>0.17078511479779901</v>
      </c>
      <c r="BP1173" s="17">
        <v>0.144243727756659</v>
      </c>
      <c r="BQ1173" s="17">
        <v>0.14465232522071</v>
      </c>
      <c r="BR1173" s="17">
        <v>0.21720970136048601</v>
      </c>
      <c r="BS1173" s="17"/>
      <c r="BT1173" s="17">
        <v>0.142877187725543</v>
      </c>
      <c r="BU1173" s="17">
        <v>0.16381132461209699</v>
      </c>
      <c r="BV1173" s="17"/>
      <c r="BW1173" s="17">
        <v>0.13974713627951499</v>
      </c>
      <c r="BX1173" s="17">
        <v>0.145522660595895</v>
      </c>
      <c r="BY1173" s="17"/>
      <c r="BZ1173" s="17">
        <v>0.14594079417566699</v>
      </c>
      <c r="CA1173" s="17">
        <v>0.17765706856571301</v>
      </c>
      <c r="CB1173" s="17">
        <v>0.10696147402924</v>
      </c>
      <c r="CC1173" s="17"/>
      <c r="CD1173" s="17">
        <v>0.14960159662344899</v>
      </c>
      <c r="CE1173" s="17">
        <v>0.122492430556795</v>
      </c>
      <c r="CF1173" s="17">
        <v>0.132939502933929</v>
      </c>
      <c r="CG1173" s="17"/>
      <c r="CH1173" s="17">
        <v>0.154313550652349</v>
      </c>
      <c r="CI1173" s="17">
        <v>0.15484048753968399</v>
      </c>
      <c r="CJ1173" s="17">
        <v>0.13518704116041</v>
      </c>
      <c r="CK1173" s="17"/>
      <c r="CL1173" s="17">
        <v>0.13341896866887601</v>
      </c>
      <c r="CM1173" s="17">
        <v>0.16157050530901901</v>
      </c>
      <c r="CN1173" s="17"/>
      <c r="CO1173" s="17">
        <v>0.12582273120492199</v>
      </c>
      <c r="CP1173" s="17">
        <v>0.14427317904636699</v>
      </c>
      <c r="CQ1173" s="17">
        <v>0.17458607139035001</v>
      </c>
      <c r="CR1173" s="17">
        <v>0.12762010156984799</v>
      </c>
    </row>
    <row r="1174" spans="2:96" x14ac:dyDescent="0.25">
      <c r="B1174" t="s">
        <v>508</v>
      </c>
      <c r="C1174" s="17">
        <v>0.16181071479450099</v>
      </c>
      <c r="D1174" s="17">
        <v>0.173947110155657</v>
      </c>
      <c r="E1174" s="17">
        <v>0.15079969710746299</v>
      </c>
      <c r="F1174" s="17"/>
      <c r="G1174" s="17">
        <v>0.17301852531367001</v>
      </c>
      <c r="H1174" s="17">
        <v>0.15299514189060801</v>
      </c>
      <c r="I1174" s="17">
        <v>0.11601616380454401</v>
      </c>
      <c r="J1174" s="17">
        <v>0.14556971897193199</v>
      </c>
      <c r="K1174" s="17">
        <v>0.14286237877122601</v>
      </c>
      <c r="L1174" s="17">
        <v>0.22480767027248</v>
      </c>
      <c r="M1174" s="17"/>
      <c r="N1174" s="17">
        <v>0.16575343080135299</v>
      </c>
      <c r="O1174" s="17">
        <v>0.16557658425038499</v>
      </c>
      <c r="P1174" s="17">
        <v>0.15613918549028</v>
      </c>
      <c r="Q1174" s="17">
        <v>0.15647401078374701</v>
      </c>
      <c r="R1174" s="17"/>
      <c r="S1174" s="17">
        <v>0.16618380955060499</v>
      </c>
      <c r="T1174" s="17">
        <v>0.161354889923286</v>
      </c>
      <c r="U1174" s="17">
        <v>0.19638242218556301</v>
      </c>
      <c r="V1174" s="17">
        <v>0.19569786823754101</v>
      </c>
      <c r="W1174" s="17">
        <v>0.177754132905725</v>
      </c>
      <c r="X1174" s="17">
        <v>0.139257355953644</v>
      </c>
      <c r="Y1174" s="17">
        <v>0.14397612527317499</v>
      </c>
      <c r="Z1174" s="17">
        <v>0.107619690149182</v>
      </c>
      <c r="AA1174" s="17">
        <v>0.121962191343571</v>
      </c>
      <c r="AB1174" s="17">
        <v>0.170802477776619</v>
      </c>
      <c r="AC1174" s="17">
        <v>0.19051388204747199</v>
      </c>
      <c r="AD1174" s="17">
        <v>0.17086231829465301</v>
      </c>
      <c r="AE1174" s="17"/>
      <c r="AF1174" s="17">
        <v>0.183949304008308</v>
      </c>
      <c r="AG1174" s="17">
        <v>0.158095997441104</v>
      </c>
      <c r="AH1174" s="17">
        <v>0.18477146362513999</v>
      </c>
      <c r="AI1174" s="17">
        <v>0.117383025475716</v>
      </c>
      <c r="AJ1174" s="17">
        <v>0.11474556062510601</v>
      </c>
      <c r="AK1174" s="17"/>
      <c r="AL1174" s="17">
        <v>0.19329694399814901</v>
      </c>
      <c r="AM1174" s="17">
        <v>0.166621734032944</v>
      </c>
      <c r="AN1174" s="17">
        <v>0.121255613656678</v>
      </c>
      <c r="AO1174" s="17"/>
      <c r="AP1174" s="17">
        <v>0.17209725113461699</v>
      </c>
      <c r="AQ1174" s="17">
        <v>0.170554341845462</v>
      </c>
      <c r="AR1174" s="17">
        <v>0.16911039171487899</v>
      </c>
      <c r="AS1174" s="17">
        <v>0.115932544101377</v>
      </c>
      <c r="AT1174" s="17">
        <v>0.142344122683738</v>
      </c>
      <c r="AU1174" s="17"/>
      <c r="AV1174" s="17">
        <v>0.152769603320837</v>
      </c>
      <c r="AW1174" s="17">
        <v>0.179489986079372</v>
      </c>
      <c r="AX1174" s="17">
        <v>0.11503384369985099</v>
      </c>
      <c r="AY1174" s="17">
        <v>0.19148811013130801</v>
      </c>
      <c r="AZ1174" s="17">
        <v>0.15350371772192001</v>
      </c>
      <c r="BA1174" s="17">
        <v>0.16123287282681001</v>
      </c>
      <c r="BB1174" s="17">
        <v>0.115326122715751</v>
      </c>
      <c r="BC1174" s="17">
        <v>0.131353944594367</v>
      </c>
      <c r="BD1174" s="17">
        <v>0.23684512347112599</v>
      </c>
      <c r="BE1174" s="17">
        <v>0.20425400861741699</v>
      </c>
      <c r="BF1174" s="17">
        <v>0.167467869264638</v>
      </c>
      <c r="BG1174" s="17">
        <v>0.140272461315086</v>
      </c>
      <c r="BH1174" s="17">
        <v>0.22531194398863799</v>
      </c>
      <c r="BI1174" s="17">
        <v>0.17783126771222699</v>
      </c>
      <c r="BJ1174" s="17">
        <v>0.15422497002807301</v>
      </c>
      <c r="BK1174" s="17">
        <v>0.20640430089730299</v>
      </c>
      <c r="BL1174" s="17"/>
      <c r="BM1174" s="17">
        <v>0.151143868739989</v>
      </c>
      <c r="BN1174" s="17">
        <v>0.173098652176256</v>
      </c>
      <c r="BO1174" s="17">
        <v>0.163908857533096</v>
      </c>
      <c r="BP1174" s="17">
        <v>0.15473589921880601</v>
      </c>
      <c r="BQ1174" s="17">
        <v>0.18099791207413099</v>
      </c>
      <c r="BR1174" s="17">
        <v>0.130777785908923</v>
      </c>
      <c r="BS1174" s="17"/>
      <c r="BT1174" s="17">
        <v>0.16266771355790699</v>
      </c>
      <c r="BU1174" s="17">
        <v>0.16345923173238799</v>
      </c>
      <c r="BV1174" s="17"/>
      <c r="BW1174" s="17">
        <v>0.16583161265962201</v>
      </c>
      <c r="BX1174" s="17">
        <v>0.1774590035104</v>
      </c>
      <c r="BY1174" s="17"/>
      <c r="BZ1174" s="17">
        <v>0.167728117145936</v>
      </c>
      <c r="CA1174" s="17">
        <v>0.138288262641516</v>
      </c>
      <c r="CB1174" s="17">
        <v>0.14318070405387201</v>
      </c>
      <c r="CC1174" s="17"/>
      <c r="CD1174" s="17">
        <v>0.16685905574727</v>
      </c>
      <c r="CE1174" s="17">
        <v>0.143220321934765</v>
      </c>
      <c r="CF1174" s="17">
        <v>0.18330193022213301</v>
      </c>
      <c r="CG1174" s="17"/>
      <c r="CH1174" s="17">
        <v>0.16535107483729999</v>
      </c>
      <c r="CI1174" s="17">
        <v>0.14241015941976501</v>
      </c>
      <c r="CJ1174" s="17">
        <v>0.158208749577532</v>
      </c>
      <c r="CK1174" s="17"/>
      <c r="CL1174" s="17">
        <v>0.170215523084638</v>
      </c>
      <c r="CM1174" s="17">
        <v>0.155847525178613</v>
      </c>
      <c r="CN1174" s="17"/>
      <c r="CO1174" s="17">
        <v>0.16200068049014199</v>
      </c>
      <c r="CP1174" s="17">
        <v>0.19965912329649699</v>
      </c>
      <c r="CQ1174" s="17">
        <v>0.14172255090312999</v>
      </c>
      <c r="CR1174" s="17">
        <v>0.128367351072258</v>
      </c>
    </row>
    <row r="1175" spans="2:96" x14ac:dyDescent="0.25">
      <c r="B1175" t="s">
        <v>509</v>
      </c>
      <c r="C1175" s="17">
        <v>0.109681026895545</v>
      </c>
      <c r="D1175" s="17">
        <v>0.104322243266788</v>
      </c>
      <c r="E1175" s="17">
        <v>0.114487505464653</v>
      </c>
      <c r="F1175" s="17"/>
      <c r="G1175" s="17">
        <v>0.129128735265818</v>
      </c>
      <c r="H1175" s="17">
        <v>8.27551425934831E-2</v>
      </c>
      <c r="I1175" s="17">
        <v>8.0701115094237705E-2</v>
      </c>
      <c r="J1175" s="17">
        <v>8.7890005456187401E-2</v>
      </c>
      <c r="K1175" s="17">
        <v>0.14993212571055201</v>
      </c>
      <c r="L1175" s="17">
        <v>0.13300415614091499</v>
      </c>
      <c r="M1175" s="17"/>
      <c r="N1175" s="17">
        <v>8.8651320673846901E-2</v>
      </c>
      <c r="O1175" s="17">
        <v>0.11425902414515</v>
      </c>
      <c r="P1175" s="17">
        <v>0.112584165280243</v>
      </c>
      <c r="Q1175" s="17">
        <v>0.126255026211127</v>
      </c>
      <c r="R1175" s="17"/>
      <c r="S1175" s="17">
        <v>0.112126237320101</v>
      </c>
      <c r="T1175" s="17">
        <v>9.3737400783640804E-2</v>
      </c>
      <c r="U1175" s="17">
        <v>7.5527318903901894E-2</v>
      </c>
      <c r="V1175" s="17">
        <v>0.10985872628906</v>
      </c>
      <c r="W1175" s="17">
        <v>9.4472580694954802E-2</v>
      </c>
      <c r="X1175" s="17">
        <v>0.113197868024994</v>
      </c>
      <c r="Y1175" s="17">
        <v>9.6193899941743002E-2</v>
      </c>
      <c r="Z1175" s="17">
        <v>0.128685504181687</v>
      </c>
      <c r="AA1175" s="17">
        <v>0.14946041635888299</v>
      </c>
      <c r="AB1175" s="17">
        <v>0.11928067605083099</v>
      </c>
      <c r="AC1175" s="17">
        <v>0.125339390215538</v>
      </c>
      <c r="AD1175" s="17">
        <v>9.28617829290459E-2</v>
      </c>
      <c r="AE1175" s="17"/>
      <c r="AF1175" s="17">
        <v>0.123962976990799</v>
      </c>
      <c r="AG1175" s="17">
        <v>0.104302564387139</v>
      </c>
      <c r="AH1175" s="17">
        <v>8.9069274256786901E-2</v>
      </c>
      <c r="AI1175" s="17">
        <v>4.21899091791995E-2</v>
      </c>
      <c r="AJ1175" s="17">
        <v>0.100679075546369</v>
      </c>
      <c r="AK1175" s="17"/>
      <c r="AL1175" s="17">
        <v>0.15187902937242601</v>
      </c>
      <c r="AM1175" s="17">
        <v>0.10402153653773399</v>
      </c>
      <c r="AN1175" s="17">
        <v>0.14700025963261801</v>
      </c>
      <c r="AO1175" s="17"/>
      <c r="AP1175" s="17">
        <v>0.102331315908429</v>
      </c>
      <c r="AQ1175" s="17">
        <v>9.8600193270538095E-2</v>
      </c>
      <c r="AR1175" s="17">
        <v>0.119342859853536</v>
      </c>
      <c r="AS1175" s="17">
        <v>9.0975710263581602E-2</v>
      </c>
      <c r="AT1175" s="17">
        <v>0.12216064295990001</v>
      </c>
      <c r="AU1175" s="17"/>
      <c r="AV1175" s="17">
        <v>0</v>
      </c>
      <c r="AW1175" s="17">
        <v>0.103468354848389</v>
      </c>
      <c r="AX1175" s="17">
        <v>0.153850197528557</v>
      </c>
      <c r="AY1175" s="17">
        <v>0.100770566483405</v>
      </c>
      <c r="AZ1175" s="17">
        <v>0.154223122117703</v>
      </c>
      <c r="BA1175" s="17">
        <v>0.11951942368302799</v>
      </c>
      <c r="BB1175" s="17">
        <v>6.4513834032177503E-2</v>
      </c>
      <c r="BC1175" s="17">
        <v>8.2342339614349697E-2</v>
      </c>
      <c r="BD1175" s="17">
        <v>0.121193761468141</v>
      </c>
      <c r="BE1175" s="17">
        <v>0.148604590031721</v>
      </c>
      <c r="BF1175" s="17">
        <v>0.108000347843087</v>
      </c>
      <c r="BG1175" s="17">
        <v>0.100677905291241</v>
      </c>
      <c r="BH1175" s="17">
        <v>9.5356010733223098E-2</v>
      </c>
      <c r="BI1175" s="17">
        <v>1.8422338303209301E-2</v>
      </c>
      <c r="BJ1175" s="17">
        <v>0.176077998514378</v>
      </c>
      <c r="BK1175" s="17">
        <v>5.7757681729028502E-2</v>
      </c>
      <c r="BL1175" s="17"/>
      <c r="BM1175" s="17">
        <v>0.11743869792118</v>
      </c>
      <c r="BN1175" s="17">
        <v>9.3055299487066298E-2</v>
      </c>
      <c r="BO1175" s="17">
        <v>0.114267259258718</v>
      </c>
      <c r="BP1175" s="17">
        <v>0.120302612122887</v>
      </c>
      <c r="BQ1175" s="17">
        <v>0.11839620782730099</v>
      </c>
      <c r="BR1175" s="17">
        <v>0.100277106615589</v>
      </c>
      <c r="BS1175" s="17"/>
      <c r="BT1175" s="17">
        <v>0.12502443244657899</v>
      </c>
      <c r="BU1175" s="17">
        <v>8.9017489963007498E-2</v>
      </c>
      <c r="BV1175" s="17"/>
      <c r="BW1175" s="17">
        <v>0.12024323283954801</v>
      </c>
      <c r="BX1175" s="17">
        <v>0.100907029935904</v>
      </c>
      <c r="BY1175" s="17"/>
      <c r="BZ1175" s="17">
        <v>0.10896904256581599</v>
      </c>
      <c r="CA1175" s="17">
        <v>0.11140435220141499</v>
      </c>
      <c r="CB1175" s="17">
        <v>0.114229434935575</v>
      </c>
      <c r="CC1175" s="17"/>
      <c r="CD1175" s="17">
        <v>0.10460464713985999</v>
      </c>
      <c r="CE1175" s="17">
        <v>0.14089990173414901</v>
      </c>
      <c r="CF1175" s="17">
        <v>0.103690685364507</v>
      </c>
      <c r="CG1175" s="17"/>
      <c r="CH1175" s="17">
        <v>0.102957867338829</v>
      </c>
      <c r="CI1175" s="17">
        <v>0.159484734519202</v>
      </c>
      <c r="CJ1175" s="17">
        <v>0.100384055315731</v>
      </c>
      <c r="CK1175" s="17"/>
      <c r="CL1175" s="17">
        <v>0.107640536043438</v>
      </c>
      <c r="CM1175" s="17">
        <v>0.11873176407762499</v>
      </c>
      <c r="CN1175" s="17"/>
      <c r="CO1175" s="17">
        <v>0.145579083562733</v>
      </c>
      <c r="CP1175" s="17">
        <v>0.122263349910705</v>
      </c>
      <c r="CQ1175" s="17">
        <v>0.107282616409238</v>
      </c>
      <c r="CR1175" s="17">
        <v>7.7198840294720905E-2</v>
      </c>
    </row>
    <row r="1176" spans="2:96" x14ac:dyDescent="0.25">
      <c r="B1176" t="s">
        <v>510</v>
      </c>
      <c r="C1176" s="17">
        <v>4.4168772259695399E-2</v>
      </c>
      <c r="D1176" s="17">
        <v>3.70088706861618E-2</v>
      </c>
      <c r="E1176" s="17">
        <v>5.0353510152790701E-2</v>
      </c>
      <c r="F1176" s="17"/>
      <c r="G1176" s="17">
        <v>6.2071334981026301E-2</v>
      </c>
      <c r="H1176" s="17">
        <v>8.2467700283412507E-2</v>
      </c>
      <c r="I1176" s="17">
        <v>5.7607178799392797E-2</v>
      </c>
      <c r="J1176" s="17">
        <v>1.4596030457480799E-2</v>
      </c>
      <c r="K1176" s="17">
        <v>2.0864565009237099E-2</v>
      </c>
      <c r="L1176" s="17">
        <v>2.9809715779911101E-2</v>
      </c>
      <c r="M1176" s="17"/>
      <c r="N1176" s="17">
        <v>5.4704065059728003E-2</v>
      </c>
      <c r="O1176" s="17">
        <v>3.1610171013016997E-2</v>
      </c>
      <c r="P1176" s="17">
        <v>6.6839612795872499E-2</v>
      </c>
      <c r="Q1176" s="17">
        <v>2.6440880373141001E-2</v>
      </c>
      <c r="R1176" s="17"/>
      <c r="S1176" s="17">
        <v>5.0107562018478199E-2</v>
      </c>
      <c r="T1176" s="17">
        <v>3.7236285606260897E-2</v>
      </c>
      <c r="U1176" s="17">
        <v>3.8398203878203301E-2</v>
      </c>
      <c r="V1176" s="17">
        <v>5.2277971676046697E-2</v>
      </c>
      <c r="W1176" s="17">
        <v>3.7927662820045602E-2</v>
      </c>
      <c r="X1176" s="17">
        <v>5.8117239169025399E-2</v>
      </c>
      <c r="Y1176" s="17">
        <v>4.03740881328205E-2</v>
      </c>
      <c r="Z1176" s="17">
        <v>6.3493925628821599E-2</v>
      </c>
      <c r="AA1176" s="17">
        <v>7.1308991495717997E-2</v>
      </c>
      <c r="AB1176" s="17">
        <v>1.33842711991221E-2</v>
      </c>
      <c r="AC1176" s="17">
        <v>2.2176037367461501E-2</v>
      </c>
      <c r="AD1176" s="17">
        <v>2.42329397419353E-2</v>
      </c>
      <c r="AE1176" s="17"/>
      <c r="AF1176" s="17">
        <v>4.6121703464213501E-2</v>
      </c>
      <c r="AG1176" s="17">
        <v>5.0763829107841801E-2</v>
      </c>
      <c r="AH1176" s="17">
        <v>4.8695926769741701E-2</v>
      </c>
      <c r="AI1176" s="17">
        <v>7.02943602050317E-2</v>
      </c>
      <c r="AJ1176" s="17">
        <v>3.7519550166204597E-2</v>
      </c>
      <c r="AK1176" s="17"/>
      <c r="AL1176" s="17">
        <v>6.0754447242785801E-2</v>
      </c>
      <c r="AM1176" s="17">
        <v>5.0379696064419402E-2</v>
      </c>
      <c r="AN1176" s="17">
        <v>3.7565802535759002E-2</v>
      </c>
      <c r="AO1176" s="17"/>
      <c r="AP1176" s="17">
        <v>4.2645299583987897E-2</v>
      </c>
      <c r="AQ1176" s="17">
        <v>3.2836250997398703E-2</v>
      </c>
      <c r="AR1176" s="17">
        <v>4.68621676683737E-2</v>
      </c>
      <c r="AS1176" s="17">
        <v>6.5320716064573195E-2</v>
      </c>
      <c r="AT1176" s="17">
        <v>0.103934867280336</v>
      </c>
      <c r="AU1176" s="17"/>
      <c r="AV1176" s="17">
        <v>0</v>
      </c>
      <c r="AW1176" s="17">
        <v>4.1767084242288199E-2</v>
      </c>
      <c r="AX1176" s="17">
        <v>4.0111450076698002E-2</v>
      </c>
      <c r="AY1176" s="17">
        <v>2.68803707995715E-2</v>
      </c>
      <c r="AZ1176" s="17">
        <v>4.3033649613274501E-2</v>
      </c>
      <c r="BA1176" s="17">
        <v>3.9542172997493602E-2</v>
      </c>
      <c r="BB1176" s="17">
        <v>4.9264785018676698E-2</v>
      </c>
      <c r="BC1176" s="17">
        <v>4.7059431022320297E-2</v>
      </c>
      <c r="BD1176" s="17">
        <v>4.8406050130999599E-2</v>
      </c>
      <c r="BE1176" s="17">
        <v>7.7678534316049E-2</v>
      </c>
      <c r="BF1176" s="17">
        <v>5.1356099337464899E-2</v>
      </c>
      <c r="BG1176" s="17">
        <v>0</v>
      </c>
      <c r="BH1176" s="17">
        <v>5.9122877375663199E-2</v>
      </c>
      <c r="BI1176" s="17">
        <v>1.8925237890780301E-2</v>
      </c>
      <c r="BJ1176" s="17">
        <v>3.7765401164708202E-2</v>
      </c>
      <c r="BK1176" s="17">
        <v>8.1433761031753302E-2</v>
      </c>
      <c r="BL1176" s="17"/>
      <c r="BM1176" s="17">
        <v>6.1090632233911001E-2</v>
      </c>
      <c r="BN1176" s="17">
        <v>5.4405196181936497E-2</v>
      </c>
      <c r="BO1176" s="17">
        <v>2.9350215785076399E-2</v>
      </c>
      <c r="BP1176" s="17">
        <v>2.27075307833354E-2</v>
      </c>
      <c r="BQ1176" s="17">
        <v>2.5588886038103699E-2</v>
      </c>
      <c r="BR1176" s="17">
        <v>6.9630386396361404E-2</v>
      </c>
      <c r="BS1176" s="17"/>
      <c r="BT1176" s="17">
        <v>5.6140377966830302E-2</v>
      </c>
      <c r="BU1176" s="17">
        <v>2.6456715278872799E-2</v>
      </c>
      <c r="BV1176" s="17"/>
      <c r="BW1176" s="17">
        <v>5.57558865667118E-2</v>
      </c>
      <c r="BX1176" s="17">
        <v>3.0823289747134101E-2</v>
      </c>
      <c r="BY1176" s="17"/>
      <c r="BZ1176" s="17">
        <v>4.3200115708578103E-2</v>
      </c>
      <c r="CA1176" s="17">
        <v>4.54338803784404E-2</v>
      </c>
      <c r="CB1176" s="17">
        <v>6.3047138041924106E-2</v>
      </c>
      <c r="CC1176" s="17"/>
      <c r="CD1176" s="17">
        <v>4.1048737384650903E-2</v>
      </c>
      <c r="CE1176" s="17">
        <v>6.3908985895485201E-2</v>
      </c>
      <c r="CF1176" s="17">
        <v>4.58236669107496E-2</v>
      </c>
      <c r="CG1176" s="17"/>
      <c r="CH1176" s="17">
        <v>4.0042337712314698E-2</v>
      </c>
      <c r="CI1176" s="17">
        <v>6.5119039817255503E-2</v>
      </c>
      <c r="CJ1176" s="17">
        <v>4.4182063179492498E-2</v>
      </c>
      <c r="CK1176" s="17"/>
      <c r="CL1176" s="17">
        <v>4.6741803827655297E-2</v>
      </c>
      <c r="CM1176" s="17">
        <v>4.4575710795105597E-2</v>
      </c>
      <c r="CN1176" s="17"/>
      <c r="CO1176" s="17">
        <v>7.5360294301760597E-2</v>
      </c>
      <c r="CP1176" s="17">
        <v>5.5848649815432097E-2</v>
      </c>
      <c r="CQ1176" s="17">
        <v>3.4961040411179999E-2</v>
      </c>
      <c r="CR1176" s="17">
        <v>2.8333952907893398E-2</v>
      </c>
    </row>
    <row r="1177" spans="2:96" x14ac:dyDescent="0.25">
      <c r="B1177" t="s">
        <v>518</v>
      </c>
      <c r="C1177" s="17">
        <v>2.44476689413054E-2</v>
      </c>
      <c r="D1177" s="17">
        <v>3.0273806194001301E-2</v>
      </c>
      <c r="E1177" s="17">
        <v>1.88749493816972E-2</v>
      </c>
      <c r="F1177" s="17"/>
      <c r="G1177" s="17">
        <v>4.2672921056244303E-2</v>
      </c>
      <c r="H1177" s="17">
        <v>3.5251073827801099E-2</v>
      </c>
      <c r="I1177" s="17">
        <v>1.8654197403923399E-2</v>
      </c>
      <c r="J1177" s="17">
        <v>1.4808969118033401E-2</v>
      </c>
      <c r="K1177" s="17">
        <v>1.02880644944241E-2</v>
      </c>
      <c r="L1177" s="17">
        <v>2.5579369673186799E-2</v>
      </c>
      <c r="M1177" s="17"/>
      <c r="N1177" s="17">
        <v>2.69324630293056E-2</v>
      </c>
      <c r="O1177" s="17">
        <v>1.9097956440390002E-2</v>
      </c>
      <c r="P1177" s="17">
        <v>2.6529022171784399E-2</v>
      </c>
      <c r="Q1177" s="17">
        <v>2.5767558061431099E-2</v>
      </c>
      <c r="R1177" s="17"/>
      <c r="S1177" s="17">
        <v>6.3282827522483598E-2</v>
      </c>
      <c r="T1177" s="17">
        <v>1.7350104586033699E-2</v>
      </c>
      <c r="U1177" s="17">
        <v>1.25134372627609E-2</v>
      </c>
      <c r="V1177" s="17">
        <v>5.2852759346312603E-3</v>
      </c>
      <c r="W1177" s="17">
        <v>5.6814469637588599E-2</v>
      </c>
      <c r="X1177" s="17">
        <v>1.29726976870376E-2</v>
      </c>
      <c r="Y1177" s="17">
        <v>2.1809091329908398E-2</v>
      </c>
      <c r="Z1177" s="17">
        <v>0</v>
      </c>
      <c r="AA1177" s="17">
        <v>3.0120393696585999E-2</v>
      </c>
      <c r="AB1177" s="17">
        <v>1.128391373982E-2</v>
      </c>
      <c r="AC1177" s="17">
        <v>1.28820693880803E-2</v>
      </c>
      <c r="AD1177" s="17">
        <v>0</v>
      </c>
      <c r="AE1177" s="17"/>
      <c r="AF1177" s="17">
        <v>2.9833700758562599E-2</v>
      </c>
      <c r="AG1177" s="17">
        <v>1.7050503641673102E-2</v>
      </c>
      <c r="AH1177" s="17">
        <v>6.08892010491692E-2</v>
      </c>
      <c r="AI1177" s="17">
        <v>8.64420334828538E-2</v>
      </c>
      <c r="AJ1177" s="17">
        <v>2.10773276093019E-2</v>
      </c>
      <c r="AK1177" s="17"/>
      <c r="AL1177" s="17">
        <v>4.8420257995188301E-2</v>
      </c>
      <c r="AM1177" s="17">
        <v>1.3940427005382099E-2</v>
      </c>
      <c r="AN1177" s="17">
        <v>5.0196314892734302E-2</v>
      </c>
      <c r="AO1177" s="17"/>
      <c r="AP1177" s="17">
        <v>3.1193180821188202E-2</v>
      </c>
      <c r="AQ1177" s="17">
        <v>2.0798634241223499E-2</v>
      </c>
      <c r="AR1177" s="17">
        <v>2.2445385714176001E-2</v>
      </c>
      <c r="AS1177" s="17">
        <v>4.07605572875036E-2</v>
      </c>
      <c r="AT1177" s="17">
        <v>2.7244657743700201E-2</v>
      </c>
      <c r="AU1177" s="17"/>
      <c r="AV1177" s="17">
        <v>0</v>
      </c>
      <c r="AW1177" s="17">
        <v>1.2183950067896999E-2</v>
      </c>
      <c r="AX1177" s="17">
        <v>3.3172672605292199E-2</v>
      </c>
      <c r="AY1177" s="17">
        <v>1.24486238752491E-2</v>
      </c>
      <c r="AZ1177" s="17">
        <v>2.6078246499243899E-2</v>
      </c>
      <c r="BA1177" s="17">
        <v>1.8449963746473001E-2</v>
      </c>
      <c r="BB1177" s="17">
        <v>5.3972905545284701E-2</v>
      </c>
      <c r="BC1177" s="17">
        <v>3.0321263263549201E-2</v>
      </c>
      <c r="BD1177" s="17">
        <v>1.59163848016288E-2</v>
      </c>
      <c r="BE1177" s="17">
        <v>4.5535545557023403E-2</v>
      </c>
      <c r="BF1177" s="17">
        <v>0</v>
      </c>
      <c r="BG1177" s="17">
        <v>1.25394228220861E-2</v>
      </c>
      <c r="BH1177" s="17">
        <v>2.1990021111520801E-2</v>
      </c>
      <c r="BI1177" s="17">
        <v>0</v>
      </c>
      <c r="BJ1177" s="17">
        <v>2.6231973133075601E-2</v>
      </c>
      <c r="BK1177" s="17">
        <v>6.5306338164852207E-2</v>
      </c>
      <c r="BL1177" s="17"/>
      <c r="BM1177" s="17">
        <v>4.3923344054638401E-2</v>
      </c>
      <c r="BN1177" s="17">
        <v>1.7025687245494001E-2</v>
      </c>
      <c r="BO1177" s="17">
        <v>3.1178026867426899E-2</v>
      </c>
      <c r="BP1177" s="17">
        <v>1.02604716658197E-2</v>
      </c>
      <c r="BQ1177" s="17">
        <v>2.09619546141444E-2</v>
      </c>
      <c r="BR1177" s="17">
        <v>2.42834249193867E-2</v>
      </c>
      <c r="BS1177" s="17"/>
      <c r="BT1177" s="17">
        <v>2.7431114991459601E-2</v>
      </c>
      <c r="BU1177" s="17">
        <v>1.9250258624973E-2</v>
      </c>
      <c r="BV1177" s="17"/>
      <c r="BW1177" s="17">
        <v>3.08349806503499E-2</v>
      </c>
      <c r="BX1177" s="17">
        <v>2.27624672898602E-2</v>
      </c>
      <c r="BY1177" s="17"/>
      <c r="BZ1177" s="17">
        <v>2.2657550407567999E-2</v>
      </c>
      <c r="CA1177" s="17">
        <v>1.3833064153790001E-2</v>
      </c>
      <c r="CB1177" s="17">
        <v>0.105610462173335</v>
      </c>
      <c r="CC1177" s="17"/>
      <c r="CD1177" s="17">
        <v>2.5907584331545799E-2</v>
      </c>
      <c r="CE1177" s="17">
        <v>4.5526488396138397E-2</v>
      </c>
      <c r="CF1177" s="17">
        <v>8.7089236460276501E-3</v>
      </c>
      <c r="CG1177" s="17"/>
      <c r="CH1177" s="17">
        <v>2.1639220523615402E-2</v>
      </c>
      <c r="CI1177" s="17">
        <v>2.8233445448322601E-2</v>
      </c>
      <c r="CJ1177" s="17">
        <v>1.0446346642468201E-2</v>
      </c>
      <c r="CK1177" s="17"/>
      <c r="CL1177" s="17">
        <v>1.917512413838E-2</v>
      </c>
      <c r="CM1177" s="17">
        <v>3.0848847940661901E-2</v>
      </c>
      <c r="CN1177" s="17"/>
      <c r="CO1177" s="17">
        <v>6.8948158797536796E-2</v>
      </c>
      <c r="CP1177" s="17">
        <v>2.3897683727785599E-2</v>
      </c>
      <c r="CQ1177" s="17">
        <v>1.81931458697497E-2</v>
      </c>
      <c r="CR1177" s="17">
        <v>2.1406833781334001E-2</v>
      </c>
    </row>
    <row r="1178" spans="2:96" x14ac:dyDescent="0.25">
      <c r="B1178" t="s">
        <v>121</v>
      </c>
      <c r="C1178" s="17">
        <v>2.04068107320887E-2</v>
      </c>
      <c r="D1178" s="17">
        <v>9.47221456951222E-3</v>
      </c>
      <c r="E1178" s="17">
        <v>3.1222987213625802E-2</v>
      </c>
      <c r="F1178" s="17"/>
      <c r="G1178" s="17">
        <v>5.4745497307685702E-3</v>
      </c>
      <c r="H1178" s="17">
        <v>4.2187250301394301E-2</v>
      </c>
      <c r="I1178" s="17">
        <v>2.7533015274787E-2</v>
      </c>
      <c r="J1178" s="17">
        <v>2.09991395486415E-2</v>
      </c>
      <c r="K1178" s="17">
        <v>6.7003955723908904E-3</v>
      </c>
      <c r="L1178" s="17">
        <v>1.54946347492225E-2</v>
      </c>
      <c r="M1178" s="17"/>
      <c r="N1178" s="17">
        <v>1.7804920232851702E-2</v>
      </c>
      <c r="O1178" s="17">
        <v>2.1117138524773899E-2</v>
      </c>
      <c r="P1178" s="17">
        <v>2.1592560078372298E-2</v>
      </c>
      <c r="Q1178" s="17">
        <v>1.9590931543914902E-2</v>
      </c>
      <c r="R1178" s="17"/>
      <c r="S1178" s="17">
        <v>1.7147954297494002E-2</v>
      </c>
      <c r="T1178" s="17">
        <v>1.4267551643956501E-2</v>
      </c>
      <c r="U1178" s="17">
        <v>1.8971536442536099E-2</v>
      </c>
      <c r="V1178" s="17">
        <v>3.00369095188328E-2</v>
      </c>
      <c r="W1178" s="17">
        <v>1.5387009902223201E-2</v>
      </c>
      <c r="X1178" s="17">
        <v>3.49826417659009E-2</v>
      </c>
      <c r="Y1178" s="17">
        <v>2.4004177802902399E-2</v>
      </c>
      <c r="Z1178" s="17">
        <v>1.19955106045015E-2</v>
      </c>
      <c r="AA1178" s="17">
        <v>7.3430033295831601E-3</v>
      </c>
      <c r="AB1178" s="17">
        <v>1.0957760297223699E-2</v>
      </c>
      <c r="AC1178" s="17">
        <v>2.41278361097144E-2</v>
      </c>
      <c r="AD1178" s="17">
        <v>7.6863989844966202E-2</v>
      </c>
      <c r="AE1178" s="17"/>
      <c r="AF1178" s="17">
        <v>1.9835984084226502E-2</v>
      </c>
      <c r="AG1178" s="17">
        <v>9.6802339711062994E-3</v>
      </c>
      <c r="AH1178" s="17">
        <v>7.9354862318960703E-3</v>
      </c>
      <c r="AI1178" s="17">
        <v>3.4542069416136099E-2</v>
      </c>
      <c r="AJ1178" s="17">
        <v>4.1905363509244897E-2</v>
      </c>
      <c r="AK1178" s="17"/>
      <c r="AL1178" s="17">
        <v>1.8817982935219298E-2</v>
      </c>
      <c r="AM1178" s="17">
        <v>9.2782758669506995E-3</v>
      </c>
      <c r="AN1178" s="17">
        <v>6.1390578506863996E-3</v>
      </c>
      <c r="AO1178" s="17"/>
      <c r="AP1178" s="17">
        <v>1.5854457576669499E-2</v>
      </c>
      <c r="AQ1178" s="17">
        <v>2.7529865879775E-2</v>
      </c>
      <c r="AR1178" s="17">
        <v>2.2826546979451301E-2</v>
      </c>
      <c r="AS1178" s="17">
        <v>1.50571114438895E-2</v>
      </c>
      <c r="AT1178" s="17">
        <v>0</v>
      </c>
      <c r="AU1178" s="17"/>
      <c r="AV1178" s="17">
        <v>0</v>
      </c>
      <c r="AW1178" s="17">
        <v>2.7981310764896301E-2</v>
      </c>
      <c r="AX1178" s="17">
        <v>2.1700821040036899E-2</v>
      </c>
      <c r="AY1178" s="17">
        <v>1.19624376879638E-2</v>
      </c>
      <c r="AZ1178" s="17">
        <v>4.6118667723477398E-2</v>
      </c>
      <c r="BA1178" s="17">
        <v>1.84069339518689E-2</v>
      </c>
      <c r="BB1178" s="17">
        <v>6.2289344486914696E-3</v>
      </c>
      <c r="BC1178" s="17">
        <v>1.24087402681771E-2</v>
      </c>
      <c r="BD1178" s="17">
        <v>2.83481416826869E-2</v>
      </c>
      <c r="BE1178" s="17">
        <v>0</v>
      </c>
      <c r="BF1178" s="17">
        <v>3.7138219779768999E-2</v>
      </c>
      <c r="BG1178" s="17">
        <v>0</v>
      </c>
      <c r="BH1178" s="17">
        <v>0</v>
      </c>
      <c r="BI1178" s="17">
        <v>0</v>
      </c>
      <c r="BJ1178" s="17">
        <v>6.6104806951229902E-2</v>
      </c>
      <c r="BK1178" s="17">
        <v>2.6508058002237801E-2</v>
      </c>
      <c r="BL1178" s="17"/>
      <c r="BM1178" s="17">
        <v>1.8068149315084998E-2</v>
      </c>
      <c r="BN1178" s="17">
        <v>2.2874817941548799E-2</v>
      </c>
      <c r="BO1178" s="17">
        <v>2.52919606134357E-2</v>
      </c>
      <c r="BP1178" s="17">
        <v>1.3661216624898E-2</v>
      </c>
      <c r="BQ1178" s="17">
        <v>2.54489062928978E-2</v>
      </c>
      <c r="BR1178" s="17">
        <v>1.92112078243575E-2</v>
      </c>
      <c r="BS1178" s="17"/>
      <c r="BT1178" s="17">
        <v>1.8837002048438301E-2</v>
      </c>
      <c r="BU1178" s="17">
        <v>2.1121414109600899E-2</v>
      </c>
      <c r="BV1178" s="17"/>
      <c r="BW1178" s="17">
        <v>1.38507385530058E-2</v>
      </c>
      <c r="BX1178" s="17">
        <v>1.8028722021291101E-2</v>
      </c>
      <c r="BY1178" s="17"/>
      <c r="BZ1178" s="17">
        <v>2.3129893373249801E-2</v>
      </c>
      <c r="CA1178" s="17">
        <v>1.3969769980093799E-2</v>
      </c>
      <c r="CB1178" s="17">
        <v>0</v>
      </c>
      <c r="CC1178" s="17"/>
      <c r="CD1178" s="17">
        <v>2.3908938980489899E-2</v>
      </c>
      <c r="CE1178" s="17">
        <v>1.8736536769942001E-2</v>
      </c>
      <c r="CF1178" s="17">
        <v>9.25841655569664E-3</v>
      </c>
      <c r="CG1178" s="17"/>
      <c r="CH1178" s="17">
        <v>2.1670321519601299E-2</v>
      </c>
      <c r="CI1178" s="17">
        <v>2.1678367095180399E-2</v>
      </c>
      <c r="CJ1178" s="17">
        <v>1.31900822913641E-2</v>
      </c>
      <c r="CK1178" s="17"/>
      <c r="CL1178" s="17">
        <v>1.57578428488796E-2</v>
      </c>
      <c r="CM1178" s="17">
        <v>2.05569058183405E-2</v>
      </c>
      <c r="CN1178" s="17"/>
      <c r="CO1178" s="17">
        <v>2.1221781076094799E-2</v>
      </c>
      <c r="CP1178" s="17">
        <v>2.12543793887571E-2</v>
      </c>
      <c r="CQ1178" s="17">
        <v>2.12494557957736E-2</v>
      </c>
      <c r="CR1178" s="17">
        <v>1.6855514362395699E-2</v>
      </c>
    </row>
    <row r="1179" spans="2:96" x14ac:dyDescent="0.25">
      <c r="C1179" s="17"/>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c r="AD1179" s="17"/>
      <c r="AE1179" s="17"/>
      <c r="AF1179" s="17"/>
      <c r="AG1179" s="17"/>
      <c r="AH1179" s="17"/>
      <c r="AI1179" s="17"/>
      <c r="AJ1179" s="17"/>
      <c r="AK1179" s="17"/>
      <c r="AL1179" s="17"/>
      <c r="AM1179" s="17"/>
      <c r="AN1179" s="17"/>
      <c r="AO1179" s="17"/>
      <c r="AP1179" s="17"/>
      <c r="AQ1179" s="17"/>
      <c r="AR1179" s="17"/>
      <c r="AS1179" s="17"/>
      <c r="AT1179" s="17"/>
      <c r="AU1179" s="17"/>
      <c r="AV1179" s="17"/>
      <c r="AW1179" s="17"/>
      <c r="AX1179" s="17"/>
      <c r="AY1179" s="17"/>
      <c r="AZ1179" s="17"/>
      <c r="BA1179" s="17"/>
      <c r="BB1179" s="17"/>
      <c r="BC1179" s="17"/>
      <c r="BD1179" s="17"/>
      <c r="BE1179" s="17"/>
      <c r="BF1179" s="17"/>
      <c r="BG1179" s="17"/>
      <c r="BH1179" s="17"/>
      <c r="BI1179" s="17"/>
      <c r="BJ1179" s="17"/>
      <c r="BK1179" s="17"/>
      <c r="BL1179" s="17"/>
      <c r="BM1179" s="17"/>
      <c r="BN1179" s="17"/>
      <c r="BO1179" s="17"/>
      <c r="BP1179" s="17"/>
      <c r="BQ1179" s="17"/>
      <c r="BR1179" s="17"/>
      <c r="BS1179" s="17"/>
      <c r="BT1179" s="17"/>
      <c r="BU1179" s="17"/>
      <c r="BV1179" s="17"/>
      <c r="BW1179" s="17"/>
      <c r="BX1179" s="17"/>
      <c r="BY1179" s="17"/>
      <c r="BZ1179" s="17"/>
      <c r="CA1179" s="17"/>
      <c r="CB1179" s="17"/>
      <c r="CC1179" s="17"/>
      <c r="CD1179" s="17"/>
      <c r="CE1179" s="17"/>
      <c r="CF1179" s="17"/>
      <c r="CG1179" s="17"/>
      <c r="CH1179" s="17"/>
      <c r="CI1179" s="17"/>
      <c r="CJ1179" s="17"/>
      <c r="CK1179" s="17"/>
      <c r="CL1179" s="17"/>
      <c r="CM1179" s="17"/>
      <c r="CN1179" s="17"/>
      <c r="CO1179" s="17"/>
      <c r="CP1179" s="17"/>
      <c r="CQ1179" s="17"/>
      <c r="CR1179" s="17"/>
    </row>
    <row r="1180" spans="2:96" x14ac:dyDescent="0.25">
      <c r="B1180" s="6" t="s">
        <v>522</v>
      </c>
      <c r="C1180" s="17"/>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c r="AD1180" s="17"/>
      <c r="AE1180" s="17"/>
      <c r="AF1180" s="17"/>
      <c r="AG1180" s="17"/>
      <c r="AH1180" s="17"/>
      <c r="AI1180" s="17"/>
      <c r="AJ1180" s="17"/>
      <c r="AK1180" s="17"/>
      <c r="AL1180" s="17"/>
      <c r="AM1180" s="17"/>
      <c r="AN1180" s="17"/>
      <c r="AO1180" s="17"/>
      <c r="AP1180" s="17"/>
      <c r="AQ1180" s="17"/>
      <c r="AR1180" s="17"/>
      <c r="AS1180" s="17"/>
      <c r="AT1180" s="17"/>
      <c r="AU1180" s="17"/>
      <c r="AV1180" s="17"/>
      <c r="AW1180" s="17"/>
      <c r="AX1180" s="17"/>
      <c r="AY1180" s="17"/>
      <c r="AZ1180" s="17"/>
      <c r="BA1180" s="17"/>
      <c r="BB1180" s="17"/>
      <c r="BC1180" s="17"/>
      <c r="BD1180" s="17"/>
      <c r="BE1180" s="17"/>
      <c r="BF1180" s="17"/>
      <c r="BG1180" s="17"/>
      <c r="BH1180" s="17"/>
      <c r="BI1180" s="17"/>
      <c r="BJ1180" s="17"/>
      <c r="BK1180" s="17"/>
      <c r="BL1180" s="17"/>
      <c r="BM1180" s="17"/>
      <c r="BN1180" s="17"/>
      <c r="BO1180" s="17"/>
      <c r="BP1180" s="17"/>
      <c r="BQ1180" s="17"/>
      <c r="BR1180" s="17"/>
      <c r="BS1180" s="17"/>
      <c r="BT1180" s="17"/>
      <c r="BU1180" s="17"/>
      <c r="BV1180" s="17"/>
      <c r="BW1180" s="17"/>
      <c r="BX1180" s="17"/>
      <c r="BY1180" s="17"/>
      <c r="BZ1180" s="17"/>
      <c r="CA1180" s="17"/>
      <c r="CB1180" s="17"/>
      <c r="CC1180" s="17"/>
      <c r="CD1180" s="17"/>
      <c r="CE1180" s="17"/>
      <c r="CF1180" s="17"/>
      <c r="CG1180" s="17"/>
      <c r="CH1180" s="17"/>
      <c r="CI1180" s="17"/>
      <c r="CJ1180" s="17"/>
      <c r="CK1180" s="17"/>
      <c r="CL1180" s="17"/>
      <c r="CM1180" s="17"/>
      <c r="CN1180" s="17"/>
      <c r="CO1180" s="17"/>
      <c r="CP1180" s="17"/>
      <c r="CQ1180" s="17"/>
      <c r="CR1180" s="17"/>
    </row>
    <row r="1181" spans="2:96" x14ac:dyDescent="0.25">
      <c r="B1181" s="24" t="s">
        <v>123</v>
      </c>
      <c r="C1181" s="17"/>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c r="AD1181" s="17"/>
      <c r="AE1181" s="17"/>
      <c r="AF1181" s="17"/>
      <c r="AG1181" s="17"/>
      <c r="AH1181" s="17"/>
      <c r="AI1181" s="17"/>
      <c r="AJ1181" s="17"/>
      <c r="AK1181" s="17"/>
      <c r="AL1181" s="17"/>
      <c r="AM1181" s="17"/>
      <c r="AN1181" s="17"/>
      <c r="AO1181" s="17"/>
      <c r="AP1181" s="17"/>
      <c r="AQ1181" s="17"/>
      <c r="AR1181" s="17"/>
      <c r="AS1181" s="17"/>
      <c r="AT1181" s="17"/>
      <c r="AU1181" s="17"/>
      <c r="AV1181" s="17"/>
      <c r="AW1181" s="17"/>
      <c r="AX1181" s="17"/>
      <c r="AY1181" s="17"/>
      <c r="AZ1181" s="17"/>
      <c r="BA1181" s="17"/>
      <c r="BB1181" s="17"/>
      <c r="BC1181" s="17"/>
      <c r="BD1181" s="17"/>
      <c r="BE1181" s="17"/>
      <c r="BF1181" s="17"/>
      <c r="BG1181" s="17"/>
      <c r="BH1181" s="17"/>
      <c r="BI1181" s="17"/>
      <c r="BJ1181" s="17"/>
      <c r="BK1181" s="17"/>
      <c r="BL1181" s="17"/>
      <c r="BM1181" s="17"/>
      <c r="BN1181" s="17"/>
      <c r="BO1181" s="17"/>
      <c r="BP1181" s="17"/>
      <c r="BQ1181" s="17"/>
      <c r="BR1181" s="17"/>
      <c r="BS1181" s="17"/>
      <c r="BT1181" s="17"/>
      <c r="BU1181" s="17"/>
      <c r="BV1181" s="17"/>
      <c r="BW1181" s="17"/>
      <c r="BX1181" s="17"/>
      <c r="BY1181" s="17"/>
      <c r="BZ1181" s="17"/>
      <c r="CA1181" s="17"/>
      <c r="CB1181" s="17"/>
      <c r="CC1181" s="17"/>
      <c r="CD1181" s="17"/>
      <c r="CE1181" s="17"/>
      <c r="CF1181" s="17"/>
      <c r="CG1181" s="17"/>
      <c r="CH1181" s="17"/>
      <c r="CI1181" s="17"/>
      <c r="CJ1181" s="17"/>
      <c r="CK1181" s="17"/>
      <c r="CL1181" s="17"/>
      <c r="CM1181" s="17"/>
      <c r="CN1181" s="17"/>
      <c r="CO1181" s="17"/>
      <c r="CP1181" s="17"/>
      <c r="CQ1181" s="17"/>
      <c r="CR1181" s="17"/>
    </row>
    <row r="1182" spans="2:96" x14ac:dyDescent="0.25">
      <c r="B1182" t="s">
        <v>517</v>
      </c>
      <c r="C1182" s="17">
        <v>5.7290340664859801E-2</v>
      </c>
      <c r="D1182" s="17">
        <v>8.3346135904419E-2</v>
      </c>
      <c r="E1182" s="17">
        <v>3.10004858798179E-2</v>
      </c>
      <c r="F1182" s="17"/>
      <c r="G1182" s="17">
        <v>1.4634792483584401E-2</v>
      </c>
      <c r="H1182" s="17">
        <v>3.7147990490212099E-2</v>
      </c>
      <c r="I1182" s="17">
        <v>5.0971637296956099E-2</v>
      </c>
      <c r="J1182" s="17">
        <v>0.101329437263887</v>
      </c>
      <c r="K1182" s="17">
        <v>7.3072434029612998E-2</v>
      </c>
      <c r="L1182" s="17">
        <v>6.0767998148558697E-2</v>
      </c>
      <c r="M1182" s="17"/>
      <c r="N1182" s="17">
        <v>5.2586046343248101E-2</v>
      </c>
      <c r="O1182" s="17">
        <v>4.1105526634247602E-2</v>
      </c>
      <c r="P1182" s="17">
        <v>5.0443535521089503E-2</v>
      </c>
      <c r="Q1182" s="17">
        <v>8.3626589780209606E-2</v>
      </c>
      <c r="R1182" s="17"/>
      <c r="S1182" s="17">
        <v>4.9970294263613199E-2</v>
      </c>
      <c r="T1182" s="17">
        <v>7.7225655775813598E-2</v>
      </c>
      <c r="U1182" s="17">
        <v>5.5131921183237197E-2</v>
      </c>
      <c r="V1182" s="17">
        <v>6.5039112861869794E-2</v>
      </c>
      <c r="W1182" s="17">
        <v>4.2241290697892397E-2</v>
      </c>
      <c r="X1182" s="17">
        <v>4.0675704756705899E-2</v>
      </c>
      <c r="Y1182" s="17">
        <v>4.9035017186068099E-2</v>
      </c>
      <c r="Z1182" s="17">
        <v>5.2751690946246099E-2</v>
      </c>
      <c r="AA1182" s="17">
        <v>5.52767415172968E-2</v>
      </c>
      <c r="AB1182" s="17">
        <v>6.9432313446310095E-2</v>
      </c>
      <c r="AC1182" s="17">
        <v>6.7962950853035997E-2</v>
      </c>
      <c r="AD1182" s="17">
        <v>5.3454110282433097E-2</v>
      </c>
      <c r="AE1182" s="17"/>
      <c r="AF1182" s="17">
        <v>4.5792956355748302E-2</v>
      </c>
      <c r="AG1182" s="17">
        <v>6.5321784952790396E-2</v>
      </c>
      <c r="AH1182" s="17">
        <v>3.6496436201879E-2</v>
      </c>
      <c r="AI1182" s="17">
        <v>0.18973600473964</v>
      </c>
      <c r="AJ1182" s="17">
        <v>6.4772641065737005E-2</v>
      </c>
      <c r="AK1182" s="17"/>
      <c r="AL1182" s="17">
        <v>2.58757248980994E-2</v>
      </c>
      <c r="AM1182" s="17">
        <v>6.5649373550039899E-2</v>
      </c>
      <c r="AN1182" s="17">
        <v>5.8831960604904303E-2</v>
      </c>
      <c r="AO1182" s="17"/>
      <c r="AP1182" s="17">
        <v>4.7357948261866602E-2</v>
      </c>
      <c r="AQ1182" s="17">
        <v>5.9006384666476501E-2</v>
      </c>
      <c r="AR1182" s="17">
        <v>6.2893329709114099E-2</v>
      </c>
      <c r="AS1182" s="17">
        <v>5.4264808798212397E-2</v>
      </c>
      <c r="AT1182" s="17">
        <v>2.92037482407419E-2</v>
      </c>
      <c r="AU1182" s="17"/>
      <c r="AV1182" s="17">
        <v>0.334768686323765</v>
      </c>
      <c r="AW1182" s="17">
        <v>0.11138507196962399</v>
      </c>
      <c r="AX1182" s="17">
        <v>6.0616703485645101E-2</v>
      </c>
      <c r="AY1182" s="17">
        <v>8.3040576010692604E-2</v>
      </c>
      <c r="AZ1182" s="17">
        <v>5.2138486577869299E-2</v>
      </c>
      <c r="BA1182" s="17">
        <v>5.2102311557144697E-2</v>
      </c>
      <c r="BB1182" s="17">
        <v>5.5728336168130402E-2</v>
      </c>
      <c r="BC1182" s="17">
        <v>3.8674475615646797E-2</v>
      </c>
      <c r="BD1182" s="17">
        <v>6.8963432977301606E-2</v>
      </c>
      <c r="BE1182" s="17">
        <v>8.4422382134657303E-2</v>
      </c>
      <c r="BF1182" s="17">
        <v>5.6389223512759601E-2</v>
      </c>
      <c r="BG1182" s="17">
        <v>3.0737515473126101E-2</v>
      </c>
      <c r="BH1182" s="17">
        <v>2.68375682198186E-2</v>
      </c>
      <c r="BI1182" s="17">
        <v>3.58849943066918E-2</v>
      </c>
      <c r="BJ1182" s="17">
        <v>3.7138017022551699E-2</v>
      </c>
      <c r="BK1182" s="17">
        <v>4.7395351985789001E-2</v>
      </c>
      <c r="BL1182" s="17"/>
      <c r="BM1182" s="17">
        <v>5.0819184447682603E-2</v>
      </c>
      <c r="BN1182" s="17">
        <v>6.08561624098055E-2</v>
      </c>
      <c r="BO1182" s="17">
        <v>5.6369130700511201E-2</v>
      </c>
      <c r="BP1182" s="17">
        <v>6.2104196818705298E-2</v>
      </c>
      <c r="BQ1182" s="17">
        <v>5.8788164525163902E-2</v>
      </c>
      <c r="BR1182" s="17">
        <v>4.7414909197536097E-2</v>
      </c>
      <c r="BS1182" s="17"/>
      <c r="BT1182" s="17">
        <v>5.1133187360329999E-2</v>
      </c>
      <c r="BU1182" s="17">
        <v>6.72391231367232E-2</v>
      </c>
      <c r="BV1182" s="17"/>
      <c r="BW1182" s="17">
        <v>4.57545022408304E-2</v>
      </c>
      <c r="BX1182" s="17">
        <v>7.8095317964290506E-2</v>
      </c>
      <c r="BY1182" s="17"/>
      <c r="BZ1182" s="17">
        <v>5.7440224645037299E-2</v>
      </c>
      <c r="CA1182" s="17">
        <v>5.8654407040128802E-2</v>
      </c>
      <c r="CB1182" s="17">
        <v>5.9044693802137498E-2</v>
      </c>
      <c r="CC1182" s="17"/>
      <c r="CD1182" s="17">
        <v>5.8886925382644902E-2</v>
      </c>
      <c r="CE1182" s="17">
        <v>3.5659822290391302E-2</v>
      </c>
      <c r="CF1182" s="17">
        <v>6.5800044712047007E-2</v>
      </c>
      <c r="CG1182" s="17"/>
      <c r="CH1182" s="17">
        <v>5.9040187364080399E-2</v>
      </c>
      <c r="CI1182" s="17">
        <v>3.9599034309408698E-2</v>
      </c>
      <c r="CJ1182" s="17">
        <v>6.0481512095584701E-2</v>
      </c>
      <c r="CK1182" s="17"/>
      <c r="CL1182" s="17">
        <v>6.4356600753273804E-2</v>
      </c>
      <c r="CM1182" s="17">
        <v>5.0190349468081798E-2</v>
      </c>
      <c r="CN1182" s="17"/>
      <c r="CO1182" s="17">
        <v>2.9701838155981299E-2</v>
      </c>
      <c r="CP1182" s="17">
        <v>3.9785972117384202E-2</v>
      </c>
      <c r="CQ1182" s="17">
        <v>5.6358531963191898E-2</v>
      </c>
      <c r="CR1182" s="17">
        <v>0.102609274827843</v>
      </c>
    </row>
    <row r="1183" spans="2:96" x14ac:dyDescent="0.25">
      <c r="B1183" t="s">
        <v>502</v>
      </c>
      <c r="C1183" s="17">
        <v>2.0305736414337101E-2</v>
      </c>
      <c r="D1183" s="17">
        <v>2.4905675053350399E-2</v>
      </c>
      <c r="E1183" s="17">
        <v>1.59112868494071E-2</v>
      </c>
      <c r="F1183" s="17"/>
      <c r="G1183" s="17">
        <v>1.95061780472871E-2</v>
      </c>
      <c r="H1183" s="17">
        <v>1.8190222566217499E-2</v>
      </c>
      <c r="I1183" s="17">
        <v>2.4092488776261401E-2</v>
      </c>
      <c r="J1183" s="17">
        <v>5.8848091168297199E-3</v>
      </c>
      <c r="K1183" s="17">
        <v>2.7037916231540799E-2</v>
      </c>
      <c r="L1183" s="17">
        <v>2.6721217416111401E-2</v>
      </c>
      <c r="M1183" s="17"/>
      <c r="N1183" s="17">
        <v>2.43856465516664E-2</v>
      </c>
      <c r="O1183" s="17">
        <v>2.8720528032566701E-2</v>
      </c>
      <c r="P1183" s="17">
        <v>1.32172285951116E-2</v>
      </c>
      <c r="Q1183" s="17">
        <v>1.36030997490147E-2</v>
      </c>
      <c r="R1183" s="17"/>
      <c r="S1183" s="17">
        <v>2.647829778915E-2</v>
      </c>
      <c r="T1183" s="17">
        <v>3.75852184086171E-3</v>
      </c>
      <c r="U1183" s="17">
        <v>3.53368465577538E-2</v>
      </c>
      <c r="V1183" s="17">
        <v>1.62970304190872E-2</v>
      </c>
      <c r="W1183" s="17">
        <v>2.5518860423590198E-2</v>
      </c>
      <c r="X1183" s="17">
        <v>3.68269014005057E-2</v>
      </c>
      <c r="Y1183" s="17">
        <v>1.0982786357107401E-2</v>
      </c>
      <c r="Z1183" s="17">
        <v>4.1536404415032403E-2</v>
      </c>
      <c r="AA1183" s="17">
        <v>8.9314237244982001E-3</v>
      </c>
      <c r="AB1183" s="17">
        <v>2.2001418127510601E-2</v>
      </c>
      <c r="AC1183" s="17">
        <v>1.0008573851010401E-2</v>
      </c>
      <c r="AD1183" s="17">
        <v>2.4180112126520201E-2</v>
      </c>
      <c r="AE1183" s="17"/>
      <c r="AF1183" s="17">
        <v>1.35756892788129E-2</v>
      </c>
      <c r="AG1183" s="17">
        <v>2.2963478480704E-2</v>
      </c>
      <c r="AH1183" s="17">
        <v>2.6107395610786201E-2</v>
      </c>
      <c r="AI1183" s="17">
        <v>0.10101348187919899</v>
      </c>
      <c r="AJ1183" s="17">
        <v>2.22385130513722E-2</v>
      </c>
      <c r="AK1183" s="17"/>
      <c r="AL1183" s="17">
        <v>7.8170445994193496E-3</v>
      </c>
      <c r="AM1183" s="17">
        <v>1.5726342328927799E-2</v>
      </c>
      <c r="AN1183" s="17">
        <v>7.1867569862755498E-2</v>
      </c>
      <c r="AO1183" s="17"/>
      <c r="AP1183" s="17">
        <v>1.2806379541426501E-2</v>
      </c>
      <c r="AQ1183" s="17">
        <v>4.3011755073561501E-3</v>
      </c>
      <c r="AR1183" s="17">
        <v>2.9611801958145501E-2</v>
      </c>
      <c r="AS1183" s="17">
        <v>4.2354243194483499E-2</v>
      </c>
      <c r="AT1183" s="17">
        <v>0</v>
      </c>
      <c r="AU1183" s="17"/>
      <c r="AV1183" s="17">
        <v>0</v>
      </c>
      <c r="AW1183" s="17">
        <v>4.6987474074671999E-2</v>
      </c>
      <c r="AX1183" s="17">
        <v>2.0093779405851098E-2</v>
      </c>
      <c r="AY1183" s="17">
        <v>6.1455946548236197E-3</v>
      </c>
      <c r="AZ1183" s="17">
        <v>1.5887080724277601E-2</v>
      </c>
      <c r="BA1183" s="17">
        <v>1.99190420291494E-2</v>
      </c>
      <c r="BB1183" s="17">
        <v>3.7563621201337397E-2</v>
      </c>
      <c r="BC1183" s="17">
        <v>1.3717019463694999E-2</v>
      </c>
      <c r="BD1183" s="17">
        <v>1.9943783769790599E-2</v>
      </c>
      <c r="BE1183" s="17">
        <v>8.6118641658426802E-3</v>
      </c>
      <c r="BF1183" s="17">
        <v>3.1739483072661501E-2</v>
      </c>
      <c r="BG1183" s="17">
        <v>2.92242012070223E-2</v>
      </c>
      <c r="BH1183" s="17">
        <v>0</v>
      </c>
      <c r="BI1183" s="17">
        <v>3.9781930687681398E-2</v>
      </c>
      <c r="BJ1183" s="17">
        <v>0</v>
      </c>
      <c r="BK1183" s="17">
        <v>0</v>
      </c>
      <c r="BL1183" s="17"/>
      <c r="BM1183" s="17">
        <v>3.8525439837722497E-2</v>
      </c>
      <c r="BN1183" s="17">
        <v>1.5824854247673301E-2</v>
      </c>
      <c r="BO1183" s="17">
        <v>1.0933996138476501E-2</v>
      </c>
      <c r="BP1183" s="17">
        <v>1.9801615869016E-2</v>
      </c>
      <c r="BQ1183" s="17">
        <v>9.1418186053042992E-3</v>
      </c>
      <c r="BR1183" s="17">
        <v>1.63037761139148E-2</v>
      </c>
      <c r="BS1183" s="17"/>
      <c r="BT1183" s="17">
        <v>1.7723083242860802E-2</v>
      </c>
      <c r="BU1183" s="17">
        <v>2.4904608462068E-2</v>
      </c>
      <c r="BV1183" s="17"/>
      <c r="BW1183" s="17">
        <v>1.9419563062201502E-2</v>
      </c>
      <c r="BX1183" s="17">
        <v>2.5499996788472101E-2</v>
      </c>
      <c r="BY1183" s="17"/>
      <c r="BZ1183" s="17">
        <v>2.12164502979766E-2</v>
      </c>
      <c r="CA1183" s="17">
        <v>1.6289327640480002E-2</v>
      </c>
      <c r="CB1183" s="17">
        <v>2.5561573296252402E-2</v>
      </c>
      <c r="CC1183" s="17"/>
      <c r="CD1183" s="17">
        <v>2.2617190145636099E-2</v>
      </c>
      <c r="CE1183" s="17">
        <v>1.01960813400566E-2</v>
      </c>
      <c r="CF1183" s="17">
        <v>2.1354907913616099E-2</v>
      </c>
      <c r="CG1183" s="17"/>
      <c r="CH1183" s="17">
        <v>2.1686901410731901E-2</v>
      </c>
      <c r="CI1183" s="17">
        <v>4.0501810893295099E-3</v>
      </c>
      <c r="CJ1183" s="17">
        <v>2.1290208867709499E-2</v>
      </c>
      <c r="CK1183" s="17"/>
      <c r="CL1183" s="17">
        <v>1.9997917159002E-2</v>
      </c>
      <c r="CM1183" s="17">
        <v>1.7239814635289601E-2</v>
      </c>
      <c r="CN1183" s="17"/>
      <c r="CO1183" s="17">
        <v>1.1826517019406801E-2</v>
      </c>
      <c r="CP1183" s="17">
        <v>1.8370476856085099E-2</v>
      </c>
      <c r="CQ1183" s="17">
        <v>2.1124688197639799E-2</v>
      </c>
      <c r="CR1183" s="17">
        <v>2.5507132673942199E-2</v>
      </c>
    </row>
    <row r="1184" spans="2:96" x14ac:dyDescent="0.25">
      <c r="B1184" t="s">
        <v>503</v>
      </c>
      <c r="C1184" s="17">
        <v>3.0570400529665798E-2</v>
      </c>
      <c r="D1184" s="17">
        <v>3.27910490085929E-2</v>
      </c>
      <c r="E1184" s="17">
        <v>2.8560857321898E-2</v>
      </c>
      <c r="F1184" s="17"/>
      <c r="G1184" s="17">
        <v>8.87236365409955E-3</v>
      </c>
      <c r="H1184" s="17">
        <v>2.2786311788200599E-2</v>
      </c>
      <c r="I1184" s="17">
        <v>2.2431399162455699E-2</v>
      </c>
      <c r="J1184" s="17">
        <v>3.8325421047427699E-2</v>
      </c>
      <c r="K1184" s="17">
        <v>4.9748398646202799E-2</v>
      </c>
      <c r="L1184" s="17">
        <v>3.8780582673465999E-2</v>
      </c>
      <c r="M1184" s="17"/>
      <c r="N1184" s="17">
        <v>2.5238957554043501E-2</v>
      </c>
      <c r="O1184" s="17">
        <v>3.5244973984949697E-2</v>
      </c>
      <c r="P1184" s="17">
        <v>2.4863633508628601E-2</v>
      </c>
      <c r="Q1184" s="17">
        <v>3.6805352954005402E-2</v>
      </c>
      <c r="R1184" s="17"/>
      <c r="S1184" s="17">
        <v>2.15377663958468E-2</v>
      </c>
      <c r="T1184" s="17">
        <v>2.73020813385665E-2</v>
      </c>
      <c r="U1184" s="17">
        <v>3.1496462428608298E-2</v>
      </c>
      <c r="V1184" s="17">
        <v>2.1118122615816401E-2</v>
      </c>
      <c r="W1184" s="17">
        <v>4.2058975224625601E-2</v>
      </c>
      <c r="X1184" s="17">
        <v>3.4339894527717199E-2</v>
      </c>
      <c r="Y1184" s="17">
        <v>2.8891351943159501E-2</v>
      </c>
      <c r="Z1184" s="17">
        <v>2.4222892098686701E-2</v>
      </c>
      <c r="AA1184" s="17">
        <v>1.7272510483619399E-2</v>
      </c>
      <c r="AB1184" s="17">
        <v>6.9356432026883796E-2</v>
      </c>
      <c r="AC1184" s="17">
        <v>3.2860276424899103E-2</v>
      </c>
      <c r="AD1184" s="17">
        <v>1.6379675463119601E-2</v>
      </c>
      <c r="AE1184" s="17"/>
      <c r="AF1184" s="17">
        <v>2.7792614498089799E-2</v>
      </c>
      <c r="AG1184" s="17">
        <v>3.2491364482058499E-2</v>
      </c>
      <c r="AH1184" s="17">
        <v>2.7186889674707101E-2</v>
      </c>
      <c r="AI1184" s="17">
        <v>0</v>
      </c>
      <c r="AJ1184" s="17">
        <v>2.8266064999062201E-2</v>
      </c>
      <c r="AK1184" s="17"/>
      <c r="AL1184" s="17">
        <v>1.1215564209029E-2</v>
      </c>
      <c r="AM1184" s="17">
        <v>2.7905219401635099E-2</v>
      </c>
      <c r="AN1184" s="17">
        <v>1.51868297321995E-2</v>
      </c>
      <c r="AO1184" s="17"/>
      <c r="AP1184" s="17">
        <v>4.01321918045889E-2</v>
      </c>
      <c r="AQ1184" s="17">
        <v>2.9542410468903799E-2</v>
      </c>
      <c r="AR1184" s="17">
        <v>2.5416809179690299E-2</v>
      </c>
      <c r="AS1184" s="17">
        <v>2.6266199925924501E-2</v>
      </c>
      <c r="AT1184" s="17">
        <v>5.8475993124194103E-2</v>
      </c>
      <c r="AU1184" s="17"/>
      <c r="AV1184" s="17">
        <v>0</v>
      </c>
      <c r="AW1184" s="17">
        <v>2.53940499574043E-2</v>
      </c>
      <c r="AX1184" s="17">
        <v>3.5309959694638099E-2</v>
      </c>
      <c r="AY1184" s="17">
        <v>4.7019240196419197E-2</v>
      </c>
      <c r="AZ1184" s="17">
        <v>1.9260223057307801E-2</v>
      </c>
      <c r="BA1184" s="17">
        <v>3.7982438148065699E-2</v>
      </c>
      <c r="BB1184" s="17">
        <v>3.43609627584784E-2</v>
      </c>
      <c r="BC1184" s="17">
        <v>3.60931515405713E-2</v>
      </c>
      <c r="BD1184" s="17">
        <v>6.65360889439071E-3</v>
      </c>
      <c r="BE1184" s="17">
        <v>3.67505482856645E-2</v>
      </c>
      <c r="BF1184" s="17">
        <v>4.6473658119823701E-2</v>
      </c>
      <c r="BG1184" s="17">
        <v>3.0292028866595599E-2</v>
      </c>
      <c r="BH1184" s="17">
        <v>3.7277642865259697E-2</v>
      </c>
      <c r="BI1184" s="17">
        <v>0</v>
      </c>
      <c r="BJ1184" s="17">
        <v>1.9922459269350198E-2</v>
      </c>
      <c r="BK1184" s="17">
        <v>0</v>
      </c>
      <c r="BL1184" s="17"/>
      <c r="BM1184" s="17">
        <v>2.7741427291224901E-2</v>
      </c>
      <c r="BN1184" s="17">
        <v>3.1180206175406601E-2</v>
      </c>
      <c r="BO1184" s="17">
        <v>1.37009800799617E-2</v>
      </c>
      <c r="BP1184" s="17">
        <v>3.7143344726493999E-2</v>
      </c>
      <c r="BQ1184" s="17">
        <v>3.2715061191774301E-2</v>
      </c>
      <c r="BR1184" s="17">
        <v>5.40325806634714E-2</v>
      </c>
      <c r="BS1184" s="17"/>
      <c r="BT1184" s="17">
        <v>2.4565828651656602E-2</v>
      </c>
      <c r="BU1184" s="17">
        <v>3.8179510688985202E-2</v>
      </c>
      <c r="BV1184" s="17"/>
      <c r="BW1184" s="17">
        <v>3.2591645282929897E-2</v>
      </c>
      <c r="BX1184" s="17">
        <v>2.5280618823415198E-2</v>
      </c>
      <c r="BY1184" s="17"/>
      <c r="BZ1184" s="17">
        <v>2.9614934589882999E-2</v>
      </c>
      <c r="CA1184" s="17">
        <v>4.0272388117107802E-2</v>
      </c>
      <c r="CB1184" s="17">
        <v>2.7004893151892001E-2</v>
      </c>
      <c r="CC1184" s="17"/>
      <c r="CD1184" s="17">
        <v>2.5894576306819499E-2</v>
      </c>
      <c r="CE1184" s="17">
        <v>1.69485946405642E-2</v>
      </c>
      <c r="CF1184" s="17">
        <v>9.0620088471716403E-2</v>
      </c>
      <c r="CG1184" s="17"/>
      <c r="CH1184" s="17">
        <v>2.7392471091380599E-2</v>
      </c>
      <c r="CI1184" s="17">
        <v>2.3113869476097702E-2</v>
      </c>
      <c r="CJ1184" s="17">
        <v>7.6942104202471107E-2</v>
      </c>
      <c r="CK1184" s="17"/>
      <c r="CL1184" s="17">
        <v>3.7163227912013999E-2</v>
      </c>
      <c r="CM1184" s="17">
        <v>2.3264264821656101E-2</v>
      </c>
      <c r="CN1184" s="17"/>
      <c r="CO1184" s="17">
        <v>6.8637835340233603E-3</v>
      </c>
      <c r="CP1184" s="17">
        <v>2.1058500350966201E-2</v>
      </c>
      <c r="CQ1184" s="17">
        <v>3.7900922959252098E-2</v>
      </c>
      <c r="CR1184" s="17">
        <v>4.31740508432647E-2</v>
      </c>
    </row>
    <row r="1185" spans="2:96" x14ac:dyDescent="0.25">
      <c r="B1185" t="s">
        <v>504</v>
      </c>
      <c r="C1185" s="17">
        <v>4.3688024928236403E-2</v>
      </c>
      <c r="D1185" s="17">
        <v>4.6385907739698702E-2</v>
      </c>
      <c r="E1185" s="17">
        <v>4.01184170642662E-2</v>
      </c>
      <c r="F1185" s="17"/>
      <c r="G1185" s="17">
        <v>6.7694750564801898E-2</v>
      </c>
      <c r="H1185" s="17">
        <v>6.2806604624735002E-2</v>
      </c>
      <c r="I1185" s="17">
        <v>4.3888320211335097E-2</v>
      </c>
      <c r="J1185" s="17">
        <v>3.1627349222146502E-2</v>
      </c>
      <c r="K1185" s="17">
        <v>3.07328337637204E-2</v>
      </c>
      <c r="L1185" s="17">
        <v>3.0460173308074899E-2</v>
      </c>
      <c r="M1185" s="17"/>
      <c r="N1185" s="17">
        <v>4.9143243254193003E-2</v>
      </c>
      <c r="O1185" s="17">
        <v>3.69332902876311E-2</v>
      </c>
      <c r="P1185" s="17">
        <v>3.8897686762044997E-2</v>
      </c>
      <c r="Q1185" s="17">
        <v>4.9505780175737799E-2</v>
      </c>
      <c r="R1185" s="17"/>
      <c r="S1185" s="17">
        <v>3.7740695221620602E-2</v>
      </c>
      <c r="T1185" s="17">
        <v>5.9989944306897802E-2</v>
      </c>
      <c r="U1185" s="17">
        <v>3.4421331225729698E-2</v>
      </c>
      <c r="V1185" s="17">
        <v>5.0889517001086397E-2</v>
      </c>
      <c r="W1185" s="17">
        <v>4.23317176790418E-2</v>
      </c>
      <c r="X1185" s="17">
        <v>5.2642060135091602E-2</v>
      </c>
      <c r="Y1185" s="17">
        <v>2.4814412660286798E-2</v>
      </c>
      <c r="Z1185" s="17">
        <v>4.4364597039269899E-2</v>
      </c>
      <c r="AA1185" s="17">
        <v>3.7162201376326399E-2</v>
      </c>
      <c r="AB1185" s="17">
        <v>5.0567317490023501E-2</v>
      </c>
      <c r="AC1185" s="17">
        <v>4.1090029169418001E-2</v>
      </c>
      <c r="AD1185" s="17">
        <v>3.7322610130596998E-2</v>
      </c>
      <c r="AE1185" s="17"/>
      <c r="AF1185" s="17">
        <v>3.9869398837941099E-2</v>
      </c>
      <c r="AG1185" s="17">
        <v>4.9090542885703699E-2</v>
      </c>
      <c r="AH1185" s="17">
        <v>2.6983325410692399E-2</v>
      </c>
      <c r="AI1185" s="17">
        <v>9.7672491153895202E-2</v>
      </c>
      <c r="AJ1185" s="17">
        <v>3.77704031624446E-2</v>
      </c>
      <c r="AK1185" s="17"/>
      <c r="AL1185" s="17">
        <v>4.73568522467257E-2</v>
      </c>
      <c r="AM1185" s="17">
        <v>4.0209859470716501E-2</v>
      </c>
      <c r="AN1185" s="17">
        <v>3.9851273589111703E-2</v>
      </c>
      <c r="AO1185" s="17"/>
      <c r="AP1185" s="17">
        <v>3.8288995853964398E-2</v>
      </c>
      <c r="AQ1185" s="17">
        <v>3.4502542183825299E-2</v>
      </c>
      <c r="AR1185" s="17">
        <v>5.13134986373854E-2</v>
      </c>
      <c r="AS1185" s="17">
        <v>6.2847737250948998E-2</v>
      </c>
      <c r="AT1185" s="17">
        <v>0</v>
      </c>
      <c r="AU1185" s="17"/>
      <c r="AV1185" s="17">
        <v>0</v>
      </c>
      <c r="AW1185" s="17">
        <v>1.8922409103683799E-2</v>
      </c>
      <c r="AX1185" s="17">
        <v>3.4353754029205097E-2</v>
      </c>
      <c r="AY1185" s="17">
        <v>2.3770178150684301E-2</v>
      </c>
      <c r="AZ1185" s="17">
        <v>1.9958407851065601E-2</v>
      </c>
      <c r="BA1185" s="17">
        <v>5.1085454840304002E-2</v>
      </c>
      <c r="BB1185" s="17">
        <v>4.6677201105149703E-2</v>
      </c>
      <c r="BC1185" s="17">
        <v>5.4414117967864203E-2</v>
      </c>
      <c r="BD1185" s="17">
        <v>6.1933460006125297E-2</v>
      </c>
      <c r="BE1185" s="17">
        <v>2.2310882284935E-2</v>
      </c>
      <c r="BF1185" s="17">
        <v>2.66035511839731E-2</v>
      </c>
      <c r="BG1185" s="17">
        <v>8.1098855799057304E-2</v>
      </c>
      <c r="BH1185" s="17">
        <v>6.1857636456391703E-2</v>
      </c>
      <c r="BI1185" s="17">
        <v>8.0745510059994002E-2</v>
      </c>
      <c r="BJ1185" s="17">
        <v>0</v>
      </c>
      <c r="BK1185" s="17">
        <v>8.9100627867739104E-2</v>
      </c>
      <c r="BL1185" s="17"/>
      <c r="BM1185" s="17">
        <v>4.5560643641764501E-2</v>
      </c>
      <c r="BN1185" s="17">
        <v>4.5425810593323998E-2</v>
      </c>
      <c r="BO1185" s="17">
        <v>6.0434673460288101E-2</v>
      </c>
      <c r="BP1185" s="17">
        <v>2.55919309866704E-2</v>
      </c>
      <c r="BQ1185" s="17">
        <v>5.4733470751478802E-2</v>
      </c>
      <c r="BR1185" s="17">
        <v>2.8637467787837999E-2</v>
      </c>
      <c r="BS1185" s="17"/>
      <c r="BT1185" s="17">
        <v>4.1383358191939203E-2</v>
      </c>
      <c r="BU1185" s="17">
        <v>4.5372370070276502E-2</v>
      </c>
      <c r="BV1185" s="17"/>
      <c r="BW1185" s="17">
        <v>3.6816573065638201E-2</v>
      </c>
      <c r="BX1185" s="17">
        <v>5.5383058231517603E-2</v>
      </c>
      <c r="BY1185" s="17"/>
      <c r="BZ1185" s="17">
        <v>4.7390435721610703E-2</v>
      </c>
      <c r="CA1185" s="17">
        <v>3.7929439976981602E-2</v>
      </c>
      <c r="CB1185" s="17">
        <v>1.19433574237828E-2</v>
      </c>
      <c r="CC1185" s="17"/>
      <c r="CD1185" s="17">
        <v>4.2714056361805801E-2</v>
      </c>
      <c r="CE1185" s="17">
        <v>5.2095847981171201E-2</v>
      </c>
      <c r="CF1185" s="17">
        <v>7.7124404471786201E-2</v>
      </c>
      <c r="CG1185" s="17"/>
      <c r="CH1185" s="17">
        <v>4.3067994807795801E-2</v>
      </c>
      <c r="CI1185" s="17">
        <v>4.6004600559662601E-2</v>
      </c>
      <c r="CJ1185" s="17">
        <v>7.8791252168123896E-2</v>
      </c>
      <c r="CK1185" s="17"/>
      <c r="CL1185" s="17">
        <v>4.5355172584975803E-2</v>
      </c>
      <c r="CM1185" s="17">
        <v>4.0314401282541198E-2</v>
      </c>
      <c r="CN1185" s="17"/>
      <c r="CO1185" s="17">
        <v>6.3918145650738001E-2</v>
      </c>
      <c r="CP1185" s="17">
        <v>3.05372795036211E-2</v>
      </c>
      <c r="CQ1185" s="17">
        <v>4.34406364482883E-2</v>
      </c>
      <c r="CR1185" s="17">
        <v>6.1926505188080697E-2</v>
      </c>
    </row>
    <row r="1186" spans="2:96" x14ac:dyDescent="0.25">
      <c r="B1186" t="s">
        <v>505</v>
      </c>
      <c r="C1186" s="17">
        <v>6.3224460278976394E-2</v>
      </c>
      <c r="D1186" s="17">
        <v>7.1808833668678004E-2</v>
      </c>
      <c r="E1186" s="17">
        <v>5.4117124399805899E-2</v>
      </c>
      <c r="F1186" s="17"/>
      <c r="G1186" s="17">
        <v>0.111914593661641</v>
      </c>
      <c r="H1186" s="17">
        <v>5.6985649217977899E-2</v>
      </c>
      <c r="I1186" s="17">
        <v>4.19814401771973E-2</v>
      </c>
      <c r="J1186" s="17">
        <v>6.3688730619996206E-2</v>
      </c>
      <c r="K1186" s="17">
        <v>6.4289282153967994E-2</v>
      </c>
      <c r="L1186" s="17">
        <v>5.2072484302659698E-2</v>
      </c>
      <c r="M1186" s="17"/>
      <c r="N1186" s="17">
        <v>6.0794750723307298E-2</v>
      </c>
      <c r="O1186" s="17">
        <v>6.0898317046899499E-2</v>
      </c>
      <c r="P1186" s="17">
        <v>7.0932553746441696E-2</v>
      </c>
      <c r="Q1186" s="17">
        <v>6.2187319288677101E-2</v>
      </c>
      <c r="R1186" s="17"/>
      <c r="S1186" s="17">
        <v>6.1543963175464698E-2</v>
      </c>
      <c r="T1186" s="17">
        <v>0.101134025272876</v>
      </c>
      <c r="U1186" s="17">
        <v>7.5685737227146804E-2</v>
      </c>
      <c r="V1186" s="17">
        <v>3.1993198782061201E-2</v>
      </c>
      <c r="W1186" s="17">
        <v>7.92853101706395E-2</v>
      </c>
      <c r="X1186" s="17">
        <v>3.7563934308531201E-2</v>
      </c>
      <c r="Y1186" s="17">
        <v>7.5302523486845102E-2</v>
      </c>
      <c r="Z1186" s="17">
        <v>6.9543763101863304E-2</v>
      </c>
      <c r="AA1186" s="17">
        <v>4.7936546709166097E-2</v>
      </c>
      <c r="AB1186" s="17">
        <v>8.4761079968575306E-2</v>
      </c>
      <c r="AC1186" s="17">
        <v>3.76536734381408E-2</v>
      </c>
      <c r="AD1186" s="17">
        <v>0</v>
      </c>
      <c r="AE1186" s="17"/>
      <c r="AF1186" s="17">
        <v>6.4968611848560495E-2</v>
      </c>
      <c r="AG1186" s="17">
        <v>6.1727714439314997E-2</v>
      </c>
      <c r="AH1186" s="17">
        <v>6.7069784214080996E-2</v>
      </c>
      <c r="AI1186" s="17">
        <v>3.4363215631030897E-2</v>
      </c>
      <c r="AJ1186" s="17">
        <v>6.1010228699789698E-2</v>
      </c>
      <c r="AK1186" s="17"/>
      <c r="AL1186" s="17">
        <v>5.2343168084705599E-2</v>
      </c>
      <c r="AM1186" s="17">
        <v>7.1789885711078805E-2</v>
      </c>
      <c r="AN1186" s="17">
        <v>6.9587573408327399E-2</v>
      </c>
      <c r="AO1186" s="17"/>
      <c r="AP1186" s="17">
        <v>5.3853689211687497E-2</v>
      </c>
      <c r="AQ1186" s="17">
        <v>5.8218248558899198E-2</v>
      </c>
      <c r="AR1186" s="17">
        <v>6.0881295870527499E-2</v>
      </c>
      <c r="AS1186" s="17">
        <v>4.6486331664893701E-2</v>
      </c>
      <c r="AT1186" s="17">
        <v>0.120181737445183</v>
      </c>
      <c r="AU1186" s="17"/>
      <c r="AV1186" s="17">
        <v>0</v>
      </c>
      <c r="AW1186" s="17">
        <v>4.9782002376698699E-2</v>
      </c>
      <c r="AX1186" s="17">
        <v>0.11065234248845</v>
      </c>
      <c r="AY1186" s="17">
        <v>6.0107128412861498E-2</v>
      </c>
      <c r="AZ1186" s="17">
        <v>7.6391252144619601E-2</v>
      </c>
      <c r="BA1186" s="17">
        <v>5.0757122832620002E-2</v>
      </c>
      <c r="BB1186" s="17">
        <v>6.20066567854346E-2</v>
      </c>
      <c r="BC1186" s="17">
        <v>6.4811660959320005E-2</v>
      </c>
      <c r="BD1186" s="17">
        <v>6.0134990106489802E-2</v>
      </c>
      <c r="BE1186" s="17">
        <v>4.0280712534227797E-2</v>
      </c>
      <c r="BF1186" s="17">
        <v>4.02691373727515E-2</v>
      </c>
      <c r="BG1186" s="17">
        <v>5.3460750107193103E-2</v>
      </c>
      <c r="BH1186" s="17">
        <v>5.0423565107594402E-2</v>
      </c>
      <c r="BI1186" s="17">
        <v>9.7239292179434195E-2</v>
      </c>
      <c r="BJ1186" s="17">
        <v>9.3286235533987294E-2</v>
      </c>
      <c r="BK1186" s="17">
        <v>8.3552469921229694E-2</v>
      </c>
      <c r="BL1186" s="17"/>
      <c r="BM1186" s="17">
        <v>6.0477383717993403E-2</v>
      </c>
      <c r="BN1186" s="17">
        <v>5.4715332811782501E-2</v>
      </c>
      <c r="BO1186" s="17">
        <v>6.8979149530810996E-2</v>
      </c>
      <c r="BP1186" s="17">
        <v>5.9813355980252399E-2</v>
      </c>
      <c r="BQ1186" s="17">
        <v>7.3382749166919906E-2</v>
      </c>
      <c r="BR1186" s="17">
        <v>9.7242467281784206E-2</v>
      </c>
      <c r="BS1186" s="17"/>
      <c r="BT1186" s="17">
        <v>6.4415757800466197E-2</v>
      </c>
      <c r="BU1186" s="17">
        <v>6.3656612058933706E-2</v>
      </c>
      <c r="BV1186" s="17"/>
      <c r="BW1186" s="17">
        <v>5.8486847766813198E-2</v>
      </c>
      <c r="BX1186" s="17">
        <v>5.2665515302870003E-2</v>
      </c>
      <c r="BY1186" s="17"/>
      <c r="BZ1186" s="17">
        <v>5.97887065152196E-2</v>
      </c>
      <c r="CA1186" s="17">
        <v>8.2442634552708893E-2</v>
      </c>
      <c r="CB1186" s="17">
        <v>4.1978817049498102E-2</v>
      </c>
      <c r="CC1186" s="17"/>
      <c r="CD1186" s="17">
        <v>5.5740779483365498E-2</v>
      </c>
      <c r="CE1186" s="17">
        <v>7.6349506759538596E-2</v>
      </c>
      <c r="CF1186" s="17">
        <v>6.7147186952058902E-2</v>
      </c>
      <c r="CG1186" s="17"/>
      <c r="CH1186" s="17">
        <v>6.2870317247644997E-2</v>
      </c>
      <c r="CI1186" s="17">
        <v>7.4937090639516396E-2</v>
      </c>
      <c r="CJ1186" s="17">
        <v>5.9490955195033002E-2</v>
      </c>
      <c r="CK1186" s="17"/>
      <c r="CL1186" s="17">
        <v>6.7894762430560002E-2</v>
      </c>
      <c r="CM1186" s="17">
        <v>5.9323130359178099E-2</v>
      </c>
      <c r="CN1186" s="17"/>
      <c r="CO1186" s="17">
        <v>6.0458658229028302E-2</v>
      </c>
      <c r="CP1186" s="17">
        <v>7.0906956780438193E-2</v>
      </c>
      <c r="CQ1186" s="17">
        <v>4.8003766499626503E-2</v>
      </c>
      <c r="CR1186" s="17">
        <v>7.9070912320353695E-2</v>
      </c>
    </row>
    <row r="1187" spans="2:96" x14ac:dyDescent="0.25">
      <c r="B1187" t="s">
        <v>506</v>
      </c>
      <c r="C1187" s="17">
        <v>0.133621709979654</v>
      </c>
      <c r="D1187" s="17">
        <v>0.13193826095883701</v>
      </c>
      <c r="E1187" s="17">
        <v>0.135990003143932</v>
      </c>
      <c r="F1187" s="17"/>
      <c r="G1187" s="17">
        <v>0.13677618068981201</v>
      </c>
      <c r="H1187" s="17">
        <v>0.15345911548105401</v>
      </c>
      <c r="I1187" s="17">
        <v>0.16629125215885901</v>
      </c>
      <c r="J1187" s="17">
        <v>0.14380803500317099</v>
      </c>
      <c r="K1187" s="17">
        <v>9.9124325501122698E-2</v>
      </c>
      <c r="L1187" s="17">
        <v>0.103627087345165</v>
      </c>
      <c r="M1187" s="17"/>
      <c r="N1187" s="17">
        <v>0.133919167998165</v>
      </c>
      <c r="O1187" s="17">
        <v>0.14791791916136299</v>
      </c>
      <c r="P1187" s="17">
        <v>0.13272720314054501</v>
      </c>
      <c r="Q1187" s="17">
        <v>0.114029509061012</v>
      </c>
      <c r="R1187" s="17"/>
      <c r="S1187" s="17">
        <v>0.13251149796658501</v>
      </c>
      <c r="T1187" s="17">
        <v>0.168659604755587</v>
      </c>
      <c r="U1187" s="17">
        <v>0.135669802829952</v>
      </c>
      <c r="V1187" s="17">
        <v>9.9916936085720595E-2</v>
      </c>
      <c r="W1187" s="17">
        <v>0.106723961175668</v>
      </c>
      <c r="X1187" s="17">
        <v>0.158054353246188</v>
      </c>
      <c r="Y1187" s="17">
        <v>0.15918855730866299</v>
      </c>
      <c r="Z1187" s="17">
        <v>0.10436970302274</v>
      </c>
      <c r="AA1187" s="17">
        <v>0.11194551426020501</v>
      </c>
      <c r="AB1187" s="17">
        <v>9.5803964326650698E-2</v>
      </c>
      <c r="AC1187" s="17">
        <v>0.15386088734464601</v>
      </c>
      <c r="AD1187" s="17">
        <v>0.20124894757150599</v>
      </c>
      <c r="AE1187" s="17"/>
      <c r="AF1187" s="17">
        <v>0.12477678975737699</v>
      </c>
      <c r="AG1187" s="17">
        <v>0.13726954693308299</v>
      </c>
      <c r="AH1187" s="17">
        <v>8.2475613903341793E-2</v>
      </c>
      <c r="AI1187" s="17">
        <v>0.11788070193559599</v>
      </c>
      <c r="AJ1187" s="17">
        <v>0.14949818375538301</v>
      </c>
      <c r="AK1187" s="17"/>
      <c r="AL1187" s="17">
        <v>0.111262445894348</v>
      </c>
      <c r="AM1187" s="17">
        <v>0.14502174723759101</v>
      </c>
      <c r="AN1187" s="17">
        <v>0.11122981411161</v>
      </c>
      <c r="AO1187" s="17"/>
      <c r="AP1187" s="17">
        <v>0.13791171147067499</v>
      </c>
      <c r="AQ1187" s="17">
        <v>0.14630669529122201</v>
      </c>
      <c r="AR1187" s="17">
        <v>0.13707849360311899</v>
      </c>
      <c r="AS1187" s="17">
        <v>0.147239572505101</v>
      </c>
      <c r="AT1187" s="17">
        <v>5.7918814945233203E-2</v>
      </c>
      <c r="AU1187" s="17"/>
      <c r="AV1187" s="17">
        <v>0</v>
      </c>
      <c r="AW1187" s="17">
        <v>0.124972426951768</v>
      </c>
      <c r="AX1187" s="17">
        <v>0.137879419186102</v>
      </c>
      <c r="AY1187" s="17">
        <v>0.108699959731146</v>
      </c>
      <c r="AZ1187" s="17">
        <v>0.15046202088587901</v>
      </c>
      <c r="BA1187" s="17">
        <v>0.158118770535942</v>
      </c>
      <c r="BB1187" s="17">
        <v>0.13562916579096601</v>
      </c>
      <c r="BC1187" s="17">
        <v>0.18106583666047599</v>
      </c>
      <c r="BD1187" s="17">
        <v>0.140154756756245</v>
      </c>
      <c r="BE1187" s="17">
        <v>9.6427431769264604E-2</v>
      </c>
      <c r="BF1187" s="17">
        <v>0.129809973101395</v>
      </c>
      <c r="BG1187" s="17">
        <v>0.13382319522069699</v>
      </c>
      <c r="BH1187" s="17">
        <v>8.2180861997042096E-2</v>
      </c>
      <c r="BI1187" s="17">
        <v>0.16829695734714101</v>
      </c>
      <c r="BJ1187" s="17">
        <v>0.13895275822022801</v>
      </c>
      <c r="BK1187" s="17">
        <v>8.3841813145502805E-2</v>
      </c>
      <c r="BL1187" s="17"/>
      <c r="BM1187" s="17">
        <v>0.14780796599189899</v>
      </c>
      <c r="BN1187" s="17">
        <v>0.137059220907427</v>
      </c>
      <c r="BO1187" s="17">
        <v>0.134477363825835</v>
      </c>
      <c r="BP1187" s="17">
        <v>0.14377199079477901</v>
      </c>
      <c r="BQ1187" s="17">
        <v>0.11558154483349301</v>
      </c>
      <c r="BR1187" s="17">
        <v>5.44167121229166E-2</v>
      </c>
      <c r="BS1187" s="17"/>
      <c r="BT1187" s="17">
        <v>0.14352309204425501</v>
      </c>
      <c r="BU1187" s="17">
        <v>0.118505910809275</v>
      </c>
      <c r="BV1187" s="17"/>
      <c r="BW1187" s="17">
        <v>0.13487558507332501</v>
      </c>
      <c r="BX1187" s="17">
        <v>0.13322926029464699</v>
      </c>
      <c r="BY1187" s="17"/>
      <c r="BZ1187" s="17">
        <v>0.127601261159976</v>
      </c>
      <c r="CA1187" s="17">
        <v>0.12564030338795401</v>
      </c>
      <c r="CB1187" s="17">
        <v>0.234753062536004</v>
      </c>
      <c r="CC1187" s="17"/>
      <c r="CD1187" s="17">
        <v>0.13440406918019401</v>
      </c>
      <c r="CE1187" s="17">
        <v>0.15528730274232699</v>
      </c>
      <c r="CF1187" s="17">
        <v>8.3565401562258099E-2</v>
      </c>
      <c r="CG1187" s="17"/>
      <c r="CH1187" s="17">
        <v>0.13160722410560599</v>
      </c>
      <c r="CI1187" s="17">
        <v>0.128343036740064</v>
      </c>
      <c r="CJ1187" s="17">
        <v>9.0909714851490506E-2</v>
      </c>
      <c r="CK1187" s="17"/>
      <c r="CL1187" s="17">
        <v>0.14069036411441399</v>
      </c>
      <c r="CM1187" s="17">
        <v>0.127246532749965</v>
      </c>
      <c r="CN1187" s="17"/>
      <c r="CO1187" s="17">
        <v>0.151266020837032</v>
      </c>
      <c r="CP1187" s="17">
        <v>0.120724590031024</v>
      </c>
      <c r="CQ1187" s="17">
        <v>0.138614448053096</v>
      </c>
      <c r="CR1187" s="17">
        <v>0.14215477531662901</v>
      </c>
    </row>
    <row r="1188" spans="2:96" x14ac:dyDescent="0.25">
      <c r="B1188" t="s">
        <v>507</v>
      </c>
      <c r="C1188" s="17">
        <v>0.13204236925481799</v>
      </c>
      <c r="D1188" s="17">
        <v>0.12199078400872899</v>
      </c>
      <c r="E1188" s="17">
        <v>0.14259551215428301</v>
      </c>
      <c r="F1188" s="17"/>
      <c r="G1188" s="17">
        <v>0.15683832686437199</v>
      </c>
      <c r="H1188" s="17">
        <v>9.9402122305146098E-2</v>
      </c>
      <c r="I1188" s="17">
        <v>0.14432981077225099</v>
      </c>
      <c r="J1188" s="17">
        <v>0.13283625001754801</v>
      </c>
      <c r="K1188" s="17">
        <v>0.140560218661166</v>
      </c>
      <c r="L1188" s="17">
        <v>0.12582371397235101</v>
      </c>
      <c r="M1188" s="17"/>
      <c r="N1188" s="17">
        <v>0.16344876890632101</v>
      </c>
      <c r="O1188" s="17">
        <v>0.123573593910274</v>
      </c>
      <c r="P1188" s="17">
        <v>0.12786426772891199</v>
      </c>
      <c r="Q1188" s="17">
        <v>0.11207770614531801</v>
      </c>
      <c r="R1188" s="17"/>
      <c r="S1188" s="17">
        <v>0.15904035463037999</v>
      </c>
      <c r="T1188" s="17">
        <v>0.135444975490421</v>
      </c>
      <c r="U1188" s="17">
        <v>0.104549698751503</v>
      </c>
      <c r="V1188" s="17">
        <v>0.12905306314165599</v>
      </c>
      <c r="W1188" s="17">
        <v>9.0052768984634796E-2</v>
      </c>
      <c r="X1188" s="17">
        <v>0.10221450149759501</v>
      </c>
      <c r="Y1188" s="17">
        <v>0.20897750447396499</v>
      </c>
      <c r="Z1188" s="17">
        <v>0.13768181544268601</v>
      </c>
      <c r="AA1188" s="17">
        <v>0.108981093009207</v>
      </c>
      <c r="AB1188" s="17">
        <v>0.14312387070062699</v>
      </c>
      <c r="AC1188" s="17">
        <v>0.11754823461996999</v>
      </c>
      <c r="AD1188" s="17">
        <v>0.12336081401919</v>
      </c>
      <c r="AE1188" s="17"/>
      <c r="AF1188" s="17">
        <v>0.124735014884938</v>
      </c>
      <c r="AG1188" s="17">
        <v>0.14430204267312999</v>
      </c>
      <c r="AH1188" s="17">
        <v>0.17536274772823299</v>
      </c>
      <c r="AI1188" s="17">
        <v>4.7796096483978798E-2</v>
      </c>
      <c r="AJ1188" s="17">
        <v>0.16520271516864399</v>
      </c>
      <c r="AK1188" s="17"/>
      <c r="AL1188" s="17">
        <v>0.131285058173851</v>
      </c>
      <c r="AM1188" s="17">
        <v>0.14522430742697001</v>
      </c>
      <c r="AN1188" s="17">
        <v>0.15045956552017301</v>
      </c>
      <c r="AO1188" s="17"/>
      <c r="AP1188" s="17">
        <v>0.12635329159195</v>
      </c>
      <c r="AQ1188" s="17">
        <v>0.13505283963385201</v>
      </c>
      <c r="AR1188" s="17">
        <v>0.13140294018762799</v>
      </c>
      <c r="AS1188" s="17">
        <v>0.14374785193138201</v>
      </c>
      <c r="AT1188" s="17">
        <v>0.18606923475172801</v>
      </c>
      <c r="AU1188" s="17"/>
      <c r="AV1188" s="17">
        <v>0.29675421951939701</v>
      </c>
      <c r="AW1188" s="17">
        <v>0.144445970798528</v>
      </c>
      <c r="AX1188" s="17">
        <v>8.72526550583861E-2</v>
      </c>
      <c r="AY1188" s="17">
        <v>6.79600016166549E-2</v>
      </c>
      <c r="AZ1188" s="17">
        <v>9.2444296705137097E-2</v>
      </c>
      <c r="BA1188" s="17">
        <v>0.122471602269364</v>
      </c>
      <c r="BB1188" s="17">
        <v>0.15748402413735799</v>
      </c>
      <c r="BC1188" s="17">
        <v>0.15142573509262899</v>
      </c>
      <c r="BD1188" s="17">
        <v>0.115644787684963</v>
      </c>
      <c r="BE1188" s="17">
        <v>0.14912640811611899</v>
      </c>
      <c r="BF1188" s="17">
        <v>0.11600422579271399</v>
      </c>
      <c r="BG1188" s="17">
        <v>0.192883555271816</v>
      </c>
      <c r="BH1188" s="17">
        <v>0.210348287268559</v>
      </c>
      <c r="BI1188" s="17">
        <v>0.21442751938467999</v>
      </c>
      <c r="BJ1188" s="17">
        <v>0.15650069660136301</v>
      </c>
      <c r="BK1188" s="17">
        <v>0.13810492295909399</v>
      </c>
      <c r="BL1188" s="17"/>
      <c r="BM1188" s="17">
        <v>0.121790479420749</v>
      </c>
      <c r="BN1188" s="17">
        <v>0.13256109655529699</v>
      </c>
      <c r="BO1188" s="17">
        <v>0.123110445487217</v>
      </c>
      <c r="BP1188" s="17">
        <v>0.162047915440304</v>
      </c>
      <c r="BQ1188" s="17">
        <v>0.10355712115292599</v>
      </c>
      <c r="BR1188" s="17">
        <v>0.139169640600464</v>
      </c>
      <c r="BS1188" s="17"/>
      <c r="BT1188" s="17">
        <v>0.13234105699722201</v>
      </c>
      <c r="BU1188" s="17">
        <v>0.12759467712553399</v>
      </c>
      <c r="BV1188" s="17"/>
      <c r="BW1188" s="17">
        <v>0.14206816787446899</v>
      </c>
      <c r="BX1188" s="17">
        <v>0.119734151630529</v>
      </c>
      <c r="BY1188" s="17"/>
      <c r="BZ1188" s="17">
        <v>0.13055366883617101</v>
      </c>
      <c r="CA1188" s="17">
        <v>0.13234600706796101</v>
      </c>
      <c r="CB1188" s="17">
        <v>0.12061980523112401</v>
      </c>
      <c r="CC1188" s="17"/>
      <c r="CD1188" s="17">
        <v>0.13867192186244201</v>
      </c>
      <c r="CE1188" s="17">
        <v>8.8554616698634001E-2</v>
      </c>
      <c r="CF1188" s="17">
        <v>0.101879712741068</v>
      </c>
      <c r="CG1188" s="17"/>
      <c r="CH1188" s="17">
        <v>0.13830105803852399</v>
      </c>
      <c r="CI1188" s="17">
        <v>7.4356999020846304E-2</v>
      </c>
      <c r="CJ1188" s="17">
        <v>0.13827833115254401</v>
      </c>
      <c r="CK1188" s="17"/>
      <c r="CL1188" s="17">
        <v>0.130723749275275</v>
      </c>
      <c r="CM1188" s="17">
        <v>0.13290826994678501</v>
      </c>
      <c r="CN1188" s="17"/>
      <c r="CO1188" s="17">
        <v>0.12533323337105801</v>
      </c>
      <c r="CP1188" s="17">
        <v>0.147912297638324</v>
      </c>
      <c r="CQ1188" s="17">
        <v>0.134628211230059</v>
      </c>
      <c r="CR1188" s="17">
        <v>9.9142413505147006E-2</v>
      </c>
    </row>
    <row r="1189" spans="2:96" x14ac:dyDescent="0.25">
      <c r="B1189" t="s">
        <v>508</v>
      </c>
      <c r="C1189" s="17">
        <v>0.18309163953185301</v>
      </c>
      <c r="D1189" s="17">
        <v>0.18717652201858301</v>
      </c>
      <c r="E1189" s="17">
        <v>0.180078641005014</v>
      </c>
      <c r="F1189" s="17"/>
      <c r="G1189" s="17">
        <v>0.172184043913857</v>
      </c>
      <c r="H1189" s="17">
        <v>0.18465168165419499</v>
      </c>
      <c r="I1189" s="17">
        <v>0.19872595452226399</v>
      </c>
      <c r="J1189" s="17">
        <v>0.145150571932122</v>
      </c>
      <c r="K1189" s="17">
        <v>0.16512690315130199</v>
      </c>
      <c r="L1189" s="17">
        <v>0.219403105225149</v>
      </c>
      <c r="M1189" s="17"/>
      <c r="N1189" s="17">
        <v>0.195692231193525</v>
      </c>
      <c r="O1189" s="17">
        <v>0.186130562314201</v>
      </c>
      <c r="P1189" s="17">
        <v>0.17919030254403501</v>
      </c>
      <c r="Q1189" s="17">
        <v>0.17176538656569401</v>
      </c>
      <c r="R1189" s="17"/>
      <c r="S1189" s="17">
        <v>0.188418136356126</v>
      </c>
      <c r="T1189" s="17">
        <v>0.15102333169354201</v>
      </c>
      <c r="U1189" s="17">
        <v>0.196087370464401</v>
      </c>
      <c r="V1189" s="17">
        <v>0.19677886817207299</v>
      </c>
      <c r="W1189" s="17">
        <v>0.247826730184319</v>
      </c>
      <c r="X1189" s="17">
        <v>0.157494894077123</v>
      </c>
      <c r="Y1189" s="17">
        <v>0.14617695756155499</v>
      </c>
      <c r="Z1189" s="17">
        <v>0.18811301066744299</v>
      </c>
      <c r="AA1189" s="17">
        <v>0.20724915008573799</v>
      </c>
      <c r="AB1189" s="17">
        <v>0.186286806316069</v>
      </c>
      <c r="AC1189" s="17">
        <v>0.16369072209388899</v>
      </c>
      <c r="AD1189" s="17">
        <v>0.174082025381084</v>
      </c>
      <c r="AE1189" s="17"/>
      <c r="AF1189" s="17">
        <v>0.194730565495154</v>
      </c>
      <c r="AG1189" s="17">
        <v>0.15763862253128599</v>
      </c>
      <c r="AH1189" s="17">
        <v>0.22532740944123</v>
      </c>
      <c r="AI1189" s="17">
        <v>0.14338749037176901</v>
      </c>
      <c r="AJ1189" s="17">
        <v>0.17137370756384299</v>
      </c>
      <c r="AK1189" s="17"/>
      <c r="AL1189" s="17">
        <v>0.21683372764011799</v>
      </c>
      <c r="AM1189" s="17">
        <v>0.16217986911054499</v>
      </c>
      <c r="AN1189" s="17">
        <v>0.164833245707659</v>
      </c>
      <c r="AO1189" s="17"/>
      <c r="AP1189" s="17">
        <v>0.191017353569368</v>
      </c>
      <c r="AQ1189" s="17">
        <v>0.18278905196283601</v>
      </c>
      <c r="AR1189" s="17">
        <v>0.17409290556709001</v>
      </c>
      <c r="AS1189" s="17">
        <v>0.18109491340214201</v>
      </c>
      <c r="AT1189" s="17">
        <v>0.202703076486553</v>
      </c>
      <c r="AU1189" s="17"/>
      <c r="AV1189" s="17">
        <v>0.21570749083600099</v>
      </c>
      <c r="AW1189" s="17">
        <v>0.123149021267597</v>
      </c>
      <c r="AX1189" s="17">
        <v>0.16205794418464101</v>
      </c>
      <c r="AY1189" s="17">
        <v>0.21932540630630501</v>
      </c>
      <c r="AZ1189" s="17">
        <v>0.17061696607804</v>
      </c>
      <c r="BA1189" s="17">
        <v>0.191972229323605</v>
      </c>
      <c r="BB1189" s="17">
        <v>0.211055156406601</v>
      </c>
      <c r="BC1189" s="17">
        <v>0.120314826625309</v>
      </c>
      <c r="BD1189" s="17">
        <v>0.13127784527167699</v>
      </c>
      <c r="BE1189" s="17">
        <v>0.14762999784324801</v>
      </c>
      <c r="BF1189" s="17">
        <v>0.20819439750281599</v>
      </c>
      <c r="BG1189" s="17">
        <v>0.22383351551609901</v>
      </c>
      <c r="BH1189" s="17">
        <v>0.27468258984393101</v>
      </c>
      <c r="BI1189" s="17">
        <v>9.8537913088353996E-2</v>
      </c>
      <c r="BJ1189" s="17">
        <v>0.167960623359446</v>
      </c>
      <c r="BK1189" s="17">
        <v>0.28119793090245099</v>
      </c>
      <c r="BL1189" s="17"/>
      <c r="BM1189" s="17">
        <v>0.17520885497161601</v>
      </c>
      <c r="BN1189" s="17">
        <v>0.186226633851967</v>
      </c>
      <c r="BO1189" s="17">
        <v>0.18226986452848001</v>
      </c>
      <c r="BP1189" s="17">
        <v>0.176980008577201</v>
      </c>
      <c r="BQ1189" s="17">
        <v>0.18389994616036101</v>
      </c>
      <c r="BR1189" s="17">
        <v>0.220238279519618</v>
      </c>
      <c r="BS1189" s="17"/>
      <c r="BT1189" s="17">
        <v>0.17387325976811499</v>
      </c>
      <c r="BU1189" s="17">
        <v>0.19862188855472801</v>
      </c>
      <c r="BV1189" s="17"/>
      <c r="BW1189" s="17">
        <v>0.17663335396713001</v>
      </c>
      <c r="BX1189" s="17">
        <v>0.193085854954376</v>
      </c>
      <c r="BY1189" s="17"/>
      <c r="BZ1189" s="17">
        <v>0.18589715113258701</v>
      </c>
      <c r="CA1189" s="17">
        <v>0.16997782929709801</v>
      </c>
      <c r="CB1189" s="17">
        <v>0.168724511940292</v>
      </c>
      <c r="CC1189" s="17"/>
      <c r="CD1189" s="17">
        <v>0.18316173714860801</v>
      </c>
      <c r="CE1189" s="17">
        <v>0.203076958797475</v>
      </c>
      <c r="CF1189" s="17">
        <v>0.17732141600794199</v>
      </c>
      <c r="CG1189" s="17"/>
      <c r="CH1189" s="17">
        <v>0.18739869913351301</v>
      </c>
      <c r="CI1189" s="17">
        <v>0.178993889976298</v>
      </c>
      <c r="CJ1189" s="17">
        <v>0.15576791283852601</v>
      </c>
      <c r="CK1189" s="17"/>
      <c r="CL1189" s="17">
        <v>0.184932709729032</v>
      </c>
      <c r="CM1189" s="17">
        <v>0.17883693375690099</v>
      </c>
      <c r="CN1189" s="17"/>
      <c r="CO1189" s="17">
        <v>0.13771530003353</v>
      </c>
      <c r="CP1189" s="17">
        <v>0.19249110926741</v>
      </c>
      <c r="CQ1189" s="17">
        <v>0.18937834442083501</v>
      </c>
      <c r="CR1189" s="17">
        <v>0.169476283760326</v>
      </c>
    </row>
    <row r="1190" spans="2:96" x14ac:dyDescent="0.25">
      <c r="B1190" t="s">
        <v>509</v>
      </c>
      <c r="C1190" s="17">
        <v>0.160751886679801</v>
      </c>
      <c r="D1190" s="17">
        <v>0.1423169327927</v>
      </c>
      <c r="E1190" s="17">
        <v>0.17863661658658</v>
      </c>
      <c r="F1190" s="17"/>
      <c r="G1190" s="17">
        <v>0.139214963069307</v>
      </c>
      <c r="H1190" s="17">
        <v>0.15973259900157899</v>
      </c>
      <c r="I1190" s="17">
        <v>0.15509726160909099</v>
      </c>
      <c r="J1190" s="17">
        <v>0.152367715173746</v>
      </c>
      <c r="K1190" s="17">
        <v>0.16103623727623001</v>
      </c>
      <c r="L1190" s="17">
        <v>0.18718328544420801</v>
      </c>
      <c r="M1190" s="17"/>
      <c r="N1190" s="17">
        <v>0.14216090966339701</v>
      </c>
      <c r="O1190" s="17">
        <v>0.17410687005216599</v>
      </c>
      <c r="P1190" s="17">
        <v>0.18618109332004201</v>
      </c>
      <c r="Q1190" s="17">
        <v>0.14635928607910401</v>
      </c>
      <c r="R1190" s="17"/>
      <c r="S1190" s="17">
        <v>0.141232835736992</v>
      </c>
      <c r="T1190" s="17">
        <v>0.13813258141534299</v>
      </c>
      <c r="U1190" s="17">
        <v>0.15421991932588999</v>
      </c>
      <c r="V1190" s="17">
        <v>0.18750285506956399</v>
      </c>
      <c r="W1190" s="17">
        <v>0.134251302539178</v>
      </c>
      <c r="X1190" s="17">
        <v>0.15965477352320101</v>
      </c>
      <c r="Y1190" s="17">
        <v>0.15825099924739</v>
      </c>
      <c r="Z1190" s="17">
        <v>0.148723763338552</v>
      </c>
      <c r="AA1190" s="17">
        <v>0.17885876340561799</v>
      </c>
      <c r="AB1190" s="17">
        <v>0.181622439560363</v>
      </c>
      <c r="AC1190" s="17">
        <v>0.238196140099141</v>
      </c>
      <c r="AD1190" s="17">
        <v>0.116284204520155</v>
      </c>
      <c r="AE1190" s="17"/>
      <c r="AF1190" s="17">
        <v>0.171305626281512</v>
      </c>
      <c r="AG1190" s="17">
        <v>0.16786343374118801</v>
      </c>
      <c r="AH1190" s="17">
        <v>0.15209772776191199</v>
      </c>
      <c r="AI1190" s="17">
        <v>4.21899091791995E-2</v>
      </c>
      <c r="AJ1190" s="17">
        <v>0.14107346774357099</v>
      </c>
      <c r="AK1190" s="17"/>
      <c r="AL1190" s="17">
        <v>0.19890165032017301</v>
      </c>
      <c r="AM1190" s="17">
        <v>0.15989311455758501</v>
      </c>
      <c r="AN1190" s="17">
        <v>0.16396694281626101</v>
      </c>
      <c r="AO1190" s="17"/>
      <c r="AP1190" s="17">
        <v>0.15991389045127</v>
      </c>
      <c r="AQ1190" s="17">
        <v>0.179146522090018</v>
      </c>
      <c r="AR1190" s="17">
        <v>0.15492568500363399</v>
      </c>
      <c r="AS1190" s="17">
        <v>0.15510154381704799</v>
      </c>
      <c r="AT1190" s="17">
        <v>6.0049419431554403E-2</v>
      </c>
      <c r="AU1190" s="17"/>
      <c r="AV1190" s="17">
        <v>0.152769603320837</v>
      </c>
      <c r="AW1190" s="17">
        <v>0.102306614926903</v>
      </c>
      <c r="AX1190" s="17">
        <v>0.173247423231949</v>
      </c>
      <c r="AY1190" s="17">
        <v>0.182404473651091</v>
      </c>
      <c r="AZ1190" s="17">
        <v>0.17749923779804599</v>
      </c>
      <c r="BA1190" s="17">
        <v>0.15234977709557801</v>
      </c>
      <c r="BB1190" s="17">
        <v>0.13555886677468301</v>
      </c>
      <c r="BC1190" s="17">
        <v>0.16199221328098401</v>
      </c>
      <c r="BD1190" s="17">
        <v>0.20071234199889301</v>
      </c>
      <c r="BE1190" s="17">
        <v>0.24524186611642801</v>
      </c>
      <c r="BF1190" s="17">
        <v>0.18036799819541899</v>
      </c>
      <c r="BG1190" s="17">
        <v>0.10080832891961</v>
      </c>
      <c r="BH1190" s="17">
        <v>9.5665806633249306E-2</v>
      </c>
      <c r="BI1190" s="17">
        <v>0.16684752200484401</v>
      </c>
      <c r="BJ1190" s="17">
        <v>0.18716825660474501</v>
      </c>
      <c r="BK1190" s="17">
        <v>8.1908721217175198E-2</v>
      </c>
      <c r="BL1190" s="17"/>
      <c r="BM1190" s="17">
        <v>0.14029000794555299</v>
      </c>
      <c r="BN1190" s="17">
        <v>0.16482003512750801</v>
      </c>
      <c r="BO1190" s="17">
        <v>0.149026409506506</v>
      </c>
      <c r="BP1190" s="17">
        <v>0.18267676336705099</v>
      </c>
      <c r="BQ1190" s="17">
        <v>0.17642640269749199</v>
      </c>
      <c r="BR1190" s="17">
        <v>0.14556816219822299</v>
      </c>
      <c r="BS1190" s="17"/>
      <c r="BT1190" s="17">
        <v>0.17513254229478001</v>
      </c>
      <c r="BU1190" s="17">
        <v>0.14020537229661101</v>
      </c>
      <c r="BV1190" s="17"/>
      <c r="BW1190" s="17">
        <v>0.17757533971178299</v>
      </c>
      <c r="BX1190" s="17">
        <v>0.15433360009834801</v>
      </c>
      <c r="BY1190" s="17"/>
      <c r="BZ1190" s="17">
        <v>0.16847768945511399</v>
      </c>
      <c r="CA1190" s="17">
        <v>0.167704514208531</v>
      </c>
      <c r="CB1190" s="17">
        <v>2.2047409893895299E-2</v>
      </c>
      <c r="CC1190" s="17"/>
      <c r="CD1190" s="17">
        <v>0.167631270992321</v>
      </c>
      <c r="CE1190" s="17">
        <v>0.118864449918116</v>
      </c>
      <c r="CF1190" s="17">
        <v>0.16796755079730699</v>
      </c>
      <c r="CG1190" s="17"/>
      <c r="CH1190" s="17">
        <v>0.16902772537291499</v>
      </c>
      <c r="CI1190" s="17">
        <v>0.17566043080794999</v>
      </c>
      <c r="CJ1190" s="17">
        <v>0.15457031672838301</v>
      </c>
      <c r="CK1190" s="17"/>
      <c r="CL1190" s="17">
        <v>0.16910143649966</v>
      </c>
      <c r="CM1190" s="17">
        <v>0.15844837861709701</v>
      </c>
      <c r="CN1190" s="17"/>
      <c r="CO1190" s="17">
        <v>0.17413444119520299</v>
      </c>
      <c r="CP1190" s="17">
        <v>0.17088774590146399</v>
      </c>
      <c r="CQ1190" s="17">
        <v>0.16702797990854801</v>
      </c>
      <c r="CR1190" s="17">
        <v>0.1243290351511</v>
      </c>
    </row>
    <row r="1191" spans="2:96" x14ac:dyDescent="0.25">
      <c r="B1191" t="s">
        <v>510</v>
      </c>
      <c r="C1191" s="17">
        <v>8.0794713427031095E-2</v>
      </c>
      <c r="D1191" s="17">
        <v>7.5950007801668898E-2</v>
      </c>
      <c r="E1191" s="17">
        <v>8.49099649105787E-2</v>
      </c>
      <c r="F1191" s="17"/>
      <c r="G1191" s="17">
        <v>7.5273886629934297E-2</v>
      </c>
      <c r="H1191" s="17">
        <v>7.6718375342262501E-2</v>
      </c>
      <c r="I1191" s="17">
        <v>5.5605167795676903E-2</v>
      </c>
      <c r="J1191" s="17">
        <v>9.6160436139289596E-2</v>
      </c>
      <c r="K1191" s="17">
        <v>8.82098695517015E-2</v>
      </c>
      <c r="L1191" s="17">
        <v>9.0775135026030296E-2</v>
      </c>
      <c r="M1191" s="17"/>
      <c r="N1191" s="17">
        <v>7.8052944279056194E-2</v>
      </c>
      <c r="O1191" s="17">
        <v>6.9789219144915704E-2</v>
      </c>
      <c r="P1191" s="17">
        <v>8.7788708214103103E-2</v>
      </c>
      <c r="Q1191" s="17">
        <v>8.9933221942574207E-2</v>
      </c>
      <c r="R1191" s="17"/>
      <c r="S1191" s="17">
        <v>5.8978319502402898E-2</v>
      </c>
      <c r="T1191" s="17">
        <v>6.6180807960163304E-2</v>
      </c>
      <c r="U1191" s="17">
        <v>9.7118677951748097E-2</v>
      </c>
      <c r="V1191" s="17">
        <v>0.107727881968571</v>
      </c>
      <c r="W1191" s="17">
        <v>9.7439388702173002E-2</v>
      </c>
      <c r="X1191" s="17">
        <v>7.8947000223654001E-2</v>
      </c>
      <c r="Y1191" s="17">
        <v>6.6758105765069894E-2</v>
      </c>
      <c r="Z1191" s="17">
        <v>0.107236843639178</v>
      </c>
      <c r="AA1191" s="17">
        <v>0.119151539943836</v>
      </c>
      <c r="AB1191" s="17">
        <v>2.8337078487158399E-2</v>
      </c>
      <c r="AC1191" s="17">
        <v>7.5581250210695394E-2</v>
      </c>
      <c r="AD1191" s="17">
        <v>0.11612086507418</v>
      </c>
      <c r="AE1191" s="17"/>
      <c r="AF1191" s="17">
        <v>8.8841787324407201E-2</v>
      </c>
      <c r="AG1191" s="17">
        <v>7.3714996710982902E-2</v>
      </c>
      <c r="AH1191" s="17">
        <v>0.126232088947344</v>
      </c>
      <c r="AI1191" s="17">
        <v>0.12145325435917199</v>
      </c>
      <c r="AJ1191" s="17">
        <v>5.5369716633229198E-2</v>
      </c>
      <c r="AK1191" s="17"/>
      <c r="AL1191" s="17">
        <v>9.4538052483177107E-2</v>
      </c>
      <c r="AM1191" s="17">
        <v>7.9166928749427101E-2</v>
      </c>
      <c r="AN1191" s="17">
        <v>9.0781144197590799E-2</v>
      </c>
      <c r="AO1191" s="17"/>
      <c r="AP1191" s="17">
        <v>7.7902921067578706E-2</v>
      </c>
      <c r="AQ1191" s="17">
        <v>6.7223799590439406E-2</v>
      </c>
      <c r="AR1191" s="17">
        <v>8.7814788187942305E-2</v>
      </c>
      <c r="AS1191" s="17">
        <v>6.3350151121655401E-2</v>
      </c>
      <c r="AT1191" s="17">
        <v>0.19114756643408701</v>
      </c>
      <c r="AU1191" s="17"/>
      <c r="AV1191" s="17">
        <v>0</v>
      </c>
      <c r="AW1191" s="17">
        <v>9.7895621641474903E-2</v>
      </c>
      <c r="AX1191" s="17">
        <v>6.53771896908837E-2</v>
      </c>
      <c r="AY1191" s="17">
        <v>7.2038105873587596E-2</v>
      </c>
      <c r="AZ1191" s="17">
        <v>7.7823305823660704E-2</v>
      </c>
      <c r="BA1191" s="17">
        <v>7.9470933836119598E-2</v>
      </c>
      <c r="BB1191" s="17">
        <v>7.0622540367148406E-2</v>
      </c>
      <c r="BC1191" s="17">
        <v>8.2940077720378994E-2</v>
      </c>
      <c r="BD1191" s="17">
        <v>9.5328955250423203E-2</v>
      </c>
      <c r="BE1191" s="17">
        <v>8.81041629548628E-2</v>
      </c>
      <c r="BF1191" s="17">
        <v>5.9210182239078701E-2</v>
      </c>
      <c r="BG1191" s="17">
        <v>7.4934105543733906E-2</v>
      </c>
      <c r="BH1191" s="17">
        <v>9.4730360368758801E-2</v>
      </c>
      <c r="BI1191" s="17">
        <v>7.4664489691731006E-2</v>
      </c>
      <c r="BJ1191" s="17">
        <v>9.5200745272390599E-2</v>
      </c>
      <c r="BK1191" s="17">
        <v>8.6109107278793201E-2</v>
      </c>
      <c r="BL1191" s="17"/>
      <c r="BM1191" s="17">
        <v>7.4995733589868496E-2</v>
      </c>
      <c r="BN1191" s="17">
        <v>7.7659984077827093E-2</v>
      </c>
      <c r="BO1191" s="17">
        <v>9.6741833799193502E-2</v>
      </c>
      <c r="BP1191" s="17">
        <v>6.3509670676669905E-2</v>
      </c>
      <c r="BQ1191" s="17">
        <v>0.104354842859271</v>
      </c>
      <c r="BR1191" s="17">
        <v>9.7970294383948803E-2</v>
      </c>
      <c r="BS1191" s="17"/>
      <c r="BT1191" s="17">
        <v>8.6957353372268301E-2</v>
      </c>
      <c r="BU1191" s="17">
        <v>7.3183085818672597E-2</v>
      </c>
      <c r="BV1191" s="17"/>
      <c r="BW1191" s="17">
        <v>8.1869361523401504E-2</v>
      </c>
      <c r="BX1191" s="17">
        <v>7.8225043505352795E-2</v>
      </c>
      <c r="BY1191" s="17"/>
      <c r="BZ1191" s="17">
        <v>7.7617305062747693E-2</v>
      </c>
      <c r="CA1191" s="17">
        <v>8.8026156532334296E-2</v>
      </c>
      <c r="CB1191" s="17">
        <v>0.13174476272523999</v>
      </c>
      <c r="CC1191" s="17"/>
      <c r="CD1191" s="17">
        <v>7.7995467134348698E-2</v>
      </c>
      <c r="CE1191" s="17">
        <v>9.2178731983278694E-2</v>
      </c>
      <c r="CF1191" s="17">
        <v>9.3573387906296407E-2</v>
      </c>
      <c r="CG1191" s="17"/>
      <c r="CH1191" s="17">
        <v>7.3952429004278994E-2</v>
      </c>
      <c r="CI1191" s="17">
        <v>0.102492467128474</v>
      </c>
      <c r="CJ1191" s="17">
        <v>9.8796184902147699E-2</v>
      </c>
      <c r="CK1191" s="17"/>
      <c r="CL1191" s="17">
        <v>7.6190526453037699E-2</v>
      </c>
      <c r="CM1191" s="17">
        <v>8.8373166353374596E-2</v>
      </c>
      <c r="CN1191" s="17"/>
      <c r="CO1191" s="17">
        <v>7.9334407706914203E-2</v>
      </c>
      <c r="CP1191" s="17">
        <v>9.9726656412542497E-2</v>
      </c>
      <c r="CQ1191" s="17">
        <v>7.3817373557228505E-2</v>
      </c>
      <c r="CR1191" s="17">
        <v>5.8677205767545502E-2</v>
      </c>
    </row>
    <row r="1192" spans="2:96" x14ac:dyDescent="0.25">
      <c r="B1192" t="s">
        <v>518</v>
      </c>
      <c r="C1192" s="17">
        <v>5.2659726766528497E-2</v>
      </c>
      <c r="D1192" s="17">
        <v>5.4622084494096897E-2</v>
      </c>
      <c r="E1192" s="17">
        <v>5.1022105350219699E-2</v>
      </c>
      <c r="F1192" s="17"/>
      <c r="G1192" s="17">
        <v>5.06166304484688E-2</v>
      </c>
      <c r="H1192" s="17">
        <v>6.7801888867888696E-2</v>
      </c>
      <c r="I1192" s="17">
        <v>4.6251484016851099E-2</v>
      </c>
      <c r="J1192" s="17">
        <v>4.72815053066237E-2</v>
      </c>
      <c r="K1192" s="17">
        <v>7.68433668369881E-2</v>
      </c>
      <c r="L1192" s="17">
        <v>3.4973903550967703E-2</v>
      </c>
      <c r="M1192" s="17"/>
      <c r="N1192" s="17">
        <v>4.7335632003537902E-2</v>
      </c>
      <c r="O1192" s="17">
        <v>5.3317562854794602E-2</v>
      </c>
      <c r="P1192" s="17">
        <v>5.2810182006703697E-2</v>
      </c>
      <c r="Q1192" s="17">
        <v>5.8161448299683199E-2</v>
      </c>
      <c r="R1192" s="17"/>
      <c r="S1192" s="17">
        <v>9.1428801073280802E-2</v>
      </c>
      <c r="T1192" s="17">
        <v>5.2342115583663702E-2</v>
      </c>
      <c r="U1192" s="17">
        <v>4.0288283444517098E-2</v>
      </c>
      <c r="V1192" s="17">
        <v>2.5075740201200999E-2</v>
      </c>
      <c r="W1192" s="17">
        <v>4.91925304773035E-2</v>
      </c>
      <c r="X1192" s="17">
        <v>6.6912768716093807E-2</v>
      </c>
      <c r="Y1192" s="17">
        <v>3.9957948211456699E-2</v>
      </c>
      <c r="Z1192" s="17">
        <v>5.7464495079299703E-2</v>
      </c>
      <c r="AA1192" s="17">
        <v>6.5376266791698501E-2</v>
      </c>
      <c r="AB1192" s="17">
        <v>4.1270731532642699E-2</v>
      </c>
      <c r="AC1192" s="17">
        <v>1.0755811579527401E-2</v>
      </c>
      <c r="AD1192" s="17">
        <v>3.9302278071588002E-2</v>
      </c>
      <c r="AE1192" s="17"/>
      <c r="AF1192" s="17">
        <v>6.5020949611346204E-2</v>
      </c>
      <c r="AG1192" s="17">
        <v>6.1467105234760601E-2</v>
      </c>
      <c r="AH1192" s="17">
        <v>4.6725094873896901E-2</v>
      </c>
      <c r="AI1192" s="17">
        <v>3.5283139328713901E-2</v>
      </c>
      <c r="AJ1192" s="17">
        <v>2.9835845289153201E-2</v>
      </c>
      <c r="AK1192" s="17"/>
      <c r="AL1192" s="17">
        <v>7.0112302343638605E-2</v>
      </c>
      <c r="AM1192" s="17">
        <v>5.9356235477305098E-2</v>
      </c>
      <c r="AN1192" s="17">
        <v>4.9998481474575703E-2</v>
      </c>
      <c r="AO1192" s="17"/>
      <c r="AP1192" s="17">
        <v>6.4939077600200096E-2</v>
      </c>
      <c r="AQ1192" s="17">
        <v>5.5788838428713301E-2</v>
      </c>
      <c r="AR1192" s="17">
        <v>4.1218361343735098E-2</v>
      </c>
      <c r="AS1192" s="17">
        <v>6.2189534944319801E-2</v>
      </c>
      <c r="AT1192" s="17">
        <v>9.4250409140724994E-2</v>
      </c>
      <c r="AU1192" s="17"/>
      <c r="AV1192" s="17">
        <v>0</v>
      </c>
      <c r="AW1192" s="17">
        <v>6.9654832105643202E-2</v>
      </c>
      <c r="AX1192" s="17">
        <v>5.4353362007626499E-2</v>
      </c>
      <c r="AY1192" s="17">
        <v>6.5986005018468602E-2</v>
      </c>
      <c r="AZ1192" s="17">
        <v>8.3622033062917794E-2</v>
      </c>
      <c r="BA1192" s="17">
        <v>5.4845326380862099E-2</v>
      </c>
      <c r="BB1192" s="17">
        <v>3.7493208270449899E-2</v>
      </c>
      <c r="BC1192" s="17">
        <v>5.5986560060932403E-2</v>
      </c>
      <c r="BD1192" s="17">
        <v>5.0195059626076698E-2</v>
      </c>
      <c r="BE1192" s="17">
        <v>6.8275623751937603E-2</v>
      </c>
      <c r="BF1192" s="17">
        <v>3.7622315335720802E-2</v>
      </c>
      <c r="BG1192" s="17">
        <v>4.00644678992031E-2</v>
      </c>
      <c r="BH1192" s="17">
        <v>5.3288324612718797E-2</v>
      </c>
      <c r="BI1192" s="17">
        <v>0</v>
      </c>
      <c r="BJ1192" s="17">
        <v>3.7765401164708202E-2</v>
      </c>
      <c r="BK1192" s="17">
        <v>8.2210977185480497E-2</v>
      </c>
      <c r="BL1192" s="17"/>
      <c r="BM1192" s="17">
        <v>7.3443621780040894E-2</v>
      </c>
      <c r="BN1192" s="17">
        <v>4.9082796569451199E-2</v>
      </c>
      <c r="BO1192" s="17">
        <v>5.9230214801818899E-2</v>
      </c>
      <c r="BP1192" s="17">
        <v>3.17381758992656E-2</v>
      </c>
      <c r="BQ1192" s="17">
        <v>5.5878295230722498E-2</v>
      </c>
      <c r="BR1192" s="17">
        <v>3.92486393502108E-2</v>
      </c>
      <c r="BS1192" s="17"/>
      <c r="BT1192" s="17">
        <v>5.85309659736108E-2</v>
      </c>
      <c r="BU1192" s="17">
        <v>4.4111150337048897E-2</v>
      </c>
      <c r="BV1192" s="17"/>
      <c r="BW1192" s="17">
        <v>7.0018765433581001E-2</v>
      </c>
      <c r="BX1192" s="17">
        <v>4.0764442553541197E-2</v>
      </c>
      <c r="BY1192" s="17"/>
      <c r="BZ1192" s="17">
        <v>5.1834907813770599E-2</v>
      </c>
      <c r="CA1192" s="17">
        <v>4.2132843680936498E-2</v>
      </c>
      <c r="CB1192" s="17">
        <v>0.12684845407884601</v>
      </c>
      <c r="CC1192" s="17"/>
      <c r="CD1192" s="17">
        <v>5.26002753497751E-2</v>
      </c>
      <c r="CE1192" s="17">
        <v>9.1591445825886006E-2</v>
      </c>
      <c r="CF1192" s="17">
        <v>3.6155119748375299E-2</v>
      </c>
      <c r="CG1192" s="17"/>
      <c r="CH1192" s="17">
        <v>4.6356157554335801E-2</v>
      </c>
      <c r="CI1192" s="17">
        <v>9.3172533692885598E-2</v>
      </c>
      <c r="CJ1192" s="17">
        <v>2.9973668162472801E-2</v>
      </c>
      <c r="CK1192" s="17"/>
      <c r="CL1192" s="17">
        <v>3.3640022840384198E-2</v>
      </c>
      <c r="CM1192" s="17">
        <v>7.5939442181865199E-2</v>
      </c>
      <c r="CN1192" s="17"/>
      <c r="CO1192" s="17">
        <v>0.12432642732806699</v>
      </c>
      <c r="CP1192" s="17">
        <v>4.9748847250202802E-2</v>
      </c>
      <c r="CQ1192" s="17">
        <v>4.7190626730157399E-2</v>
      </c>
      <c r="CR1192" s="17">
        <v>4.27041606809326E-2</v>
      </c>
    </row>
    <row r="1193" spans="2:96" x14ac:dyDescent="0.25">
      <c r="B1193" t="s">
        <v>121</v>
      </c>
      <c r="C1193" s="17">
        <v>4.1958991544238301E-2</v>
      </c>
      <c r="D1193" s="17">
        <v>2.6767806550646499E-2</v>
      </c>
      <c r="E1193" s="17">
        <v>5.7058985334196899E-2</v>
      </c>
      <c r="F1193" s="17"/>
      <c r="G1193" s="17">
        <v>4.64732899728343E-2</v>
      </c>
      <c r="H1193" s="17">
        <v>6.0317438660530798E-2</v>
      </c>
      <c r="I1193" s="17">
        <v>5.0333783500800998E-2</v>
      </c>
      <c r="J1193" s="17">
        <v>4.15397391572137E-2</v>
      </c>
      <c r="K1193" s="17">
        <v>2.4218214196445102E-2</v>
      </c>
      <c r="L1193" s="17">
        <v>2.94113135872585E-2</v>
      </c>
      <c r="M1193" s="17"/>
      <c r="N1193" s="17">
        <v>2.7241701529539999E-2</v>
      </c>
      <c r="O1193" s="17">
        <v>4.2261636575990802E-2</v>
      </c>
      <c r="P1193" s="17">
        <v>3.5083604912342699E-2</v>
      </c>
      <c r="Q1193" s="17">
        <v>6.1945299958969899E-2</v>
      </c>
      <c r="R1193" s="17"/>
      <c r="S1193" s="17">
        <v>3.1119037888539001E-2</v>
      </c>
      <c r="T1193" s="17">
        <v>1.8806354566265001E-2</v>
      </c>
      <c r="U1193" s="17">
        <v>3.9993948609512102E-2</v>
      </c>
      <c r="V1193" s="17">
        <v>6.8607673681293793E-2</v>
      </c>
      <c r="W1193" s="17">
        <v>4.3077163740934801E-2</v>
      </c>
      <c r="X1193" s="17">
        <v>7.4673213587593004E-2</v>
      </c>
      <c r="Y1193" s="17">
        <v>3.1663835798432599E-2</v>
      </c>
      <c r="Z1193" s="17">
        <v>2.3991021209003101E-2</v>
      </c>
      <c r="AA1193" s="17">
        <v>4.1858248692791901E-2</v>
      </c>
      <c r="AB1193" s="17">
        <v>2.7436548017186001E-2</v>
      </c>
      <c r="AC1193" s="17">
        <v>5.0791450315626603E-2</v>
      </c>
      <c r="AD1193" s="17">
        <v>9.8264357359628393E-2</v>
      </c>
      <c r="AE1193" s="17"/>
      <c r="AF1193" s="17">
        <v>3.8589995826113201E-2</v>
      </c>
      <c r="AG1193" s="17">
        <v>2.6149366934997201E-2</v>
      </c>
      <c r="AH1193" s="17">
        <v>7.9354862318960703E-3</v>
      </c>
      <c r="AI1193" s="17">
        <v>6.9224214937806297E-2</v>
      </c>
      <c r="AJ1193" s="17">
        <v>7.3588512867770794E-2</v>
      </c>
      <c r="AK1193" s="17"/>
      <c r="AL1193" s="17">
        <v>3.2458409106715401E-2</v>
      </c>
      <c r="AM1193" s="17">
        <v>2.7877116978179E-2</v>
      </c>
      <c r="AN1193" s="17">
        <v>1.3405598974832201E-2</v>
      </c>
      <c r="AO1193" s="17"/>
      <c r="AP1193" s="17">
        <v>4.9522549575423298E-2</v>
      </c>
      <c r="AQ1193" s="17">
        <v>4.8121491617458802E-2</v>
      </c>
      <c r="AR1193" s="17">
        <v>4.3350090751988701E-2</v>
      </c>
      <c r="AS1193" s="17">
        <v>1.50571114438895E-2</v>
      </c>
      <c r="AT1193" s="17">
        <v>0</v>
      </c>
      <c r="AU1193" s="17"/>
      <c r="AV1193" s="17">
        <v>0</v>
      </c>
      <c r="AW1193" s="17">
        <v>8.5104504826002098E-2</v>
      </c>
      <c r="AX1193" s="17">
        <v>5.8805467536621803E-2</v>
      </c>
      <c r="AY1193" s="17">
        <v>6.3503330377265493E-2</v>
      </c>
      <c r="AZ1193" s="17">
        <v>6.3896689291179906E-2</v>
      </c>
      <c r="BA1193" s="17">
        <v>2.8924991151245399E-2</v>
      </c>
      <c r="BB1193" s="17">
        <v>1.5820260234263601E-2</v>
      </c>
      <c r="BC1193" s="17">
        <v>3.8564325012193298E-2</v>
      </c>
      <c r="BD1193" s="17">
        <v>4.9056977657623797E-2</v>
      </c>
      <c r="BE1193" s="17">
        <v>1.28181200428132E-2</v>
      </c>
      <c r="BF1193" s="17">
        <v>6.7315854570887096E-2</v>
      </c>
      <c r="BG1193" s="17">
        <v>8.8394801758455606E-3</v>
      </c>
      <c r="BH1193" s="17">
        <v>1.27073566266767E-2</v>
      </c>
      <c r="BI1193" s="17">
        <v>2.3573871249448899E-2</v>
      </c>
      <c r="BJ1193" s="17">
        <v>6.6104806951229902E-2</v>
      </c>
      <c r="BK1193" s="17">
        <v>2.65780775367459E-2</v>
      </c>
      <c r="BL1193" s="17"/>
      <c r="BM1193" s="17">
        <v>4.3339257363886503E-2</v>
      </c>
      <c r="BN1193" s="17">
        <v>4.4587866672529702E-2</v>
      </c>
      <c r="BO1193" s="17">
        <v>4.4725938140901401E-2</v>
      </c>
      <c r="BP1193" s="17">
        <v>3.4821030863591E-2</v>
      </c>
      <c r="BQ1193" s="17">
        <v>3.1540582825092298E-2</v>
      </c>
      <c r="BR1193" s="17">
        <v>5.9757070780074598E-2</v>
      </c>
      <c r="BS1193" s="17"/>
      <c r="BT1193" s="17">
        <v>3.04205143024966E-2</v>
      </c>
      <c r="BU1193" s="17">
        <v>5.8425690641143301E-2</v>
      </c>
      <c r="BV1193" s="17"/>
      <c r="BW1193" s="17">
        <v>2.3890294997897601E-2</v>
      </c>
      <c r="BX1193" s="17">
        <v>4.3703139852639898E-2</v>
      </c>
      <c r="BY1193" s="17"/>
      <c r="BZ1193" s="17">
        <v>4.2567264769906701E-2</v>
      </c>
      <c r="CA1193" s="17">
        <v>3.8584148497778303E-2</v>
      </c>
      <c r="CB1193" s="17">
        <v>2.9728658871036099E-2</v>
      </c>
      <c r="CC1193" s="17"/>
      <c r="CD1193" s="17">
        <v>3.9681730652039303E-2</v>
      </c>
      <c r="CE1193" s="17">
        <v>5.9196641022560899E-2</v>
      </c>
      <c r="CF1193" s="17">
        <v>1.7490778715528801E-2</v>
      </c>
      <c r="CG1193" s="17"/>
      <c r="CH1193" s="17">
        <v>3.9298834869193597E-2</v>
      </c>
      <c r="CI1193" s="17">
        <v>5.92758665594669E-2</v>
      </c>
      <c r="CJ1193" s="17">
        <v>3.47078388355141E-2</v>
      </c>
      <c r="CK1193" s="17"/>
      <c r="CL1193" s="17">
        <v>2.9953510248371801E-2</v>
      </c>
      <c r="CM1193" s="17">
        <v>4.79153158272662E-2</v>
      </c>
      <c r="CN1193" s="17"/>
      <c r="CO1193" s="17">
        <v>3.5121226939018098E-2</v>
      </c>
      <c r="CP1193" s="17">
        <v>3.7849567890538303E-2</v>
      </c>
      <c r="CQ1193" s="17">
        <v>4.2514470032077999E-2</v>
      </c>
      <c r="CR1193" s="17">
        <v>5.1228249964835298E-2</v>
      </c>
    </row>
    <row r="1194" spans="2:96" x14ac:dyDescent="0.25">
      <c r="C1194" s="17"/>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c r="AD1194" s="17"/>
      <c r="AE1194" s="17"/>
      <c r="AF1194" s="17"/>
      <c r="AG1194" s="17"/>
      <c r="AH1194" s="17"/>
      <c r="AI1194" s="17"/>
      <c r="AJ1194" s="17"/>
      <c r="AK1194" s="17"/>
      <c r="AL1194" s="17"/>
      <c r="AM1194" s="17"/>
      <c r="AN1194" s="17"/>
      <c r="AO1194" s="17"/>
      <c r="AP1194" s="17"/>
      <c r="AQ1194" s="17"/>
      <c r="AR1194" s="17"/>
      <c r="AS1194" s="17"/>
      <c r="AT1194" s="17"/>
      <c r="AU1194" s="17"/>
      <c r="AV1194" s="17"/>
      <c r="AW1194" s="17"/>
      <c r="AX1194" s="17"/>
      <c r="AY1194" s="17"/>
      <c r="AZ1194" s="17"/>
      <c r="BA1194" s="17"/>
      <c r="BB1194" s="17"/>
      <c r="BC1194" s="17"/>
      <c r="BD1194" s="17"/>
      <c r="BE1194" s="17"/>
      <c r="BF1194" s="17"/>
      <c r="BG1194" s="17"/>
      <c r="BH1194" s="17"/>
      <c r="BI1194" s="17"/>
      <c r="BJ1194" s="17"/>
      <c r="BK1194" s="17"/>
      <c r="BL1194" s="17"/>
      <c r="BM1194" s="17"/>
      <c r="BN1194" s="17"/>
      <c r="BO1194" s="17"/>
      <c r="BP1194" s="17"/>
      <c r="BQ1194" s="17"/>
      <c r="BR1194" s="17"/>
      <c r="BS1194" s="17"/>
      <c r="BT1194" s="17"/>
      <c r="BU1194" s="17"/>
      <c r="BV1194" s="17"/>
      <c r="BW1194" s="17"/>
      <c r="BX1194" s="17"/>
      <c r="BY1194" s="17"/>
      <c r="BZ1194" s="17"/>
      <c r="CA1194" s="17"/>
      <c r="CB1194" s="17"/>
      <c r="CC1194" s="17"/>
      <c r="CD1194" s="17"/>
      <c r="CE1194" s="17"/>
      <c r="CF1194" s="17"/>
      <c r="CG1194" s="17"/>
      <c r="CH1194" s="17"/>
      <c r="CI1194" s="17"/>
      <c r="CJ1194" s="17"/>
      <c r="CK1194" s="17"/>
      <c r="CL1194" s="17"/>
      <c r="CM1194" s="17"/>
      <c r="CN1194" s="17"/>
      <c r="CO1194" s="17"/>
      <c r="CP1194" s="17"/>
      <c r="CQ1194" s="17"/>
      <c r="CR1194" s="17"/>
    </row>
    <row r="1195" spans="2:96" x14ac:dyDescent="0.25">
      <c r="B1195" s="6" t="s">
        <v>523</v>
      </c>
      <c r="C1195" s="17"/>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c r="AD1195" s="17"/>
      <c r="AE1195" s="17"/>
      <c r="AF1195" s="17"/>
      <c r="AG1195" s="17"/>
      <c r="AH1195" s="17"/>
      <c r="AI1195" s="17"/>
      <c r="AJ1195" s="17"/>
      <c r="AK1195" s="17"/>
      <c r="AL1195" s="17"/>
      <c r="AM1195" s="17"/>
      <c r="AN1195" s="17"/>
      <c r="AO1195" s="17"/>
      <c r="AP1195" s="17"/>
      <c r="AQ1195" s="17"/>
      <c r="AR1195" s="17"/>
      <c r="AS1195" s="17"/>
      <c r="AT1195" s="17"/>
      <c r="AU1195" s="17"/>
      <c r="AV1195" s="17"/>
      <c r="AW1195" s="17"/>
      <c r="AX1195" s="17"/>
      <c r="AY1195" s="17"/>
      <c r="AZ1195" s="17"/>
      <c r="BA1195" s="17"/>
      <c r="BB1195" s="17"/>
      <c r="BC1195" s="17"/>
      <c r="BD1195" s="17"/>
      <c r="BE1195" s="17"/>
      <c r="BF1195" s="17"/>
      <c r="BG1195" s="17"/>
      <c r="BH1195" s="17"/>
      <c r="BI1195" s="17"/>
      <c r="BJ1195" s="17"/>
      <c r="BK1195" s="17"/>
      <c r="BL1195" s="17"/>
      <c r="BM1195" s="17"/>
      <c r="BN1195" s="17"/>
      <c r="BO1195" s="17"/>
      <c r="BP1195" s="17"/>
      <c r="BQ1195" s="17"/>
      <c r="BR1195" s="17"/>
      <c r="BS1195" s="17"/>
      <c r="BT1195" s="17"/>
      <c r="BU1195" s="17"/>
      <c r="BV1195" s="17"/>
      <c r="BW1195" s="17"/>
      <c r="BX1195" s="17"/>
      <c r="BY1195" s="17"/>
      <c r="BZ1195" s="17"/>
      <c r="CA1195" s="17"/>
      <c r="CB1195" s="17"/>
      <c r="CC1195" s="17"/>
      <c r="CD1195" s="17"/>
      <c r="CE1195" s="17"/>
      <c r="CF1195" s="17"/>
      <c r="CG1195" s="17"/>
      <c r="CH1195" s="17"/>
      <c r="CI1195" s="17"/>
      <c r="CJ1195" s="17"/>
      <c r="CK1195" s="17"/>
      <c r="CL1195" s="17"/>
      <c r="CM1195" s="17"/>
      <c r="CN1195" s="17"/>
      <c r="CO1195" s="17"/>
      <c r="CP1195" s="17"/>
      <c r="CQ1195" s="17"/>
      <c r="CR1195" s="17"/>
    </row>
    <row r="1196" spans="2:96" x14ac:dyDescent="0.25">
      <c r="B1196" s="24" t="s">
        <v>123</v>
      </c>
      <c r="C1196" s="17"/>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c r="AD1196" s="17"/>
      <c r="AE1196" s="17"/>
      <c r="AF1196" s="17"/>
      <c r="AG1196" s="17"/>
      <c r="AH1196" s="17"/>
      <c r="AI1196" s="17"/>
      <c r="AJ1196" s="17"/>
      <c r="AK1196" s="17"/>
      <c r="AL1196" s="17"/>
      <c r="AM1196" s="17"/>
      <c r="AN1196" s="17"/>
      <c r="AO1196" s="17"/>
      <c r="AP1196" s="17"/>
      <c r="AQ1196" s="17"/>
      <c r="AR1196" s="17"/>
      <c r="AS1196" s="17"/>
      <c r="AT1196" s="17"/>
      <c r="AU1196" s="17"/>
      <c r="AV1196" s="17"/>
      <c r="AW1196" s="17"/>
      <c r="AX1196" s="17"/>
      <c r="AY1196" s="17"/>
      <c r="AZ1196" s="17"/>
      <c r="BA1196" s="17"/>
      <c r="BB1196" s="17"/>
      <c r="BC1196" s="17"/>
      <c r="BD1196" s="17"/>
      <c r="BE1196" s="17"/>
      <c r="BF1196" s="17"/>
      <c r="BG1196" s="17"/>
      <c r="BH1196" s="17"/>
      <c r="BI1196" s="17"/>
      <c r="BJ1196" s="17"/>
      <c r="BK1196" s="17"/>
      <c r="BL1196" s="17"/>
      <c r="BM1196" s="17"/>
      <c r="BN1196" s="17"/>
      <c r="BO1196" s="17"/>
      <c r="BP1196" s="17"/>
      <c r="BQ1196" s="17"/>
      <c r="BR1196" s="17"/>
      <c r="BS1196" s="17"/>
      <c r="BT1196" s="17"/>
      <c r="BU1196" s="17"/>
      <c r="BV1196" s="17"/>
      <c r="BW1196" s="17"/>
      <c r="BX1196" s="17"/>
      <c r="BY1196" s="17"/>
      <c r="BZ1196" s="17"/>
      <c r="CA1196" s="17"/>
      <c r="CB1196" s="17"/>
      <c r="CC1196" s="17"/>
      <c r="CD1196" s="17"/>
      <c r="CE1196" s="17"/>
      <c r="CF1196" s="17"/>
      <c r="CG1196" s="17"/>
      <c r="CH1196" s="17"/>
      <c r="CI1196" s="17"/>
      <c r="CJ1196" s="17"/>
      <c r="CK1196" s="17"/>
      <c r="CL1196" s="17"/>
      <c r="CM1196" s="17"/>
      <c r="CN1196" s="17"/>
      <c r="CO1196" s="17"/>
      <c r="CP1196" s="17"/>
      <c r="CQ1196" s="17"/>
      <c r="CR1196" s="17"/>
    </row>
    <row r="1197" spans="2:96" x14ac:dyDescent="0.25">
      <c r="B1197" t="s">
        <v>517</v>
      </c>
      <c r="C1197" s="17">
        <v>0.19073106637583601</v>
      </c>
      <c r="D1197" s="17">
        <v>0.19388382164982301</v>
      </c>
      <c r="E1197" s="17">
        <v>0.18642144879896499</v>
      </c>
      <c r="F1197" s="17"/>
      <c r="G1197" s="17">
        <v>0.133541666686148</v>
      </c>
      <c r="H1197" s="17">
        <v>0.15436735031048901</v>
      </c>
      <c r="I1197" s="17">
        <v>0.23229837535415901</v>
      </c>
      <c r="J1197" s="17">
        <v>0.25801948105546801</v>
      </c>
      <c r="K1197" s="17">
        <v>0.25232996377517602</v>
      </c>
      <c r="L1197" s="17">
        <v>0.128393678395467</v>
      </c>
      <c r="M1197" s="17"/>
      <c r="N1197" s="17">
        <v>0.17985394176120101</v>
      </c>
      <c r="O1197" s="17">
        <v>0.17794400960071499</v>
      </c>
      <c r="P1197" s="17">
        <v>0.19916320480035099</v>
      </c>
      <c r="Q1197" s="17">
        <v>0.208240053537567</v>
      </c>
      <c r="R1197" s="17"/>
      <c r="S1197" s="17">
        <v>0.135991881453667</v>
      </c>
      <c r="T1197" s="17">
        <v>0.20409883705106599</v>
      </c>
      <c r="U1197" s="17">
        <v>0.16164300333728801</v>
      </c>
      <c r="V1197" s="17">
        <v>0.18825664598247799</v>
      </c>
      <c r="W1197" s="17">
        <v>0.17853648790430501</v>
      </c>
      <c r="X1197" s="17">
        <v>0.15640612618010299</v>
      </c>
      <c r="Y1197" s="17">
        <v>0.163759597943648</v>
      </c>
      <c r="Z1197" s="17">
        <v>0.202133725495932</v>
      </c>
      <c r="AA1197" s="17">
        <v>0.22949879375166901</v>
      </c>
      <c r="AB1197" s="17">
        <v>0.26447269414791802</v>
      </c>
      <c r="AC1197" s="17">
        <v>0.227001439316246</v>
      </c>
      <c r="AD1197" s="17">
        <v>0.23752594762193899</v>
      </c>
      <c r="AE1197" s="17"/>
      <c r="AF1197" s="17">
        <v>9.0954344328707096E-2</v>
      </c>
      <c r="AG1197" s="17">
        <v>0.28445660521992</v>
      </c>
      <c r="AH1197" s="17">
        <v>0.15851293775425801</v>
      </c>
      <c r="AI1197" s="17">
        <v>0.26143473921677501</v>
      </c>
      <c r="AJ1197" s="17">
        <v>0.184751128958524</v>
      </c>
      <c r="AK1197" s="17"/>
      <c r="AL1197" s="17">
        <v>2.9276236317762799E-2</v>
      </c>
      <c r="AM1197" s="17">
        <v>0.26585553187269101</v>
      </c>
      <c r="AN1197" s="17">
        <v>0.14992784732375899</v>
      </c>
      <c r="AO1197" s="17"/>
      <c r="AP1197" s="17">
        <v>0.174314123557613</v>
      </c>
      <c r="AQ1197" s="17">
        <v>0.20951281501117899</v>
      </c>
      <c r="AR1197" s="17">
        <v>0.189251536475986</v>
      </c>
      <c r="AS1197" s="17">
        <v>0.138732972908543</v>
      </c>
      <c r="AT1197" s="17">
        <v>0.243235879004957</v>
      </c>
      <c r="AU1197" s="17"/>
      <c r="AV1197" s="17">
        <v>0.62669813154463605</v>
      </c>
      <c r="AW1197" s="17">
        <v>0.28827062286260502</v>
      </c>
      <c r="AX1197" s="17">
        <v>0.19939584649845801</v>
      </c>
      <c r="AY1197" s="17">
        <v>0.19416663473373</v>
      </c>
      <c r="AZ1197" s="17">
        <v>0.17542697189363199</v>
      </c>
      <c r="BA1197" s="17">
        <v>0.19715339884628599</v>
      </c>
      <c r="BB1197" s="17">
        <v>0.20963067622134199</v>
      </c>
      <c r="BC1197" s="17">
        <v>0.118589030500394</v>
      </c>
      <c r="BD1197" s="17">
        <v>0.17362732907576001</v>
      </c>
      <c r="BE1197" s="17">
        <v>0.24054129368576799</v>
      </c>
      <c r="BF1197" s="17">
        <v>0.209752070239589</v>
      </c>
      <c r="BG1197" s="17">
        <v>0.179750570523593</v>
      </c>
      <c r="BH1197" s="17">
        <v>0.16844944686305999</v>
      </c>
      <c r="BI1197" s="17">
        <v>0.21057690517901501</v>
      </c>
      <c r="BJ1197" s="17">
        <v>0.122289243013078</v>
      </c>
      <c r="BK1197" s="17">
        <v>0.144270628446452</v>
      </c>
      <c r="BL1197" s="17"/>
      <c r="BM1197" s="17">
        <v>0.19114686162702099</v>
      </c>
      <c r="BN1197" s="17">
        <v>0.188307887291225</v>
      </c>
      <c r="BO1197" s="17">
        <v>0.17969558461079299</v>
      </c>
      <c r="BP1197" s="17">
        <v>0.22828294365059201</v>
      </c>
      <c r="BQ1197" s="17">
        <v>0.16839273736923099</v>
      </c>
      <c r="BR1197" s="17">
        <v>0.13835525960313799</v>
      </c>
      <c r="BS1197" s="17"/>
      <c r="BT1197" s="17">
        <v>0.17727752683862799</v>
      </c>
      <c r="BU1197" s="17">
        <v>0.216348348436285</v>
      </c>
      <c r="BV1197" s="17"/>
      <c r="BW1197" s="17">
        <v>0.16458463984861399</v>
      </c>
      <c r="BX1197" s="17">
        <v>0.22107722197135901</v>
      </c>
      <c r="BY1197" s="17"/>
      <c r="BZ1197" s="17">
        <v>0.199668712917423</v>
      </c>
      <c r="CA1197" s="17">
        <v>0.17588870663303199</v>
      </c>
      <c r="CB1197" s="17">
        <v>0.122411566746308</v>
      </c>
      <c r="CC1197" s="17"/>
      <c r="CD1197" s="17">
        <v>0.19476575365490401</v>
      </c>
      <c r="CE1197" s="17">
        <v>0.211476681141818</v>
      </c>
      <c r="CF1197" s="17">
        <v>0.16479530757597299</v>
      </c>
      <c r="CG1197" s="17"/>
      <c r="CH1197" s="17">
        <v>0.19830588975871399</v>
      </c>
      <c r="CI1197" s="17">
        <v>0.22094479234054701</v>
      </c>
      <c r="CJ1197" s="17">
        <v>0.12649131274776201</v>
      </c>
      <c r="CK1197" s="17"/>
      <c r="CL1197" s="17">
        <v>0.19037947538670699</v>
      </c>
      <c r="CM1197" s="17">
        <v>0.191922754615313</v>
      </c>
      <c r="CN1197" s="17"/>
      <c r="CO1197" s="17">
        <v>7.1953951809456101E-2</v>
      </c>
      <c r="CP1197" s="17">
        <v>0.14450718960407</v>
      </c>
      <c r="CQ1197" s="17">
        <v>0.19180775681647799</v>
      </c>
      <c r="CR1197" s="17">
        <v>0.32028599779746297</v>
      </c>
    </row>
    <row r="1198" spans="2:96" x14ac:dyDescent="0.25">
      <c r="B1198" t="s">
        <v>502</v>
      </c>
      <c r="C1198" s="17">
        <v>5.5589868249635702E-2</v>
      </c>
      <c r="D1198" s="17">
        <v>5.7222735314078899E-2</v>
      </c>
      <c r="E1198" s="17">
        <v>5.4290644489815403E-2</v>
      </c>
      <c r="F1198" s="17"/>
      <c r="G1198" s="17">
        <v>3.5680806959949303E-2</v>
      </c>
      <c r="H1198" s="17">
        <v>6.1141600172440302E-2</v>
      </c>
      <c r="I1198" s="17">
        <v>5.3927205570688898E-2</v>
      </c>
      <c r="J1198" s="17">
        <v>6.8533444042402303E-2</v>
      </c>
      <c r="K1198" s="17">
        <v>5.05780442064903E-2</v>
      </c>
      <c r="L1198" s="17">
        <v>5.8482457826635602E-2</v>
      </c>
      <c r="M1198" s="17"/>
      <c r="N1198" s="17">
        <v>5.4700238130420402E-2</v>
      </c>
      <c r="O1198" s="17">
        <v>5.2664499587399001E-2</v>
      </c>
      <c r="P1198" s="17">
        <v>6.62334117878072E-2</v>
      </c>
      <c r="Q1198" s="17">
        <v>5.0854491832649201E-2</v>
      </c>
      <c r="R1198" s="17"/>
      <c r="S1198" s="17">
        <v>4.0499387465870097E-2</v>
      </c>
      <c r="T1198" s="17">
        <v>5.5380087423972997E-2</v>
      </c>
      <c r="U1198" s="17">
        <v>6.2340002400010197E-2</v>
      </c>
      <c r="V1198" s="17">
        <v>7.6984111356563301E-2</v>
      </c>
      <c r="W1198" s="17">
        <v>4.52014692704992E-2</v>
      </c>
      <c r="X1198" s="17">
        <v>0.100843996892842</v>
      </c>
      <c r="Y1198" s="17">
        <v>4.5130509096904199E-2</v>
      </c>
      <c r="Z1198" s="17">
        <v>6.8942701590725505E-2</v>
      </c>
      <c r="AA1198" s="17">
        <v>3.40744261391214E-2</v>
      </c>
      <c r="AB1198" s="17">
        <v>4.25895608127781E-2</v>
      </c>
      <c r="AC1198" s="17">
        <v>5.7435095875190599E-2</v>
      </c>
      <c r="AD1198" s="17">
        <v>5.8271691575435498E-2</v>
      </c>
      <c r="AE1198" s="17"/>
      <c r="AF1198" s="17">
        <v>3.85502018985346E-2</v>
      </c>
      <c r="AG1198" s="17">
        <v>6.7681053956289303E-2</v>
      </c>
      <c r="AH1198" s="17">
        <v>6.2058203111763903E-2</v>
      </c>
      <c r="AI1198" s="17">
        <v>0.17515556817245101</v>
      </c>
      <c r="AJ1198" s="17">
        <v>5.3808469689755598E-2</v>
      </c>
      <c r="AK1198" s="17"/>
      <c r="AL1198" s="17">
        <v>1.55756887786696E-2</v>
      </c>
      <c r="AM1198" s="17">
        <v>7.5539702929452696E-2</v>
      </c>
      <c r="AN1198" s="17">
        <v>7.5623839924863601E-2</v>
      </c>
      <c r="AO1198" s="17"/>
      <c r="AP1198" s="17">
        <v>4.4978780754368002E-2</v>
      </c>
      <c r="AQ1198" s="17">
        <v>4.1057533146141197E-2</v>
      </c>
      <c r="AR1198" s="17">
        <v>5.8604134168454898E-2</v>
      </c>
      <c r="AS1198" s="17">
        <v>8.7894674883900806E-2</v>
      </c>
      <c r="AT1198" s="17">
        <v>2.6912973080040498E-2</v>
      </c>
      <c r="AU1198" s="17"/>
      <c r="AV1198" s="17">
        <v>0.15759437761936301</v>
      </c>
      <c r="AW1198" s="17">
        <v>8.8984369462066601E-2</v>
      </c>
      <c r="AX1198" s="17">
        <v>2.63812869208306E-2</v>
      </c>
      <c r="AY1198" s="17">
        <v>6.2711934152275703E-2</v>
      </c>
      <c r="AZ1198" s="17">
        <v>4.2548144205741899E-2</v>
      </c>
      <c r="BA1198" s="17">
        <v>5.93374791395756E-2</v>
      </c>
      <c r="BB1198" s="17">
        <v>4.2498175000022398E-2</v>
      </c>
      <c r="BC1198" s="17">
        <v>4.0521865396006398E-2</v>
      </c>
      <c r="BD1198" s="17">
        <v>8.6457084852612998E-2</v>
      </c>
      <c r="BE1198" s="17">
        <v>1.7542042542114802E-2</v>
      </c>
      <c r="BF1198" s="17">
        <v>8.2834608450323394E-2</v>
      </c>
      <c r="BG1198" s="17">
        <v>9.1022320935942494E-2</v>
      </c>
      <c r="BH1198" s="17">
        <v>7.33185297368633E-2</v>
      </c>
      <c r="BI1198" s="17">
        <v>3.8372219344679201E-2</v>
      </c>
      <c r="BJ1198" s="17">
        <v>1.7523815615724001E-2</v>
      </c>
      <c r="BK1198" s="17">
        <v>3.2285856479218E-2</v>
      </c>
      <c r="BL1198" s="17"/>
      <c r="BM1198" s="17">
        <v>6.5254859297458806E-2</v>
      </c>
      <c r="BN1198" s="17">
        <v>4.3821031430525403E-2</v>
      </c>
      <c r="BO1198" s="17">
        <v>3.9327931990144199E-2</v>
      </c>
      <c r="BP1198" s="17">
        <v>6.6214189342874E-2</v>
      </c>
      <c r="BQ1198" s="17">
        <v>5.3119821274331597E-2</v>
      </c>
      <c r="BR1198" s="17">
        <v>8.5887934237695696E-2</v>
      </c>
      <c r="BS1198" s="17"/>
      <c r="BT1198" s="17">
        <v>5.0010030791662302E-2</v>
      </c>
      <c r="BU1198" s="17">
        <v>6.5937995207437594E-2</v>
      </c>
      <c r="BV1198" s="17"/>
      <c r="BW1198" s="17">
        <v>5.6992669483631797E-2</v>
      </c>
      <c r="BX1198" s="17">
        <v>5.2983673816792198E-2</v>
      </c>
      <c r="BY1198" s="17"/>
      <c r="BZ1198" s="17">
        <v>5.8004960632725998E-2</v>
      </c>
      <c r="CA1198" s="17">
        <v>6.1532201775895502E-2</v>
      </c>
      <c r="CB1198" s="17">
        <v>1.18628352258285E-2</v>
      </c>
      <c r="CC1198" s="17"/>
      <c r="CD1198" s="17">
        <v>5.4990398463506E-2</v>
      </c>
      <c r="CE1198" s="17">
        <v>6.3115116902180607E-2</v>
      </c>
      <c r="CF1198" s="17">
        <v>6.1373975583109502E-2</v>
      </c>
      <c r="CG1198" s="17"/>
      <c r="CH1198" s="17">
        <v>5.8337384181059097E-2</v>
      </c>
      <c r="CI1198" s="17">
        <v>4.8102481320805399E-2</v>
      </c>
      <c r="CJ1198" s="17">
        <v>7.0930720879165896E-2</v>
      </c>
      <c r="CK1198" s="17"/>
      <c r="CL1198" s="17">
        <v>5.72955778124817E-2</v>
      </c>
      <c r="CM1198" s="17">
        <v>5.6524050835495797E-2</v>
      </c>
      <c r="CN1198" s="17"/>
      <c r="CO1198" s="17">
        <v>5.62737175914962E-2</v>
      </c>
      <c r="CP1198" s="17">
        <v>4.3851685303783798E-2</v>
      </c>
      <c r="CQ1198" s="17">
        <v>6.9342369276897894E-2</v>
      </c>
      <c r="CR1198" s="17">
        <v>5.1101188753125103E-2</v>
      </c>
    </row>
    <row r="1199" spans="2:96" x14ac:dyDescent="0.25">
      <c r="B1199" t="s">
        <v>503</v>
      </c>
      <c r="C1199" s="17">
        <v>7.9481336073778899E-2</v>
      </c>
      <c r="D1199" s="17">
        <v>8.5684401129539206E-2</v>
      </c>
      <c r="E1199" s="17">
        <v>7.3836103519019397E-2</v>
      </c>
      <c r="F1199" s="17"/>
      <c r="G1199" s="17">
        <v>7.1718152349188005E-2</v>
      </c>
      <c r="H1199" s="17">
        <v>0.112084278390359</v>
      </c>
      <c r="I1199" s="17">
        <v>7.6319762072350902E-2</v>
      </c>
      <c r="J1199" s="17">
        <v>6.3659241797024105E-2</v>
      </c>
      <c r="K1199" s="17">
        <v>7.4887066455056994E-2</v>
      </c>
      <c r="L1199" s="17">
        <v>7.6577140699278207E-2</v>
      </c>
      <c r="M1199" s="17"/>
      <c r="N1199" s="17">
        <v>7.1023386487411799E-2</v>
      </c>
      <c r="O1199" s="17">
        <v>8.3523073999953804E-2</v>
      </c>
      <c r="P1199" s="17">
        <v>8.5562382295619896E-2</v>
      </c>
      <c r="Q1199" s="17">
        <v>7.9933707126169595E-2</v>
      </c>
      <c r="R1199" s="17"/>
      <c r="S1199" s="17">
        <v>7.7423750705243793E-2</v>
      </c>
      <c r="T1199" s="17">
        <v>8.5589432141814206E-2</v>
      </c>
      <c r="U1199" s="17">
        <v>8.2880312046465801E-2</v>
      </c>
      <c r="V1199" s="17">
        <v>8.0726990375110205E-2</v>
      </c>
      <c r="W1199" s="17">
        <v>6.1777519677667099E-2</v>
      </c>
      <c r="X1199" s="17">
        <v>0.11248512349336801</v>
      </c>
      <c r="Y1199" s="17">
        <v>8.1194160877476801E-2</v>
      </c>
      <c r="Z1199" s="17">
        <v>8.4630237697196103E-2</v>
      </c>
      <c r="AA1199" s="17">
        <v>5.6040993854198203E-2</v>
      </c>
      <c r="AB1199" s="17">
        <v>7.0596775869409698E-2</v>
      </c>
      <c r="AC1199" s="17">
        <v>7.8785616118065505E-2</v>
      </c>
      <c r="AD1199" s="17">
        <v>9.4394122858285398E-2</v>
      </c>
      <c r="AE1199" s="17"/>
      <c r="AF1199" s="17">
        <v>6.1926820629257702E-2</v>
      </c>
      <c r="AG1199" s="17">
        <v>7.6645706039223493E-2</v>
      </c>
      <c r="AH1199" s="17">
        <v>8.1450767104963295E-2</v>
      </c>
      <c r="AI1199" s="17">
        <v>0.124539737622991</v>
      </c>
      <c r="AJ1199" s="17">
        <v>0.115154948439121</v>
      </c>
      <c r="AK1199" s="17"/>
      <c r="AL1199" s="17">
        <v>3.81826249325996E-2</v>
      </c>
      <c r="AM1199" s="17">
        <v>8.4956510323737702E-2</v>
      </c>
      <c r="AN1199" s="17">
        <v>8.6056407343091695E-2</v>
      </c>
      <c r="AO1199" s="17"/>
      <c r="AP1199" s="17">
        <v>8.6470248143867098E-2</v>
      </c>
      <c r="AQ1199" s="17">
        <v>7.8615278220982104E-2</v>
      </c>
      <c r="AR1199" s="17">
        <v>5.56511124774575E-2</v>
      </c>
      <c r="AS1199" s="17">
        <v>7.96318253888324E-2</v>
      </c>
      <c r="AT1199" s="17">
        <v>0.135493353478152</v>
      </c>
      <c r="AU1199" s="17"/>
      <c r="AV1199" s="17">
        <v>0</v>
      </c>
      <c r="AW1199" s="17">
        <v>6.69839392707888E-2</v>
      </c>
      <c r="AX1199" s="17">
        <v>3.5512906540243597E-2</v>
      </c>
      <c r="AY1199" s="17">
        <v>8.2971143652149096E-2</v>
      </c>
      <c r="AZ1199" s="17">
        <v>8.6681224234534796E-2</v>
      </c>
      <c r="BA1199" s="17">
        <v>0.10545343347968</v>
      </c>
      <c r="BB1199" s="17">
        <v>0.106392597705601</v>
      </c>
      <c r="BC1199" s="17">
        <v>7.5886634720310001E-2</v>
      </c>
      <c r="BD1199" s="17">
        <v>8.2339566735231601E-2</v>
      </c>
      <c r="BE1199" s="17">
        <v>4.3595088499534598E-2</v>
      </c>
      <c r="BF1199" s="17">
        <v>7.6115736075426405E-2</v>
      </c>
      <c r="BG1199" s="17">
        <v>8.8205203563633205E-2</v>
      </c>
      <c r="BH1199" s="17">
        <v>0.128771503793253</v>
      </c>
      <c r="BI1199" s="17">
        <v>3.8946332983914402E-2</v>
      </c>
      <c r="BJ1199" s="17">
        <v>8.3507583567481905E-2</v>
      </c>
      <c r="BK1199" s="17">
        <v>5.1498636688633102E-2</v>
      </c>
      <c r="BL1199" s="17"/>
      <c r="BM1199" s="17">
        <v>6.8394376579885105E-2</v>
      </c>
      <c r="BN1199" s="17">
        <v>7.5142927006855501E-2</v>
      </c>
      <c r="BO1199" s="17">
        <v>7.7031370001718696E-2</v>
      </c>
      <c r="BP1199" s="17">
        <v>9.3731177590410095E-2</v>
      </c>
      <c r="BQ1199" s="17">
        <v>8.5056839299214607E-2</v>
      </c>
      <c r="BR1199" s="17">
        <v>9.2258986101283705E-2</v>
      </c>
      <c r="BS1199" s="17"/>
      <c r="BT1199" s="17">
        <v>7.5698183779879205E-2</v>
      </c>
      <c r="BU1199" s="17">
        <v>8.5047677816480899E-2</v>
      </c>
      <c r="BV1199" s="17"/>
      <c r="BW1199" s="17">
        <v>6.6121749902980503E-2</v>
      </c>
      <c r="BX1199" s="17">
        <v>8.6008465086881605E-2</v>
      </c>
      <c r="BY1199" s="17"/>
      <c r="BZ1199" s="17">
        <v>7.9185000498040406E-2</v>
      </c>
      <c r="CA1199" s="17">
        <v>7.7738356463946306E-2</v>
      </c>
      <c r="CB1199" s="17">
        <v>6.63838856001078E-2</v>
      </c>
      <c r="CC1199" s="17"/>
      <c r="CD1199" s="17">
        <v>7.9248224425759795E-2</v>
      </c>
      <c r="CE1199" s="17">
        <v>7.8965369548636602E-2</v>
      </c>
      <c r="CF1199" s="17">
        <v>5.50853115969899E-2</v>
      </c>
      <c r="CG1199" s="17"/>
      <c r="CH1199" s="17">
        <v>8.2295656087504901E-2</v>
      </c>
      <c r="CI1199" s="17">
        <v>5.7906433879795202E-2</v>
      </c>
      <c r="CJ1199" s="17">
        <v>6.9520635987280102E-2</v>
      </c>
      <c r="CK1199" s="17"/>
      <c r="CL1199" s="17">
        <v>8.9892292631772799E-2</v>
      </c>
      <c r="CM1199" s="17">
        <v>6.8182232138736101E-2</v>
      </c>
      <c r="CN1199" s="17"/>
      <c r="CO1199" s="17">
        <v>6.7373065404355503E-2</v>
      </c>
      <c r="CP1199" s="17">
        <v>7.6523682330399495E-2</v>
      </c>
      <c r="CQ1199" s="17">
        <v>7.3747777420686694E-2</v>
      </c>
      <c r="CR1199" s="17">
        <v>0.10066845458297199</v>
      </c>
    </row>
    <row r="1200" spans="2:96" x14ac:dyDescent="0.25">
      <c r="B1200" t="s">
        <v>504</v>
      </c>
      <c r="C1200" s="17">
        <v>7.5547684725787698E-2</v>
      </c>
      <c r="D1200" s="17">
        <v>7.0702993849128898E-2</v>
      </c>
      <c r="E1200" s="17">
        <v>7.9655336682202302E-2</v>
      </c>
      <c r="F1200" s="17"/>
      <c r="G1200" s="17">
        <v>8.6224268060753895E-2</v>
      </c>
      <c r="H1200" s="17">
        <v>7.1391806582526099E-2</v>
      </c>
      <c r="I1200" s="17">
        <v>7.65069780108317E-2</v>
      </c>
      <c r="J1200" s="17">
        <v>8.38441213126912E-2</v>
      </c>
      <c r="K1200" s="17">
        <v>8.05916921287438E-2</v>
      </c>
      <c r="L1200" s="17">
        <v>6.0888511699480299E-2</v>
      </c>
      <c r="M1200" s="17"/>
      <c r="N1200" s="17">
        <v>7.77919521427613E-2</v>
      </c>
      <c r="O1200" s="17">
        <v>8.0588495046028205E-2</v>
      </c>
      <c r="P1200" s="17">
        <v>7.1925612165818595E-2</v>
      </c>
      <c r="Q1200" s="17">
        <v>6.9149633439340302E-2</v>
      </c>
      <c r="R1200" s="17"/>
      <c r="S1200" s="17">
        <v>7.4736722818437101E-2</v>
      </c>
      <c r="T1200" s="17">
        <v>8.8820901833342E-2</v>
      </c>
      <c r="U1200" s="17">
        <v>6.7123560750074696E-2</v>
      </c>
      <c r="V1200" s="17">
        <v>6.5996157124713004E-2</v>
      </c>
      <c r="W1200" s="17">
        <v>7.6061998075778001E-2</v>
      </c>
      <c r="X1200" s="17">
        <v>5.0402117959300698E-2</v>
      </c>
      <c r="Y1200" s="17">
        <v>8.8099612195960603E-2</v>
      </c>
      <c r="Z1200" s="17">
        <v>5.3402398901121098E-2</v>
      </c>
      <c r="AA1200" s="17">
        <v>6.6697961585553106E-2</v>
      </c>
      <c r="AB1200" s="17">
        <v>0.13661390229257001</v>
      </c>
      <c r="AC1200" s="17">
        <v>4.7666230448756799E-2</v>
      </c>
      <c r="AD1200" s="17">
        <v>3.88925699413833E-2</v>
      </c>
      <c r="AE1200" s="17"/>
      <c r="AF1200" s="17">
        <v>6.3251703391353206E-2</v>
      </c>
      <c r="AG1200" s="17">
        <v>6.5397795095143693E-2</v>
      </c>
      <c r="AH1200" s="17">
        <v>8.2767396401045495E-2</v>
      </c>
      <c r="AI1200" s="17">
        <v>5.11505369525347E-2</v>
      </c>
      <c r="AJ1200" s="17">
        <v>0.10843706513781801</v>
      </c>
      <c r="AK1200" s="17"/>
      <c r="AL1200" s="17">
        <v>4.1278497002005303E-2</v>
      </c>
      <c r="AM1200" s="17">
        <v>8.28026421575868E-2</v>
      </c>
      <c r="AN1200" s="17">
        <v>8.1949305067498798E-2</v>
      </c>
      <c r="AO1200" s="17"/>
      <c r="AP1200" s="17">
        <v>6.0193635979636097E-2</v>
      </c>
      <c r="AQ1200" s="17">
        <v>7.9584597389738193E-2</v>
      </c>
      <c r="AR1200" s="17">
        <v>8.1956797992881705E-2</v>
      </c>
      <c r="AS1200" s="17">
        <v>8.5203044432384606E-2</v>
      </c>
      <c r="AT1200" s="17">
        <v>0.12014286972698</v>
      </c>
      <c r="AU1200" s="17"/>
      <c r="AV1200" s="17">
        <v>0</v>
      </c>
      <c r="AW1200" s="17">
        <v>1.3686887826889199E-2</v>
      </c>
      <c r="AX1200" s="17">
        <v>0.119394833286177</v>
      </c>
      <c r="AY1200" s="17">
        <v>0.102721308704702</v>
      </c>
      <c r="AZ1200" s="17">
        <v>8.07968416760661E-2</v>
      </c>
      <c r="BA1200" s="17">
        <v>7.0700655679221999E-2</v>
      </c>
      <c r="BB1200" s="17">
        <v>8.7614757419490305E-2</v>
      </c>
      <c r="BC1200" s="17">
        <v>7.8197124145206701E-2</v>
      </c>
      <c r="BD1200" s="17">
        <v>4.9020022488988797E-2</v>
      </c>
      <c r="BE1200" s="17">
        <v>2.8449077668585301E-2</v>
      </c>
      <c r="BF1200" s="17">
        <v>4.9904651870189699E-2</v>
      </c>
      <c r="BG1200" s="17">
        <v>6.6329279285693002E-2</v>
      </c>
      <c r="BH1200" s="17">
        <v>0.123404533645572</v>
      </c>
      <c r="BI1200" s="17">
        <v>4.2146707411123897E-2</v>
      </c>
      <c r="BJ1200" s="17">
        <v>0.13689124788430601</v>
      </c>
      <c r="BK1200" s="17">
        <v>8.7384532497136902E-2</v>
      </c>
      <c r="BL1200" s="17"/>
      <c r="BM1200" s="17">
        <v>6.5239294497069694E-2</v>
      </c>
      <c r="BN1200" s="17">
        <v>8.2656436176681197E-2</v>
      </c>
      <c r="BO1200" s="17">
        <v>8.0603524290427497E-2</v>
      </c>
      <c r="BP1200" s="17">
        <v>6.2686713422294996E-2</v>
      </c>
      <c r="BQ1200" s="17">
        <v>8.7853770642824694E-2</v>
      </c>
      <c r="BR1200" s="17">
        <v>8.9927905472307404E-2</v>
      </c>
      <c r="BS1200" s="17"/>
      <c r="BT1200" s="17">
        <v>6.7096167214361999E-2</v>
      </c>
      <c r="BU1200" s="17">
        <v>8.8419398352653195E-2</v>
      </c>
      <c r="BV1200" s="17"/>
      <c r="BW1200" s="17">
        <v>7.4804743411291993E-2</v>
      </c>
      <c r="BX1200" s="17">
        <v>6.56560931038149E-2</v>
      </c>
      <c r="BY1200" s="17"/>
      <c r="BZ1200" s="17">
        <v>7.1263372736533201E-2</v>
      </c>
      <c r="CA1200" s="17">
        <v>0.10083082303836501</v>
      </c>
      <c r="CB1200" s="17">
        <v>6.78549618110698E-2</v>
      </c>
      <c r="CC1200" s="17"/>
      <c r="CD1200" s="17">
        <v>6.7452705205078803E-2</v>
      </c>
      <c r="CE1200" s="17">
        <v>7.8884126565975002E-2</v>
      </c>
      <c r="CF1200" s="17">
        <v>0.114158231448315</v>
      </c>
      <c r="CG1200" s="17"/>
      <c r="CH1200" s="17">
        <v>7.4285904492665603E-2</v>
      </c>
      <c r="CI1200" s="17">
        <v>8.1853687330388697E-2</v>
      </c>
      <c r="CJ1200" s="17">
        <v>9.3010933579782906E-2</v>
      </c>
      <c r="CK1200" s="17"/>
      <c r="CL1200" s="17">
        <v>7.5792196910477894E-2</v>
      </c>
      <c r="CM1200" s="17">
        <v>7.2472628077515602E-2</v>
      </c>
      <c r="CN1200" s="17"/>
      <c r="CO1200" s="17">
        <v>6.03394909960027E-2</v>
      </c>
      <c r="CP1200" s="17">
        <v>6.3837694348125695E-2</v>
      </c>
      <c r="CQ1200" s="17">
        <v>9.0641421811664305E-2</v>
      </c>
      <c r="CR1200" s="17">
        <v>7.4197246658552193E-2</v>
      </c>
    </row>
    <row r="1201" spans="2:96" x14ac:dyDescent="0.25">
      <c r="B1201" t="s">
        <v>505</v>
      </c>
      <c r="C1201" s="17">
        <v>6.8719099614522106E-2</v>
      </c>
      <c r="D1201" s="17">
        <v>6.22474088643735E-2</v>
      </c>
      <c r="E1201" s="17">
        <v>7.5425907639338097E-2</v>
      </c>
      <c r="F1201" s="17"/>
      <c r="G1201" s="17">
        <v>7.1385351211321502E-2</v>
      </c>
      <c r="H1201" s="17">
        <v>4.7024612108013203E-2</v>
      </c>
      <c r="I1201" s="17">
        <v>9.4927240372412E-2</v>
      </c>
      <c r="J1201" s="17">
        <v>7.10654870816263E-2</v>
      </c>
      <c r="K1201" s="17">
        <v>6.4163688027985694E-2</v>
      </c>
      <c r="L1201" s="17">
        <v>6.4501660371735006E-2</v>
      </c>
      <c r="M1201" s="17"/>
      <c r="N1201" s="17">
        <v>7.4623912578589302E-2</v>
      </c>
      <c r="O1201" s="17">
        <v>8.3011661480805202E-2</v>
      </c>
      <c r="P1201" s="17">
        <v>5.86990813874766E-2</v>
      </c>
      <c r="Q1201" s="17">
        <v>5.7040946279904102E-2</v>
      </c>
      <c r="R1201" s="17"/>
      <c r="S1201" s="17">
        <v>7.3925719279743299E-2</v>
      </c>
      <c r="T1201" s="17">
        <v>7.1968024601932898E-2</v>
      </c>
      <c r="U1201" s="17">
        <v>0.107521211188496</v>
      </c>
      <c r="V1201" s="17">
        <v>3.18693753500085E-2</v>
      </c>
      <c r="W1201" s="17">
        <v>5.2642227806227598E-2</v>
      </c>
      <c r="X1201" s="17">
        <v>4.0080007486239397E-2</v>
      </c>
      <c r="Y1201" s="17">
        <v>6.8967055223830703E-2</v>
      </c>
      <c r="Z1201" s="17">
        <v>8.1960996126218599E-2</v>
      </c>
      <c r="AA1201" s="17">
        <v>7.1560384041973596E-2</v>
      </c>
      <c r="AB1201" s="17">
        <v>7.45474898903212E-2</v>
      </c>
      <c r="AC1201" s="17">
        <v>6.0728389394455698E-2</v>
      </c>
      <c r="AD1201" s="17">
        <v>0.12771401592064599</v>
      </c>
      <c r="AE1201" s="17"/>
      <c r="AF1201" s="17">
        <v>5.5279878335835302E-2</v>
      </c>
      <c r="AG1201" s="17">
        <v>8.2978180004621899E-2</v>
      </c>
      <c r="AH1201" s="17">
        <v>0.135202577847229</v>
      </c>
      <c r="AI1201" s="17">
        <v>3.4682145521670198E-2</v>
      </c>
      <c r="AJ1201" s="17">
        <v>5.4781261370658703E-2</v>
      </c>
      <c r="AK1201" s="17"/>
      <c r="AL1201" s="17">
        <v>5.0204867859911802E-2</v>
      </c>
      <c r="AM1201" s="17">
        <v>7.6576341917259302E-2</v>
      </c>
      <c r="AN1201" s="17">
        <v>0.10155176892470801</v>
      </c>
      <c r="AO1201" s="17"/>
      <c r="AP1201" s="17">
        <v>6.1537657847762897E-2</v>
      </c>
      <c r="AQ1201" s="17">
        <v>7.4408711573911004E-2</v>
      </c>
      <c r="AR1201" s="17">
        <v>7.8754045873174694E-2</v>
      </c>
      <c r="AS1201" s="17">
        <v>7.1572932960607794E-2</v>
      </c>
      <c r="AT1201" s="17">
        <v>6.2785365813297606E-2</v>
      </c>
      <c r="AU1201" s="17"/>
      <c r="AV1201" s="17">
        <v>0</v>
      </c>
      <c r="AW1201" s="17">
        <v>3.5732480888520601E-2</v>
      </c>
      <c r="AX1201" s="17">
        <v>8.0128988525992803E-2</v>
      </c>
      <c r="AY1201" s="17">
        <v>4.8696819498678399E-2</v>
      </c>
      <c r="AZ1201" s="17">
        <v>5.9030881355442502E-2</v>
      </c>
      <c r="BA1201" s="17">
        <v>7.4376594370130694E-2</v>
      </c>
      <c r="BB1201" s="17">
        <v>5.1225658502978902E-2</v>
      </c>
      <c r="BC1201" s="17">
        <v>0.101548885129713</v>
      </c>
      <c r="BD1201" s="17">
        <v>0.100395364141907</v>
      </c>
      <c r="BE1201" s="17">
        <v>5.8976867654940299E-2</v>
      </c>
      <c r="BF1201" s="17">
        <v>4.3464429602945102E-2</v>
      </c>
      <c r="BG1201" s="17">
        <v>6.6788422449771498E-2</v>
      </c>
      <c r="BH1201" s="17">
        <v>4.12545944594341E-2</v>
      </c>
      <c r="BI1201" s="17">
        <v>0.23399995989570199</v>
      </c>
      <c r="BJ1201" s="17">
        <v>6.4610020578451999E-2</v>
      </c>
      <c r="BK1201" s="17">
        <v>4.9948448473430399E-2</v>
      </c>
      <c r="BL1201" s="17"/>
      <c r="BM1201" s="17">
        <v>6.3805952531727494E-2</v>
      </c>
      <c r="BN1201" s="17">
        <v>8.3335032926718094E-2</v>
      </c>
      <c r="BO1201" s="17">
        <v>6.2243449545428597E-2</v>
      </c>
      <c r="BP1201" s="17">
        <v>5.6085818573343202E-2</v>
      </c>
      <c r="BQ1201" s="17">
        <v>8.7080688585886204E-2</v>
      </c>
      <c r="BR1201" s="17">
        <v>3.9966774481153697E-2</v>
      </c>
      <c r="BS1201" s="17"/>
      <c r="BT1201" s="17">
        <v>6.4362011053665805E-2</v>
      </c>
      <c r="BU1201" s="17">
        <v>7.4640337672747803E-2</v>
      </c>
      <c r="BV1201" s="17"/>
      <c r="BW1201" s="17">
        <v>6.0113339379326003E-2</v>
      </c>
      <c r="BX1201" s="17">
        <v>6.9889471611012402E-2</v>
      </c>
      <c r="BY1201" s="17"/>
      <c r="BZ1201" s="17">
        <v>6.5847882025647994E-2</v>
      </c>
      <c r="CA1201" s="17">
        <v>8.1292022312784207E-2</v>
      </c>
      <c r="CB1201" s="17">
        <v>6.10077760495496E-2</v>
      </c>
      <c r="CC1201" s="17"/>
      <c r="CD1201" s="17">
        <v>6.4198945833819104E-2</v>
      </c>
      <c r="CE1201" s="17">
        <v>7.0856548636727204E-2</v>
      </c>
      <c r="CF1201" s="17">
        <v>7.6951340333992493E-2</v>
      </c>
      <c r="CG1201" s="17"/>
      <c r="CH1201" s="17">
        <v>6.7458016266636098E-2</v>
      </c>
      <c r="CI1201" s="17">
        <v>6.4830474476273395E-2</v>
      </c>
      <c r="CJ1201" s="17">
        <v>9.0884221692787107E-2</v>
      </c>
      <c r="CK1201" s="17"/>
      <c r="CL1201" s="17">
        <v>7.1594400367004193E-2</v>
      </c>
      <c r="CM1201" s="17">
        <v>6.5958872481146805E-2</v>
      </c>
      <c r="CN1201" s="17"/>
      <c r="CO1201" s="17">
        <v>3.6355963424537098E-2</v>
      </c>
      <c r="CP1201" s="17">
        <v>8.1675907454440103E-2</v>
      </c>
      <c r="CQ1201" s="17">
        <v>5.7775235470392899E-2</v>
      </c>
      <c r="CR1201" s="17">
        <v>7.6980093881919703E-2</v>
      </c>
    </row>
    <row r="1202" spans="2:96" x14ac:dyDescent="0.25">
      <c r="B1202" t="s">
        <v>506</v>
      </c>
      <c r="C1202" s="17">
        <v>0.121320126074833</v>
      </c>
      <c r="D1202" s="17">
        <v>0.116284617523571</v>
      </c>
      <c r="E1202" s="17">
        <v>0.12690418224125599</v>
      </c>
      <c r="F1202" s="17"/>
      <c r="G1202" s="17">
        <v>0.14182919281371101</v>
      </c>
      <c r="H1202" s="17">
        <v>0.125859422807998</v>
      </c>
      <c r="I1202" s="17">
        <v>0.107701376672241</v>
      </c>
      <c r="J1202" s="17">
        <v>0.120423756629037</v>
      </c>
      <c r="K1202" s="17">
        <v>0.10912915120182599</v>
      </c>
      <c r="L1202" s="17">
        <v>0.123960473151429</v>
      </c>
      <c r="M1202" s="17"/>
      <c r="N1202" s="17">
        <v>0.111901421175648</v>
      </c>
      <c r="O1202" s="17">
        <v>0.112789412407621</v>
      </c>
      <c r="P1202" s="17">
        <v>0.13377959975353099</v>
      </c>
      <c r="Q1202" s="17">
        <v>0.12883280385148699</v>
      </c>
      <c r="R1202" s="17"/>
      <c r="S1202" s="17">
        <v>0.12791127930190299</v>
      </c>
      <c r="T1202" s="17">
        <v>0.12693222167617901</v>
      </c>
      <c r="U1202" s="17">
        <v>0.103172149260756</v>
      </c>
      <c r="V1202" s="17">
        <v>9.8471343859183505E-2</v>
      </c>
      <c r="W1202" s="17">
        <v>0.120553221699437</v>
      </c>
      <c r="X1202" s="17">
        <v>0.146869815673669</v>
      </c>
      <c r="Y1202" s="17">
        <v>0.126365335884177</v>
      </c>
      <c r="Z1202" s="17">
        <v>0.16193899991683</v>
      </c>
      <c r="AA1202" s="17">
        <v>0.13541679455136099</v>
      </c>
      <c r="AB1202" s="17">
        <v>8.4072133596999596E-2</v>
      </c>
      <c r="AC1202" s="17">
        <v>0.109562121082836</v>
      </c>
      <c r="AD1202" s="17">
        <v>0.120564141708597</v>
      </c>
      <c r="AE1202" s="17"/>
      <c r="AF1202" s="17">
        <v>0.13448817246425701</v>
      </c>
      <c r="AG1202" s="17">
        <v>0.103100890172501</v>
      </c>
      <c r="AH1202" s="17">
        <v>8.4821648943458505E-2</v>
      </c>
      <c r="AI1202" s="17">
        <v>6.8851408953465296E-2</v>
      </c>
      <c r="AJ1202" s="17">
        <v>0.164011918949174</v>
      </c>
      <c r="AK1202" s="17"/>
      <c r="AL1202" s="17">
        <v>0.12090701327346801</v>
      </c>
      <c r="AM1202" s="17">
        <v>0.101165084294838</v>
      </c>
      <c r="AN1202" s="17">
        <v>9.5414716147969994E-2</v>
      </c>
      <c r="AO1202" s="17"/>
      <c r="AP1202" s="17">
        <v>0.12267008966189299</v>
      </c>
      <c r="AQ1202" s="17">
        <v>0.10621312966525</v>
      </c>
      <c r="AR1202" s="17">
        <v>0.119845808050732</v>
      </c>
      <c r="AS1202" s="17">
        <v>0.11287357540347399</v>
      </c>
      <c r="AT1202" s="17">
        <v>3.0674157201532999E-2</v>
      </c>
      <c r="AU1202" s="17"/>
      <c r="AV1202" s="17">
        <v>0</v>
      </c>
      <c r="AW1202" s="17">
        <v>0.162112653479423</v>
      </c>
      <c r="AX1202" s="17">
        <v>8.2039872242968104E-2</v>
      </c>
      <c r="AY1202" s="17">
        <v>0.16570925583798901</v>
      </c>
      <c r="AZ1202" s="17">
        <v>7.8574946219424305E-2</v>
      </c>
      <c r="BA1202" s="17">
        <v>0.108361930174682</v>
      </c>
      <c r="BB1202" s="17">
        <v>0.116347898112727</v>
      </c>
      <c r="BC1202" s="17">
        <v>0.173668857436026</v>
      </c>
      <c r="BD1202" s="17">
        <v>8.6815586284942098E-2</v>
      </c>
      <c r="BE1202" s="17">
        <v>0.15047694780138399</v>
      </c>
      <c r="BF1202" s="17">
        <v>0.140744077963632</v>
      </c>
      <c r="BG1202" s="17">
        <v>0.10858330535777699</v>
      </c>
      <c r="BH1202" s="17">
        <v>8.7734296282309096E-2</v>
      </c>
      <c r="BI1202" s="17">
        <v>0.22019908959836401</v>
      </c>
      <c r="BJ1202" s="17">
        <v>7.6145516091574605E-2</v>
      </c>
      <c r="BK1202" s="17">
        <v>0.101541588787098</v>
      </c>
      <c r="BL1202" s="17"/>
      <c r="BM1202" s="17">
        <v>0.110664252577779</v>
      </c>
      <c r="BN1202" s="17">
        <v>0.115818931326532</v>
      </c>
      <c r="BO1202" s="17">
        <v>0.14501046114904201</v>
      </c>
      <c r="BP1202" s="17">
        <v>0.11493864786041</v>
      </c>
      <c r="BQ1202" s="17">
        <v>0.13173111627193901</v>
      </c>
      <c r="BR1202" s="17">
        <v>0.136351390929382</v>
      </c>
      <c r="BS1202" s="17"/>
      <c r="BT1202" s="17">
        <v>0.131740288727097</v>
      </c>
      <c r="BU1202" s="17">
        <v>0.10557364842554801</v>
      </c>
      <c r="BV1202" s="17"/>
      <c r="BW1202" s="17">
        <v>0.11363300310369399</v>
      </c>
      <c r="BX1202" s="17">
        <v>0.12369584049978501</v>
      </c>
      <c r="BY1202" s="17"/>
      <c r="BZ1202" s="17">
        <v>0.112808473829398</v>
      </c>
      <c r="CA1202" s="17">
        <v>0.13145142604782301</v>
      </c>
      <c r="CB1202" s="17">
        <v>0.17824007774831799</v>
      </c>
      <c r="CC1202" s="17"/>
      <c r="CD1202" s="17">
        <v>0.113789931153657</v>
      </c>
      <c r="CE1202" s="17">
        <v>0.13196195088812701</v>
      </c>
      <c r="CF1202" s="17">
        <v>9.1635836083052702E-2</v>
      </c>
      <c r="CG1202" s="17"/>
      <c r="CH1202" s="17">
        <v>0.112421724599426</v>
      </c>
      <c r="CI1202" s="17">
        <v>0.12287901614457</v>
      </c>
      <c r="CJ1202" s="17">
        <v>0.128930686955569</v>
      </c>
      <c r="CK1202" s="17"/>
      <c r="CL1202" s="17">
        <v>0.116033017510714</v>
      </c>
      <c r="CM1202" s="17">
        <v>0.123490890341316</v>
      </c>
      <c r="CN1202" s="17"/>
      <c r="CO1202" s="17">
        <v>0.119159533131384</v>
      </c>
      <c r="CP1202" s="17">
        <v>0.12638465807572999</v>
      </c>
      <c r="CQ1202" s="17">
        <v>0.12159319541418501</v>
      </c>
      <c r="CR1202" s="17">
        <v>0.111898856350506</v>
      </c>
    </row>
    <row r="1203" spans="2:96" x14ac:dyDescent="0.25">
      <c r="B1203" t="s">
        <v>507</v>
      </c>
      <c r="C1203" s="17">
        <v>0.114887324230231</v>
      </c>
      <c r="D1203" s="17">
        <v>9.95147072359511E-2</v>
      </c>
      <c r="E1203" s="17">
        <v>0.13055792621819101</v>
      </c>
      <c r="F1203" s="17"/>
      <c r="G1203" s="17">
        <v>0.122149978500809</v>
      </c>
      <c r="H1203" s="17">
        <v>0.11342210216038801</v>
      </c>
      <c r="I1203" s="17">
        <v>0.103265446517931</v>
      </c>
      <c r="J1203" s="17">
        <v>0.120541672750709</v>
      </c>
      <c r="K1203" s="17">
        <v>7.1833662221048006E-2</v>
      </c>
      <c r="L1203" s="17">
        <v>0.145058417700208</v>
      </c>
      <c r="M1203" s="17"/>
      <c r="N1203" s="17">
        <v>0.129522832550266</v>
      </c>
      <c r="O1203" s="17">
        <v>0.115929814926476</v>
      </c>
      <c r="P1203" s="17">
        <v>8.5941972708623707E-2</v>
      </c>
      <c r="Q1203" s="17">
        <v>0.122664362972891</v>
      </c>
      <c r="R1203" s="17"/>
      <c r="S1203" s="17">
        <v>0.119234448872306</v>
      </c>
      <c r="T1203" s="17">
        <v>0.104319578561959</v>
      </c>
      <c r="U1203" s="17">
        <v>0.124285393978432</v>
      </c>
      <c r="V1203" s="17">
        <v>0.148881626356829</v>
      </c>
      <c r="W1203" s="17">
        <v>0.12733596342557099</v>
      </c>
      <c r="X1203" s="17">
        <v>0.12439137703721</v>
      </c>
      <c r="Y1203" s="17">
        <v>0.131248592798304</v>
      </c>
      <c r="Z1203" s="17">
        <v>9.6278441391567895E-2</v>
      </c>
      <c r="AA1203" s="17">
        <v>0.12773304478488601</v>
      </c>
      <c r="AB1203" s="17">
        <v>8.4328505448702101E-2</v>
      </c>
      <c r="AC1203" s="17">
        <v>7.3292909685669899E-2</v>
      </c>
      <c r="AD1203" s="17">
        <v>5.0861830745237403E-2</v>
      </c>
      <c r="AE1203" s="17"/>
      <c r="AF1203" s="17">
        <v>0.123323048697164</v>
      </c>
      <c r="AG1203" s="17">
        <v>0.111871792682843</v>
      </c>
      <c r="AH1203" s="17">
        <v>0.111339695012884</v>
      </c>
      <c r="AI1203" s="17">
        <v>7.2746603537763396E-2</v>
      </c>
      <c r="AJ1203" s="17">
        <v>0.13472990536764701</v>
      </c>
      <c r="AK1203" s="17"/>
      <c r="AL1203" s="17">
        <v>0.14520847789785199</v>
      </c>
      <c r="AM1203" s="17">
        <v>0.102901501036837</v>
      </c>
      <c r="AN1203" s="17">
        <v>0.129325380326822</v>
      </c>
      <c r="AO1203" s="17"/>
      <c r="AP1203" s="17">
        <v>0.128591953678275</v>
      </c>
      <c r="AQ1203" s="17">
        <v>0.101771975862241</v>
      </c>
      <c r="AR1203" s="17">
        <v>0.116904271944095</v>
      </c>
      <c r="AS1203" s="17">
        <v>0.12291640278425101</v>
      </c>
      <c r="AT1203" s="17">
        <v>9.8687138102721894E-2</v>
      </c>
      <c r="AU1203" s="17"/>
      <c r="AV1203" s="17">
        <v>0.21570749083600099</v>
      </c>
      <c r="AW1203" s="17">
        <v>6.7124969373971305E-2</v>
      </c>
      <c r="AX1203" s="17">
        <v>0.15151666741952499</v>
      </c>
      <c r="AY1203" s="17">
        <v>0.102239885214733</v>
      </c>
      <c r="AZ1203" s="17">
        <v>0.120697849774844</v>
      </c>
      <c r="BA1203" s="17">
        <v>0.11093191644289099</v>
      </c>
      <c r="BB1203" s="17">
        <v>0.113137928486039</v>
      </c>
      <c r="BC1203" s="17">
        <v>7.0528426701681399E-2</v>
      </c>
      <c r="BD1203" s="17">
        <v>6.7668056903809004E-2</v>
      </c>
      <c r="BE1203" s="17">
        <v>0.12704390761266399</v>
      </c>
      <c r="BF1203" s="17">
        <v>0.175006964772743</v>
      </c>
      <c r="BG1203" s="17">
        <v>0.132972031587554</v>
      </c>
      <c r="BH1203" s="17">
        <v>0.164355432010585</v>
      </c>
      <c r="BI1203" s="17">
        <v>4.35133444070935E-2</v>
      </c>
      <c r="BJ1203" s="17">
        <v>0.100405424328131</v>
      </c>
      <c r="BK1203" s="17">
        <v>0.14758513673107199</v>
      </c>
      <c r="BL1203" s="17"/>
      <c r="BM1203" s="17">
        <v>7.9001817023491294E-2</v>
      </c>
      <c r="BN1203" s="17">
        <v>0.13361012744780801</v>
      </c>
      <c r="BO1203" s="17">
        <v>0.13058722315924601</v>
      </c>
      <c r="BP1203" s="17">
        <v>0.122800035166254</v>
      </c>
      <c r="BQ1203" s="17">
        <v>0.106643732884765</v>
      </c>
      <c r="BR1203" s="17">
        <v>0.109065561043671</v>
      </c>
      <c r="BS1203" s="17"/>
      <c r="BT1203" s="17">
        <v>0.11232087803982101</v>
      </c>
      <c r="BU1203" s="17">
        <v>0.11439756805895999</v>
      </c>
      <c r="BV1203" s="17"/>
      <c r="BW1203" s="17">
        <v>0.120040062230039</v>
      </c>
      <c r="BX1203" s="17">
        <v>0.12883833932221</v>
      </c>
      <c r="BY1203" s="17"/>
      <c r="BZ1203" s="17">
        <v>0.118065418565771</v>
      </c>
      <c r="CA1203" s="17">
        <v>9.3068255172684994E-2</v>
      </c>
      <c r="CB1203" s="17">
        <v>0.138845174026834</v>
      </c>
      <c r="CC1203" s="17"/>
      <c r="CD1203" s="17">
        <v>0.12285493033877801</v>
      </c>
      <c r="CE1203" s="17">
        <v>7.45669745110253E-2</v>
      </c>
      <c r="CF1203" s="17">
        <v>0.16361394488258699</v>
      </c>
      <c r="CG1203" s="17"/>
      <c r="CH1203" s="17">
        <v>0.11947060297444601</v>
      </c>
      <c r="CI1203" s="17">
        <v>8.0914514522487199E-2</v>
      </c>
      <c r="CJ1203" s="17">
        <v>0.125335797894332</v>
      </c>
      <c r="CK1203" s="17"/>
      <c r="CL1203" s="17">
        <v>0.110542019800594</v>
      </c>
      <c r="CM1203" s="17">
        <v>0.118317773512576</v>
      </c>
      <c r="CN1203" s="17"/>
      <c r="CO1203" s="17">
        <v>0.108108181262009</v>
      </c>
      <c r="CP1203" s="17">
        <v>0.122984324906432</v>
      </c>
      <c r="CQ1203" s="17">
        <v>0.128864727262652</v>
      </c>
      <c r="CR1203" s="17">
        <v>7.4774243557124198E-2</v>
      </c>
    </row>
    <row r="1204" spans="2:96" x14ac:dyDescent="0.25">
      <c r="B1204" t="s">
        <v>508</v>
      </c>
      <c r="C1204" s="17">
        <v>0.115472644459444</v>
      </c>
      <c r="D1204" s="17">
        <v>0.12307981957174501</v>
      </c>
      <c r="E1204" s="17">
        <v>0.108646562857676</v>
      </c>
      <c r="F1204" s="17"/>
      <c r="G1204" s="17">
        <v>0.10332833088945</v>
      </c>
      <c r="H1204" s="17">
        <v>0.120190053726476</v>
      </c>
      <c r="I1204" s="17">
        <v>8.9301312350711204E-2</v>
      </c>
      <c r="J1204" s="17">
        <v>0.100105287040113</v>
      </c>
      <c r="K1204" s="17">
        <v>0.111937848061211</v>
      </c>
      <c r="L1204" s="17">
        <v>0.155917017857861</v>
      </c>
      <c r="M1204" s="17"/>
      <c r="N1204" s="17">
        <v>0.10841007003907099</v>
      </c>
      <c r="O1204" s="17">
        <v>0.12506601021674901</v>
      </c>
      <c r="P1204" s="17">
        <v>0.122287801900843</v>
      </c>
      <c r="Q1204" s="17">
        <v>0.108398713442069</v>
      </c>
      <c r="R1204" s="17"/>
      <c r="S1204" s="17">
        <v>0.10002497940669999</v>
      </c>
      <c r="T1204" s="17">
        <v>7.4728272270426402E-2</v>
      </c>
      <c r="U1204" s="17">
        <v>0.133148658584055</v>
      </c>
      <c r="V1204" s="17">
        <v>0.15259232022536201</v>
      </c>
      <c r="W1204" s="17">
        <v>0.14848010451690699</v>
      </c>
      <c r="X1204" s="17">
        <v>9.8368609189321402E-2</v>
      </c>
      <c r="Y1204" s="17">
        <v>0.12483383957572899</v>
      </c>
      <c r="Z1204" s="17">
        <v>0.10603276939734101</v>
      </c>
      <c r="AA1204" s="17">
        <v>0.11161881897725601</v>
      </c>
      <c r="AB1204" s="17">
        <v>0.144852807296494</v>
      </c>
      <c r="AC1204" s="17">
        <v>0.106963489717981</v>
      </c>
      <c r="AD1204" s="17">
        <v>0.108250723160581</v>
      </c>
      <c r="AE1204" s="17"/>
      <c r="AF1204" s="17">
        <v>0.170121273548686</v>
      </c>
      <c r="AG1204" s="17">
        <v>8.8259048962821607E-2</v>
      </c>
      <c r="AH1204" s="17">
        <v>9.20640457814937E-2</v>
      </c>
      <c r="AI1204" s="17">
        <v>4.7796096483978798E-2</v>
      </c>
      <c r="AJ1204" s="17">
        <v>6.9613691158334406E-2</v>
      </c>
      <c r="AK1204" s="17"/>
      <c r="AL1204" s="17">
        <v>0.19086184720002</v>
      </c>
      <c r="AM1204" s="17">
        <v>8.7885811296734603E-2</v>
      </c>
      <c r="AN1204" s="17">
        <v>8.2978187460868394E-2</v>
      </c>
      <c r="AO1204" s="17"/>
      <c r="AP1204" s="17">
        <v>0.117618981825965</v>
      </c>
      <c r="AQ1204" s="17">
        <v>0.15653220189116401</v>
      </c>
      <c r="AR1204" s="17">
        <v>9.40330602786658E-2</v>
      </c>
      <c r="AS1204" s="17">
        <v>0.117099913837741</v>
      </c>
      <c r="AT1204" s="17">
        <v>9.3430345808351301E-2</v>
      </c>
      <c r="AU1204" s="17"/>
      <c r="AV1204" s="17">
        <v>0</v>
      </c>
      <c r="AW1204" s="17">
        <v>0.102003455657352</v>
      </c>
      <c r="AX1204" s="17">
        <v>0.127933983446223</v>
      </c>
      <c r="AY1204" s="17">
        <v>0.116506755242732</v>
      </c>
      <c r="AZ1204" s="17">
        <v>0.124974589042657</v>
      </c>
      <c r="BA1204" s="17">
        <v>0.12630931191188799</v>
      </c>
      <c r="BB1204" s="17">
        <v>0.130552313882593</v>
      </c>
      <c r="BC1204" s="17">
        <v>0.12022869038822601</v>
      </c>
      <c r="BD1204" s="17">
        <v>0.128675912556446</v>
      </c>
      <c r="BE1204" s="17">
        <v>0.16934193412033599</v>
      </c>
      <c r="BF1204" s="17">
        <v>8.3583787459976702E-2</v>
      </c>
      <c r="BG1204" s="17">
        <v>9.7833225239427099E-2</v>
      </c>
      <c r="BH1204" s="17">
        <v>9.6546502337460094E-2</v>
      </c>
      <c r="BI1204" s="17">
        <v>7.7702520958313107E-2</v>
      </c>
      <c r="BJ1204" s="17">
        <v>4.7338339398117997E-2</v>
      </c>
      <c r="BK1204" s="17">
        <v>0.101897249727332</v>
      </c>
      <c r="BL1204" s="17"/>
      <c r="BM1204" s="17">
        <v>0.11474156991984701</v>
      </c>
      <c r="BN1204" s="17">
        <v>0.10679004626918</v>
      </c>
      <c r="BO1204" s="17">
        <v>0.10877507366422901</v>
      </c>
      <c r="BP1204" s="17">
        <v>0.122599885445059</v>
      </c>
      <c r="BQ1204" s="17">
        <v>0.13818328311007699</v>
      </c>
      <c r="BR1204" s="17">
        <v>0.113982440076952</v>
      </c>
      <c r="BS1204" s="17"/>
      <c r="BT1204" s="17">
        <v>0.123818135238313</v>
      </c>
      <c r="BU1204" s="17">
        <v>0.101096163815399</v>
      </c>
      <c r="BV1204" s="17"/>
      <c r="BW1204" s="17">
        <v>0.133191247363774</v>
      </c>
      <c r="BX1204" s="17">
        <v>0.106774747164034</v>
      </c>
      <c r="BY1204" s="17"/>
      <c r="BZ1204" s="17">
        <v>0.117328775677154</v>
      </c>
      <c r="CA1204" s="17">
        <v>0.110937164853215</v>
      </c>
      <c r="CB1204" s="17">
        <v>0.10237159532703199</v>
      </c>
      <c r="CC1204" s="17"/>
      <c r="CD1204" s="17">
        <v>0.115643242379652</v>
      </c>
      <c r="CE1204" s="17">
        <v>0.13242544099540801</v>
      </c>
      <c r="CF1204" s="17">
        <v>0.112641919627533</v>
      </c>
      <c r="CG1204" s="17"/>
      <c r="CH1204" s="17">
        <v>0.11210650876914501</v>
      </c>
      <c r="CI1204" s="17">
        <v>0.14398319700717699</v>
      </c>
      <c r="CJ1204" s="17">
        <v>0.11596884582304801</v>
      </c>
      <c r="CK1204" s="17"/>
      <c r="CL1204" s="17">
        <v>0.118760146174193</v>
      </c>
      <c r="CM1204" s="17">
        <v>0.115558158799907</v>
      </c>
      <c r="CN1204" s="17"/>
      <c r="CO1204" s="17">
        <v>0.11720817010942799</v>
      </c>
      <c r="CP1204" s="17">
        <v>0.13195075028691999</v>
      </c>
      <c r="CQ1204" s="17">
        <v>0.10523590835140199</v>
      </c>
      <c r="CR1204" s="17">
        <v>0.103201520612344</v>
      </c>
    </row>
    <row r="1205" spans="2:96" x14ac:dyDescent="0.25">
      <c r="B1205" t="s">
        <v>509</v>
      </c>
      <c r="C1205" s="17">
        <v>0.101010343635624</v>
      </c>
      <c r="D1205" s="17">
        <v>0.10982704448818401</v>
      </c>
      <c r="E1205" s="17">
        <v>9.1890685123171306E-2</v>
      </c>
      <c r="F1205" s="17"/>
      <c r="G1205" s="17">
        <v>0.126176613785588</v>
      </c>
      <c r="H1205" s="17">
        <v>8.9407951492832899E-2</v>
      </c>
      <c r="I1205" s="17">
        <v>7.6664546591882293E-2</v>
      </c>
      <c r="J1205" s="17">
        <v>6.9798101286257699E-2</v>
      </c>
      <c r="K1205" s="17">
        <v>0.125727557665269</v>
      </c>
      <c r="L1205" s="17">
        <v>0.12236641098694701</v>
      </c>
      <c r="M1205" s="17"/>
      <c r="N1205" s="17">
        <v>0.102835436696191</v>
      </c>
      <c r="O1205" s="17">
        <v>0.10872592473588601</v>
      </c>
      <c r="P1205" s="17">
        <v>8.5120159980075605E-2</v>
      </c>
      <c r="Q1205" s="17">
        <v>0.106072992046244</v>
      </c>
      <c r="R1205" s="17"/>
      <c r="S1205" s="17">
        <v>0.1431702738043</v>
      </c>
      <c r="T1205" s="17">
        <v>0.112184981180664</v>
      </c>
      <c r="U1205" s="17">
        <v>8.3636246032320796E-2</v>
      </c>
      <c r="V1205" s="17">
        <v>9.6757638155541795E-2</v>
      </c>
      <c r="W1205" s="17">
        <v>9.9992166437974303E-2</v>
      </c>
      <c r="X1205" s="17">
        <v>8.5304358967933203E-2</v>
      </c>
      <c r="Y1205" s="17">
        <v>0.103155503693247</v>
      </c>
      <c r="Z1205" s="17">
        <v>9.2161131019214498E-2</v>
      </c>
      <c r="AA1205" s="17">
        <v>6.7899542854722994E-2</v>
      </c>
      <c r="AB1205" s="17">
        <v>7.41158431042553E-2</v>
      </c>
      <c r="AC1205" s="17">
        <v>0.144179133081074</v>
      </c>
      <c r="AD1205" s="17">
        <v>0.10041324837771901</v>
      </c>
      <c r="AE1205" s="17"/>
      <c r="AF1205" s="17">
        <v>0.15878755098727701</v>
      </c>
      <c r="AG1205" s="17">
        <v>5.3761050579349302E-2</v>
      </c>
      <c r="AH1205" s="17">
        <v>9.8773197836785995E-2</v>
      </c>
      <c r="AI1205" s="17">
        <v>3.3668449638609002E-2</v>
      </c>
      <c r="AJ1205" s="17">
        <v>5.59768113055919E-2</v>
      </c>
      <c r="AK1205" s="17"/>
      <c r="AL1205" s="17">
        <v>0.218413773090957</v>
      </c>
      <c r="AM1205" s="17">
        <v>6.7156182370929296E-2</v>
      </c>
      <c r="AN1205" s="17">
        <v>8.1574650714920205E-2</v>
      </c>
      <c r="AO1205" s="17"/>
      <c r="AP1205" s="17">
        <v>0.13245656779224299</v>
      </c>
      <c r="AQ1205" s="17">
        <v>8.3275910420342103E-2</v>
      </c>
      <c r="AR1205" s="17">
        <v>0.12046742034822</v>
      </c>
      <c r="AS1205" s="17">
        <v>7.7642377238058793E-2</v>
      </c>
      <c r="AT1205" s="17">
        <v>5.6058149169852897E-2</v>
      </c>
      <c r="AU1205" s="17"/>
      <c r="AV1205" s="17">
        <v>0</v>
      </c>
      <c r="AW1205" s="17">
        <v>6.1202282742322901E-2</v>
      </c>
      <c r="AX1205" s="17">
        <v>7.3830848132693E-2</v>
      </c>
      <c r="AY1205" s="17">
        <v>8.6424525540512998E-2</v>
      </c>
      <c r="AZ1205" s="17">
        <v>0.132352092267289</v>
      </c>
      <c r="BA1205" s="17">
        <v>7.6451118549136596E-2</v>
      </c>
      <c r="BB1205" s="17">
        <v>8.1930810143779204E-2</v>
      </c>
      <c r="BC1205" s="17">
        <v>0.108801597588589</v>
      </c>
      <c r="BD1205" s="17">
        <v>0.174207147448498</v>
      </c>
      <c r="BE1205" s="17">
        <v>0.1257234796119</v>
      </c>
      <c r="BF1205" s="17">
        <v>5.7275527991438098E-2</v>
      </c>
      <c r="BG1205" s="17">
        <v>0.113046446704306</v>
      </c>
      <c r="BH1205" s="17">
        <v>8.1467783133265997E-2</v>
      </c>
      <c r="BI1205" s="17">
        <v>5.7195344027805697E-2</v>
      </c>
      <c r="BJ1205" s="17">
        <v>0.120744158054765</v>
      </c>
      <c r="BK1205" s="17">
        <v>0.153978687310316</v>
      </c>
      <c r="BL1205" s="17"/>
      <c r="BM1205" s="17">
        <v>0.13018020503941599</v>
      </c>
      <c r="BN1205" s="17">
        <v>8.7674007815878197E-2</v>
      </c>
      <c r="BO1205" s="17">
        <v>9.7789921769081897E-2</v>
      </c>
      <c r="BP1205" s="17">
        <v>9.6391504549146398E-2</v>
      </c>
      <c r="BQ1205" s="17">
        <v>7.5526953065996397E-2</v>
      </c>
      <c r="BR1205" s="17">
        <v>0.124021638606783</v>
      </c>
      <c r="BS1205" s="17"/>
      <c r="BT1205" s="17">
        <v>0.11177773326526499</v>
      </c>
      <c r="BU1205" s="17">
        <v>8.8368163411039896E-2</v>
      </c>
      <c r="BV1205" s="17"/>
      <c r="BW1205" s="17">
        <v>0.12519589434380801</v>
      </c>
      <c r="BX1205" s="17">
        <v>8.4001688473419003E-2</v>
      </c>
      <c r="BY1205" s="17"/>
      <c r="BZ1205" s="17">
        <v>0.100492151218894</v>
      </c>
      <c r="CA1205" s="17">
        <v>9.7376692648614899E-2</v>
      </c>
      <c r="CB1205" s="17">
        <v>0.13018746949255799</v>
      </c>
      <c r="CC1205" s="17"/>
      <c r="CD1205" s="17">
        <v>0.10486464621812</v>
      </c>
      <c r="CE1205" s="17">
        <v>9.6525821973482501E-2</v>
      </c>
      <c r="CF1205" s="17">
        <v>7.2980274677698007E-2</v>
      </c>
      <c r="CG1205" s="17"/>
      <c r="CH1205" s="17">
        <v>0.100198100640381</v>
      </c>
      <c r="CI1205" s="17">
        <v>0.10977193947595799</v>
      </c>
      <c r="CJ1205" s="17">
        <v>9.0476042405644996E-2</v>
      </c>
      <c r="CK1205" s="17"/>
      <c r="CL1205" s="17">
        <v>0.104617787516545</v>
      </c>
      <c r="CM1205" s="17">
        <v>0.100547032886573</v>
      </c>
      <c r="CN1205" s="17"/>
      <c r="CO1205" s="17">
        <v>0.16952532542339899</v>
      </c>
      <c r="CP1205" s="17">
        <v>0.1249039072048</v>
      </c>
      <c r="CQ1205" s="17">
        <v>9.1186879581058006E-2</v>
      </c>
      <c r="CR1205" s="17">
        <v>4.94206925256339E-2</v>
      </c>
    </row>
    <row r="1206" spans="2:96" x14ac:dyDescent="0.25">
      <c r="B1206" t="s">
        <v>510</v>
      </c>
      <c r="C1206" s="17">
        <v>3.4095546905153797E-2</v>
      </c>
      <c r="D1206" s="17">
        <v>4.0810735702904499E-2</v>
      </c>
      <c r="E1206" s="17">
        <v>2.7704330912348502E-2</v>
      </c>
      <c r="F1206" s="17"/>
      <c r="G1206" s="17">
        <v>3.7542793395320399E-2</v>
      </c>
      <c r="H1206" s="17">
        <v>4.8411569678779902E-2</v>
      </c>
      <c r="I1206" s="17">
        <v>3.3580190984898402E-2</v>
      </c>
      <c r="J1206" s="17">
        <v>1.3112462183720299E-2</v>
      </c>
      <c r="K1206" s="17">
        <v>3.8948413540232298E-2</v>
      </c>
      <c r="L1206" s="17">
        <v>3.4369647311740303E-2</v>
      </c>
      <c r="M1206" s="17"/>
      <c r="N1206" s="17">
        <v>4.0181890611934099E-2</v>
      </c>
      <c r="O1206" s="17">
        <v>2.5629352655703999E-2</v>
      </c>
      <c r="P1206" s="17">
        <v>4.33547396550421E-2</v>
      </c>
      <c r="Q1206" s="17">
        <v>2.85748851598683E-2</v>
      </c>
      <c r="R1206" s="17"/>
      <c r="S1206" s="17">
        <v>3.6026352155555899E-2</v>
      </c>
      <c r="T1206" s="17">
        <v>4.3588018258451197E-2</v>
      </c>
      <c r="U1206" s="17">
        <v>3.7810083220060998E-2</v>
      </c>
      <c r="V1206" s="17">
        <v>1.7735773415241199E-2</v>
      </c>
      <c r="W1206" s="17">
        <v>4.3169827274784502E-2</v>
      </c>
      <c r="X1206" s="17">
        <v>1.6748099408000702E-2</v>
      </c>
      <c r="Y1206" s="17">
        <v>2.38781643919403E-2</v>
      </c>
      <c r="Z1206" s="17">
        <v>5.2518598463853199E-2</v>
      </c>
      <c r="AA1206" s="17">
        <v>5.0687726375377599E-2</v>
      </c>
      <c r="AB1206" s="17">
        <v>1.2695428996062101E-2</v>
      </c>
      <c r="AC1206" s="17">
        <v>5.9285276100293501E-2</v>
      </c>
      <c r="AD1206" s="17">
        <v>1.7901910556925801E-2</v>
      </c>
      <c r="AE1206" s="17"/>
      <c r="AF1206" s="17">
        <v>4.67954076384237E-2</v>
      </c>
      <c r="AG1206" s="17">
        <v>3.98688165717795E-2</v>
      </c>
      <c r="AH1206" s="17">
        <v>3.4910581678932899E-2</v>
      </c>
      <c r="AI1206" s="17">
        <v>3.6625910566422802E-2</v>
      </c>
      <c r="AJ1206" s="17">
        <v>1.4823416580428401E-2</v>
      </c>
      <c r="AK1206" s="17"/>
      <c r="AL1206" s="17">
        <v>7.1493087049260606E-2</v>
      </c>
      <c r="AM1206" s="17">
        <v>3.2628956479884397E-2</v>
      </c>
      <c r="AN1206" s="17">
        <v>4.7295819454970398E-2</v>
      </c>
      <c r="AO1206" s="17"/>
      <c r="AP1206" s="17">
        <v>3.6886809481351097E-2</v>
      </c>
      <c r="AQ1206" s="17">
        <v>2.5625322896446999E-2</v>
      </c>
      <c r="AR1206" s="17">
        <v>2.9895598846190599E-2</v>
      </c>
      <c r="AS1206" s="17">
        <v>5.8326467823714701E-2</v>
      </c>
      <c r="AT1206" s="17">
        <v>0.103934867280336</v>
      </c>
      <c r="AU1206" s="17"/>
      <c r="AV1206" s="17">
        <v>0</v>
      </c>
      <c r="AW1206" s="17">
        <v>5.2718627321628797E-2</v>
      </c>
      <c r="AX1206" s="17">
        <v>2.5037500235614699E-2</v>
      </c>
      <c r="AY1206" s="17">
        <v>6.3221805109851198E-3</v>
      </c>
      <c r="AZ1206" s="17">
        <v>1.9139921426187201E-2</v>
      </c>
      <c r="BA1206" s="17">
        <v>4.8596131215588402E-2</v>
      </c>
      <c r="BB1206" s="17">
        <v>4.5197860556070502E-2</v>
      </c>
      <c r="BC1206" s="17">
        <v>4.7685109850247001E-2</v>
      </c>
      <c r="BD1206" s="17">
        <v>2.7368709546292801E-2</v>
      </c>
      <c r="BE1206" s="17">
        <v>1.92782788171529E-2</v>
      </c>
      <c r="BF1206" s="17">
        <v>5.0184189114174903E-2</v>
      </c>
      <c r="BG1206" s="17">
        <v>2.3241466388901399E-2</v>
      </c>
      <c r="BH1206" s="17">
        <v>2.1990021111520801E-2</v>
      </c>
      <c r="BI1206" s="17">
        <v>1.8422338303209301E-2</v>
      </c>
      <c r="BJ1206" s="17">
        <v>7.00295706934949E-2</v>
      </c>
      <c r="BK1206" s="17">
        <v>5.1085731344661198E-2</v>
      </c>
      <c r="BL1206" s="17"/>
      <c r="BM1206" s="17">
        <v>4.5507518886202497E-2</v>
      </c>
      <c r="BN1206" s="17">
        <v>4.0220495015077899E-2</v>
      </c>
      <c r="BO1206" s="17">
        <v>2.8318942571691201E-2</v>
      </c>
      <c r="BP1206" s="17">
        <v>1.9716128451738799E-2</v>
      </c>
      <c r="BQ1206" s="17">
        <v>3.02744882220028E-2</v>
      </c>
      <c r="BR1206" s="17">
        <v>2.8659600671818899E-2</v>
      </c>
      <c r="BS1206" s="17"/>
      <c r="BT1206" s="17">
        <v>4.0039921889874701E-2</v>
      </c>
      <c r="BU1206" s="17">
        <v>2.5094769606393199E-2</v>
      </c>
      <c r="BV1206" s="17"/>
      <c r="BW1206" s="17">
        <v>4.0128955956653903E-2</v>
      </c>
      <c r="BX1206" s="17">
        <v>3.0377494023059001E-2</v>
      </c>
      <c r="BY1206" s="17"/>
      <c r="BZ1206" s="17">
        <v>3.40836137931088E-2</v>
      </c>
      <c r="CA1206" s="17">
        <v>2.9554759059882401E-2</v>
      </c>
      <c r="CB1206" s="17">
        <v>5.2118733600545801E-2</v>
      </c>
      <c r="CC1206" s="17"/>
      <c r="CD1206" s="17">
        <v>3.3630313610040999E-2</v>
      </c>
      <c r="CE1206" s="17">
        <v>1.9624782173587499E-2</v>
      </c>
      <c r="CF1206" s="17">
        <v>7.5724057662200195E-2</v>
      </c>
      <c r="CG1206" s="17"/>
      <c r="CH1206" s="17">
        <v>2.8859644015651699E-2</v>
      </c>
      <c r="CI1206" s="17">
        <v>3.2437244977656203E-2</v>
      </c>
      <c r="CJ1206" s="17">
        <v>7.3992155774965804E-2</v>
      </c>
      <c r="CK1206" s="17"/>
      <c r="CL1206" s="17">
        <v>3.0478858853393902E-2</v>
      </c>
      <c r="CM1206" s="17">
        <v>3.9458110690355798E-2</v>
      </c>
      <c r="CN1206" s="17"/>
      <c r="CO1206" s="17">
        <v>0.114574886599005</v>
      </c>
      <c r="CP1206" s="17">
        <v>3.8771667267877202E-2</v>
      </c>
      <c r="CQ1206" s="17">
        <v>2.4916084219561801E-2</v>
      </c>
      <c r="CR1206" s="17">
        <v>1.36234337321903E-2</v>
      </c>
    </row>
    <row r="1207" spans="2:96" x14ac:dyDescent="0.25">
      <c r="B1207" t="s">
        <v>518</v>
      </c>
      <c r="C1207" s="17">
        <v>2.6061859579554099E-2</v>
      </c>
      <c r="D1207" s="17">
        <v>3.3033764420508697E-2</v>
      </c>
      <c r="E1207" s="17">
        <v>1.8312380209699702E-2</v>
      </c>
      <c r="F1207" s="17"/>
      <c r="G1207" s="17">
        <v>6.0421312884683498E-2</v>
      </c>
      <c r="H1207" s="17">
        <v>2.4306324048600499E-2</v>
      </c>
      <c r="I1207" s="17">
        <v>2.74549941974233E-2</v>
      </c>
      <c r="J1207" s="17">
        <v>1.8595999223498399E-2</v>
      </c>
      <c r="K1207" s="17">
        <v>1.6740414914797799E-2</v>
      </c>
      <c r="L1207" s="17">
        <v>1.58337510249007E-2</v>
      </c>
      <c r="M1207" s="17"/>
      <c r="N1207" s="17">
        <v>3.6528951918796099E-2</v>
      </c>
      <c r="O1207" s="17">
        <v>1.85006810884949E-2</v>
      </c>
      <c r="P1207" s="17">
        <v>2.65180612259391E-2</v>
      </c>
      <c r="Q1207" s="17">
        <v>2.2514465654247601E-2</v>
      </c>
      <c r="R1207" s="17"/>
      <c r="S1207" s="17">
        <v>6.0976440305969E-2</v>
      </c>
      <c r="T1207" s="17">
        <v>2.5096911859083301E-2</v>
      </c>
      <c r="U1207" s="17">
        <v>1.14855339942779E-2</v>
      </c>
      <c r="V1207" s="17">
        <v>1.11926700187678E-2</v>
      </c>
      <c r="W1207" s="17">
        <v>3.08620040086264E-2</v>
      </c>
      <c r="X1207" s="17">
        <v>2.6110134317394298E-2</v>
      </c>
      <c r="Y1207" s="17">
        <v>2.5018309098552599E-2</v>
      </c>
      <c r="Z1207" s="17">
        <v>0</v>
      </c>
      <c r="AA1207" s="17">
        <v>3.6740793578044398E-2</v>
      </c>
      <c r="AB1207" s="17">
        <v>5.6419568699100104E-3</v>
      </c>
      <c r="AC1207" s="17">
        <v>1.09724630697171E-2</v>
      </c>
      <c r="AD1207" s="17">
        <v>2.4180112126520201E-2</v>
      </c>
      <c r="AE1207" s="17"/>
      <c r="AF1207" s="17">
        <v>3.6331120010349403E-2</v>
      </c>
      <c r="AG1207" s="17">
        <v>1.7445292401765702E-2</v>
      </c>
      <c r="AH1207" s="17">
        <v>5.01634622952895E-2</v>
      </c>
      <c r="AI1207" s="17">
        <v>9.3348803333339406E-2</v>
      </c>
      <c r="AJ1207" s="17">
        <v>1.0080399202180099E-2</v>
      </c>
      <c r="AK1207" s="17"/>
      <c r="AL1207" s="17">
        <v>5.7144572488358601E-2</v>
      </c>
      <c r="AM1207" s="17">
        <v>1.5630823098985999E-2</v>
      </c>
      <c r="AN1207" s="17">
        <v>5.5669641969116203E-2</v>
      </c>
      <c r="AO1207" s="17"/>
      <c r="AP1207" s="17">
        <v>1.7762749182840001E-2</v>
      </c>
      <c r="AQ1207" s="17">
        <v>1.7781172372315E-2</v>
      </c>
      <c r="AR1207" s="17">
        <v>3.5573733835548897E-2</v>
      </c>
      <c r="AS1207" s="17">
        <v>4.3611391508886002E-2</v>
      </c>
      <c r="AT1207" s="17">
        <v>2.8644901333777801E-2</v>
      </c>
      <c r="AU1207" s="17"/>
      <c r="AV1207" s="17">
        <v>0</v>
      </c>
      <c r="AW1207" s="17">
        <v>4.4871608344569699E-2</v>
      </c>
      <c r="AX1207" s="17">
        <v>5.6667716995147999E-2</v>
      </c>
      <c r="AY1207" s="17">
        <v>2.58311622603766E-2</v>
      </c>
      <c r="AZ1207" s="17">
        <v>3.3657870180703299E-2</v>
      </c>
      <c r="BA1207" s="17">
        <v>3.9210962390515101E-3</v>
      </c>
      <c r="BB1207" s="17">
        <v>9.2267720312614997E-3</v>
      </c>
      <c r="BC1207" s="17">
        <v>5.8644707527968E-2</v>
      </c>
      <c r="BD1207" s="17">
        <v>8.6378376142636007E-3</v>
      </c>
      <c r="BE1207" s="17">
        <v>1.9031081985621898E-2</v>
      </c>
      <c r="BF1207" s="17">
        <v>0</v>
      </c>
      <c r="BG1207" s="17">
        <v>3.2227727963401599E-2</v>
      </c>
      <c r="BH1207" s="17">
        <v>0</v>
      </c>
      <c r="BI1207" s="17">
        <v>1.8925237890780301E-2</v>
      </c>
      <c r="BJ1207" s="17">
        <v>9.4410273823645002E-2</v>
      </c>
      <c r="BK1207" s="17">
        <v>6.5306338164852207E-2</v>
      </c>
      <c r="BL1207" s="17"/>
      <c r="BM1207" s="17">
        <v>5.7760131885062099E-2</v>
      </c>
      <c r="BN1207" s="17">
        <v>2.4303019680420999E-2</v>
      </c>
      <c r="BO1207" s="17">
        <v>2.4873405382512599E-2</v>
      </c>
      <c r="BP1207" s="17">
        <v>0</v>
      </c>
      <c r="BQ1207" s="17">
        <v>1.53889981723992E-2</v>
      </c>
      <c r="BR1207" s="17">
        <v>2.2311300951456999E-2</v>
      </c>
      <c r="BS1207" s="17"/>
      <c r="BT1207" s="17">
        <v>2.8346574112465502E-2</v>
      </c>
      <c r="BU1207" s="17">
        <v>2.0402244288143599E-2</v>
      </c>
      <c r="BV1207" s="17"/>
      <c r="BW1207" s="17">
        <v>3.2382422736239203E-2</v>
      </c>
      <c r="BX1207" s="17">
        <v>2.0401073503825501E-2</v>
      </c>
      <c r="BY1207" s="17"/>
      <c r="BZ1207" s="17">
        <v>2.4312926131496999E-2</v>
      </c>
      <c r="CA1207" s="17">
        <v>2.63598220136626E-2</v>
      </c>
      <c r="CB1207" s="17">
        <v>6.8715924371847606E-2</v>
      </c>
      <c r="CC1207" s="17"/>
      <c r="CD1207" s="17">
        <v>2.7926670317107799E-2</v>
      </c>
      <c r="CE1207" s="17">
        <v>2.8954984016513901E-2</v>
      </c>
      <c r="CF1207" s="17">
        <v>1.10398005285489E-2</v>
      </c>
      <c r="CG1207" s="17"/>
      <c r="CH1207" s="17">
        <v>2.75612702303181E-2</v>
      </c>
      <c r="CI1207" s="17">
        <v>2.0015603231793199E-2</v>
      </c>
      <c r="CJ1207" s="17">
        <v>7.8616925834903793E-3</v>
      </c>
      <c r="CK1207" s="17"/>
      <c r="CL1207" s="17">
        <v>2.1362570360668701E-2</v>
      </c>
      <c r="CM1207" s="17">
        <v>3.1456744603670699E-2</v>
      </c>
      <c r="CN1207" s="17"/>
      <c r="CO1207" s="17">
        <v>6.4960864507938296E-2</v>
      </c>
      <c r="CP1207" s="17">
        <v>2.4278080999367901E-2</v>
      </c>
      <c r="CQ1207" s="17">
        <v>2.9266015058566599E-2</v>
      </c>
      <c r="CR1207" s="17">
        <v>9.0757417785017995E-3</v>
      </c>
    </row>
    <row r="1208" spans="2:96" x14ac:dyDescent="0.25">
      <c r="B1208" t="s">
        <v>121</v>
      </c>
      <c r="C1208" s="17">
        <v>1.7083100075599201E-2</v>
      </c>
      <c r="D1208" s="17">
        <v>7.70795025019139E-3</v>
      </c>
      <c r="E1208" s="17">
        <v>2.6354491308316099E-2</v>
      </c>
      <c r="F1208" s="17"/>
      <c r="G1208" s="17">
        <v>1.0001532463076701E-2</v>
      </c>
      <c r="H1208" s="17">
        <v>3.23929285210958E-2</v>
      </c>
      <c r="I1208" s="17">
        <v>2.8052571304469798E-2</v>
      </c>
      <c r="J1208" s="17">
        <v>1.2300945597452199E-2</v>
      </c>
      <c r="K1208" s="17">
        <v>3.13249780216327E-3</v>
      </c>
      <c r="L1208" s="17">
        <v>1.36508329743173E-2</v>
      </c>
      <c r="M1208" s="17"/>
      <c r="N1208" s="17">
        <v>1.26259659077096E-2</v>
      </c>
      <c r="O1208" s="17">
        <v>1.5627064254167499E-2</v>
      </c>
      <c r="P1208" s="17">
        <v>2.1413972338870799E-2</v>
      </c>
      <c r="Q1208" s="17">
        <v>1.77229446575616E-2</v>
      </c>
      <c r="R1208" s="17"/>
      <c r="S1208" s="17">
        <v>1.0078764430304799E-2</v>
      </c>
      <c r="T1208" s="17">
        <v>7.2927331411096804E-3</v>
      </c>
      <c r="U1208" s="17">
        <v>2.4953845207762702E-2</v>
      </c>
      <c r="V1208" s="17">
        <v>3.0535347780202102E-2</v>
      </c>
      <c r="W1208" s="17">
        <v>1.5387009902223201E-2</v>
      </c>
      <c r="X1208" s="17">
        <v>4.1990233394618701E-2</v>
      </c>
      <c r="Y1208" s="17">
        <v>1.8349319220229199E-2</v>
      </c>
      <c r="Z1208" s="17">
        <v>0</v>
      </c>
      <c r="AA1208" s="17">
        <v>1.20307195058365E-2</v>
      </c>
      <c r="AB1208" s="17">
        <v>5.4729016745800399E-3</v>
      </c>
      <c r="AC1208" s="17">
        <v>2.41278361097144E-2</v>
      </c>
      <c r="AD1208" s="17">
        <v>2.10296854067301E-2</v>
      </c>
      <c r="AE1208" s="17"/>
      <c r="AF1208" s="17">
        <v>2.0190478070155098E-2</v>
      </c>
      <c r="AG1208" s="17">
        <v>8.5337683137415802E-3</v>
      </c>
      <c r="AH1208" s="17">
        <v>7.9354862318960703E-3</v>
      </c>
      <c r="AI1208" s="17">
        <v>0</v>
      </c>
      <c r="AJ1208" s="17">
        <v>3.38309838407677E-2</v>
      </c>
      <c r="AK1208" s="17"/>
      <c r="AL1208" s="17">
        <v>2.1453314109134099E-2</v>
      </c>
      <c r="AM1208" s="17">
        <v>6.9009122210632401E-3</v>
      </c>
      <c r="AN1208" s="17">
        <v>1.26324353414114E-2</v>
      </c>
      <c r="AO1208" s="17"/>
      <c r="AP1208" s="17">
        <v>1.6518402094185501E-2</v>
      </c>
      <c r="AQ1208" s="17">
        <v>2.5621351550288701E-2</v>
      </c>
      <c r="AR1208" s="17">
        <v>1.90624797085929E-2</v>
      </c>
      <c r="AS1208" s="17">
        <v>4.4944208296058196E-3</v>
      </c>
      <c r="AT1208" s="17">
        <v>0</v>
      </c>
      <c r="AU1208" s="17"/>
      <c r="AV1208" s="17">
        <v>0</v>
      </c>
      <c r="AW1208" s="17">
        <v>1.6308102769861402E-2</v>
      </c>
      <c r="AX1208" s="17">
        <v>2.2159549756127501E-2</v>
      </c>
      <c r="AY1208" s="17">
        <v>5.6983946511355897E-3</v>
      </c>
      <c r="AZ1208" s="17">
        <v>4.6118667723477398E-2</v>
      </c>
      <c r="BA1208" s="17">
        <v>1.84069339518689E-2</v>
      </c>
      <c r="BB1208" s="17">
        <v>6.2445519380954096E-3</v>
      </c>
      <c r="BC1208" s="17">
        <v>5.6990706156332203E-3</v>
      </c>
      <c r="BD1208" s="17">
        <v>1.47873823512481E-2</v>
      </c>
      <c r="BE1208" s="17">
        <v>0</v>
      </c>
      <c r="BF1208" s="17">
        <v>3.1133956459562101E-2</v>
      </c>
      <c r="BG1208" s="17">
        <v>0</v>
      </c>
      <c r="BH1208" s="17">
        <v>1.27073566266767E-2</v>
      </c>
      <c r="BI1208" s="17">
        <v>0</v>
      </c>
      <c r="BJ1208" s="17">
        <v>6.6104806951229902E-2</v>
      </c>
      <c r="BK1208" s="17">
        <v>1.32171653497973E-2</v>
      </c>
      <c r="BL1208" s="17"/>
      <c r="BM1208" s="17">
        <v>8.3031601350397194E-3</v>
      </c>
      <c r="BN1208" s="17">
        <v>1.8320057613097199E-2</v>
      </c>
      <c r="BO1208" s="17">
        <v>2.5743111865684301E-2</v>
      </c>
      <c r="BP1208" s="17">
        <v>1.6552955947877899E-2</v>
      </c>
      <c r="BQ1208" s="17">
        <v>2.0747571101332699E-2</v>
      </c>
      <c r="BR1208" s="17">
        <v>1.92112078243575E-2</v>
      </c>
      <c r="BS1208" s="17"/>
      <c r="BT1208" s="17">
        <v>1.75125490489659E-2</v>
      </c>
      <c r="BU1208" s="17">
        <v>1.4673684908911799E-2</v>
      </c>
      <c r="BV1208" s="17"/>
      <c r="BW1208" s="17">
        <v>1.2811272239947E-2</v>
      </c>
      <c r="BX1208" s="17">
        <v>1.0295891423807E-2</v>
      </c>
      <c r="BY1208" s="17"/>
      <c r="BZ1208" s="17">
        <v>1.8938711973808201E-2</v>
      </c>
      <c r="CA1208" s="17">
        <v>1.3969769980093799E-2</v>
      </c>
      <c r="CB1208" s="17">
        <v>0</v>
      </c>
      <c r="CC1208" s="17"/>
      <c r="CD1208" s="17">
        <v>2.06342383995772E-2</v>
      </c>
      <c r="CE1208" s="17">
        <v>1.26422026465187E-2</v>
      </c>
      <c r="CF1208" s="17">
        <v>0</v>
      </c>
      <c r="CG1208" s="17"/>
      <c r="CH1208" s="17">
        <v>1.8699297984052999E-2</v>
      </c>
      <c r="CI1208" s="17">
        <v>1.6360615292548598E-2</v>
      </c>
      <c r="CJ1208" s="17">
        <v>6.59695367617233E-3</v>
      </c>
      <c r="CK1208" s="17"/>
      <c r="CL1208" s="17">
        <v>1.3251656675447501E-2</v>
      </c>
      <c r="CM1208" s="17">
        <v>1.6110751017393801E-2</v>
      </c>
      <c r="CN1208" s="17"/>
      <c r="CO1208" s="17">
        <v>1.41668497409879E-2</v>
      </c>
      <c r="CP1208" s="17">
        <v>2.03304522180539E-2</v>
      </c>
      <c r="CQ1208" s="17">
        <v>1.56226293164541E-2</v>
      </c>
      <c r="CR1208" s="17">
        <v>1.47725297696681E-2</v>
      </c>
    </row>
    <row r="1209" spans="2:96" x14ac:dyDescent="0.25">
      <c r="C1209" s="17"/>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c r="AD1209" s="17"/>
      <c r="AE1209" s="17"/>
      <c r="AF1209" s="17"/>
      <c r="AG1209" s="17"/>
      <c r="AH1209" s="17"/>
      <c r="AI1209" s="17"/>
      <c r="AJ1209" s="17"/>
      <c r="AK1209" s="17"/>
      <c r="AL1209" s="17"/>
      <c r="AM1209" s="17"/>
      <c r="AN1209" s="17"/>
      <c r="AO1209" s="17"/>
      <c r="AP1209" s="17"/>
      <c r="AQ1209" s="17"/>
      <c r="AR1209" s="17"/>
      <c r="AS1209" s="17"/>
      <c r="AT1209" s="17"/>
      <c r="AU1209" s="17"/>
      <c r="AV1209" s="17"/>
      <c r="AW1209" s="17"/>
      <c r="AX1209" s="17"/>
      <c r="AY1209" s="17"/>
      <c r="AZ1209" s="17"/>
      <c r="BA1209" s="17"/>
      <c r="BB1209" s="17"/>
      <c r="BC1209" s="17"/>
      <c r="BD1209" s="17"/>
      <c r="BE1209" s="17"/>
      <c r="BF1209" s="17"/>
      <c r="BG1209" s="17"/>
      <c r="BH1209" s="17"/>
      <c r="BI1209" s="17"/>
      <c r="BJ1209" s="17"/>
      <c r="BK1209" s="17"/>
      <c r="BL1209" s="17"/>
      <c r="BM1209" s="17"/>
      <c r="BN1209" s="17"/>
      <c r="BO1209" s="17"/>
      <c r="BP1209" s="17"/>
      <c r="BQ1209" s="17"/>
      <c r="BR1209" s="17"/>
      <c r="BS1209" s="17"/>
      <c r="BT1209" s="17"/>
      <c r="BU1209" s="17"/>
      <c r="BV1209" s="17"/>
      <c r="BW1209" s="17"/>
      <c r="BX1209" s="17"/>
      <c r="BY1209" s="17"/>
      <c r="BZ1209" s="17"/>
      <c r="CA1209" s="17"/>
      <c r="CB1209" s="17"/>
      <c r="CC1209" s="17"/>
      <c r="CD1209" s="17"/>
      <c r="CE1209" s="17"/>
      <c r="CF1209" s="17"/>
      <c r="CG1209" s="17"/>
      <c r="CH1209" s="17"/>
      <c r="CI1209" s="17"/>
      <c r="CJ1209" s="17"/>
      <c r="CK1209" s="17"/>
      <c r="CL1209" s="17"/>
      <c r="CM1209" s="17"/>
      <c r="CN1209" s="17"/>
      <c r="CO1209" s="17"/>
      <c r="CP1209" s="17"/>
      <c r="CQ1209" s="17"/>
      <c r="CR1209" s="17"/>
    </row>
    <row r="1210" spans="2:96" x14ac:dyDescent="0.25">
      <c r="B1210" s="6" t="s">
        <v>536</v>
      </c>
      <c r="C1210" s="17"/>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c r="AD1210" s="17"/>
      <c r="AE1210" s="17"/>
      <c r="AF1210" s="17"/>
      <c r="AG1210" s="17"/>
      <c r="AH1210" s="17"/>
      <c r="AI1210" s="17"/>
      <c r="AJ1210" s="17"/>
      <c r="AK1210" s="17"/>
      <c r="AL1210" s="17"/>
      <c r="AM1210" s="17"/>
      <c r="AN1210" s="17"/>
      <c r="AO1210" s="17"/>
      <c r="AP1210" s="17"/>
      <c r="AQ1210" s="17"/>
      <c r="AR1210" s="17"/>
      <c r="AS1210" s="17"/>
      <c r="AT1210" s="17"/>
      <c r="AU1210" s="17"/>
      <c r="AV1210" s="17"/>
      <c r="AW1210" s="17"/>
      <c r="AX1210" s="17"/>
      <c r="AY1210" s="17"/>
      <c r="AZ1210" s="17"/>
      <c r="BA1210" s="17"/>
      <c r="BB1210" s="17"/>
      <c r="BC1210" s="17"/>
      <c r="BD1210" s="17"/>
      <c r="BE1210" s="17"/>
      <c r="BF1210" s="17"/>
      <c r="BG1210" s="17"/>
      <c r="BH1210" s="17"/>
      <c r="BI1210" s="17"/>
      <c r="BJ1210" s="17"/>
      <c r="BK1210" s="17"/>
      <c r="BL1210" s="17"/>
      <c r="BM1210" s="17"/>
      <c r="BN1210" s="17"/>
      <c r="BO1210" s="17"/>
      <c r="BP1210" s="17"/>
      <c r="BQ1210" s="17"/>
      <c r="BR1210" s="17"/>
      <c r="BS1210" s="17"/>
      <c r="BT1210" s="17"/>
      <c r="BU1210" s="17"/>
      <c r="BV1210" s="17"/>
      <c r="BW1210" s="17"/>
      <c r="BX1210" s="17"/>
      <c r="BY1210" s="17"/>
      <c r="BZ1210" s="17"/>
      <c r="CA1210" s="17"/>
      <c r="CB1210" s="17"/>
      <c r="CC1210" s="17"/>
      <c r="CD1210" s="17"/>
      <c r="CE1210" s="17"/>
      <c r="CF1210" s="17"/>
      <c r="CG1210" s="17"/>
      <c r="CH1210" s="17"/>
      <c r="CI1210" s="17"/>
      <c r="CJ1210" s="17"/>
      <c r="CK1210" s="17"/>
      <c r="CL1210" s="17"/>
      <c r="CM1210" s="17"/>
      <c r="CN1210" s="17"/>
      <c r="CO1210" s="17"/>
      <c r="CP1210" s="17"/>
      <c r="CQ1210" s="17"/>
      <c r="CR1210" s="17"/>
    </row>
    <row r="1211" spans="2:96" x14ac:dyDescent="0.25">
      <c r="B1211" s="24" t="s">
        <v>535</v>
      </c>
      <c r="C1211" s="17"/>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c r="AD1211" s="17"/>
      <c r="AE1211" s="17"/>
      <c r="AF1211" s="17"/>
      <c r="AG1211" s="17"/>
      <c r="AH1211" s="17"/>
      <c r="AI1211" s="17"/>
      <c r="AJ1211" s="17"/>
      <c r="AK1211" s="17"/>
      <c r="AL1211" s="17"/>
      <c r="AM1211" s="17"/>
      <c r="AN1211" s="17"/>
      <c r="AO1211" s="17"/>
      <c r="AP1211" s="17"/>
      <c r="AQ1211" s="17"/>
      <c r="AR1211" s="17"/>
      <c r="AS1211" s="17"/>
      <c r="AT1211" s="17"/>
      <c r="AU1211" s="17"/>
      <c r="AV1211" s="17"/>
      <c r="AW1211" s="17"/>
      <c r="AX1211" s="17"/>
      <c r="AY1211" s="17"/>
      <c r="AZ1211" s="17"/>
      <c r="BA1211" s="17"/>
      <c r="BB1211" s="17"/>
      <c r="BC1211" s="17"/>
      <c r="BD1211" s="17"/>
      <c r="BE1211" s="17"/>
      <c r="BF1211" s="17"/>
      <c r="BG1211" s="17"/>
      <c r="BH1211" s="17"/>
      <c r="BI1211" s="17"/>
      <c r="BJ1211" s="17"/>
      <c r="BK1211" s="17"/>
      <c r="BL1211" s="17"/>
      <c r="BM1211" s="17"/>
      <c r="BN1211" s="17"/>
      <c r="BO1211" s="17"/>
      <c r="BP1211" s="17"/>
      <c r="BQ1211" s="17"/>
      <c r="BR1211" s="17"/>
      <c r="BS1211" s="17"/>
      <c r="BT1211" s="17"/>
      <c r="BU1211" s="17"/>
      <c r="BV1211" s="17"/>
      <c r="BW1211" s="17"/>
      <c r="BX1211" s="17"/>
      <c r="BY1211" s="17"/>
      <c r="BZ1211" s="17"/>
      <c r="CA1211" s="17"/>
      <c r="CB1211" s="17"/>
      <c r="CC1211" s="17"/>
      <c r="CD1211" s="17"/>
      <c r="CE1211" s="17"/>
      <c r="CF1211" s="17"/>
      <c r="CG1211" s="17"/>
      <c r="CH1211" s="17"/>
      <c r="CI1211" s="17"/>
      <c r="CJ1211" s="17"/>
      <c r="CK1211" s="17"/>
      <c r="CL1211" s="17"/>
      <c r="CM1211" s="17"/>
      <c r="CN1211" s="17"/>
      <c r="CO1211" s="17"/>
      <c r="CP1211" s="17"/>
      <c r="CQ1211" s="17"/>
      <c r="CR1211" s="17"/>
    </row>
    <row r="1212" spans="2:96" x14ac:dyDescent="0.25">
      <c r="B1212" t="s">
        <v>528</v>
      </c>
      <c r="C1212" s="17">
        <v>4.0927915218356099E-2</v>
      </c>
      <c r="D1212" s="17">
        <v>4.9857852195910699E-2</v>
      </c>
      <c r="E1212" s="17">
        <v>3.2417665033052601E-2</v>
      </c>
      <c r="F1212" s="17"/>
      <c r="G1212" s="17">
        <v>7.8833873792182804E-2</v>
      </c>
      <c r="H1212" s="17">
        <v>3.0695992758743702E-2</v>
      </c>
      <c r="I1212" s="17">
        <v>3.0424773630848501E-2</v>
      </c>
      <c r="J1212" s="17">
        <v>2.8675889582681701E-2</v>
      </c>
      <c r="K1212" s="17">
        <v>3.8898409853799901E-2</v>
      </c>
      <c r="L1212" s="17">
        <v>4.4013036569934001E-2</v>
      </c>
      <c r="M1212" s="17"/>
      <c r="N1212" s="17">
        <v>5.50947214677679E-2</v>
      </c>
      <c r="O1212" s="17">
        <v>3.06628096505011E-2</v>
      </c>
      <c r="P1212" s="17">
        <v>2.7510854041433701E-2</v>
      </c>
      <c r="Q1212" s="17">
        <v>4.8471790478693898E-2</v>
      </c>
      <c r="R1212" s="17"/>
      <c r="S1212" s="17">
        <v>7.3549435454297304E-2</v>
      </c>
      <c r="T1212" s="17">
        <v>6.1163412598694199E-2</v>
      </c>
      <c r="U1212" s="17">
        <v>1.8804890993571001E-2</v>
      </c>
      <c r="V1212" s="17">
        <v>3.6726164671755102E-2</v>
      </c>
      <c r="W1212" s="17">
        <v>3.5535543967488703E-2</v>
      </c>
      <c r="X1212" s="17">
        <v>3.7999487382119203E-2</v>
      </c>
      <c r="Y1212" s="17">
        <v>3.3471499501765999E-2</v>
      </c>
      <c r="Z1212" s="17">
        <v>3.9380657211769303E-2</v>
      </c>
      <c r="AA1212" s="17">
        <v>3.8939410607836601E-2</v>
      </c>
      <c r="AB1212" s="17">
        <v>2.55523588672475E-2</v>
      </c>
      <c r="AC1212" s="17">
        <v>2.2511024167730001E-2</v>
      </c>
      <c r="AD1212" s="17">
        <v>0</v>
      </c>
      <c r="AE1212" s="17"/>
      <c r="AF1212" s="17">
        <v>5.2880325008290902E-2</v>
      </c>
      <c r="AG1212" s="17">
        <v>3.4593309357290998E-2</v>
      </c>
      <c r="AH1212" s="17">
        <v>5.0602376831035599E-2</v>
      </c>
      <c r="AI1212" s="17">
        <v>5.1158894154139899E-2</v>
      </c>
      <c r="AJ1212" s="17">
        <v>1.2534105800738099E-2</v>
      </c>
      <c r="AK1212" s="17"/>
      <c r="AL1212" s="17">
        <v>7.1489370225784707E-2</v>
      </c>
      <c r="AM1212" s="17">
        <v>3.4715216959160002E-2</v>
      </c>
      <c r="AN1212" s="17">
        <v>7.0252578216391304E-2</v>
      </c>
      <c r="AO1212" s="17"/>
      <c r="AP1212" s="17">
        <v>2.9404421286673098E-2</v>
      </c>
      <c r="AQ1212" s="17">
        <v>3.2718981653422803E-2</v>
      </c>
      <c r="AR1212" s="17">
        <v>4.9948747461041401E-2</v>
      </c>
      <c r="AS1212" s="17">
        <v>5.2606679297697197E-2</v>
      </c>
      <c r="AT1212" s="17">
        <v>0.13117952502403599</v>
      </c>
      <c r="AU1212" s="17"/>
      <c r="AV1212" s="17">
        <v>0</v>
      </c>
      <c r="AW1212" s="17">
        <v>6.6470831775005498E-2</v>
      </c>
      <c r="AX1212" s="17">
        <v>4.6217632186105098E-2</v>
      </c>
      <c r="AY1212" s="17">
        <v>3.3315873778379003E-2</v>
      </c>
      <c r="AZ1212" s="17">
        <v>2.5762889824233901E-2</v>
      </c>
      <c r="BA1212" s="17">
        <v>4.0572357369361199E-3</v>
      </c>
      <c r="BB1212" s="17">
        <v>3.5539097823062797E-2</v>
      </c>
      <c r="BC1212" s="17">
        <v>6.2976786777571694E-2</v>
      </c>
      <c r="BD1212" s="17">
        <v>2.0667952616760101E-2</v>
      </c>
      <c r="BE1212" s="17">
        <v>2.3478592475521198E-2</v>
      </c>
      <c r="BF1212" s="17">
        <v>5.02096308626266E-2</v>
      </c>
      <c r="BG1212" s="17">
        <v>5.4834841455750703E-2</v>
      </c>
      <c r="BH1212" s="17">
        <v>7.6997972082764501E-2</v>
      </c>
      <c r="BI1212" s="17">
        <v>0</v>
      </c>
      <c r="BJ1212" s="17">
        <v>0.13943065597568299</v>
      </c>
      <c r="BK1212" s="17">
        <v>0.118578034506598</v>
      </c>
      <c r="BL1212" s="17"/>
      <c r="BM1212" s="17">
        <v>6.4193868731877393E-2</v>
      </c>
      <c r="BN1212" s="17">
        <v>3.4959329588481802E-2</v>
      </c>
      <c r="BO1212" s="17">
        <v>2.9579596243090901E-2</v>
      </c>
      <c r="BP1212" s="17">
        <v>4.7487124448876802E-2</v>
      </c>
      <c r="BQ1212" s="17">
        <v>2.5515780458539899E-2</v>
      </c>
      <c r="BR1212" s="17">
        <v>1.2692140300253001E-2</v>
      </c>
      <c r="BS1212" s="17"/>
      <c r="BT1212" s="17">
        <v>4.3780936161069303E-2</v>
      </c>
      <c r="BU1212" s="17">
        <v>3.4427785305963902E-2</v>
      </c>
      <c r="BV1212" s="17"/>
      <c r="BW1212" s="17">
        <v>4.9850085400212199E-2</v>
      </c>
      <c r="BX1212" s="17">
        <v>4.2553577267935697E-2</v>
      </c>
      <c r="BY1212" s="17"/>
      <c r="BZ1212" s="17">
        <v>4.3754397028360398E-2</v>
      </c>
      <c r="CA1212" s="17">
        <v>2.0552927910959501E-2</v>
      </c>
      <c r="CB1212" s="17">
        <v>7.5815552317035295E-2</v>
      </c>
      <c r="CC1212" s="17"/>
      <c r="CD1212" s="17">
        <v>4.5402381435631398E-2</v>
      </c>
      <c r="CE1212" s="17">
        <v>4.2777765491375998E-2</v>
      </c>
      <c r="CF1212" s="17">
        <v>3.6957074929380301E-2</v>
      </c>
      <c r="CG1212" s="17"/>
      <c r="CH1212" s="17">
        <v>3.9502350173351297E-2</v>
      </c>
      <c r="CI1212" s="17">
        <v>3.8399429917136303E-2</v>
      </c>
      <c r="CJ1212" s="17">
        <v>5.41858737985964E-2</v>
      </c>
      <c r="CK1212" s="17"/>
      <c r="CL1212" s="17">
        <v>4.1889381108142602E-2</v>
      </c>
      <c r="CM1212" s="17">
        <v>4.1587653610513198E-2</v>
      </c>
      <c r="CN1212" s="17"/>
      <c r="CO1212" s="17">
        <v>0.110252058115008</v>
      </c>
      <c r="CP1212" s="17">
        <v>3.8164098427165401E-2</v>
      </c>
      <c r="CQ1212" s="17">
        <v>4.0060108726102397E-2</v>
      </c>
      <c r="CR1212" s="17">
        <v>2.2550683564029401E-2</v>
      </c>
    </row>
    <row r="1213" spans="2:96" x14ac:dyDescent="0.25">
      <c r="B1213" t="s">
        <v>529</v>
      </c>
      <c r="C1213" s="17">
        <v>0.14282462030412699</v>
      </c>
      <c r="D1213" s="17">
        <v>0.15337150722679399</v>
      </c>
      <c r="E1213" s="17">
        <v>0.13223864800646101</v>
      </c>
      <c r="F1213" s="17"/>
      <c r="G1213" s="17">
        <v>0.22155752736829701</v>
      </c>
      <c r="H1213" s="17">
        <v>0.12559229235055999</v>
      </c>
      <c r="I1213" s="17">
        <v>0.170992101779705</v>
      </c>
      <c r="J1213" s="17">
        <v>0.103001042419849</v>
      </c>
      <c r="K1213" s="17">
        <v>0.107316390258704</v>
      </c>
      <c r="L1213" s="17">
        <v>0.13805290497168099</v>
      </c>
      <c r="M1213" s="17"/>
      <c r="N1213" s="17">
        <v>0.16086251891863301</v>
      </c>
      <c r="O1213" s="17">
        <v>0.16797451535405</v>
      </c>
      <c r="P1213" s="17">
        <v>0.13060514000652901</v>
      </c>
      <c r="Q1213" s="17">
        <v>0.109653286984631</v>
      </c>
      <c r="R1213" s="17"/>
      <c r="S1213" s="17">
        <v>0.19885468908305901</v>
      </c>
      <c r="T1213" s="17">
        <v>0.16377723574685801</v>
      </c>
      <c r="U1213" s="17">
        <v>0.15435369911410701</v>
      </c>
      <c r="V1213" s="17">
        <v>0.123211489918782</v>
      </c>
      <c r="W1213" s="17">
        <v>0.15061947673377599</v>
      </c>
      <c r="X1213" s="17">
        <v>0.156958305441839</v>
      </c>
      <c r="Y1213" s="17">
        <v>0.12617204838259599</v>
      </c>
      <c r="Z1213" s="17">
        <v>9.1188418287848197E-2</v>
      </c>
      <c r="AA1213" s="17">
        <v>0.121955108368061</v>
      </c>
      <c r="AB1213" s="17">
        <v>0.11118735196327501</v>
      </c>
      <c r="AC1213" s="17">
        <v>0.105323011513778</v>
      </c>
      <c r="AD1213" s="17">
        <v>0.105639424219135</v>
      </c>
      <c r="AE1213" s="17"/>
      <c r="AF1213" s="17">
        <v>0.13443348099789401</v>
      </c>
      <c r="AG1213" s="17">
        <v>0.18011061007231099</v>
      </c>
      <c r="AH1213" s="17">
        <v>0.205076029457018</v>
      </c>
      <c r="AI1213" s="17">
        <v>9.9404648900496606E-2</v>
      </c>
      <c r="AJ1213" s="17">
        <v>8.71612170486986E-2</v>
      </c>
      <c r="AK1213" s="17"/>
      <c r="AL1213" s="17">
        <v>0.15152730698735101</v>
      </c>
      <c r="AM1213" s="17">
        <v>0.16168140942265199</v>
      </c>
      <c r="AN1213" s="17">
        <v>0.175794314955079</v>
      </c>
      <c r="AO1213" s="17"/>
      <c r="AP1213" s="17">
        <v>0.122953563675381</v>
      </c>
      <c r="AQ1213" s="17">
        <v>0.16460123379090599</v>
      </c>
      <c r="AR1213" s="17">
        <v>0.13387340462039901</v>
      </c>
      <c r="AS1213" s="17">
        <v>0.20049151502082699</v>
      </c>
      <c r="AT1213" s="17">
        <v>3.1028562538271801E-2</v>
      </c>
      <c r="AU1213" s="17"/>
      <c r="AV1213" s="17">
        <v>0</v>
      </c>
      <c r="AW1213" s="17">
        <v>9.7995319016461496E-2</v>
      </c>
      <c r="AX1213" s="17">
        <v>0.11260564050057</v>
      </c>
      <c r="AY1213" s="17">
        <v>0.123407580576561</v>
      </c>
      <c r="AZ1213" s="17">
        <v>0.188370654052329</v>
      </c>
      <c r="BA1213" s="17">
        <v>0.16282478934491801</v>
      </c>
      <c r="BB1213" s="17">
        <v>0.15834152888952799</v>
      </c>
      <c r="BC1213" s="17">
        <v>0.12446602482843599</v>
      </c>
      <c r="BD1213" s="17">
        <v>0.16011694536443999</v>
      </c>
      <c r="BE1213" s="17">
        <v>0.12431540234141999</v>
      </c>
      <c r="BF1213" s="17">
        <v>0.12082862066958799</v>
      </c>
      <c r="BG1213" s="17">
        <v>0.14555386498133899</v>
      </c>
      <c r="BH1213" s="17">
        <v>0.10472118997477101</v>
      </c>
      <c r="BI1213" s="17">
        <v>0.105089301476828</v>
      </c>
      <c r="BJ1213" s="17">
        <v>0.184332237744227</v>
      </c>
      <c r="BK1213" s="17">
        <v>0.21935353466256599</v>
      </c>
      <c r="BL1213" s="17"/>
      <c r="BM1213" s="17">
        <v>0.188854985117479</v>
      </c>
      <c r="BN1213" s="17">
        <v>0.12140228395656601</v>
      </c>
      <c r="BO1213" s="17">
        <v>0.17252143525070401</v>
      </c>
      <c r="BP1213" s="17">
        <v>0.121182527905891</v>
      </c>
      <c r="BQ1213" s="17">
        <v>0.112838524226791</v>
      </c>
      <c r="BR1213" s="17">
        <v>0.125947956269364</v>
      </c>
      <c r="BS1213" s="17"/>
      <c r="BT1213" s="17">
        <v>0.14841658082227199</v>
      </c>
      <c r="BU1213" s="17">
        <v>0.137867100361109</v>
      </c>
      <c r="BV1213" s="17"/>
      <c r="BW1213" s="17">
        <v>0.175311512579226</v>
      </c>
      <c r="BX1213" s="17">
        <v>0.136786767574229</v>
      </c>
      <c r="BY1213" s="17"/>
      <c r="BZ1213" s="17">
        <v>0.144128562011482</v>
      </c>
      <c r="CA1213" s="17">
        <v>0.11797261200383501</v>
      </c>
      <c r="CB1213" s="17">
        <v>0.21559752131559801</v>
      </c>
      <c r="CC1213" s="17"/>
      <c r="CD1213" s="17">
        <v>0.146590309177838</v>
      </c>
      <c r="CE1213" s="17">
        <v>0.15219295270069899</v>
      </c>
      <c r="CF1213" s="17">
        <v>0.164380808512606</v>
      </c>
      <c r="CG1213" s="17"/>
      <c r="CH1213" s="17">
        <v>0.13596195827520099</v>
      </c>
      <c r="CI1213" s="17">
        <v>0.13793412763562099</v>
      </c>
      <c r="CJ1213" s="17">
        <v>0.18222788694845299</v>
      </c>
      <c r="CK1213" s="17"/>
      <c r="CL1213" s="17">
        <v>0.14815284090174799</v>
      </c>
      <c r="CM1213" s="17">
        <v>0.138968370252503</v>
      </c>
      <c r="CN1213" s="17"/>
      <c r="CO1213" s="17">
        <v>0.22525413467682601</v>
      </c>
      <c r="CP1213" s="17">
        <v>0.14293240287654699</v>
      </c>
      <c r="CQ1213" s="17">
        <v>0.13014119320170101</v>
      </c>
      <c r="CR1213" s="17">
        <v>0.13712650285124101</v>
      </c>
    </row>
    <row r="1214" spans="2:96" x14ac:dyDescent="0.25">
      <c r="B1214" t="s">
        <v>530</v>
      </c>
      <c r="C1214" s="17">
        <v>0.53530018646228195</v>
      </c>
      <c r="D1214" s="17">
        <v>0.51695650157530304</v>
      </c>
      <c r="E1214" s="17">
        <v>0.55177192224447102</v>
      </c>
      <c r="F1214" s="17"/>
      <c r="G1214" s="17">
        <v>0.42248771878934999</v>
      </c>
      <c r="H1214" s="17">
        <v>0.53140461029512498</v>
      </c>
      <c r="I1214" s="17">
        <v>0.46567758846315699</v>
      </c>
      <c r="J1214" s="17">
        <v>0.58810597727306901</v>
      </c>
      <c r="K1214" s="17">
        <v>0.57018151185355104</v>
      </c>
      <c r="L1214" s="17">
        <v>0.60356609896839397</v>
      </c>
      <c r="M1214" s="17"/>
      <c r="N1214" s="17">
        <v>0.506014148203354</v>
      </c>
      <c r="O1214" s="17">
        <v>0.53214191589916005</v>
      </c>
      <c r="P1214" s="17">
        <v>0.54037397272479404</v>
      </c>
      <c r="Q1214" s="17">
        <v>0.56484885468398205</v>
      </c>
      <c r="R1214" s="17"/>
      <c r="S1214" s="17">
        <v>0.48044430319002202</v>
      </c>
      <c r="T1214" s="17">
        <v>0.50049212603689097</v>
      </c>
      <c r="U1214" s="17">
        <v>0.57250234783509102</v>
      </c>
      <c r="V1214" s="17">
        <v>0.636178853283767</v>
      </c>
      <c r="W1214" s="17">
        <v>0.53412184924574901</v>
      </c>
      <c r="X1214" s="17">
        <v>0.527501469383169</v>
      </c>
      <c r="Y1214" s="17">
        <v>0.54357326398720596</v>
      </c>
      <c r="Z1214" s="17">
        <v>0.55465509242854105</v>
      </c>
      <c r="AA1214" s="17">
        <v>0.60456631743759204</v>
      </c>
      <c r="AB1214" s="17">
        <v>0.46864604712417601</v>
      </c>
      <c r="AC1214" s="17">
        <v>0.52578067618082003</v>
      </c>
      <c r="AD1214" s="17">
        <v>0.48190842488754398</v>
      </c>
      <c r="AE1214" s="17"/>
      <c r="AF1214" s="17">
        <v>0.545274366634663</v>
      </c>
      <c r="AG1214" s="17">
        <v>0.49776970103389001</v>
      </c>
      <c r="AH1214" s="17">
        <v>0.53781606904222101</v>
      </c>
      <c r="AI1214" s="17">
        <v>0.52842810842652799</v>
      </c>
      <c r="AJ1214" s="17">
        <v>0.615380453452127</v>
      </c>
      <c r="AK1214" s="17"/>
      <c r="AL1214" s="17">
        <v>0.55693614595381302</v>
      </c>
      <c r="AM1214" s="17">
        <v>0.50486550647642403</v>
      </c>
      <c r="AN1214" s="17">
        <v>0.51784633452124396</v>
      </c>
      <c r="AO1214" s="17"/>
      <c r="AP1214" s="17">
        <v>0.59850539268576797</v>
      </c>
      <c r="AQ1214" s="17">
        <v>0.49846138451690197</v>
      </c>
      <c r="AR1214" s="17">
        <v>0.52838311049702502</v>
      </c>
      <c r="AS1214" s="17">
        <v>0.49730974865518002</v>
      </c>
      <c r="AT1214" s="17">
        <v>0.62382872072745499</v>
      </c>
      <c r="AU1214" s="17"/>
      <c r="AV1214" s="17">
        <v>0.84240562238063699</v>
      </c>
      <c r="AW1214" s="17">
        <v>0.61848201273415904</v>
      </c>
      <c r="AX1214" s="17">
        <v>0.57077958288067498</v>
      </c>
      <c r="AY1214" s="17">
        <v>0.50632659283005299</v>
      </c>
      <c r="AZ1214" s="17">
        <v>0.52669764895469395</v>
      </c>
      <c r="BA1214" s="17">
        <v>0.55281868741170004</v>
      </c>
      <c r="BB1214" s="17">
        <v>0.49243930228782401</v>
      </c>
      <c r="BC1214" s="17">
        <v>0.60094186348618694</v>
      </c>
      <c r="BD1214" s="17">
        <v>0.55027035312484496</v>
      </c>
      <c r="BE1214" s="17">
        <v>0.51391682193284005</v>
      </c>
      <c r="BF1214" s="17">
        <v>0.51988742671510202</v>
      </c>
      <c r="BG1214" s="17">
        <v>0.51370838645933004</v>
      </c>
      <c r="BH1214" s="17">
        <v>0.46993476167361498</v>
      </c>
      <c r="BI1214" s="17">
        <v>0.54760333695955099</v>
      </c>
      <c r="BJ1214" s="17">
        <v>0.44654982889626399</v>
      </c>
      <c r="BK1214" s="17">
        <v>0.43557893489071298</v>
      </c>
      <c r="BL1214" s="17"/>
      <c r="BM1214" s="17">
        <v>0.453432966856817</v>
      </c>
      <c r="BN1214" s="17">
        <v>0.57574276299456095</v>
      </c>
      <c r="BO1214" s="17">
        <v>0.54757848314451696</v>
      </c>
      <c r="BP1214" s="17">
        <v>0.50487894640074804</v>
      </c>
      <c r="BQ1214" s="17">
        <v>0.62599686660028298</v>
      </c>
      <c r="BR1214" s="17">
        <v>0.563715337272501</v>
      </c>
      <c r="BS1214" s="17"/>
      <c r="BT1214" s="17">
        <v>0.532270276810619</v>
      </c>
      <c r="BU1214" s="17">
        <v>0.54582879735038103</v>
      </c>
      <c r="BV1214" s="17"/>
      <c r="BW1214" s="17">
        <v>0.48392867040002502</v>
      </c>
      <c r="BX1214" s="17">
        <v>0.56157044774349396</v>
      </c>
      <c r="BY1214" s="17"/>
      <c r="BZ1214" s="17">
        <v>0.53738621406378995</v>
      </c>
      <c r="CA1214" s="17">
        <v>0.57070032185539998</v>
      </c>
      <c r="CB1214" s="17">
        <v>0.38198581155796002</v>
      </c>
      <c r="CC1214" s="17"/>
      <c r="CD1214" s="17">
        <v>0.533553904943185</v>
      </c>
      <c r="CE1214" s="17">
        <v>0.50009163439001503</v>
      </c>
      <c r="CF1214" s="17">
        <v>0.535834311252256</v>
      </c>
      <c r="CG1214" s="17"/>
      <c r="CH1214" s="17">
        <v>0.54507554738804198</v>
      </c>
      <c r="CI1214" s="17">
        <v>0.54345004261131502</v>
      </c>
      <c r="CJ1214" s="17">
        <v>0.52889160090718301</v>
      </c>
      <c r="CK1214" s="17"/>
      <c r="CL1214" s="17">
        <v>0.53025026787907004</v>
      </c>
      <c r="CM1214" s="17">
        <v>0.54644534308642101</v>
      </c>
      <c r="CN1214" s="17"/>
      <c r="CO1214" s="17">
        <v>0.43878061751648501</v>
      </c>
      <c r="CP1214" s="17">
        <v>0.58037993498274598</v>
      </c>
      <c r="CQ1214" s="17">
        <v>0.53694431555618005</v>
      </c>
      <c r="CR1214" s="17">
        <v>0.48137912925649401</v>
      </c>
    </row>
    <row r="1215" spans="2:96" x14ac:dyDescent="0.25">
      <c r="B1215" t="s">
        <v>531</v>
      </c>
      <c r="C1215" s="17">
        <v>0.13966725964097601</v>
      </c>
      <c r="D1215" s="17">
        <v>0.145334552690771</v>
      </c>
      <c r="E1215" s="17">
        <v>0.13488003612840899</v>
      </c>
      <c r="F1215" s="17"/>
      <c r="G1215" s="17">
        <v>0.15349941116632199</v>
      </c>
      <c r="H1215" s="17">
        <v>0.14586219455108301</v>
      </c>
      <c r="I1215" s="17">
        <v>0.167785108644008</v>
      </c>
      <c r="J1215" s="17">
        <v>0.131520999828108</v>
      </c>
      <c r="K1215" s="17">
        <v>0.16193821060424701</v>
      </c>
      <c r="L1215" s="17">
        <v>9.4210947435891396E-2</v>
      </c>
      <c r="M1215" s="17"/>
      <c r="N1215" s="17">
        <v>0.147813504337579</v>
      </c>
      <c r="O1215" s="17">
        <v>0.11289691224875301</v>
      </c>
      <c r="P1215" s="17">
        <v>0.15578813557955201</v>
      </c>
      <c r="Q1215" s="17">
        <v>0.143920985438452</v>
      </c>
      <c r="R1215" s="17"/>
      <c r="S1215" s="17">
        <v>0.158948059132413</v>
      </c>
      <c r="T1215" s="17">
        <v>0.143451095908224</v>
      </c>
      <c r="U1215" s="17">
        <v>0.117220953205523</v>
      </c>
      <c r="V1215" s="17">
        <v>8.99971532518547E-2</v>
      </c>
      <c r="W1215" s="17">
        <v>0.14211977046454499</v>
      </c>
      <c r="X1215" s="17">
        <v>0.13355688072039601</v>
      </c>
      <c r="Y1215" s="17">
        <v>0.19301881827121101</v>
      </c>
      <c r="Z1215" s="17">
        <v>0.16939326766759799</v>
      </c>
      <c r="AA1215" s="17">
        <v>0.123120975810887</v>
      </c>
      <c r="AB1215" s="17">
        <v>0.13676367858994501</v>
      </c>
      <c r="AC1215" s="17">
        <v>0.16659852211319801</v>
      </c>
      <c r="AD1215" s="17">
        <v>9.6728238009494802E-2</v>
      </c>
      <c r="AE1215" s="17"/>
      <c r="AF1215" s="17">
        <v>0.137840234420046</v>
      </c>
      <c r="AG1215" s="17">
        <v>0.15472522020975901</v>
      </c>
      <c r="AH1215" s="17">
        <v>0.11485849692489999</v>
      </c>
      <c r="AI1215" s="17">
        <v>0.19935869962983599</v>
      </c>
      <c r="AJ1215" s="17">
        <v>0.10746041642868701</v>
      </c>
      <c r="AK1215" s="17"/>
      <c r="AL1215" s="17">
        <v>0.10418830981515199</v>
      </c>
      <c r="AM1215" s="17">
        <v>0.16565765004125299</v>
      </c>
      <c r="AN1215" s="17">
        <v>0.14687564863151401</v>
      </c>
      <c r="AO1215" s="17"/>
      <c r="AP1215" s="17">
        <v>0.13125878600518701</v>
      </c>
      <c r="AQ1215" s="17">
        <v>0.138249198839169</v>
      </c>
      <c r="AR1215" s="17">
        <v>0.138769739565968</v>
      </c>
      <c r="AS1215" s="17">
        <v>0.146406398334156</v>
      </c>
      <c r="AT1215" s="17">
        <v>0.15410307182893099</v>
      </c>
      <c r="AU1215" s="17"/>
      <c r="AV1215" s="17">
        <v>0.15759437761936301</v>
      </c>
      <c r="AW1215" s="17">
        <v>9.0857111523140299E-2</v>
      </c>
      <c r="AX1215" s="17">
        <v>0.13217111389654601</v>
      </c>
      <c r="AY1215" s="17">
        <v>0.183837773165582</v>
      </c>
      <c r="AZ1215" s="17">
        <v>8.8457967458451706E-2</v>
      </c>
      <c r="BA1215" s="17">
        <v>0.12535222778925001</v>
      </c>
      <c r="BB1215" s="17">
        <v>0.185105074209963</v>
      </c>
      <c r="BC1215" s="17">
        <v>0.102100776050188</v>
      </c>
      <c r="BD1215" s="17">
        <v>0.131622777552865</v>
      </c>
      <c r="BE1215" s="17">
        <v>0.19845080899119699</v>
      </c>
      <c r="BF1215" s="17">
        <v>0.12780289890055899</v>
      </c>
      <c r="BG1215" s="17">
        <v>0.170312759193119</v>
      </c>
      <c r="BH1215" s="17">
        <v>0.24358908016178701</v>
      </c>
      <c r="BI1215" s="17">
        <v>0.123256322948674</v>
      </c>
      <c r="BJ1215" s="17">
        <v>9.6053673592035496E-2</v>
      </c>
      <c r="BK1215" s="17">
        <v>0.110393834282942</v>
      </c>
      <c r="BL1215" s="17"/>
      <c r="BM1215" s="17">
        <v>0.148477885113317</v>
      </c>
      <c r="BN1215" s="17">
        <v>0.14251581569490299</v>
      </c>
      <c r="BO1215" s="17">
        <v>0.13832265161109999</v>
      </c>
      <c r="BP1215" s="17">
        <v>0.1502555109616</v>
      </c>
      <c r="BQ1215" s="17">
        <v>8.9106241980254894E-2</v>
      </c>
      <c r="BR1215" s="17">
        <v>0.14791189850001199</v>
      </c>
      <c r="BS1215" s="17"/>
      <c r="BT1215" s="17">
        <v>0.14413364704682299</v>
      </c>
      <c r="BU1215" s="17">
        <v>0.129780042662377</v>
      </c>
      <c r="BV1215" s="17"/>
      <c r="BW1215" s="17">
        <v>0.15144457076080101</v>
      </c>
      <c r="BX1215" s="17">
        <v>0.12597194449107699</v>
      </c>
      <c r="BY1215" s="17"/>
      <c r="BZ1215" s="17">
        <v>0.13858289903733401</v>
      </c>
      <c r="CA1215" s="17">
        <v>0.14914684934632899</v>
      </c>
      <c r="CB1215" s="17">
        <v>0.115335810713965</v>
      </c>
      <c r="CC1215" s="17"/>
      <c r="CD1215" s="17">
        <v>0.14468759233162301</v>
      </c>
      <c r="CE1215" s="17">
        <v>0.12775837515372801</v>
      </c>
      <c r="CF1215" s="17">
        <v>7.7328313965284307E-2</v>
      </c>
      <c r="CG1215" s="17"/>
      <c r="CH1215" s="17">
        <v>0.14649302977610801</v>
      </c>
      <c r="CI1215" s="17">
        <v>0.122888663258146</v>
      </c>
      <c r="CJ1215" s="17">
        <v>0.107176071667005</v>
      </c>
      <c r="CK1215" s="17"/>
      <c r="CL1215" s="17">
        <v>0.144434213758174</v>
      </c>
      <c r="CM1215" s="17">
        <v>0.137453873815993</v>
      </c>
      <c r="CN1215" s="17"/>
      <c r="CO1215" s="17">
        <v>0.15048112800723901</v>
      </c>
      <c r="CP1215" s="17">
        <v>0.123034979345809</v>
      </c>
      <c r="CQ1215" s="17">
        <v>0.15512256037833699</v>
      </c>
      <c r="CR1215" s="17">
        <v>0.137430334629214</v>
      </c>
    </row>
    <row r="1216" spans="2:96" x14ac:dyDescent="0.25">
      <c r="B1216" t="s">
        <v>532</v>
      </c>
      <c r="C1216" s="17">
        <v>9.0935104437405198E-2</v>
      </c>
      <c r="D1216" s="17">
        <v>0.100822690634158</v>
      </c>
      <c r="E1216" s="17">
        <v>8.1758461107488994E-2</v>
      </c>
      <c r="F1216" s="17"/>
      <c r="G1216" s="17">
        <v>7.06958691601553E-2</v>
      </c>
      <c r="H1216" s="17">
        <v>0.100964343502255</v>
      </c>
      <c r="I1216" s="17">
        <v>0.115182819023974</v>
      </c>
      <c r="J1216" s="17">
        <v>9.2912160524637299E-2</v>
      </c>
      <c r="K1216" s="17">
        <v>7.5505917815202994E-2</v>
      </c>
      <c r="L1216" s="17">
        <v>8.5213103195484197E-2</v>
      </c>
      <c r="M1216" s="17"/>
      <c r="N1216" s="17">
        <v>8.1210107693716199E-2</v>
      </c>
      <c r="O1216" s="17">
        <v>0.10233192302161</v>
      </c>
      <c r="P1216" s="17">
        <v>0.100184293779929</v>
      </c>
      <c r="Q1216" s="17">
        <v>8.0331054987450606E-2</v>
      </c>
      <c r="R1216" s="17"/>
      <c r="S1216" s="17">
        <v>4.9690889038806099E-2</v>
      </c>
      <c r="T1216" s="17">
        <v>9.0349194772585295E-2</v>
      </c>
      <c r="U1216" s="17">
        <v>9.3495612918322701E-2</v>
      </c>
      <c r="V1216" s="17">
        <v>8.6323081953306402E-2</v>
      </c>
      <c r="W1216" s="17">
        <v>0.10428614019891499</v>
      </c>
      <c r="X1216" s="17">
        <v>0.10677258043768501</v>
      </c>
      <c r="Y1216" s="17">
        <v>7.1452609620345803E-2</v>
      </c>
      <c r="Z1216" s="17">
        <v>0.12139154319524</v>
      </c>
      <c r="AA1216" s="17">
        <v>8.5552898723911003E-2</v>
      </c>
      <c r="AB1216" s="17">
        <v>0.122319011640004</v>
      </c>
      <c r="AC1216" s="17">
        <v>0.131970687744981</v>
      </c>
      <c r="AD1216" s="17">
        <v>8.2618866084905804E-2</v>
      </c>
      <c r="AE1216" s="17"/>
      <c r="AF1216" s="17">
        <v>8.5986556997604796E-2</v>
      </c>
      <c r="AG1216" s="17">
        <v>9.4785352834267395E-2</v>
      </c>
      <c r="AH1216" s="17">
        <v>7.4319100190861104E-2</v>
      </c>
      <c r="AI1216" s="17">
        <v>8.71075794728631E-2</v>
      </c>
      <c r="AJ1216" s="17">
        <v>9.5255021488002203E-2</v>
      </c>
      <c r="AK1216" s="17"/>
      <c r="AL1216" s="17">
        <v>6.2946480281800304E-2</v>
      </c>
      <c r="AM1216" s="17">
        <v>0.10226663464006</v>
      </c>
      <c r="AN1216" s="17">
        <v>6.8808007375902605E-2</v>
      </c>
      <c r="AO1216" s="17"/>
      <c r="AP1216" s="17">
        <v>7.5717163625000999E-2</v>
      </c>
      <c r="AQ1216" s="17">
        <v>0.11361352373394901</v>
      </c>
      <c r="AR1216" s="17">
        <v>8.3554487799779698E-2</v>
      </c>
      <c r="AS1216" s="17">
        <v>8.2073788381659393E-2</v>
      </c>
      <c r="AT1216" s="17">
        <v>2.92037482407419E-2</v>
      </c>
      <c r="AU1216" s="17"/>
      <c r="AV1216" s="17">
        <v>0</v>
      </c>
      <c r="AW1216" s="17">
        <v>0.100220483962891</v>
      </c>
      <c r="AX1216" s="17">
        <v>8.4115014738292707E-2</v>
      </c>
      <c r="AY1216" s="17">
        <v>0.110246816436383</v>
      </c>
      <c r="AZ1216" s="17">
        <v>0.102978312192511</v>
      </c>
      <c r="BA1216" s="17">
        <v>0.108720747012635</v>
      </c>
      <c r="BB1216" s="17">
        <v>9.9157172694500501E-2</v>
      </c>
      <c r="BC1216" s="17">
        <v>5.6348486478646397E-2</v>
      </c>
      <c r="BD1216" s="17">
        <v>7.8789680904410103E-2</v>
      </c>
      <c r="BE1216" s="17">
        <v>0.13054939402513199</v>
      </c>
      <c r="BF1216" s="17">
        <v>0.106905416288684</v>
      </c>
      <c r="BG1216" s="17">
        <v>6.3765074707155006E-2</v>
      </c>
      <c r="BH1216" s="17">
        <v>5.3123239074758598E-2</v>
      </c>
      <c r="BI1216" s="17">
        <v>0.17493929578345099</v>
      </c>
      <c r="BJ1216" s="17">
        <v>4.1747693072526598E-2</v>
      </c>
      <c r="BK1216" s="17">
        <v>8.54047728217842E-2</v>
      </c>
      <c r="BL1216" s="17"/>
      <c r="BM1216" s="17">
        <v>0.10228991891990501</v>
      </c>
      <c r="BN1216" s="17">
        <v>7.9987386748072806E-2</v>
      </c>
      <c r="BO1216" s="17">
        <v>5.5871866927148399E-2</v>
      </c>
      <c r="BP1216" s="17">
        <v>0.120997717925378</v>
      </c>
      <c r="BQ1216" s="17">
        <v>0.105247257308558</v>
      </c>
      <c r="BR1216" s="17">
        <v>5.8911151680038E-2</v>
      </c>
      <c r="BS1216" s="17"/>
      <c r="BT1216" s="17">
        <v>9.5835732193490106E-2</v>
      </c>
      <c r="BU1216" s="17">
        <v>8.3070071951395902E-2</v>
      </c>
      <c r="BV1216" s="17"/>
      <c r="BW1216" s="17">
        <v>9.3440360118492202E-2</v>
      </c>
      <c r="BX1216" s="17">
        <v>0.10055840883315099</v>
      </c>
      <c r="BY1216" s="17"/>
      <c r="BZ1216" s="17">
        <v>9.0597018820927105E-2</v>
      </c>
      <c r="CA1216" s="17">
        <v>7.7376099254769307E-2</v>
      </c>
      <c r="CB1216" s="17">
        <v>0.157578392702131</v>
      </c>
      <c r="CC1216" s="17"/>
      <c r="CD1216" s="17">
        <v>8.4488929320453002E-2</v>
      </c>
      <c r="CE1216" s="17">
        <v>0.118835001872043</v>
      </c>
      <c r="CF1216" s="17">
        <v>0.15492959436956899</v>
      </c>
      <c r="CG1216" s="17"/>
      <c r="CH1216" s="17">
        <v>8.4053736727256606E-2</v>
      </c>
      <c r="CI1216" s="17">
        <v>0.105563023479626</v>
      </c>
      <c r="CJ1216" s="17">
        <v>9.9857346434450794E-2</v>
      </c>
      <c r="CK1216" s="17"/>
      <c r="CL1216" s="17">
        <v>9.8053126579960501E-2</v>
      </c>
      <c r="CM1216" s="17">
        <v>8.6237629520880904E-2</v>
      </c>
      <c r="CN1216" s="17"/>
      <c r="CO1216" s="17">
        <v>5.14452313067272E-2</v>
      </c>
      <c r="CP1216" s="17">
        <v>7.1033750166595494E-2</v>
      </c>
      <c r="CQ1216" s="17">
        <v>8.1962575312553201E-2</v>
      </c>
      <c r="CR1216" s="17">
        <v>0.160760033990023</v>
      </c>
    </row>
    <row r="1217" spans="2:96" x14ac:dyDescent="0.25">
      <c r="B1217" t="s">
        <v>533</v>
      </c>
      <c r="C1217" s="17">
        <v>1.52980264010826E-2</v>
      </c>
      <c r="D1217" s="17">
        <v>8.8019711851703795E-3</v>
      </c>
      <c r="E1217" s="17">
        <v>2.1732076914219401E-2</v>
      </c>
      <c r="F1217" s="17"/>
      <c r="G1217" s="17">
        <v>1.9403195504680601E-2</v>
      </c>
      <c r="H1217" s="17">
        <v>2.70377102708368E-2</v>
      </c>
      <c r="I1217" s="17">
        <v>1.3555138785381501E-2</v>
      </c>
      <c r="J1217" s="17">
        <v>6.1129952839455697E-3</v>
      </c>
      <c r="K1217" s="17">
        <v>1.5138719654183E-2</v>
      </c>
      <c r="L1217" s="17">
        <v>1.19668429403995E-2</v>
      </c>
      <c r="M1217" s="17"/>
      <c r="N1217" s="17">
        <v>1.6161878565235901E-2</v>
      </c>
      <c r="O1217" s="17">
        <v>1.8946425299933501E-2</v>
      </c>
      <c r="P1217" s="17">
        <v>1.1386295491200999E-2</v>
      </c>
      <c r="Q1217" s="17">
        <v>1.4186244719455199E-2</v>
      </c>
      <c r="R1217" s="17"/>
      <c r="S1217" s="17">
        <v>1.75928628952918E-2</v>
      </c>
      <c r="T1217" s="17">
        <v>8.1062617212826499E-3</v>
      </c>
      <c r="U1217" s="17">
        <v>0</v>
      </c>
      <c r="V1217" s="17">
        <v>0</v>
      </c>
      <c r="W1217" s="17">
        <v>1.8340258031377999E-2</v>
      </c>
      <c r="X1217" s="17">
        <v>1.14118139646627E-2</v>
      </c>
      <c r="Y1217" s="17">
        <v>0</v>
      </c>
      <c r="Z1217" s="17">
        <v>0</v>
      </c>
      <c r="AA1217" s="17">
        <v>0</v>
      </c>
      <c r="AB1217" s="17">
        <v>5.3341454290451999E-2</v>
      </c>
      <c r="AC1217" s="17">
        <v>1.48571207667508E-2</v>
      </c>
      <c r="AD1217" s="17">
        <v>0.13073756183285501</v>
      </c>
      <c r="AE1217" s="17"/>
      <c r="AF1217" s="17">
        <v>1.1820855810105901E-2</v>
      </c>
      <c r="AG1217" s="17">
        <v>1.8037886268515099E-2</v>
      </c>
      <c r="AH1217" s="17">
        <v>0</v>
      </c>
      <c r="AI1217" s="17">
        <v>0</v>
      </c>
      <c r="AJ1217" s="17">
        <v>2.2495116132618499E-2</v>
      </c>
      <c r="AK1217" s="17"/>
      <c r="AL1217" s="17">
        <v>1.4930843122278201E-2</v>
      </c>
      <c r="AM1217" s="17">
        <v>1.2801904303719301E-2</v>
      </c>
      <c r="AN1217" s="17">
        <v>0</v>
      </c>
      <c r="AO1217" s="17"/>
      <c r="AP1217" s="17">
        <v>6.9283310888172299E-3</v>
      </c>
      <c r="AQ1217" s="17">
        <v>1.4213243332827599E-2</v>
      </c>
      <c r="AR1217" s="17">
        <v>2.2226206953774402E-2</v>
      </c>
      <c r="AS1217" s="17">
        <v>1.1577154773068501E-2</v>
      </c>
      <c r="AT1217" s="17">
        <v>0</v>
      </c>
      <c r="AU1217" s="17"/>
      <c r="AV1217" s="17">
        <v>0</v>
      </c>
      <c r="AW1217" s="17">
        <v>1.28180927564345E-2</v>
      </c>
      <c r="AX1217" s="17">
        <v>2.35200232510537E-2</v>
      </c>
      <c r="AY1217" s="17">
        <v>2.1847638945625001E-2</v>
      </c>
      <c r="AZ1217" s="17">
        <v>1.6880500953303498E-2</v>
      </c>
      <c r="BA1217" s="17">
        <v>4.43443487663755E-3</v>
      </c>
      <c r="BB1217" s="17">
        <v>1.1387669476787999E-2</v>
      </c>
      <c r="BC1217" s="17">
        <v>1.34463819298767E-2</v>
      </c>
      <c r="BD1217" s="17">
        <v>6.93603309330221E-3</v>
      </c>
      <c r="BE1217" s="17">
        <v>0</v>
      </c>
      <c r="BF1217" s="17">
        <v>2.4413853580274598E-2</v>
      </c>
      <c r="BG1217" s="17">
        <v>2.2598977566414699E-2</v>
      </c>
      <c r="BH1217" s="17">
        <v>3.9132176478406201E-2</v>
      </c>
      <c r="BI1217" s="17">
        <v>2.9935777796548199E-2</v>
      </c>
      <c r="BJ1217" s="17">
        <v>0</v>
      </c>
      <c r="BK1217" s="17">
        <v>0</v>
      </c>
      <c r="BL1217" s="17"/>
      <c r="BM1217" s="17">
        <v>1.5448542079329599E-2</v>
      </c>
      <c r="BN1217" s="17">
        <v>1.2192401610877E-2</v>
      </c>
      <c r="BO1217" s="17">
        <v>1.1112604288561499E-2</v>
      </c>
      <c r="BP1217" s="17">
        <v>2.61702044394415E-2</v>
      </c>
      <c r="BQ1217" s="17">
        <v>0</v>
      </c>
      <c r="BR1217" s="17">
        <v>3.0787984953732001E-2</v>
      </c>
      <c r="BS1217" s="17"/>
      <c r="BT1217" s="17">
        <v>1.4087556619309501E-2</v>
      </c>
      <c r="BU1217" s="17">
        <v>1.7661358193923199E-2</v>
      </c>
      <c r="BV1217" s="17"/>
      <c r="BW1217" s="17">
        <v>1.4199231339769599E-2</v>
      </c>
      <c r="BX1217" s="17">
        <v>6.9493856193253703E-3</v>
      </c>
      <c r="BY1217" s="17"/>
      <c r="BZ1217" s="17">
        <v>1.09576883952393E-2</v>
      </c>
      <c r="CA1217" s="17">
        <v>3.3315578957184101E-2</v>
      </c>
      <c r="CB1217" s="17">
        <v>4.0226294507124102E-2</v>
      </c>
      <c r="CC1217" s="17"/>
      <c r="CD1217" s="17">
        <v>1.0298431039922701E-2</v>
      </c>
      <c r="CE1217" s="17">
        <v>2.3155741968016199E-2</v>
      </c>
      <c r="CF1217" s="17">
        <v>2.0436360783732802E-2</v>
      </c>
      <c r="CG1217" s="17"/>
      <c r="CH1217" s="17">
        <v>1.4337712710097299E-2</v>
      </c>
      <c r="CI1217" s="17">
        <v>1.6405132799284201E-2</v>
      </c>
      <c r="CJ1217" s="17">
        <v>1.47884742249372E-2</v>
      </c>
      <c r="CK1217" s="17"/>
      <c r="CL1217" s="17">
        <v>1.79955870433368E-2</v>
      </c>
      <c r="CM1217" s="17">
        <v>1.3487662737475399E-2</v>
      </c>
      <c r="CN1217" s="17"/>
      <c r="CO1217" s="17">
        <v>1.5899818706385301E-2</v>
      </c>
      <c r="CP1217" s="17">
        <v>1.3815755503225301E-2</v>
      </c>
      <c r="CQ1217" s="17">
        <v>1.3169443782593101E-2</v>
      </c>
      <c r="CR1217" s="17">
        <v>2.2039842450851201E-2</v>
      </c>
    </row>
    <row r="1218" spans="2:96" x14ac:dyDescent="0.25">
      <c r="B1218" t="s">
        <v>175</v>
      </c>
      <c r="C1218" s="17">
        <v>3.5046887535771599E-2</v>
      </c>
      <c r="D1218" s="17">
        <v>2.4854924491891899E-2</v>
      </c>
      <c r="E1218" s="17">
        <v>4.5201190565897498E-2</v>
      </c>
      <c r="F1218" s="17"/>
      <c r="G1218" s="17">
        <v>3.3522404219013299E-2</v>
      </c>
      <c r="H1218" s="17">
        <v>3.84428562713982E-2</v>
      </c>
      <c r="I1218" s="17">
        <v>3.6382469672927201E-2</v>
      </c>
      <c r="J1218" s="17">
        <v>4.96709350877097E-2</v>
      </c>
      <c r="K1218" s="17">
        <v>3.10208399603124E-2</v>
      </c>
      <c r="L1218" s="17">
        <v>2.2977065918216698E-2</v>
      </c>
      <c r="M1218" s="17"/>
      <c r="N1218" s="17">
        <v>3.2843120813713302E-2</v>
      </c>
      <c r="O1218" s="17">
        <v>3.5045498525991502E-2</v>
      </c>
      <c r="P1218" s="17">
        <v>3.4151308376560198E-2</v>
      </c>
      <c r="Q1218" s="17">
        <v>3.8587782707335601E-2</v>
      </c>
      <c r="R1218" s="17"/>
      <c r="S1218" s="17">
        <v>2.0919761206110901E-2</v>
      </c>
      <c r="T1218" s="17">
        <v>3.2660673215464599E-2</v>
      </c>
      <c r="U1218" s="17">
        <v>4.36224959333852E-2</v>
      </c>
      <c r="V1218" s="17">
        <v>2.7563256920535201E-2</v>
      </c>
      <c r="W1218" s="17">
        <v>1.49769613581492E-2</v>
      </c>
      <c r="X1218" s="17">
        <v>2.57994626701291E-2</v>
      </c>
      <c r="Y1218" s="17">
        <v>3.2311760236875001E-2</v>
      </c>
      <c r="Z1218" s="17">
        <v>2.3991021209003101E-2</v>
      </c>
      <c r="AA1218" s="17">
        <v>2.58652890517127E-2</v>
      </c>
      <c r="AB1218" s="17">
        <v>8.2190097524900793E-2</v>
      </c>
      <c r="AC1218" s="17">
        <v>3.2958957512741797E-2</v>
      </c>
      <c r="AD1218" s="17">
        <v>0.102367484966066</v>
      </c>
      <c r="AE1218" s="17"/>
      <c r="AF1218" s="17">
        <v>3.1764180131395099E-2</v>
      </c>
      <c r="AG1218" s="17">
        <v>1.9977920223966699E-2</v>
      </c>
      <c r="AH1218" s="17">
        <v>1.73279275539641E-2</v>
      </c>
      <c r="AI1218" s="17">
        <v>3.4542069416136099E-2</v>
      </c>
      <c r="AJ1218" s="17">
        <v>5.9713669649128401E-2</v>
      </c>
      <c r="AK1218" s="17"/>
      <c r="AL1218" s="17">
        <v>3.7981543613821001E-2</v>
      </c>
      <c r="AM1218" s="17">
        <v>1.80116781567317E-2</v>
      </c>
      <c r="AN1218" s="17">
        <v>2.0423116299869402E-2</v>
      </c>
      <c r="AO1218" s="17"/>
      <c r="AP1218" s="17">
        <v>3.5232341633172098E-2</v>
      </c>
      <c r="AQ1218" s="17">
        <v>3.8142434132823699E-2</v>
      </c>
      <c r="AR1218" s="17">
        <v>4.3244303102012202E-2</v>
      </c>
      <c r="AS1218" s="17">
        <v>9.5347155374122406E-3</v>
      </c>
      <c r="AT1218" s="17">
        <v>3.0656371640563101E-2</v>
      </c>
      <c r="AU1218" s="17"/>
      <c r="AV1218" s="17">
        <v>0</v>
      </c>
      <c r="AW1218" s="17">
        <v>1.3156148231907999E-2</v>
      </c>
      <c r="AX1218" s="17">
        <v>3.0590992546757199E-2</v>
      </c>
      <c r="AY1218" s="17">
        <v>2.1017724267416601E-2</v>
      </c>
      <c r="AZ1218" s="17">
        <v>5.08520265644773E-2</v>
      </c>
      <c r="BA1218" s="17">
        <v>4.1791877827923499E-2</v>
      </c>
      <c r="BB1218" s="17">
        <v>1.8030154618333401E-2</v>
      </c>
      <c r="BC1218" s="17">
        <v>3.9719680449093603E-2</v>
      </c>
      <c r="BD1218" s="17">
        <v>5.1596257343377298E-2</v>
      </c>
      <c r="BE1218" s="17">
        <v>9.2889802338893407E-3</v>
      </c>
      <c r="BF1218" s="17">
        <v>4.9952152983165701E-2</v>
      </c>
      <c r="BG1218" s="17">
        <v>2.9226095636892001E-2</v>
      </c>
      <c r="BH1218" s="17">
        <v>1.2501580553898E-2</v>
      </c>
      <c r="BI1218" s="17">
        <v>1.9175965034947201E-2</v>
      </c>
      <c r="BJ1218" s="17">
        <v>9.18859107192639E-2</v>
      </c>
      <c r="BK1218" s="17">
        <v>3.0690888835396599E-2</v>
      </c>
      <c r="BL1218" s="17"/>
      <c r="BM1218" s="17">
        <v>2.7301833181275301E-2</v>
      </c>
      <c r="BN1218" s="17">
        <v>3.3200019406539098E-2</v>
      </c>
      <c r="BO1218" s="17">
        <v>4.5013362534879302E-2</v>
      </c>
      <c r="BP1218" s="17">
        <v>2.9027967918065199E-2</v>
      </c>
      <c r="BQ1218" s="17">
        <v>4.1295329425573499E-2</v>
      </c>
      <c r="BR1218" s="17">
        <v>6.0033531024099897E-2</v>
      </c>
      <c r="BS1218" s="17"/>
      <c r="BT1218" s="17">
        <v>2.1475270346417E-2</v>
      </c>
      <c r="BU1218" s="17">
        <v>5.1364844174850703E-2</v>
      </c>
      <c r="BV1218" s="17"/>
      <c r="BW1218" s="17">
        <v>3.1825569401473797E-2</v>
      </c>
      <c r="BX1218" s="17">
        <v>2.5609468470786899E-2</v>
      </c>
      <c r="BY1218" s="17"/>
      <c r="BZ1218" s="17">
        <v>3.4593220642867503E-2</v>
      </c>
      <c r="CA1218" s="17">
        <v>3.0935610671523402E-2</v>
      </c>
      <c r="CB1218" s="17">
        <v>1.34606168861875E-2</v>
      </c>
      <c r="CC1218" s="17"/>
      <c r="CD1218" s="17">
        <v>3.4978451751346902E-2</v>
      </c>
      <c r="CE1218" s="17">
        <v>3.5188528424123303E-2</v>
      </c>
      <c r="CF1218" s="17">
        <v>1.0133536187172301E-2</v>
      </c>
      <c r="CG1218" s="17"/>
      <c r="CH1218" s="17">
        <v>3.4575664949942998E-2</v>
      </c>
      <c r="CI1218" s="17">
        <v>3.5359580298872102E-2</v>
      </c>
      <c r="CJ1218" s="17">
        <v>1.2872746019373899E-2</v>
      </c>
      <c r="CK1218" s="17"/>
      <c r="CL1218" s="17">
        <v>1.9224582729568701E-2</v>
      </c>
      <c r="CM1218" s="17">
        <v>3.5819466976213098E-2</v>
      </c>
      <c r="CN1218" s="17"/>
      <c r="CO1218" s="17">
        <v>7.8870116713296197E-3</v>
      </c>
      <c r="CP1218" s="17">
        <v>3.0639078697911101E-2</v>
      </c>
      <c r="CQ1218" s="17">
        <v>4.2599803042532997E-2</v>
      </c>
      <c r="CR1218" s="17">
        <v>3.8713473258147398E-2</v>
      </c>
    </row>
    <row r="1219" spans="2:96" x14ac:dyDescent="0.25">
      <c r="C1219" s="17"/>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c r="AD1219" s="17"/>
      <c r="AE1219" s="17"/>
      <c r="AF1219" s="17"/>
      <c r="AG1219" s="17"/>
      <c r="AH1219" s="17"/>
      <c r="AI1219" s="17"/>
      <c r="AJ1219" s="17"/>
      <c r="AK1219" s="17"/>
      <c r="AL1219" s="17"/>
      <c r="AM1219" s="17"/>
      <c r="AN1219" s="17"/>
      <c r="AO1219" s="17"/>
      <c r="AP1219" s="17"/>
      <c r="AQ1219" s="17"/>
      <c r="AR1219" s="17"/>
      <c r="AS1219" s="17"/>
      <c r="AT1219" s="17"/>
      <c r="AU1219" s="17"/>
      <c r="AV1219" s="17"/>
      <c r="AW1219" s="17"/>
      <c r="AX1219" s="17"/>
      <c r="AY1219" s="17"/>
      <c r="AZ1219" s="17"/>
      <c r="BA1219" s="17"/>
      <c r="BB1219" s="17"/>
      <c r="BC1219" s="17"/>
      <c r="BD1219" s="17"/>
      <c r="BE1219" s="17"/>
      <c r="BF1219" s="17"/>
      <c r="BG1219" s="17"/>
      <c r="BH1219" s="17"/>
      <c r="BI1219" s="17"/>
      <c r="BJ1219" s="17"/>
      <c r="BK1219" s="17"/>
      <c r="BL1219" s="17"/>
      <c r="BM1219" s="17"/>
      <c r="BN1219" s="17"/>
      <c r="BO1219" s="17"/>
      <c r="BP1219" s="17"/>
      <c r="BQ1219" s="17"/>
      <c r="BR1219" s="17"/>
      <c r="BS1219" s="17"/>
      <c r="BT1219" s="17"/>
      <c r="BU1219" s="17"/>
      <c r="BV1219" s="17"/>
      <c r="BW1219" s="17"/>
      <c r="BX1219" s="17"/>
      <c r="BY1219" s="17"/>
      <c r="BZ1219" s="17"/>
      <c r="CA1219" s="17"/>
      <c r="CB1219" s="17"/>
      <c r="CC1219" s="17"/>
      <c r="CD1219" s="17"/>
      <c r="CE1219" s="17"/>
      <c r="CF1219" s="17"/>
      <c r="CG1219" s="17"/>
      <c r="CH1219" s="17"/>
      <c r="CI1219" s="17"/>
      <c r="CJ1219" s="17"/>
      <c r="CK1219" s="17"/>
      <c r="CL1219" s="17"/>
      <c r="CM1219" s="17"/>
      <c r="CN1219" s="17"/>
      <c r="CO1219" s="17"/>
      <c r="CP1219" s="17"/>
      <c r="CQ1219" s="17"/>
      <c r="CR1219" s="17"/>
    </row>
    <row r="1220" spans="2:96" x14ac:dyDescent="0.25">
      <c r="B1220" s="6" t="s">
        <v>537</v>
      </c>
      <c r="C1220" s="17"/>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c r="AD1220" s="17"/>
      <c r="AE1220" s="17"/>
      <c r="AF1220" s="17"/>
      <c r="AG1220" s="17"/>
      <c r="AH1220" s="17"/>
      <c r="AI1220" s="17"/>
      <c r="AJ1220" s="17"/>
      <c r="AK1220" s="17"/>
      <c r="AL1220" s="17"/>
      <c r="AM1220" s="17"/>
      <c r="AN1220" s="17"/>
      <c r="AO1220" s="17"/>
      <c r="AP1220" s="17"/>
      <c r="AQ1220" s="17"/>
      <c r="AR1220" s="17"/>
      <c r="AS1220" s="17"/>
      <c r="AT1220" s="17"/>
      <c r="AU1220" s="17"/>
      <c r="AV1220" s="17"/>
      <c r="AW1220" s="17"/>
      <c r="AX1220" s="17"/>
      <c r="AY1220" s="17"/>
      <c r="AZ1220" s="17"/>
      <c r="BA1220" s="17"/>
      <c r="BB1220" s="17"/>
      <c r="BC1220" s="17"/>
      <c r="BD1220" s="17"/>
      <c r="BE1220" s="17"/>
      <c r="BF1220" s="17"/>
      <c r="BG1220" s="17"/>
      <c r="BH1220" s="17"/>
      <c r="BI1220" s="17"/>
      <c r="BJ1220" s="17"/>
      <c r="BK1220" s="17"/>
      <c r="BL1220" s="17"/>
      <c r="BM1220" s="17"/>
      <c r="BN1220" s="17"/>
      <c r="BO1220" s="17"/>
      <c r="BP1220" s="17"/>
      <c r="BQ1220" s="17"/>
      <c r="BR1220" s="17"/>
      <c r="BS1220" s="17"/>
      <c r="BT1220" s="17"/>
      <c r="BU1220" s="17"/>
      <c r="BV1220" s="17"/>
      <c r="BW1220" s="17"/>
      <c r="BX1220" s="17"/>
      <c r="BY1220" s="17"/>
      <c r="BZ1220" s="17"/>
      <c r="CA1220" s="17"/>
      <c r="CB1220" s="17"/>
      <c r="CC1220" s="17"/>
      <c r="CD1220" s="17"/>
      <c r="CE1220" s="17"/>
      <c r="CF1220" s="17"/>
      <c r="CG1220" s="17"/>
      <c r="CH1220" s="17"/>
      <c r="CI1220" s="17"/>
      <c r="CJ1220" s="17"/>
      <c r="CK1220" s="17"/>
      <c r="CL1220" s="17"/>
      <c r="CM1220" s="17"/>
      <c r="CN1220" s="17"/>
      <c r="CO1220" s="17"/>
      <c r="CP1220" s="17"/>
      <c r="CQ1220" s="17"/>
      <c r="CR1220" s="17"/>
    </row>
    <row r="1221" spans="2:96" x14ac:dyDescent="0.25">
      <c r="B1221" s="24" t="s">
        <v>535</v>
      </c>
      <c r="C1221" s="17"/>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c r="AD1221" s="17"/>
      <c r="AE1221" s="17"/>
      <c r="AF1221" s="17"/>
      <c r="AG1221" s="17"/>
      <c r="AH1221" s="17"/>
      <c r="AI1221" s="17"/>
      <c r="AJ1221" s="17"/>
      <c r="AK1221" s="17"/>
      <c r="AL1221" s="17"/>
      <c r="AM1221" s="17"/>
      <c r="AN1221" s="17"/>
      <c r="AO1221" s="17"/>
      <c r="AP1221" s="17"/>
      <c r="AQ1221" s="17"/>
      <c r="AR1221" s="17"/>
      <c r="AS1221" s="17"/>
      <c r="AT1221" s="17"/>
      <c r="AU1221" s="17"/>
      <c r="AV1221" s="17"/>
      <c r="AW1221" s="17"/>
      <c r="AX1221" s="17"/>
      <c r="AY1221" s="17"/>
      <c r="AZ1221" s="17"/>
      <c r="BA1221" s="17"/>
      <c r="BB1221" s="17"/>
      <c r="BC1221" s="17"/>
      <c r="BD1221" s="17"/>
      <c r="BE1221" s="17"/>
      <c r="BF1221" s="17"/>
      <c r="BG1221" s="17"/>
      <c r="BH1221" s="17"/>
      <c r="BI1221" s="17"/>
      <c r="BJ1221" s="17"/>
      <c r="BK1221" s="17"/>
      <c r="BL1221" s="17"/>
      <c r="BM1221" s="17"/>
      <c r="BN1221" s="17"/>
      <c r="BO1221" s="17"/>
      <c r="BP1221" s="17"/>
      <c r="BQ1221" s="17"/>
      <c r="BR1221" s="17"/>
      <c r="BS1221" s="17"/>
      <c r="BT1221" s="17"/>
      <c r="BU1221" s="17"/>
      <c r="BV1221" s="17"/>
      <c r="BW1221" s="17"/>
      <c r="BX1221" s="17"/>
      <c r="BY1221" s="17"/>
      <c r="BZ1221" s="17"/>
      <c r="CA1221" s="17"/>
      <c r="CB1221" s="17"/>
      <c r="CC1221" s="17"/>
      <c r="CD1221" s="17"/>
      <c r="CE1221" s="17"/>
      <c r="CF1221" s="17"/>
      <c r="CG1221" s="17"/>
      <c r="CH1221" s="17"/>
      <c r="CI1221" s="17"/>
      <c r="CJ1221" s="17"/>
      <c r="CK1221" s="17"/>
      <c r="CL1221" s="17"/>
      <c r="CM1221" s="17"/>
      <c r="CN1221" s="17"/>
      <c r="CO1221" s="17"/>
      <c r="CP1221" s="17"/>
      <c r="CQ1221" s="17"/>
      <c r="CR1221" s="17"/>
    </row>
    <row r="1222" spans="2:96" x14ac:dyDescent="0.25">
      <c r="B1222" t="s">
        <v>528</v>
      </c>
      <c r="C1222" s="17">
        <v>4.40453270004766E-2</v>
      </c>
      <c r="D1222" s="17">
        <v>5.2331255724787903E-2</v>
      </c>
      <c r="E1222" s="17">
        <v>3.6185986095819099E-2</v>
      </c>
      <c r="F1222" s="17"/>
      <c r="G1222" s="17">
        <v>0.115203256277239</v>
      </c>
      <c r="H1222" s="17">
        <v>4.6281914916278998E-2</v>
      </c>
      <c r="I1222" s="17">
        <v>5.6476445633514297E-2</v>
      </c>
      <c r="J1222" s="17">
        <v>2.6950592768317599E-2</v>
      </c>
      <c r="K1222" s="17">
        <v>3.4873498555160901E-3</v>
      </c>
      <c r="L1222" s="17">
        <v>2.56795685091997E-2</v>
      </c>
      <c r="M1222" s="17"/>
      <c r="N1222" s="17">
        <v>4.1794641659860701E-2</v>
      </c>
      <c r="O1222" s="17">
        <v>4.1577637806816899E-2</v>
      </c>
      <c r="P1222" s="17">
        <v>5.3510810840416298E-2</v>
      </c>
      <c r="Q1222" s="17">
        <v>4.1192994373289098E-2</v>
      </c>
      <c r="R1222" s="17"/>
      <c r="S1222" s="17">
        <v>9.5610375575120601E-2</v>
      </c>
      <c r="T1222" s="17">
        <v>3.0317135847691599E-2</v>
      </c>
      <c r="U1222" s="17">
        <v>0</v>
      </c>
      <c r="V1222" s="17">
        <v>3.2417878868174599E-2</v>
      </c>
      <c r="W1222" s="17">
        <v>6.23303339069732E-2</v>
      </c>
      <c r="X1222" s="17">
        <v>3.1622480093796701E-2</v>
      </c>
      <c r="Y1222" s="17">
        <v>4.7521490932721698E-2</v>
      </c>
      <c r="Z1222" s="17">
        <v>7.2183487832716595E-2</v>
      </c>
      <c r="AA1222" s="17">
        <v>3.3700467484256001E-2</v>
      </c>
      <c r="AB1222" s="17">
        <v>4.9887694144883303E-2</v>
      </c>
      <c r="AC1222" s="17">
        <v>2.43872098967691E-2</v>
      </c>
      <c r="AD1222" s="17">
        <v>1.7901910556925801E-2</v>
      </c>
      <c r="AE1222" s="17"/>
      <c r="AF1222" s="17">
        <v>4.0619538471361398E-2</v>
      </c>
      <c r="AG1222" s="17">
        <v>5.6195718799201599E-2</v>
      </c>
      <c r="AH1222" s="17">
        <v>6.4555829149517505E-2</v>
      </c>
      <c r="AI1222" s="17">
        <v>5.1158894154139899E-2</v>
      </c>
      <c r="AJ1222" s="17">
        <v>3.5884748596793602E-2</v>
      </c>
      <c r="AK1222" s="17"/>
      <c r="AL1222" s="17">
        <v>6.2120128391634798E-2</v>
      </c>
      <c r="AM1222" s="17">
        <v>5.0698486471317201E-2</v>
      </c>
      <c r="AN1222" s="17">
        <v>7.6381834560712E-2</v>
      </c>
      <c r="AO1222" s="17"/>
      <c r="AP1222" s="17">
        <v>3.0869093169533499E-2</v>
      </c>
      <c r="AQ1222" s="17">
        <v>4.4841361632861003E-2</v>
      </c>
      <c r="AR1222" s="17">
        <v>5.21121423924788E-2</v>
      </c>
      <c r="AS1222" s="17">
        <v>5.3640584572171801E-2</v>
      </c>
      <c r="AT1222" s="17">
        <v>5.30763338195087E-2</v>
      </c>
      <c r="AU1222" s="17"/>
      <c r="AV1222" s="17">
        <v>0</v>
      </c>
      <c r="AW1222" s="17">
        <v>7.4678343056584495E-2</v>
      </c>
      <c r="AX1222" s="17">
        <v>3.7442591954070001E-2</v>
      </c>
      <c r="AY1222" s="17">
        <v>6.4246846420241603E-3</v>
      </c>
      <c r="AZ1222" s="17">
        <v>4.7823879924098797E-2</v>
      </c>
      <c r="BA1222" s="17">
        <v>5.2024607601761703E-2</v>
      </c>
      <c r="BB1222" s="17">
        <v>3.72150179135304E-2</v>
      </c>
      <c r="BC1222" s="17">
        <v>5.8171372950950401E-2</v>
      </c>
      <c r="BD1222" s="17">
        <v>3.3469972125188603E-2</v>
      </c>
      <c r="BE1222" s="17">
        <v>0</v>
      </c>
      <c r="BF1222" s="17">
        <v>4.99960980156854E-2</v>
      </c>
      <c r="BG1222" s="17">
        <v>2.4428634997991801E-2</v>
      </c>
      <c r="BH1222" s="17">
        <v>6.4403272581137302E-2</v>
      </c>
      <c r="BI1222" s="17">
        <v>0</v>
      </c>
      <c r="BJ1222" s="17">
        <v>8.9093387024009804E-2</v>
      </c>
      <c r="BK1222" s="17">
        <v>0.16484081885170801</v>
      </c>
      <c r="BL1222" s="17"/>
      <c r="BM1222" s="17">
        <v>7.1800139844526004E-2</v>
      </c>
      <c r="BN1222" s="17">
        <v>4.2309090674256401E-2</v>
      </c>
      <c r="BO1222" s="17">
        <v>4.3204248039140497E-2</v>
      </c>
      <c r="BP1222" s="17">
        <v>4.46522668140188E-2</v>
      </c>
      <c r="BQ1222" s="17">
        <v>0</v>
      </c>
      <c r="BR1222" s="17">
        <v>2.2373338674969299E-2</v>
      </c>
      <c r="BS1222" s="17"/>
      <c r="BT1222" s="17">
        <v>5.67480046577125E-2</v>
      </c>
      <c r="BU1222" s="17">
        <v>2.1262707772939302E-2</v>
      </c>
      <c r="BV1222" s="17"/>
      <c r="BW1222" s="17">
        <v>6.60098272709988E-2</v>
      </c>
      <c r="BX1222" s="17">
        <v>3.0541926878454299E-2</v>
      </c>
      <c r="BY1222" s="17"/>
      <c r="BZ1222" s="17">
        <v>4.5934604644822699E-2</v>
      </c>
      <c r="CA1222" s="17">
        <v>2.8310644002110801E-2</v>
      </c>
      <c r="CB1222" s="17">
        <v>6.7227639836201197E-2</v>
      </c>
      <c r="CC1222" s="17"/>
      <c r="CD1222" s="17">
        <v>4.3607236608168301E-2</v>
      </c>
      <c r="CE1222" s="17">
        <v>7.5896839559889601E-2</v>
      </c>
      <c r="CF1222" s="17">
        <v>2.2301580370957901E-2</v>
      </c>
      <c r="CG1222" s="17"/>
      <c r="CH1222" s="17">
        <v>3.6644894097289597E-2</v>
      </c>
      <c r="CI1222" s="17">
        <v>7.7526210156191405E-2</v>
      </c>
      <c r="CJ1222" s="17">
        <v>4.32093350944069E-2</v>
      </c>
      <c r="CK1222" s="17"/>
      <c r="CL1222" s="17">
        <v>3.9770952478021801E-2</v>
      </c>
      <c r="CM1222" s="17">
        <v>5.0607005542766002E-2</v>
      </c>
      <c r="CN1222" s="17"/>
      <c r="CO1222" s="17">
        <v>0.144023650465362</v>
      </c>
      <c r="CP1222" s="17">
        <v>4.3485960923545099E-2</v>
      </c>
      <c r="CQ1222" s="17">
        <v>3.3663800511348901E-2</v>
      </c>
      <c r="CR1222" s="17">
        <v>2.8737943452085201E-2</v>
      </c>
    </row>
    <row r="1223" spans="2:96" x14ac:dyDescent="0.25">
      <c r="B1223" t="s">
        <v>529</v>
      </c>
      <c r="C1223" s="17">
        <v>0.13245588740493899</v>
      </c>
      <c r="D1223" s="17">
        <v>0.14411554539254501</v>
      </c>
      <c r="E1223" s="17">
        <v>0.121776592531035</v>
      </c>
      <c r="F1223" s="17"/>
      <c r="G1223" s="17">
        <v>0.20515354627068799</v>
      </c>
      <c r="H1223" s="17">
        <v>0.144248545672755</v>
      </c>
      <c r="I1223" s="17">
        <v>0.14243205243901899</v>
      </c>
      <c r="J1223" s="17">
        <v>0.13583181347245499</v>
      </c>
      <c r="K1223" s="17">
        <v>0.102376450759215</v>
      </c>
      <c r="L1223" s="17">
        <v>8.3637618182357501E-2</v>
      </c>
      <c r="M1223" s="17"/>
      <c r="N1223" s="17">
        <v>0.17466370773798701</v>
      </c>
      <c r="O1223" s="17">
        <v>0.13287804598258501</v>
      </c>
      <c r="P1223" s="17">
        <v>0.123590637460881</v>
      </c>
      <c r="Q1223" s="17">
        <v>9.3133687242868607E-2</v>
      </c>
      <c r="R1223" s="17"/>
      <c r="S1223" s="17">
        <v>0.14597947945487899</v>
      </c>
      <c r="T1223" s="17">
        <v>0.12797145718973599</v>
      </c>
      <c r="U1223" s="17">
        <v>0.14574149471869</v>
      </c>
      <c r="V1223" s="17">
        <v>0.115891238518468</v>
      </c>
      <c r="W1223" s="17">
        <v>0.14516241045366701</v>
      </c>
      <c r="X1223" s="17">
        <v>0.17800249910124799</v>
      </c>
      <c r="Y1223" s="17">
        <v>0.12507726537694899</v>
      </c>
      <c r="Z1223" s="17">
        <v>2.5286739709125601E-2</v>
      </c>
      <c r="AA1223" s="17">
        <v>0.11644622461557499</v>
      </c>
      <c r="AB1223" s="17">
        <v>0.13476716124492799</v>
      </c>
      <c r="AC1223" s="17">
        <v>0.11515179969077</v>
      </c>
      <c r="AD1223" s="17">
        <v>0.17867218177284</v>
      </c>
      <c r="AE1223" s="17"/>
      <c r="AF1223" s="17">
        <v>0.122631465625654</v>
      </c>
      <c r="AG1223" s="17">
        <v>0.14829944163602199</v>
      </c>
      <c r="AH1223" s="17">
        <v>0.19748621500493799</v>
      </c>
      <c r="AI1223" s="17">
        <v>5.11505369525347E-2</v>
      </c>
      <c r="AJ1223" s="17">
        <v>8.6592255071213695E-2</v>
      </c>
      <c r="AK1223" s="17"/>
      <c r="AL1223" s="17">
        <v>0.134978788723674</v>
      </c>
      <c r="AM1223" s="17">
        <v>0.13556421860246301</v>
      </c>
      <c r="AN1223" s="17">
        <v>0.204466305996748</v>
      </c>
      <c r="AO1223" s="17"/>
      <c r="AP1223" s="17">
        <v>0.107713898778932</v>
      </c>
      <c r="AQ1223" s="17">
        <v>0.122744352347413</v>
      </c>
      <c r="AR1223" s="17">
        <v>0.136778072972987</v>
      </c>
      <c r="AS1223" s="17">
        <v>0.20475728729523299</v>
      </c>
      <c r="AT1223" s="17">
        <v>0.180296770301349</v>
      </c>
      <c r="AU1223" s="17"/>
      <c r="AV1223" s="17">
        <v>0</v>
      </c>
      <c r="AW1223" s="17">
        <v>0.104638600368042</v>
      </c>
      <c r="AX1223" s="17">
        <v>6.1938155257880899E-2</v>
      </c>
      <c r="AY1223" s="17">
        <v>0.143632013440017</v>
      </c>
      <c r="AZ1223" s="17">
        <v>0.129719101128558</v>
      </c>
      <c r="BA1223" s="17">
        <v>0.116079763109825</v>
      </c>
      <c r="BB1223" s="17">
        <v>0.13664119531965199</v>
      </c>
      <c r="BC1223" s="17">
        <v>0.15199639722898001</v>
      </c>
      <c r="BD1223" s="17">
        <v>9.6667756412121206E-2</v>
      </c>
      <c r="BE1223" s="17">
        <v>0.12435766491426301</v>
      </c>
      <c r="BF1223" s="17">
        <v>0.182183226562557</v>
      </c>
      <c r="BG1223" s="17">
        <v>0.16086229470145699</v>
      </c>
      <c r="BH1223" s="17">
        <v>0.19781954031142801</v>
      </c>
      <c r="BI1223" s="17">
        <v>0.145247636476005</v>
      </c>
      <c r="BJ1223" s="17">
        <v>0.17940958640193699</v>
      </c>
      <c r="BK1223" s="17">
        <v>0.16787085378209901</v>
      </c>
      <c r="BL1223" s="17"/>
      <c r="BM1223" s="17">
        <v>0.157699801718688</v>
      </c>
      <c r="BN1223" s="17">
        <v>0.12480900843776201</v>
      </c>
      <c r="BO1223" s="17">
        <v>0.13132921437686901</v>
      </c>
      <c r="BP1223" s="17">
        <v>0.12146330636449</v>
      </c>
      <c r="BQ1223" s="17">
        <v>0.12810023794749001</v>
      </c>
      <c r="BR1223" s="17">
        <v>0.12055703828706001</v>
      </c>
      <c r="BS1223" s="17"/>
      <c r="BT1223" s="17">
        <v>0.13990811053701399</v>
      </c>
      <c r="BU1223" s="17">
        <v>0.12426673237098</v>
      </c>
      <c r="BV1223" s="17"/>
      <c r="BW1223" s="17">
        <v>0.15128905187460401</v>
      </c>
      <c r="BX1223" s="17">
        <v>0.118240527057958</v>
      </c>
      <c r="BY1223" s="17"/>
      <c r="BZ1223" s="17">
        <v>0.12670648861740799</v>
      </c>
      <c r="CA1223" s="17">
        <v>0.13907311054271501</v>
      </c>
      <c r="CB1223" s="17">
        <v>0.22083149840712199</v>
      </c>
      <c r="CC1223" s="17"/>
      <c r="CD1223" s="17">
        <v>0.122905307308731</v>
      </c>
      <c r="CE1223" s="17">
        <v>0.18318876309945301</v>
      </c>
      <c r="CF1223" s="17">
        <v>0.15587224200882599</v>
      </c>
      <c r="CG1223" s="17"/>
      <c r="CH1223" s="17">
        <v>0.118131386832507</v>
      </c>
      <c r="CI1223" s="17">
        <v>0.18647564614562201</v>
      </c>
      <c r="CJ1223" s="17">
        <v>0.15252765481372599</v>
      </c>
      <c r="CK1223" s="17"/>
      <c r="CL1223" s="17">
        <v>0.13080726673103699</v>
      </c>
      <c r="CM1223" s="17">
        <v>0.13567547945452199</v>
      </c>
      <c r="CN1223" s="17"/>
      <c r="CO1223" s="17">
        <v>0.17812455226211699</v>
      </c>
      <c r="CP1223" s="17">
        <v>0.14084260677683999</v>
      </c>
      <c r="CQ1223" s="17">
        <v>0.12845743267226101</v>
      </c>
      <c r="CR1223" s="17">
        <v>0.107502792694572</v>
      </c>
    </row>
    <row r="1224" spans="2:96" x14ac:dyDescent="0.25">
      <c r="B1224" t="s">
        <v>530</v>
      </c>
      <c r="C1224" s="17">
        <v>0.49861703279919001</v>
      </c>
      <c r="D1224" s="17">
        <v>0.46044538377959399</v>
      </c>
      <c r="E1224" s="17">
        <v>0.53649845167769294</v>
      </c>
      <c r="F1224" s="17"/>
      <c r="G1224" s="17">
        <v>0.39572453336894398</v>
      </c>
      <c r="H1224" s="17">
        <v>0.473341676119231</v>
      </c>
      <c r="I1224" s="17">
        <v>0.42791593069801398</v>
      </c>
      <c r="J1224" s="17">
        <v>0.46402909724820302</v>
      </c>
      <c r="K1224" s="17">
        <v>0.58128591220756198</v>
      </c>
      <c r="L1224" s="17">
        <v>0.61814080396399096</v>
      </c>
      <c r="M1224" s="17"/>
      <c r="N1224" s="17">
        <v>0.48109138261435602</v>
      </c>
      <c r="O1224" s="17">
        <v>0.49429458407281002</v>
      </c>
      <c r="P1224" s="17">
        <v>0.52088083828999598</v>
      </c>
      <c r="Q1224" s="17">
        <v>0.50185318246501298</v>
      </c>
      <c r="R1224" s="17"/>
      <c r="S1224" s="17">
        <v>0.44439719880957201</v>
      </c>
      <c r="T1224" s="17">
        <v>0.517772401068331</v>
      </c>
      <c r="U1224" s="17">
        <v>0.46910722645237901</v>
      </c>
      <c r="V1224" s="17">
        <v>0.58565665327921002</v>
      </c>
      <c r="W1224" s="17">
        <v>0.54078099158890502</v>
      </c>
      <c r="X1224" s="17">
        <v>0.46618784756954501</v>
      </c>
      <c r="Y1224" s="17">
        <v>0.49922232745045397</v>
      </c>
      <c r="Z1224" s="17">
        <v>0.482869445237252</v>
      </c>
      <c r="AA1224" s="17">
        <v>0.54928715977931797</v>
      </c>
      <c r="AB1224" s="17">
        <v>0.44157570052758499</v>
      </c>
      <c r="AC1224" s="17">
        <v>0.54763894604179297</v>
      </c>
      <c r="AD1224" s="17">
        <v>0.40678995043189498</v>
      </c>
      <c r="AE1224" s="17"/>
      <c r="AF1224" s="17">
        <v>0.54344997905811498</v>
      </c>
      <c r="AG1224" s="17">
        <v>0.453230390378148</v>
      </c>
      <c r="AH1224" s="17">
        <v>0.45178371643392401</v>
      </c>
      <c r="AI1224" s="17">
        <v>0.479561604063169</v>
      </c>
      <c r="AJ1224" s="17">
        <v>0.52885532171887195</v>
      </c>
      <c r="AK1224" s="17"/>
      <c r="AL1224" s="17">
        <v>0.53242337432074205</v>
      </c>
      <c r="AM1224" s="17">
        <v>0.470315459017355</v>
      </c>
      <c r="AN1224" s="17">
        <v>0.38418830578330898</v>
      </c>
      <c r="AO1224" s="17"/>
      <c r="AP1224" s="17">
        <v>0.53232697433076004</v>
      </c>
      <c r="AQ1224" s="17">
        <v>0.487662474642724</v>
      </c>
      <c r="AR1224" s="17">
        <v>0.50062059158504102</v>
      </c>
      <c r="AS1224" s="17">
        <v>0.44026654117846298</v>
      </c>
      <c r="AT1224" s="17">
        <v>0.485472791375612</v>
      </c>
      <c r="AU1224" s="17"/>
      <c r="AV1224" s="17">
        <v>0.36847709415683799</v>
      </c>
      <c r="AW1224" s="17">
        <v>0.49541835585917599</v>
      </c>
      <c r="AX1224" s="17">
        <v>0.53082611469062801</v>
      </c>
      <c r="AY1224" s="17">
        <v>0.50121977509319804</v>
      </c>
      <c r="AZ1224" s="17">
        <v>0.50358664501807004</v>
      </c>
      <c r="BA1224" s="17">
        <v>0.47932813612651898</v>
      </c>
      <c r="BB1224" s="17">
        <v>0.54669073033828897</v>
      </c>
      <c r="BC1224" s="17">
        <v>0.51234413090660202</v>
      </c>
      <c r="BD1224" s="17">
        <v>0.52284433187736601</v>
      </c>
      <c r="BE1224" s="17">
        <v>0.56080436396781297</v>
      </c>
      <c r="BF1224" s="17">
        <v>0.479218173502372</v>
      </c>
      <c r="BG1224" s="17">
        <v>0.47506809360666202</v>
      </c>
      <c r="BH1224" s="17">
        <v>0.39193596904376898</v>
      </c>
      <c r="BI1224" s="17">
        <v>0.56584855415470703</v>
      </c>
      <c r="BJ1224" s="17">
        <v>0.44831582447296398</v>
      </c>
      <c r="BK1224" s="17">
        <v>0.31489375440433898</v>
      </c>
      <c r="BL1224" s="17"/>
      <c r="BM1224" s="17">
        <v>0.45880846954194399</v>
      </c>
      <c r="BN1224" s="17">
        <v>0.52015387219831499</v>
      </c>
      <c r="BO1224" s="17">
        <v>0.45715310534964598</v>
      </c>
      <c r="BP1224" s="17">
        <v>0.50058041705688805</v>
      </c>
      <c r="BQ1224" s="17">
        <v>0.57927165413260295</v>
      </c>
      <c r="BR1224" s="17">
        <v>0.49692795677570001</v>
      </c>
      <c r="BS1224" s="17"/>
      <c r="BT1224" s="17">
        <v>0.50219051571992102</v>
      </c>
      <c r="BU1224" s="17">
        <v>0.49418013914900899</v>
      </c>
      <c r="BV1224" s="17"/>
      <c r="BW1224" s="17">
        <v>0.49322862568262399</v>
      </c>
      <c r="BX1224" s="17">
        <v>0.51638619754810899</v>
      </c>
      <c r="BY1224" s="17"/>
      <c r="BZ1224" s="17">
        <v>0.51256908330457096</v>
      </c>
      <c r="CA1224" s="17">
        <v>0.47061435618143499</v>
      </c>
      <c r="CB1224" s="17">
        <v>0.38007963070996498</v>
      </c>
      <c r="CC1224" s="17"/>
      <c r="CD1224" s="17">
        <v>0.51771330755621703</v>
      </c>
      <c r="CE1224" s="17">
        <v>0.44675030364938201</v>
      </c>
      <c r="CF1224" s="17">
        <v>0.457793425148872</v>
      </c>
      <c r="CG1224" s="17"/>
      <c r="CH1224" s="17">
        <v>0.52292008262853995</v>
      </c>
      <c r="CI1224" s="17">
        <v>0.44134358176073102</v>
      </c>
      <c r="CJ1224" s="17">
        <v>0.44549625783506203</v>
      </c>
      <c r="CK1224" s="17"/>
      <c r="CL1224" s="17">
        <v>0.48905925922171101</v>
      </c>
      <c r="CM1224" s="17">
        <v>0.51296471200674898</v>
      </c>
      <c r="CN1224" s="17"/>
      <c r="CO1224" s="17">
        <v>0.424721645058035</v>
      </c>
      <c r="CP1224" s="17">
        <v>0.53174382874682202</v>
      </c>
      <c r="CQ1224" s="17">
        <v>0.52809629924740598</v>
      </c>
      <c r="CR1224" s="17">
        <v>0.40506124595285098</v>
      </c>
    </row>
    <row r="1225" spans="2:96" x14ac:dyDescent="0.25">
      <c r="B1225" t="s">
        <v>531</v>
      </c>
      <c r="C1225" s="17">
        <v>0.17825658908219399</v>
      </c>
      <c r="D1225" s="17">
        <v>0.18360891039639199</v>
      </c>
      <c r="E1225" s="17">
        <v>0.17179096822421999</v>
      </c>
      <c r="F1225" s="17"/>
      <c r="G1225" s="17">
        <v>0.14997997363832999</v>
      </c>
      <c r="H1225" s="17">
        <v>0.16115601110901201</v>
      </c>
      <c r="I1225" s="17">
        <v>0.21250655184521</v>
      </c>
      <c r="J1225" s="17">
        <v>0.186060303816898</v>
      </c>
      <c r="K1225" s="17">
        <v>0.18079714566212399</v>
      </c>
      <c r="L1225" s="17">
        <v>0.17517643672515801</v>
      </c>
      <c r="M1225" s="17"/>
      <c r="N1225" s="17">
        <v>0.18419081254035799</v>
      </c>
      <c r="O1225" s="17">
        <v>0.17766470740440099</v>
      </c>
      <c r="P1225" s="17">
        <v>0.152266225426232</v>
      </c>
      <c r="Q1225" s="17">
        <v>0.19724930874511301</v>
      </c>
      <c r="R1225" s="17"/>
      <c r="S1225" s="17">
        <v>0.16229788948798499</v>
      </c>
      <c r="T1225" s="17">
        <v>0.19277643578916101</v>
      </c>
      <c r="U1225" s="17">
        <v>0.22079947641967301</v>
      </c>
      <c r="V1225" s="17">
        <v>0.168185252401546</v>
      </c>
      <c r="W1225" s="17">
        <v>0.133218432663786</v>
      </c>
      <c r="X1225" s="17">
        <v>0.18104487704569799</v>
      </c>
      <c r="Y1225" s="17">
        <v>0.213629798322023</v>
      </c>
      <c r="Z1225" s="17">
        <v>0.24649429835616901</v>
      </c>
      <c r="AA1225" s="17">
        <v>0.150223207421076</v>
      </c>
      <c r="AB1225" s="17">
        <v>0.163516562274344</v>
      </c>
      <c r="AC1225" s="17">
        <v>0.17600904191004699</v>
      </c>
      <c r="AD1225" s="17">
        <v>0.16877185084841301</v>
      </c>
      <c r="AE1225" s="17"/>
      <c r="AF1225" s="17">
        <v>0.171329041834793</v>
      </c>
      <c r="AG1225" s="17">
        <v>0.18048075744373199</v>
      </c>
      <c r="AH1225" s="17">
        <v>0.18987625912578299</v>
      </c>
      <c r="AI1225" s="17">
        <v>0.182222981843642</v>
      </c>
      <c r="AJ1225" s="17">
        <v>0.17734001226332</v>
      </c>
      <c r="AK1225" s="17"/>
      <c r="AL1225" s="17">
        <v>0.16135627822308601</v>
      </c>
      <c r="AM1225" s="17">
        <v>0.19355853395875899</v>
      </c>
      <c r="AN1225" s="17">
        <v>0.180016031281025</v>
      </c>
      <c r="AO1225" s="17"/>
      <c r="AP1225" s="17">
        <v>0.17685380393700001</v>
      </c>
      <c r="AQ1225" s="17">
        <v>0.19206900584044101</v>
      </c>
      <c r="AR1225" s="17">
        <v>0.15188686585160899</v>
      </c>
      <c r="AS1225" s="17">
        <v>0.20363732205142701</v>
      </c>
      <c r="AT1225" s="17">
        <v>0.16315402294466599</v>
      </c>
      <c r="AU1225" s="17"/>
      <c r="AV1225" s="17">
        <v>0.29675421951939701</v>
      </c>
      <c r="AW1225" s="17">
        <v>0.19033892628208901</v>
      </c>
      <c r="AX1225" s="17">
        <v>0.19836671004199399</v>
      </c>
      <c r="AY1225" s="17">
        <v>0.189112796715314</v>
      </c>
      <c r="AZ1225" s="17">
        <v>0.155900589236252</v>
      </c>
      <c r="BA1225" s="17">
        <v>0.214577709053419</v>
      </c>
      <c r="BB1225" s="17">
        <v>0.15424409808895601</v>
      </c>
      <c r="BC1225" s="17">
        <v>0.13724716727113101</v>
      </c>
      <c r="BD1225" s="17">
        <v>0.17243598648283801</v>
      </c>
      <c r="BE1225" s="17">
        <v>0.21283222201405</v>
      </c>
      <c r="BF1225" s="17">
        <v>0.136393887192333</v>
      </c>
      <c r="BG1225" s="17">
        <v>0.16555519776511299</v>
      </c>
      <c r="BH1225" s="17">
        <v>0.25636302589869198</v>
      </c>
      <c r="BI1225" s="17">
        <v>0.15298599035010599</v>
      </c>
      <c r="BJ1225" s="17">
        <v>0.16231052174294899</v>
      </c>
      <c r="BK1225" s="17">
        <v>0.20316526960755199</v>
      </c>
      <c r="BL1225" s="17"/>
      <c r="BM1225" s="17">
        <v>0.146714804981806</v>
      </c>
      <c r="BN1225" s="17">
        <v>0.18318587848371201</v>
      </c>
      <c r="BO1225" s="17">
        <v>0.21498643323800101</v>
      </c>
      <c r="BP1225" s="17">
        <v>0.18176786786310001</v>
      </c>
      <c r="BQ1225" s="17">
        <v>0.179170750740625</v>
      </c>
      <c r="BR1225" s="17">
        <v>0.17240505718750401</v>
      </c>
      <c r="BS1225" s="17"/>
      <c r="BT1225" s="17">
        <v>0.17195568438505501</v>
      </c>
      <c r="BU1225" s="17">
        <v>0.19256341049300499</v>
      </c>
      <c r="BV1225" s="17"/>
      <c r="BW1225" s="17">
        <v>0.155901532231812</v>
      </c>
      <c r="BX1225" s="17">
        <v>0.196626261490464</v>
      </c>
      <c r="BY1225" s="17"/>
      <c r="BZ1225" s="17">
        <v>0.17408574425505899</v>
      </c>
      <c r="CA1225" s="17">
        <v>0.207344051488072</v>
      </c>
      <c r="CB1225" s="17">
        <v>0.16561758951102201</v>
      </c>
      <c r="CC1225" s="17"/>
      <c r="CD1225" s="17">
        <v>0.176581887127398</v>
      </c>
      <c r="CE1225" s="17">
        <v>0.14678929043745001</v>
      </c>
      <c r="CF1225" s="17">
        <v>0.18028853112545701</v>
      </c>
      <c r="CG1225" s="17"/>
      <c r="CH1225" s="17">
        <v>0.18173154149843601</v>
      </c>
      <c r="CI1225" s="17">
        <v>0.152436441127804</v>
      </c>
      <c r="CJ1225" s="17">
        <v>0.19149470766319601</v>
      </c>
      <c r="CK1225" s="17"/>
      <c r="CL1225" s="17">
        <v>0.19470812953580999</v>
      </c>
      <c r="CM1225" s="17">
        <v>0.16337163638452201</v>
      </c>
      <c r="CN1225" s="17"/>
      <c r="CO1225" s="17">
        <v>0.134542536032143</v>
      </c>
      <c r="CP1225" s="17">
        <v>0.17049193417401901</v>
      </c>
      <c r="CQ1225" s="17">
        <v>0.17049521936811399</v>
      </c>
      <c r="CR1225" s="17">
        <v>0.224145137551711</v>
      </c>
    </row>
    <row r="1226" spans="2:96" x14ac:dyDescent="0.25">
      <c r="B1226" t="s">
        <v>532</v>
      </c>
      <c r="C1226" s="17">
        <v>0.10480431218101301</v>
      </c>
      <c r="D1226" s="17">
        <v>0.123115433972106</v>
      </c>
      <c r="E1226" s="17">
        <v>8.7476186006121295E-2</v>
      </c>
      <c r="F1226" s="17"/>
      <c r="G1226" s="17">
        <v>9.5119172805979299E-2</v>
      </c>
      <c r="H1226" s="17">
        <v>0.121270457065573</v>
      </c>
      <c r="I1226" s="17">
        <v>0.123281970262145</v>
      </c>
      <c r="J1226" s="17">
        <v>0.13750527134577201</v>
      </c>
      <c r="K1226" s="17">
        <v>9.1282933600884297E-2</v>
      </c>
      <c r="L1226" s="17">
        <v>6.5275265288843004E-2</v>
      </c>
      <c r="M1226" s="17"/>
      <c r="N1226" s="17">
        <v>8.7085771647293794E-2</v>
      </c>
      <c r="O1226" s="17">
        <v>0.11001337612340401</v>
      </c>
      <c r="P1226" s="17">
        <v>0.102012441094256</v>
      </c>
      <c r="Q1226" s="17">
        <v>0.119856378679011</v>
      </c>
      <c r="R1226" s="17"/>
      <c r="S1226" s="17">
        <v>0.115371608577667</v>
      </c>
      <c r="T1226" s="17">
        <v>9.3353562301431006E-2</v>
      </c>
      <c r="U1226" s="17">
        <v>0.11442663537648699</v>
      </c>
      <c r="V1226" s="17">
        <v>5.6394743447889001E-2</v>
      </c>
      <c r="W1226" s="17">
        <v>8.9410067399018703E-2</v>
      </c>
      <c r="X1226" s="17">
        <v>0.105741908947552</v>
      </c>
      <c r="Y1226" s="17">
        <v>6.8256459855340096E-2</v>
      </c>
      <c r="Z1226" s="17">
        <v>0.14889129784729699</v>
      </c>
      <c r="AA1226" s="17">
        <v>0.13098061321385801</v>
      </c>
      <c r="AB1226" s="17">
        <v>0.123673697220645</v>
      </c>
      <c r="AC1226" s="17">
        <v>0.103854044947879</v>
      </c>
      <c r="AD1226" s="17">
        <v>0.14706958788709301</v>
      </c>
      <c r="AE1226" s="17"/>
      <c r="AF1226" s="17">
        <v>8.3379942793603196E-2</v>
      </c>
      <c r="AG1226" s="17">
        <v>0.12950609060934401</v>
      </c>
      <c r="AH1226" s="17">
        <v>7.0129687788927406E-2</v>
      </c>
      <c r="AI1226" s="17">
        <v>0.201363913570378</v>
      </c>
      <c r="AJ1226" s="17">
        <v>0.10077331138024</v>
      </c>
      <c r="AK1226" s="17"/>
      <c r="AL1226" s="17">
        <v>7.0676973587863595E-2</v>
      </c>
      <c r="AM1226" s="17">
        <v>0.123963685798164</v>
      </c>
      <c r="AN1226" s="17">
        <v>0.123086389155876</v>
      </c>
      <c r="AO1226" s="17"/>
      <c r="AP1226" s="17">
        <v>0.10330696872784199</v>
      </c>
      <c r="AQ1226" s="17">
        <v>0.11220097342887</v>
      </c>
      <c r="AR1226" s="17">
        <v>0.112015616096013</v>
      </c>
      <c r="AS1226" s="17">
        <v>7.9937589068758197E-2</v>
      </c>
      <c r="AT1226" s="17">
        <v>8.7343709918300302E-2</v>
      </c>
      <c r="AU1226" s="17"/>
      <c r="AV1226" s="17">
        <v>0.15759437761936301</v>
      </c>
      <c r="AW1226" s="17">
        <v>0.1217696262022</v>
      </c>
      <c r="AX1226" s="17">
        <v>0.11792604799022099</v>
      </c>
      <c r="AY1226" s="17">
        <v>0.12415358018631199</v>
      </c>
      <c r="AZ1226" s="17">
        <v>0.10165752576705001</v>
      </c>
      <c r="BA1226" s="17">
        <v>9.2220601159731797E-2</v>
      </c>
      <c r="BB1226" s="17">
        <v>0.114944449555981</v>
      </c>
      <c r="BC1226" s="17">
        <v>9.9081721391417202E-2</v>
      </c>
      <c r="BD1226" s="17">
        <v>0.114607790453451</v>
      </c>
      <c r="BE1226" s="17">
        <v>9.2797425366848194E-2</v>
      </c>
      <c r="BF1226" s="17">
        <v>0.10292070972298201</v>
      </c>
      <c r="BG1226" s="17">
        <v>0.11130915846160699</v>
      </c>
      <c r="BH1226" s="17">
        <v>7.6822568290089197E-2</v>
      </c>
      <c r="BI1226" s="17">
        <v>0.11674185398423401</v>
      </c>
      <c r="BJ1226" s="17">
        <v>1.8908397627334199E-2</v>
      </c>
      <c r="BK1226" s="17">
        <v>0.14922930335430301</v>
      </c>
      <c r="BL1226" s="17"/>
      <c r="BM1226" s="17">
        <v>0.123816259407104</v>
      </c>
      <c r="BN1226" s="17">
        <v>9.9545770737898595E-2</v>
      </c>
      <c r="BO1226" s="17">
        <v>9.2855366616731397E-2</v>
      </c>
      <c r="BP1226" s="17">
        <v>0.115641150975727</v>
      </c>
      <c r="BQ1226" s="17">
        <v>7.2175081689587903E-2</v>
      </c>
      <c r="BR1226" s="17">
        <v>0.10746089999497201</v>
      </c>
      <c r="BS1226" s="17"/>
      <c r="BT1226" s="17">
        <v>9.7778211308921698E-2</v>
      </c>
      <c r="BU1226" s="17">
        <v>0.114132782623005</v>
      </c>
      <c r="BV1226" s="17"/>
      <c r="BW1226" s="17">
        <v>9.6349626429383994E-2</v>
      </c>
      <c r="BX1226" s="17">
        <v>0.105717481396297</v>
      </c>
      <c r="BY1226" s="17"/>
      <c r="BZ1226" s="17">
        <v>9.9610619934820496E-2</v>
      </c>
      <c r="CA1226" s="17">
        <v>0.11350268319066401</v>
      </c>
      <c r="CB1226" s="17">
        <v>0.152783024649503</v>
      </c>
      <c r="CC1226" s="17"/>
      <c r="CD1226" s="17">
        <v>9.5665631936465406E-2</v>
      </c>
      <c r="CE1226" s="17">
        <v>0.11744834307264899</v>
      </c>
      <c r="CF1226" s="17">
        <v>0.163380161219674</v>
      </c>
      <c r="CG1226" s="17"/>
      <c r="CH1226" s="17">
        <v>9.9837396779523302E-2</v>
      </c>
      <c r="CI1226" s="17">
        <v>0.108977588672376</v>
      </c>
      <c r="CJ1226" s="17">
        <v>0.11684347739489</v>
      </c>
      <c r="CK1226" s="17"/>
      <c r="CL1226" s="17">
        <v>0.113822435108982</v>
      </c>
      <c r="CM1226" s="17">
        <v>9.7132621805951697E-2</v>
      </c>
      <c r="CN1226" s="17"/>
      <c r="CO1226" s="17">
        <v>8.4190279597943493E-2</v>
      </c>
      <c r="CP1226" s="17">
        <v>8.2878445924567404E-2</v>
      </c>
      <c r="CQ1226" s="17">
        <v>9.6187648004763704E-2</v>
      </c>
      <c r="CR1226" s="17">
        <v>0.170975960792802</v>
      </c>
    </row>
    <row r="1227" spans="2:96" x14ac:dyDescent="0.25">
      <c r="B1227" t="s">
        <v>533</v>
      </c>
      <c r="C1227" s="17">
        <v>8.1925299667982999E-3</v>
      </c>
      <c r="D1227" s="17">
        <v>1.1019484410631501E-2</v>
      </c>
      <c r="E1227" s="17">
        <v>5.4742572784974002E-3</v>
      </c>
      <c r="F1227" s="17"/>
      <c r="G1227" s="17">
        <v>1.03775297080401E-2</v>
      </c>
      <c r="H1227" s="17">
        <v>1.5350806108392999E-2</v>
      </c>
      <c r="I1227" s="17">
        <v>9.6003162392620193E-3</v>
      </c>
      <c r="J1227" s="17">
        <v>5.8953917253633699E-3</v>
      </c>
      <c r="K1227" s="17">
        <v>6.86909323789461E-3</v>
      </c>
      <c r="L1227" s="17">
        <v>2.4890828156938299E-3</v>
      </c>
      <c r="M1227" s="17"/>
      <c r="N1227" s="17">
        <v>8.7315739039696902E-3</v>
      </c>
      <c r="O1227" s="17">
        <v>4.0604401801603201E-3</v>
      </c>
      <c r="P1227" s="17">
        <v>1.0641482327452099E-2</v>
      </c>
      <c r="Q1227" s="17">
        <v>9.8324115942510192E-3</v>
      </c>
      <c r="R1227" s="17"/>
      <c r="S1227" s="17">
        <v>1.47911888415731E-2</v>
      </c>
      <c r="T1227" s="17">
        <v>8.5243960828569297E-3</v>
      </c>
      <c r="U1227" s="17">
        <v>0</v>
      </c>
      <c r="V1227" s="17">
        <v>5.2301782700923099E-3</v>
      </c>
      <c r="W1227" s="17">
        <v>8.0102502638886505E-3</v>
      </c>
      <c r="X1227" s="17">
        <v>1.1469809692442099E-2</v>
      </c>
      <c r="Y1227" s="17">
        <v>1.50561890084802E-2</v>
      </c>
      <c r="Z1227" s="17">
        <v>0</v>
      </c>
      <c r="AA1227" s="17">
        <v>0</v>
      </c>
      <c r="AB1227" s="17">
        <v>1.10759856659376E-2</v>
      </c>
      <c r="AC1227" s="17">
        <v>0</v>
      </c>
      <c r="AD1227" s="17">
        <v>2.4914369518091801E-2</v>
      </c>
      <c r="AE1227" s="17"/>
      <c r="AF1227" s="17">
        <v>7.2168075183500803E-3</v>
      </c>
      <c r="AG1227" s="17">
        <v>8.3324479849753805E-3</v>
      </c>
      <c r="AH1227" s="17">
        <v>8.8403649429457803E-3</v>
      </c>
      <c r="AI1227" s="17">
        <v>0</v>
      </c>
      <c r="AJ1227" s="17">
        <v>2.05048284174351E-2</v>
      </c>
      <c r="AK1227" s="17"/>
      <c r="AL1227" s="17">
        <v>5.0662059067741096E-3</v>
      </c>
      <c r="AM1227" s="17">
        <v>4.8131945068297897E-3</v>
      </c>
      <c r="AN1227" s="17">
        <v>1.14380169224615E-2</v>
      </c>
      <c r="AO1227" s="17"/>
      <c r="AP1227" s="17">
        <v>7.9423146058859393E-3</v>
      </c>
      <c r="AQ1227" s="17">
        <v>9.1443418394400108E-3</v>
      </c>
      <c r="AR1227" s="17">
        <v>8.8625747154570892E-3</v>
      </c>
      <c r="AS1227" s="17">
        <v>7.9896420307232208E-3</v>
      </c>
      <c r="AT1227" s="17">
        <v>0</v>
      </c>
      <c r="AU1227" s="17"/>
      <c r="AV1227" s="17">
        <v>0</v>
      </c>
      <c r="AW1227" s="17">
        <v>0</v>
      </c>
      <c r="AX1227" s="17">
        <v>8.3693847155600198E-3</v>
      </c>
      <c r="AY1227" s="17">
        <v>1.4439425655718201E-2</v>
      </c>
      <c r="AZ1227" s="17">
        <v>1.04602323614935E-2</v>
      </c>
      <c r="BA1227" s="17">
        <v>0</v>
      </c>
      <c r="BB1227" s="17">
        <v>5.5352805866308004E-3</v>
      </c>
      <c r="BC1227" s="17">
        <v>0</v>
      </c>
      <c r="BD1227" s="17">
        <v>1.04978196119998E-2</v>
      </c>
      <c r="BE1227" s="17">
        <v>0</v>
      </c>
      <c r="BF1227" s="17">
        <v>1.27893627771091E-2</v>
      </c>
      <c r="BG1227" s="17">
        <v>2.43597679644262E-2</v>
      </c>
      <c r="BH1227" s="17">
        <v>0</v>
      </c>
      <c r="BI1227" s="17">
        <v>0</v>
      </c>
      <c r="BJ1227" s="17">
        <v>3.3526322165356302E-2</v>
      </c>
      <c r="BK1227" s="17">
        <v>0</v>
      </c>
      <c r="BL1227" s="17"/>
      <c r="BM1227" s="17">
        <v>1.1412008157739699E-2</v>
      </c>
      <c r="BN1227" s="17">
        <v>6.58393900244021E-3</v>
      </c>
      <c r="BO1227" s="17">
        <v>1.4650251234112E-2</v>
      </c>
      <c r="BP1227" s="17">
        <v>8.8649072968052193E-3</v>
      </c>
      <c r="BQ1227" s="17">
        <v>0</v>
      </c>
      <c r="BR1227" s="17">
        <v>0</v>
      </c>
      <c r="BS1227" s="17"/>
      <c r="BT1227" s="17">
        <v>8.2664618414350598E-3</v>
      </c>
      <c r="BU1227" s="17">
        <v>8.37008806271578E-3</v>
      </c>
      <c r="BV1227" s="17"/>
      <c r="BW1227" s="17">
        <v>5.6178482116241903E-3</v>
      </c>
      <c r="BX1227" s="17">
        <v>9.3549431875779698E-3</v>
      </c>
      <c r="BY1227" s="17"/>
      <c r="BZ1227" s="17">
        <v>9.2684116226417305E-3</v>
      </c>
      <c r="CA1227" s="17">
        <v>5.7146503004601897E-3</v>
      </c>
      <c r="CB1227" s="17">
        <v>0</v>
      </c>
      <c r="CC1227" s="17"/>
      <c r="CD1227" s="17">
        <v>9.0728553609339801E-3</v>
      </c>
      <c r="CE1227" s="17">
        <v>7.2358770412472304E-3</v>
      </c>
      <c r="CF1227" s="17">
        <v>1.0230523939040699E-2</v>
      </c>
      <c r="CG1227" s="17"/>
      <c r="CH1227" s="17">
        <v>7.1939252639341197E-3</v>
      </c>
      <c r="CI1227" s="17">
        <v>4.1530108370373704E-3</v>
      </c>
      <c r="CJ1227" s="17">
        <v>3.08926022500268E-2</v>
      </c>
      <c r="CK1227" s="17"/>
      <c r="CL1227" s="17">
        <v>9.5547452369486204E-3</v>
      </c>
      <c r="CM1227" s="17">
        <v>7.3135186313454999E-3</v>
      </c>
      <c r="CN1227" s="17"/>
      <c r="CO1227" s="17">
        <v>9.9897515777372693E-3</v>
      </c>
      <c r="CP1227" s="17">
        <v>3.1309910473349299E-3</v>
      </c>
      <c r="CQ1227" s="17">
        <v>3.8500354504243401E-3</v>
      </c>
      <c r="CR1227" s="17">
        <v>2.5642601662296101E-2</v>
      </c>
    </row>
    <row r="1228" spans="2:96" x14ac:dyDescent="0.25">
      <c r="B1228" t="s">
        <v>175</v>
      </c>
      <c r="C1228" s="17">
        <v>3.3628321565389703E-2</v>
      </c>
      <c r="D1228" s="17">
        <v>2.53639863239431E-2</v>
      </c>
      <c r="E1228" s="17">
        <v>4.0797558186614701E-2</v>
      </c>
      <c r="F1228" s="17"/>
      <c r="G1228" s="17">
        <v>2.8441987930779799E-2</v>
      </c>
      <c r="H1228" s="17">
        <v>3.83505890087577E-2</v>
      </c>
      <c r="I1228" s="17">
        <v>2.7786732882836299E-2</v>
      </c>
      <c r="J1228" s="17">
        <v>4.37275296229915E-2</v>
      </c>
      <c r="K1228" s="17">
        <v>3.3901114676803498E-2</v>
      </c>
      <c r="L1228" s="17">
        <v>2.96012245147571E-2</v>
      </c>
      <c r="M1228" s="17"/>
      <c r="N1228" s="17">
        <v>2.2442109896175899E-2</v>
      </c>
      <c r="O1228" s="17">
        <v>3.95112084298231E-2</v>
      </c>
      <c r="P1228" s="17">
        <v>3.7097564560766898E-2</v>
      </c>
      <c r="Q1228" s="17">
        <v>3.6882036900454003E-2</v>
      </c>
      <c r="R1228" s="17"/>
      <c r="S1228" s="17">
        <v>2.1552259253204E-2</v>
      </c>
      <c r="T1228" s="17">
        <v>2.9284611720793101E-2</v>
      </c>
      <c r="U1228" s="17">
        <v>4.9925167032771597E-2</v>
      </c>
      <c r="V1228" s="17">
        <v>3.6224055214619903E-2</v>
      </c>
      <c r="W1228" s="17">
        <v>2.1087513723762E-2</v>
      </c>
      <c r="X1228" s="17">
        <v>2.5930577549718298E-2</v>
      </c>
      <c r="Y1228" s="17">
        <v>3.1236469054032101E-2</v>
      </c>
      <c r="Z1228" s="17">
        <v>2.4274731017439499E-2</v>
      </c>
      <c r="AA1228" s="17">
        <v>1.9362327485916399E-2</v>
      </c>
      <c r="AB1228" s="17">
        <v>7.5503198921676895E-2</v>
      </c>
      <c r="AC1228" s="17">
        <v>3.2958957512741797E-2</v>
      </c>
      <c r="AD1228" s="17">
        <v>5.58801489847418E-2</v>
      </c>
      <c r="AE1228" s="17"/>
      <c r="AF1228" s="17">
        <v>3.1373224698122898E-2</v>
      </c>
      <c r="AG1228" s="17">
        <v>2.3955153148578E-2</v>
      </c>
      <c r="AH1228" s="17">
        <v>1.73279275539641E-2</v>
      </c>
      <c r="AI1228" s="17">
        <v>3.4542069416136099E-2</v>
      </c>
      <c r="AJ1228" s="17">
        <v>5.00495225521259E-2</v>
      </c>
      <c r="AK1228" s="17"/>
      <c r="AL1228" s="17">
        <v>3.3378250846225498E-2</v>
      </c>
      <c r="AM1228" s="17">
        <v>2.1086421645111601E-2</v>
      </c>
      <c r="AN1228" s="17">
        <v>2.0423116299869402E-2</v>
      </c>
      <c r="AO1228" s="17"/>
      <c r="AP1228" s="17">
        <v>4.0986946450046101E-2</v>
      </c>
      <c r="AQ1228" s="17">
        <v>3.1337490268251098E-2</v>
      </c>
      <c r="AR1228" s="17">
        <v>3.7724136386415003E-2</v>
      </c>
      <c r="AS1228" s="17">
        <v>9.77103380322401E-3</v>
      </c>
      <c r="AT1228" s="17">
        <v>3.0656371640563101E-2</v>
      </c>
      <c r="AU1228" s="17"/>
      <c r="AV1228" s="17">
        <v>0.17717430870440201</v>
      </c>
      <c r="AW1228" s="17">
        <v>1.3156148231907999E-2</v>
      </c>
      <c r="AX1228" s="17">
        <v>4.5130995349646E-2</v>
      </c>
      <c r="AY1228" s="17">
        <v>2.1017724267416601E-2</v>
      </c>
      <c r="AZ1228" s="17">
        <v>5.08520265644773E-2</v>
      </c>
      <c r="BA1228" s="17">
        <v>4.5769182948743103E-2</v>
      </c>
      <c r="BB1228" s="17">
        <v>4.7292281969603398E-3</v>
      </c>
      <c r="BC1228" s="17">
        <v>4.1159210250919599E-2</v>
      </c>
      <c r="BD1228" s="17">
        <v>4.94763430370357E-2</v>
      </c>
      <c r="BE1228" s="17">
        <v>9.2083237370252594E-3</v>
      </c>
      <c r="BF1228" s="17">
        <v>3.6498542226962298E-2</v>
      </c>
      <c r="BG1228" s="17">
        <v>3.8416852502743001E-2</v>
      </c>
      <c r="BH1228" s="17">
        <v>1.2655623874883899E-2</v>
      </c>
      <c r="BI1228" s="17">
        <v>1.9175965034947201E-2</v>
      </c>
      <c r="BJ1228" s="17">
        <v>6.8435960565449594E-2</v>
      </c>
      <c r="BK1228" s="17">
        <v>0</v>
      </c>
      <c r="BL1228" s="17"/>
      <c r="BM1228" s="17">
        <v>2.9748516348191499E-2</v>
      </c>
      <c r="BN1228" s="17">
        <v>2.3412440465616701E-2</v>
      </c>
      <c r="BO1228" s="17">
        <v>4.5821381145501397E-2</v>
      </c>
      <c r="BP1228" s="17">
        <v>2.7030083628970001E-2</v>
      </c>
      <c r="BQ1228" s="17">
        <v>4.1282275489694702E-2</v>
      </c>
      <c r="BR1228" s="17">
        <v>8.0275709079794505E-2</v>
      </c>
      <c r="BS1228" s="17"/>
      <c r="BT1228" s="17">
        <v>2.3153011549940001E-2</v>
      </c>
      <c r="BU1228" s="17">
        <v>4.52241395283461E-2</v>
      </c>
      <c r="BV1228" s="17"/>
      <c r="BW1228" s="17">
        <v>3.1603488298953201E-2</v>
      </c>
      <c r="BX1228" s="17">
        <v>2.3132662441140199E-2</v>
      </c>
      <c r="BY1228" s="17"/>
      <c r="BZ1228" s="17">
        <v>3.1825047620677401E-2</v>
      </c>
      <c r="CA1228" s="17">
        <v>3.5440504294541202E-2</v>
      </c>
      <c r="CB1228" s="17">
        <v>1.34606168861875E-2</v>
      </c>
      <c r="CC1228" s="17"/>
      <c r="CD1228" s="17">
        <v>3.44537741020862E-2</v>
      </c>
      <c r="CE1228" s="17">
        <v>2.2690583139928701E-2</v>
      </c>
      <c r="CF1228" s="17">
        <v>1.0133536187172301E-2</v>
      </c>
      <c r="CG1228" s="17"/>
      <c r="CH1228" s="17">
        <v>3.3540772899769103E-2</v>
      </c>
      <c r="CI1228" s="17">
        <v>2.9087521300238402E-2</v>
      </c>
      <c r="CJ1228" s="17">
        <v>1.9535964948692801E-2</v>
      </c>
      <c r="CK1228" s="17"/>
      <c r="CL1228" s="17">
        <v>2.22772116874894E-2</v>
      </c>
      <c r="CM1228" s="17">
        <v>3.2935026174143602E-2</v>
      </c>
      <c r="CN1228" s="17"/>
      <c r="CO1228" s="17">
        <v>2.4407585006662E-2</v>
      </c>
      <c r="CP1228" s="17">
        <v>2.7426232406871399E-2</v>
      </c>
      <c r="CQ1228" s="17">
        <v>3.92495647456816E-2</v>
      </c>
      <c r="CR1228" s="17">
        <v>3.7934317893683303E-2</v>
      </c>
    </row>
    <row r="1229" spans="2:96" x14ac:dyDescent="0.25">
      <c r="C1229" s="17"/>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c r="AD1229" s="17"/>
      <c r="AE1229" s="17"/>
      <c r="AF1229" s="17"/>
      <c r="AG1229" s="17"/>
      <c r="AH1229" s="17"/>
      <c r="AI1229" s="17"/>
      <c r="AJ1229" s="17"/>
      <c r="AK1229" s="17"/>
      <c r="AL1229" s="17"/>
      <c r="AM1229" s="17"/>
      <c r="AN1229" s="17"/>
      <c r="AO1229" s="17"/>
      <c r="AP1229" s="17"/>
      <c r="AQ1229" s="17"/>
      <c r="AR1229" s="17"/>
      <c r="AS1229" s="17"/>
      <c r="AT1229" s="17"/>
      <c r="AU1229" s="17"/>
      <c r="AV1229" s="17"/>
      <c r="AW1229" s="17"/>
      <c r="AX1229" s="17"/>
      <c r="AY1229" s="17"/>
      <c r="AZ1229" s="17"/>
      <c r="BA1229" s="17"/>
      <c r="BB1229" s="17"/>
      <c r="BC1229" s="17"/>
      <c r="BD1229" s="17"/>
      <c r="BE1229" s="17"/>
      <c r="BF1229" s="17"/>
      <c r="BG1229" s="17"/>
      <c r="BH1229" s="17"/>
      <c r="BI1229" s="17"/>
      <c r="BJ1229" s="17"/>
      <c r="BK1229" s="17"/>
      <c r="BL1229" s="17"/>
      <c r="BM1229" s="17"/>
      <c r="BN1229" s="17"/>
      <c r="BO1229" s="17"/>
      <c r="BP1229" s="17"/>
      <c r="BQ1229" s="17"/>
      <c r="BR1229" s="17"/>
      <c r="BS1229" s="17"/>
      <c r="BT1229" s="17"/>
      <c r="BU1229" s="17"/>
      <c r="BV1229" s="17"/>
      <c r="BW1229" s="17"/>
      <c r="BX1229" s="17"/>
      <c r="BY1229" s="17"/>
      <c r="BZ1229" s="17"/>
      <c r="CA1229" s="17"/>
      <c r="CB1229" s="17"/>
      <c r="CC1229" s="17"/>
      <c r="CD1229" s="17"/>
      <c r="CE1229" s="17"/>
      <c r="CF1229" s="17"/>
      <c r="CG1229" s="17"/>
      <c r="CH1229" s="17"/>
      <c r="CI1229" s="17"/>
      <c r="CJ1229" s="17"/>
      <c r="CK1229" s="17"/>
      <c r="CL1229" s="17"/>
      <c r="CM1229" s="17"/>
      <c r="CN1229" s="17"/>
      <c r="CO1229" s="17"/>
      <c r="CP1229" s="17"/>
      <c r="CQ1229" s="17"/>
      <c r="CR1229" s="17"/>
    </row>
    <row r="1230" spans="2:96" x14ac:dyDescent="0.25">
      <c r="B1230" s="6" t="s">
        <v>538</v>
      </c>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17"/>
      <c r="AH1230" s="17"/>
      <c r="AI1230" s="17"/>
      <c r="AJ1230" s="17"/>
      <c r="AK1230" s="17"/>
      <c r="AL1230" s="17"/>
      <c r="AM1230" s="17"/>
      <c r="AN1230" s="17"/>
      <c r="AO1230" s="17"/>
      <c r="AP1230" s="17"/>
      <c r="AQ1230" s="17"/>
      <c r="AR1230" s="17"/>
      <c r="AS1230" s="17"/>
      <c r="AT1230" s="17"/>
      <c r="AU1230" s="17"/>
      <c r="AV1230" s="17"/>
      <c r="AW1230" s="17"/>
      <c r="AX1230" s="17"/>
      <c r="AY1230" s="17"/>
      <c r="AZ1230" s="17"/>
      <c r="BA1230" s="17"/>
      <c r="BB1230" s="17"/>
      <c r="BC1230" s="17"/>
      <c r="BD1230" s="17"/>
      <c r="BE1230" s="17"/>
      <c r="BF1230" s="17"/>
      <c r="BG1230" s="17"/>
      <c r="BH1230" s="17"/>
      <c r="BI1230" s="17"/>
      <c r="BJ1230" s="17"/>
      <c r="BK1230" s="17"/>
      <c r="BL1230" s="17"/>
      <c r="BM1230" s="17"/>
      <c r="BN1230" s="17"/>
      <c r="BO1230" s="17"/>
      <c r="BP1230" s="17"/>
      <c r="BQ1230" s="17"/>
      <c r="BR1230" s="17"/>
      <c r="BS1230" s="17"/>
      <c r="BT1230" s="17"/>
      <c r="BU1230" s="17"/>
      <c r="BV1230" s="17"/>
      <c r="BW1230" s="17"/>
      <c r="BX1230" s="17"/>
      <c r="BY1230" s="17"/>
      <c r="BZ1230" s="17"/>
      <c r="CA1230" s="17"/>
      <c r="CB1230" s="17"/>
      <c r="CC1230" s="17"/>
      <c r="CD1230" s="17"/>
      <c r="CE1230" s="17"/>
      <c r="CF1230" s="17"/>
      <c r="CG1230" s="17"/>
      <c r="CH1230" s="17"/>
      <c r="CI1230" s="17"/>
      <c r="CJ1230" s="17"/>
      <c r="CK1230" s="17"/>
      <c r="CL1230" s="17"/>
      <c r="CM1230" s="17"/>
      <c r="CN1230" s="17"/>
      <c r="CO1230" s="17"/>
      <c r="CP1230" s="17"/>
      <c r="CQ1230" s="17"/>
      <c r="CR1230" s="17"/>
    </row>
    <row r="1231" spans="2:96" x14ac:dyDescent="0.25">
      <c r="B1231" s="24" t="s">
        <v>535</v>
      </c>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c r="AF1231" s="17"/>
      <c r="AG1231" s="17"/>
      <c r="AH1231" s="17"/>
      <c r="AI1231" s="17"/>
      <c r="AJ1231" s="17"/>
      <c r="AK1231" s="17"/>
      <c r="AL1231" s="17"/>
      <c r="AM1231" s="17"/>
      <c r="AN1231" s="17"/>
      <c r="AO1231" s="17"/>
      <c r="AP1231" s="17"/>
      <c r="AQ1231" s="17"/>
      <c r="AR1231" s="17"/>
      <c r="AS1231" s="17"/>
      <c r="AT1231" s="17"/>
      <c r="AU1231" s="17"/>
      <c r="AV1231" s="17"/>
      <c r="AW1231" s="17"/>
      <c r="AX1231" s="17"/>
      <c r="AY1231" s="17"/>
      <c r="AZ1231" s="17"/>
      <c r="BA1231" s="17"/>
      <c r="BB1231" s="17"/>
      <c r="BC1231" s="17"/>
      <c r="BD1231" s="17"/>
      <c r="BE1231" s="17"/>
      <c r="BF1231" s="17"/>
      <c r="BG1231" s="17"/>
      <c r="BH1231" s="17"/>
      <c r="BI1231" s="17"/>
      <c r="BJ1231" s="17"/>
      <c r="BK1231" s="17"/>
      <c r="BL1231" s="17"/>
      <c r="BM1231" s="17"/>
      <c r="BN1231" s="17"/>
      <c r="BO1231" s="17"/>
      <c r="BP1231" s="17"/>
      <c r="BQ1231" s="17"/>
      <c r="BR1231" s="17"/>
      <c r="BS1231" s="17"/>
      <c r="BT1231" s="17"/>
      <c r="BU1231" s="17"/>
      <c r="BV1231" s="17"/>
      <c r="BW1231" s="17"/>
      <c r="BX1231" s="17"/>
      <c r="BY1231" s="17"/>
      <c r="BZ1231" s="17"/>
      <c r="CA1231" s="17"/>
      <c r="CB1231" s="17"/>
      <c r="CC1231" s="17"/>
      <c r="CD1231" s="17"/>
      <c r="CE1231" s="17"/>
      <c r="CF1231" s="17"/>
      <c r="CG1231" s="17"/>
      <c r="CH1231" s="17"/>
      <c r="CI1231" s="17"/>
      <c r="CJ1231" s="17"/>
      <c r="CK1231" s="17"/>
      <c r="CL1231" s="17"/>
      <c r="CM1231" s="17"/>
      <c r="CN1231" s="17"/>
      <c r="CO1231" s="17"/>
      <c r="CP1231" s="17"/>
      <c r="CQ1231" s="17"/>
      <c r="CR1231" s="17"/>
    </row>
    <row r="1232" spans="2:96" x14ac:dyDescent="0.25">
      <c r="B1232" t="s">
        <v>528</v>
      </c>
      <c r="C1232" s="17">
        <v>3.9598222801235601E-2</v>
      </c>
      <c r="D1232" s="17">
        <v>5.59401064244614E-2</v>
      </c>
      <c r="E1232" s="17">
        <v>2.3814236310030799E-2</v>
      </c>
      <c r="F1232" s="17"/>
      <c r="G1232" s="17">
        <v>0.110558935067838</v>
      </c>
      <c r="H1232" s="17">
        <v>3.7059939596560697E-2</v>
      </c>
      <c r="I1232" s="17">
        <v>4.4679870073377197E-2</v>
      </c>
      <c r="J1232" s="17">
        <v>2.0550300511944699E-2</v>
      </c>
      <c r="K1232" s="17">
        <v>9.7829930141472097E-3</v>
      </c>
      <c r="L1232" s="17">
        <v>2.5650067489868499E-2</v>
      </c>
      <c r="M1232" s="17"/>
      <c r="N1232" s="17">
        <v>4.1591245147557902E-2</v>
      </c>
      <c r="O1232" s="17">
        <v>3.6220550281132198E-2</v>
      </c>
      <c r="P1232" s="17">
        <v>3.8483559898873802E-2</v>
      </c>
      <c r="Q1232" s="17">
        <v>4.2368570177101002E-2</v>
      </c>
      <c r="R1232" s="17"/>
      <c r="S1232" s="17">
        <v>7.7650973355699204E-2</v>
      </c>
      <c r="T1232" s="17">
        <v>4.01242432866179E-2</v>
      </c>
      <c r="U1232" s="17">
        <v>2.0481795047745801E-2</v>
      </c>
      <c r="V1232" s="17">
        <v>3.6434185017313103E-2</v>
      </c>
      <c r="W1232" s="17">
        <v>4.7338705296502803E-2</v>
      </c>
      <c r="X1232" s="17">
        <v>2.5251773657701902E-2</v>
      </c>
      <c r="Y1232" s="17">
        <v>4.61200391450233E-2</v>
      </c>
      <c r="Z1232" s="17">
        <v>4.7158310805629697E-2</v>
      </c>
      <c r="AA1232" s="17">
        <v>1.84959208031188E-2</v>
      </c>
      <c r="AB1232" s="17">
        <v>4.2757803932762302E-2</v>
      </c>
      <c r="AC1232" s="17">
        <v>1.25799104591717E-2</v>
      </c>
      <c r="AD1232" s="17">
        <v>3.0994136940496901E-2</v>
      </c>
      <c r="AE1232" s="17"/>
      <c r="AF1232" s="17">
        <v>4.3839517031820603E-2</v>
      </c>
      <c r="AG1232" s="17">
        <v>4.1964178596511803E-2</v>
      </c>
      <c r="AH1232" s="17">
        <v>4.2305684378623101E-2</v>
      </c>
      <c r="AI1232" s="17">
        <v>5.1158894154139899E-2</v>
      </c>
      <c r="AJ1232" s="17">
        <v>2.4312046894449501E-2</v>
      </c>
      <c r="AK1232" s="17"/>
      <c r="AL1232" s="17">
        <v>6.8429979154343096E-2</v>
      </c>
      <c r="AM1232" s="17">
        <v>4.73266072459416E-2</v>
      </c>
      <c r="AN1232" s="17">
        <v>3.8670656437619397E-2</v>
      </c>
      <c r="AO1232" s="17"/>
      <c r="AP1232" s="17">
        <v>3.2512740746179401E-2</v>
      </c>
      <c r="AQ1232" s="17">
        <v>4.3291689290474097E-2</v>
      </c>
      <c r="AR1232" s="17">
        <v>4.7695590165016198E-2</v>
      </c>
      <c r="AS1232" s="17">
        <v>2.99952754906073E-2</v>
      </c>
      <c r="AT1232" s="17">
        <v>5.30763338195087E-2</v>
      </c>
      <c r="AU1232" s="17"/>
      <c r="AV1232" s="17">
        <v>0</v>
      </c>
      <c r="AW1232" s="17">
        <v>2.6785228981911401E-2</v>
      </c>
      <c r="AX1232" s="17">
        <v>5.5740798090289E-2</v>
      </c>
      <c r="AY1232" s="17">
        <v>1.2832080196344501E-2</v>
      </c>
      <c r="AZ1232" s="17">
        <v>4.5419230897793199E-2</v>
      </c>
      <c r="BA1232" s="17">
        <v>3.19668942519351E-2</v>
      </c>
      <c r="BB1232" s="17">
        <v>4.8732338199007803E-2</v>
      </c>
      <c r="BC1232" s="17">
        <v>3.7794057490249798E-2</v>
      </c>
      <c r="BD1232" s="17">
        <v>1.65336623273219E-2</v>
      </c>
      <c r="BE1232" s="17">
        <v>0</v>
      </c>
      <c r="BF1232" s="17">
        <v>5.43047495539963E-2</v>
      </c>
      <c r="BG1232" s="17">
        <v>4.5789607497430197E-2</v>
      </c>
      <c r="BH1232" s="17">
        <v>2.8881707968872301E-2</v>
      </c>
      <c r="BI1232" s="17">
        <v>0</v>
      </c>
      <c r="BJ1232" s="17">
        <v>0.180452779348173</v>
      </c>
      <c r="BK1232" s="17">
        <v>0.110313549485047</v>
      </c>
      <c r="BL1232" s="17"/>
      <c r="BM1232" s="17">
        <v>6.9727705058364106E-2</v>
      </c>
      <c r="BN1232" s="17">
        <v>3.2813918829396799E-2</v>
      </c>
      <c r="BO1232" s="17">
        <v>4.2494912022578102E-2</v>
      </c>
      <c r="BP1232" s="17">
        <v>2.7420984562564098E-2</v>
      </c>
      <c r="BQ1232" s="17">
        <v>2.17384300711558E-2</v>
      </c>
      <c r="BR1232" s="17">
        <v>2.2373338674969299E-2</v>
      </c>
      <c r="BS1232" s="17"/>
      <c r="BT1232" s="17">
        <v>5.08412491698381E-2</v>
      </c>
      <c r="BU1232" s="17">
        <v>2.2470155549415199E-2</v>
      </c>
      <c r="BV1232" s="17"/>
      <c r="BW1232" s="17">
        <v>6.6943004241415194E-2</v>
      </c>
      <c r="BX1232" s="17">
        <v>2.61632897093548E-2</v>
      </c>
      <c r="BY1232" s="17"/>
      <c r="BZ1232" s="17">
        <v>4.0606199659898499E-2</v>
      </c>
      <c r="CA1232" s="17">
        <v>1.9595323806903701E-2</v>
      </c>
      <c r="CB1232" s="17">
        <v>0.106952878754667</v>
      </c>
      <c r="CC1232" s="17"/>
      <c r="CD1232" s="17">
        <v>3.6472393436395197E-2</v>
      </c>
      <c r="CE1232" s="17">
        <v>9.5674513592623897E-2</v>
      </c>
      <c r="CF1232" s="17">
        <v>3.5300898172964702E-2</v>
      </c>
      <c r="CG1232" s="17"/>
      <c r="CH1232" s="17">
        <v>3.1241206152064799E-2</v>
      </c>
      <c r="CI1232" s="17">
        <v>6.9192571854521795E-2</v>
      </c>
      <c r="CJ1232" s="17">
        <v>4.3526002167232097E-2</v>
      </c>
      <c r="CK1232" s="17"/>
      <c r="CL1232" s="17">
        <v>4.2640229139372099E-2</v>
      </c>
      <c r="CM1232" s="17">
        <v>3.9178545064745898E-2</v>
      </c>
      <c r="CN1232" s="17"/>
      <c r="CO1232" s="17">
        <v>0.12093662099165201</v>
      </c>
      <c r="CP1232" s="17">
        <v>3.9079593899373502E-2</v>
      </c>
      <c r="CQ1232" s="17">
        <v>3.01500484698543E-2</v>
      </c>
      <c r="CR1232" s="17">
        <v>2.9186606310138301E-2</v>
      </c>
    </row>
    <row r="1233" spans="2:96" x14ac:dyDescent="0.25">
      <c r="B1233" t="s">
        <v>529</v>
      </c>
      <c r="C1233" s="17">
        <v>0.105322062654764</v>
      </c>
      <c r="D1233" s="17">
        <v>0.103581977160889</v>
      </c>
      <c r="E1233" s="17">
        <v>0.106549208020117</v>
      </c>
      <c r="F1233" s="17"/>
      <c r="G1233" s="17">
        <v>0.16759147663148999</v>
      </c>
      <c r="H1233" s="17">
        <v>9.6141773055707203E-2</v>
      </c>
      <c r="I1233" s="17">
        <v>0.131183868687965</v>
      </c>
      <c r="J1233" s="17">
        <v>0.111637428976224</v>
      </c>
      <c r="K1233" s="17">
        <v>8.8189186647524606E-2</v>
      </c>
      <c r="L1233" s="17">
        <v>5.6488677351586802E-2</v>
      </c>
      <c r="M1233" s="17"/>
      <c r="N1233" s="17">
        <v>0.13261053780391699</v>
      </c>
      <c r="O1233" s="17">
        <v>0.108734568688101</v>
      </c>
      <c r="P1233" s="17">
        <v>8.7264969151031602E-2</v>
      </c>
      <c r="Q1233" s="17">
        <v>8.9288238871686507E-2</v>
      </c>
      <c r="R1233" s="17"/>
      <c r="S1233" s="17">
        <v>0.150957112717204</v>
      </c>
      <c r="T1233" s="17">
        <v>0.115065755407181</v>
      </c>
      <c r="U1233" s="17">
        <v>6.7784424182187594E-2</v>
      </c>
      <c r="V1233" s="17">
        <v>0.107491936282606</v>
      </c>
      <c r="W1233" s="17">
        <v>0.120043387618864</v>
      </c>
      <c r="X1233" s="17">
        <v>0.10266604389924899</v>
      </c>
      <c r="Y1233" s="17">
        <v>8.7344028809803895E-2</v>
      </c>
      <c r="Z1233" s="17">
        <v>3.2605745517692603E-2</v>
      </c>
      <c r="AA1233" s="17">
        <v>0.101004813619701</v>
      </c>
      <c r="AB1233" s="17">
        <v>0.10545910289142101</v>
      </c>
      <c r="AC1233" s="17">
        <v>5.2345954262717098E-2</v>
      </c>
      <c r="AD1233" s="17">
        <v>0.16636971342988199</v>
      </c>
      <c r="AE1233" s="17"/>
      <c r="AF1233" s="17">
        <v>9.4309212671201501E-2</v>
      </c>
      <c r="AG1233" s="17">
        <v>0.138907453584485</v>
      </c>
      <c r="AH1233" s="17">
        <v>0.101180502097096</v>
      </c>
      <c r="AI1233" s="17">
        <v>8.4718806577286004E-2</v>
      </c>
      <c r="AJ1233" s="17">
        <v>6.20286948024832E-2</v>
      </c>
      <c r="AK1233" s="17"/>
      <c r="AL1233" s="17">
        <v>0.10575595618724901</v>
      </c>
      <c r="AM1233" s="17">
        <v>0.122826950415223</v>
      </c>
      <c r="AN1233" s="17">
        <v>0.14544266981526299</v>
      </c>
      <c r="AO1233" s="17"/>
      <c r="AP1233" s="17">
        <v>8.3553745732962606E-2</v>
      </c>
      <c r="AQ1233" s="17">
        <v>0.115943096519596</v>
      </c>
      <c r="AR1233" s="17">
        <v>0.111846012365414</v>
      </c>
      <c r="AS1233" s="17">
        <v>0.144911200702041</v>
      </c>
      <c r="AT1233" s="17">
        <v>8.8286675972429896E-2</v>
      </c>
      <c r="AU1233" s="17"/>
      <c r="AV1233" s="17">
        <v>0</v>
      </c>
      <c r="AW1233" s="17">
        <v>8.0502523917957397E-2</v>
      </c>
      <c r="AX1233" s="17">
        <v>6.0871719642474703E-2</v>
      </c>
      <c r="AY1233" s="17">
        <v>9.4690196421720593E-2</v>
      </c>
      <c r="AZ1233" s="17">
        <v>0.12423102256391</v>
      </c>
      <c r="BA1233" s="17">
        <v>6.2898594598498198E-2</v>
      </c>
      <c r="BB1233" s="17">
        <v>0.103638034970402</v>
      </c>
      <c r="BC1233" s="17">
        <v>0.15646246020715099</v>
      </c>
      <c r="BD1233" s="17">
        <v>9.6663917071679206E-2</v>
      </c>
      <c r="BE1233" s="17">
        <v>0.12480315422459699</v>
      </c>
      <c r="BF1233" s="17">
        <v>0.119950169112124</v>
      </c>
      <c r="BG1233" s="17">
        <v>0.121785802769172</v>
      </c>
      <c r="BH1233" s="17">
        <v>0.115844536204044</v>
      </c>
      <c r="BI1233" s="17">
        <v>0.105720234259731</v>
      </c>
      <c r="BJ1233" s="17">
        <v>8.6959348016546895E-2</v>
      </c>
      <c r="BK1233" s="17">
        <v>0.20259216457765</v>
      </c>
      <c r="BL1233" s="17"/>
      <c r="BM1233" s="17">
        <v>0.135927367530467</v>
      </c>
      <c r="BN1233" s="17">
        <v>9.3660103849082701E-2</v>
      </c>
      <c r="BO1233" s="17">
        <v>9.0804710880074399E-2</v>
      </c>
      <c r="BP1233" s="17">
        <v>0.114669922031477</v>
      </c>
      <c r="BQ1233" s="17">
        <v>7.7378790401061506E-2</v>
      </c>
      <c r="BR1233" s="17">
        <v>9.7832208022688202E-2</v>
      </c>
      <c r="BS1233" s="17"/>
      <c r="BT1233" s="17">
        <v>0.10543824056393</v>
      </c>
      <c r="BU1233" s="17">
        <v>0.107151889223527</v>
      </c>
      <c r="BV1233" s="17"/>
      <c r="BW1233" s="17">
        <v>0.106533096594814</v>
      </c>
      <c r="BX1233" s="17">
        <v>0.10455359397870399</v>
      </c>
      <c r="BY1233" s="17"/>
      <c r="BZ1233" s="17">
        <v>0.101783846429414</v>
      </c>
      <c r="CA1233" s="17">
        <v>0.12281466188569699</v>
      </c>
      <c r="CB1233" s="17">
        <v>0.117101089949235</v>
      </c>
      <c r="CC1233" s="17"/>
      <c r="CD1233" s="17">
        <v>0.100879496716097</v>
      </c>
      <c r="CE1233" s="17">
        <v>0.103779787156294</v>
      </c>
      <c r="CF1233" s="17">
        <v>0.13293766431453799</v>
      </c>
      <c r="CG1233" s="17"/>
      <c r="CH1233" s="17">
        <v>0.105244088492643</v>
      </c>
      <c r="CI1233" s="17">
        <v>0.10755887757452599</v>
      </c>
      <c r="CJ1233" s="17">
        <v>0.10948617296819101</v>
      </c>
      <c r="CK1233" s="17"/>
      <c r="CL1233" s="17">
        <v>0.10467944337804699</v>
      </c>
      <c r="CM1233" s="17">
        <v>0.10481733047759501</v>
      </c>
      <c r="CN1233" s="17"/>
      <c r="CO1233" s="17">
        <v>0.15320840977767899</v>
      </c>
      <c r="CP1233" s="17">
        <v>0.101376409521936</v>
      </c>
      <c r="CQ1233" s="17">
        <v>0.10956602833354</v>
      </c>
      <c r="CR1233" s="17">
        <v>8.7080941550429405E-2</v>
      </c>
    </row>
    <row r="1234" spans="2:96" x14ac:dyDescent="0.25">
      <c r="B1234" t="s">
        <v>530</v>
      </c>
      <c r="C1234" s="17">
        <v>0.51648280057884199</v>
      </c>
      <c r="D1234" s="17">
        <v>0.50475005575418397</v>
      </c>
      <c r="E1234" s="17">
        <v>0.52860206756425698</v>
      </c>
      <c r="F1234" s="17"/>
      <c r="G1234" s="17">
        <v>0.39818112259522298</v>
      </c>
      <c r="H1234" s="17">
        <v>0.51558282395561905</v>
      </c>
      <c r="I1234" s="17">
        <v>0.44222589849425797</v>
      </c>
      <c r="J1234" s="17">
        <v>0.48167659944410102</v>
      </c>
      <c r="K1234" s="17">
        <v>0.575920209175947</v>
      </c>
      <c r="L1234" s="17">
        <v>0.64536313060515305</v>
      </c>
      <c r="M1234" s="17"/>
      <c r="N1234" s="17">
        <v>0.50915800736026495</v>
      </c>
      <c r="O1234" s="17">
        <v>0.498260400296757</v>
      </c>
      <c r="P1234" s="17">
        <v>0.54433664629297795</v>
      </c>
      <c r="Q1234" s="17">
        <v>0.51571930172395497</v>
      </c>
      <c r="R1234" s="17"/>
      <c r="S1234" s="17">
        <v>0.46585099068249303</v>
      </c>
      <c r="T1234" s="17">
        <v>0.52861524823044803</v>
      </c>
      <c r="U1234" s="17">
        <v>0.49476777243327402</v>
      </c>
      <c r="V1234" s="17">
        <v>0.57787074516335801</v>
      </c>
      <c r="W1234" s="17">
        <v>0.54328567774494996</v>
      </c>
      <c r="X1234" s="17">
        <v>0.55710485172242796</v>
      </c>
      <c r="Y1234" s="17">
        <v>0.52618949757563505</v>
      </c>
      <c r="Z1234" s="17">
        <v>0.56189355476430003</v>
      </c>
      <c r="AA1234" s="17">
        <v>0.54351365738281898</v>
      </c>
      <c r="AB1234" s="17">
        <v>0.44925803347202498</v>
      </c>
      <c r="AC1234" s="17">
        <v>0.53252022775973196</v>
      </c>
      <c r="AD1234" s="17">
        <v>0.37836441608476301</v>
      </c>
      <c r="AE1234" s="17"/>
      <c r="AF1234" s="17">
        <v>0.54118431373698805</v>
      </c>
      <c r="AG1234" s="17">
        <v>0.463622531098552</v>
      </c>
      <c r="AH1234" s="17">
        <v>0.58605039428059102</v>
      </c>
      <c r="AI1234" s="17">
        <v>0.440500707312171</v>
      </c>
      <c r="AJ1234" s="17">
        <v>0.58971520569682501</v>
      </c>
      <c r="AK1234" s="17"/>
      <c r="AL1234" s="17">
        <v>0.53120685850944704</v>
      </c>
      <c r="AM1234" s="17">
        <v>0.47669453266973399</v>
      </c>
      <c r="AN1234" s="17">
        <v>0.45779040891132</v>
      </c>
      <c r="AO1234" s="17"/>
      <c r="AP1234" s="17">
        <v>0.55113587326810398</v>
      </c>
      <c r="AQ1234" s="17">
        <v>0.49987679711444599</v>
      </c>
      <c r="AR1234" s="17">
        <v>0.49088742606459002</v>
      </c>
      <c r="AS1234" s="17">
        <v>0.48233502865156003</v>
      </c>
      <c r="AT1234" s="17">
        <v>0.64580626924853002</v>
      </c>
      <c r="AU1234" s="17"/>
      <c r="AV1234" s="17">
        <v>0.54565140286124003</v>
      </c>
      <c r="AW1234" s="17">
        <v>0.50435208476327797</v>
      </c>
      <c r="AX1234" s="17">
        <v>0.589375774602517</v>
      </c>
      <c r="AY1234" s="17">
        <v>0.51051291564971202</v>
      </c>
      <c r="AZ1234" s="17">
        <v>0.48680780571799798</v>
      </c>
      <c r="BA1234" s="17">
        <v>0.57079142112340597</v>
      </c>
      <c r="BB1234" s="17">
        <v>0.49223206741067399</v>
      </c>
      <c r="BC1234" s="17">
        <v>0.52759314883851105</v>
      </c>
      <c r="BD1234" s="17">
        <v>0.53142944740261899</v>
      </c>
      <c r="BE1234" s="17">
        <v>0.57922268399694299</v>
      </c>
      <c r="BF1234" s="17">
        <v>0.46171057852403302</v>
      </c>
      <c r="BG1234" s="17">
        <v>0.48997009510973899</v>
      </c>
      <c r="BH1234" s="17">
        <v>0.47797496969374398</v>
      </c>
      <c r="BI1234" s="17">
        <v>0.492503075511943</v>
      </c>
      <c r="BJ1234" s="17">
        <v>0.48246084714195703</v>
      </c>
      <c r="BK1234" s="17">
        <v>0.38699143498591498</v>
      </c>
      <c r="BL1234" s="17"/>
      <c r="BM1234" s="17">
        <v>0.48394994023905002</v>
      </c>
      <c r="BN1234" s="17">
        <v>0.53808062470481299</v>
      </c>
      <c r="BO1234" s="17">
        <v>0.49267281565124299</v>
      </c>
      <c r="BP1234" s="17">
        <v>0.50772911756232697</v>
      </c>
      <c r="BQ1234" s="17">
        <v>0.58820285911883097</v>
      </c>
      <c r="BR1234" s="17">
        <v>0.49522710258573499</v>
      </c>
      <c r="BS1234" s="17"/>
      <c r="BT1234" s="17">
        <v>0.50914834685391996</v>
      </c>
      <c r="BU1234" s="17">
        <v>0.52907987689974301</v>
      </c>
      <c r="BV1234" s="17"/>
      <c r="BW1234" s="17">
        <v>0.50553505006154997</v>
      </c>
      <c r="BX1234" s="17">
        <v>0.53391437868841296</v>
      </c>
      <c r="BY1234" s="17"/>
      <c r="BZ1234" s="17">
        <v>0.52585952641738398</v>
      </c>
      <c r="CA1234" s="17">
        <v>0.48845208494289599</v>
      </c>
      <c r="CB1234" s="17">
        <v>0.455712587897527</v>
      </c>
      <c r="CC1234" s="17"/>
      <c r="CD1234" s="17">
        <v>0.53542417657122698</v>
      </c>
      <c r="CE1234" s="17">
        <v>0.45974175218255398</v>
      </c>
      <c r="CF1234" s="17">
        <v>0.49624169540082902</v>
      </c>
      <c r="CG1234" s="17"/>
      <c r="CH1234" s="17">
        <v>0.53696659762954602</v>
      </c>
      <c r="CI1234" s="17">
        <v>0.42953563993799798</v>
      </c>
      <c r="CJ1234" s="17">
        <v>0.50020875596674597</v>
      </c>
      <c r="CK1234" s="17"/>
      <c r="CL1234" s="17">
        <v>0.50359466710997902</v>
      </c>
      <c r="CM1234" s="17">
        <v>0.53616937176660895</v>
      </c>
      <c r="CN1234" s="17"/>
      <c r="CO1234" s="17">
        <v>0.454058188342984</v>
      </c>
      <c r="CP1234" s="17">
        <v>0.55154715179931002</v>
      </c>
      <c r="CQ1234" s="17">
        <v>0.53894847289611603</v>
      </c>
      <c r="CR1234" s="17">
        <v>0.42835124993618101</v>
      </c>
    </row>
    <row r="1235" spans="2:96" x14ac:dyDescent="0.25">
      <c r="B1235" t="s">
        <v>531</v>
      </c>
      <c r="C1235" s="17">
        <v>0.168045113664993</v>
      </c>
      <c r="D1235" s="17">
        <v>0.16309758196638</v>
      </c>
      <c r="E1235" s="17">
        <v>0.172762331959191</v>
      </c>
      <c r="F1235" s="17"/>
      <c r="G1235" s="17">
        <v>0.15885648802187999</v>
      </c>
      <c r="H1235" s="17">
        <v>0.14900562281029001</v>
      </c>
      <c r="I1235" s="17">
        <v>0.184524435947061</v>
      </c>
      <c r="J1235" s="17">
        <v>0.17953122426668799</v>
      </c>
      <c r="K1235" s="17">
        <v>0.18951508559041599</v>
      </c>
      <c r="L1235" s="17">
        <v>0.152587425243701</v>
      </c>
      <c r="M1235" s="17"/>
      <c r="N1235" s="17">
        <v>0.18044948600527899</v>
      </c>
      <c r="O1235" s="17">
        <v>0.17304608325613399</v>
      </c>
      <c r="P1235" s="17">
        <v>0.151772559250092</v>
      </c>
      <c r="Q1235" s="17">
        <v>0.16559395307451399</v>
      </c>
      <c r="R1235" s="17"/>
      <c r="S1235" s="17">
        <v>0.17824559795763401</v>
      </c>
      <c r="T1235" s="17">
        <v>0.151415425880018</v>
      </c>
      <c r="U1235" s="17">
        <v>0.21632310552157299</v>
      </c>
      <c r="V1235" s="17">
        <v>0.134325537642143</v>
      </c>
      <c r="W1235" s="17">
        <v>0.17047733801253101</v>
      </c>
      <c r="X1235" s="17">
        <v>0.16454454388548201</v>
      </c>
      <c r="Y1235" s="17">
        <v>0.17587471160606899</v>
      </c>
      <c r="Z1235" s="17">
        <v>0.239679103211244</v>
      </c>
      <c r="AA1235" s="17">
        <v>0.137424073358762</v>
      </c>
      <c r="AB1235" s="17">
        <v>0.170290055980997</v>
      </c>
      <c r="AC1235" s="17">
        <v>0.18502825957588601</v>
      </c>
      <c r="AD1235" s="17">
        <v>0.13117637857079001</v>
      </c>
      <c r="AE1235" s="17"/>
      <c r="AF1235" s="17">
        <v>0.16637422950833899</v>
      </c>
      <c r="AG1235" s="17">
        <v>0.18367946446583899</v>
      </c>
      <c r="AH1235" s="17">
        <v>0.19036599520140199</v>
      </c>
      <c r="AI1235" s="17">
        <v>0.24590979950185901</v>
      </c>
      <c r="AJ1235" s="17">
        <v>0.12703101947986001</v>
      </c>
      <c r="AK1235" s="17"/>
      <c r="AL1235" s="17">
        <v>0.158221868465558</v>
      </c>
      <c r="AM1235" s="17">
        <v>0.19637581694790701</v>
      </c>
      <c r="AN1235" s="17">
        <v>0.203030377421731</v>
      </c>
      <c r="AO1235" s="17"/>
      <c r="AP1235" s="17">
        <v>0.17705262277860201</v>
      </c>
      <c r="AQ1235" s="17">
        <v>0.16008581147720499</v>
      </c>
      <c r="AR1235" s="17">
        <v>0.15873011019580399</v>
      </c>
      <c r="AS1235" s="17">
        <v>0.210663914365667</v>
      </c>
      <c r="AT1235" s="17">
        <v>0.122876083231413</v>
      </c>
      <c r="AU1235" s="17"/>
      <c r="AV1235" s="17">
        <v>0</v>
      </c>
      <c r="AW1235" s="17">
        <v>0.18992288619182099</v>
      </c>
      <c r="AX1235" s="17">
        <v>0.13353468397166701</v>
      </c>
      <c r="AY1235" s="17">
        <v>0.16878024351021301</v>
      </c>
      <c r="AZ1235" s="17">
        <v>0.150500147452269</v>
      </c>
      <c r="BA1235" s="17">
        <v>0.17883243529606299</v>
      </c>
      <c r="BB1235" s="17">
        <v>0.18148952178592501</v>
      </c>
      <c r="BC1235" s="17">
        <v>0.11786913458491199</v>
      </c>
      <c r="BD1235" s="17">
        <v>0.20605620310338901</v>
      </c>
      <c r="BE1235" s="17">
        <v>0.16327020986457</v>
      </c>
      <c r="BF1235" s="17">
        <v>0.17313897064844899</v>
      </c>
      <c r="BG1235" s="17">
        <v>0.14402805485074499</v>
      </c>
      <c r="BH1235" s="17">
        <v>0.23788391262178099</v>
      </c>
      <c r="BI1235" s="17">
        <v>0.26585887120914597</v>
      </c>
      <c r="BJ1235" s="17">
        <v>0.14051368371959</v>
      </c>
      <c r="BK1235" s="17">
        <v>0.12533252518256</v>
      </c>
      <c r="BL1235" s="17"/>
      <c r="BM1235" s="17">
        <v>0.14624124395259699</v>
      </c>
      <c r="BN1235" s="17">
        <v>0.17979625595718501</v>
      </c>
      <c r="BO1235" s="17">
        <v>0.20306149710183299</v>
      </c>
      <c r="BP1235" s="17">
        <v>0.15709753432552701</v>
      </c>
      <c r="BQ1235" s="17">
        <v>0.160986506826852</v>
      </c>
      <c r="BR1235" s="17">
        <v>0.157726854258745</v>
      </c>
      <c r="BS1235" s="17"/>
      <c r="BT1235" s="17">
        <v>0.167709604052973</v>
      </c>
      <c r="BU1235" s="17">
        <v>0.169473123125292</v>
      </c>
      <c r="BV1235" s="17"/>
      <c r="BW1235" s="17">
        <v>0.168350021140553</v>
      </c>
      <c r="BX1235" s="17">
        <v>0.17115790720513399</v>
      </c>
      <c r="BY1235" s="17"/>
      <c r="BZ1235" s="17">
        <v>0.16758891950950899</v>
      </c>
      <c r="CA1235" s="17">
        <v>0.18687532690532199</v>
      </c>
      <c r="CB1235" s="17">
        <v>0.14363156041019701</v>
      </c>
      <c r="CC1235" s="17"/>
      <c r="CD1235" s="17">
        <v>0.171937622050363</v>
      </c>
      <c r="CE1235" s="17">
        <v>0.119898622696648</v>
      </c>
      <c r="CF1235" s="17">
        <v>0.16158229393804999</v>
      </c>
      <c r="CG1235" s="17"/>
      <c r="CH1235" s="17">
        <v>0.16953765973271601</v>
      </c>
      <c r="CI1235" s="17">
        <v>0.15640809981140999</v>
      </c>
      <c r="CJ1235" s="17">
        <v>0.193333741802863</v>
      </c>
      <c r="CK1235" s="17"/>
      <c r="CL1235" s="17">
        <v>0.17611690979272701</v>
      </c>
      <c r="CM1235" s="17">
        <v>0.16215570915902999</v>
      </c>
      <c r="CN1235" s="17"/>
      <c r="CO1235" s="17">
        <v>0.165352445459647</v>
      </c>
      <c r="CP1235" s="17">
        <v>0.177106059120818</v>
      </c>
      <c r="CQ1235" s="17">
        <v>0.158413473240342</v>
      </c>
      <c r="CR1235" s="17">
        <v>0.17040505993784799</v>
      </c>
    </row>
    <row r="1236" spans="2:96" x14ac:dyDescent="0.25">
      <c r="B1236" t="s">
        <v>532</v>
      </c>
      <c r="C1236" s="17">
        <v>9.2916538566705606E-2</v>
      </c>
      <c r="D1236" s="17">
        <v>0.110591369822261</v>
      </c>
      <c r="E1236" s="17">
        <v>7.4949871788075398E-2</v>
      </c>
      <c r="F1236" s="17"/>
      <c r="G1236" s="17">
        <v>6.8755377450942595E-2</v>
      </c>
      <c r="H1236" s="17">
        <v>0.103415508458335</v>
      </c>
      <c r="I1236" s="17">
        <v>0.127329063066217</v>
      </c>
      <c r="J1236" s="17">
        <v>0.121107370495707</v>
      </c>
      <c r="K1236" s="17">
        <v>6.6825717738997301E-2</v>
      </c>
      <c r="L1236" s="17">
        <v>6.6874482730064702E-2</v>
      </c>
      <c r="M1236" s="17"/>
      <c r="N1236" s="17">
        <v>8.1517413813917805E-2</v>
      </c>
      <c r="O1236" s="17">
        <v>9.1168902391544807E-2</v>
      </c>
      <c r="P1236" s="17">
        <v>9.5641233443520796E-2</v>
      </c>
      <c r="Q1236" s="17">
        <v>0.103493705118355</v>
      </c>
      <c r="R1236" s="17"/>
      <c r="S1236" s="17">
        <v>5.2334737817310101E-2</v>
      </c>
      <c r="T1236" s="17">
        <v>9.9181807151562801E-2</v>
      </c>
      <c r="U1236" s="17">
        <v>0.109648443632476</v>
      </c>
      <c r="V1236" s="17">
        <v>8.8754834315747697E-2</v>
      </c>
      <c r="W1236" s="17">
        <v>6.6649560641193498E-2</v>
      </c>
      <c r="X1236" s="17">
        <v>6.7540531075994101E-2</v>
      </c>
      <c r="Y1236" s="17">
        <v>0.115495258020671</v>
      </c>
      <c r="Z1236" s="17">
        <v>6.8051084088159103E-2</v>
      </c>
      <c r="AA1236" s="17">
        <v>0.13132847518250901</v>
      </c>
      <c r="AB1236" s="17">
        <v>0.12389993025698499</v>
      </c>
      <c r="AC1236" s="17">
        <v>5.9749731012554097E-2</v>
      </c>
      <c r="AD1236" s="17">
        <v>0.15462105333576601</v>
      </c>
      <c r="AE1236" s="17"/>
      <c r="AF1236" s="17">
        <v>8.3512456108520705E-2</v>
      </c>
      <c r="AG1236" s="17">
        <v>0.119851261480916</v>
      </c>
      <c r="AH1236" s="17">
        <v>3.7186253976161598E-2</v>
      </c>
      <c r="AI1236" s="17">
        <v>0.11184031919328601</v>
      </c>
      <c r="AJ1236" s="17">
        <v>7.65629089861007E-2</v>
      </c>
      <c r="AK1236" s="17"/>
      <c r="AL1236" s="17">
        <v>6.6900688785817397E-2</v>
      </c>
      <c r="AM1236" s="17">
        <v>0.103541513948328</v>
      </c>
      <c r="AN1236" s="17">
        <v>9.4033572283585401E-2</v>
      </c>
      <c r="AO1236" s="17"/>
      <c r="AP1236" s="17">
        <v>7.5364901149456598E-2</v>
      </c>
      <c r="AQ1236" s="17">
        <v>9.4080076954906305E-2</v>
      </c>
      <c r="AR1236" s="17">
        <v>0.119940169114715</v>
      </c>
      <c r="AS1236" s="17">
        <v>6.2517403262125404E-2</v>
      </c>
      <c r="AT1236" s="17">
        <v>2.92037482407419E-2</v>
      </c>
      <c r="AU1236" s="17"/>
      <c r="AV1236" s="17">
        <v>0.15759437761936301</v>
      </c>
      <c r="AW1236" s="17">
        <v>9.91045741569231E-2</v>
      </c>
      <c r="AX1236" s="17">
        <v>9.22504407129566E-2</v>
      </c>
      <c r="AY1236" s="17">
        <v>0.11557563983247</v>
      </c>
      <c r="AZ1236" s="17">
        <v>7.4672223953055103E-2</v>
      </c>
      <c r="BA1236" s="17">
        <v>8.0247927955471102E-2</v>
      </c>
      <c r="BB1236" s="17">
        <v>0.12753884226255299</v>
      </c>
      <c r="BC1236" s="17">
        <v>9.3175027056168203E-2</v>
      </c>
      <c r="BD1236" s="17">
        <v>7.8475839349002804E-2</v>
      </c>
      <c r="BE1236" s="17">
        <v>8.2625449120355507E-2</v>
      </c>
      <c r="BF1236" s="17">
        <v>0.100257412972923</v>
      </c>
      <c r="BG1236" s="17">
        <v>0.12836965663010599</v>
      </c>
      <c r="BH1236" s="17">
        <v>7.5887489651290704E-2</v>
      </c>
      <c r="BI1236" s="17">
        <v>0.11674185398423401</v>
      </c>
      <c r="BJ1236" s="17">
        <v>1.88184797078354E-2</v>
      </c>
      <c r="BK1236" s="17">
        <v>0.143339258185049</v>
      </c>
      <c r="BL1236" s="17"/>
      <c r="BM1236" s="17">
        <v>9.6667464370788395E-2</v>
      </c>
      <c r="BN1236" s="17">
        <v>9.9141437940112695E-2</v>
      </c>
      <c r="BO1236" s="17">
        <v>6.4135987415291806E-2</v>
      </c>
      <c r="BP1236" s="17">
        <v>0.109215100425374</v>
      </c>
      <c r="BQ1236" s="17">
        <v>7.5109466423074603E-2</v>
      </c>
      <c r="BR1236" s="17">
        <v>9.3280776901949206E-2</v>
      </c>
      <c r="BS1236" s="17"/>
      <c r="BT1236" s="17">
        <v>8.8246714217784197E-2</v>
      </c>
      <c r="BU1236" s="17">
        <v>0.100018446990997</v>
      </c>
      <c r="BV1236" s="17"/>
      <c r="BW1236" s="17">
        <v>8.6799538741091198E-2</v>
      </c>
      <c r="BX1236" s="17">
        <v>9.5008085828516303E-2</v>
      </c>
      <c r="BY1236" s="17"/>
      <c r="BZ1236" s="17">
        <v>8.8327519730187098E-2</v>
      </c>
      <c r="CA1236" s="17">
        <v>0.111232532449326</v>
      </c>
      <c r="CB1236" s="17">
        <v>0.11317958426496599</v>
      </c>
      <c r="CC1236" s="17"/>
      <c r="CD1236" s="17">
        <v>8.4241722099885993E-2</v>
      </c>
      <c r="CE1236" s="17">
        <v>0.10891750796370001</v>
      </c>
      <c r="CF1236" s="17">
        <v>0.116972532865196</v>
      </c>
      <c r="CG1236" s="17"/>
      <c r="CH1236" s="17">
        <v>8.51434390540175E-2</v>
      </c>
      <c r="CI1236" s="17">
        <v>0.13731075425434799</v>
      </c>
      <c r="CJ1236" s="17">
        <v>8.6978712402714195E-2</v>
      </c>
      <c r="CK1236" s="17"/>
      <c r="CL1236" s="17">
        <v>0.10447663797647801</v>
      </c>
      <c r="CM1236" s="17">
        <v>8.1476831389496907E-2</v>
      </c>
      <c r="CN1236" s="17"/>
      <c r="CO1236" s="17">
        <v>5.93372643335306E-2</v>
      </c>
      <c r="CP1236" s="17">
        <v>6.9875315677082106E-2</v>
      </c>
      <c r="CQ1236" s="17">
        <v>8.3333326978284494E-2</v>
      </c>
      <c r="CR1236" s="17">
        <v>0.16807820437005699</v>
      </c>
    </row>
    <row r="1237" spans="2:96" x14ac:dyDescent="0.25">
      <c r="B1237" t="s">
        <v>533</v>
      </c>
      <c r="C1237" s="17">
        <v>3.4806662955351703E-2</v>
      </c>
      <c r="D1237" s="17">
        <v>2.7176490721536401E-2</v>
      </c>
      <c r="E1237" s="17">
        <v>4.2464055345962398E-2</v>
      </c>
      <c r="F1237" s="17"/>
      <c r="G1237" s="17">
        <v>5.3268357133149098E-2</v>
      </c>
      <c r="H1237" s="17">
        <v>6.6151412067530294E-2</v>
      </c>
      <c r="I1237" s="17">
        <v>2.7258055118391002E-2</v>
      </c>
      <c r="J1237" s="17">
        <v>2.94502631103476E-2</v>
      </c>
      <c r="K1237" s="17">
        <v>2.4716196791941699E-2</v>
      </c>
      <c r="L1237" s="17">
        <v>1.4079343397427E-2</v>
      </c>
      <c r="M1237" s="17"/>
      <c r="N1237" s="17">
        <v>2.1709251666001999E-2</v>
      </c>
      <c r="O1237" s="17">
        <v>4.6851458851785301E-2</v>
      </c>
      <c r="P1237" s="17">
        <v>3.6167983167769702E-2</v>
      </c>
      <c r="Q1237" s="17">
        <v>3.5647944291886002E-2</v>
      </c>
      <c r="R1237" s="17"/>
      <c r="S1237" s="17">
        <v>4.5806827567947697E-2</v>
      </c>
      <c r="T1237" s="17">
        <v>1.95916532921304E-2</v>
      </c>
      <c r="U1237" s="17">
        <v>1.98107472152785E-2</v>
      </c>
      <c r="V1237" s="17">
        <v>2.6847761796477999E-2</v>
      </c>
      <c r="W1237" s="17">
        <v>2.4907913383415799E-2</v>
      </c>
      <c r="X1237" s="17">
        <v>2.5764480052476401E-2</v>
      </c>
      <c r="Y1237" s="17">
        <v>1.7788058871079399E-2</v>
      </c>
      <c r="Z1237" s="17">
        <v>2.6570763011517898E-2</v>
      </c>
      <c r="AA1237" s="17">
        <v>3.7779660563804399E-2</v>
      </c>
      <c r="AB1237" s="17">
        <v>3.3026781902480602E-2</v>
      </c>
      <c r="AC1237" s="17">
        <v>0.113538520236552</v>
      </c>
      <c r="AD1237" s="17">
        <v>8.2594152653560404E-2</v>
      </c>
      <c r="AE1237" s="17"/>
      <c r="AF1237" s="17">
        <v>2.66170422192155E-2</v>
      </c>
      <c r="AG1237" s="17">
        <v>3.2289444056575703E-2</v>
      </c>
      <c r="AH1237" s="17">
        <v>1.7487913863466199E-2</v>
      </c>
      <c r="AI1237" s="17">
        <v>0</v>
      </c>
      <c r="AJ1237" s="17">
        <v>4.5628750895612101E-2</v>
      </c>
      <c r="AK1237" s="17"/>
      <c r="AL1237" s="17">
        <v>2.95175693917741E-2</v>
      </c>
      <c r="AM1237" s="17">
        <v>3.0948966971994101E-2</v>
      </c>
      <c r="AN1237" s="17">
        <v>2.0004610346687601E-2</v>
      </c>
      <c r="AO1237" s="17"/>
      <c r="AP1237" s="17">
        <v>3.1920635264975399E-2</v>
      </c>
      <c r="AQ1237" s="17">
        <v>3.7506941702965098E-2</v>
      </c>
      <c r="AR1237" s="17">
        <v>2.632308915799E-2</v>
      </c>
      <c r="AS1237" s="17">
        <v>5.3699694668252002E-2</v>
      </c>
      <c r="AT1237" s="17">
        <v>3.0094517846812999E-2</v>
      </c>
      <c r="AU1237" s="17"/>
      <c r="AV1237" s="17">
        <v>0.29675421951939701</v>
      </c>
      <c r="AW1237" s="17">
        <v>5.3609840648685597E-2</v>
      </c>
      <c r="AX1237" s="17">
        <v>2.2091768828280602E-2</v>
      </c>
      <c r="AY1237" s="17">
        <v>4.00895493777308E-2</v>
      </c>
      <c r="AZ1237" s="17">
        <v>6.0395032350287599E-2</v>
      </c>
      <c r="BA1237" s="17">
        <v>2.1148287904926601E-2</v>
      </c>
      <c r="BB1237" s="17">
        <v>3.7257000811488999E-2</v>
      </c>
      <c r="BC1237" s="17">
        <v>3.5029512837293997E-2</v>
      </c>
      <c r="BD1237" s="17">
        <v>7.0906307864409997E-3</v>
      </c>
      <c r="BE1237" s="17">
        <v>2.09263958048856E-2</v>
      </c>
      <c r="BF1237" s="17">
        <v>4.7845188596411098E-2</v>
      </c>
      <c r="BG1237" s="17">
        <v>3.1979379946510601E-2</v>
      </c>
      <c r="BH1237" s="17">
        <v>3.7151368304619903E-2</v>
      </c>
      <c r="BI1237" s="17">
        <v>0</v>
      </c>
      <c r="BJ1237" s="17">
        <v>2.2358901500447701E-2</v>
      </c>
      <c r="BK1237" s="17">
        <v>3.1431067583778803E-2</v>
      </c>
      <c r="BL1237" s="17"/>
      <c r="BM1237" s="17">
        <v>2.8305984329817301E-2</v>
      </c>
      <c r="BN1237" s="17">
        <v>2.9598564774883401E-2</v>
      </c>
      <c r="BO1237" s="17">
        <v>4.4705644013009201E-2</v>
      </c>
      <c r="BP1237" s="17">
        <v>4.5287782355585803E-2</v>
      </c>
      <c r="BQ1237" s="17">
        <v>1.9410226645528501E-2</v>
      </c>
      <c r="BR1237" s="17">
        <v>5.3831630142231003E-2</v>
      </c>
      <c r="BS1237" s="17"/>
      <c r="BT1237" s="17">
        <v>4.5705312411506903E-2</v>
      </c>
      <c r="BU1237" s="17">
        <v>1.96052700686178E-2</v>
      </c>
      <c r="BV1237" s="17"/>
      <c r="BW1237" s="17">
        <v>2.85656918188248E-2</v>
      </c>
      <c r="BX1237" s="17">
        <v>3.4385754246847998E-2</v>
      </c>
      <c r="BY1237" s="17"/>
      <c r="BZ1237" s="17">
        <v>3.7016843678837202E-2</v>
      </c>
      <c r="CA1237" s="17">
        <v>2.5350589158014199E-2</v>
      </c>
      <c r="CB1237" s="17">
        <v>2.3725804021430302E-2</v>
      </c>
      <c r="CC1237" s="17"/>
      <c r="CD1237" s="17">
        <v>2.8695164237027299E-2</v>
      </c>
      <c r="CE1237" s="17">
        <v>8.0798213335268806E-2</v>
      </c>
      <c r="CF1237" s="17">
        <v>3.7504405662331597E-2</v>
      </c>
      <c r="CG1237" s="17"/>
      <c r="CH1237" s="17">
        <v>3.1745385676316497E-2</v>
      </c>
      <c r="CI1237" s="17">
        <v>6.5830728513573994E-2</v>
      </c>
      <c r="CJ1237" s="17">
        <v>2.6172322783440598E-2</v>
      </c>
      <c r="CK1237" s="17"/>
      <c r="CL1237" s="17">
        <v>3.3877239888496301E-2</v>
      </c>
      <c r="CM1237" s="17">
        <v>3.8320650321314903E-2</v>
      </c>
      <c r="CN1237" s="17"/>
      <c r="CO1237" s="17">
        <v>2.2699486087845E-2</v>
      </c>
      <c r="CP1237" s="17">
        <v>2.78812852657737E-2</v>
      </c>
      <c r="CQ1237" s="17">
        <v>3.09821583621585E-2</v>
      </c>
      <c r="CR1237" s="17">
        <v>5.9974068983037997E-2</v>
      </c>
    </row>
    <row r="1238" spans="2:96" x14ac:dyDescent="0.25">
      <c r="B1238" t="s">
        <v>175</v>
      </c>
      <c r="C1238" s="17">
        <v>4.2828598778108198E-2</v>
      </c>
      <c r="D1238" s="17">
        <v>3.4862418150287698E-2</v>
      </c>
      <c r="E1238" s="17">
        <v>5.0858229012366703E-2</v>
      </c>
      <c r="F1238" s="17"/>
      <c r="G1238" s="17">
        <v>4.2788243099477E-2</v>
      </c>
      <c r="H1238" s="17">
        <v>3.2642920055957501E-2</v>
      </c>
      <c r="I1238" s="17">
        <v>4.2798808612730499E-2</v>
      </c>
      <c r="J1238" s="17">
        <v>5.6046813194987499E-2</v>
      </c>
      <c r="K1238" s="17">
        <v>4.5050611041025902E-2</v>
      </c>
      <c r="L1238" s="17">
        <v>3.8956873182199703E-2</v>
      </c>
      <c r="M1238" s="17"/>
      <c r="N1238" s="17">
        <v>3.2964058203062002E-2</v>
      </c>
      <c r="O1238" s="17">
        <v>4.5718036234545699E-2</v>
      </c>
      <c r="P1238" s="17">
        <v>4.6333048795734799E-2</v>
      </c>
      <c r="Q1238" s="17">
        <v>4.7888286742501902E-2</v>
      </c>
      <c r="R1238" s="17"/>
      <c r="S1238" s="17">
        <v>2.9153759901712199E-2</v>
      </c>
      <c r="T1238" s="17">
        <v>4.6005866752041401E-2</v>
      </c>
      <c r="U1238" s="17">
        <v>7.1183711967464702E-2</v>
      </c>
      <c r="V1238" s="17">
        <v>2.8274999782353701E-2</v>
      </c>
      <c r="W1238" s="17">
        <v>2.7297417302543401E-2</v>
      </c>
      <c r="X1238" s="17">
        <v>5.7127775706667799E-2</v>
      </c>
      <c r="Y1238" s="17">
        <v>3.1188405971717799E-2</v>
      </c>
      <c r="Z1238" s="17">
        <v>2.4041438601456602E-2</v>
      </c>
      <c r="AA1238" s="17">
        <v>3.0453399089285599E-2</v>
      </c>
      <c r="AB1238" s="17">
        <v>7.5308291563329494E-2</v>
      </c>
      <c r="AC1238" s="17">
        <v>4.4237396693387603E-2</v>
      </c>
      <c r="AD1238" s="17">
        <v>5.58801489847418E-2</v>
      </c>
      <c r="AE1238" s="17"/>
      <c r="AF1238" s="17">
        <v>4.41632287239139E-2</v>
      </c>
      <c r="AG1238" s="17">
        <v>1.9685666717120701E-2</v>
      </c>
      <c r="AH1238" s="17">
        <v>2.5423256202660401E-2</v>
      </c>
      <c r="AI1238" s="17">
        <v>6.5871473261256905E-2</v>
      </c>
      <c r="AJ1238" s="17">
        <v>7.4721373244669806E-2</v>
      </c>
      <c r="AK1238" s="17"/>
      <c r="AL1238" s="17">
        <v>3.9967079505812103E-2</v>
      </c>
      <c r="AM1238" s="17">
        <v>2.22856118008713E-2</v>
      </c>
      <c r="AN1238" s="17">
        <v>4.1027704783793299E-2</v>
      </c>
      <c r="AO1238" s="17"/>
      <c r="AP1238" s="17">
        <v>4.8459481059719201E-2</v>
      </c>
      <c r="AQ1238" s="17">
        <v>4.9215586940406703E-2</v>
      </c>
      <c r="AR1238" s="17">
        <v>4.4577602936470402E-2</v>
      </c>
      <c r="AS1238" s="17">
        <v>1.5877482859747102E-2</v>
      </c>
      <c r="AT1238" s="17">
        <v>3.0656371640563101E-2</v>
      </c>
      <c r="AU1238" s="17"/>
      <c r="AV1238" s="17">
        <v>0</v>
      </c>
      <c r="AW1238" s="17">
        <v>4.5722861339423798E-2</v>
      </c>
      <c r="AX1238" s="17">
        <v>4.6134814151815598E-2</v>
      </c>
      <c r="AY1238" s="17">
        <v>5.7519375011808802E-2</v>
      </c>
      <c r="AZ1238" s="17">
        <v>5.7974537064687602E-2</v>
      </c>
      <c r="BA1238" s="17">
        <v>5.4114438869700403E-2</v>
      </c>
      <c r="BB1238" s="17">
        <v>9.1121945599486904E-3</v>
      </c>
      <c r="BC1238" s="17">
        <v>3.2076658985714802E-2</v>
      </c>
      <c r="BD1238" s="17">
        <v>6.3750299959547299E-2</v>
      </c>
      <c r="BE1238" s="17">
        <v>2.9152106988648199E-2</v>
      </c>
      <c r="BF1238" s="17">
        <v>4.2792930592062503E-2</v>
      </c>
      <c r="BG1238" s="17">
        <v>3.80774031962966E-2</v>
      </c>
      <c r="BH1238" s="17">
        <v>2.6376015555648599E-2</v>
      </c>
      <c r="BI1238" s="17">
        <v>1.9175965034947201E-2</v>
      </c>
      <c r="BJ1238" s="17">
        <v>6.8435960565449594E-2</v>
      </c>
      <c r="BK1238" s="17">
        <v>0</v>
      </c>
      <c r="BL1238" s="17"/>
      <c r="BM1238" s="17">
        <v>3.9180294518917101E-2</v>
      </c>
      <c r="BN1238" s="17">
        <v>2.69090939445259E-2</v>
      </c>
      <c r="BO1238" s="17">
        <v>6.2124432915969502E-2</v>
      </c>
      <c r="BP1238" s="17">
        <v>3.85795587371459E-2</v>
      </c>
      <c r="BQ1238" s="17">
        <v>5.7173720513495598E-2</v>
      </c>
      <c r="BR1238" s="17">
        <v>7.9728089413682202E-2</v>
      </c>
      <c r="BS1238" s="17"/>
      <c r="BT1238" s="17">
        <v>3.29105327300473E-2</v>
      </c>
      <c r="BU1238" s="17">
        <v>5.22012381424082E-2</v>
      </c>
      <c r="BV1238" s="17"/>
      <c r="BW1238" s="17">
        <v>3.7273597401752297E-2</v>
      </c>
      <c r="BX1238" s="17">
        <v>3.4816990343029902E-2</v>
      </c>
      <c r="BY1238" s="17"/>
      <c r="BZ1238" s="17">
        <v>3.8817144574770097E-2</v>
      </c>
      <c r="CA1238" s="17">
        <v>4.5679480851841099E-2</v>
      </c>
      <c r="CB1238" s="17">
        <v>3.9696494701978002E-2</v>
      </c>
      <c r="CC1238" s="17"/>
      <c r="CD1238" s="17">
        <v>4.2349424889004401E-2</v>
      </c>
      <c r="CE1238" s="17">
        <v>3.1189603072910198E-2</v>
      </c>
      <c r="CF1238" s="17">
        <v>1.9460509646091001E-2</v>
      </c>
      <c r="CG1238" s="17"/>
      <c r="CH1238" s="17">
        <v>4.01216232626962E-2</v>
      </c>
      <c r="CI1238" s="17">
        <v>3.41633280536221E-2</v>
      </c>
      <c r="CJ1238" s="17">
        <v>4.0294291908813201E-2</v>
      </c>
      <c r="CK1238" s="17"/>
      <c r="CL1238" s="17">
        <v>3.4614872714901199E-2</v>
      </c>
      <c r="CM1238" s="17">
        <v>3.7881561821208103E-2</v>
      </c>
      <c r="CN1238" s="17"/>
      <c r="CO1238" s="17">
        <v>2.4407585006662E-2</v>
      </c>
      <c r="CP1238" s="17">
        <v>3.3134184715706498E-2</v>
      </c>
      <c r="CQ1238" s="17">
        <v>4.8606491719704298E-2</v>
      </c>
      <c r="CR1238" s="17">
        <v>5.6923868912308599E-2</v>
      </c>
    </row>
    <row r="1239" spans="2:96" x14ac:dyDescent="0.25">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c r="AH1239" s="17"/>
      <c r="AI1239" s="17"/>
      <c r="AJ1239" s="17"/>
      <c r="AK1239" s="17"/>
      <c r="AL1239" s="17"/>
      <c r="AM1239" s="17"/>
      <c r="AN1239" s="17"/>
      <c r="AO1239" s="17"/>
      <c r="AP1239" s="17"/>
      <c r="AQ1239" s="17"/>
      <c r="AR1239" s="17"/>
      <c r="AS1239" s="17"/>
      <c r="AT1239" s="17"/>
      <c r="AU1239" s="17"/>
      <c r="AV1239" s="17"/>
      <c r="AW1239" s="17"/>
      <c r="AX1239" s="17"/>
      <c r="AY1239" s="17"/>
      <c r="AZ1239" s="17"/>
      <c r="BA1239" s="17"/>
      <c r="BB1239" s="17"/>
      <c r="BC1239" s="17"/>
      <c r="BD1239" s="17"/>
      <c r="BE1239" s="17"/>
      <c r="BF1239" s="17"/>
      <c r="BG1239" s="17"/>
      <c r="BH1239" s="17"/>
      <c r="BI1239" s="17"/>
      <c r="BJ1239" s="17"/>
      <c r="BK1239" s="17"/>
      <c r="BL1239" s="17"/>
      <c r="BM1239" s="17"/>
      <c r="BN1239" s="17"/>
      <c r="BO1239" s="17"/>
      <c r="BP1239" s="17"/>
      <c r="BQ1239" s="17"/>
      <c r="BR1239" s="17"/>
      <c r="BS1239" s="17"/>
      <c r="BT1239" s="17"/>
      <c r="BU1239" s="17"/>
      <c r="BV1239" s="17"/>
      <c r="BW1239" s="17"/>
      <c r="BX1239" s="17"/>
      <c r="BY1239" s="17"/>
      <c r="BZ1239" s="17"/>
      <c r="CA1239" s="17"/>
      <c r="CB1239" s="17"/>
      <c r="CC1239" s="17"/>
      <c r="CD1239" s="17"/>
      <c r="CE1239" s="17"/>
      <c r="CF1239" s="17"/>
      <c r="CG1239" s="17"/>
      <c r="CH1239" s="17"/>
      <c r="CI1239" s="17"/>
      <c r="CJ1239" s="17"/>
      <c r="CK1239" s="17"/>
      <c r="CL1239" s="17"/>
      <c r="CM1239" s="17"/>
      <c r="CN1239" s="17"/>
      <c r="CO1239" s="17"/>
      <c r="CP1239" s="17"/>
      <c r="CQ1239" s="17"/>
      <c r="CR1239" s="17"/>
    </row>
    <row r="1240" spans="2:96" x14ac:dyDescent="0.25">
      <c r="B1240" s="6" t="s">
        <v>539</v>
      </c>
      <c r="C1240" s="17"/>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c r="AD1240" s="17"/>
      <c r="AE1240" s="17"/>
      <c r="AF1240" s="17"/>
      <c r="AG1240" s="17"/>
      <c r="AH1240" s="17"/>
      <c r="AI1240" s="17"/>
      <c r="AJ1240" s="17"/>
      <c r="AK1240" s="17"/>
      <c r="AL1240" s="17"/>
      <c r="AM1240" s="17"/>
      <c r="AN1240" s="17"/>
      <c r="AO1240" s="17"/>
      <c r="AP1240" s="17"/>
      <c r="AQ1240" s="17"/>
      <c r="AR1240" s="17"/>
      <c r="AS1240" s="17"/>
      <c r="AT1240" s="17"/>
      <c r="AU1240" s="17"/>
      <c r="AV1240" s="17"/>
      <c r="AW1240" s="17"/>
      <c r="AX1240" s="17"/>
      <c r="AY1240" s="17"/>
      <c r="AZ1240" s="17"/>
      <c r="BA1240" s="17"/>
      <c r="BB1240" s="17"/>
      <c r="BC1240" s="17"/>
      <c r="BD1240" s="17"/>
      <c r="BE1240" s="17"/>
      <c r="BF1240" s="17"/>
      <c r="BG1240" s="17"/>
      <c r="BH1240" s="17"/>
      <c r="BI1240" s="17"/>
      <c r="BJ1240" s="17"/>
      <c r="BK1240" s="17"/>
      <c r="BL1240" s="17"/>
      <c r="BM1240" s="17"/>
      <c r="BN1240" s="17"/>
      <c r="BO1240" s="17"/>
      <c r="BP1240" s="17"/>
      <c r="BQ1240" s="17"/>
      <c r="BR1240" s="17"/>
      <c r="BS1240" s="17"/>
      <c r="BT1240" s="17"/>
      <c r="BU1240" s="17"/>
      <c r="BV1240" s="17"/>
      <c r="BW1240" s="17"/>
      <c r="BX1240" s="17"/>
      <c r="BY1240" s="17"/>
      <c r="BZ1240" s="17"/>
      <c r="CA1240" s="17"/>
      <c r="CB1240" s="17"/>
      <c r="CC1240" s="17"/>
      <c r="CD1240" s="17"/>
      <c r="CE1240" s="17"/>
      <c r="CF1240" s="17"/>
      <c r="CG1240" s="17"/>
      <c r="CH1240" s="17"/>
      <c r="CI1240" s="17"/>
      <c r="CJ1240" s="17"/>
      <c r="CK1240" s="17"/>
      <c r="CL1240" s="17"/>
      <c r="CM1240" s="17"/>
      <c r="CN1240" s="17"/>
      <c r="CO1240" s="17"/>
      <c r="CP1240" s="17"/>
      <c r="CQ1240" s="17"/>
      <c r="CR1240" s="17"/>
    </row>
    <row r="1241" spans="2:96" x14ac:dyDescent="0.25">
      <c r="B1241" s="24" t="s">
        <v>535</v>
      </c>
      <c r="C1241" s="17"/>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c r="AD1241" s="17"/>
      <c r="AE1241" s="17"/>
      <c r="AF1241" s="17"/>
      <c r="AG1241" s="17"/>
      <c r="AH1241" s="17"/>
      <c r="AI1241" s="17"/>
      <c r="AJ1241" s="17"/>
      <c r="AK1241" s="17"/>
      <c r="AL1241" s="17"/>
      <c r="AM1241" s="17"/>
      <c r="AN1241" s="17"/>
      <c r="AO1241" s="17"/>
      <c r="AP1241" s="17"/>
      <c r="AQ1241" s="17"/>
      <c r="AR1241" s="17"/>
      <c r="AS1241" s="17"/>
      <c r="AT1241" s="17"/>
      <c r="AU1241" s="17"/>
      <c r="AV1241" s="17"/>
      <c r="AW1241" s="17"/>
      <c r="AX1241" s="17"/>
      <c r="AY1241" s="17"/>
      <c r="AZ1241" s="17"/>
      <c r="BA1241" s="17"/>
      <c r="BB1241" s="17"/>
      <c r="BC1241" s="17"/>
      <c r="BD1241" s="17"/>
      <c r="BE1241" s="17"/>
      <c r="BF1241" s="17"/>
      <c r="BG1241" s="17"/>
      <c r="BH1241" s="17"/>
      <c r="BI1241" s="17"/>
      <c r="BJ1241" s="17"/>
      <c r="BK1241" s="17"/>
      <c r="BL1241" s="17"/>
      <c r="BM1241" s="17"/>
      <c r="BN1241" s="17"/>
      <c r="BO1241" s="17"/>
      <c r="BP1241" s="17"/>
      <c r="BQ1241" s="17"/>
      <c r="BR1241" s="17"/>
      <c r="BS1241" s="17"/>
      <c r="BT1241" s="17"/>
      <c r="BU1241" s="17"/>
      <c r="BV1241" s="17"/>
      <c r="BW1241" s="17"/>
      <c r="BX1241" s="17"/>
      <c r="BY1241" s="17"/>
      <c r="BZ1241" s="17"/>
      <c r="CA1241" s="17"/>
      <c r="CB1241" s="17"/>
      <c r="CC1241" s="17"/>
      <c r="CD1241" s="17"/>
      <c r="CE1241" s="17"/>
      <c r="CF1241" s="17"/>
      <c r="CG1241" s="17"/>
      <c r="CH1241" s="17"/>
      <c r="CI1241" s="17"/>
      <c r="CJ1241" s="17"/>
      <c r="CK1241" s="17"/>
      <c r="CL1241" s="17"/>
      <c r="CM1241" s="17"/>
      <c r="CN1241" s="17"/>
      <c r="CO1241" s="17"/>
      <c r="CP1241" s="17"/>
      <c r="CQ1241" s="17"/>
      <c r="CR1241" s="17"/>
    </row>
    <row r="1242" spans="2:96" x14ac:dyDescent="0.25">
      <c r="B1242" t="s">
        <v>528</v>
      </c>
      <c r="C1242" s="17">
        <v>4.3827630534840602E-2</v>
      </c>
      <c r="D1242" s="17">
        <v>5.5544215079378297E-2</v>
      </c>
      <c r="E1242" s="17">
        <v>3.2624798044762801E-2</v>
      </c>
      <c r="F1242" s="17"/>
      <c r="G1242" s="17">
        <v>9.7549109279202198E-2</v>
      </c>
      <c r="H1242" s="17">
        <v>4.4770847900861499E-2</v>
      </c>
      <c r="I1242" s="17">
        <v>5.0836934959768099E-2</v>
      </c>
      <c r="J1242" s="17">
        <v>3.8022905369936903E-2</v>
      </c>
      <c r="K1242" s="17">
        <v>1.04255721645961E-2</v>
      </c>
      <c r="L1242" s="17">
        <v>2.8575526763577799E-2</v>
      </c>
      <c r="M1242" s="17"/>
      <c r="N1242" s="17">
        <v>4.6425959418319097E-2</v>
      </c>
      <c r="O1242" s="17">
        <v>3.5098069205775601E-2</v>
      </c>
      <c r="P1242" s="17">
        <v>4.4426062551299099E-2</v>
      </c>
      <c r="Q1242" s="17">
        <v>5.0013715119996E-2</v>
      </c>
      <c r="R1242" s="17"/>
      <c r="S1242" s="17">
        <v>8.1453924879783604E-2</v>
      </c>
      <c r="T1242" s="17">
        <v>2.8745238118773601E-2</v>
      </c>
      <c r="U1242" s="17">
        <v>1.51936842915879E-2</v>
      </c>
      <c r="V1242" s="17">
        <v>3.5020399492011203E-2</v>
      </c>
      <c r="W1242" s="17">
        <v>3.8135966138700697E-2</v>
      </c>
      <c r="X1242" s="17">
        <v>3.8072878960118801E-2</v>
      </c>
      <c r="Y1242" s="17">
        <v>5.5506594660500903E-2</v>
      </c>
      <c r="Z1242" s="17">
        <v>4.7127325258100698E-2</v>
      </c>
      <c r="AA1242" s="17">
        <v>3.6867130698808502E-2</v>
      </c>
      <c r="AB1242" s="17">
        <v>6.1180337302298403E-2</v>
      </c>
      <c r="AC1242" s="17">
        <v>3.6507694647545101E-2</v>
      </c>
      <c r="AD1242" s="17">
        <v>1.7901910556925801E-2</v>
      </c>
      <c r="AE1242" s="17"/>
      <c r="AF1242" s="17">
        <v>4.8952056939661502E-2</v>
      </c>
      <c r="AG1242" s="17">
        <v>5.8316180724076502E-2</v>
      </c>
      <c r="AH1242" s="17">
        <v>5.8534663251635401E-2</v>
      </c>
      <c r="AI1242" s="17">
        <v>5.1158894154139899E-2</v>
      </c>
      <c r="AJ1242" s="17">
        <v>2.12822902717286E-2</v>
      </c>
      <c r="AK1242" s="17"/>
      <c r="AL1242" s="17">
        <v>6.9451663067226999E-2</v>
      </c>
      <c r="AM1242" s="17">
        <v>5.3650101102600101E-2</v>
      </c>
      <c r="AN1242" s="17">
        <v>5.9430030569837297E-2</v>
      </c>
      <c r="AO1242" s="17"/>
      <c r="AP1242" s="17">
        <v>3.1938203305750798E-2</v>
      </c>
      <c r="AQ1242" s="17">
        <v>5.5567088540144999E-2</v>
      </c>
      <c r="AR1242" s="17">
        <v>3.89858916117235E-2</v>
      </c>
      <c r="AS1242" s="17">
        <v>5.7848151030795401E-2</v>
      </c>
      <c r="AT1242" s="17">
        <v>5.30763338195087E-2</v>
      </c>
      <c r="AU1242" s="17"/>
      <c r="AV1242" s="17">
        <v>0</v>
      </c>
      <c r="AW1242" s="17">
        <v>7.4678343056584495E-2</v>
      </c>
      <c r="AX1242" s="17">
        <v>5.26070819593943E-2</v>
      </c>
      <c r="AY1242" s="17">
        <v>1.2506622444987601E-2</v>
      </c>
      <c r="AZ1242" s="17">
        <v>4.81033431273339E-2</v>
      </c>
      <c r="BA1242" s="17">
        <v>1.9881520264589E-2</v>
      </c>
      <c r="BB1242" s="17">
        <v>4.3739317074374402E-2</v>
      </c>
      <c r="BC1242" s="17">
        <v>6.4075983708179296E-2</v>
      </c>
      <c r="BD1242" s="17">
        <v>3.91648118284567E-2</v>
      </c>
      <c r="BE1242" s="17">
        <v>0</v>
      </c>
      <c r="BF1242" s="17">
        <v>3.9760116759725697E-2</v>
      </c>
      <c r="BG1242" s="17">
        <v>4.6628287742095403E-2</v>
      </c>
      <c r="BH1242" s="17">
        <v>7.8594967425804393E-2</v>
      </c>
      <c r="BI1242" s="17">
        <v>0</v>
      </c>
      <c r="BJ1242" s="17">
        <v>1.8949707839327701E-2</v>
      </c>
      <c r="BK1242" s="17">
        <v>0.208765966709757</v>
      </c>
      <c r="BL1242" s="17"/>
      <c r="BM1242" s="17">
        <v>6.5030269724946202E-2</v>
      </c>
      <c r="BN1242" s="17">
        <v>5.3291163593179799E-2</v>
      </c>
      <c r="BO1242" s="17">
        <v>2.72029526206066E-2</v>
      </c>
      <c r="BP1242" s="17">
        <v>3.7753940945072499E-2</v>
      </c>
      <c r="BQ1242" s="17">
        <v>1.15877932124136E-2</v>
      </c>
      <c r="BR1242" s="17">
        <v>3.2037400331350899E-2</v>
      </c>
      <c r="BS1242" s="17"/>
      <c r="BT1242" s="17">
        <v>5.66239489071639E-2</v>
      </c>
      <c r="BU1242" s="17">
        <v>2.4019141888435899E-2</v>
      </c>
      <c r="BV1242" s="17"/>
      <c r="BW1242" s="17">
        <v>5.9865529532754903E-2</v>
      </c>
      <c r="BX1242" s="17">
        <v>3.25963581986769E-2</v>
      </c>
      <c r="BY1242" s="17"/>
      <c r="BZ1242" s="17">
        <v>4.3801620545946801E-2</v>
      </c>
      <c r="CA1242" s="17">
        <v>3.8729426018933803E-2</v>
      </c>
      <c r="CB1242" s="17">
        <v>6.0049347976890599E-2</v>
      </c>
      <c r="CC1242" s="17"/>
      <c r="CD1242" s="17">
        <v>4.1509742842969703E-2</v>
      </c>
      <c r="CE1242" s="17">
        <v>7.0549652028174106E-2</v>
      </c>
      <c r="CF1242" s="17">
        <v>2.27214942469872E-2</v>
      </c>
      <c r="CG1242" s="17"/>
      <c r="CH1242" s="17">
        <v>4.04756950788683E-2</v>
      </c>
      <c r="CI1242" s="17">
        <v>6.6136116710707099E-2</v>
      </c>
      <c r="CJ1242" s="17">
        <v>3.0296451386397201E-2</v>
      </c>
      <c r="CK1242" s="17"/>
      <c r="CL1242" s="17">
        <v>4.5203060747596301E-2</v>
      </c>
      <c r="CM1242" s="17">
        <v>4.5510399463408797E-2</v>
      </c>
      <c r="CN1242" s="17"/>
      <c r="CO1242" s="17">
        <v>0.10938710364957301</v>
      </c>
      <c r="CP1242" s="17">
        <v>4.2594965219869302E-2</v>
      </c>
      <c r="CQ1242" s="17">
        <v>3.40691684764012E-2</v>
      </c>
      <c r="CR1242" s="17">
        <v>4.1284173764488001E-2</v>
      </c>
    </row>
    <row r="1243" spans="2:96" x14ac:dyDescent="0.25">
      <c r="B1243" t="s">
        <v>529</v>
      </c>
      <c r="C1243" s="17">
        <v>0.13045280126537401</v>
      </c>
      <c r="D1243" s="17">
        <v>0.14015954147226201</v>
      </c>
      <c r="E1243" s="17">
        <v>0.121679402736868</v>
      </c>
      <c r="F1243" s="17"/>
      <c r="G1243" s="17">
        <v>0.238340445049642</v>
      </c>
      <c r="H1243" s="17">
        <v>0.13143153982626499</v>
      </c>
      <c r="I1243" s="17">
        <v>0.13505478984170299</v>
      </c>
      <c r="J1243" s="17">
        <v>9.8077358544779794E-2</v>
      </c>
      <c r="K1243" s="17">
        <v>0.11284011112837899</v>
      </c>
      <c r="L1243" s="17">
        <v>9.1987875145700795E-2</v>
      </c>
      <c r="M1243" s="17"/>
      <c r="N1243" s="17">
        <v>0.155816009607703</v>
      </c>
      <c r="O1243" s="17">
        <v>0.13177364849360701</v>
      </c>
      <c r="P1243" s="17">
        <v>0.124466062240667</v>
      </c>
      <c r="Q1243" s="17">
        <v>0.108503234015228</v>
      </c>
      <c r="R1243" s="17"/>
      <c r="S1243" s="17">
        <v>0.18698495689383099</v>
      </c>
      <c r="T1243" s="17">
        <v>0.11038400904618199</v>
      </c>
      <c r="U1243" s="17">
        <v>0.12854498378769899</v>
      </c>
      <c r="V1243" s="17">
        <v>0.125864066624648</v>
      </c>
      <c r="W1243" s="17">
        <v>0.180497900423641</v>
      </c>
      <c r="X1243" s="17">
        <v>0.137551283135909</v>
      </c>
      <c r="Y1243" s="17">
        <v>0.11244870298211999</v>
      </c>
      <c r="Z1243" s="17">
        <v>6.7792919029311505E-2</v>
      </c>
      <c r="AA1243" s="17">
        <v>8.3567123216314404E-2</v>
      </c>
      <c r="AB1243" s="17">
        <v>0.15007340207123199</v>
      </c>
      <c r="AC1243" s="17">
        <v>8.7699252613114995E-2</v>
      </c>
      <c r="AD1243" s="17">
        <v>0.151662976142384</v>
      </c>
      <c r="AE1243" s="17"/>
      <c r="AF1243" s="17">
        <v>0.124587697909432</v>
      </c>
      <c r="AG1243" s="17">
        <v>0.13434412476450699</v>
      </c>
      <c r="AH1243" s="17">
        <v>0.159636268299814</v>
      </c>
      <c r="AI1243" s="17">
        <v>5.11505369525347E-2</v>
      </c>
      <c r="AJ1243" s="17">
        <v>9.81166759676491E-2</v>
      </c>
      <c r="AK1243" s="17"/>
      <c r="AL1243" s="17">
        <v>0.14141317720855301</v>
      </c>
      <c r="AM1243" s="17">
        <v>0.13314630191507401</v>
      </c>
      <c r="AN1243" s="17">
        <v>0.15881750988304</v>
      </c>
      <c r="AO1243" s="17"/>
      <c r="AP1243" s="17">
        <v>0.110927384234352</v>
      </c>
      <c r="AQ1243" s="17">
        <v>0.115003528440177</v>
      </c>
      <c r="AR1243" s="17">
        <v>0.140125827219307</v>
      </c>
      <c r="AS1243" s="17">
        <v>0.19502503931346499</v>
      </c>
      <c r="AT1243" s="17">
        <v>0.17689524784413099</v>
      </c>
      <c r="AU1243" s="17"/>
      <c r="AV1243" s="17">
        <v>0</v>
      </c>
      <c r="AW1243" s="17">
        <v>0.13134724748576199</v>
      </c>
      <c r="AX1243" s="17">
        <v>7.7332129908906699E-2</v>
      </c>
      <c r="AY1243" s="17">
        <v>0.13827407686381299</v>
      </c>
      <c r="AZ1243" s="17">
        <v>0.17565804199085</v>
      </c>
      <c r="BA1243" s="17">
        <v>0.13197957229270099</v>
      </c>
      <c r="BB1243" s="17">
        <v>0.125692253824043</v>
      </c>
      <c r="BC1243" s="17">
        <v>0.111655397405667</v>
      </c>
      <c r="BD1243" s="17">
        <v>0.103480106501024</v>
      </c>
      <c r="BE1243" s="17">
        <v>0.11200640818001199</v>
      </c>
      <c r="BF1243" s="17">
        <v>0.139640432840064</v>
      </c>
      <c r="BG1243" s="17">
        <v>0.106010013252956</v>
      </c>
      <c r="BH1243" s="17">
        <v>0.163023168369196</v>
      </c>
      <c r="BI1243" s="17">
        <v>0.110626056424851</v>
      </c>
      <c r="BJ1243" s="17">
        <v>0.28922442320817299</v>
      </c>
      <c r="BK1243" s="17">
        <v>0.178756589396487</v>
      </c>
      <c r="BL1243" s="17"/>
      <c r="BM1243" s="17">
        <v>0.17012004804888201</v>
      </c>
      <c r="BN1243" s="17">
        <v>8.5774877605943295E-2</v>
      </c>
      <c r="BO1243" s="17">
        <v>0.183767165292476</v>
      </c>
      <c r="BP1243" s="17">
        <v>0.12617968490259099</v>
      </c>
      <c r="BQ1243" s="17">
        <v>0.111507250760052</v>
      </c>
      <c r="BR1243" s="17">
        <v>0.119521585534185</v>
      </c>
      <c r="BS1243" s="17"/>
      <c r="BT1243" s="17">
        <v>0.13950237369931601</v>
      </c>
      <c r="BU1243" s="17">
        <v>0.11544299344211</v>
      </c>
      <c r="BV1243" s="17"/>
      <c r="BW1243" s="17">
        <v>0.16526418574100499</v>
      </c>
      <c r="BX1243" s="17">
        <v>0.109571766282028</v>
      </c>
      <c r="BY1243" s="17"/>
      <c r="BZ1243" s="17">
        <v>0.126770533341695</v>
      </c>
      <c r="CA1243" s="17">
        <v>0.120493481761756</v>
      </c>
      <c r="CB1243" s="17">
        <v>0.24051251319511899</v>
      </c>
      <c r="CC1243" s="17"/>
      <c r="CD1243" s="17">
        <v>0.12397590595329</v>
      </c>
      <c r="CE1243" s="17">
        <v>0.19292136596963799</v>
      </c>
      <c r="CF1243" s="17">
        <v>0.140382971665277</v>
      </c>
      <c r="CG1243" s="17"/>
      <c r="CH1243" s="17">
        <v>0.117439223954324</v>
      </c>
      <c r="CI1243" s="17">
        <v>0.16156242278326299</v>
      </c>
      <c r="CJ1243" s="17">
        <v>0.16173241477306599</v>
      </c>
      <c r="CK1243" s="17"/>
      <c r="CL1243" s="17">
        <v>0.12974482472662399</v>
      </c>
      <c r="CM1243" s="17">
        <v>0.13014691330255301</v>
      </c>
      <c r="CN1243" s="17"/>
      <c r="CO1243" s="17">
        <v>0.19789232224907799</v>
      </c>
      <c r="CP1243" s="17">
        <v>0.137758685403052</v>
      </c>
      <c r="CQ1243" s="17">
        <v>0.12179591271484</v>
      </c>
      <c r="CR1243" s="17">
        <v>0.108732932655503</v>
      </c>
    </row>
    <row r="1244" spans="2:96" x14ac:dyDescent="0.25">
      <c r="B1244" t="s">
        <v>530</v>
      </c>
      <c r="C1244" s="17">
        <v>0.46599630312246199</v>
      </c>
      <c r="D1244" s="17">
        <v>0.43770127940610098</v>
      </c>
      <c r="E1244" s="17">
        <v>0.49286172287986402</v>
      </c>
      <c r="F1244" s="17"/>
      <c r="G1244" s="17">
        <v>0.33268640195557803</v>
      </c>
      <c r="H1244" s="17">
        <v>0.45415061725956302</v>
      </c>
      <c r="I1244" s="17">
        <v>0.394258415359723</v>
      </c>
      <c r="J1244" s="17">
        <v>0.46047392416072003</v>
      </c>
      <c r="K1244" s="17">
        <v>0.51558139640890299</v>
      </c>
      <c r="L1244" s="17">
        <v>0.59445278468612905</v>
      </c>
      <c r="M1244" s="17"/>
      <c r="N1244" s="17">
        <v>0.47653771387677202</v>
      </c>
      <c r="O1244" s="17">
        <v>0.47477474160901101</v>
      </c>
      <c r="P1244" s="17">
        <v>0.45630879734379098</v>
      </c>
      <c r="Q1244" s="17">
        <v>0.45319852793315302</v>
      </c>
      <c r="R1244" s="17"/>
      <c r="S1244" s="17">
        <v>0.43704142579680899</v>
      </c>
      <c r="T1244" s="17">
        <v>0.45243139728125498</v>
      </c>
      <c r="U1244" s="17">
        <v>0.440863882139094</v>
      </c>
      <c r="V1244" s="17">
        <v>0.47931370677137702</v>
      </c>
      <c r="W1244" s="17">
        <v>0.452478663469006</v>
      </c>
      <c r="X1244" s="17">
        <v>0.48339843884564998</v>
      </c>
      <c r="Y1244" s="17">
        <v>0.46097249499940701</v>
      </c>
      <c r="Z1244" s="17">
        <v>0.53367378873313198</v>
      </c>
      <c r="AA1244" s="17">
        <v>0.56293405235023397</v>
      </c>
      <c r="AB1244" s="17">
        <v>0.409507970346498</v>
      </c>
      <c r="AC1244" s="17">
        <v>0.47891808513661199</v>
      </c>
      <c r="AD1244" s="17">
        <v>0.38307971080139802</v>
      </c>
      <c r="AE1244" s="17"/>
      <c r="AF1244" s="17">
        <v>0.506049772714673</v>
      </c>
      <c r="AG1244" s="17">
        <v>0.418014331273034</v>
      </c>
      <c r="AH1244" s="17">
        <v>0.47988521200643902</v>
      </c>
      <c r="AI1244" s="17">
        <v>0.475417797074068</v>
      </c>
      <c r="AJ1244" s="17">
        <v>0.49667279059622099</v>
      </c>
      <c r="AK1244" s="17"/>
      <c r="AL1244" s="17">
        <v>0.48778742442010298</v>
      </c>
      <c r="AM1244" s="17">
        <v>0.438481384112615</v>
      </c>
      <c r="AN1244" s="17">
        <v>0.45456490397955501</v>
      </c>
      <c r="AO1244" s="17"/>
      <c r="AP1244" s="17">
        <v>0.48434341854042401</v>
      </c>
      <c r="AQ1244" s="17">
        <v>0.48209628531488402</v>
      </c>
      <c r="AR1244" s="17">
        <v>0.45403687920633401</v>
      </c>
      <c r="AS1244" s="17">
        <v>0.40152400669078098</v>
      </c>
      <c r="AT1244" s="17">
        <v>0.39787410762170999</v>
      </c>
      <c r="AU1244" s="17"/>
      <c r="AV1244" s="17">
        <v>0.36847709415683799</v>
      </c>
      <c r="AW1244" s="17">
        <v>0.41544188988117298</v>
      </c>
      <c r="AX1244" s="17">
        <v>0.52165342450740404</v>
      </c>
      <c r="AY1244" s="17">
        <v>0.44351281433936302</v>
      </c>
      <c r="AZ1244" s="17">
        <v>0.42400599228316199</v>
      </c>
      <c r="BA1244" s="17">
        <v>0.50908153739719697</v>
      </c>
      <c r="BB1244" s="17">
        <v>0.42877722075332297</v>
      </c>
      <c r="BC1244" s="17">
        <v>0.47742631282542702</v>
      </c>
      <c r="BD1244" s="17">
        <v>0.47100665056311702</v>
      </c>
      <c r="BE1244" s="17">
        <v>0.57970306463632404</v>
      </c>
      <c r="BF1244" s="17">
        <v>0.43822482632971599</v>
      </c>
      <c r="BG1244" s="17">
        <v>0.46883893652888697</v>
      </c>
      <c r="BH1244" s="17">
        <v>0.45124693349711797</v>
      </c>
      <c r="BI1244" s="17">
        <v>0.57156060004001796</v>
      </c>
      <c r="BJ1244" s="17">
        <v>0.340774733753546</v>
      </c>
      <c r="BK1244" s="17">
        <v>0.31097895118088598</v>
      </c>
      <c r="BL1244" s="17"/>
      <c r="BM1244" s="17">
        <v>0.42687453680778997</v>
      </c>
      <c r="BN1244" s="17">
        <v>0.491891203230025</v>
      </c>
      <c r="BO1244" s="17">
        <v>0.43062365300943201</v>
      </c>
      <c r="BP1244" s="17">
        <v>0.45775385511037497</v>
      </c>
      <c r="BQ1244" s="17">
        <v>0.54789457922321305</v>
      </c>
      <c r="BR1244" s="17">
        <v>0.457095704277308</v>
      </c>
      <c r="BS1244" s="17"/>
      <c r="BT1244" s="17">
        <v>0.465336163578911</v>
      </c>
      <c r="BU1244" s="17">
        <v>0.46969767689224701</v>
      </c>
      <c r="BV1244" s="17"/>
      <c r="BW1244" s="17">
        <v>0.45005447442256402</v>
      </c>
      <c r="BX1244" s="17">
        <v>0.495054828521862</v>
      </c>
      <c r="BY1244" s="17"/>
      <c r="BZ1244" s="17">
        <v>0.47967970790387998</v>
      </c>
      <c r="CA1244" s="17">
        <v>0.42833263956861301</v>
      </c>
      <c r="CB1244" s="17">
        <v>0.38015207404498602</v>
      </c>
      <c r="CC1244" s="17"/>
      <c r="CD1244" s="17">
        <v>0.48235385943498299</v>
      </c>
      <c r="CE1244" s="17">
        <v>0.417537260683293</v>
      </c>
      <c r="CF1244" s="17">
        <v>0.495662053936126</v>
      </c>
      <c r="CG1244" s="17"/>
      <c r="CH1244" s="17">
        <v>0.48022308976977202</v>
      </c>
      <c r="CI1244" s="17">
        <v>0.42081951048685401</v>
      </c>
      <c r="CJ1244" s="17">
        <v>0.46731547579181498</v>
      </c>
      <c r="CK1244" s="17"/>
      <c r="CL1244" s="17">
        <v>0.43770990514021102</v>
      </c>
      <c r="CM1244" s="17">
        <v>0.50149070783430105</v>
      </c>
      <c r="CN1244" s="17"/>
      <c r="CO1244" s="17">
        <v>0.40652760332327897</v>
      </c>
      <c r="CP1244" s="17">
        <v>0.50137255012353199</v>
      </c>
      <c r="CQ1244" s="17">
        <v>0.469900986809281</v>
      </c>
      <c r="CR1244" s="17">
        <v>0.412250401796455</v>
      </c>
    </row>
    <row r="1245" spans="2:96" x14ac:dyDescent="0.25">
      <c r="B1245" t="s">
        <v>531</v>
      </c>
      <c r="C1245" s="17">
        <v>0.17327431863603601</v>
      </c>
      <c r="D1245" s="17">
        <v>0.18180782182793501</v>
      </c>
      <c r="E1245" s="17">
        <v>0.16587731876242801</v>
      </c>
      <c r="F1245" s="17"/>
      <c r="G1245" s="17">
        <v>0.16551319269135201</v>
      </c>
      <c r="H1245" s="17">
        <v>0.143910207544939</v>
      </c>
      <c r="I1245" s="17">
        <v>0.20438680193303699</v>
      </c>
      <c r="J1245" s="17">
        <v>0.20512367144180799</v>
      </c>
      <c r="K1245" s="17">
        <v>0.16782793494067599</v>
      </c>
      <c r="L1245" s="17">
        <v>0.15490030517624101</v>
      </c>
      <c r="M1245" s="17"/>
      <c r="N1245" s="17">
        <v>0.18158717620634399</v>
      </c>
      <c r="O1245" s="17">
        <v>0.16376191524387901</v>
      </c>
      <c r="P1245" s="17">
        <v>0.17304354657638099</v>
      </c>
      <c r="Q1245" s="17">
        <v>0.17352586987528801</v>
      </c>
      <c r="R1245" s="17"/>
      <c r="S1245" s="17">
        <v>0.16345971932647499</v>
      </c>
      <c r="T1245" s="17">
        <v>0.193296664260486</v>
      </c>
      <c r="U1245" s="17">
        <v>0.23398204286084301</v>
      </c>
      <c r="V1245" s="17">
        <v>0.18921328007604299</v>
      </c>
      <c r="W1245" s="17">
        <v>0.15672231710364601</v>
      </c>
      <c r="X1245" s="17">
        <v>0.192034177601974</v>
      </c>
      <c r="Y1245" s="17">
        <v>0.211278099100324</v>
      </c>
      <c r="Z1245" s="17">
        <v>0.145611059537742</v>
      </c>
      <c r="AA1245" s="17">
        <v>0.130703602699765</v>
      </c>
      <c r="AB1245" s="17">
        <v>0.12741655844438701</v>
      </c>
      <c r="AC1245" s="17">
        <v>0.15552872469737</v>
      </c>
      <c r="AD1245" s="17">
        <v>0.16054229805518</v>
      </c>
      <c r="AE1245" s="17"/>
      <c r="AF1245" s="17">
        <v>0.172549242726282</v>
      </c>
      <c r="AG1245" s="17">
        <v>0.195319579876743</v>
      </c>
      <c r="AH1245" s="17">
        <v>0.17699501668967399</v>
      </c>
      <c r="AI1245" s="17">
        <v>0.16017170293632699</v>
      </c>
      <c r="AJ1245" s="17">
        <v>0.10682060435049</v>
      </c>
      <c r="AK1245" s="17"/>
      <c r="AL1245" s="17">
        <v>0.17724086661241001</v>
      </c>
      <c r="AM1245" s="17">
        <v>0.19794056948267499</v>
      </c>
      <c r="AN1245" s="17">
        <v>0.14123514504459</v>
      </c>
      <c r="AO1245" s="17"/>
      <c r="AP1245" s="17">
        <v>0.18382726817138101</v>
      </c>
      <c r="AQ1245" s="17">
        <v>0.16379945733663201</v>
      </c>
      <c r="AR1245" s="17">
        <v>0.17741759645650901</v>
      </c>
      <c r="AS1245" s="17">
        <v>0.20513778660564999</v>
      </c>
      <c r="AT1245" s="17">
        <v>0.13012392432940301</v>
      </c>
      <c r="AU1245" s="17"/>
      <c r="AV1245" s="17">
        <v>0</v>
      </c>
      <c r="AW1245" s="17">
        <v>0.15343790721501799</v>
      </c>
      <c r="AX1245" s="17">
        <v>0.14354989094796</v>
      </c>
      <c r="AY1245" s="17">
        <v>0.18547870244207301</v>
      </c>
      <c r="AZ1245" s="17">
        <v>0.17316100585984301</v>
      </c>
      <c r="BA1245" s="17">
        <v>0.137618701998895</v>
      </c>
      <c r="BB1245" s="17">
        <v>0.21457864652168299</v>
      </c>
      <c r="BC1245" s="17">
        <v>0.16992084629587001</v>
      </c>
      <c r="BD1245" s="17">
        <v>0.184455580227564</v>
      </c>
      <c r="BE1245" s="17">
        <v>0.182552070313131</v>
      </c>
      <c r="BF1245" s="17">
        <v>0.185123702258712</v>
      </c>
      <c r="BG1245" s="17">
        <v>0.17346714046678799</v>
      </c>
      <c r="BH1245" s="17">
        <v>0.204413448617069</v>
      </c>
      <c r="BI1245" s="17">
        <v>0.14336264949373501</v>
      </c>
      <c r="BJ1245" s="17">
        <v>0.25333828938839997</v>
      </c>
      <c r="BK1245" s="17">
        <v>0.17900851632312201</v>
      </c>
      <c r="BL1245" s="17"/>
      <c r="BM1245" s="17">
        <v>0.159036180855012</v>
      </c>
      <c r="BN1245" s="17">
        <v>0.194657773267953</v>
      </c>
      <c r="BO1245" s="17">
        <v>0.162628641433959</v>
      </c>
      <c r="BP1245" s="17">
        <v>0.18190213925014101</v>
      </c>
      <c r="BQ1245" s="17">
        <v>0.15488830331609801</v>
      </c>
      <c r="BR1245" s="17">
        <v>0.148956580195932</v>
      </c>
      <c r="BS1245" s="17"/>
      <c r="BT1245" s="17">
        <v>0.170018335520004</v>
      </c>
      <c r="BU1245" s="17">
        <v>0.18074748050797701</v>
      </c>
      <c r="BV1245" s="17"/>
      <c r="BW1245" s="17">
        <v>0.16168166443125101</v>
      </c>
      <c r="BX1245" s="17">
        <v>0.187248071631998</v>
      </c>
      <c r="BY1245" s="17"/>
      <c r="BZ1245" s="17">
        <v>0.17355481041142901</v>
      </c>
      <c r="CA1245" s="17">
        <v>0.17749026257867401</v>
      </c>
      <c r="CB1245" s="17">
        <v>0.16152013364878001</v>
      </c>
      <c r="CC1245" s="17"/>
      <c r="CD1245" s="17">
        <v>0.17834342390883501</v>
      </c>
      <c r="CE1245" s="17">
        <v>0.14541117276804899</v>
      </c>
      <c r="CF1245" s="17">
        <v>0.139833991291064</v>
      </c>
      <c r="CG1245" s="17"/>
      <c r="CH1245" s="17">
        <v>0.182541463372424</v>
      </c>
      <c r="CI1245" s="17">
        <v>0.14320538681394701</v>
      </c>
      <c r="CJ1245" s="17">
        <v>0.14784214116271699</v>
      </c>
      <c r="CK1245" s="17"/>
      <c r="CL1245" s="17">
        <v>0.19481923650055299</v>
      </c>
      <c r="CM1245" s="17">
        <v>0.15247250866725801</v>
      </c>
      <c r="CN1245" s="17"/>
      <c r="CO1245" s="17">
        <v>0.161618741014566</v>
      </c>
      <c r="CP1245" s="17">
        <v>0.175602851991155</v>
      </c>
      <c r="CQ1245" s="17">
        <v>0.17657301252402999</v>
      </c>
      <c r="CR1245" s="17">
        <v>0.166655523232491</v>
      </c>
    </row>
    <row r="1246" spans="2:96" x14ac:dyDescent="0.25">
      <c r="B1246" t="s">
        <v>532</v>
      </c>
      <c r="C1246" s="17">
        <v>0.10982925463397</v>
      </c>
      <c r="D1246" s="17">
        <v>0.13351333671253801</v>
      </c>
      <c r="E1246" s="17">
        <v>8.7298202055739793E-2</v>
      </c>
      <c r="F1246" s="17"/>
      <c r="G1246" s="17">
        <v>7.8184777991534601E-2</v>
      </c>
      <c r="H1246" s="17">
        <v>0.13204735268958701</v>
      </c>
      <c r="I1246" s="17">
        <v>0.134876462775744</v>
      </c>
      <c r="J1246" s="17">
        <v>0.13303827592105599</v>
      </c>
      <c r="K1246" s="17">
        <v>0.119483579186587</v>
      </c>
      <c r="L1246" s="17">
        <v>6.7001691279086797E-2</v>
      </c>
      <c r="M1246" s="17"/>
      <c r="N1246" s="17">
        <v>9.2922886660407697E-2</v>
      </c>
      <c r="O1246" s="17">
        <v>0.110921482588713</v>
      </c>
      <c r="P1246" s="17">
        <v>0.12776178358165699</v>
      </c>
      <c r="Q1246" s="17">
        <v>0.112331636975484</v>
      </c>
      <c r="R1246" s="17"/>
      <c r="S1246" s="17">
        <v>7.5625444749219603E-2</v>
      </c>
      <c r="T1246" s="17">
        <v>0.13755078924199099</v>
      </c>
      <c r="U1246" s="17">
        <v>0.10479073219276699</v>
      </c>
      <c r="V1246" s="17">
        <v>8.8008268289254593E-2</v>
      </c>
      <c r="W1246" s="17">
        <v>9.7812080912681204E-2</v>
      </c>
      <c r="X1246" s="17">
        <v>9.5763412391804498E-2</v>
      </c>
      <c r="Y1246" s="17">
        <v>8.3238354191243702E-2</v>
      </c>
      <c r="Z1246" s="17">
        <v>0.124346307623781</v>
      </c>
      <c r="AA1246" s="17">
        <v>0.115064797221429</v>
      </c>
      <c r="AB1246" s="17">
        <v>0.12763409407301499</v>
      </c>
      <c r="AC1246" s="17">
        <v>0.162582154129194</v>
      </c>
      <c r="AD1246" s="17">
        <v>0.188919429192416</v>
      </c>
      <c r="AE1246" s="17"/>
      <c r="AF1246" s="17">
        <v>8.5946654851916396E-2</v>
      </c>
      <c r="AG1246" s="17">
        <v>0.14295385664490201</v>
      </c>
      <c r="AH1246" s="17">
        <v>8.1811687640246503E-2</v>
      </c>
      <c r="AI1246" s="17">
        <v>0.227558999466795</v>
      </c>
      <c r="AJ1246" s="17">
        <v>0.118558324942434</v>
      </c>
      <c r="AK1246" s="17"/>
      <c r="AL1246" s="17">
        <v>7.0662349588966902E-2</v>
      </c>
      <c r="AM1246" s="17">
        <v>0.13194261085996001</v>
      </c>
      <c r="AN1246" s="17">
        <v>0.12352570616804701</v>
      </c>
      <c r="AO1246" s="17"/>
      <c r="AP1246" s="17">
        <v>9.6577717578785902E-2</v>
      </c>
      <c r="AQ1246" s="17">
        <v>9.9597186560385104E-2</v>
      </c>
      <c r="AR1246" s="17">
        <v>0.125809381254949</v>
      </c>
      <c r="AS1246" s="17">
        <v>9.5841606521940806E-2</v>
      </c>
      <c r="AT1246" s="17">
        <v>0.11659266325720299</v>
      </c>
      <c r="AU1246" s="17"/>
      <c r="AV1246" s="17">
        <v>0.15759437761936301</v>
      </c>
      <c r="AW1246" s="17">
        <v>0.1165008164743</v>
      </c>
      <c r="AX1246" s="17">
        <v>0.107356831078598</v>
      </c>
      <c r="AY1246" s="17">
        <v>0.15341181149239499</v>
      </c>
      <c r="AZ1246" s="17">
        <v>7.8247611972837097E-2</v>
      </c>
      <c r="BA1246" s="17">
        <v>0.11615798676139</v>
      </c>
      <c r="BB1246" s="17">
        <v>0.11774243717025699</v>
      </c>
      <c r="BC1246" s="17">
        <v>9.4505519333486804E-2</v>
      </c>
      <c r="BD1246" s="17">
        <v>0.10796226669690601</v>
      </c>
      <c r="BE1246" s="17">
        <v>7.5352050012219798E-2</v>
      </c>
      <c r="BF1246" s="17">
        <v>0.14796301680771101</v>
      </c>
      <c r="BG1246" s="17">
        <v>0.14712292231664201</v>
      </c>
      <c r="BH1246" s="17">
        <v>9.0219901536914004E-2</v>
      </c>
      <c r="BI1246" s="17">
        <v>0.115723254540275</v>
      </c>
      <c r="BJ1246" s="17">
        <v>5.7349878853086803E-2</v>
      </c>
      <c r="BK1246" s="17">
        <v>9.1990621886918603E-2</v>
      </c>
      <c r="BL1246" s="17"/>
      <c r="BM1246" s="17">
        <v>0.109328208001313</v>
      </c>
      <c r="BN1246" s="17">
        <v>0.116265381377868</v>
      </c>
      <c r="BO1246" s="17">
        <v>9.7101217733894504E-2</v>
      </c>
      <c r="BP1246" s="17">
        <v>0.130668175408688</v>
      </c>
      <c r="BQ1246" s="17">
        <v>7.8751326289751705E-2</v>
      </c>
      <c r="BR1246" s="17">
        <v>9.3606993724066404E-2</v>
      </c>
      <c r="BS1246" s="17"/>
      <c r="BT1246" s="17">
        <v>0.109271858164049</v>
      </c>
      <c r="BU1246" s="17">
        <v>0.109598504155054</v>
      </c>
      <c r="BV1246" s="17"/>
      <c r="BW1246" s="17">
        <v>9.9417039911423505E-2</v>
      </c>
      <c r="BX1246" s="17">
        <v>0.118890538866692</v>
      </c>
      <c r="BY1246" s="17"/>
      <c r="BZ1246" s="17">
        <v>0.106325412054535</v>
      </c>
      <c r="CA1246" s="17">
        <v>0.123612974148709</v>
      </c>
      <c r="CB1246" s="17">
        <v>0.13266058628466901</v>
      </c>
      <c r="CC1246" s="17"/>
      <c r="CD1246" s="17">
        <v>0.10357934503110899</v>
      </c>
      <c r="CE1246" s="17">
        <v>0.10270284912988301</v>
      </c>
      <c r="CF1246" s="17">
        <v>0.15735642394145499</v>
      </c>
      <c r="CG1246" s="17"/>
      <c r="CH1246" s="17">
        <v>0.107920872794367</v>
      </c>
      <c r="CI1246" s="17">
        <v>0.1034671634494</v>
      </c>
      <c r="CJ1246" s="17">
        <v>0.122724560411623</v>
      </c>
      <c r="CK1246" s="17"/>
      <c r="CL1246" s="17">
        <v>0.124441984490288</v>
      </c>
      <c r="CM1246" s="17">
        <v>9.4953167638134398E-2</v>
      </c>
      <c r="CN1246" s="17"/>
      <c r="CO1246" s="17">
        <v>7.41434188945643E-2</v>
      </c>
      <c r="CP1246" s="17">
        <v>8.0587746228516596E-2</v>
      </c>
      <c r="CQ1246" s="17">
        <v>0.120530009389962</v>
      </c>
      <c r="CR1246" s="17">
        <v>0.15808488758104799</v>
      </c>
    </row>
    <row r="1247" spans="2:96" x14ac:dyDescent="0.25">
      <c r="B1247" t="s">
        <v>533</v>
      </c>
      <c r="C1247" s="17">
        <v>3.5395806260834398E-2</v>
      </c>
      <c r="D1247" s="17">
        <v>2.2995190230716101E-2</v>
      </c>
      <c r="E1247" s="17">
        <v>4.6605830488644702E-2</v>
      </c>
      <c r="F1247" s="17"/>
      <c r="G1247" s="17">
        <v>5.0231534357459903E-2</v>
      </c>
      <c r="H1247" s="17">
        <v>5.73489386836789E-2</v>
      </c>
      <c r="I1247" s="17">
        <v>3.8259064748516397E-2</v>
      </c>
      <c r="J1247" s="17">
        <v>1.5922394030327101E-2</v>
      </c>
      <c r="K1247" s="17">
        <v>2.5267473442520599E-2</v>
      </c>
      <c r="L1247" s="17">
        <v>2.7792134826696499E-2</v>
      </c>
      <c r="M1247" s="17"/>
      <c r="N1247" s="17">
        <v>1.7356544578479301E-2</v>
      </c>
      <c r="O1247" s="17">
        <v>3.9932826073819302E-2</v>
      </c>
      <c r="P1247" s="17">
        <v>3.1518434899672397E-2</v>
      </c>
      <c r="Q1247" s="17">
        <v>5.3884830948034403E-2</v>
      </c>
      <c r="R1247" s="17"/>
      <c r="S1247" s="17">
        <v>3.5121649986639199E-2</v>
      </c>
      <c r="T1247" s="17">
        <v>4.1754337704338097E-2</v>
      </c>
      <c r="U1247" s="17">
        <v>1.20673359772249E-2</v>
      </c>
      <c r="V1247" s="17">
        <v>4.72147570616833E-2</v>
      </c>
      <c r="W1247" s="17">
        <v>4.0577134009770401E-2</v>
      </c>
      <c r="X1247" s="17">
        <v>2.9004447172685102E-2</v>
      </c>
      <c r="Y1247" s="17">
        <v>3.2938881467039403E-2</v>
      </c>
      <c r="Z1247" s="17">
        <v>4.5481273993181699E-2</v>
      </c>
      <c r="AA1247" s="17">
        <v>3.2444784930710201E-2</v>
      </c>
      <c r="AB1247" s="17">
        <v>4.3408618987320603E-2</v>
      </c>
      <c r="AC1247" s="17">
        <v>2.41278361097144E-2</v>
      </c>
      <c r="AD1247" s="17">
        <v>4.2013526266954503E-2</v>
      </c>
      <c r="AE1247" s="17"/>
      <c r="AF1247" s="17">
        <v>1.8120031382485999E-2</v>
      </c>
      <c r="AG1247" s="17">
        <v>2.1994097225308599E-2</v>
      </c>
      <c r="AH1247" s="17">
        <v>3.4202712440147498E-2</v>
      </c>
      <c r="AI1247" s="17">
        <v>0</v>
      </c>
      <c r="AJ1247" s="17">
        <v>9.4587138510628305E-2</v>
      </c>
      <c r="AK1247" s="17"/>
      <c r="AL1247" s="17">
        <v>1.0209672875169599E-2</v>
      </c>
      <c r="AM1247" s="17">
        <v>2.1229952202237199E-2</v>
      </c>
      <c r="AN1247" s="17">
        <v>4.8496965545786003E-2</v>
      </c>
      <c r="AO1247" s="17"/>
      <c r="AP1247" s="17">
        <v>4.0210265769453801E-2</v>
      </c>
      <c r="AQ1247" s="17">
        <v>4.2137183090259198E-2</v>
      </c>
      <c r="AR1247" s="17">
        <v>2.1612700307853502E-2</v>
      </c>
      <c r="AS1247" s="17">
        <v>2.5323927169348202E-2</v>
      </c>
      <c r="AT1247" s="17">
        <v>6.4180626410059394E-2</v>
      </c>
      <c r="AU1247" s="17"/>
      <c r="AV1247" s="17">
        <v>0.47392852822379899</v>
      </c>
      <c r="AW1247" s="17">
        <v>5.9761391826066698E-2</v>
      </c>
      <c r="AX1247" s="17">
        <v>4.33673146421776E-2</v>
      </c>
      <c r="AY1247" s="17">
        <v>3.1994384833009301E-2</v>
      </c>
      <c r="AZ1247" s="17">
        <v>5.9694743781312697E-2</v>
      </c>
      <c r="BA1247" s="17">
        <v>3.0935030809623901E-2</v>
      </c>
      <c r="BB1247" s="17">
        <v>4.90016927794623E-2</v>
      </c>
      <c r="BC1247" s="17">
        <v>2.1917134953980101E-2</v>
      </c>
      <c r="BD1247" s="17">
        <v>2.85509064333072E-2</v>
      </c>
      <c r="BE1247" s="17">
        <v>3.07304272163718E-2</v>
      </c>
      <c r="BF1247" s="17">
        <v>6.2857617502067803E-3</v>
      </c>
      <c r="BG1247" s="17">
        <v>1.9537726440273399E-2</v>
      </c>
      <c r="BH1247" s="17">
        <v>0</v>
      </c>
      <c r="BI1247" s="17">
        <v>2.0392329633208799E-2</v>
      </c>
      <c r="BJ1247" s="17">
        <v>0</v>
      </c>
      <c r="BK1247" s="17">
        <v>3.04993545028301E-2</v>
      </c>
      <c r="BL1247" s="17"/>
      <c r="BM1247" s="17">
        <v>3.3933576638922602E-2</v>
      </c>
      <c r="BN1247" s="17">
        <v>2.6158794345165201E-2</v>
      </c>
      <c r="BO1247" s="17">
        <v>6.0113002840422501E-2</v>
      </c>
      <c r="BP1247" s="17">
        <v>2.37546155140562E-2</v>
      </c>
      <c r="BQ1247" s="17">
        <v>3.8075604105512098E-2</v>
      </c>
      <c r="BR1247" s="17">
        <v>6.2821096488652806E-2</v>
      </c>
      <c r="BS1247" s="17"/>
      <c r="BT1247" s="17">
        <v>3.1038658865970702E-2</v>
      </c>
      <c r="BU1247" s="17">
        <v>4.20227818920028E-2</v>
      </c>
      <c r="BV1247" s="17"/>
      <c r="BW1247" s="17">
        <v>2.58496626274069E-2</v>
      </c>
      <c r="BX1247" s="17">
        <v>2.4309697826329201E-2</v>
      </c>
      <c r="BY1247" s="17"/>
      <c r="BZ1247" s="17">
        <v>3.0670219217621301E-2</v>
      </c>
      <c r="CA1247" s="17">
        <v>6.6892663850354903E-2</v>
      </c>
      <c r="CB1247" s="17">
        <v>1.16447279633677E-2</v>
      </c>
      <c r="CC1247" s="17"/>
      <c r="CD1247" s="17">
        <v>2.6302269241627499E-2</v>
      </c>
      <c r="CE1247" s="17">
        <v>6.0023278302891697E-2</v>
      </c>
      <c r="CF1247" s="17">
        <v>2.0176892666316702E-2</v>
      </c>
      <c r="CG1247" s="17"/>
      <c r="CH1247" s="17">
        <v>2.90184727203259E-2</v>
      </c>
      <c r="CI1247" s="17">
        <v>7.5672931430665599E-2</v>
      </c>
      <c r="CJ1247" s="17">
        <v>4.1690361590538398E-2</v>
      </c>
      <c r="CK1247" s="17"/>
      <c r="CL1247" s="17">
        <v>3.4445402889000699E-2</v>
      </c>
      <c r="CM1247" s="17">
        <v>3.6497574227822599E-2</v>
      </c>
      <c r="CN1247" s="17"/>
      <c r="CO1247" s="17">
        <v>1.8019335724677302E-2</v>
      </c>
      <c r="CP1247" s="17">
        <v>2.32978316507804E-2</v>
      </c>
      <c r="CQ1247" s="17">
        <v>3.3378692410602998E-2</v>
      </c>
      <c r="CR1247" s="17">
        <v>6.8793684863045199E-2</v>
      </c>
    </row>
    <row r="1248" spans="2:96" x14ac:dyDescent="0.25">
      <c r="B1248" t="s">
        <v>175</v>
      </c>
      <c r="C1248" s="17">
        <v>4.1223885546482701E-2</v>
      </c>
      <c r="D1248" s="17">
        <v>2.8278615271069799E-2</v>
      </c>
      <c r="E1248" s="17">
        <v>5.3052725031692401E-2</v>
      </c>
      <c r="F1248" s="17"/>
      <c r="G1248" s="17">
        <v>3.7494538675231698E-2</v>
      </c>
      <c r="H1248" s="17">
        <v>3.6340496095105701E-2</v>
      </c>
      <c r="I1248" s="17">
        <v>4.2327530381508403E-2</v>
      </c>
      <c r="J1248" s="17">
        <v>4.9341470531371702E-2</v>
      </c>
      <c r="K1248" s="17">
        <v>4.8573932728338702E-2</v>
      </c>
      <c r="L1248" s="17">
        <v>3.5289682122567299E-2</v>
      </c>
      <c r="M1248" s="17"/>
      <c r="N1248" s="17">
        <v>2.9353709651974501E-2</v>
      </c>
      <c r="O1248" s="17">
        <v>4.37373167851942E-2</v>
      </c>
      <c r="P1248" s="17">
        <v>4.24753128065333E-2</v>
      </c>
      <c r="Q1248" s="17">
        <v>4.8542185132816398E-2</v>
      </c>
      <c r="R1248" s="17"/>
      <c r="S1248" s="17">
        <v>2.03128783672425E-2</v>
      </c>
      <c r="T1248" s="17">
        <v>3.5837564346974202E-2</v>
      </c>
      <c r="U1248" s="17">
        <v>6.4557338750784496E-2</v>
      </c>
      <c r="V1248" s="17">
        <v>3.5365521684982699E-2</v>
      </c>
      <c r="W1248" s="17">
        <v>3.3775937942554901E-2</v>
      </c>
      <c r="X1248" s="17">
        <v>2.4175361891858701E-2</v>
      </c>
      <c r="Y1248" s="17">
        <v>4.3616872599364698E-2</v>
      </c>
      <c r="Z1248" s="17">
        <v>3.59673258247519E-2</v>
      </c>
      <c r="AA1248" s="17">
        <v>3.8418508882737901E-2</v>
      </c>
      <c r="AB1248" s="17">
        <v>8.0779018775248804E-2</v>
      </c>
      <c r="AC1248" s="17">
        <v>5.4636252666448899E-2</v>
      </c>
      <c r="AD1248" s="17">
        <v>5.58801489847418E-2</v>
      </c>
      <c r="AE1248" s="17"/>
      <c r="AF1248" s="17">
        <v>4.3794543475549702E-2</v>
      </c>
      <c r="AG1248" s="17">
        <v>2.9057829491427999E-2</v>
      </c>
      <c r="AH1248" s="17">
        <v>8.9344396720424397E-3</v>
      </c>
      <c r="AI1248" s="17">
        <v>3.4542069416136099E-2</v>
      </c>
      <c r="AJ1248" s="17">
        <v>6.3962175360849999E-2</v>
      </c>
      <c r="AK1248" s="17"/>
      <c r="AL1248" s="17">
        <v>4.3234846227571198E-2</v>
      </c>
      <c r="AM1248" s="17">
        <v>2.36090803248384E-2</v>
      </c>
      <c r="AN1248" s="17">
        <v>1.3929738809144301E-2</v>
      </c>
      <c r="AO1248" s="17"/>
      <c r="AP1248" s="17">
        <v>5.2175742399853897E-2</v>
      </c>
      <c r="AQ1248" s="17">
        <v>4.1799270717518301E-2</v>
      </c>
      <c r="AR1248" s="17">
        <v>4.2011723943324503E-2</v>
      </c>
      <c r="AS1248" s="17">
        <v>1.9299482668020201E-2</v>
      </c>
      <c r="AT1248" s="17">
        <v>6.1257096717984197E-2</v>
      </c>
      <c r="AU1248" s="17"/>
      <c r="AV1248" s="17">
        <v>0</v>
      </c>
      <c r="AW1248" s="17">
        <v>4.8832404061095798E-2</v>
      </c>
      <c r="AX1248" s="17">
        <v>5.4133326955558898E-2</v>
      </c>
      <c r="AY1248" s="17">
        <v>3.48215875843585E-2</v>
      </c>
      <c r="AZ1248" s="17">
        <v>4.1129260984661201E-2</v>
      </c>
      <c r="BA1248" s="17">
        <v>5.43456504756046E-2</v>
      </c>
      <c r="BB1248" s="17">
        <v>2.0468431876856801E-2</v>
      </c>
      <c r="BC1248" s="17">
        <v>6.0498805477389901E-2</v>
      </c>
      <c r="BD1248" s="17">
        <v>6.5379677749624804E-2</v>
      </c>
      <c r="BE1248" s="17">
        <v>1.96559796419414E-2</v>
      </c>
      <c r="BF1248" s="17">
        <v>4.3002143253864603E-2</v>
      </c>
      <c r="BG1248" s="17">
        <v>3.8394973252357897E-2</v>
      </c>
      <c r="BH1248" s="17">
        <v>1.2501580553898E-2</v>
      </c>
      <c r="BI1248" s="17">
        <v>3.8335109867912401E-2</v>
      </c>
      <c r="BJ1248" s="17">
        <v>4.0362966957466502E-2</v>
      </c>
      <c r="BK1248" s="17">
        <v>0</v>
      </c>
      <c r="BL1248" s="17"/>
      <c r="BM1248" s="17">
        <v>3.56771799231341E-2</v>
      </c>
      <c r="BN1248" s="17">
        <v>3.1960806579865997E-2</v>
      </c>
      <c r="BO1248" s="17">
        <v>3.85633670692095E-2</v>
      </c>
      <c r="BP1248" s="17">
        <v>4.19875888690769E-2</v>
      </c>
      <c r="BQ1248" s="17">
        <v>5.7295143092959702E-2</v>
      </c>
      <c r="BR1248" s="17">
        <v>8.5960639448504794E-2</v>
      </c>
      <c r="BS1248" s="17"/>
      <c r="BT1248" s="17">
        <v>2.82086612645857E-2</v>
      </c>
      <c r="BU1248" s="17">
        <v>5.8471421222172998E-2</v>
      </c>
      <c r="BV1248" s="17"/>
      <c r="BW1248" s="17">
        <v>3.7867443333594E-2</v>
      </c>
      <c r="BX1248" s="17">
        <v>3.2328738672413301E-2</v>
      </c>
      <c r="BY1248" s="17"/>
      <c r="BZ1248" s="17">
        <v>3.9197696524892897E-2</v>
      </c>
      <c r="CA1248" s="17">
        <v>4.4448552072959502E-2</v>
      </c>
      <c r="CB1248" s="17">
        <v>1.34606168861875E-2</v>
      </c>
      <c r="CC1248" s="17"/>
      <c r="CD1248" s="17">
        <v>4.3935453587186403E-2</v>
      </c>
      <c r="CE1248" s="17">
        <v>1.08544211180709E-2</v>
      </c>
      <c r="CF1248" s="17">
        <v>2.3866172252774698E-2</v>
      </c>
      <c r="CG1248" s="17"/>
      <c r="CH1248" s="17">
        <v>4.2381182309918601E-2</v>
      </c>
      <c r="CI1248" s="17">
        <v>2.9136468325162802E-2</v>
      </c>
      <c r="CJ1248" s="17">
        <v>2.8398594883842901E-2</v>
      </c>
      <c r="CK1248" s="17"/>
      <c r="CL1248" s="17">
        <v>3.3635585505727303E-2</v>
      </c>
      <c r="CM1248" s="17">
        <v>3.8928728866522801E-2</v>
      </c>
      <c r="CN1248" s="17"/>
      <c r="CO1248" s="17">
        <v>3.2411475144261903E-2</v>
      </c>
      <c r="CP1248" s="17">
        <v>3.8785369383096097E-2</v>
      </c>
      <c r="CQ1248" s="17">
        <v>4.3752217674882597E-2</v>
      </c>
      <c r="CR1248" s="17">
        <v>4.4198396106971002E-2</v>
      </c>
    </row>
    <row r="1249" spans="2:96" x14ac:dyDescent="0.25">
      <c r="C1249" s="17"/>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c r="AD1249" s="17"/>
      <c r="AE1249" s="17"/>
      <c r="AF1249" s="17"/>
      <c r="AG1249" s="17"/>
      <c r="AH1249" s="17"/>
      <c r="AI1249" s="17"/>
      <c r="AJ1249" s="17"/>
      <c r="AK1249" s="17"/>
      <c r="AL1249" s="17"/>
      <c r="AM1249" s="17"/>
      <c r="AN1249" s="17"/>
      <c r="AO1249" s="17"/>
      <c r="AP1249" s="17"/>
      <c r="AQ1249" s="17"/>
      <c r="AR1249" s="17"/>
      <c r="AS1249" s="17"/>
      <c r="AT1249" s="17"/>
      <c r="AU1249" s="17"/>
      <c r="AV1249" s="17"/>
      <c r="AW1249" s="17"/>
      <c r="AX1249" s="17"/>
      <c r="AY1249" s="17"/>
      <c r="AZ1249" s="17"/>
      <c r="BA1249" s="17"/>
      <c r="BB1249" s="17"/>
      <c r="BC1249" s="17"/>
      <c r="BD1249" s="17"/>
      <c r="BE1249" s="17"/>
      <c r="BF1249" s="17"/>
      <c r="BG1249" s="17"/>
      <c r="BH1249" s="17"/>
      <c r="BI1249" s="17"/>
      <c r="BJ1249" s="17"/>
      <c r="BK1249" s="17"/>
      <c r="BL1249" s="17"/>
      <c r="BM1249" s="17"/>
      <c r="BN1249" s="17"/>
      <c r="BO1249" s="17"/>
      <c r="BP1249" s="17"/>
      <c r="BQ1249" s="17"/>
      <c r="BR1249" s="17"/>
      <c r="BS1249" s="17"/>
      <c r="BT1249" s="17"/>
      <c r="BU1249" s="17"/>
      <c r="BV1249" s="17"/>
      <c r="BW1249" s="17"/>
      <c r="BX1249" s="17"/>
      <c r="BY1249" s="17"/>
      <c r="BZ1249" s="17"/>
      <c r="CA1249" s="17"/>
      <c r="CB1249" s="17"/>
      <c r="CC1249" s="17"/>
      <c r="CD1249" s="17"/>
      <c r="CE1249" s="17"/>
      <c r="CF1249" s="17"/>
      <c r="CG1249" s="17"/>
      <c r="CH1249" s="17"/>
      <c r="CI1249" s="17"/>
      <c r="CJ1249" s="17"/>
      <c r="CK1249" s="17"/>
      <c r="CL1249" s="17"/>
      <c r="CM1249" s="17"/>
      <c r="CN1249" s="17"/>
      <c r="CO1249" s="17"/>
      <c r="CP1249" s="17"/>
      <c r="CQ1249" s="17"/>
      <c r="CR1249" s="17"/>
    </row>
    <row r="1250" spans="2:96" x14ac:dyDescent="0.25">
      <c r="B1250" s="6" t="s">
        <v>547</v>
      </c>
      <c r="C1250" s="17"/>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c r="AD1250" s="17"/>
      <c r="AE1250" s="17"/>
      <c r="AF1250" s="17"/>
      <c r="AG1250" s="17"/>
      <c r="AH1250" s="17"/>
      <c r="AI1250" s="17"/>
      <c r="AJ1250" s="17"/>
      <c r="AK1250" s="17"/>
      <c r="AL1250" s="17"/>
      <c r="AM1250" s="17"/>
      <c r="AN1250" s="17"/>
      <c r="AO1250" s="17"/>
      <c r="AP1250" s="17"/>
      <c r="AQ1250" s="17"/>
      <c r="AR1250" s="17"/>
      <c r="AS1250" s="17"/>
      <c r="AT1250" s="17"/>
      <c r="AU1250" s="17"/>
      <c r="AV1250" s="17"/>
      <c r="AW1250" s="17"/>
      <c r="AX1250" s="17"/>
      <c r="AY1250" s="17"/>
      <c r="AZ1250" s="17"/>
      <c r="BA1250" s="17"/>
      <c r="BB1250" s="17"/>
      <c r="BC1250" s="17"/>
      <c r="BD1250" s="17"/>
      <c r="BE1250" s="17"/>
      <c r="BF1250" s="17"/>
      <c r="BG1250" s="17"/>
      <c r="BH1250" s="17"/>
      <c r="BI1250" s="17"/>
      <c r="BJ1250" s="17"/>
      <c r="BK1250" s="17"/>
      <c r="BL1250" s="17"/>
      <c r="BM1250" s="17"/>
      <c r="BN1250" s="17"/>
      <c r="BO1250" s="17"/>
      <c r="BP1250" s="17"/>
      <c r="BQ1250" s="17"/>
      <c r="BR1250" s="17"/>
      <c r="BS1250" s="17"/>
      <c r="BT1250" s="17"/>
      <c r="BU1250" s="17"/>
      <c r="BV1250" s="17"/>
      <c r="BW1250" s="17"/>
      <c r="BX1250" s="17"/>
      <c r="BY1250" s="17"/>
      <c r="BZ1250" s="17"/>
      <c r="CA1250" s="17"/>
      <c r="CB1250" s="17"/>
      <c r="CC1250" s="17"/>
      <c r="CD1250" s="17"/>
      <c r="CE1250" s="17"/>
      <c r="CF1250" s="17"/>
      <c r="CG1250" s="17"/>
      <c r="CH1250" s="17"/>
      <c r="CI1250" s="17"/>
      <c r="CJ1250" s="17"/>
      <c r="CK1250" s="17"/>
      <c r="CL1250" s="17"/>
      <c r="CM1250" s="17"/>
      <c r="CN1250" s="17"/>
      <c r="CO1250" s="17"/>
      <c r="CP1250" s="17"/>
      <c r="CQ1250" s="17"/>
      <c r="CR1250" s="17"/>
    </row>
    <row r="1251" spans="2:96" x14ac:dyDescent="0.25">
      <c r="B1251" s="24" t="s">
        <v>123</v>
      </c>
      <c r="C1251" s="17"/>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c r="AD1251" s="17"/>
      <c r="AE1251" s="17"/>
      <c r="AF1251" s="17"/>
      <c r="AG1251" s="17"/>
      <c r="AH1251" s="17"/>
      <c r="AI1251" s="17"/>
      <c r="AJ1251" s="17"/>
      <c r="AK1251" s="17"/>
      <c r="AL1251" s="17"/>
      <c r="AM1251" s="17"/>
      <c r="AN1251" s="17"/>
      <c r="AO1251" s="17"/>
      <c r="AP1251" s="17"/>
      <c r="AQ1251" s="17"/>
      <c r="AR1251" s="17"/>
      <c r="AS1251" s="17"/>
      <c r="AT1251" s="17"/>
      <c r="AU1251" s="17"/>
      <c r="AV1251" s="17"/>
      <c r="AW1251" s="17"/>
      <c r="AX1251" s="17"/>
      <c r="AY1251" s="17"/>
      <c r="AZ1251" s="17"/>
      <c r="BA1251" s="17"/>
      <c r="BB1251" s="17"/>
      <c r="BC1251" s="17"/>
      <c r="BD1251" s="17"/>
      <c r="BE1251" s="17"/>
      <c r="BF1251" s="17"/>
      <c r="BG1251" s="17"/>
      <c r="BH1251" s="17"/>
      <c r="BI1251" s="17"/>
      <c r="BJ1251" s="17"/>
      <c r="BK1251" s="17"/>
      <c r="BL1251" s="17"/>
      <c r="BM1251" s="17"/>
      <c r="BN1251" s="17"/>
      <c r="BO1251" s="17"/>
      <c r="BP1251" s="17"/>
      <c r="BQ1251" s="17"/>
      <c r="BR1251" s="17"/>
      <c r="BS1251" s="17"/>
      <c r="BT1251" s="17"/>
      <c r="BU1251" s="17"/>
      <c r="BV1251" s="17"/>
      <c r="BW1251" s="17"/>
      <c r="BX1251" s="17"/>
      <c r="BY1251" s="17"/>
      <c r="BZ1251" s="17"/>
      <c r="CA1251" s="17"/>
      <c r="CB1251" s="17"/>
      <c r="CC1251" s="17"/>
      <c r="CD1251" s="17"/>
      <c r="CE1251" s="17"/>
      <c r="CF1251" s="17"/>
      <c r="CG1251" s="17"/>
      <c r="CH1251" s="17"/>
      <c r="CI1251" s="17"/>
      <c r="CJ1251" s="17"/>
      <c r="CK1251" s="17"/>
      <c r="CL1251" s="17"/>
      <c r="CM1251" s="17"/>
      <c r="CN1251" s="17"/>
      <c r="CO1251" s="17"/>
      <c r="CP1251" s="17"/>
      <c r="CQ1251" s="17"/>
      <c r="CR1251" s="17"/>
    </row>
    <row r="1252" spans="2:96" x14ac:dyDescent="0.25">
      <c r="B1252" t="s">
        <v>540</v>
      </c>
      <c r="C1252" s="17">
        <v>0.13182292163843501</v>
      </c>
      <c r="D1252" s="17">
        <v>0.16808932948521099</v>
      </c>
      <c r="E1252" s="17">
        <v>9.7024283862665303E-2</v>
      </c>
      <c r="F1252" s="17"/>
      <c r="G1252" s="17">
        <v>0.15035971449469901</v>
      </c>
      <c r="H1252" s="17">
        <v>0.114285256142312</v>
      </c>
      <c r="I1252" s="17">
        <v>9.1005314904443801E-2</v>
      </c>
      <c r="J1252" s="17">
        <v>0.11724652998017</v>
      </c>
      <c r="K1252" s="17">
        <v>0.124146009601874</v>
      </c>
      <c r="L1252" s="17">
        <v>0.18407434773738199</v>
      </c>
      <c r="M1252" s="17"/>
      <c r="N1252" s="17">
        <v>0.19549251375905399</v>
      </c>
      <c r="O1252" s="17">
        <v>0.121751487904318</v>
      </c>
      <c r="P1252" s="17">
        <v>0.119441672763482</v>
      </c>
      <c r="Q1252" s="17">
        <v>8.3728691193109397E-2</v>
      </c>
      <c r="R1252" s="17"/>
      <c r="S1252" s="17">
        <v>0.13003907153740599</v>
      </c>
      <c r="T1252" s="17">
        <v>0.149877215341082</v>
      </c>
      <c r="U1252" s="17">
        <v>0.15710900385899701</v>
      </c>
      <c r="V1252" s="17">
        <v>0.13286828263478601</v>
      </c>
      <c r="W1252" s="17">
        <v>0.15474360440788301</v>
      </c>
      <c r="X1252" s="17">
        <v>8.0462219761673504E-2</v>
      </c>
      <c r="Y1252" s="17">
        <v>0.125459764726495</v>
      </c>
      <c r="Z1252" s="17">
        <v>0.12906647530990001</v>
      </c>
      <c r="AA1252" s="17">
        <v>0.11954238755581401</v>
      </c>
      <c r="AB1252" s="17">
        <v>0.122988271384807</v>
      </c>
      <c r="AC1252" s="17">
        <v>0.17274517970918701</v>
      </c>
      <c r="AD1252" s="17">
        <v>0.11556948161163499</v>
      </c>
      <c r="AE1252" s="17"/>
      <c r="AF1252" s="17">
        <v>0.15510395291022699</v>
      </c>
      <c r="AG1252" s="17">
        <v>0.137225480880907</v>
      </c>
      <c r="AH1252" s="17">
        <v>0.187816416627585</v>
      </c>
      <c r="AI1252" s="17">
        <v>0.118220443326454</v>
      </c>
      <c r="AJ1252" s="17">
        <v>5.5561109254668901E-2</v>
      </c>
      <c r="AK1252" s="17"/>
      <c r="AL1252" s="17">
        <v>0.17965873717970701</v>
      </c>
      <c r="AM1252" s="17">
        <v>0.117261415756861</v>
      </c>
      <c r="AN1252" s="17">
        <v>0.191401632760624</v>
      </c>
      <c r="AO1252" s="17"/>
      <c r="AP1252" s="17">
        <v>0.106873562776974</v>
      </c>
      <c r="AQ1252" s="17">
        <v>0.12574252030948799</v>
      </c>
      <c r="AR1252" s="17">
        <v>0.14639798315445501</v>
      </c>
      <c r="AS1252" s="17">
        <v>0.148296624023881</v>
      </c>
      <c r="AT1252" s="17">
        <v>0.36707390131468298</v>
      </c>
      <c r="AU1252" s="17"/>
      <c r="AV1252" s="17">
        <v>0</v>
      </c>
      <c r="AW1252" s="17">
        <v>0.10849353062252801</v>
      </c>
      <c r="AX1252" s="17">
        <v>0.106247861091695</v>
      </c>
      <c r="AY1252" s="17">
        <v>9.0787992172992202E-2</v>
      </c>
      <c r="AZ1252" s="17">
        <v>0.15315986529912401</v>
      </c>
      <c r="BA1252" s="17">
        <v>0.137635596571962</v>
      </c>
      <c r="BB1252" s="17">
        <v>5.9838038711158101E-2</v>
      </c>
      <c r="BC1252" s="17">
        <v>0.113671510596623</v>
      </c>
      <c r="BD1252" s="17">
        <v>0.15334448966324299</v>
      </c>
      <c r="BE1252" s="17">
        <v>0.216575691900974</v>
      </c>
      <c r="BF1252" s="17">
        <v>0.140656454946889</v>
      </c>
      <c r="BG1252" s="17">
        <v>0.15585717773858401</v>
      </c>
      <c r="BH1252" s="17">
        <v>0.139247931381979</v>
      </c>
      <c r="BI1252" s="17">
        <v>0.18005348564726401</v>
      </c>
      <c r="BJ1252" s="17">
        <v>0.104381315371644</v>
      </c>
      <c r="BK1252" s="17">
        <v>0.27234815041843802</v>
      </c>
      <c r="BL1252" s="17"/>
      <c r="BM1252" s="17">
        <v>0.135339719285303</v>
      </c>
      <c r="BN1252" s="17">
        <v>0.124832168786423</v>
      </c>
      <c r="BO1252" s="17">
        <v>0.133976192092922</v>
      </c>
      <c r="BP1252" s="17">
        <v>0.12804177178398399</v>
      </c>
      <c r="BQ1252" s="17">
        <v>0.15691995270363099</v>
      </c>
      <c r="BR1252" s="17">
        <v>0.116355243467072</v>
      </c>
      <c r="BS1252" s="17"/>
      <c r="BT1252" s="17">
        <v>0.14468323407922801</v>
      </c>
      <c r="BU1252" s="17">
        <v>0.117116623951667</v>
      </c>
      <c r="BV1252" s="17"/>
      <c r="BW1252" s="17">
        <v>0.14454684413066499</v>
      </c>
      <c r="BX1252" s="17">
        <v>0.132723211130716</v>
      </c>
      <c r="BY1252" s="17"/>
      <c r="BZ1252" s="17">
        <v>0.126787805929782</v>
      </c>
      <c r="CA1252" s="17">
        <v>0.14889084890457499</v>
      </c>
      <c r="CB1252" s="17">
        <v>0.186080879015074</v>
      </c>
      <c r="CC1252" s="17"/>
      <c r="CD1252" s="17">
        <v>0.13550684441682301</v>
      </c>
      <c r="CE1252" s="17">
        <v>8.9442057368471106E-2</v>
      </c>
      <c r="CF1252" s="17">
        <v>0.13101883376541901</v>
      </c>
      <c r="CG1252" s="17"/>
      <c r="CH1252" s="17">
        <v>0.140899706123364</v>
      </c>
      <c r="CI1252" s="17">
        <v>7.9208603937648503E-2</v>
      </c>
      <c r="CJ1252" s="17">
        <v>0.113686620150205</v>
      </c>
      <c r="CK1252" s="17"/>
      <c r="CL1252" s="17">
        <v>0.142991397303775</v>
      </c>
      <c r="CM1252" s="17">
        <v>0.12674653898572999</v>
      </c>
      <c r="CN1252" s="17"/>
      <c r="CO1252" s="17">
        <v>0.31237715875122302</v>
      </c>
      <c r="CP1252" s="17">
        <v>0.156220575070429</v>
      </c>
      <c r="CQ1252" s="17">
        <v>0.112399970087523</v>
      </c>
      <c r="CR1252" s="17">
        <v>5.7044115313937202E-2</v>
      </c>
    </row>
    <row r="1253" spans="2:96" x14ac:dyDescent="0.25">
      <c r="B1253" t="s">
        <v>541</v>
      </c>
      <c r="C1253" s="17">
        <v>0.458005848502131</v>
      </c>
      <c r="D1253" s="17">
        <v>0.47429081091942699</v>
      </c>
      <c r="E1253" s="17">
        <v>0.44348598981572601</v>
      </c>
      <c r="F1253" s="17"/>
      <c r="G1253" s="17">
        <v>0.47368012840177798</v>
      </c>
      <c r="H1253" s="17">
        <v>0.40980116757780399</v>
      </c>
      <c r="I1253" s="17">
        <v>0.47767321760961501</v>
      </c>
      <c r="J1253" s="17">
        <v>0.43418581340441698</v>
      </c>
      <c r="K1253" s="17">
        <v>0.45507315779466201</v>
      </c>
      <c r="L1253" s="17">
        <v>0.492365976860341</v>
      </c>
      <c r="M1253" s="17"/>
      <c r="N1253" s="17">
        <v>0.45923116852050599</v>
      </c>
      <c r="O1253" s="17">
        <v>0.46248101553416399</v>
      </c>
      <c r="P1253" s="17">
        <v>0.48998119439551002</v>
      </c>
      <c r="Q1253" s="17">
        <v>0.42225831193875402</v>
      </c>
      <c r="R1253" s="17"/>
      <c r="S1253" s="17">
        <v>0.50419951037909805</v>
      </c>
      <c r="T1253" s="17">
        <v>0.47303412496758201</v>
      </c>
      <c r="U1253" s="17">
        <v>0.44832564784151702</v>
      </c>
      <c r="V1253" s="17">
        <v>0.46980094904812397</v>
      </c>
      <c r="W1253" s="17">
        <v>0.427324773477046</v>
      </c>
      <c r="X1253" s="17">
        <v>0.48422797819352897</v>
      </c>
      <c r="Y1253" s="17">
        <v>0.47664387226702898</v>
      </c>
      <c r="Z1253" s="17">
        <v>0.42462240999418699</v>
      </c>
      <c r="AA1253" s="17">
        <v>0.41987245069226098</v>
      </c>
      <c r="AB1253" s="17">
        <v>0.431674452610815</v>
      </c>
      <c r="AC1253" s="17">
        <v>0.42559078681003998</v>
      </c>
      <c r="AD1253" s="17">
        <v>0.42796465482479501</v>
      </c>
      <c r="AE1253" s="17"/>
      <c r="AF1253" s="17">
        <v>0.476354182520697</v>
      </c>
      <c r="AG1253" s="17">
        <v>0.44565717386875497</v>
      </c>
      <c r="AH1253" s="17">
        <v>0.47118658127297203</v>
      </c>
      <c r="AI1253" s="17">
        <v>0.305310508744148</v>
      </c>
      <c r="AJ1253" s="17">
        <v>0.43295298826541601</v>
      </c>
      <c r="AK1253" s="17"/>
      <c r="AL1253" s="17">
        <v>0.48967080495579701</v>
      </c>
      <c r="AM1253" s="17">
        <v>0.46004365149010501</v>
      </c>
      <c r="AN1253" s="17">
        <v>0.417314466011664</v>
      </c>
      <c r="AO1253" s="17"/>
      <c r="AP1253" s="17">
        <v>0.43923799703643501</v>
      </c>
      <c r="AQ1253" s="17">
        <v>0.48574698303150099</v>
      </c>
      <c r="AR1253" s="17">
        <v>0.43943472446126902</v>
      </c>
      <c r="AS1253" s="17">
        <v>0.516046707576018</v>
      </c>
      <c r="AT1253" s="17">
        <v>0.31639018373795902</v>
      </c>
      <c r="AU1253" s="17"/>
      <c r="AV1253" s="17">
        <v>0</v>
      </c>
      <c r="AW1253" s="17">
        <v>0.40086709418336303</v>
      </c>
      <c r="AX1253" s="17">
        <v>0.44839202015894902</v>
      </c>
      <c r="AY1253" s="17">
        <v>0.44356532057244502</v>
      </c>
      <c r="AZ1253" s="17">
        <v>0.43027220775817798</v>
      </c>
      <c r="BA1253" s="17">
        <v>0.478195365476212</v>
      </c>
      <c r="BB1253" s="17">
        <v>0.45570982658387399</v>
      </c>
      <c r="BC1253" s="17">
        <v>0.45652160684640403</v>
      </c>
      <c r="BD1253" s="17">
        <v>0.460517329315344</v>
      </c>
      <c r="BE1253" s="17">
        <v>0.45804218950723202</v>
      </c>
      <c r="BF1253" s="17">
        <v>0.45331628722082501</v>
      </c>
      <c r="BG1253" s="17">
        <v>0.56355818442880001</v>
      </c>
      <c r="BH1253" s="17">
        <v>0.54826109731739203</v>
      </c>
      <c r="BI1253" s="17">
        <v>0.43543376888880397</v>
      </c>
      <c r="BJ1253" s="17">
        <v>0.42301374927971502</v>
      </c>
      <c r="BK1253" s="17">
        <v>0.46631599390052297</v>
      </c>
      <c r="BL1253" s="17"/>
      <c r="BM1253" s="17">
        <v>0.46267898112587702</v>
      </c>
      <c r="BN1253" s="17">
        <v>0.47984033445874602</v>
      </c>
      <c r="BO1253" s="17">
        <v>0.40052595971600102</v>
      </c>
      <c r="BP1253" s="17">
        <v>0.45969333018352698</v>
      </c>
      <c r="BQ1253" s="17">
        <v>0.47541283514480398</v>
      </c>
      <c r="BR1253" s="17">
        <v>0.43309218807878902</v>
      </c>
      <c r="BS1253" s="17"/>
      <c r="BT1253" s="17">
        <v>0.46342594925150199</v>
      </c>
      <c r="BU1253" s="17">
        <v>0.45175343126550699</v>
      </c>
      <c r="BV1253" s="17"/>
      <c r="BW1253" s="17">
        <v>0.46965166260083802</v>
      </c>
      <c r="BX1253" s="17">
        <v>0.469368806471467</v>
      </c>
      <c r="BY1253" s="17"/>
      <c r="BZ1253" s="17">
        <v>0.46538612116929901</v>
      </c>
      <c r="CA1253" s="17">
        <v>0.47678901001406598</v>
      </c>
      <c r="CB1253" s="17">
        <v>0.30979567424655402</v>
      </c>
      <c r="CC1253" s="17"/>
      <c r="CD1253" s="17">
        <v>0.45984620230249601</v>
      </c>
      <c r="CE1253" s="17">
        <v>0.41254217528350001</v>
      </c>
      <c r="CF1253" s="17">
        <v>0.51894438289685196</v>
      </c>
      <c r="CG1253" s="17"/>
      <c r="CH1253" s="17">
        <v>0.470378427626928</v>
      </c>
      <c r="CI1253" s="17">
        <v>0.46537456367287799</v>
      </c>
      <c r="CJ1253" s="17">
        <v>0.45468018095997897</v>
      </c>
      <c r="CK1253" s="17"/>
      <c r="CL1253" s="17">
        <v>0.496987452945443</v>
      </c>
      <c r="CM1253" s="17">
        <v>0.43261760477507299</v>
      </c>
      <c r="CN1253" s="17"/>
      <c r="CO1253" s="17">
        <v>0.42055699183948703</v>
      </c>
      <c r="CP1253" s="17">
        <v>0.50259922281772995</v>
      </c>
      <c r="CQ1253" s="17">
        <v>0.45666087244431097</v>
      </c>
      <c r="CR1253" s="17">
        <v>0.38904001883579897</v>
      </c>
    </row>
    <row r="1254" spans="2:96" x14ac:dyDescent="0.25">
      <c r="B1254" t="s">
        <v>542</v>
      </c>
      <c r="C1254" s="17">
        <v>0.223219770541593</v>
      </c>
      <c r="D1254" s="17">
        <v>0.20100572743270101</v>
      </c>
      <c r="E1254" s="17">
        <v>0.242914159448577</v>
      </c>
      <c r="F1254" s="17"/>
      <c r="G1254" s="17">
        <v>0.22522894330675</v>
      </c>
      <c r="H1254" s="17">
        <v>0.26424652358254103</v>
      </c>
      <c r="I1254" s="17">
        <v>0.216893152471963</v>
      </c>
      <c r="J1254" s="17">
        <v>0.24890182398268301</v>
      </c>
      <c r="K1254" s="17">
        <v>0.199221587387065</v>
      </c>
      <c r="L1254" s="17">
        <v>0.18869201285539</v>
      </c>
      <c r="M1254" s="17"/>
      <c r="N1254" s="17">
        <v>0.20835072133817201</v>
      </c>
      <c r="O1254" s="17">
        <v>0.21228058959693299</v>
      </c>
      <c r="P1254" s="17">
        <v>0.20879160070700301</v>
      </c>
      <c r="Q1254" s="17">
        <v>0.26371358288912999</v>
      </c>
      <c r="R1254" s="17"/>
      <c r="S1254" s="17">
        <v>0.21041431235255001</v>
      </c>
      <c r="T1254" s="17">
        <v>0.17216435438501501</v>
      </c>
      <c r="U1254" s="17">
        <v>0.22752021213592699</v>
      </c>
      <c r="V1254" s="17">
        <v>0.226155205784175</v>
      </c>
      <c r="W1254" s="17">
        <v>0.25635562417672503</v>
      </c>
      <c r="X1254" s="17">
        <v>0.26936124972195902</v>
      </c>
      <c r="Y1254" s="17">
        <v>0.21206867533486601</v>
      </c>
      <c r="Z1254" s="17">
        <v>0.29006676526050901</v>
      </c>
      <c r="AA1254" s="17">
        <v>0.23531117465878101</v>
      </c>
      <c r="AB1254" s="17">
        <v>0.198071462815581</v>
      </c>
      <c r="AC1254" s="17">
        <v>0.22254871255584999</v>
      </c>
      <c r="AD1254" s="17">
        <v>0.242194052647665</v>
      </c>
      <c r="AE1254" s="17"/>
      <c r="AF1254" s="17">
        <v>0.19970707554372499</v>
      </c>
      <c r="AG1254" s="17">
        <v>0.25217475658586003</v>
      </c>
      <c r="AH1254" s="17">
        <v>0.168405829716019</v>
      </c>
      <c r="AI1254" s="17">
        <v>0.30312783035166602</v>
      </c>
      <c r="AJ1254" s="17">
        <v>0.24322007480249999</v>
      </c>
      <c r="AK1254" s="17"/>
      <c r="AL1254" s="17">
        <v>0.20302066035035901</v>
      </c>
      <c r="AM1254" s="17">
        <v>0.240531758179762</v>
      </c>
      <c r="AN1254" s="17">
        <v>0.21751079819406899</v>
      </c>
      <c r="AO1254" s="17"/>
      <c r="AP1254" s="17">
        <v>0.23479686809509401</v>
      </c>
      <c r="AQ1254" s="17">
        <v>0.21859087004891201</v>
      </c>
      <c r="AR1254" s="17">
        <v>0.238158038552959</v>
      </c>
      <c r="AS1254" s="17">
        <v>0.21127931729127999</v>
      </c>
      <c r="AT1254" s="17">
        <v>9.1036047141806395E-2</v>
      </c>
      <c r="AU1254" s="17"/>
      <c r="AV1254" s="17">
        <v>0.36847709415683799</v>
      </c>
      <c r="AW1254" s="17">
        <v>0.23283869733552301</v>
      </c>
      <c r="AX1254" s="17">
        <v>0.26626623741790201</v>
      </c>
      <c r="AY1254" s="17">
        <v>0.24692445860290099</v>
      </c>
      <c r="AZ1254" s="17">
        <v>0.229136818252968</v>
      </c>
      <c r="BA1254" s="17">
        <v>0.185858599017341</v>
      </c>
      <c r="BB1254" s="17">
        <v>0.30566259064108298</v>
      </c>
      <c r="BC1254" s="17">
        <v>0.27341722034824201</v>
      </c>
      <c r="BD1254" s="17">
        <v>0.219747036188191</v>
      </c>
      <c r="BE1254" s="17">
        <v>0.188530416046057</v>
      </c>
      <c r="BF1254" s="17">
        <v>0.19000023848028399</v>
      </c>
      <c r="BG1254" s="17">
        <v>0.115215617456476</v>
      </c>
      <c r="BH1254" s="17">
        <v>0.17934618652824599</v>
      </c>
      <c r="BI1254" s="17">
        <v>0.22342342818976199</v>
      </c>
      <c r="BJ1254" s="17">
        <v>0.22055410137184001</v>
      </c>
      <c r="BK1254" s="17">
        <v>0.159162771461443</v>
      </c>
      <c r="BL1254" s="17"/>
      <c r="BM1254" s="17">
        <v>0.21997079835299699</v>
      </c>
      <c r="BN1254" s="17">
        <v>0.194912526809838</v>
      </c>
      <c r="BO1254" s="17">
        <v>0.22569912630399799</v>
      </c>
      <c r="BP1254" s="17">
        <v>0.26150102179878099</v>
      </c>
      <c r="BQ1254" s="17">
        <v>0.222380007411491</v>
      </c>
      <c r="BR1254" s="17">
        <v>0.243822149824238</v>
      </c>
      <c r="BS1254" s="17"/>
      <c r="BT1254" s="17">
        <v>0.2118864234293</v>
      </c>
      <c r="BU1254" s="17">
        <v>0.233083453878245</v>
      </c>
      <c r="BV1254" s="17"/>
      <c r="BW1254" s="17">
        <v>0.19955430783397499</v>
      </c>
      <c r="BX1254" s="17">
        <v>0.21778822110759899</v>
      </c>
      <c r="BY1254" s="17"/>
      <c r="BZ1254" s="17">
        <v>0.218713683634782</v>
      </c>
      <c r="CA1254" s="17">
        <v>0.21793511005876801</v>
      </c>
      <c r="CB1254" s="17">
        <v>0.28323666575387901</v>
      </c>
      <c r="CC1254" s="17"/>
      <c r="CD1254" s="17">
        <v>0.21145060932912399</v>
      </c>
      <c r="CE1254" s="17">
        <v>0.28606817363689702</v>
      </c>
      <c r="CF1254" s="17">
        <v>0.20577071560684901</v>
      </c>
      <c r="CG1254" s="17"/>
      <c r="CH1254" s="17">
        <v>0.20806440204432899</v>
      </c>
      <c r="CI1254" s="17">
        <v>0.23462113310508401</v>
      </c>
      <c r="CJ1254" s="17">
        <v>0.257016763855963</v>
      </c>
      <c r="CK1254" s="17"/>
      <c r="CL1254" s="17">
        <v>0.19439797864047101</v>
      </c>
      <c r="CM1254" s="17">
        <v>0.238317399834824</v>
      </c>
      <c r="CN1254" s="17"/>
      <c r="CO1254" s="17">
        <v>0.178938140979644</v>
      </c>
      <c r="CP1254" s="17">
        <v>0.20697301907113599</v>
      </c>
      <c r="CQ1254" s="17">
        <v>0.22797536971305399</v>
      </c>
      <c r="CR1254" s="17">
        <v>0.261189812170875</v>
      </c>
    </row>
    <row r="1255" spans="2:96" x14ac:dyDescent="0.25">
      <c r="B1255" t="s">
        <v>543</v>
      </c>
      <c r="C1255" s="17">
        <v>0.124565192662309</v>
      </c>
      <c r="D1255" s="17">
        <v>9.8364775069990001E-2</v>
      </c>
      <c r="E1255" s="17">
        <v>0.15088959447414599</v>
      </c>
      <c r="F1255" s="17"/>
      <c r="G1255" s="17">
        <v>0.11228260251334</v>
      </c>
      <c r="H1255" s="17">
        <v>0.15213121701438401</v>
      </c>
      <c r="I1255" s="17">
        <v>0.139524739247191</v>
      </c>
      <c r="J1255" s="17">
        <v>0.10904140689813201</v>
      </c>
      <c r="K1255" s="17">
        <v>0.16072428254083701</v>
      </c>
      <c r="L1255" s="17">
        <v>8.6380301651265798E-2</v>
      </c>
      <c r="M1255" s="17"/>
      <c r="N1255" s="17">
        <v>0.116211949539239</v>
      </c>
      <c r="O1255" s="17">
        <v>0.13479374175120201</v>
      </c>
      <c r="P1255" s="17">
        <v>0.11976723494595</v>
      </c>
      <c r="Q1255" s="17">
        <v>0.12851566799368999</v>
      </c>
      <c r="R1255" s="17"/>
      <c r="S1255" s="17">
        <v>0.11511195304758901</v>
      </c>
      <c r="T1255" s="17">
        <v>0.16013884330338199</v>
      </c>
      <c r="U1255" s="17">
        <v>9.7516658505685097E-2</v>
      </c>
      <c r="V1255" s="17">
        <v>7.2135282296985598E-2</v>
      </c>
      <c r="W1255" s="17">
        <v>0.119013584769466</v>
      </c>
      <c r="X1255" s="17">
        <v>8.9887144438268604E-2</v>
      </c>
      <c r="Y1255" s="17">
        <v>0.15379248002981599</v>
      </c>
      <c r="Z1255" s="17">
        <v>0.100935929036939</v>
      </c>
      <c r="AA1255" s="17">
        <v>0.14699413645485601</v>
      </c>
      <c r="AB1255" s="17">
        <v>0.167012158856192</v>
      </c>
      <c r="AC1255" s="17">
        <v>9.8144346902645799E-2</v>
      </c>
      <c r="AD1255" s="17">
        <v>0.14849477736879399</v>
      </c>
      <c r="AE1255" s="17"/>
      <c r="AF1255" s="17">
        <v>0.119537041224319</v>
      </c>
      <c r="AG1255" s="17">
        <v>0.108974457688924</v>
      </c>
      <c r="AH1255" s="17">
        <v>0.12295616328171</v>
      </c>
      <c r="AI1255" s="17">
        <v>0.18907491960818101</v>
      </c>
      <c r="AJ1255" s="17">
        <v>0.15446804208859399</v>
      </c>
      <c r="AK1255" s="17"/>
      <c r="AL1255" s="17">
        <v>9.0725838952381996E-2</v>
      </c>
      <c r="AM1255" s="17">
        <v>0.117413653506305</v>
      </c>
      <c r="AN1255" s="17">
        <v>0.11409017892985</v>
      </c>
      <c r="AO1255" s="17"/>
      <c r="AP1255" s="17">
        <v>0.15003627407422301</v>
      </c>
      <c r="AQ1255" s="17">
        <v>0.106767215215087</v>
      </c>
      <c r="AR1255" s="17">
        <v>0.11675077989910999</v>
      </c>
      <c r="AS1255" s="17">
        <v>0.106801494829314</v>
      </c>
      <c r="AT1255" s="17">
        <v>0.194843496164989</v>
      </c>
      <c r="AU1255" s="17"/>
      <c r="AV1255" s="17">
        <v>0</v>
      </c>
      <c r="AW1255" s="17">
        <v>0.12963306009865599</v>
      </c>
      <c r="AX1255" s="17">
        <v>0.102565947046311</v>
      </c>
      <c r="AY1255" s="17">
        <v>0.14544829881027899</v>
      </c>
      <c r="AZ1255" s="17">
        <v>0.11500052655229601</v>
      </c>
      <c r="BA1255" s="17">
        <v>0.12639919029942001</v>
      </c>
      <c r="BB1255" s="17">
        <v>0.109982215184106</v>
      </c>
      <c r="BC1255" s="17">
        <v>0.10779727394647599</v>
      </c>
      <c r="BD1255" s="17">
        <v>0.115228925300878</v>
      </c>
      <c r="BE1255" s="17">
        <v>9.0949911834534103E-2</v>
      </c>
      <c r="BF1255" s="17">
        <v>0.18014847084038699</v>
      </c>
      <c r="BG1255" s="17">
        <v>0.12915617160649401</v>
      </c>
      <c r="BH1255" s="17">
        <v>0.120061152801959</v>
      </c>
      <c r="BI1255" s="17">
        <v>0.16108931727417</v>
      </c>
      <c r="BJ1255" s="17">
        <v>0.17753679146047299</v>
      </c>
      <c r="BK1255" s="17">
        <v>8.6362521474364601E-2</v>
      </c>
      <c r="BL1255" s="17"/>
      <c r="BM1255" s="17">
        <v>0.107772941976263</v>
      </c>
      <c r="BN1255" s="17">
        <v>0.14340571440748701</v>
      </c>
      <c r="BO1255" s="17">
        <v>0.17604251859130499</v>
      </c>
      <c r="BP1255" s="17">
        <v>8.9893828937810893E-2</v>
      </c>
      <c r="BQ1255" s="17">
        <v>9.6044162713906395E-2</v>
      </c>
      <c r="BR1255" s="17">
        <v>0.13812260522700801</v>
      </c>
      <c r="BS1255" s="17"/>
      <c r="BT1255" s="17">
        <v>0.110825007920745</v>
      </c>
      <c r="BU1255" s="17">
        <v>0.147818215390569</v>
      </c>
      <c r="BV1255" s="17"/>
      <c r="BW1255" s="17">
        <v>0.121296307543392</v>
      </c>
      <c r="BX1255" s="17">
        <v>0.12281917061514</v>
      </c>
      <c r="BY1255" s="17"/>
      <c r="BZ1255" s="17">
        <v>0.122296783966457</v>
      </c>
      <c r="CA1255" s="17">
        <v>0.11408106419238399</v>
      </c>
      <c r="CB1255" s="17">
        <v>0.17336311373292701</v>
      </c>
      <c r="CC1255" s="17"/>
      <c r="CD1255" s="17">
        <v>0.13052599437196499</v>
      </c>
      <c r="CE1255" s="17">
        <v>0.114190249990592</v>
      </c>
      <c r="CF1255" s="17">
        <v>9.4077576765466894E-2</v>
      </c>
      <c r="CG1255" s="17"/>
      <c r="CH1255" s="17">
        <v>0.123289378137326</v>
      </c>
      <c r="CI1255" s="17">
        <v>0.10663837685393</v>
      </c>
      <c r="CJ1255" s="17">
        <v>0.13289323311875201</v>
      </c>
      <c r="CK1255" s="17"/>
      <c r="CL1255" s="17">
        <v>0.118676787474609</v>
      </c>
      <c r="CM1255" s="17">
        <v>0.128114568240806</v>
      </c>
      <c r="CN1255" s="17"/>
      <c r="CO1255" s="17">
        <v>4.1556242428950597E-2</v>
      </c>
      <c r="CP1255" s="17">
        <v>9.8539135716603096E-2</v>
      </c>
      <c r="CQ1255" s="17">
        <v>0.14630941462597799</v>
      </c>
      <c r="CR1255" s="17">
        <v>0.16239366388295401</v>
      </c>
    </row>
    <row r="1256" spans="2:96" x14ac:dyDescent="0.25">
      <c r="B1256" t="s">
        <v>544</v>
      </c>
      <c r="C1256" s="17">
        <v>5.2534471382202297E-2</v>
      </c>
      <c r="D1256" s="17">
        <v>4.7007969045285897E-2</v>
      </c>
      <c r="E1256" s="17">
        <v>5.8228623215061399E-2</v>
      </c>
      <c r="F1256" s="17"/>
      <c r="G1256" s="17">
        <v>3.8448611283433902E-2</v>
      </c>
      <c r="H1256" s="17">
        <v>3.4545291942843302E-2</v>
      </c>
      <c r="I1256" s="17">
        <v>5.9379128133856401E-2</v>
      </c>
      <c r="J1256" s="17">
        <v>8.1681875510601604E-2</v>
      </c>
      <c r="K1256" s="17">
        <v>5.4047671809972497E-2</v>
      </c>
      <c r="L1256" s="17">
        <v>4.6256991749513698E-2</v>
      </c>
      <c r="M1256" s="17"/>
      <c r="N1256" s="17">
        <v>1.5524406512954701E-2</v>
      </c>
      <c r="O1256" s="17">
        <v>5.9314764801512501E-2</v>
      </c>
      <c r="P1256" s="17">
        <v>5.2408330520325501E-2</v>
      </c>
      <c r="Q1256" s="17">
        <v>8.6091094441595697E-2</v>
      </c>
      <c r="R1256" s="17"/>
      <c r="S1256" s="17">
        <v>3.68248319613593E-2</v>
      </c>
      <c r="T1256" s="17">
        <v>4.1044499686012197E-2</v>
      </c>
      <c r="U1256" s="17">
        <v>6.3712744115267297E-2</v>
      </c>
      <c r="V1256" s="17">
        <v>7.5082250759445093E-2</v>
      </c>
      <c r="W1256" s="17">
        <v>4.2562413168880903E-2</v>
      </c>
      <c r="X1256" s="17">
        <v>4.4963767374857903E-2</v>
      </c>
      <c r="Y1256" s="17">
        <v>2.5687977323016201E-2</v>
      </c>
      <c r="Z1256" s="17">
        <v>5.5308420398464501E-2</v>
      </c>
      <c r="AA1256" s="17">
        <v>7.8279850638288198E-2</v>
      </c>
      <c r="AB1256" s="17">
        <v>6.9241360188360801E-2</v>
      </c>
      <c r="AC1256" s="17">
        <v>8.0970974022276695E-2</v>
      </c>
      <c r="AD1256" s="17">
        <v>0</v>
      </c>
      <c r="AE1256" s="17"/>
      <c r="AF1256" s="17">
        <v>4.3679770462231801E-2</v>
      </c>
      <c r="AG1256" s="17">
        <v>5.5968130975553497E-2</v>
      </c>
      <c r="AH1256" s="17">
        <v>3.9982993500083101E-2</v>
      </c>
      <c r="AI1256" s="17">
        <v>8.4266297969551096E-2</v>
      </c>
      <c r="AJ1256" s="17">
        <v>8.4301889150311393E-2</v>
      </c>
      <c r="AK1256" s="17"/>
      <c r="AL1256" s="17">
        <v>3.2641081560605398E-2</v>
      </c>
      <c r="AM1256" s="17">
        <v>6.1533861660905097E-2</v>
      </c>
      <c r="AN1256" s="17">
        <v>5.2215923289657198E-2</v>
      </c>
      <c r="AO1256" s="17"/>
      <c r="AP1256" s="17">
        <v>5.9473627497831902E-2</v>
      </c>
      <c r="AQ1256" s="17">
        <v>4.5774637842437703E-2</v>
      </c>
      <c r="AR1256" s="17">
        <v>4.92806883469111E-2</v>
      </c>
      <c r="AS1256" s="17">
        <v>1.75758562795061E-2</v>
      </c>
      <c r="AT1256" s="17">
        <v>3.0656371640563101E-2</v>
      </c>
      <c r="AU1256" s="17"/>
      <c r="AV1256" s="17">
        <v>0.29675421951939701</v>
      </c>
      <c r="AW1256" s="17">
        <v>0.115339318233947</v>
      </c>
      <c r="AX1256" s="17">
        <v>6.2993903202383406E-2</v>
      </c>
      <c r="AY1256" s="17">
        <v>6.7128335186559598E-2</v>
      </c>
      <c r="AZ1256" s="17">
        <v>5.9764996983717698E-2</v>
      </c>
      <c r="BA1256" s="17">
        <v>6.1877111981144303E-2</v>
      </c>
      <c r="BB1256" s="17">
        <v>6.4078100682818398E-2</v>
      </c>
      <c r="BC1256" s="17">
        <v>4.8592388262255197E-2</v>
      </c>
      <c r="BD1256" s="17">
        <v>3.8218016305352799E-2</v>
      </c>
      <c r="BE1256" s="17">
        <v>4.5901790711202803E-2</v>
      </c>
      <c r="BF1256" s="17">
        <v>2.8648164520499099E-2</v>
      </c>
      <c r="BG1256" s="17">
        <v>3.6212848769645402E-2</v>
      </c>
      <c r="BH1256" s="17">
        <v>1.30836319704235E-2</v>
      </c>
      <c r="BI1256" s="17">
        <v>0</v>
      </c>
      <c r="BJ1256" s="17">
        <v>3.6748641351620003E-2</v>
      </c>
      <c r="BK1256" s="17">
        <v>1.5810562745231401E-2</v>
      </c>
      <c r="BL1256" s="17"/>
      <c r="BM1256" s="17">
        <v>5.6176694119261801E-2</v>
      </c>
      <c r="BN1256" s="17">
        <v>4.9422243421389199E-2</v>
      </c>
      <c r="BO1256" s="17">
        <v>6.3756203295773695E-2</v>
      </c>
      <c r="BP1256" s="17">
        <v>5.2461274796649998E-2</v>
      </c>
      <c r="BQ1256" s="17">
        <v>3.40878942311474E-2</v>
      </c>
      <c r="BR1256" s="17">
        <v>5.96461720971114E-2</v>
      </c>
      <c r="BS1256" s="17"/>
      <c r="BT1256" s="17">
        <v>6.2189075979426703E-2</v>
      </c>
      <c r="BU1256" s="17">
        <v>3.8078593536899998E-2</v>
      </c>
      <c r="BV1256" s="17"/>
      <c r="BW1256" s="17">
        <v>5.6337235031357999E-2</v>
      </c>
      <c r="BX1256" s="17">
        <v>4.8653953272411302E-2</v>
      </c>
      <c r="BY1256" s="17"/>
      <c r="BZ1256" s="17">
        <v>5.5083222268782699E-2</v>
      </c>
      <c r="CA1256" s="17">
        <v>3.8597217802874298E-2</v>
      </c>
      <c r="CB1256" s="17">
        <v>4.7523667251567002E-2</v>
      </c>
      <c r="CC1256" s="17"/>
      <c r="CD1256" s="17">
        <v>5.34504169172694E-2</v>
      </c>
      <c r="CE1256" s="17">
        <v>7.2312423173252802E-2</v>
      </c>
      <c r="CF1256" s="17">
        <v>4.0345204792316597E-2</v>
      </c>
      <c r="CG1256" s="17"/>
      <c r="CH1256" s="17">
        <v>4.6986015421801197E-2</v>
      </c>
      <c r="CI1256" s="17">
        <v>9.5158909648233106E-2</v>
      </c>
      <c r="CJ1256" s="17">
        <v>4.1723201915100601E-2</v>
      </c>
      <c r="CK1256" s="17"/>
      <c r="CL1256" s="17">
        <v>4.3456073248039601E-2</v>
      </c>
      <c r="CM1256" s="17">
        <v>5.99979198692875E-2</v>
      </c>
      <c r="CN1256" s="17"/>
      <c r="CO1256" s="17">
        <v>3.8192081052979998E-2</v>
      </c>
      <c r="CP1256" s="17">
        <v>2.5679601158979899E-2</v>
      </c>
      <c r="CQ1256" s="17">
        <v>4.7581535755344198E-2</v>
      </c>
      <c r="CR1256" s="17">
        <v>0.118694182431017</v>
      </c>
    </row>
    <row r="1257" spans="2:96" x14ac:dyDescent="0.25">
      <c r="B1257" t="s">
        <v>152</v>
      </c>
      <c r="C1257" s="17">
        <v>9.8517952733287797E-3</v>
      </c>
      <c r="D1257" s="17">
        <v>1.1241388047384501E-2</v>
      </c>
      <c r="E1257" s="17">
        <v>7.4573491838246797E-3</v>
      </c>
      <c r="F1257" s="17"/>
      <c r="G1257" s="17">
        <v>0</v>
      </c>
      <c r="H1257" s="17">
        <v>2.49905437401165E-2</v>
      </c>
      <c r="I1257" s="17">
        <v>1.5524447632929801E-2</v>
      </c>
      <c r="J1257" s="17">
        <v>8.9425502239963497E-3</v>
      </c>
      <c r="K1257" s="17">
        <v>6.7872908655887097E-3</v>
      </c>
      <c r="L1257" s="17">
        <v>2.2303691461065499E-3</v>
      </c>
      <c r="M1257" s="17"/>
      <c r="N1257" s="17">
        <v>5.1892403300739303E-3</v>
      </c>
      <c r="O1257" s="17">
        <v>9.3784004118708398E-3</v>
      </c>
      <c r="P1257" s="17">
        <v>9.6099666677297406E-3</v>
      </c>
      <c r="Q1257" s="17">
        <v>1.56926515437203E-2</v>
      </c>
      <c r="R1257" s="17"/>
      <c r="S1257" s="17">
        <v>3.41032072199718E-3</v>
      </c>
      <c r="T1257" s="17">
        <v>3.7409623169272501E-3</v>
      </c>
      <c r="U1257" s="17">
        <v>5.8157335426056002E-3</v>
      </c>
      <c r="V1257" s="17">
        <v>2.3958029476484701E-2</v>
      </c>
      <c r="W1257" s="17">
        <v>0</v>
      </c>
      <c r="X1257" s="17">
        <v>3.1097640509712102E-2</v>
      </c>
      <c r="Y1257" s="17">
        <v>6.3472303187779499E-3</v>
      </c>
      <c r="Z1257" s="17">
        <v>0</v>
      </c>
      <c r="AA1257" s="17">
        <v>0</v>
      </c>
      <c r="AB1257" s="17">
        <v>1.10122941442444E-2</v>
      </c>
      <c r="AC1257" s="17">
        <v>0</v>
      </c>
      <c r="AD1257" s="17">
        <v>6.5777033547111299E-2</v>
      </c>
      <c r="AE1257" s="17"/>
      <c r="AF1257" s="17">
        <v>5.6179773387988897E-3</v>
      </c>
      <c r="AG1257" s="17">
        <v>0</v>
      </c>
      <c r="AH1257" s="17">
        <v>9.6520156016305092E-3</v>
      </c>
      <c r="AI1257" s="17">
        <v>0</v>
      </c>
      <c r="AJ1257" s="17">
        <v>2.9495896438510302E-2</v>
      </c>
      <c r="AK1257" s="17"/>
      <c r="AL1257" s="17">
        <v>4.2828770011500098E-3</v>
      </c>
      <c r="AM1257" s="17">
        <v>3.2156594060621701E-3</v>
      </c>
      <c r="AN1257" s="17">
        <v>7.4670008141365504E-3</v>
      </c>
      <c r="AO1257" s="17"/>
      <c r="AP1257" s="17">
        <v>9.5816705194420801E-3</v>
      </c>
      <c r="AQ1257" s="17">
        <v>1.7377773552573601E-2</v>
      </c>
      <c r="AR1257" s="17">
        <v>9.9777855852966908E-3</v>
      </c>
      <c r="AS1257" s="17">
        <v>0</v>
      </c>
      <c r="AT1257" s="17">
        <v>0</v>
      </c>
      <c r="AU1257" s="17"/>
      <c r="AV1257" s="17">
        <v>0.334768686323765</v>
      </c>
      <c r="AW1257" s="17">
        <v>1.2828299525982099E-2</v>
      </c>
      <c r="AX1257" s="17">
        <v>1.353403108276E-2</v>
      </c>
      <c r="AY1257" s="17">
        <v>6.1455946548236197E-3</v>
      </c>
      <c r="AZ1257" s="17">
        <v>1.26655851537162E-2</v>
      </c>
      <c r="BA1257" s="17">
        <v>1.0034136653920601E-2</v>
      </c>
      <c r="BB1257" s="17">
        <v>4.7292281969603398E-3</v>
      </c>
      <c r="BC1257" s="17">
        <v>0</v>
      </c>
      <c r="BD1257" s="17">
        <v>1.29442032269912E-2</v>
      </c>
      <c r="BE1257" s="17">
        <v>0</v>
      </c>
      <c r="BF1257" s="17">
        <v>7.2303839911157502E-3</v>
      </c>
      <c r="BG1257" s="17">
        <v>0</v>
      </c>
      <c r="BH1257" s="17">
        <v>0</v>
      </c>
      <c r="BI1257" s="17">
        <v>0</v>
      </c>
      <c r="BJ1257" s="17">
        <v>3.7765401164708202E-2</v>
      </c>
      <c r="BK1257" s="17">
        <v>0</v>
      </c>
      <c r="BL1257" s="17"/>
      <c r="BM1257" s="17">
        <v>1.8060865140298601E-2</v>
      </c>
      <c r="BN1257" s="17">
        <v>7.5870121161167002E-3</v>
      </c>
      <c r="BO1257" s="17">
        <v>0</v>
      </c>
      <c r="BP1257" s="17">
        <v>8.4087724992462799E-3</v>
      </c>
      <c r="BQ1257" s="17">
        <v>1.51551477950197E-2</v>
      </c>
      <c r="BR1257" s="17">
        <v>8.9616413057814395E-3</v>
      </c>
      <c r="BS1257" s="17"/>
      <c r="BT1257" s="17">
        <v>6.9903093397995003E-3</v>
      </c>
      <c r="BU1257" s="17">
        <v>1.2149681977112199E-2</v>
      </c>
      <c r="BV1257" s="17"/>
      <c r="BW1257" s="17">
        <v>8.6136428597725703E-3</v>
      </c>
      <c r="BX1257" s="17">
        <v>8.6466374026656408E-3</v>
      </c>
      <c r="BY1257" s="17"/>
      <c r="BZ1257" s="17">
        <v>1.17323830308969E-2</v>
      </c>
      <c r="CA1257" s="17">
        <v>3.7067490273318699E-3</v>
      </c>
      <c r="CB1257" s="17">
        <v>0</v>
      </c>
      <c r="CC1257" s="17"/>
      <c r="CD1257" s="17">
        <v>9.2199326623226292E-3</v>
      </c>
      <c r="CE1257" s="17">
        <v>2.5444920547286799E-2</v>
      </c>
      <c r="CF1257" s="17">
        <v>9.8432861730969306E-3</v>
      </c>
      <c r="CG1257" s="17"/>
      <c r="CH1257" s="17">
        <v>1.0382070646251801E-2</v>
      </c>
      <c r="CI1257" s="17">
        <v>1.89984127822263E-2</v>
      </c>
      <c r="CJ1257" s="17">
        <v>0</v>
      </c>
      <c r="CK1257" s="17"/>
      <c r="CL1257" s="17">
        <v>3.49031038766257E-3</v>
      </c>
      <c r="CM1257" s="17">
        <v>1.42059682942798E-2</v>
      </c>
      <c r="CN1257" s="17"/>
      <c r="CO1257" s="17">
        <v>8.3793849477150906E-3</v>
      </c>
      <c r="CP1257" s="17">
        <v>9.9884461651211492E-3</v>
      </c>
      <c r="CQ1257" s="17">
        <v>9.0728373737898708E-3</v>
      </c>
      <c r="CR1257" s="17">
        <v>1.16382073654179E-2</v>
      </c>
    </row>
    <row r="1258" spans="2:96" x14ac:dyDescent="0.25">
      <c r="B1258" t="s">
        <v>545</v>
      </c>
      <c r="C1258" s="17">
        <v>0.58982877014056601</v>
      </c>
      <c r="D1258" s="17">
        <v>0.64238014040463798</v>
      </c>
      <c r="E1258" s="17">
        <v>0.540510273678391</v>
      </c>
      <c r="F1258" s="17"/>
      <c r="G1258" s="17">
        <v>0.62403984289647596</v>
      </c>
      <c r="H1258" s="17">
        <v>0.52408642372011605</v>
      </c>
      <c r="I1258" s="17">
        <v>0.56867853251405898</v>
      </c>
      <c r="J1258" s="17">
        <v>0.55143234338458702</v>
      </c>
      <c r="K1258" s="17">
        <v>0.57921916739653601</v>
      </c>
      <c r="L1258" s="17">
        <v>0.67644032459772396</v>
      </c>
      <c r="M1258" s="17"/>
      <c r="N1258" s="17">
        <v>0.65472368227956002</v>
      </c>
      <c r="O1258" s="17">
        <v>0.58423250343848199</v>
      </c>
      <c r="P1258" s="17">
        <v>0.60942286715899197</v>
      </c>
      <c r="Q1258" s="17">
        <v>0.50598700313186395</v>
      </c>
      <c r="R1258" s="17"/>
      <c r="S1258" s="17">
        <v>0.63423858191650395</v>
      </c>
      <c r="T1258" s="17">
        <v>0.62291134030866402</v>
      </c>
      <c r="U1258" s="17">
        <v>0.60543465170051503</v>
      </c>
      <c r="V1258" s="17">
        <v>0.60266923168290998</v>
      </c>
      <c r="W1258" s="17">
        <v>0.58206837788492805</v>
      </c>
      <c r="X1258" s="17">
        <v>0.56469019795520303</v>
      </c>
      <c r="Y1258" s="17">
        <v>0.60210363699352398</v>
      </c>
      <c r="Z1258" s="17">
        <v>0.553688885304087</v>
      </c>
      <c r="AA1258" s="17">
        <v>0.53941483824807501</v>
      </c>
      <c r="AB1258" s="17">
        <v>0.554662723995621</v>
      </c>
      <c r="AC1258" s="17">
        <v>0.59833596651922705</v>
      </c>
      <c r="AD1258" s="17">
        <v>0.54353413643643</v>
      </c>
      <c r="AE1258" s="17"/>
      <c r="AF1258" s="17">
        <v>0.63145813543092499</v>
      </c>
      <c r="AG1258" s="17">
        <v>0.58288265474966205</v>
      </c>
      <c r="AH1258" s="17">
        <v>0.65900299790055705</v>
      </c>
      <c r="AI1258" s="17">
        <v>0.42353095207060198</v>
      </c>
      <c r="AJ1258" s="17">
        <v>0.48851409752008501</v>
      </c>
      <c r="AK1258" s="17"/>
      <c r="AL1258" s="17">
        <v>0.669329542135504</v>
      </c>
      <c r="AM1258" s="17">
        <v>0.57730506724696595</v>
      </c>
      <c r="AN1258" s="17">
        <v>0.60871609877228705</v>
      </c>
      <c r="AO1258" s="17"/>
      <c r="AP1258" s="17">
        <v>0.54611155981340997</v>
      </c>
      <c r="AQ1258" s="17">
        <v>0.61148950334098895</v>
      </c>
      <c r="AR1258" s="17">
        <v>0.58583270761572404</v>
      </c>
      <c r="AS1258" s="17">
        <v>0.6643433315999</v>
      </c>
      <c r="AT1258" s="17">
        <v>0.683464085052642</v>
      </c>
      <c r="AU1258" s="17"/>
      <c r="AV1258" s="17">
        <v>0</v>
      </c>
      <c r="AW1258" s="17">
        <v>0.50936062480589195</v>
      </c>
      <c r="AX1258" s="17">
        <v>0.55463988125064401</v>
      </c>
      <c r="AY1258" s="17">
        <v>0.53435331274543696</v>
      </c>
      <c r="AZ1258" s="17">
        <v>0.58343207305730105</v>
      </c>
      <c r="BA1258" s="17">
        <v>0.615830962048174</v>
      </c>
      <c r="BB1258" s="17">
        <v>0.51554786529503205</v>
      </c>
      <c r="BC1258" s="17">
        <v>0.57019311744302603</v>
      </c>
      <c r="BD1258" s="17">
        <v>0.61386181897858605</v>
      </c>
      <c r="BE1258" s="17">
        <v>0.674617881408206</v>
      </c>
      <c r="BF1258" s="17">
        <v>0.59397274216771401</v>
      </c>
      <c r="BG1258" s="17">
        <v>0.719415362167384</v>
      </c>
      <c r="BH1258" s="17">
        <v>0.68750902869937103</v>
      </c>
      <c r="BI1258" s="17">
        <v>0.61548725453606801</v>
      </c>
      <c r="BJ1258" s="17">
        <v>0.52739506465135799</v>
      </c>
      <c r="BK1258" s="17">
        <v>0.73866414431896099</v>
      </c>
      <c r="BL1258" s="17"/>
      <c r="BM1258" s="17">
        <v>0.59801870041117999</v>
      </c>
      <c r="BN1258" s="17">
        <v>0.60467250324516897</v>
      </c>
      <c r="BO1258" s="17">
        <v>0.53450215180892402</v>
      </c>
      <c r="BP1258" s="17">
        <v>0.587735101967512</v>
      </c>
      <c r="BQ1258" s="17">
        <v>0.63233278784843605</v>
      </c>
      <c r="BR1258" s="17">
        <v>0.54944743154586095</v>
      </c>
      <c r="BS1258" s="17"/>
      <c r="BT1258" s="17">
        <v>0.60810918333072905</v>
      </c>
      <c r="BU1258" s="17">
        <v>0.56887005521717404</v>
      </c>
      <c r="BV1258" s="17"/>
      <c r="BW1258" s="17">
        <v>0.614198506731502</v>
      </c>
      <c r="BX1258" s="17">
        <v>0.602092017602184</v>
      </c>
      <c r="BY1258" s="17"/>
      <c r="BZ1258" s="17">
        <v>0.59217392709908101</v>
      </c>
      <c r="CA1258" s="17">
        <v>0.62567985891864097</v>
      </c>
      <c r="CB1258" s="17">
        <v>0.495876553261627</v>
      </c>
      <c r="CC1258" s="17"/>
      <c r="CD1258" s="17">
        <v>0.59535304671931899</v>
      </c>
      <c r="CE1258" s="17">
        <v>0.50198423265197101</v>
      </c>
      <c r="CF1258" s="17">
        <v>0.64996321666227097</v>
      </c>
      <c r="CG1258" s="17"/>
      <c r="CH1258" s="17">
        <v>0.61127813375029205</v>
      </c>
      <c r="CI1258" s="17">
        <v>0.54458316761052705</v>
      </c>
      <c r="CJ1258" s="17">
        <v>0.56836680111018401</v>
      </c>
      <c r="CK1258" s="17"/>
      <c r="CL1258" s="17">
        <v>0.63997885024921797</v>
      </c>
      <c r="CM1258" s="17">
        <v>0.55936414376080301</v>
      </c>
      <c r="CN1258" s="17"/>
      <c r="CO1258" s="17">
        <v>0.73293415059070999</v>
      </c>
      <c r="CP1258" s="17">
        <v>0.65881979788816003</v>
      </c>
      <c r="CQ1258" s="17">
        <v>0.56906084253183398</v>
      </c>
      <c r="CR1258" s="17">
        <v>0.44608413414973602</v>
      </c>
    </row>
    <row r="1259" spans="2:96" x14ac:dyDescent="0.25">
      <c r="B1259" t="s">
        <v>546</v>
      </c>
      <c r="C1259" s="17">
        <v>0.177099664044512</v>
      </c>
      <c r="D1259" s="17">
        <v>0.14537274411527601</v>
      </c>
      <c r="E1259" s="17">
        <v>0.20911821768920699</v>
      </c>
      <c r="F1259" s="17"/>
      <c r="G1259" s="17">
        <v>0.15073121379677401</v>
      </c>
      <c r="H1259" s="17">
        <v>0.18667650895722701</v>
      </c>
      <c r="I1259" s="17">
        <v>0.19890386738104801</v>
      </c>
      <c r="J1259" s="17">
        <v>0.19072328240873401</v>
      </c>
      <c r="K1259" s="17">
        <v>0.21477195435081001</v>
      </c>
      <c r="L1259" s="17">
        <v>0.13263729340078001</v>
      </c>
      <c r="M1259" s="17"/>
      <c r="N1259" s="17">
        <v>0.131736356052193</v>
      </c>
      <c r="O1259" s="17">
        <v>0.194108506552714</v>
      </c>
      <c r="P1259" s="17">
        <v>0.17217556546627499</v>
      </c>
      <c r="Q1259" s="17">
        <v>0.21460676243528601</v>
      </c>
      <c r="R1259" s="17"/>
      <c r="S1259" s="17">
        <v>0.151936785008948</v>
      </c>
      <c r="T1259" s="17">
        <v>0.201183342989394</v>
      </c>
      <c r="U1259" s="17">
        <v>0.16122940262095201</v>
      </c>
      <c r="V1259" s="17">
        <v>0.14721753305643101</v>
      </c>
      <c r="W1259" s="17">
        <v>0.16157599793834701</v>
      </c>
      <c r="X1259" s="17">
        <v>0.134850911813127</v>
      </c>
      <c r="Y1259" s="17">
        <v>0.179480457352832</v>
      </c>
      <c r="Z1259" s="17">
        <v>0.156244349435403</v>
      </c>
      <c r="AA1259" s="17">
        <v>0.225273987093144</v>
      </c>
      <c r="AB1259" s="17">
        <v>0.236253519044553</v>
      </c>
      <c r="AC1259" s="17">
        <v>0.17911532092492199</v>
      </c>
      <c r="AD1259" s="17">
        <v>0.14849477736879399</v>
      </c>
      <c r="AE1259" s="17"/>
      <c r="AF1259" s="17">
        <v>0.163216811686551</v>
      </c>
      <c r="AG1259" s="17">
        <v>0.164942588664478</v>
      </c>
      <c r="AH1259" s="17">
        <v>0.16293915678179299</v>
      </c>
      <c r="AI1259" s="17">
        <v>0.273341217577732</v>
      </c>
      <c r="AJ1259" s="17">
        <v>0.238769931238905</v>
      </c>
      <c r="AK1259" s="17"/>
      <c r="AL1259" s="17">
        <v>0.12336692051298701</v>
      </c>
      <c r="AM1259" s="17">
        <v>0.17894751516721</v>
      </c>
      <c r="AN1259" s="17">
        <v>0.16630610221950701</v>
      </c>
      <c r="AO1259" s="17"/>
      <c r="AP1259" s="17">
        <v>0.20950990157205501</v>
      </c>
      <c r="AQ1259" s="17">
        <v>0.15254185305752499</v>
      </c>
      <c r="AR1259" s="17">
        <v>0.166031468246021</v>
      </c>
      <c r="AS1259" s="17">
        <v>0.12437735110882001</v>
      </c>
      <c r="AT1259" s="17">
        <v>0.22549986780555201</v>
      </c>
      <c r="AU1259" s="17"/>
      <c r="AV1259" s="17">
        <v>0.29675421951939701</v>
      </c>
      <c r="AW1259" s="17">
        <v>0.24497237833260299</v>
      </c>
      <c r="AX1259" s="17">
        <v>0.16555985024869399</v>
      </c>
      <c r="AY1259" s="17">
        <v>0.21257663399683799</v>
      </c>
      <c r="AZ1259" s="17">
        <v>0.17476552353601399</v>
      </c>
      <c r="BA1259" s="17">
        <v>0.188276302280564</v>
      </c>
      <c r="BB1259" s="17">
        <v>0.174060315866924</v>
      </c>
      <c r="BC1259" s="17">
        <v>0.15638966220873099</v>
      </c>
      <c r="BD1259" s="17">
        <v>0.15344694160623101</v>
      </c>
      <c r="BE1259" s="17">
        <v>0.136851702545737</v>
      </c>
      <c r="BF1259" s="17">
        <v>0.208796635360886</v>
      </c>
      <c r="BG1259" s="17">
        <v>0.16536902037614001</v>
      </c>
      <c r="BH1259" s="17">
        <v>0.13314478477238301</v>
      </c>
      <c r="BI1259" s="17">
        <v>0.16108931727417</v>
      </c>
      <c r="BJ1259" s="17">
        <v>0.214285432812093</v>
      </c>
      <c r="BK1259" s="17">
        <v>0.10217308421959601</v>
      </c>
      <c r="BL1259" s="17"/>
      <c r="BM1259" s="17">
        <v>0.16394963609552499</v>
      </c>
      <c r="BN1259" s="17">
        <v>0.19282795782887599</v>
      </c>
      <c r="BO1259" s="17">
        <v>0.23979872188707901</v>
      </c>
      <c r="BP1259" s="17">
        <v>0.142355103734461</v>
      </c>
      <c r="BQ1259" s="17">
        <v>0.130132056945054</v>
      </c>
      <c r="BR1259" s="17">
        <v>0.19776877732411899</v>
      </c>
      <c r="BS1259" s="17"/>
      <c r="BT1259" s="17">
        <v>0.17301408390017201</v>
      </c>
      <c r="BU1259" s="17">
        <v>0.18589680892746899</v>
      </c>
      <c r="BV1259" s="17"/>
      <c r="BW1259" s="17">
        <v>0.17763354257475</v>
      </c>
      <c r="BX1259" s="17">
        <v>0.17147312388755201</v>
      </c>
      <c r="BY1259" s="17"/>
      <c r="BZ1259" s="17">
        <v>0.17738000623524</v>
      </c>
      <c r="CA1259" s="17">
        <v>0.15267828199525901</v>
      </c>
      <c r="CB1259" s="17">
        <v>0.22088678098449399</v>
      </c>
      <c r="CC1259" s="17"/>
      <c r="CD1259" s="17">
        <v>0.183976411289235</v>
      </c>
      <c r="CE1259" s="17">
        <v>0.186502673163845</v>
      </c>
      <c r="CF1259" s="17">
        <v>0.13442278155778301</v>
      </c>
      <c r="CG1259" s="17"/>
      <c r="CH1259" s="17">
        <v>0.17027539355912699</v>
      </c>
      <c r="CI1259" s="17">
        <v>0.201797286502163</v>
      </c>
      <c r="CJ1259" s="17">
        <v>0.17461643503385199</v>
      </c>
      <c r="CK1259" s="17"/>
      <c r="CL1259" s="17">
        <v>0.16213286072264901</v>
      </c>
      <c r="CM1259" s="17">
        <v>0.18811248811009301</v>
      </c>
      <c r="CN1259" s="17"/>
      <c r="CO1259" s="17">
        <v>7.9748323481930602E-2</v>
      </c>
      <c r="CP1259" s="17">
        <v>0.12421873687558301</v>
      </c>
      <c r="CQ1259" s="17">
        <v>0.19389095038132201</v>
      </c>
      <c r="CR1259" s="17">
        <v>0.28108784631397099</v>
      </c>
    </row>
    <row r="1260" spans="2:96" x14ac:dyDescent="0.25">
      <c r="B1260" t="s">
        <v>275</v>
      </c>
      <c r="C1260" s="17">
        <v>0.41272910609605401</v>
      </c>
      <c r="D1260" s="17">
        <v>0.49700739628936202</v>
      </c>
      <c r="E1260" s="17">
        <v>0.33139205598918398</v>
      </c>
      <c r="F1260" s="17"/>
      <c r="G1260" s="17">
        <v>0.473308629099703</v>
      </c>
      <c r="H1260" s="17">
        <v>0.33740991476288901</v>
      </c>
      <c r="I1260" s="17">
        <v>0.36977466513301099</v>
      </c>
      <c r="J1260" s="17">
        <v>0.36070906097585298</v>
      </c>
      <c r="K1260" s="17">
        <v>0.36444721304572603</v>
      </c>
      <c r="L1260" s="17">
        <v>0.54380303119694395</v>
      </c>
      <c r="M1260" s="17"/>
      <c r="N1260" s="17">
        <v>0.52298732622736699</v>
      </c>
      <c r="O1260" s="17">
        <v>0.39012399688576799</v>
      </c>
      <c r="P1260" s="17">
        <v>0.43724730169271703</v>
      </c>
      <c r="Q1260" s="17">
        <v>0.29138024069657797</v>
      </c>
      <c r="R1260" s="17"/>
      <c r="S1260" s="17">
        <v>0.48230179690755598</v>
      </c>
      <c r="T1260" s="17">
        <v>0.42172799731927002</v>
      </c>
      <c r="U1260" s="17">
        <v>0.44420524907956199</v>
      </c>
      <c r="V1260" s="17">
        <v>0.455451698626479</v>
      </c>
      <c r="W1260" s="17">
        <v>0.42049237994658201</v>
      </c>
      <c r="X1260" s="17">
        <v>0.429839286142076</v>
      </c>
      <c r="Y1260" s="17">
        <v>0.42262317964069102</v>
      </c>
      <c r="Z1260" s="17">
        <v>0.397444535868684</v>
      </c>
      <c r="AA1260" s="17">
        <v>0.31414085115493101</v>
      </c>
      <c r="AB1260" s="17">
        <v>0.318409204951068</v>
      </c>
      <c r="AC1260" s="17">
        <v>0.419220645594305</v>
      </c>
      <c r="AD1260" s="17">
        <v>0.39503935906763599</v>
      </c>
      <c r="AE1260" s="17"/>
      <c r="AF1260" s="17">
        <v>0.46824132374437299</v>
      </c>
      <c r="AG1260" s="17">
        <v>0.41794006608518502</v>
      </c>
      <c r="AH1260" s="17">
        <v>0.496063841118765</v>
      </c>
      <c r="AI1260" s="17">
        <v>0.15018973449286999</v>
      </c>
      <c r="AJ1260" s="17">
        <v>0.24974416628118001</v>
      </c>
      <c r="AK1260" s="17"/>
      <c r="AL1260" s="17">
        <v>0.54596262162251596</v>
      </c>
      <c r="AM1260" s="17">
        <v>0.39835755207975598</v>
      </c>
      <c r="AN1260" s="17">
        <v>0.44240999655278002</v>
      </c>
      <c r="AO1260" s="17"/>
      <c r="AP1260" s="17">
        <v>0.33660165824135502</v>
      </c>
      <c r="AQ1260" s="17">
        <v>0.45894765028346401</v>
      </c>
      <c r="AR1260" s="17">
        <v>0.41980123936970298</v>
      </c>
      <c r="AS1260" s="17">
        <v>0.53996598049108002</v>
      </c>
      <c r="AT1260" s="17">
        <v>0.45796421724709002</v>
      </c>
      <c r="AU1260" s="17"/>
      <c r="AV1260" s="17">
        <v>-0.29675421951939701</v>
      </c>
      <c r="AW1260" s="17">
        <v>0.26438824647328801</v>
      </c>
      <c r="AX1260" s="17">
        <v>0.38908003100194899</v>
      </c>
      <c r="AY1260" s="17">
        <v>0.321776678748598</v>
      </c>
      <c r="AZ1260" s="17">
        <v>0.408666549521288</v>
      </c>
      <c r="BA1260" s="17">
        <v>0.42755465976760998</v>
      </c>
      <c r="BB1260" s="17">
        <v>0.34148754942810899</v>
      </c>
      <c r="BC1260" s="17">
        <v>0.41380345523429501</v>
      </c>
      <c r="BD1260" s="17">
        <v>0.46041487737235498</v>
      </c>
      <c r="BE1260" s="17">
        <v>0.53776617886247002</v>
      </c>
      <c r="BF1260" s="17">
        <v>0.38517610680682901</v>
      </c>
      <c r="BG1260" s="17">
        <v>0.55404634179124401</v>
      </c>
      <c r="BH1260" s="17">
        <v>0.55436424392698902</v>
      </c>
      <c r="BI1260" s="17">
        <v>0.45439793726189798</v>
      </c>
      <c r="BJ1260" s="17">
        <v>0.31310963183926499</v>
      </c>
      <c r="BK1260" s="17">
        <v>0.63649106009936496</v>
      </c>
      <c r="BL1260" s="17"/>
      <c r="BM1260" s="17">
        <v>0.43406906431565501</v>
      </c>
      <c r="BN1260" s="17">
        <v>0.41184454541629301</v>
      </c>
      <c r="BO1260" s="17">
        <v>0.29470342992184501</v>
      </c>
      <c r="BP1260" s="17">
        <v>0.44537999823305102</v>
      </c>
      <c r="BQ1260" s="17">
        <v>0.50220073090338202</v>
      </c>
      <c r="BR1260" s="17">
        <v>0.35167865422174199</v>
      </c>
      <c r="BS1260" s="17"/>
      <c r="BT1260" s="17">
        <v>0.43509509943055802</v>
      </c>
      <c r="BU1260" s="17">
        <v>0.38297324628970397</v>
      </c>
      <c r="BV1260" s="17"/>
      <c r="BW1260" s="17">
        <v>0.436564964156752</v>
      </c>
      <c r="BX1260" s="17">
        <v>0.43061889371463202</v>
      </c>
      <c r="BY1260" s="17"/>
      <c r="BZ1260" s="17">
        <v>0.41479392086384098</v>
      </c>
      <c r="CA1260" s="17">
        <v>0.47300157692338202</v>
      </c>
      <c r="CB1260" s="17">
        <v>0.274989772277134</v>
      </c>
      <c r="CC1260" s="17"/>
      <c r="CD1260" s="17">
        <v>0.41137663543008401</v>
      </c>
      <c r="CE1260" s="17">
        <v>0.31548155948812701</v>
      </c>
      <c r="CF1260" s="17">
        <v>0.51554043510448699</v>
      </c>
      <c r="CG1260" s="17"/>
      <c r="CH1260" s="17">
        <v>0.44100274019116498</v>
      </c>
      <c r="CI1260" s="17">
        <v>0.342785881108364</v>
      </c>
      <c r="CJ1260" s="17">
        <v>0.39375036607633201</v>
      </c>
      <c r="CK1260" s="17"/>
      <c r="CL1260" s="17">
        <v>0.47784598952656898</v>
      </c>
      <c r="CM1260" s="17">
        <v>0.371251655650709</v>
      </c>
      <c r="CN1260" s="17"/>
      <c r="CO1260" s="17">
        <v>0.65318582710878004</v>
      </c>
      <c r="CP1260" s="17">
        <v>0.53460106101257698</v>
      </c>
      <c r="CQ1260" s="17">
        <v>0.375169892150512</v>
      </c>
      <c r="CR1260" s="17">
        <v>0.164996287835765</v>
      </c>
    </row>
    <row r="1261" spans="2:96" x14ac:dyDescent="0.25">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c r="AD1261" s="17"/>
      <c r="AE1261" s="17"/>
      <c r="AF1261" s="17"/>
      <c r="AG1261" s="17"/>
      <c r="AH1261" s="17"/>
      <c r="AI1261" s="17"/>
      <c r="AJ1261" s="17"/>
      <c r="AK1261" s="17"/>
      <c r="AL1261" s="17"/>
      <c r="AM1261" s="17"/>
      <c r="AN1261" s="17"/>
      <c r="AO1261" s="17"/>
      <c r="AP1261" s="17"/>
      <c r="AQ1261" s="17"/>
      <c r="AR1261" s="17"/>
      <c r="AS1261" s="17"/>
      <c r="AT1261" s="17"/>
      <c r="AU1261" s="17"/>
      <c r="AV1261" s="17"/>
      <c r="AW1261" s="17"/>
      <c r="AX1261" s="17"/>
      <c r="AY1261" s="17"/>
      <c r="AZ1261" s="17"/>
      <c r="BA1261" s="17"/>
      <c r="BB1261" s="17"/>
      <c r="BC1261" s="17"/>
      <c r="BD1261" s="17"/>
      <c r="BE1261" s="17"/>
      <c r="BF1261" s="17"/>
      <c r="BG1261" s="17"/>
      <c r="BH1261" s="17"/>
      <c r="BI1261" s="17"/>
      <c r="BJ1261" s="17"/>
      <c r="BK1261" s="17"/>
      <c r="BL1261" s="17"/>
      <c r="BM1261" s="17"/>
      <c r="BN1261" s="17"/>
      <c r="BO1261" s="17"/>
      <c r="BP1261" s="17"/>
      <c r="BQ1261" s="17"/>
      <c r="BR1261" s="17"/>
      <c r="BS1261" s="17"/>
      <c r="BT1261" s="17"/>
      <c r="BU1261" s="17"/>
      <c r="BV1261" s="17"/>
      <c r="BW1261" s="17"/>
      <c r="BX1261" s="17"/>
      <c r="BY1261" s="17"/>
      <c r="BZ1261" s="17"/>
      <c r="CA1261" s="17"/>
      <c r="CB1261" s="17"/>
      <c r="CC1261" s="17"/>
      <c r="CD1261" s="17"/>
      <c r="CE1261" s="17"/>
      <c r="CF1261" s="17"/>
      <c r="CG1261" s="17"/>
      <c r="CH1261" s="17"/>
      <c r="CI1261" s="17"/>
      <c r="CJ1261" s="17"/>
      <c r="CK1261" s="17"/>
      <c r="CL1261" s="17"/>
      <c r="CM1261" s="17"/>
      <c r="CN1261" s="17"/>
      <c r="CO1261" s="17"/>
      <c r="CP1261" s="17"/>
      <c r="CQ1261" s="17"/>
      <c r="CR1261" s="17"/>
    </row>
    <row r="1262" spans="2:96" x14ac:dyDescent="0.25">
      <c r="B1262" s="6" t="s">
        <v>561</v>
      </c>
      <c r="C1262" s="17"/>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c r="AD1262" s="17"/>
      <c r="AE1262" s="17"/>
      <c r="AF1262" s="17"/>
      <c r="AG1262" s="17"/>
      <c r="AH1262" s="17"/>
      <c r="AI1262" s="17"/>
      <c r="AJ1262" s="17"/>
      <c r="AK1262" s="17"/>
      <c r="AL1262" s="17"/>
      <c r="AM1262" s="17"/>
      <c r="AN1262" s="17"/>
      <c r="AO1262" s="17"/>
      <c r="AP1262" s="17"/>
      <c r="AQ1262" s="17"/>
      <c r="AR1262" s="17"/>
      <c r="AS1262" s="17"/>
      <c r="AT1262" s="17"/>
      <c r="AU1262" s="17"/>
      <c r="AV1262" s="17"/>
      <c r="AW1262" s="17"/>
      <c r="AX1262" s="17"/>
      <c r="AY1262" s="17"/>
      <c r="AZ1262" s="17"/>
      <c r="BA1262" s="17"/>
      <c r="BB1262" s="17"/>
      <c r="BC1262" s="17"/>
      <c r="BD1262" s="17"/>
      <c r="BE1262" s="17"/>
      <c r="BF1262" s="17"/>
      <c r="BG1262" s="17"/>
      <c r="BH1262" s="17"/>
      <c r="BI1262" s="17"/>
      <c r="BJ1262" s="17"/>
      <c r="BK1262" s="17"/>
      <c r="BL1262" s="17"/>
      <c r="BM1262" s="17"/>
      <c r="BN1262" s="17"/>
      <c r="BO1262" s="17"/>
      <c r="BP1262" s="17"/>
      <c r="BQ1262" s="17"/>
      <c r="BR1262" s="17"/>
      <c r="BS1262" s="17"/>
      <c r="BT1262" s="17"/>
      <c r="BU1262" s="17"/>
      <c r="BV1262" s="17"/>
      <c r="BW1262" s="17"/>
      <c r="BX1262" s="17"/>
      <c r="BY1262" s="17"/>
      <c r="BZ1262" s="17"/>
      <c r="CA1262" s="17"/>
      <c r="CB1262" s="17"/>
      <c r="CC1262" s="17"/>
      <c r="CD1262" s="17"/>
      <c r="CE1262" s="17"/>
      <c r="CF1262" s="17"/>
      <c r="CG1262" s="17"/>
      <c r="CH1262" s="17"/>
      <c r="CI1262" s="17"/>
      <c r="CJ1262" s="17"/>
      <c r="CK1262" s="17"/>
      <c r="CL1262" s="17"/>
      <c r="CM1262" s="17"/>
      <c r="CN1262" s="17"/>
      <c r="CO1262" s="17"/>
      <c r="CP1262" s="17"/>
      <c r="CQ1262" s="17"/>
      <c r="CR1262" s="17"/>
    </row>
    <row r="1263" spans="2:96" x14ac:dyDescent="0.25">
      <c r="B1263" s="24" t="s">
        <v>123</v>
      </c>
      <c r="C1263" s="17"/>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17"/>
      <c r="AE1263" s="17"/>
      <c r="AF1263" s="17"/>
      <c r="AG1263" s="17"/>
      <c r="AH1263" s="17"/>
      <c r="AI1263" s="17"/>
      <c r="AJ1263" s="17"/>
      <c r="AK1263" s="17"/>
      <c r="AL1263" s="17"/>
      <c r="AM1263" s="17"/>
      <c r="AN1263" s="17"/>
      <c r="AO1263" s="17"/>
      <c r="AP1263" s="17"/>
      <c r="AQ1263" s="17"/>
      <c r="AR1263" s="17"/>
      <c r="AS1263" s="17"/>
      <c r="AT1263" s="17"/>
      <c r="AU1263" s="17"/>
      <c r="AV1263" s="17"/>
      <c r="AW1263" s="17"/>
      <c r="AX1263" s="17"/>
      <c r="AY1263" s="17"/>
      <c r="AZ1263" s="17"/>
      <c r="BA1263" s="17"/>
      <c r="BB1263" s="17"/>
      <c r="BC1263" s="17"/>
      <c r="BD1263" s="17"/>
      <c r="BE1263" s="17"/>
      <c r="BF1263" s="17"/>
      <c r="BG1263" s="17"/>
      <c r="BH1263" s="17"/>
      <c r="BI1263" s="17"/>
      <c r="BJ1263" s="17"/>
      <c r="BK1263" s="17"/>
      <c r="BL1263" s="17"/>
      <c r="BM1263" s="17"/>
      <c r="BN1263" s="17"/>
      <c r="BO1263" s="17"/>
      <c r="BP1263" s="17"/>
      <c r="BQ1263" s="17"/>
      <c r="BR1263" s="17"/>
      <c r="BS1263" s="17"/>
      <c r="BT1263" s="17"/>
      <c r="BU1263" s="17"/>
      <c r="BV1263" s="17"/>
      <c r="BW1263" s="17"/>
      <c r="BX1263" s="17"/>
      <c r="BY1263" s="17"/>
      <c r="BZ1263" s="17"/>
      <c r="CA1263" s="17"/>
      <c r="CB1263" s="17"/>
      <c r="CC1263" s="17"/>
      <c r="CD1263" s="17"/>
      <c r="CE1263" s="17"/>
      <c r="CF1263" s="17"/>
      <c r="CG1263" s="17"/>
      <c r="CH1263" s="17"/>
      <c r="CI1263" s="17"/>
      <c r="CJ1263" s="17"/>
      <c r="CK1263" s="17"/>
      <c r="CL1263" s="17"/>
      <c r="CM1263" s="17"/>
      <c r="CN1263" s="17"/>
      <c r="CO1263" s="17"/>
      <c r="CP1263" s="17"/>
      <c r="CQ1263" s="17"/>
      <c r="CR1263" s="17"/>
    </row>
    <row r="1264" spans="2:96" x14ac:dyDescent="0.25">
      <c r="B1264" t="s">
        <v>548</v>
      </c>
      <c r="C1264" s="17">
        <v>3.6901374862848601E-3</v>
      </c>
      <c r="D1264" s="17">
        <v>4.8431140155597097E-3</v>
      </c>
      <c r="E1264" s="17">
        <v>2.5811258204584001E-3</v>
      </c>
      <c r="F1264" s="17"/>
      <c r="G1264" s="17">
        <v>1.4885161989703501E-2</v>
      </c>
      <c r="H1264" s="17">
        <v>3.2611739714980101E-3</v>
      </c>
      <c r="I1264" s="17">
        <v>0</v>
      </c>
      <c r="J1264" s="17">
        <v>3.2545540026095599E-3</v>
      </c>
      <c r="K1264" s="17">
        <v>0</v>
      </c>
      <c r="L1264" s="17">
        <v>2.4227291614476701E-3</v>
      </c>
      <c r="M1264" s="17"/>
      <c r="N1264" s="17">
        <v>4.4097952379525199E-3</v>
      </c>
      <c r="O1264" s="17">
        <v>0</v>
      </c>
      <c r="P1264" s="17">
        <v>3.39471840657515E-3</v>
      </c>
      <c r="Q1264" s="17">
        <v>7.0486607867706703E-3</v>
      </c>
      <c r="R1264" s="17"/>
      <c r="S1264" s="17">
        <v>0</v>
      </c>
      <c r="T1264" s="17">
        <v>4.2765707247664798E-3</v>
      </c>
      <c r="U1264" s="17">
        <v>0</v>
      </c>
      <c r="V1264" s="17">
        <v>0</v>
      </c>
      <c r="W1264" s="17">
        <v>7.9548433401928995E-3</v>
      </c>
      <c r="X1264" s="17">
        <v>1.52770280400396E-2</v>
      </c>
      <c r="Y1264" s="17">
        <v>1.50288185140156E-2</v>
      </c>
      <c r="Z1264" s="17">
        <v>0</v>
      </c>
      <c r="AA1264" s="17">
        <v>0</v>
      </c>
      <c r="AB1264" s="17">
        <v>0</v>
      </c>
      <c r="AC1264" s="17">
        <v>0</v>
      </c>
      <c r="AD1264" s="17">
        <v>0</v>
      </c>
      <c r="AE1264" s="17"/>
      <c r="AF1264" s="17">
        <v>5.0734324505186104E-3</v>
      </c>
      <c r="AG1264" s="17">
        <v>1.7898816846408699E-3</v>
      </c>
      <c r="AH1264" s="17">
        <v>0</v>
      </c>
      <c r="AI1264" s="17">
        <v>0</v>
      </c>
      <c r="AJ1264" s="17">
        <v>5.7514882867375E-3</v>
      </c>
      <c r="AK1264" s="17"/>
      <c r="AL1264" s="17">
        <v>8.25900079138224E-3</v>
      </c>
      <c r="AM1264" s="17">
        <v>0</v>
      </c>
      <c r="AN1264" s="17">
        <v>0</v>
      </c>
      <c r="AO1264" s="17"/>
      <c r="AP1264" s="17">
        <v>8.2508972536569792E-3</v>
      </c>
      <c r="AQ1264" s="17">
        <v>2.4365891004457301E-3</v>
      </c>
      <c r="AR1264" s="17">
        <v>2.6541376178212599E-3</v>
      </c>
      <c r="AS1264" s="17">
        <v>0</v>
      </c>
      <c r="AT1264" s="17">
        <v>0</v>
      </c>
      <c r="AU1264" s="17"/>
      <c r="AV1264" s="17">
        <v>0</v>
      </c>
      <c r="AW1264" s="17">
        <v>1.7306465101722599E-2</v>
      </c>
      <c r="AX1264" s="17">
        <v>0</v>
      </c>
      <c r="AY1264" s="17">
        <v>7.3157665886464602E-3</v>
      </c>
      <c r="AZ1264" s="17">
        <v>4.9836996822273201E-3</v>
      </c>
      <c r="BA1264" s="17">
        <v>0</v>
      </c>
      <c r="BB1264" s="17">
        <v>6.2445519380954096E-3</v>
      </c>
      <c r="BC1264" s="17">
        <v>0</v>
      </c>
      <c r="BD1264" s="17">
        <v>0</v>
      </c>
      <c r="BE1264" s="17">
        <v>0</v>
      </c>
      <c r="BF1264" s="17">
        <v>0</v>
      </c>
      <c r="BG1264" s="17">
        <v>1.3262639110516301E-2</v>
      </c>
      <c r="BH1264" s="17">
        <v>0</v>
      </c>
      <c r="BI1264" s="17">
        <v>0</v>
      </c>
      <c r="BJ1264" s="17">
        <v>2.2112697984007602E-2</v>
      </c>
      <c r="BK1264" s="17">
        <v>0</v>
      </c>
      <c r="BL1264" s="17"/>
      <c r="BM1264" s="17">
        <v>9.0124916328939708E-3</v>
      </c>
      <c r="BN1264" s="17">
        <v>3.9509397408016098E-3</v>
      </c>
      <c r="BO1264" s="17">
        <v>0</v>
      </c>
      <c r="BP1264" s="17">
        <v>0</v>
      </c>
      <c r="BQ1264" s="17">
        <v>5.5058706310785899E-3</v>
      </c>
      <c r="BR1264" s="17">
        <v>0</v>
      </c>
      <c r="BS1264" s="17"/>
      <c r="BT1264" s="17">
        <v>5.2932322398567501E-3</v>
      </c>
      <c r="BU1264" s="17">
        <v>1.40871175756699E-3</v>
      </c>
      <c r="BV1264" s="17"/>
      <c r="BW1264" s="17">
        <v>4.4026958355800599E-3</v>
      </c>
      <c r="BX1264" s="17">
        <v>1.7739239958214901E-3</v>
      </c>
      <c r="BY1264" s="17"/>
      <c r="BZ1264" s="17">
        <v>3.0158926110528E-3</v>
      </c>
      <c r="CA1264" s="17">
        <v>5.0329707077934804E-3</v>
      </c>
      <c r="CB1264" s="17">
        <v>1.32087388615555E-2</v>
      </c>
      <c r="CC1264" s="17"/>
      <c r="CD1264" s="17">
        <v>3.5983313892116999E-3</v>
      </c>
      <c r="CE1264" s="17">
        <v>5.3782091474033804E-3</v>
      </c>
      <c r="CF1264" s="17">
        <v>0</v>
      </c>
      <c r="CG1264" s="17"/>
      <c r="CH1264" s="17">
        <v>3.5195496286359001E-3</v>
      </c>
      <c r="CI1264" s="17">
        <v>0</v>
      </c>
      <c r="CJ1264" s="17">
        <v>7.0819898345568198E-3</v>
      </c>
      <c r="CK1264" s="17"/>
      <c r="CL1264" s="17">
        <v>5.2396149660612103E-3</v>
      </c>
      <c r="CM1264" s="17">
        <v>2.2831490265132598E-3</v>
      </c>
      <c r="CN1264" s="17"/>
      <c r="CO1264" s="17">
        <v>9.9897515777372693E-3</v>
      </c>
      <c r="CP1264" s="17">
        <v>3.1011104965466899E-3</v>
      </c>
      <c r="CQ1264" s="17">
        <v>3.4973498055822301E-3</v>
      </c>
      <c r="CR1264" s="17">
        <v>2.8932582649075899E-3</v>
      </c>
    </row>
    <row r="1265" spans="2:96" x14ac:dyDescent="0.25">
      <c r="B1265" t="s">
        <v>549</v>
      </c>
      <c r="C1265" s="17">
        <v>1.15762062480803E-2</v>
      </c>
      <c r="D1265" s="17">
        <v>1.56090864083286E-2</v>
      </c>
      <c r="E1265" s="17">
        <v>7.6899335853215303E-3</v>
      </c>
      <c r="F1265" s="17"/>
      <c r="G1265" s="17">
        <v>2.8131653840392502E-2</v>
      </c>
      <c r="H1265" s="17">
        <v>1.84524326364751E-2</v>
      </c>
      <c r="I1265" s="17">
        <v>8.8548594121225892E-3</v>
      </c>
      <c r="J1265" s="17">
        <v>1.49322179394899E-2</v>
      </c>
      <c r="K1265" s="17">
        <v>3.2568224977890699E-3</v>
      </c>
      <c r="L1265" s="17">
        <v>0</v>
      </c>
      <c r="M1265" s="17"/>
      <c r="N1265" s="17">
        <v>1.06435523464913E-2</v>
      </c>
      <c r="O1265" s="17">
        <v>1.6313332153254301E-2</v>
      </c>
      <c r="P1265" s="17">
        <v>1.72584802357756E-2</v>
      </c>
      <c r="Q1265" s="17">
        <v>2.7977476994099498E-3</v>
      </c>
      <c r="R1265" s="17"/>
      <c r="S1265" s="17">
        <v>2.79414658071294E-2</v>
      </c>
      <c r="T1265" s="17">
        <v>1.3652762853922499E-2</v>
      </c>
      <c r="U1265" s="17">
        <v>0</v>
      </c>
      <c r="V1265" s="17">
        <v>5.2385657275136801E-3</v>
      </c>
      <c r="W1265" s="17">
        <v>7.0939584725196103E-3</v>
      </c>
      <c r="X1265" s="17">
        <v>1.19302121166394E-2</v>
      </c>
      <c r="Y1265" s="17">
        <v>1.86944873303805E-2</v>
      </c>
      <c r="Z1265" s="17">
        <v>1.19955106045015E-2</v>
      </c>
      <c r="AA1265" s="17">
        <v>8.0969803264645899E-3</v>
      </c>
      <c r="AB1265" s="17">
        <v>5.0926831680105896E-3</v>
      </c>
      <c r="AC1265" s="17">
        <v>0</v>
      </c>
      <c r="AD1265" s="17">
        <v>1.7480279002763499E-2</v>
      </c>
      <c r="AE1265" s="17"/>
      <c r="AF1265" s="17">
        <v>1.0473481504137299E-2</v>
      </c>
      <c r="AG1265" s="17">
        <v>1.68805476403001E-2</v>
      </c>
      <c r="AH1265" s="17">
        <v>0</v>
      </c>
      <c r="AI1265" s="17">
        <v>3.4542069416136099E-2</v>
      </c>
      <c r="AJ1265" s="17">
        <v>7.8760233636599505E-3</v>
      </c>
      <c r="AK1265" s="17"/>
      <c r="AL1265" s="17">
        <v>1.0777737855536099E-2</v>
      </c>
      <c r="AM1265" s="17">
        <v>1.8395484341041199E-2</v>
      </c>
      <c r="AN1265" s="17">
        <v>9.4586617504257807E-3</v>
      </c>
      <c r="AO1265" s="17"/>
      <c r="AP1265" s="17">
        <v>4.9199917447554599E-3</v>
      </c>
      <c r="AQ1265" s="17">
        <v>1.48234872176344E-2</v>
      </c>
      <c r="AR1265" s="17">
        <v>1.37847055547572E-2</v>
      </c>
      <c r="AS1265" s="17">
        <v>1.9231579650430399E-2</v>
      </c>
      <c r="AT1265" s="17">
        <v>0</v>
      </c>
      <c r="AU1265" s="17"/>
      <c r="AV1265" s="17">
        <v>0</v>
      </c>
      <c r="AW1265" s="17">
        <v>0</v>
      </c>
      <c r="AX1265" s="17">
        <v>0</v>
      </c>
      <c r="AY1265" s="17">
        <v>2.09640685598592E-2</v>
      </c>
      <c r="AZ1265" s="17">
        <v>2.29045015714648E-2</v>
      </c>
      <c r="BA1265" s="17">
        <v>1.8369787194296602E-2</v>
      </c>
      <c r="BB1265" s="17">
        <v>6.5418445584491704E-3</v>
      </c>
      <c r="BC1265" s="17">
        <v>0</v>
      </c>
      <c r="BD1265" s="17">
        <v>1.3972886055063499E-2</v>
      </c>
      <c r="BE1265" s="17">
        <v>9.1453228714741194E-3</v>
      </c>
      <c r="BF1265" s="17">
        <v>2.24757153791145E-2</v>
      </c>
      <c r="BG1265" s="17">
        <v>0</v>
      </c>
      <c r="BH1265" s="17">
        <v>1.6424425149706001E-2</v>
      </c>
      <c r="BI1265" s="17">
        <v>0</v>
      </c>
      <c r="BJ1265" s="17">
        <v>0</v>
      </c>
      <c r="BK1265" s="17">
        <v>3.4718927238389999E-2</v>
      </c>
      <c r="BL1265" s="17"/>
      <c r="BM1265" s="17">
        <v>1.8308323735734999E-2</v>
      </c>
      <c r="BN1265" s="17">
        <v>1.05774916873224E-2</v>
      </c>
      <c r="BO1265" s="17">
        <v>1.88317136911842E-2</v>
      </c>
      <c r="BP1265" s="17">
        <v>5.9063845186431898E-3</v>
      </c>
      <c r="BQ1265" s="17">
        <v>0</v>
      </c>
      <c r="BR1265" s="17">
        <v>1.2532567733841799E-2</v>
      </c>
      <c r="BS1265" s="17"/>
      <c r="BT1265" s="17">
        <v>1.4740830456811099E-2</v>
      </c>
      <c r="BU1265" s="17">
        <v>7.2234703415654097E-3</v>
      </c>
      <c r="BV1265" s="17"/>
      <c r="BW1265" s="17">
        <v>1.71214872025598E-2</v>
      </c>
      <c r="BX1265" s="17">
        <v>3.77293676375411E-3</v>
      </c>
      <c r="BY1265" s="17"/>
      <c r="BZ1265" s="17">
        <v>8.5635026133047704E-3</v>
      </c>
      <c r="CA1265" s="17">
        <v>1.52094087777011E-2</v>
      </c>
      <c r="CB1265" s="17">
        <v>3.9197220575034802E-2</v>
      </c>
      <c r="CC1265" s="17"/>
      <c r="CD1265" s="17">
        <v>9.8708944667294692E-3</v>
      </c>
      <c r="CE1265" s="17">
        <v>1.19703493614938E-2</v>
      </c>
      <c r="CF1265" s="17">
        <v>1.14597144045782E-2</v>
      </c>
      <c r="CG1265" s="17"/>
      <c r="CH1265" s="17">
        <v>9.0612408611579001E-3</v>
      </c>
      <c r="CI1265" s="17">
        <v>2.0303845021609101E-2</v>
      </c>
      <c r="CJ1265" s="17">
        <v>0</v>
      </c>
      <c r="CK1265" s="17"/>
      <c r="CL1265" s="17">
        <v>1.54875638899443E-2</v>
      </c>
      <c r="CM1265" s="17">
        <v>6.7668813335847499E-3</v>
      </c>
      <c r="CN1265" s="17"/>
      <c r="CO1265" s="17">
        <v>3.0671696254155199E-2</v>
      </c>
      <c r="CP1265" s="17">
        <v>1.38720321387106E-2</v>
      </c>
      <c r="CQ1265" s="17">
        <v>8.3731381970291903E-3</v>
      </c>
      <c r="CR1265" s="17">
        <v>6.4395621804136096E-3</v>
      </c>
    </row>
    <row r="1266" spans="2:96" x14ac:dyDescent="0.25">
      <c r="B1266" t="s">
        <v>550</v>
      </c>
      <c r="C1266" s="17">
        <v>8.6729261613589806E-2</v>
      </c>
      <c r="D1266" s="17">
        <v>0.12040731074776399</v>
      </c>
      <c r="E1266" s="17">
        <v>5.4221940462682902E-2</v>
      </c>
      <c r="F1266" s="17"/>
      <c r="G1266" s="17">
        <v>8.0004743423948199E-2</v>
      </c>
      <c r="H1266" s="17">
        <v>8.5444649532314704E-2</v>
      </c>
      <c r="I1266" s="17">
        <v>4.8348272608547502E-2</v>
      </c>
      <c r="J1266" s="17">
        <v>7.0510543072208304E-2</v>
      </c>
      <c r="K1266" s="17">
        <v>0.116991220243439</v>
      </c>
      <c r="L1266" s="17">
        <v>0.11635656672667299</v>
      </c>
      <c r="M1266" s="17"/>
      <c r="N1266" s="17">
        <v>0.11024852529521401</v>
      </c>
      <c r="O1266" s="17">
        <v>8.7626198124861596E-2</v>
      </c>
      <c r="P1266" s="17">
        <v>6.6635649325921295E-2</v>
      </c>
      <c r="Q1266" s="17">
        <v>7.90127122896227E-2</v>
      </c>
      <c r="R1266" s="17"/>
      <c r="S1266" s="17">
        <v>0.10796600899268</v>
      </c>
      <c r="T1266" s="17">
        <v>6.3666892560702598E-2</v>
      </c>
      <c r="U1266" s="17">
        <v>0.13006064537046599</v>
      </c>
      <c r="V1266" s="17">
        <v>7.2488195780718995E-2</v>
      </c>
      <c r="W1266" s="17">
        <v>5.7848368831354101E-2</v>
      </c>
      <c r="X1266" s="17">
        <v>9.5279792414117798E-2</v>
      </c>
      <c r="Y1266" s="17">
        <v>0.114566872673294</v>
      </c>
      <c r="Z1266" s="17">
        <v>6.5522127990577397E-2</v>
      </c>
      <c r="AA1266" s="17">
        <v>7.5016744135817007E-2</v>
      </c>
      <c r="AB1266" s="17">
        <v>6.7369957192866398E-2</v>
      </c>
      <c r="AC1266" s="17">
        <v>0.10164146539350299</v>
      </c>
      <c r="AD1266" s="17">
        <v>8.6090377066924795E-2</v>
      </c>
      <c r="AE1266" s="17"/>
      <c r="AF1266" s="17">
        <v>0.108510618042092</v>
      </c>
      <c r="AG1266" s="17">
        <v>7.3133723083937993E-2</v>
      </c>
      <c r="AH1266" s="17">
        <v>0.141419699621809</v>
      </c>
      <c r="AI1266" s="17">
        <v>0</v>
      </c>
      <c r="AJ1266" s="17">
        <v>3.9925093328235899E-2</v>
      </c>
      <c r="AK1266" s="17"/>
      <c r="AL1266" s="17">
        <v>0.12455895661830101</v>
      </c>
      <c r="AM1266" s="17">
        <v>7.5950697605058098E-2</v>
      </c>
      <c r="AN1266" s="17">
        <v>0.142510058052399</v>
      </c>
      <c r="AO1266" s="17"/>
      <c r="AP1266" s="17">
        <v>6.1795212374492703E-2</v>
      </c>
      <c r="AQ1266" s="17">
        <v>7.5049290557400505E-2</v>
      </c>
      <c r="AR1266" s="17">
        <v>0.101513004855375</v>
      </c>
      <c r="AS1266" s="17">
        <v>0.1112128155313</v>
      </c>
      <c r="AT1266" s="17">
        <v>0.23466655798624</v>
      </c>
      <c r="AU1266" s="17"/>
      <c r="AV1266" s="17">
        <v>0.21570749083600099</v>
      </c>
      <c r="AW1266" s="17">
        <v>9.5334568962448699E-2</v>
      </c>
      <c r="AX1266" s="17">
        <v>7.7442127328551394E-2</v>
      </c>
      <c r="AY1266" s="17">
        <v>6.0168556605564999E-2</v>
      </c>
      <c r="AZ1266" s="17">
        <v>8.8234557007782904E-2</v>
      </c>
      <c r="BA1266" s="17">
        <v>0.109239677954442</v>
      </c>
      <c r="BB1266" s="17">
        <v>0.11409410914165501</v>
      </c>
      <c r="BC1266" s="17">
        <v>8.3840502533332695E-2</v>
      </c>
      <c r="BD1266" s="17">
        <v>7.3715783131253501E-2</v>
      </c>
      <c r="BE1266" s="17">
        <v>9.3346527979729504E-2</v>
      </c>
      <c r="BF1266" s="17">
        <v>8.9330631347952993E-2</v>
      </c>
      <c r="BG1266" s="17">
        <v>5.0016515876384698E-2</v>
      </c>
      <c r="BH1266" s="17">
        <v>8.9543798219541698E-2</v>
      </c>
      <c r="BI1266" s="17">
        <v>5.7061112302972297E-2</v>
      </c>
      <c r="BJ1266" s="17">
        <v>5.3673838687797799E-2</v>
      </c>
      <c r="BK1266" s="17">
        <v>0.15879430083799101</v>
      </c>
      <c r="BL1266" s="17"/>
      <c r="BM1266" s="17">
        <v>0.104120815649361</v>
      </c>
      <c r="BN1266" s="17">
        <v>7.6782045887216599E-2</v>
      </c>
      <c r="BO1266" s="17">
        <v>6.5734675633809303E-2</v>
      </c>
      <c r="BP1266" s="17">
        <v>8.4765394708426298E-2</v>
      </c>
      <c r="BQ1266" s="17">
        <v>9.6258422565163496E-2</v>
      </c>
      <c r="BR1266" s="17">
        <v>0.110997095406379</v>
      </c>
      <c r="BS1266" s="17"/>
      <c r="BT1266" s="17">
        <v>0.101611795096407</v>
      </c>
      <c r="BU1266" s="17">
        <v>6.3352989501230306E-2</v>
      </c>
      <c r="BV1266" s="17"/>
      <c r="BW1266" s="17">
        <v>9.0818637360501706E-2</v>
      </c>
      <c r="BX1266" s="17">
        <v>9.6302021669494905E-2</v>
      </c>
      <c r="BY1266" s="17"/>
      <c r="BZ1266" s="17">
        <v>8.4714463897631306E-2</v>
      </c>
      <c r="CA1266" s="17">
        <v>9.3709663140787505E-2</v>
      </c>
      <c r="CB1266" s="17">
        <v>0.13575376901943101</v>
      </c>
      <c r="CC1266" s="17"/>
      <c r="CD1266" s="17">
        <v>9.4237318391393696E-2</v>
      </c>
      <c r="CE1266" s="17">
        <v>6.2876448610347205E-2</v>
      </c>
      <c r="CF1266" s="17">
        <v>5.8635355292487999E-2</v>
      </c>
      <c r="CG1266" s="17"/>
      <c r="CH1266" s="17">
        <v>9.2632555732548305E-2</v>
      </c>
      <c r="CI1266" s="17">
        <v>6.3530228292583896E-2</v>
      </c>
      <c r="CJ1266" s="17">
        <v>6.5842610777801999E-2</v>
      </c>
      <c r="CK1266" s="17"/>
      <c r="CL1266" s="17">
        <v>0.104906698781083</v>
      </c>
      <c r="CM1266" s="17">
        <v>7.0933001334027496E-2</v>
      </c>
      <c r="CN1266" s="17"/>
      <c r="CO1266" s="17">
        <v>0.15245416294005901</v>
      </c>
      <c r="CP1266" s="17">
        <v>9.9022254269829302E-2</v>
      </c>
      <c r="CQ1266" s="17">
        <v>8.6441764315709296E-2</v>
      </c>
      <c r="CR1266" s="17">
        <v>3.9832426649688703E-2</v>
      </c>
    </row>
    <row r="1267" spans="2:96" x14ac:dyDescent="0.25">
      <c r="B1267" t="s">
        <v>551</v>
      </c>
      <c r="C1267" s="17">
        <v>0.108425276796548</v>
      </c>
      <c r="D1267" s="17">
        <v>0.133102620944032</v>
      </c>
      <c r="E1267" s="17">
        <v>8.4847578812456803E-2</v>
      </c>
      <c r="F1267" s="17"/>
      <c r="G1267" s="17">
        <v>0.13244131185944899</v>
      </c>
      <c r="H1267" s="17">
        <v>8.94720215624253E-2</v>
      </c>
      <c r="I1267" s="17">
        <v>9.0273035176257399E-2</v>
      </c>
      <c r="J1267" s="17">
        <v>9.3143970380417801E-2</v>
      </c>
      <c r="K1267" s="17">
        <v>0.112821252121746</v>
      </c>
      <c r="L1267" s="17">
        <v>0.13219355630558699</v>
      </c>
      <c r="M1267" s="17"/>
      <c r="N1267" s="17">
        <v>9.0739241224351896E-2</v>
      </c>
      <c r="O1267" s="17">
        <v>0.113128042587976</v>
      </c>
      <c r="P1267" s="17">
        <v>0.13012852429993299</v>
      </c>
      <c r="Q1267" s="17">
        <v>0.10010482911627901</v>
      </c>
      <c r="R1267" s="17"/>
      <c r="S1267" s="17">
        <v>9.7158753725934202E-2</v>
      </c>
      <c r="T1267" s="17">
        <v>9.33644453520871E-2</v>
      </c>
      <c r="U1267" s="17">
        <v>0.12870094853521699</v>
      </c>
      <c r="V1267" s="17">
        <v>0.108919485852077</v>
      </c>
      <c r="W1267" s="17">
        <v>5.5989516557709701E-2</v>
      </c>
      <c r="X1267" s="17">
        <v>0.127604660143397</v>
      </c>
      <c r="Y1267" s="17">
        <v>0.16273054171670701</v>
      </c>
      <c r="Z1267" s="17">
        <v>7.8020664087141506E-2</v>
      </c>
      <c r="AA1267" s="17">
        <v>0.141028258403156</v>
      </c>
      <c r="AB1267" s="17">
        <v>0.109370446233177</v>
      </c>
      <c r="AC1267" s="17">
        <v>8.9393911599588802E-2</v>
      </c>
      <c r="AD1267" s="17">
        <v>3.9613186639827297E-2</v>
      </c>
      <c r="AE1267" s="17"/>
      <c r="AF1267" s="17">
        <v>0.102525882286776</v>
      </c>
      <c r="AG1267" s="17">
        <v>0.13542040422655199</v>
      </c>
      <c r="AH1267" s="17">
        <v>0.142302226965035</v>
      </c>
      <c r="AI1267" s="17">
        <v>0.118813248752019</v>
      </c>
      <c r="AJ1267" s="17">
        <v>9.5224096940228903E-2</v>
      </c>
      <c r="AK1267" s="17"/>
      <c r="AL1267" s="17">
        <v>0.10784109581585601</v>
      </c>
      <c r="AM1267" s="17">
        <v>0.11813957962115</v>
      </c>
      <c r="AN1267" s="17">
        <v>0.13050185942787301</v>
      </c>
      <c r="AO1267" s="17"/>
      <c r="AP1267" s="17">
        <v>0.115820482523286</v>
      </c>
      <c r="AQ1267" s="17">
        <v>9.8595504661401698E-2</v>
      </c>
      <c r="AR1267" s="17">
        <v>9.98841861989892E-2</v>
      </c>
      <c r="AS1267" s="17">
        <v>0.124330591310696</v>
      </c>
      <c r="AT1267" s="17">
        <v>8.7051346741902805E-2</v>
      </c>
      <c r="AU1267" s="17"/>
      <c r="AV1267" s="17">
        <v>0</v>
      </c>
      <c r="AW1267" s="17">
        <v>9.7365720372052905E-2</v>
      </c>
      <c r="AX1267" s="17">
        <v>0.123386456314343</v>
      </c>
      <c r="AY1267" s="17">
        <v>0.153689792721382</v>
      </c>
      <c r="AZ1267" s="17">
        <v>9.5015339023500095E-2</v>
      </c>
      <c r="BA1267" s="17">
        <v>0.104664488360031</v>
      </c>
      <c r="BB1267" s="17">
        <v>0.120990525671844</v>
      </c>
      <c r="BC1267" s="17">
        <v>6.50765634420713E-2</v>
      </c>
      <c r="BD1267" s="17">
        <v>8.3176016380283505E-2</v>
      </c>
      <c r="BE1267" s="17">
        <v>0.16536661305392999</v>
      </c>
      <c r="BF1267" s="17">
        <v>0.128890433727747</v>
      </c>
      <c r="BG1267" s="17">
        <v>9.5538233029586098E-2</v>
      </c>
      <c r="BH1267" s="17">
        <v>9.2745831685576499E-2</v>
      </c>
      <c r="BI1267" s="17">
        <v>8.0721187047386594E-2</v>
      </c>
      <c r="BJ1267" s="17">
        <v>5.9762512386462102E-2</v>
      </c>
      <c r="BK1267" s="17">
        <v>0.18903731770965501</v>
      </c>
      <c r="BL1267" s="17"/>
      <c r="BM1267" s="17">
        <v>0.115432878338094</v>
      </c>
      <c r="BN1267" s="17">
        <v>0.107305694121729</v>
      </c>
      <c r="BO1267" s="17">
        <v>0.12545624298212199</v>
      </c>
      <c r="BP1267" s="17">
        <v>9.4591401824453802E-2</v>
      </c>
      <c r="BQ1267" s="17">
        <v>9.1502598360012205E-2</v>
      </c>
      <c r="BR1267" s="17">
        <v>0.12265531053371</v>
      </c>
      <c r="BS1267" s="17"/>
      <c r="BT1267" s="17">
        <v>0.11599113746340101</v>
      </c>
      <c r="BU1267" s="17">
        <v>9.5659753216780899E-2</v>
      </c>
      <c r="BV1267" s="17"/>
      <c r="BW1267" s="17">
        <v>0.104999744143219</v>
      </c>
      <c r="BX1267" s="17">
        <v>0.115526282298442</v>
      </c>
      <c r="BY1267" s="17"/>
      <c r="BZ1267" s="17">
        <v>0.10741113578024</v>
      </c>
      <c r="CA1267" s="17">
        <v>0.108164844942458</v>
      </c>
      <c r="CB1267" s="17">
        <v>9.0572272370011295E-2</v>
      </c>
      <c r="CC1267" s="17"/>
      <c r="CD1267" s="17">
        <v>0.10705831404529501</v>
      </c>
      <c r="CE1267" s="17">
        <v>9.1643204735425102E-2</v>
      </c>
      <c r="CF1267" s="17">
        <v>0.14950801279366499</v>
      </c>
      <c r="CG1267" s="17"/>
      <c r="CH1267" s="17">
        <v>0.106706525302944</v>
      </c>
      <c r="CI1267" s="17">
        <v>0.104604759631631</v>
      </c>
      <c r="CJ1267" s="17">
        <v>0.128523602968865</v>
      </c>
      <c r="CK1267" s="17"/>
      <c r="CL1267" s="17">
        <v>0.12825436574995999</v>
      </c>
      <c r="CM1267" s="17">
        <v>9.36528760429991E-2</v>
      </c>
      <c r="CN1267" s="17"/>
      <c r="CO1267" s="17">
        <v>0.16950166767407299</v>
      </c>
      <c r="CP1267" s="17">
        <v>0.116600808286104</v>
      </c>
      <c r="CQ1267" s="17">
        <v>0.102738943013694</v>
      </c>
      <c r="CR1267" s="17">
        <v>8.1563500243389001E-2</v>
      </c>
    </row>
    <row r="1268" spans="2:96" x14ac:dyDescent="0.25">
      <c r="B1268" t="s">
        <v>552</v>
      </c>
      <c r="C1268" s="17">
        <v>0.11815131891105</v>
      </c>
      <c r="D1268" s="17">
        <v>0.14432072847381799</v>
      </c>
      <c r="E1268" s="17">
        <v>9.3165126313981106E-2</v>
      </c>
      <c r="F1268" s="17"/>
      <c r="G1268" s="17">
        <v>0.18365025456026501</v>
      </c>
      <c r="H1268" s="17">
        <v>7.5982261657116995E-2</v>
      </c>
      <c r="I1268" s="17">
        <v>0.1162021746095</v>
      </c>
      <c r="J1268" s="17">
        <v>0.122543346273048</v>
      </c>
      <c r="K1268" s="17">
        <v>7.6148633131286003E-2</v>
      </c>
      <c r="L1268" s="17">
        <v>0.13524371959821799</v>
      </c>
      <c r="M1268" s="17"/>
      <c r="N1268" s="17">
        <v>0.15739789118811501</v>
      </c>
      <c r="O1268" s="17">
        <v>0.115120282189458</v>
      </c>
      <c r="P1268" s="17">
        <v>8.9066535770661703E-2</v>
      </c>
      <c r="Q1268" s="17">
        <v>0.105788450333755</v>
      </c>
      <c r="R1268" s="17"/>
      <c r="S1268" s="17">
        <v>0.16526198825655</v>
      </c>
      <c r="T1268" s="17">
        <v>0.10829186991565</v>
      </c>
      <c r="U1268" s="17">
        <v>0.112987539342394</v>
      </c>
      <c r="V1268" s="17">
        <v>0.11633536172629</v>
      </c>
      <c r="W1268" s="17">
        <v>0.17704450283415299</v>
      </c>
      <c r="X1268" s="17">
        <v>0.121537839561357</v>
      </c>
      <c r="Y1268" s="17">
        <v>5.9419869062089202E-2</v>
      </c>
      <c r="Z1268" s="17">
        <v>0.129743389411974</v>
      </c>
      <c r="AA1268" s="17">
        <v>8.7437329814562398E-2</v>
      </c>
      <c r="AB1268" s="17">
        <v>0.12337311857373</v>
      </c>
      <c r="AC1268" s="17">
        <v>0.113249339905449</v>
      </c>
      <c r="AD1268" s="17">
        <v>6.0059175360526101E-2</v>
      </c>
      <c r="AE1268" s="17"/>
      <c r="AF1268" s="17">
        <v>0.12671757798219899</v>
      </c>
      <c r="AG1268" s="17">
        <v>0.11681426761621699</v>
      </c>
      <c r="AH1268" s="17">
        <v>0.10093934464662301</v>
      </c>
      <c r="AI1268" s="17">
        <v>0.171697881022741</v>
      </c>
      <c r="AJ1268" s="17">
        <v>9.04939006297793E-2</v>
      </c>
      <c r="AK1268" s="17"/>
      <c r="AL1268" s="17">
        <v>0.137109362482387</v>
      </c>
      <c r="AM1268" s="17">
        <v>0.13621510152039801</v>
      </c>
      <c r="AN1268" s="17">
        <v>7.1916284301928105E-2</v>
      </c>
      <c r="AO1268" s="17"/>
      <c r="AP1268" s="17">
        <v>9.4309975377319694E-2</v>
      </c>
      <c r="AQ1268" s="17">
        <v>0.111117565084474</v>
      </c>
      <c r="AR1268" s="17">
        <v>0.135031226932191</v>
      </c>
      <c r="AS1268" s="17">
        <v>0.15646360300852899</v>
      </c>
      <c r="AT1268" s="17">
        <v>0.20581857591813099</v>
      </c>
      <c r="AU1268" s="17"/>
      <c r="AV1268" s="17">
        <v>0</v>
      </c>
      <c r="AW1268" s="17">
        <v>7.2096648844392305E-2</v>
      </c>
      <c r="AX1268" s="17">
        <v>0.121918414646514</v>
      </c>
      <c r="AY1268" s="17">
        <v>0.136587572315436</v>
      </c>
      <c r="AZ1268" s="17">
        <v>0.13346549955158299</v>
      </c>
      <c r="BA1268" s="17">
        <v>0.116018460573114</v>
      </c>
      <c r="BB1268" s="17">
        <v>7.8559846704243694E-2</v>
      </c>
      <c r="BC1268" s="17">
        <v>0.15238312795832101</v>
      </c>
      <c r="BD1268" s="17">
        <v>0.191149442778732</v>
      </c>
      <c r="BE1268" s="17">
        <v>0.11027864675962699</v>
      </c>
      <c r="BF1268" s="17">
        <v>0.10536350230428999</v>
      </c>
      <c r="BG1268" s="17">
        <v>9.8872812850770098E-2</v>
      </c>
      <c r="BH1268" s="17">
        <v>9.3725349686280796E-2</v>
      </c>
      <c r="BI1268" s="17">
        <v>0.162579458213894</v>
      </c>
      <c r="BJ1268" s="17">
        <v>0.17857573052095799</v>
      </c>
      <c r="BK1268" s="17">
        <v>6.8403705985950594E-2</v>
      </c>
      <c r="BL1268" s="17"/>
      <c r="BM1268" s="17">
        <v>0.12670401997102401</v>
      </c>
      <c r="BN1268" s="17">
        <v>0.117835365006891</v>
      </c>
      <c r="BO1268" s="17">
        <v>0.123840217983496</v>
      </c>
      <c r="BP1268" s="17">
        <v>0.122619592789634</v>
      </c>
      <c r="BQ1268" s="17">
        <v>0.10901779498712499</v>
      </c>
      <c r="BR1268" s="17">
        <v>7.2408415991180503E-2</v>
      </c>
      <c r="BS1268" s="17"/>
      <c r="BT1268" s="17">
        <v>0.116577897622479</v>
      </c>
      <c r="BU1268" s="17">
        <v>0.11874856767886199</v>
      </c>
      <c r="BV1268" s="17"/>
      <c r="BW1268" s="17">
        <v>0.128671123189908</v>
      </c>
      <c r="BX1268" s="17">
        <v>0.12089841906068501</v>
      </c>
      <c r="BY1268" s="17"/>
      <c r="BZ1268" s="17">
        <v>0.120197321429746</v>
      </c>
      <c r="CA1268" s="17">
        <v>0.107482876377596</v>
      </c>
      <c r="CB1268" s="17">
        <v>0.13937124167387399</v>
      </c>
      <c r="CC1268" s="17"/>
      <c r="CD1268" s="17">
        <v>0.12015957809939901</v>
      </c>
      <c r="CE1268" s="17">
        <v>0.12694520671815299</v>
      </c>
      <c r="CF1268" s="17">
        <v>0.114456959140965</v>
      </c>
      <c r="CG1268" s="17"/>
      <c r="CH1268" s="17">
        <v>0.119156184834356</v>
      </c>
      <c r="CI1268" s="17">
        <v>0.114559373419596</v>
      </c>
      <c r="CJ1268" s="17">
        <v>9.4036788337983193E-2</v>
      </c>
      <c r="CK1268" s="17"/>
      <c r="CL1268" s="17">
        <v>0.12834306469769</v>
      </c>
      <c r="CM1268" s="17">
        <v>0.11199474133079</v>
      </c>
      <c r="CN1268" s="17"/>
      <c r="CO1268" s="17">
        <v>0.142285062300013</v>
      </c>
      <c r="CP1268" s="17">
        <v>0.13139382736441099</v>
      </c>
      <c r="CQ1268" s="17">
        <v>0.109285759505602</v>
      </c>
      <c r="CR1268" s="17">
        <v>0.101239289874456</v>
      </c>
    </row>
    <row r="1269" spans="2:96" x14ac:dyDescent="0.25">
      <c r="B1269" t="s">
        <v>553</v>
      </c>
      <c r="C1269" s="17">
        <v>9.7886713992799607E-2</v>
      </c>
      <c r="D1269" s="17">
        <v>0.10837941710607001</v>
      </c>
      <c r="E1269" s="17">
        <v>8.7076991151748606E-2</v>
      </c>
      <c r="F1269" s="17"/>
      <c r="G1269" s="17">
        <v>0.14983591277893199</v>
      </c>
      <c r="H1269" s="17">
        <v>0.110376441759976</v>
      </c>
      <c r="I1269" s="17">
        <v>8.7455606703049096E-2</v>
      </c>
      <c r="J1269" s="17">
        <v>7.3594618726734298E-2</v>
      </c>
      <c r="K1269" s="17">
        <v>9.6423256508587907E-2</v>
      </c>
      <c r="L1269" s="17">
        <v>8.2356157381672401E-2</v>
      </c>
      <c r="M1269" s="17"/>
      <c r="N1269" s="17">
        <v>0.108331869390436</v>
      </c>
      <c r="O1269" s="17">
        <v>9.8971086978792297E-2</v>
      </c>
      <c r="P1269" s="17">
        <v>0.101720036622286</v>
      </c>
      <c r="Q1269" s="17">
        <v>8.3197564571719299E-2</v>
      </c>
      <c r="R1269" s="17"/>
      <c r="S1269" s="17">
        <v>7.1682071558028901E-2</v>
      </c>
      <c r="T1269" s="17">
        <v>0.13355934113943499</v>
      </c>
      <c r="U1269" s="17">
        <v>9.0005877078321805E-2</v>
      </c>
      <c r="V1269" s="17">
        <v>0.12021346251039999</v>
      </c>
      <c r="W1269" s="17">
        <v>9.6438782188728797E-2</v>
      </c>
      <c r="X1269" s="17">
        <v>5.7338683049787502E-2</v>
      </c>
      <c r="Y1269" s="17">
        <v>6.4212168984263296E-2</v>
      </c>
      <c r="Z1269" s="17">
        <v>0.16569005030810199</v>
      </c>
      <c r="AA1269" s="17">
        <v>0.10975998041728501</v>
      </c>
      <c r="AB1269" s="17">
        <v>8.1889471188094198E-2</v>
      </c>
      <c r="AC1269" s="17">
        <v>0.124259969671525</v>
      </c>
      <c r="AD1269" s="17">
        <v>0.10460182875419601</v>
      </c>
      <c r="AE1269" s="17"/>
      <c r="AF1269" s="17">
        <v>0.100897228373329</v>
      </c>
      <c r="AG1269" s="17">
        <v>0.10030218636263299</v>
      </c>
      <c r="AH1269" s="17">
        <v>0.110457467914349</v>
      </c>
      <c r="AI1269" s="17">
        <v>0.163487454457521</v>
      </c>
      <c r="AJ1269" s="17">
        <v>7.8310771024492506E-2</v>
      </c>
      <c r="AK1269" s="17"/>
      <c r="AL1269" s="17">
        <v>0.119271385479659</v>
      </c>
      <c r="AM1269" s="17">
        <v>9.5240890044110002E-2</v>
      </c>
      <c r="AN1269" s="17">
        <v>0.12370403651950999</v>
      </c>
      <c r="AO1269" s="17"/>
      <c r="AP1269" s="17">
        <v>0.109582456471483</v>
      </c>
      <c r="AQ1269" s="17">
        <v>0.107020789174307</v>
      </c>
      <c r="AR1269" s="17">
        <v>8.5109510157220694E-2</v>
      </c>
      <c r="AS1269" s="17">
        <v>8.6287467685430705E-2</v>
      </c>
      <c r="AT1269" s="17">
        <v>5.0858533460827603E-2</v>
      </c>
      <c r="AU1269" s="17"/>
      <c r="AV1269" s="17">
        <v>0</v>
      </c>
      <c r="AW1269" s="17">
        <v>6.7116695161649906E-2</v>
      </c>
      <c r="AX1269" s="17">
        <v>0.1099382018237</v>
      </c>
      <c r="AY1269" s="17">
        <v>6.55432043175284E-2</v>
      </c>
      <c r="AZ1269" s="17">
        <v>9.5810146343859107E-2</v>
      </c>
      <c r="BA1269" s="17">
        <v>7.8204712721813605E-2</v>
      </c>
      <c r="BB1269" s="17">
        <v>0.108727335025603</v>
      </c>
      <c r="BC1269" s="17">
        <v>0.152261195582303</v>
      </c>
      <c r="BD1269" s="17">
        <v>0.13115642248522399</v>
      </c>
      <c r="BE1269" s="17">
        <v>8.3628977559738499E-2</v>
      </c>
      <c r="BF1269" s="17">
        <v>9.4283676640016995E-2</v>
      </c>
      <c r="BG1269" s="17">
        <v>0.13880034086592799</v>
      </c>
      <c r="BH1269" s="17">
        <v>0.113134985843262</v>
      </c>
      <c r="BI1269" s="17">
        <v>8.1018541962535995E-2</v>
      </c>
      <c r="BJ1269" s="17">
        <v>0.106326795945827</v>
      </c>
      <c r="BK1269" s="17">
        <v>6.0306977898811703E-2</v>
      </c>
      <c r="BL1269" s="17"/>
      <c r="BM1269" s="17">
        <v>0.102271506316779</v>
      </c>
      <c r="BN1269" s="17">
        <v>8.4825248175580195E-2</v>
      </c>
      <c r="BO1269" s="17">
        <v>5.6179158723699302E-2</v>
      </c>
      <c r="BP1269" s="17">
        <v>0.12301642192420301</v>
      </c>
      <c r="BQ1269" s="17">
        <v>0.112566579632899</v>
      </c>
      <c r="BR1269" s="17">
        <v>0.13782209694654399</v>
      </c>
      <c r="BS1269" s="17"/>
      <c r="BT1269" s="17">
        <v>0.102189491939641</v>
      </c>
      <c r="BU1269" s="17">
        <v>9.2110377755128606E-2</v>
      </c>
      <c r="BV1269" s="17"/>
      <c r="BW1269" s="17">
        <v>0.11525905482601299</v>
      </c>
      <c r="BX1269" s="17">
        <v>9.8181043195278206E-2</v>
      </c>
      <c r="BY1269" s="17"/>
      <c r="BZ1269" s="17">
        <v>0.101034679221368</v>
      </c>
      <c r="CA1269" s="17">
        <v>7.9104757956525704E-2</v>
      </c>
      <c r="CB1269" s="17">
        <v>7.3648765006677094E-2</v>
      </c>
      <c r="CC1269" s="17"/>
      <c r="CD1269" s="17">
        <v>9.9034389133617298E-2</v>
      </c>
      <c r="CE1269" s="17">
        <v>9.5616473748370803E-2</v>
      </c>
      <c r="CF1269" s="17">
        <v>0.110680179238733</v>
      </c>
      <c r="CG1269" s="17"/>
      <c r="CH1269" s="17">
        <v>9.5093148896511603E-2</v>
      </c>
      <c r="CI1269" s="17">
        <v>7.9930787728295802E-2</v>
      </c>
      <c r="CJ1269" s="17">
        <v>0.14454258649423701</v>
      </c>
      <c r="CK1269" s="17"/>
      <c r="CL1269" s="17">
        <v>8.7345427700858902E-2</v>
      </c>
      <c r="CM1269" s="17">
        <v>0.110104106762377</v>
      </c>
      <c r="CN1269" s="17"/>
      <c r="CO1269" s="17">
        <v>9.0215987584683202E-2</v>
      </c>
      <c r="CP1269" s="17">
        <v>0.11181656225952399</v>
      </c>
      <c r="CQ1269" s="17">
        <v>9.2681620126012804E-2</v>
      </c>
      <c r="CR1269" s="17">
        <v>8.4155881328437293E-2</v>
      </c>
    </row>
    <row r="1270" spans="2:96" x14ac:dyDescent="0.25">
      <c r="B1270" t="s">
        <v>554</v>
      </c>
      <c r="C1270" s="17">
        <v>8.8029677616420304E-2</v>
      </c>
      <c r="D1270" s="17">
        <v>8.9356626793068897E-2</v>
      </c>
      <c r="E1270" s="17">
        <v>8.6041299826094597E-2</v>
      </c>
      <c r="F1270" s="17"/>
      <c r="G1270" s="17">
        <v>0.11511826368853</v>
      </c>
      <c r="H1270" s="17">
        <v>9.7115927445812406E-2</v>
      </c>
      <c r="I1270" s="17">
        <v>8.4723815835669694E-2</v>
      </c>
      <c r="J1270" s="17">
        <v>9.9253645638209598E-2</v>
      </c>
      <c r="K1270" s="17">
        <v>9.0715082460941995E-2</v>
      </c>
      <c r="L1270" s="17">
        <v>5.4281628347241102E-2</v>
      </c>
      <c r="M1270" s="17"/>
      <c r="N1270" s="17">
        <v>9.0828277054158094E-2</v>
      </c>
      <c r="O1270" s="17">
        <v>8.1042318467504801E-2</v>
      </c>
      <c r="P1270" s="17">
        <v>8.9267593862464703E-2</v>
      </c>
      <c r="Q1270" s="17">
        <v>9.2147539821253399E-2</v>
      </c>
      <c r="R1270" s="17"/>
      <c r="S1270" s="17">
        <v>9.3213970886473804E-2</v>
      </c>
      <c r="T1270" s="17">
        <v>0.10800979042301299</v>
      </c>
      <c r="U1270" s="17">
        <v>7.7072390923868694E-2</v>
      </c>
      <c r="V1270" s="17">
        <v>7.5130969577671694E-2</v>
      </c>
      <c r="W1270" s="17">
        <v>0.13292303920325499</v>
      </c>
      <c r="X1270" s="17">
        <v>6.0099259719706602E-2</v>
      </c>
      <c r="Y1270" s="17">
        <v>5.34288749870164E-2</v>
      </c>
      <c r="Z1270" s="17">
        <v>0.107478258400693</v>
      </c>
      <c r="AA1270" s="17">
        <v>0.100379946144416</v>
      </c>
      <c r="AB1270" s="17">
        <v>7.2432964332830002E-2</v>
      </c>
      <c r="AC1270" s="17">
        <v>8.6025275393422196E-2</v>
      </c>
      <c r="AD1270" s="17">
        <v>9.5835885390705103E-2</v>
      </c>
      <c r="AE1270" s="17"/>
      <c r="AF1270" s="17">
        <v>8.8653751076856205E-2</v>
      </c>
      <c r="AG1270" s="17">
        <v>0.10576135095504</v>
      </c>
      <c r="AH1270" s="17">
        <v>8.7445739026150396E-2</v>
      </c>
      <c r="AI1270" s="17">
        <v>9.32103337778699E-2</v>
      </c>
      <c r="AJ1270" s="17">
        <v>6.4869956147601798E-2</v>
      </c>
      <c r="AK1270" s="17"/>
      <c r="AL1270" s="17">
        <v>8.0301446192815804E-2</v>
      </c>
      <c r="AM1270" s="17">
        <v>9.7471456853039304E-2</v>
      </c>
      <c r="AN1270" s="17">
        <v>0.12542733399245101</v>
      </c>
      <c r="AO1270" s="17"/>
      <c r="AP1270" s="17">
        <v>8.8782887463444898E-2</v>
      </c>
      <c r="AQ1270" s="17">
        <v>7.98453797800764E-2</v>
      </c>
      <c r="AR1270" s="17">
        <v>8.6734086314269002E-2</v>
      </c>
      <c r="AS1270" s="17">
        <v>0.113753804195858</v>
      </c>
      <c r="AT1270" s="17">
        <v>9.4563586922441503E-2</v>
      </c>
      <c r="AU1270" s="17"/>
      <c r="AV1270" s="17">
        <v>0</v>
      </c>
      <c r="AW1270" s="17">
        <v>0.119497776089622</v>
      </c>
      <c r="AX1270" s="17">
        <v>5.3090614544277999E-2</v>
      </c>
      <c r="AY1270" s="17">
        <v>0.101990040617917</v>
      </c>
      <c r="AZ1270" s="17">
        <v>7.9177475657642202E-2</v>
      </c>
      <c r="BA1270" s="17">
        <v>7.3390002614739394E-2</v>
      </c>
      <c r="BB1270" s="17">
        <v>7.8126214893973506E-2</v>
      </c>
      <c r="BC1270" s="17">
        <v>9.1453595128928797E-2</v>
      </c>
      <c r="BD1270" s="17">
        <v>7.5089093553664693E-2</v>
      </c>
      <c r="BE1270" s="17">
        <v>0.117769028085687</v>
      </c>
      <c r="BF1270" s="17">
        <v>8.8765535475172297E-2</v>
      </c>
      <c r="BG1270" s="17">
        <v>0.14084547363386599</v>
      </c>
      <c r="BH1270" s="17">
        <v>0.13878978573582701</v>
      </c>
      <c r="BI1270" s="17">
        <v>7.4994500568375005E-2</v>
      </c>
      <c r="BJ1270" s="17">
        <v>5.9767086997166201E-2</v>
      </c>
      <c r="BK1270" s="17">
        <v>0.100640070684205</v>
      </c>
      <c r="BL1270" s="17"/>
      <c r="BM1270" s="17">
        <v>8.9432491634536898E-2</v>
      </c>
      <c r="BN1270" s="17">
        <v>9.0013762752047505E-2</v>
      </c>
      <c r="BO1270" s="17">
        <v>0.116047017975036</v>
      </c>
      <c r="BP1270" s="17">
        <v>8.31854658174178E-2</v>
      </c>
      <c r="BQ1270" s="17">
        <v>5.2554956072225101E-2</v>
      </c>
      <c r="BR1270" s="17">
        <v>8.3200163618919798E-2</v>
      </c>
      <c r="BS1270" s="17"/>
      <c r="BT1270" s="17">
        <v>8.4216406419718795E-2</v>
      </c>
      <c r="BU1270" s="17">
        <v>9.2553091795060202E-2</v>
      </c>
      <c r="BV1270" s="17"/>
      <c r="BW1270" s="17">
        <v>9.4054527250102202E-2</v>
      </c>
      <c r="BX1270" s="17">
        <v>7.0910494673444693E-2</v>
      </c>
      <c r="BY1270" s="17"/>
      <c r="BZ1270" s="17">
        <v>8.2280192872722105E-2</v>
      </c>
      <c r="CA1270" s="17">
        <v>0.11978318817950701</v>
      </c>
      <c r="CB1270" s="17">
        <v>0.104112084809696</v>
      </c>
      <c r="CC1270" s="17"/>
      <c r="CD1270" s="17">
        <v>8.3813367914820497E-2</v>
      </c>
      <c r="CE1270" s="17">
        <v>9.0456114843026902E-2</v>
      </c>
      <c r="CF1270" s="17">
        <v>7.3567915291954306E-2</v>
      </c>
      <c r="CG1270" s="17"/>
      <c r="CH1270" s="17">
        <v>8.7295461484139206E-2</v>
      </c>
      <c r="CI1270" s="17">
        <v>9.7008762455330799E-2</v>
      </c>
      <c r="CJ1270" s="17">
        <v>8.9833543479178102E-2</v>
      </c>
      <c r="CK1270" s="17"/>
      <c r="CL1270" s="17">
        <v>9.6477328599230694E-2</v>
      </c>
      <c r="CM1270" s="17">
        <v>7.9490169082536893E-2</v>
      </c>
      <c r="CN1270" s="17"/>
      <c r="CO1270" s="17">
        <v>0.130421153698452</v>
      </c>
      <c r="CP1270" s="17">
        <v>8.3823563988223895E-2</v>
      </c>
      <c r="CQ1270" s="17">
        <v>8.1736578379325894E-2</v>
      </c>
      <c r="CR1270" s="17">
        <v>9.2820072317402497E-2</v>
      </c>
    </row>
    <row r="1271" spans="2:96" x14ac:dyDescent="0.25">
      <c r="B1271" t="s">
        <v>555</v>
      </c>
      <c r="C1271" s="17">
        <v>5.51767586500196E-2</v>
      </c>
      <c r="D1271" s="17">
        <v>3.9431867561729297E-2</v>
      </c>
      <c r="E1271" s="17">
        <v>7.0890116214718399E-2</v>
      </c>
      <c r="F1271" s="17"/>
      <c r="G1271" s="17">
        <v>4.3797512462802397E-2</v>
      </c>
      <c r="H1271" s="17">
        <v>7.08096933444822E-2</v>
      </c>
      <c r="I1271" s="17">
        <v>8.3186272584877097E-2</v>
      </c>
      <c r="J1271" s="17">
        <v>7.0940819913942896E-2</v>
      </c>
      <c r="K1271" s="17">
        <v>3.4991486978581503E-2</v>
      </c>
      <c r="L1271" s="17">
        <v>2.7912968899737701E-2</v>
      </c>
      <c r="M1271" s="17"/>
      <c r="N1271" s="17">
        <v>4.0426132646218298E-2</v>
      </c>
      <c r="O1271" s="17">
        <v>6.4515909093115997E-2</v>
      </c>
      <c r="P1271" s="17">
        <v>7.0796997179060794E-2</v>
      </c>
      <c r="Q1271" s="17">
        <v>4.8272657207965801E-2</v>
      </c>
      <c r="R1271" s="17"/>
      <c r="S1271" s="17">
        <v>5.5391167827920702E-2</v>
      </c>
      <c r="T1271" s="17">
        <v>4.7940342612929503E-2</v>
      </c>
      <c r="U1271" s="17">
        <v>2.0135901125825698E-2</v>
      </c>
      <c r="V1271" s="17">
        <v>5.1097957534027502E-2</v>
      </c>
      <c r="W1271" s="17">
        <v>6.11165130378101E-2</v>
      </c>
      <c r="X1271" s="17">
        <v>4.9926006003932002E-2</v>
      </c>
      <c r="Y1271" s="17">
        <v>4.8745833089427398E-2</v>
      </c>
      <c r="Z1271" s="17">
        <v>3.8457982712166598E-2</v>
      </c>
      <c r="AA1271" s="17">
        <v>6.4636017589121394E-2</v>
      </c>
      <c r="AB1271" s="17">
        <v>8.2156942596556204E-2</v>
      </c>
      <c r="AC1271" s="17">
        <v>9.7433155361589696E-2</v>
      </c>
      <c r="AD1271" s="17">
        <v>4.65104508373251E-2</v>
      </c>
      <c r="AE1271" s="17"/>
      <c r="AF1271" s="17">
        <v>5.45100640787438E-2</v>
      </c>
      <c r="AG1271" s="17">
        <v>4.0358127423827203E-2</v>
      </c>
      <c r="AH1271" s="17">
        <v>7.31346030760196E-2</v>
      </c>
      <c r="AI1271" s="17">
        <v>3.3568269624751297E-2</v>
      </c>
      <c r="AJ1271" s="17">
        <v>6.3164529493714594E-2</v>
      </c>
      <c r="AK1271" s="17"/>
      <c r="AL1271" s="17">
        <v>6.2913919184305306E-2</v>
      </c>
      <c r="AM1271" s="17">
        <v>4.8880357992662299E-2</v>
      </c>
      <c r="AN1271" s="17">
        <v>5.3595561422114399E-2</v>
      </c>
      <c r="AO1271" s="17"/>
      <c r="AP1271" s="17">
        <v>3.76699521527162E-2</v>
      </c>
      <c r="AQ1271" s="17">
        <v>7.6929520457732603E-2</v>
      </c>
      <c r="AR1271" s="17">
        <v>6.2258599599789098E-2</v>
      </c>
      <c r="AS1271" s="17">
        <v>3.7477582118935003E-2</v>
      </c>
      <c r="AT1271" s="17">
        <v>6.3918542996074801E-2</v>
      </c>
      <c r="AU1271" s="17"/>
      <c r="AV1271" s="17">
        <v>0</v>
      </c>
      <c r="AW1271" s="17">
        <v>3.4622558600419899E-2</v>
      </c>
      <c r="AX1271" s="17">
        <v>6.9941714849255807E-2</v>
      </c>
      <c r="AY1271" s="17">
        <v>4.7358166016601401E-2</v>
      </c>
      <c r="AZ1271" s="17">
        <v>6.03196404589047E-2</v>
      </c>
      <c r="BA1271" s="17">
        <v>5.4949713339486998E-2</v>
      </c>
      <c r="BB1271" s="17">
        <v>5.9323262964243097E-2</v>
      </c>
      <c r="BC1271" s="17">
        <v>7.1079465990190702E-2</v>
      </c>
      <c r="BD1271" s="17">
        <v>4.9072130629845598E-2</v>
      </c>
      <c r="BE1271" s="17">
        <v>4.8045904353678497E-2</v>
      </c>
      <c r="BF1271" s="17">
        <v>4.4736038205737898E-2</v>
      </c>
      <c r="BG1271" s="17">
        <v>2.9355341143402099E-2</v>
      </c>
      <c r="BH1271" s="17">
        <v>8.8729270299954005E-2</v>
      </c>
      <c r="BI1271" s="17">
        <v>9.0925885202345194E-2</v>
      </c>
      <c r="BJ1271" s="17">
        <v>7.0800936956636001E-2</v>
      </c>
      <c r="BK1271" s="17">
        <v>4.0245715932315199E-2</v>
      </c>
      <c r="BL1271" s="17"/>
      <c r="BM1271" s="17">
        <v>6.2608196634159993E-2</v>
      </c>
      <c r="BN1271" s="17">
        <v>5.9369395521559599E-2</v>
      </c>
      <c r="BO1271" s="17">
        <v>4.9361653169858397E-2</v>
      </c>
      <c r="BP1271" s="17">
        <v>5.9897328023125501E-2</v>
      </c>
      <c r="BQ1271" s="17">
        <v>3.5305836397009897E-2</v>
      </c>
      <c r="BR1271" s="17">
        <v>3.7934092661806001E-2</v>
      </c>
      <c r="BS1271" s="17"/>
      <c r="BT1271" s="17">
        <v>5.7852962457276801E-2</v>
      </c>
      <c r="BU1271" s="17">
        <v>5.3092360960902599E-2</v>
      </c>
      <c r="BV1271" s="17"/>
      <c r="BW1271" s="17">
        <v>4.5224151462141003E-2</v>
      </c>
      <c r="BX1271" s="17">
        <v>5.9730792006283902E-2</v>
      </c>
      <c r="BY1271" s="17"/>
      <c r="BZ1271" s="17">
        <v>5.2643612890591697E-2</v>
      </c>
      <c r="CA1271" s="17">
        <v>7.5163032381439704E-2</v>
      </c>
      <c r="CB1271" s="17">
        <v>3.5152291152563901E-2</v>
      </c>
      <c r="CC1271" s="17"/>
      <c r="CD1271" s="17">
        <v>4.8231279135545903E-2</v>
      </c>
      <c r="CE1271" s="17">
        <v>7.4825071538061602E-2</v>
      </c>
      <c r="CF1271" s="17">
        <v>6.1572528606024302E-2</v>
      </c>
      <c r="CG1271" s="17"/>
      <c r="CH1271" s="17">
        <v>4.7540376379834298E-2</v>
      </c>
      <c r="CI1271" s="17">
        <v>9.36099147684369E-2</v>
      </c>
      <c r="CJ1271" s="17">
        <v>8.8500759352594105E-2</v>
      </c>
      <c r="CK1271" s="17"/>
      <c r="CL1271" s="17">
        <v>5.2937505116095698E-2</v>
      </c>
      <c r="CM1271" s="17">
        <v>5.7551295063966397E-2</v>
      </c>
      <c r="CN1271" s="17"/>
      <c r="CO1271" s="17">
        <v>3.8480066008195202E-2</v>
      </c>
      <c r="CP1271" s="17">
        <v>4.8941753705756499E-2</v>
      </c>
      <c r="CQ1271" s="17">
        <v>5.1734704563302598E-2</v>
      </c>
      <c r="CR1271" s="17">
        <v>7.98558176950529E-2</v>
      </c>
    </row>
    <row r="1272" spans="2:96" x14ac:dyDescent="0.25">
      <c r="B1272" t="s">
        <v>556</v>
      </c>
      <c r="C1272" s="17">
        <v>5.6996663418146097E-2</v>
      </c>
      <c r="D1272" s="17">
        <v>4.9260946690453097E-2</v>
      </c>
      <c r="E1272" s="17">
        <v>6.3834999475620005E-2</v>
      </c>
      <c r="F1272" s="17"/>
      <c r="G1272" s="17">
        <v>8.5925166387509397E-2</v>
      </c>
      <c r="H1272" s="17">
        <v>6.70866431875448E-2</v>
      </c>
      <c r="I1272" s="17">
        <v>7.5576053559074E-2</v>
      </c>
      <c r="J1272" s="17">
        <v>5.3532750227144203E-2</v>
      </c>
      <c r="K1272" s="17">
        <v>5.4758190098676197E-2</v>
      </c>
      <c r="L1272" s="17">
        <v>1.86911998023097E-2</v>
      </c>
      <c r="M1272" s="17"/>
      <c r="N1272" s="17">
        <v>5.6508287326242697E-2</v>
      </c>
      <c r="O1272" s="17">
        <v>6.0297960081603798E-2</v>
      </c>
      <c r="P1272" s="17">
        <v>6.4654699029709106E-2</v>
      </c>
      <c r="Q1272" s="17">
        <v>4.79929376077462E-2</v>
      </c>
      <c r="R1272" s="17"/>
      <c r="S1272" s="17">
        <v>7.9319566724326399E-2</v>
      </c>
      <c r="T1272" s="17">
        <v>7.3342383414980603E-2</v>
      </c>
      <c r="U1272" s="17">
        <v>5.5286819989511099E-2</v>
      </c>
      <c r="V1272" s="17">
        <v>6.3737077355379701E-2</v>
      </c>
      <c r="W1272" s="17">
        <v>3.7059244944417397E-2</v>
      </c>
      <c r="X1272" s="17">
        <v>6.3097774516537405E-2</v>
      </c>
      <c r="Y1272" s="17">
        <v>6.4859359403566394E-2</v>
      </c>
      <c r="Z1272" s="17">
        <v>3.8190811259660097E-2</v>
      </c>
      <c r="AA1272" s="17">
        <v>3.1822817747443402E-2</v>
      </c>
      <c r="AB1272" s="17">
        <v>5.0941561297083202E-2</v>
      </c>
      <c r="AC1272" s="17">
        <v>5.1530249243119997E-2</v>
      </c>
      <c r="AD1272" s="17">
        <v>1.7873247842670099E-2</v>
      </c>
      <c r="AE1272" s="17"/>
      <c r="AF1272" s="17">
        <v>4.2767542252456402E-2</v>
      </c>
      <c r="AG1272" s="17">
        <v>5.3718769414319599E-2</v>
      </c>
      <c r="AH1272" s="17">
        <v>3.9595098886292701E-2</v>
      </c>
      <c r="AI1272" s="17">
        <v>0.12830384000911499</v>
      </c>
      <c r="AJ1272" s="17">
        <v>6.6918113023292605E-2</v>
      </c>
      <c r="AK1272" s="17"/>
      <c r="AL1272" s="17">
        <v>2.9346209507034302E-2</v>
      </c>
      <c r="AM1272" s="17">
        <v>6.19498743736372E-2</v>
      </c>
      <c r="AN1272" s="17">
        <v>6.5964589427985401E-2</v>
      </c>
      <c r="AO1272" s="17"/>
      <c r="AP1272" s="17">
        <v>5.6780061034879703E-2</v>
      </c>
      <c r="AQ1272" s="17">
        <v>5.42231114249297E-2</v>
      </c>
      <c r="AR1272" s="17">
        <v>6.7812169297745403E-2</v>
      </c>
      <c r="AS1272" s="17">
        <v>6.5637363565214102E-2</v>
      </c>
      <c r="AT1272" s="17">
        <v>3.49768781693175E-2</v>
      </c>
      <c r="AU1272" s="17"/>
      <c r="AV1272" s="17">
        <v>0.152769603320837</v>
      </c>
      <c r="AW1272" s="17">
        <v>4.0782669447159102E-2</v>
      </c>
      <c r="AX1272" s="17">
        <v>3.7051844035051601E-2</v>
      </c>
      <c r="AY1272" s="17">
        <v>7.1307482942425796E-2</v>
      </c>
      <c r="AZ1272" s="17">
        <v>4.7434872497470797E-2</v>
      </c>
      <c r="BA1272" s="17">
        <v>5.6296223609208697E-2</v>
      </c>
      <c r="BB1272" s="17">
        <v>5.4703738142775703E-2</v>
      </c>
      <c r="BC1272" s="17">
        <v>4.1209204640889001E-2</v>
      </c>
      <c r="BD1272" s="17">
        <v>5.1560721202593598E-2</v>
      </c>
      <c r="BE1272" s="17">
        <v>4.11198497282632E-2</v>
      </c>
      <c r="BF1272" s="17">
        <v>7.7498628940083095E-2</v>
      </c>
      <c r="BG1272" s="17">
        <v>6.3401273309158193E-2</v>
      </c>
      <c r="BH1272" s="17">
        <v>8.7931618361359404E-2</v>
      </c>
      <c r="BI1272" s="17">
        <v>3.8171915181314603E-2</v>
      </c>
      <c r="BJ1272" s="17">
        <v>7.1879716116211301E-2</v>
      </c>
      <c r="BK1272" s="17">
        <v>9.4553674785307698E-2</v>
      </c>
      <c r="BL1272" s="17"/>
      <c r="BM1272" s="17">
        <v>6.0912131035774898E-2</v>
      </c>
      <c r="BN1272" s="17">
        <v>4.5612446805357497E-2</v>
      </c>
      <c r="BO1272" s="17">
        <v>6.5253010158960803E-2</v>
      </c>
      <c r="BP1272" s="17">
        <v>6.3193028954997302E-2</v>
      </c>
      <c r="BQ1272" s="17">
        <v>5.8299498638585301E-2</v>
      </c>
      <c r="BR1272" s="17">
        <v>5.5517115198423402E-2</v>
      </c>
      <c r="BS1272" s="17"/>
      <c r="BT1272" s="17">
        <v>4.8737457737396503E-2</v>
      </c>
      <c r="BU1272" s="17">
        <v>7.1424340187175306E-2</v>
      </c>
      <c r="BV1272" s="17"/>
      <c r="BW1272" s="17">
        <v>4.7911689290886399E-2</v>
      </c>
      <c r="BX1272" s="17">
        <v>6.0383062811001101E-2</v>
      </c>
      <c r="BY1272" s="17"/>
      <c r="BZ1272" s="17">
        <v>5.27213961699338E-2</v>
      </c>
      <c r="CA1272" s="17">
        <v>6.7698272711462198E-2</v>
      </c>
      <c r="CB1272" s="17">
        <v>0.107221626332645</v>
      </c>
      <c r="CC1272" s="17"/>
      <c r="CD1272" s="17">
        <v>5.4354855335832501E-2</v>
      </c>
      <c r="CE1272" s="17">
        <v>5.8322728831893003E-2</v>
      </c>
      <c r="CF1272" s="17">
        <v>6.6008558386869198E-2</v>
      </c>
      <c r="CG1272" s="17"/>
      <c r="CH1272" s="17">
        <v>5.6863900521828499E-2</v>
      </c>
      <c r="CI1272" s="17">
        <v>5.1263460432838401E-2</v>
      </c>
      <c r="CJ1272" s="17">
        <v>4.6054891637244799E-2</v>
      </c>
      <c r="CK1272" s="17"/>
      <c r="CL1272" s="17">
        <v>5.6518144713326397E-2</v>
      </c>
      <c r="CM1272" s="17">
        <v>5.9205276148702697E-2</v>
      </c>
      <c r="CN1272" s="17"/>
      <c r="CO1272" s="17">
        <v>3.9112448879024597E-2</v>
      </c>
      <c r="CP1272" s="17">
        <v>4.9980785234591998E-2</v>
      </c>
      <c r="CQ1272" s="17">
        <v>5.3408150115819501E-2</v>
      </c>
      <c r="CR1272" s="17">
        <v>8.3885096487452002E-2</v>
      </c>
    </row>
    <row r="1273" spans="2:96" x14ac:dyDescent="0.25">
      <c r="B1273" t="s">
        <v>557</v>
      </c>
      <c r="C1273" s="17">
        <v>3.4173687689116203E-2</v>
      </c>
      <c r="D1273" s="17">
        <v>2.8055973904635399E-2</v>
      </c>
      <c r="E1273" s="17">
        <v>4.03477680807664E-2</v>
      </c>
      <c r="F1273" s="17"/>
      <c r="G1273" s="17">
        <v>2.04243002935528E-2</v>
      </c>
      <c r="H1273" s="17">
        <v>4.1200160157130197E-2</v>
      </c>
      <c r="I1273" s="17">
        <v>6.0215845517933797E-2</v>
      </c>
      <c r="J1273" s="17">
        <v>3.9710548667393798E-2</v>
      </c>
      <c r="K1273" s="17">
        <v>2.4163342728099099E-2</v>
      </c>
      <c r="L1273" s="17">
        <v>1.86211207736908E-2</v>
      </c>
      <c r="M1273" s="17"/>
      <c r="N1273" s="17">
        <v>3.7078436011568898E-2</v>
      </c>
      <c r="O1273" s="17">
        <v>3.1889366516857101E-2</v>
      </c>
      <c r="P1273" s="17">
        <v>3.0636270119855698E-2</v>
      </c>
      <c r="Q1273" s="17">
        <v>3.6892686614863002E-2</v>
      </c>
      <c r="R1273" s="17"/>
      <c r="S1273" s="17">
        <v>2.7225200059601599E-2</v>
      </c>
      <c r="T1273" s="17">
        <v>7.7402604550874899E-3</v>
      </c>
      <c r="U1273" s="17">
        <v>1.88561682565314E-2</v>
      </c>
      <c r="V1273" s="17">
        <v>3.2305971080789302E-2</v>
      </c>
      <c r="W1273" s="17">
        <v>4.6008511744687598E-2</v>
      </c>
      <c r="X1273" s="17">
        <v>5.2550949702824798E-2</v>
      </c>
      <c r="Y1273" s="17">
        <v>5.2672111229992102E-2</v>
      </c>
      <c r="Z1273" s="17">
        <v>4.1314555451635197E-2</v>
      </c>
      <c r="AA1273" s="17">
        <v>4.4410981170398198E-2</v>
      </c>
      <c r="AB1273" s="17">
        <v>4.0677004710426297E-2</v>
      </c>
      <c r="AC1273" s="17">
        <v>3.7849220427321202E-2</v>
      </c>
      <c r="AD1273" s="17">
        <v>2.3138454252688699E-2</v>
      </c>
      <c r="AE1273" s="17"/>
      <c r="AF1273" s="17">
        <v>2.3757484977411598E-2</v>
      </c>
      <c r="AG1273" s="17">
        <v>4.6027033390703201E-2</v>
      </c>
      <c r="AH1273" s="17">
        <v>3.6383621662319003E-2</v>
      </c>
      <c r="AI1273" s="17">
        <v>3.4904783470067202E-2</v>
      </c>
      <c r="AJ1273" s="17">
        <v>2.37737704967559E-2</v>
      </c>
      <c r="AK1273" s="17"/>
      <c r="AL1273" s="17">
        <v>1.41607649347426E-2</v>
      </c>
      <c r="AM1273" s="17">
        <v>4.4663283746689902E-2</v>
      </c>
      <c r="AN1273" s="17">
        <v>4.2432702419771803E-2</v>
      </c>
      <c r="AO1273" s="17"/>
      <c r="AP1273" s="17">
        <v>3.4801566408836103E-2</v>
      </c>
      <c r="AQ1273" s="17">
        <v>2.73013255891041E-2</v>
      </c>
      <c r="AR1273" s="17">
        <v>3.55234142379941E-2</v>
      </c>
      <c r="AS1273" s="17">
        <v>2.7964471741666799E-2</v>
      </c>
      <c r="AT1273" s="17">
        <v>2.92037482407419E-2</v>
      </c>
      <c r="AU1273" s="17"/>
      <c r="AV1273" s="17">
        <v>0</v>
      </c>
      <c r="AW1273" s="17">
        <v>0</v>
      </c>
      <c r="AX1273" s="17">
        <v>3.4016017670493399E-2</v>
      </c>
      <c r="AY1273" s="17">
        <v>3.3677030055785602E-2</v>
      </c>
      <c r="AZ1273" s="17">
        <v>2.9454595505620899E-2</v>
      </c>
      <c r="BA1273" s="17">
        <v>2.0735669508852202E-2</v>
      </c>
      <c r="BB1273" s="17">
        <v>4.7207868437051201E-2</v>
      </c>
      <c r="BC1273" s="17">
        <v>4.2323196398876703E-2</v>
      </c>
      <c r="BD1273" s="17">
        <v>1.4355396154108101E-2</v>
      </c>
      <c r="BE1273" s="17">
        <v>4.0369226112850098E-2</v>
      </c>
      <c r="BF1273" s="17">
        <v>7.0417190986058101E-2</v>
      </c>
      <c r="BG1273" s="17">
        <v>3.9736858355911002E-2</v>
      </c>
      <c r="BH1273" s="17">
        <v>3.6843325454408E-2</v>
      </c>
      <c r="BI1273" s="17">
        <v>5.6277323825953303E-2</v>
      </c>
      <c r="BJ1273" s="17">
        <v>6.7918644110076198E-2</v>
      </c>
      <c r="BK1273" s="17">
        <v>1.2909967345019599E-2</v>
      </c>
      <c r="BL1273" s="17"/>
      <c r="BM1273" s="17">
        <v>3.1482384525282001E-2</v>
      </c>
      <c r="BN1273" s="17">
        <v>4.2069156671776901E-2</v>
      </c>
      <c r="BO1273" s="17">
        <v>3.8772394255018203E-2</v>
      </c>
      <c r="BP1273" s="17">
        <v>3.38313655309537E-2</v>
      </c>
      <c r="BQ1273" s="17">
        <v>2.4894841172384101E-2</v>
      </c>
      <c r="BR1273" s="17">
        <v>1.06003599278556E-2</v>
      </c>
      <c r="BS1273" s="17"/>
      <c r="BT1273" s="17">
        <v>3.6306043936748897E-2</v>
      </c>
      <c r="BU1273" s="17">
        <v>3.2168488959437497E-2</v>
      </c>
      <c r="BV1273" s="17"/>
      <c r="BW1273" s="17">
        <v>3.9870713995337599E-2</v>
      </c>
      <c r="BX1273" s="17">
        <v>3.5156571299854299E-2</v>
      </c>
      <c r="BY1273" s="17"/>
      <c r="BZ1273" s="17">
        <v>3.7090368964196603E-2</v>
      </c>
      <c r="CA1273" s="17">
        <v>1.3602008309431E-2</v>
      </c>
      <c r="CB1273" s="17">
        <v>5.2126344759233299E-2</v>
      </c>
      <c r="CC1273" s="17"/>
      <c r="CD1273" s="17">
        <v>3.7004990681405399E-2</v>
      </c>
      <c r="CE1273" s="17">
        <v>2.78523110803259E-2</v>
      </c>
      <c r="CF1273" s="17">
        <v>4.9071936445218498E-2</v>
      </c>
      <c r="CG1273" s="17"/>
      <c r="CH1273" s="17">
        <v>3.4152698765036502E-2</v>
      </c>
      <c r="CI1273" s="17">
        <v>2.2062844145416399E-2</v>
      </c>
      <c r="CJ1273" s="17">
        <v>4.1222356903292998E-2</v>
      </c>
      <c r="CK1273" s="17"/>
      <c r="CL1273" s="17">
        <v>3.5454906281819701E-2</v>
      </c>
      <c r="CM1273" s="17">
        <v>3.0590240977271199E-2</v>
      </c>
      <c r="CN1273" s="17"/>
      <c r="CO1273" s="17">
        <v>7.9849788280893993E-3</v>
      </c>
      <c r="CP1273" s="17">
        <v>2.8662646704613999E-2</v>
      </c>
      <c r="CQ1273" s="17">
        <v>3.5375478484503897E-2</v>
      </c>
      <c r="CR1273" s="17">
        <v>5.1922601171316703E-2</v>
      </c>
    </row>
    <row r="1274" spans="2:96" x14ac:dyDescent="0.25">
      <c r="B1274" t="s">
        <v>558</v>
      </c>
      <c r="C1274" s="17">
        <v>3.85902161015673E-2</v>
      </c>
      <c r="D1274" s="17">
        <v>2.9552054187135999E-2</v>
      </c>
      <c r="E1274" s="17">
        <v>4.6616161368398003E-2</v>
      </c>
      <c r="F1274" s="17"/>
      <c r="G1274" s="17">
        <v>2.7270911476772099E-2</v>
      </c>
      <c r="H1274" s="17">
        <v>5.87784373711117E-2</v>
      </c>
      <c r="I1274" s="17">
        <v>5.4565388150666E-2</v>
      </c>
      <c r="J1274" s="17">
        <v>3.9130204908054099E-2</v>
      </c>
      <c r="K1274" s="17">
        <v>3.7881090954186902E-2</v>
      </c>
      <c r="L1274" s="17">
        <v>1.6669794833515501E-2</v>
      </c>
      <c r="M1274" s="17"/>
      <c r="N1274" s="17">
        <v>3.5427087375097303E-2</v>
      </c>
      <c r="O1274" s="17">
        <v>4.3150679224444301E-2</v>
      </c>
      <c r="P1274" s="17">
        <v>3.8061177909881103E-2</v>
      </c>
      <c r="Q1274" s="17">
        <v>3.8147922603646703E-2</v>
      </c>
      <c r="R1274" s="17"/>
      <c r="S1274" s="17">
        <v>3.1043125496425E-2</v>
      </c>
      <c r="T1274" s="17">
        <v>3.7434488167174103E-2</v>
      </c>
      <c r="U1274" s="17">
        <v>1.39383311726E-2</v>
      </c>
      <c r="V1274" s="17">
        <v>3.78346135366249E-2</v>
      </c>
      <c r="W1274" s="17">
        <v>3.6437661235832697E-2</v>
      </c>
      <c r="X1274" s="17">
        <v>2.37838221854406E-2</v>
      </c>
      <c r="Y1274" s="17">
        <v>3.7975863890238298E-2</v>
      </c>
      <c r="Z1274" s="17">
        <v>2.5179188965673401E-2</v>
      </c>
      <c r="AA1274" s="17">
        <v>4.8491981873722098E-2</v>
      </c>
      <c r="AB1274" s="17">
        <v>5.4633816220971E-2</v>
      </c>
      <c r="AC1274" s="17">
        <v>2.57311271177737E-2</v>
      </c>
      <c r="AD1274" s="17">
        <v>0.152982279445396</v>
      </c>
      <c r="AE1274" s="17"/>
      <c r="AF1274" s="17">
        <v>2.5883433179060798E-2</v>
      </c>
      <c r="AG1274" s="17">
        <v>5.2189957401726897E-2</v>
      </c>
      <c r="AH1274" s="17">
        <v>2.9038834469412401E-2</v>
      </c>
      <c r="AI1274" s="17">
        <v>3.85571505028715E-2</v>
      </c>
      <c r="AJ1274" s="17">
        <v>3.89658330887774E-2</v>
      </c>
      <c r="AK1274" s="17"/>
      <c r="AL1274" s="17">
        <v>1.8241645778778799E-2</v>
      </c>
      <c r="AM1274" s="17">
        <v>3.92351261391852E-2</v>
      </c>
      <c r="AN1274" s="17">
        <v>5.2871159932037698E-2</v>
      </c>
      <c r="AO1274" s="17"/>
      <c r="AP1274" s="17">
        <v>3.3160782854485198E-2</v>
      </c>
      <c r="AQ1274" s="17">
        <v>5.6422091752051498E-2</v>
      </c>
      <c r="AR1274" s="17">
        <v>3.5026605095187298E-2</v>
      </c>
      <c r="AS1274" s="17">
        <v>2.5795501053829498E-2</v>
      </c>
      <c r="AT1274" s="17">
        <v>4.1533943205445303E-2</v>
      </c>
      <c r="AU1274" s="17"/>
      <c r="AV1274" s="17">
        <v>0</v>
      </c>
      <c r="AW1274" s="17">
        <v>5.3221803295521002E-2</v>
      </c>
      <c r="AX1274" s="17">
        <v>1.98402089962922E-2</v>
      </c>
      <c r="AY1274" s="17">
        <v>3.8459807004259099E-2</v>
      </c>
      <c r="AZ1274" s="17">
        <v>4.73443840278596E-2</v>
      </c>
      <c r="BA1274" s="17">
        <v>7.0782855520102106E-2</v>
      </c>
      <c r="BB1274" s="17">
        <v>2.8320937718412001E-2</v>
      </c>
      <c r="BC1274" s="17">
        <v>2.1022859471903799E-2</v>
      </c>
      <c r="BD1274" s="17">
        <v>3.5665840721510501E-2</v>
      </c>
      <c r="BE1274" s="17">
        <v>2.7337158284673799E-2</v>
      </c>
      <c r="BF1274" s="17">
        <v>2.0602184219235702E-2</v>
      </c>
      <c r="BG1274" s="17">
        <v>3.3133351553976398E-2</v>
      </c>
      <c r="BH1274" s="17">
        <v>0</v>
      </c>
      <c r="BI1274" s="17">
        <v>0.10769717327799</v>
      </c>
      <c r="BJ1274" s="17">
        <v>4.83772748775902E-2</v>
      </c>
      <c r="BK1274" s="17">
        <v>5.8012164622635198E-2</v>
      </c>
      <c r="BL1274" s="17"/>
      <c r="BM1274" s="17">
        <v>4.4431497831325099E-2</v>
      </c>
      <c r="BN1274" s="17">
        <v>3.8559397557758397E-2</v>
      </c>
      <c r="BO1274" s="17">
        <v>4.47188408277455E-2</v>
      </c>
      <c r="BP1274" s="17">
        <v>2.9716849294071399E-2</v>
      </c>
      <c r="BQ1274" s="17">
        <v>3.05879871729056E-2</v>
      </c>
      <c r="BR1274" s="17">
        <v>4.5647048344813597E-2</v>
      </c>
      <c r="BS1274" s="17"/>
      <c r="BT1274" s="17">
        <v>3.6422584168852801E-2</v>
      </c>
      <c r="BU1274" s="17">
        <v>4.3208028510242101E-2</v>
      </c>
      <c r="BV1274" s="17"/>
      <c r="BW1274" s="17">
        <v>2.2664459822631999E-2</v>
      </c>
      <c r="BX1274" s="17">
        <v>3.9950614920596601E-2</v>
      </c>
      <c r="BY1274" s="17"/>
      <c r="BZ1274" s="17">
        <v>3.3517045558724097E-2</v>
      </c>
      <c r="CA1274" s="17">
        <v>6.9083656857989603E-2</v>
      </c>
      <c r="CB1274" s="17">
        <v>4.2911320935744603E-2</v>
      </c>
      <c r="CC1274" s="17"/>
      <c r="CD1274" s="17">
        <v>2.9448256285771999E-2</v>
      </c>
      <c r="CE1274" s="17">
        <v>4.8211193622330201E-2</v>
      </c>
      <c r="CF1274" s="17">
        <v>4.06520946358193E-2</v>
      </c>
      <c r="CG1274" s="17"/>
      <c r="CH1274" s="17">
        <v>3.3518027566424503E-2</v>
      </c>
      <c r="CI1274" s="17">
        <v>6.3072120584790795E-2</v>
      </c>
      <c r="CJ1274" s="17">
        <v>5.3703273795081802E-2</v>
      </c>
      <c r="CK1274" s="17"/>
      <c r="CL1274" s="17">
        <v>3.3357021762421897E-2</v>
      </c>
      <c r="CM1274" s="17">
        <v>4.1178703751940202E-2</v>
      </c>
      <c r="CN1274" s="17"/>
      <c r="CO1274" s="17">
        <v>1.1758459270872001E-2</v>
      </c>
      <c r="CP1274" s="17">
        <v>3.72259733238616E-2</v>
      </c>
      <c r="CQ1274" s="17">
        <v>4.0077285461172903E-2</v>
      </c>
      <c r="CR1274" s="17">
        <v>4.80949208772148E-2</v>
      </c>
    </row>
    <row r="1275" spans="2:96" x14ac:dyDescent="0.25">
      <c r="B1275" t="s">
        <v>559</v>
      </c>
      <c r="C1275" s="17">
        <v>2.1702474906005999E-2</v>
      </c>
      <c r="D1275" s="17">
        <v>2.2649816074062301E-2</v>
      </c>
      <c r="E1275" s="17">
        <v>1.9804899547537801E-2</v>
      </c>
      <c r="F1275" s="17"/>
      <c r="G1275" s="17">
        <v>9.6239813922651893E-3</v>
      </c>
      <c r="H1275" s="17">
        <v>2.3270491889320899E-2</v>
      </c>
      <c r="I1275" s="17">
        <v>3.0399865054073098E-2</v>
      </c>
      <c r="J1275" s="17">
        <v>3.6408510858146503E-2</v>
      </c>
      <c r="K1275" s="17">
        <v>1.6946883461580901E-2</v>
      </c>
      <c r="L1275" s="17">
        <v>1.2594471277506399E-2</v>
      </c>
      <c r="M1275" s="17"/>
      <c r="N1275" s="17">
        <v>8.8403995884793595E-3</v>
      </c>
      <c r="O1275" s="17">
        <v>1.8338529808174402E-2</v>
      </c>
      <c r="P1275" s="17">
        <v>2.9024216369262602E-2</v>
      </c>
      <c r="Q1275" s="17">
        <v>3.0688320386332499E-2</v>
      </c>
      <c r="R1275" s="17"/>
      <c r="S1275" s="17">
        <v>6.8954653173160197E-3</v>
      </c>
      <c r="T1275" s="17">
        <v>7.5458960335325299E-3</v>
      </c>
      <c r="U1275" s="17">
        <v>3.1573373820558998E-2</v>
      </c>
      <c r="V1275" s="17">
        <v>3.1530292338110298E-2</v>
      </c>
      <c r="W1275" s="17">
        <v>4.2275708901701702E-2</v>
      </c>
      <c r="X1275" s="17">
        <v>1.8251035669404701E-2</v>
      </c>
      <c r="Y1275" s="17">
        <v>1.7326336410081099E-2</v>
      </c>
      <c r="Z1275" s="17">
        <v>3.6049120820727601E-2</v>
      </c>
      <c r="AA1275" s="17">
        <v>4.6767366958414399E-3</v>
      </c>
      <c r="AB1275" s="17">
        <v>1.8818877447361101E-2</v>
      </c>
      <c r="AC1275" s="17">
        <v>6.9021252353953594E-2</v>
      </c>
      <c r="AD1275" s="17">
        <v>4.3651150338140897E-2</v>
      </c>
      <c r="AE1275" s="17"/>
      <c r="AF1275" s="17">
        <v>2.28352724977069E-2</v>
      </c>
      <c r="AG1275" s="17">
        <v>2.7568069799320302E-2</v>
      </c>
      <c r="AH1275" s="17">
        <v>8.6361649465940497E-3</v>
      </c>
      <c r="AI1275" s="17">
        <v>0</v>
      </c>
      <c r="AJ1275" s="17">
        <v>2.0532132378000501E-2</v>
      </c>
      <c r="AK1275" s="17"/>
      <c r="AL1275" s="17">
        <v>7.7054051510473103E-3</v>
      </c>
      <c r="AM1275" s="17">
        <v>3.2695899971852099E-2</v>
      </c>
      <c r="AN1275" s="17">
        <v>1.3132006212323801E-2</v>
      </c>
      <c r="AO1275" s="17"/>
      <c r="AP1275" s="17">
        <v>2.1481108714786899E-2</v>
      </c>
      <c r="AQ1275" s="17">
        <v>2.04528335791671E-2</v>
      </c>
      <c r="AR1275" s="17">
        <v>1.7600031933677499E-2</v>
      </c>
      <c r="AS1275" s="17">
        <v>2.3787156548846201E-2</v>
      </c>
      <c r="AT1275" s="17">
        <v>0</v>
      </c>
      <c r="AU1275" s="17"/>
      <c r="AV1275" s="17">
        <v>0.17717430870440201</v>
      </c>
      <c r="AW1275" s="17">
        <v>2.5012430851124399E-2</v>
      </c>
      <c r="AX1275" s="17">
        <v>3.4758021407260101E-2</v>
      </c>
      <c r="AY1275" s="17">
        <v>2.0561003586538899E-2</v>
      </c>
      <c r="AZ1275" s="17">
        <v>1.6047453723385199E-2</v>
      </c>
      <c r="BA1275" s="17">
        <v>5.7361227966098299E-3</v>
      </c>
      <c r="BB1275" s="17">
        <v>2.52604307220562E-2</v>
      </c>
      <c r="BC1275" s="17">
        <v>2.2900174105508299E-2</v>
      </c>
      <c r="BD1275" s="17">
        <v>2.36838135089469E-2</v>
      </c>
      <c r="BE1275" s="17">
        <v>1.17154940828603E-2</v>
      </c>
      <c r="BF1275" s="17">
        <v>0</v>
      </c>
      <c r="BG1275" s="17">
        <v>4.7362937471792599E-2</v>
      </c>
      <c r="BH1275" s="17">
        <v>4.1023129202322602E-2</v>
      </c>
      <c r="BI1275" s="17">
        <v>3.6555586599873999E-2</v>
      </c>
      <c r="BJ1275" s="17">
        <v>0</v>
      </c>
      <c r="BK1275" s="17">
        <v>2.83902346672452E-2</v>
      </c>
      <c r="BL1275" s="17"/>
      <c r="BM1275" s="17">
        <v>2.5881006441054101E-2</v>
      </c>
      <c r="BN1275" s="17">
        <v>2.1475987373320599E-2</v>
      </c>
      <c r="BO1275" s="17">
        <v>8.6837231913604596E-3</v>
      </c>
      <c r="BP1275" s="17">
        <v>2.16153590271921E-2</v>
      </c>
      <c r="BQ1275" s="17">
        <v>2.1589272724281801E-2</v>
      </c>
      <c r="BR1275" s="17">
        <v>3.9312760156291301E-2</v>
      </c>
      <c r="BS1275" s="17"/>
      <c r="BT1275" s="17">
        <v>2.10413392566965E-2</v>
      </c>
      <c r="BU1275" s="17">
        <v>2.0962530345532901E-2</v>
      </c>
      <c r="BV1275" s="17"/>
      <c r="BW1275" s="17">
        <v>2.80779857508358E-2</v>
      </c>
      <c r="BX1275" s="17">
        <v>1.5285258305243E-2</v>
      </c>
      <c r="BY1275" s="17"/>
      <c r="BZ1275" s="17">
        <v>2.1649544874240301E-2</v>
      </c>
      <c r="CA1275" s="17">
        <v>1.8407997374568701E-2</v>
      </c>
      <c r="CB1275" s="17">
        <v>2.6474629801242901E-2</v>
      </c>
      <c r="CC1275" s="17"/>
      <c r="CD1275" s="17">
        <v>2.2924147825584801E-2</v>
      </c>
      <c r="CE1275" s="17">
        <v>1.8331708294391898E-2</v>
      </c>
      <c r="CF1275" s="17">
        <v>2.0584403183716401E-2</v>
      </c>
      <c r="CG1275" s="17"/>
      <c r="CH1275" s="17">
        <v>2.3151236828300201E-2</v>
      </c>
      <c r="CI1275" s="17">
        <v>1.4990244448088001E-2</v>
      </c>
      <c r="CJ1275" s="17">
        <v>1.46994230308798E-2</v>
      </c>
      <c r="CK1275" s="17"/>
      <c r="CL1275" s="17">
        <v>2.3247584186921699E-2</v>
      </c>
      <c r="CM1275" s="17">
        <v>2.0480789561031401E-2</v>
      </c>
      <c r="CN1275" s="17"/>
      <c r="CO1275" s="17">
        <v>7.0562523748675301E-3</v>
      </c>
      <c r="CP1275" s="17">
        <v>1.0618494027453899E-2</v>
      </c>
      <c r="CQ1275" s="17">
        <v>2.3533412620318502E-2</v>
      </c>
      <c r="CR1275" s="17">
        <v>4.4674261618660498E-2</v>
      </c>
    </row>
    <row r="1276" spans="2:96" x14ac:dyDescent="0.25">
      <c r="B1276" t="s">
        <v>560</v>
      </c>
      <c r="C1276" s="17">
        <v>1.04140102738411E-2</v>
      </c>
      <c r="D1276" s="17">
        <v>1.2621639478711999E-2</v>
      </c>
      <c r="E1276" s="17">
        <v>8.3086041285093098E-3</v>
      </c>
      <c r="F1276" s="17"/>
      <c r="G1276" s="17">
        <v>9.4053289932241203E-3</v>
      </c>
      <c r="H1276" s="17">
        <v>1.0563486543334499E-2</v>
      </c>
      <c r="I1276" s="17">
        <v>2.2209085747296999E-2</v>
      </c>
      <c r="J1276" s="17">
        <v>1.23808870215978E-2</v>
      </c>
      <c r="K1276" s="17">
        <v>1.00609568392623E-2</v>
      </c>
      <c r="L1276" s="17">
        <v>0</v>
      </c>
      <c r="M1276" s="17"/>
      <c r="N1276" s="17">
        <v>3.62030380997632E-3</v>
      </c>
      <c r="O1276" s="17">
        <v>1.1258188552892E-2</v>
      </c>
      <c r="P1276" s="17">
        <v>1.6429612593546E-2</v>
      </c>
      <c r="Q1276" s="17">
        <v>1.1697984184689999E-2</v>
      </c>
      <c r="R1276" s="17"/>
      <c r="S1276" s="17">
        <v>9.67236545734519E-3</v>
      </c>
      <c r="T1276" s="17">
        <v>5.5087527243238704E-3</v>
      </c>
      <c r="U1276" s="17">
        <v>6.9172344407652702E-3</v>
      </c>
      <c r="V1276" s="17">
        <v>1.1638331508042299E-2</v>
      </c>
      <c r="W1276" s="17">
        <v>7.5026426045257302E-3</v>
      </c>
      <c r="X1276" s="17">
        <v>1.7235214338801499E-2</v>
      </c>
      <c r="Y1276" s="17">
        <v>6.1941447222277303E-3</v>
      </c>
      <c r="Z1276" s="17">
        <v>0</v>
      </c>
      <c r="AA1276" s="17">
        <v>1.4485495414284901E-2</v>
      </c>
      <c r="AB1276" s="17">
        <v>2.2532142726265299E-2</v>
      </c>
      <c r="AC1276" s="17">
        <v>1.09964352107961E-2</v>
      </c>
      <c r="AD1276" s="17">
        <v>0</v>
      </c>
      <c r="AE1276" s="17"/>
      <c r="AF1276" s="17">
        <v>4.1473582852682997E-3</v>
      </c>
      <c r="AG1276" s="17">
        <v>1.99475083397717E-2</v>
      </c>
      <c r="AH1276" s="17">
        <v>0</v>
      </c>
      <c r="AI1276" s="17">
        <v>0</v>
      </c>
      <c r="AJ1276" s="17">
        <v>1.2477783418477001E-2</v>
      </c>
      <c r="AK1276" s="17"/>
      <c r="AL1276" s="17">
        <v>0</v>
      </c>
      <c r="AM1276" s="17">
        <v>1.66297524718221E-2</v>
      </c>
      <c r="AN1276" s="17">
        <v>0</v>
      </c>
      <c r="AO1276" s="17"/>
      <c r="AP1276" s="17">
        <v>0</v>
      </c>
      <c r="AQ1276" s="17">
        <v>2.1449692817261199E-2</v>
      </c>
      <c r="AR1276" s="17">
        <v>1.32246307839472E-2</v>
      </c>
      <c r="AS1276" s="17">
        <v>4.4206513754237904E-3</v>
      </c>
      <c r="AT1276" s="17">
        <v>0</v>
      </c>
      <c r="AU1276" s="17"/>
      <c r="AV1276" s="17">
        <v>0</v>
      </c>
      <c r="AW1276" s="17">
        <v>2.21228668049126E-2</v>
      </c>
      <c r="AX1276" s="17">
        <v>1.44879081266005E-2</v>
      </c>
      <c r="AY1276" s="17">
        <v>7.9260404977340593E-3</v>
      </c>
      <c r="AZ1276" s="17">
        <v>5.8273614321697701E-3</v>
      </c>
      <c r="BA1276" s="17">
        <v>0</v>
      </c>
      <c r="BB1276" s="17">
        <v>1.60702283564505E-2</v>
      </c>
      <c r="BC1276" s="17">
        <v>1.39050593372068E-2</v>
      </c>
      <c r="BD1276" s="17">
        <v>2.0470226356345701E-2</v>
      </c>
      <c r="BE1276" s="17">
        <v>9.2641446860310499E-3</v>
      </c>
      <c r="BF1276" s="17">
        <v>2.8477007806834299E-2</v>
      </c>
      <c r="BG1276" s="17">
        <v>0</v>
      </c>
      <c r="BH1276" s="17">
        <v>0</v>
      </c>
      <c r="BI1276" s="17">
        <v>0</v>
      </c>
      <c r="BJ1276" s="17">
        <v>0</v>
      </c>
      <c r="BK1276" s="17">
        <v>1.2881823719145501E-2</v>
      </c>
      <c r="BL1276" s="17"/>
      <c r="BM1276" s="17">
        <v>1.39292350021044E-2</v>
      </c>
      <c r="BN1276" s="17">
        <v>1.2664306306121999E-2</v>
      </c>
      <c r="BO1276" s="17">
        <v>3.3279768654395198E-3</v>
      </c>
      <c r="BP1276" s="17">
        <v>8.5295307817449106E-3</v>
      </c>
      <c r="BQ1276" s="17">
        <v>4.6369608255605399E-3</v>
      </c>
      <c r="BR1276" s="17">
        <v>1.9561968345993701E-2</v>
      </c>
      <c r="BS1276" s="17"/>
      <c r="BT1276" s="17">
        <v>1.0718217422902399E-2</v>
      </c>
      <c r="BU1276" s="17">
        <v>1.0322774259049001E-2</v>
      </c>
      <c r="BV1276" s="17"/>
      <c r="BW1276" s="17">
        <v>8.9728984977020098E-3</v>
      </c>
      <c r="BX1276" s="17">
        <v>7.5062994407649204E-3</v>
      </c>
      <c r="BY1276" s="17"/>
      <c r="BZ1276" s="17">
        <v>9.3351455067072903E-3</v>
      </c>
      <c r="CA1276" s="17">
        <v>1.3209371570064901E-2</v>
      </c>
      <c r="CB1276" s="17">
        <v>0</v>
      </c>
      <c r="CC1276" s="17"/>
      <c r="CD1276" s="17">
        <v>7.9453802936345509E-3</v>
      </c>
      <c r="CE1276" s="17">
        <v>2.0571828928761599E-2</v>
      </c>
      <c r="CF1276" s="17">
        <v>0</v>
      </c>
      <c r="CG1276" s="17"/>
      <c r="CH1276" s="17">
        <v>8.3637248779317407E-3</v>
      </c>
      <c r="CI1276" s="17">
        <v>1.7950423812323899E-2</v>
      </c>
      <c r="CJ1276" s="17">
        <v>1.4058572689286199E-2</v>
      </c>
      <c r="CK1276" s="17"/>
      <c r="CL1276" s="17">
        <v>9.6812037521177806E-3</v>
      </c>
      <c r="CM1276" s="17">
        <v>1.08018932575072E-2</v>
      </c>
      <c r="CN1276" s="17"/>
      <c r="CO1276" s="17">
        <v>1.99936486501281E-2</v>
      </c>
      <c r="CP1276" s="17">
        <v>0</v>
      </c>
      <c r="CQ1276" s="17">
        <v>1.25567951567962E-2</v>
      </c>
      <c r="CR1276" s="17">
        <v>2.2668923709299901E-2</v>
      </c>
    </row>
    <row r="1277" spans="2:96" x14ac:dyDescent="0.25">
      <c r="B1277" t="s">
        <v>152</v>
      </c>
      <c r="C1277" s="17">
        <v>0.26845759629653099</v>
      </c>
      <c r="D1277" s="17">
        <v>0.20240879761462999</v>
      </c>
      <c r="E1277" s="17">
        <v>0.33457345521170601</v>
      </c>
      <c r="F1277" s="17"/>
      <c r="G1277" s="17">
        <v>9.9485496852653593E-2</v>
      </c>
      <c r="H1277" s="17">
        <v>0.248186178941458</v>
      </c>
      <c r="I1277" s="17">
        <v>0.23798972504093299</v>
      </c>
      <c r="J1277" s="17">
        <v>0.27066338237100401</v>
      </c>
      <c r="K1277" s="17">
        <v>0.32484178197582297</v>
      </c>
      <c r="L1277" s="17">
        <v>0.38265608689240099</v>
      </c>
      <c r="M1277" s="17"/>
      <c r="N1277" s="17">
        <v>0.24550020150569801</v>
      </c>
      <c r="O1277" s="17">
        <v>0.25834810622106502</v>
      </c>
      <c r="P1277" s="17">
        <v>0.252925488275066</v>
      </c>
      <c r="Q1277" s="17">
        <v>0.31620998677594597</v>
      </c>
      <c r="R1277" s="17"/>
      <c r="S1277" s="17">
        <v>0.22722884989026801</v>
      </c>
      <c r="T1277" s="17">
        <v>0.29566620362239499</v>
      </c>
      <c r="U1277" s="17">
        <v>0.31446476994394001</v>
      </c>
      <c r="V1277" s="17">
        <v>0.273529715472355</v>
      </c>
      <c r="W1277" s="17">
        <v>0.234306706103111</v>
      </c>
      <c r="X1277" s="17">
        <v>0.28608772253801401</v>
      </c>
      <c r="Y1277" s="17">
        <v>0.28414471798670099</v>
      </c>
      <c r="Z1277" s="17">
        <v>0.26235833998714803</v>
      </c>
      <c r="AA1277" s="17">
        <v>0.26975673026748798</v>
      </c>
      <c r="AB1277" s="17">
        <v>0.27071101431262901</v>
      </c>
      <c r="AC1277" s="17">
        <v>0.19286859832195799</v>
      </c>
      <c r="AD1277" s="17">
        <v>0.31216368506883702</v>
      </c>
      <c r="AE1277" s="17"/>
      <c r="AF1277" s="17">
        <v>0.28324687301344398</v>
      </c>
      <c r="AG1277" s="17">
        <v>0.21008817266100999</v>
      </c>
      <c r="AH1277" s="17">
        <v>0.230647198785396</v>
      </c>
      <c r="AI1277" s="17">
        <v>0.18291496896690701</v>
      </c>
      <c r="AJ1277" s="17">
        <v>0.39171650838024602</v>
      </c>
      <c r="AK1277" s="17"/>
      <c r="AL1277" s="17">
        <v>0.27951307020815402</v>
      </c>
      <c r="AM1277" s="17">
        <v>0.21453249531935401</v>
      </c>
      <c r="AN1277" s="17">
        <v>0.16848574654118001</v>
      </c>
      <c r="AO1277" s="17"/>
      <c r="AP1277" s="17">
        <v>0.332644625625857</v>
      </c>
      <c r="AQ1277" s="17">
        <v>0.25433281880401398</v>
      </c>
      <c r="AR1277" s="17">
        <v>0.24384369142103601</v>
      </c>
      <c r="AS1277" s="17">
        <v>0.20363741221383899</v>
      </c>
      <c r="AT1277" s="17">
        <v>0.15740828635887799</v>
      </c>
      <c r="AU1277" s="17"/>
      <c r="AV1277" s="17">
        <v>0.45434859713876002</v>
      </c>
      <c r="AW1277" s="17">
        <v>0.35551979646897502</v>
      </c>
      <c r="AX1277" s="17">
        <v>0.30412847025765999</v>
      </c>
      <c r="AY1277" s="17">
        <v>0.234451468170321</v>
      </c>
      <c r="AZ1277" s="17">
        <v>0.27398047351652999</v>
      </c>
      <c r="BA1277" s="17">
        <v>0.29161228580730397</v>
      </c>
      <c r="BB1277" s="17">
        <v>0.255829105725148</v>
      </c>
      <c r="BC1277" s="17">
        <v>0.242545055410468</v>
      </c>
      <c r="BD1277" s="17">
        <v>0.236932227042428</v>
      </c>
      <c r="BE1277" s="17">
        <v>0.24261310644145601</v>
      </c>
      <c r="BF1277" s="17">
        <v>0.229159454967758</v>
      </c>
      <c r="BG1277" s="17">
        <v>0.24967422279870899</v>
      </c>
      <c r="BH1277" s="17">
        <v>0.20110848036176199</v>
      </c>
      <c r="BI1277" s="17">
        <v>0.21399731581735901</v>
      </c>
      <c r="BJ1277" s="17">
        <v>0.26080476541726799</v>
      </c>
      <c r="BK1277" s="17">
        <v>0.141105118573329</v>
      </c>
      <c r="BL1277" s="17"/>
      <c r="BM1277" s="17">
        <v>0.19547302125187599</v>
      </c>
      <c r="BN1277" s="17">
        <v>0.288958762392516</v>
      </c>
      <c r="BO1277" s="17">
        <v>0.28379337454226999</v>
      </c>
      <c r="BP1277" s="17">
        <v>0.269131876805138</v>
      </c>
      <c r="BQ1277" s="17">
        <v>0.35727938082076999</v>
      </c>
      <c r="BR1277" s="17">
        <v>0.25181100513424098</v>
      </c>
      <c r="BS1277" s="17"/>
      <c r="BT1277" s="17">
        <v>0.24830060378181201</v>
      </c>
      <c r="BU1277" s="17">
        <v>0.29776451473146698</v>
      </c>
      <c r="BV1277" s="17"/>
      <c r="BW1277" s="17">
        <v>0.25195083137258201</v>
      </c>
      <c r="BX1277" s="17">
        <v>0.27462227955933599</v>
      </c>
      <c r="BY1277" s="17"/>
      <c r="BZ1277" s="17">
        <v>0.28582569760954102</v>
      </c>
      <c r="CA1277" s="17">
        <v>0.21434795071267401</v>
      </c>
      <c r="CB1277" s="17">
        <v>0.14024969470229101</v>
      </c>
      <c r="CC1277" s="17"/>
      <c r="CD1277" s="17">
        <v>0.28231889700175899</v>
      </c>
      <c r="CE1277" s="17">
        <v>0.266999150540015</v>
      </c>
      <c r="CF1277" s="17">
        <v>0.24380234257996899</v>
      </c>
      <c r="CG1277" s="17"/>
      <c r="CH1277" s="17">
        <v>0.282945368320351</v>
      </c>
      <c r="CI1277" s="17">
        <v>0.25711323525905899</v>
      </c>
      <c r="CJ1277" s="17">
        <v>0.21189960069899899</v>
      </c>
      <c r="CK1277" s="17"/>
      <c r="CL1277" s="17">
        <v>0.22274956980246799</v>
      </c>
      <c r="CM1277" s="17">
        <v>0.30496687632675301</v>
      </c>
      <c r="CN1277" s="17"/>
      <c r="CO1277" s="17">
        <v>0.15007466395965099</v>
      </c>
      <c r="CP1277" s="17">
        <v>0.26494018820037202</v>
      </c>
      <c r="CQ1277" s="17">
        <v>0.29855902025513098</v>
      </c>
      <c r="CR1277" s="17">
        <v>0.25995438758230899</v>
      </c>
    </row>
    <row r="1278" spans="2:96" x14ac:dyDescent="0.25">
      <c r="C1278" s="17"/>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c r="AD1278" s="17"/>
      <c r="AE1278" s="17"/>
      <c r="AF1278" s="17"/>
      <c r="AG1278" s="17"/>
      <c r="AH1278" s="17"/>
      <c r="AI1278" s="17"/>
      <c r="AJ1278" s="17"/>
      <c r="AK1278" s="17"/>
      <c r="AL1278" s="17"/>
      <c r="AM1278" s="17"/>
      <c r="AN1278" s="17"/>
      <c r="AO1278" s="17"/>
      <c r="AP1278" s="17"/>
      <c r="AQ1278" s="17"/>
      <c r="AR1278" s="17"/>
      <c r="AS1278" s="17"/>
      <c r="AT1278" s="17"/>
      <c r="AU1278" s="17"/>
      <c r="AV1278" s="17"/>
      <c r="AW1278" s="17"/>
      <c r="AX1278" s="17"/>
      <c r="AY1278" s="17"/>
      <c r="AZ1278" s="17"/>
      <c r="BA1278" s="17"/>
      <c r="BB1278" s="17"/>
      <c r="BC1278" s="17"/>
      <c r="BD1278" s="17"/>
      <c r="BE1278" s="17"/>
      <c r="BF1278" s="17"/>
      <c r="BG1278" s="17"/>
      <c r="BH1278" s="17"/>
      <c r="BI1278" s="17"/>
      <c r="BJ1278" s="17"/>
      <c r="BK1278" s="17"/>
      <c r="BL1278" s="17"/>
      <c r="BM1278" s="17"/>
      <c r="BN1278" s="17"/>
      <c r="BO1278" s="17"/>
      <c r="BP1278" s="17"/>
      <c r="BQ1278" s="17"/>
      <c r="BR1278" s="17"/>
      <c r="BS1278" s="17"/>
      <c r="BT1278" s="17"/>
      <c r="BU1278" s="17"/>
      <c r="BV1278" s="17"/>
      <c r="BW1278" s="17"/>
      <c r="BX1278" s="17"/>
      <c r="BY1278" s="17"/>
      <c r="BZ1278" s="17"/>
      <c r="CA1278" s="17"/>
      <c r="CB1278" s="17"/>
      <c r="CC1278" s="17"/>
      <c r="CD1278" s="17"/>
      <c r="CE1278" s="17"/>
      <c r="CF1278" s="17"/>
      <c r="CG1278" s="17"/>
      <c r="CH1278" s="17"/>
      <c r="CI1278" s="17"/>
      <c r="CJ1278" s="17"/>
      <c r="CK1278" s="17"/>
      <c r="CL1278" s="17"/>
      <c r="CM1278" s="17"/>
      <c r="CN1278" s="17"/>
      <c r="CO1278" s="17"/>
      <c r="CP1278" s="17"/>
      <c r="CQ1278" s="17"/>
      <c r="CR1278" s="17"/>
    </row>
    <row r="1279" spans="2:96" x14ac:dyDescent="0.25">
      <c r="B1279" s="6" t="s">
        <v>564</v>
      </c>
      <c r="C1279" s="17"/>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c r="AD1279" s="17"/>
      <c r="AE1279" s="17"/>
      <c r="AF1279" s="17"/>
      <c r="AG1279" s="17"/>
      <c r="AH1279" s="17"/>
      <c r="AI1279" s="17"/>
      <c r="AJ1279" s="17"/>
      <c r="AK1279" s="17"/>
      <c r="AL1279" s="17"/>
      <c r="AM1279" s="17"/>
      <c r="AN1279" s="17"/>
      <c r="AO1279" s="17"/>
      <c r="AP1279" s="17"/>
      <c r="AQ1279" s="17"/>
      <c r="AR1279" s="17"/>
      <c r="AS1279" s="17"/>
      <c r="AT1279" s="17"/>
      <c r="AU1279" s="17"/>
      <c r="AV1279" s="17"/>
      <c r="AW1279" s="17"/>
      <c r="AX1279" s="17"/>
      <c r="AY1279" s="17"/>
      <c r="AZ1279" s="17"/>
      <c r="BA1279" s="17"/>
      <c r="BB1279" s="17"/>
      <c r="BC1279" s="17"/>
      <c r="BD1279" s="17"/>
      <c r="BE1279" s="17"/>
      <c r="BF1279" s="17"/>
      <c r="BG1279" s="17"/>
      <c r="BH1279" s="17"/>
      <c r="BI1279" s="17"/>
      <c r="BJ1279" s="17"/>
      <c r="BK1279" s="17"/>
      <c r="BL1279" s="17"/>
      <c r="BM1279" s="17"/>
      <c r="BN1279" s="17"/>
      <c r="BO1279" s="17"/>
      <c r="BP1279" s="17"/>
      <c r="BQ1279" s="17"/>
      <c r="BR1279" s="17"/>
      <c r="BS1279" s="17"/>
      <c r="BT1279" s="17"/>
      <c r="BU1279" s="17"/>
      <c r="BV1279" s="17"/>
      <c r="BW1279" s="17"/>
      <c r="BX1279" s="17"/>
      <c r="BY1279" s="17"/>
      <c r="BZ1279" s="17"/>
      <c r="CA1279" s="17"/>
      <c r="CB1279" s="17"/>
      <c r="CC1279" s="17"/>
      <c r="CD1279" s="17"/>
      <c r="CE1279" s="17"/>
      <c r="CF1279" s="17"/>
      <c r="CG1279" s="17"/>
      <c r="CH1279" s="17"/>
      <c r="CI1279" s="17"/>
      <c r="CJ1279" s="17"/>
      <c r="CK1279" s="17"/>
      <c r="CL1279" s="17"/>
      <c r="CM1279" s="17"/>
      <c r="CN1279" s="17"/>
      <c r="CO1279" s="17"/>
      <c r="CP1279" s="17"/>
      <c r="CQ1279" s="17"/>
      <c r="CR1279" s="17"/>
    </row>
    <row r="1280" spans="2:96" x14ac:dyDescent="0.25">
      <c r="B1280" s="24" t="s">
        <v>123</v>
      </c>
      <c r="C1280" s="17"/>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c r="AD1280" s="17"/>
      <c r="AE1280" s="17"/>
      <c r="AF1280" s="17"/>
      <c r="AG1280" s="17"/>
      <c r="AH1280" s="17"/>
      <c r="AI1280" s="17"/>
      <c r="AJ1280" s="17"/>
      <c r="AK1280" s="17"/>
      <c r="AL1280" s="17"/>
      <c r="AM1280" s="17"/>
      <c r="AN1280" s="17"/>
      <c r="AO1280" s="17"/>
      <c r="AP1280" s="17"/>
      <c r="AQ1280" s="17"/>
      <c r="AR1280" s="17"/>
      <c r="AS1280" s="17"/>
      <c r="AT1280" s="17"/>
      <c r="AU1280" s="17"/>
      <c r="AV1280" s="17"/>
      <c r="AW1280" s="17"/>
      <c r="AX1280" s="17"/>
      <c r="AY1280" s="17"/>
      <c r="AZ1280" s="17"/>
      <c r="BA1280" s="17"/>
      <c r="BB1280" s="17"/>
      <c r="BC1280" s="17"/>
      <c r="BD1280" s="17"/>
      <c r="BE1280" s="17"/>
      <c r="BF1280" s="17"/>
      <c r="BG1280" s="17"/>
      <c r="BH1280" s="17"/>
      <c r="BI1280" s="17"/>
      <c r="BJ1280" s="17"/>
      <c r="BK1280" s="17"/>
      <c r="BL1280" s="17"/>
      <c r="BM1280" s="17"/>
      <c r="BN1280" s="17"/>
      <c r="BO1280" s="17"/>
      <c r="BP1280" s="17"/>
      <c r="BQ1280" s="17"/>
      <c r="BR1280" s="17"/>
      <c r="BS1280" s="17"/>
      <c r="BT1280" s="17"/>
      <c r="BU1280" s="17"/>
      <c r="BV1280" s="17"/>
      <c r="BW1280" s="17"/>
      <c r="BX1280" s="17"/>
      <c r="BY1280" s="17"/>
      <c r="BZ1280" s="17"/>
      <c r="CA1280" s="17"/>
      <c r="CB1280" s="17"/>
      <c r="CC1280" s="17"/>
      <c r="CD1280" s="17"/>
      <c r="CE1280" s="17"/>
      <c r="CF1280" s="17"/>
      <c r="CG1280" s="17"/>
      <c r="CH1280" s="17"/>
      <c r="CI1280" s="17"/>
      <c r="CJ1280" s="17"/>
      <c r="CK1280" s="17"/>
      <c r="CL1280" s="17"/>
      <c r="CM1280" s="17"/>
      <c r="CN1280" s="17"/>
      <c r="CO1280" s="17"/>
      <c r="CP1280" s="17"/>
      <c r="CQ1280" s="17"/>
      <c r="CR1280" s="17"/>
    </row>
    <row r="1281" spans="2:96" x14ac:dyDescent="0.25">
      <c r="B1281" t="s">
        <v>540</v>
      </c>
      <c r="C1281" s="17">
        <v>6.72780465711207E-2</v>
      </c>
      <c r="D1281" s="17">
        <v>9.3996141220123702E-2</v>
      </c>
      <c r="E1281" s="17">
        <v>4.1480504164817703E-2</v>
      </c>
      <c r="F1281" s="17"/>
      <c r="G1281" s="17">
        <v>0.106336262585458</v>
      </c>
      <c r="H1281" s="17">
        <v>7.4050809925005498E-2</v>
      </c>
      <c r="I1281" s="17">
        <v>5.6073315766664002E-2</v>
      </c>
      <c r="J1281" s="17">
        <v>4.7734497935318698E-2</v>
      </c>
      <c r="K1281" s="17">
        <v>4.9195404786748602E-2</v>
      </c>
      <c r="L1281" s="17">
        <v>7.2946871749115696E-2</v>
      </c>
      <c r="M1281" s="17"/>
      <c r="N1281" s="17">
        <v>8.4314243282547094E-2</v>
      </c>
      <c r="O1281" s="17">
        <v>6.1004304386453802E-2</v>
      </c>
      <c r="P1281" s="17">
        <v>7.0010387023605597E-2</v>
      </c>
      <c r="Q1281" s="17">
        <v>5.1565494880457197E-2</v>
      </c>
      <c r="R1281" s="17"/>
      <c r="S1281" s="17">
        <v>8.3154237338782494E-2</v>
      </c>
      <c r="T1281" s="17">
        <v>5.9403948549919199E-2</v>
      </c>
      <c r="U1281" s="17">
        <v>6.2107617979764301E-2</v>
      </c>
      <c r="V1281" s="17">
        <v>6.3718333791453599E-2</v>
      </c>
      <c r="W1281" s="17">
        <v>0.101273617605687</v>
      </c>
      <c r="X1281" s="17">
        <v>4.0239378787264302E-2</v>
      </c>
      <c r="Y1281" s="17">
        <v>8.2821314789771103E-2</v>
      </c>
      <c r="Z1281" s="17">
        <v>6.3585211570923006E-2</v>
      </c>
      <c r="AA1281" s="17">
        <v>5.5674385849390301E-2</v>
      </c>
      <c r="AB1281" s="17">
        <v>4.87327032002896E-2</v>
      </c>
      <c r="AC1281" s="17">
        <v>0.110750679309037</v>
      </c>
      <c r="AD1281" s="17">
        <v>4.2763613359617397E-2</v>
      </c>
      <c r="AE1281" s="17"/>
      <c r="AF1281" s="17">
        <v>8.7124881498668302E-2</v>
      </c>
      <c r="AG1281" s="17">
        <v>6.2845315096952306E-2</v>
      </c>
      <c r="AH1281" s="17">
        <v>6.6736829529358499E-2</v>
      </c>
      <c r="AI1281" s="17">
        <v>8.6063677624206997E-2</v>
      </c>
      <c r="AJ1281" s="17">
        <v>2.24172828368704E-2</v>
      </c>
      <c r="AK1281" s="17"/>
      <c r="AL1281" s="17">
        <v>0.11417058647516</v>
      </c>
      <c r="AM1281" s="17">
        <v>5.4142935657231897E-2</v>
      </c>
      <c r="AN1281" s="17">
        <v>7.6424977247080195E-2</v>
      </c>
      <c r="AO1281" s="17"/>
      <c r="AP1281" s="17">
        <v>3.3111442036392998E-2</v>
      </c>
      <c r="AQ1281" s="17">
        <v>7.9489845230998099E-2</v>
      </c>
      <c r="AR1281" s="17">
        <v>8.4115960575773002E-2</v>
      </c>
      <c r="AS1281" s="17">
        <v>7.9240042449223294E-2</v>
      </c>
      <c r="AT1281" s="17">
        <v>0.17102448247539001</v>
      </c>
      <c r="AU1281" s="17"/>
      <c r="AV1281" s="17">
        <v>0.21570749083600099</v>
      </c>
      <c r="AW1281" s="17">
        <v>4.3915314413085299E-2</v>
      </c>
      <c r="AX1281" s="17">
        <v>4.5947820055775197E-2</v>
      </c>
      <c r="AY1281" s="17">
        <v>2.6117280359806701E-2</v>
      </c>
      <c r="AZ1281" s="17">
        <v>8.9939979572547998E-2</v>
      </c>
      <c r="BA1281" s="17">
        <v>4.0161726245042502E-2</v>
      </c>
      <c r="BB1281" s="17">
        <v>4.13826929917393E-2</v>
      </c>
      <c r="BC1281" s="17">
        <v>8.6122196736089895E-2</v>
      </c>
      <c r="BD1281" s="17">
        <v>9.6547182718414296E-2</v>
      </c>
      <c r="BE1281" s="17">
        <v>0.10284841154483999</v>
      </c>
      <c r="BF1281" s="17">
        <v>8.1096960297420306E-2</v>
      </c>
      <c r="BG1281" s="17">
        <v>7.5323400001026095E-2</v>
      </c>
      <c r="BH1281" s="17">
        <v>7.5905695171754606E-2</v>
      </c>
      <c r="BI1281" s="17">
        <v>0</v>
      </c>
      <c r="BJ1281" s="17">
        <v>7.6261409874330097E-2</v>
      </c>
      <c r="BK1281" s="17">
        <v>0.181322751821202</v>
      </c>
      <c r="BL1281" s="17"/>
      <c r="BM1281" s="17">
        <v>9.4292512715757407E-2</v>
      </c>
      <c r="BN1281" s="17">
        <v>6.3653527804272705E-2</v>
      </c>
      <c r="BO1281" s="17">
        <v>6.3555567541624697E-2</v>
      </c>
      <c r="BP1281" s="17">
        <v>4.6691042812176897E-2</v>
      </c>
      <c r="BQ1281" s="17">
        <v>7.0672040875517803E-2</v>
      </c>
      <c r="BR1281" s="17">
        <v>5.3571404174120298E-2</v>
      </c>
      <c r="BS1281" s="17"/>
      <c r="BT1281" s="17">
        <v>6.8689349140470896E-2</v>
      </c>
      <c r="BU1281" s="17">
        <v>6.1909811494354899E-2</v>
      </c>
      <c r="BV1281" s="17"/>
      <c r="BW1281" s="17">
        <v>8.5950954208568506E-2</v>
      </c>
      <c r="BX1281" s="17">
        <v>6.3494627642277299E-2</v>
      </c>
      <c r="BY1281" s="17"/>
      <c r="BZ1281" s="17">
        <v>6.5434883677889799E-2</v>
      </c>
      <c r="CA1281" s="17">
        <v>5.9380566002521999E-2</v>
      </c>
      <c r="CB1281" s="17">
        <v>0.14279982714967299</v>
      </c>
      <c r="CC1281" s="17"/>
      <c r="CD1281" s="17">
        <v>7.5107507010491195E-2</v>
      </c>
      <c r="CE1281" s="17">
        <v>4.5443531791418301E-2</v>
      </c>
      <c r="CF1281" s="17">
        <v>4.8137809601181601E-2</v>
      </c>
      <c r="CG1281" s="17"/>
      <c r="CH1281" s="17">
        <v>7.0314139637015896E-2</v>
      </c>
      <c r="CI1281" s="17">
        <v>3.3894398487386901E-2</v>
      </c>
      <c r="CJ1281" s="17">
        <v>5.8013784646551998E-2</v>
      </c>
      <c r="CK1281" s="17"/>
      <c r="CL1281" s="17">
        <v>7.2921692071949998E-2</v>
      </c>
      <c r="CM1281" s="17">
        <v>6.35126008507787E-2</v>
      </c>
      <c r="CN1281" s="17"/>
      <c r="CO1281" s="17">
        <v>0.25358592010806902</v>
      </c>
      <c r="CP1281" s="17">
        <v>6.6962418407141094E-2</v>
      </c>
      <c r="CQ1281" s="17">
        <v>5.3973970679310597E-2</v>
      </c>
      <c r="CR1281" s="17">
        <v>2.5765865626873798E-2</v>
      </c>
    </row>
    <row r="1282" spans="2:96" x14ac:dyDescent="0.25">
      <c r="B1282" t="s">
        <v>541</v>
      </c>
      <c r="C1282" s="17">
        <v>0.38995476867317003</v>
      </c>
      <c r="D1282" s="17">
        <v>0.41495678487066801</v>
      </c>
      <c r="E1282" s="17">
        <v>0.36546961446757897</v>
      </c>
      <c r="F1282" s="17"/>
      <c r="G1282" s="17">
        <v>0.38875652063605398</v>
      </c>
      <c r="H1282" s="17">
        <v>0.37547939840243999</v>
      </c>
      <c r="I1282" s="17">
        <v>0.400239023348333</v>
      </c>
      <c r="J1282" s="17">
        <v>0.39607054018244903</v>
      </c>
      <c r="K1282" s="17">
        <v>0.362493242639298</v>
      </c>
      <c r="L1282" s="17">
        <v>0.40770537568439502</v>
      </c>
      <c r="M1282" s="17"/>
      <c r="N1282" s="17">
        <v>0.41534631195480998</v>
      </c>
      <c r="O1282" s="17">
        <v>0.42811564738195801</v>
      </c>
      <c r="P1282" s="17">
        <v>0.38962064247436701</v>
      </c>
      <c r="Q1282" s="17">
        <v>0.322648684178234</v>
      </c>
      <c r="R1282" s="17"/>
      <c r="S1282" s="17">
        <v>0.43678590920371302</v>
      </c>
      <c r="T1282" s="17">
        <v>0.40288739266311502</v>
      </c>
      <c r="U1282" s="17">
        <v>0.33882261325152802</v>
      </c>
      <c r="V1282" s="17">
        <v>0.38862910222600799</v>
      </c>
      <c r="W1282" s="17">
        <v>0.35836998276260501</v>
      </c>
      <c r="X1282" s="17">
        <v>0.40990350937074199</v>
      </c>
      <c r="Y1282" s="17">
        <v>0.39561765527892001</v>
      </c>
      <c r="Z1282" s="17">
        <v>0.37557534638704598</v>
      </c>
      <c r="AA1282" s="17">
        <v>0.40324756632356501</v>
      </c>
      <c r="AB1282" s="17">
        <v>0.37492585820183899</v>
      </c>
      <c r="AC1282" s="17">
        <v>0.30888180158509398</v>
      </c>
      <c r="AD1282" s="17">
        <v>0.405236181922776</v>
      </c>
      <c r="AE1282" s="17"/>
      <c r="AF1282" s="17">
        <v>0.39245220735078401</v>
      </c>
      <c r="AG1282" s="17">
        <v>0.39306729020251502</v>
      </c>
      <c r="AH1282" s="17">
        <v>0.53855230653144204</v>
      </c>
      <c r="AI1282" s="17">
        <v>0.29168296317466602</v>
      </c>
      <c r="AJ1282" s="17">
        <v>0.35700989784777998</v>
      </c>
      <c r="AK1282" s="17"/>
      <c r="AL1282" s="17">
        <v>0.40850774367251003</v>
      </c>
      <c r="AM1282" s="17">
        <v>0.40226861043342799</v>
      </c>
      <c r="AN1282" s="17">
        <v>0.46578378864158898</v>
      </c>
      <c r="AO1282" s="17"/>
      <c r="AP1282" s="17">
        <v>0.37573124042851502</v>
      </c>
      <c r="AQ1282" s="17">
        <v>0.41219583870603999</v>
      </c>
      <c r="AR1282" s="17">
        <v>0.38285788857090902</v>
      </c>
      <c r="AS1282" s="17">
        <v>0.43233993456849601</v>
      </c>
      <c r="AT1282" s="17">
        <v>0.38401304723900798</v>
      </c>
      <c r="AU1282" s="17"/>
      <c r="AV1282" s="17">
        <v>0</v>
      </c>
      <c r="AW1282" s="17">
        <v>0.32989383209644502</v>
      </c>
      <c r="AX1282" s="17">
        <v>0.33051870687886697</v>
      </c>
      <c r="AY1282" s="17">
        <v>0.38091741663890599</v>
      </c>
      <c r="AZ1282" s="17">
        <v>0.37491143861794901</v>
      </c>
      <c r="BA1282" s="17">
        <v>0.39486669353183601</v>
      </c>
      <c r="BB1282" s="17">
        <v>0.40596737366820002</v>
      </c>
      <c r="BC1282" s="17">
        <v>0.38376136163026497</v>
      </c>
      <c r="BD1282" s="17">
        <v>0.408497459873921</v>
      </c>
      <c r="BE1282" s="17">
        <v>0.47143449348983302</v>
      </c>
      <c r="BF1282" s="17">
        <v>0.34648802940655099</v>
      </c>
      <c r="BG1282" s="17">
        <v>0.48554470756827001</v>
      </c>
      <c r="BH1282" s="17">
        <v>0.47259113383050799</v>
      </c>
      <c r="BI1282" s="17">
        <v>0.45484926389865399</v>
      </c>
      <c r="BJ1282" s="17">
        <v>0.26379145999625703</v>
      </c>
      <c r="BK1282" s="17">
        <v>0.39904504349896402</v>
      </c>
      <c r="BL1282" s="17"/>
      <c r="BM1282" s="17">
        <v>0.35555030108562302</v>
      </c>
      <c r="BN1282" s="17">
        <v>0.401073203371628</v>
      </c>
      <c r="BO1282" s="17">
        <v>0.369199917250075</v>
      </c>
      <c r="BP1282" s="17">
        <v>0.40438111506979302</v>
      </c>
      <c r="BQ1282" s="17">
        <v>0.41628399886960799</v>
      </c>
      <c r="BR1282" s="17">
        <v>0.42339905882207501</v>
      </c>
      <c r="BS1282" s="17"/>
      <c r="BT1282" s="17">
        <v>0.40454857894380197</v>
      </c>
      <c r="BU1282" s="17">
        <v>0.37723144999956998</v>
      </c>
      <c r="BV1282" s="17"/>
      <c r="BW1282" s="17">
        <v>0.42632438193163602</v>
      </c>
      <c r="BX1282" s="17">
        <v>0.37641185869149402</v>
      </c>
      <c r="BY1282" s="17"/>
      <c r="BZ1282" s="17">
        <v>0.38471064540286698</v>
      </c>
      <c r="CA1282" s="17">
        <v>0.42521663310123098</v>
      </c>
      <c r="CB1282" s="17">
        <v>0.39018009863664599</v>
      </c>
      <c r="CC1282" s="17"/>
      <c r="CD1282" s="17">
        <v>0.39449349087444502</v>
      </c>
      <c r="CE1282" s="17">
        <v>0.30998763973465499</v>
      </c>
      <c r="CF1282" s="17">
        <v>0.41470649345848398</v>
      </c>
      <c r="CG1282" s="17"/>
      <c r="CH1282" s="17">
        <v>0.400712935596447</v>
      </c>
      <c r="CI1282" s="17">
        <v>0.35972573588818701</v>
      </c>
      <c r="CJ1282" s="17">
        <v>0.37651490881788402</v>
      </c>
      <c r="CK1282" s="17"/>
      <c r="CL1282" s="17">
        <v>0.41408929279770701</v>
      </c>
      <c r="CM1282" s="17">
        <v>0.376865807256547</v>
      </c>
      <c r="CN1282" s="17"/>
      <c r="CO1282" s="17">
        <v>0.41997563909921298</v>
      </c>
      <c r="CP1282" s="17">
        <v>0.43776046521460998</v>
      </c>
      <c r="CQ1282" s="17">
        <v>0.38269590773020301</v>
      </c>
      <c r="CR1282" s="17">
        <v>0.301723444545201</v>
      </c>
    </row>
    <row r="1283" spans="2:96" x14ac:dyDescent="0.25">
      <c r="B1283" t="s">
        <v>542</v>
      </c>
      <c r="C1283" s="17">
        <v>0.268629941624141</v>
      </c>
      <c r="D1283" s="17">
        <v>0.272476928022367</v>
      </c>
      <c r="E1283" s="17">
        <v>0.26411591794722</v>
      </c>
      <c r="F1283" s="17"/>
      <c r="G1283" s="17">
        <v>0.25447100513184501</v>
      </c>
      <c r="H1283" s="17">
        <v>0.27835054396914999</v>
      </c>
      <c r="I1283" s="17">
        <v>0.24561204425778599</v>
      </c>
      <c r="J1283" s="17">
        <v>0.23717364922224701</v>
      </c>
      <c r="K1283" s="17">
        <v>0.32455032630146502</v>
      </c>
      <c r="L1283" s="17">
        <v>0.27688172058702198</v>
      </c>
      <c r="M1283" s="17"/>
      <c r="N1283" s="17">
        <v>0.28663767574497501</v>
      </c>
      <c r="O1283" s="17">
        <v>0.22956278003966599</v>
      </c>
      <c r="P1283" s="17">
        <v>0.27922192694882603</v>
      </c>
      <c r="Q1283" s="17">
        <v>0.27953028364009402</v>
      </c>
      <c r="R1283" s="17"/>
      <c r="S1283" s="17">
        <v>0.25524014064176098</v>
      </c>
      <c r="T1283" s="17">
        <v>0.25881013305147399</v>
      </c>
      <c r="U1283" s="17">
        <v>0.30973780933231398</v>
      </c>
      <c r="V1283" s="17">
        <v>0.236162017372127</v>
      </c>
      <c r="W1283" s="17">
        <v>0.294674805628861</v>
      </c>
      <c r="X1283" s="17">
        <v>0.29995529726939102</v>
      </c>
      <c r="Y1283" s="17">
        <v>0.31511654281351498</v>
      </c>
      <c r="Z1283" s="17">
        <v>0.28857883280394497</v>
      </c>
      <c r="AA1283" s="17">
        <v>0.23118921040517501</v>
      </c>
      <c r="AB1283" s="17">
        <v>0.262075495886955</v>
      </c>
      <c r="AC1283" s="17">
        <v>0.239750084300977</v>
      </c>
      <c r="AD1283" s="17">
        <v>0.26146534832380602</v>
      </c>
      <c r="AE1283" s="17"/>
      <c r="AF1283" s="17">
        <v>0.26658309591245699</v>
      </c>
      <c r="AG1283" s="17">
        <v>0.281516723208391</v>
      </c>
      <c r="AH1283" s="17">
        <v>0.13328167448505401</v>
      </c>
      <c r="AI1283" s="17">
        <v>0.42040492142962399</v>
      </c>
      <c r="AJ1283" s="17">
        <v>0.26870372001032899</v>
      </c>
      <c r="AK1283" s="17"/>
      <c r="AL1283" s="17">
        <v>0.25094777654693401</v>
      </c>
      <c r="AM1283" s="17">
        <v>0.26820920773189</v>
      </c>
      <c r="AN1283" s="17">
        <v>0.24114280993342299</v>
      </c>
      <c r="AO1283" s="17"/>
      <c r="AP1283" s="17">
        <v>0.28636972422816998</v>
      </c>
      <c r="AQ1283" s="17">
        <v>0.234886382661119</v>
      </c>
      <c r="AR1283" s="17">
        <v>0.265739973218727</v>
      </c>
      <c r="AS1283" s="17">
        <v>0.30347745269253901</v>
      </c>
      <c r="AT1283" s="17">
        <v>0.22530746024168599</v>
      </c>
      <c r="AU1283" s="17"/>
      <c r="AV1283" s="17">
        <v>0.152769603320837</v>
      </c>
      <c r="AW1283" s="17">
        <v>0.318885466754046</v>
      </c>
      <c r="AX1283" s="17">
        <v>0.28913584292449002</v>
      </c>
      <c r="AY1283" s="17">
        <v>0.30722755287421699</v>
      </c>
      <c r="AZ1283" s="17">
        <v>0.225450834107847</v>
      </c>
      <c r="BA1283" s="17">
        <v>0.30056022754567002</v>
      </c>
      <c r="BB1283" s="17">
        <v>0.288533407813999</v>
      </c>
      <c r="BC1283" s="17">
        <v>0.27019503757249003</v>
      </c>
      <c r="BD1283" s="17">
        <v>0.27372965720902898</v>
      </c>
      <c r="BE1283" s="17">
        <v>0.17775284874382599</v>
      </c>
      <c r="BF1283" s="17">
        <v>0.301017752369864</v>
      </c>
      <c r="BG1283" s="17">
        <v>0.18445611008690899</v>
      </c>
      <c r="BH1283" s="17">
        <v>0.21590652073526401</v>
      </c>
      <c r="BI1283" s="17">
        <v>0.27306592569354998</v>
      </c>
      <c r="BJ1283" s="17">
        <v>0.26627933967609002</v>
      </c>
      <c r="BK1283" s="17">
        <v>0.28689042806024601</v>
      </c>
      <c r="BL1283" s="17"/>
      <c r="BM1283" s="17">
        <v>0.29185465250772902</v>
      </c>
      <c r="BN1283" s="17">
        <v>0.27474238385863697</v>
      </c>
      <c r="BO1283" s="17">
        <v>0.23803435645520399</v>
      </c>
      <c r="BP1283" s="17">
        <v>0.26174678205942697</v>
      </c>
      <c r="BQ1283" s="17">
        <v>0.26314193633286398</v>
      </c>
      <c r="BR1283" s="17">
        <v>0.25513624916046701</v>
      </c>
      <c r="BS1283" s="17"/>
      <c r="BT1283" s="17">
        <v>0.26667020658102197</v>
      </c>
      <c r="BU1283" s="17">
        <v>0.26829405115333499</v>
      </c>
      <c r="BV1283" s="17"/>
      <c r="BW1283" s="17">
        <v>0.25583402505519498</v>
      </c>
      <c r="BX1283" s="17">
        <v>0.26323410489752302</v>
      </c>
      <c r="BY1283" s="17"/>
      <c r="BZ1283" s="17">
        <v>0.26654549598856803</v>
      </c>
      <c r="CA1283" s="17">
        <v>0.26950384383547699</v>
      </c>
      <c r="CB1283" s="17">
        <v>0.27142390626968199</v>
      </c>
      <c r="CC1283" s="17"/>
      <c r="CD1283" s="17">
        <v>0.261513283434118</v>
      </c>
      <c r="CE1283" s="17">
        <v>0.29690417194184499</v>
      </c>
      <c r="CF1283" s="17">
        <v>0.27417099444632598</v>
      </c>
      <c r="CG1283" s="17"/>
      <c r="CH1283" s="17">
        <v>0.26199302357441101</v>
      </c>
      <c r="CI1283" s="17">
        <v>0.28058257561129402</v>
      </c>
      <c r="CJ1283" s="17">
        <v>0.28147052487458402</v>
      </c>
      <c r="CK1283" s="17"/>
      <c r="CL1283" s="17">
        <v>0.25046096901370801</v>
      </c>
      <c r="CM1283" s="17">
        <v>0.28470158690521302</v>
      </c>
      <c r="CN1283" s="17"/>
      <c r="CO1283" s="17">
        <v>0.214185271368869</v>
      </c>
      <c r="CP1283" s="17">
        <v>0.25715158128339299</v>
      </c>
      <c r="CQ1283" s="17">
        <v>0.27701869306996801</v>
      </c>
      <c r="CR1283" s="17">
        <v>0.294145045771184</v>
      </c>
    </row>
    <row r="1284" spans="2:96" x14ac:dyDescent="0.25">
      <c r="B1284" t="s">
        <v>562</v>
      </c>
      <c r="C1284" s="17">
        <v>0.17288436643957</v>
      </c>
      <c r="D1284" s="17">
        <v>0.12790432919049999</v>
      </c>
      <c r="E1284" s="17">
        <v>0.21785651994807401</v>
      </c>
      <c r="F1284" s="17"/>
      <c r="G1284" s="17">
        <v>0.19754048456148801</v>
      </c>
      <c r="H1284" s="17">
        <v>0.16903224283003301</v>
      </c>
      <c r="I1284" s="17">
        <v>0.192593706479393</v>
      </c>
      <c r="J1284" s="17">
        <v>0.183271110593235</v>
      </c>
      <c r="K1284" s="17">
        <v>0.16932809544581401</v>
      </c>
      <c r="L1284" s="17">
        <v>0.13748887157019399</v>
      </c>
      <c r="M1284" s="17"/>
      <c r="N1284" s="17">
        <v>0.16358261768854901</v>
      </c>
      <c r="O1284" s="17">
        <v>0.17304948558857899</v>
      </c>
      <c r="P1284" s="17">
        <v>0.16482296613512201</v>
      </c>
      <c r="Q1284" s="17">
        <v>0.19170875928381001</v>
      </c>
      <c r="R1284" s="17"/>
      <c r="S1284" s="17">
        <v>0.125729188566963</v>
      </c>
      <c r="T1284" s="17">
        <v>0.17319341091389401</v>
      </c>
      <c r="U1284" s="17">
        <v>0.158503766628841</v>
      </c>
      <c r="V1284" s="17">
        <v>0.180152318392898</v>
      </c>
      <c r="W1284" s="17">
        <v>0.17504439056023999</v>
      </c>
      <c r="X1284" s="17">
        <v>0.15630534528448001</v>
      </c>
      <c r="Y1284" s="17">
        <v>0.116585544301544</v>
      </c>
      <c r="Z1284" s="17">
        <v>0.183798439808813</v>
      </c>
      <c r="AA1284" s="17">
        <v>0.207986566547951</v>
      </c>
      <c r="AB1284" s="17">
        <v>0.206273226785463</v>
      </c>
      <c r="AC1284" s="17">
        <v>0.23795029621344199</v>
      </c>
      <c r="AD1284" s="17">
        <v>0.25123257832221302</v>
      </c>
      <c r="AE1284" s="17"/>
      <c r="AF1284" s="17">
        <v>0.158027982107277</v>
      </c>
      <c r="AG1284" s="17">
        <v>0.16700272245079001</v>
      </c>
      <c r="AH1284" s="17">
        <v>0.16707571090040299</v>
      </c>
      <c r="AI1284" s="17">
        <v>0.12326196928601001</v>
      </c>
      <c r="AJ1284" s="17">
        <v>0.209938270717101</v>
      </c>
      <c r="AK1284" s="17"/>
      <c r="AL1284" s="17">
        <v>0.13844645229462299</v>
      </c>
      <c r="AM1284" s="17">
        <v>0.167053944022929</v>
      </c>
      <c r="AN1284" s="17">
        <v>0.13896854628822899</v>
      </c>
      <c r="AO1284" s="17"/>
      <c r="AP1284" s="17">
        <v>0.19873614202954601</v>
      </c>
      <c r="AQ1284" s="17">
        <v>0.17139512273788299</v>
      </c>
      <c r="AR1284" s="17">
        <v>0.16431897203184301</v>
      </c>
      <c r="AS1284" s="17">
        <v>0.12858576791682</v>
      </c>
      <c r="AT1284" s="17">
        <v>0.189720667126414</v>
      </c>
      <c r="AU1284" s="17"/>
      <c r="AV1284" s="17">
        <v>0</v>
      </c>
      <c r="AW1284" s="17">
        <v>0.13962408992857001</v>
      </c>
      <c r="AX1284" s="17">
        <v>0.22865508563063999</v>
      </c>
      <c r="AY1284" s="17">
        <v>0.20436823054463699</v>
      </c>
      <c r="AZ1284" s="17">
        <v>0.14938886429375201</v>
      </c>
      <c r="BA1284" s="17">
        <v>0.17598855179264999</v>
      </c>
      <c r="BB1284" s="17">
        <v>0.16535260540317401</v>
      </c>
      <c r="BC1284" s="17">
        <v>0.15658549735573299</v>
      </c>
      <c r="BD1284" s="17">
        <v>0.15004994534594299</v>
      </c>
      <c r="BE1284" s="17">
        <v>0.185731377878252</v>
      </c>
      <c r="BF1284" s="17">
        <v>0.17830887679292901</v>
      </c>
      <c r="BG1284" s="17">
        <v>0.18910430705820899</v>
      </c>
      <c r="BH1284" s="17">
        <v>0.17007071681600899</v>
      </c>
      <c r="BI1284" s="17">
        <v>0.230930916780937</v>
      </c>
      <c r="BJ1284" s="17">
        <v>0.214472382662352</v>
      </c>
      <c r="BK1284" s="17">
        <v>5.5806669747129098E-2</v>
      </c>
      <c r="BL1284" s="17"/>
      <c r="BM1284" s="17">
        <v>0.16856415073676301</v>
      </c>
      <c r="BN1284" s="17">
        <v>0.16428344000341699</v>
      </c>
      <c r="BO1284" s="17">
        <v>0.19309463880731301</v>
      </c>
      <c r="BP1284" s="17">
        <v>0.19377988583414499</v>
      </c>
      <c r="BQ1284" s="17">
        <v>0.16665092793580599</v>
      </c>
      <c r="BR1284" s="17">
        <v>0.12217849647341</v>
      </c>
      <c r="BS1284" s="17"/>
      <c r="BT1284" s="17">
        <v>0.16200726548170899</v>
      </c>
      <c r="BU1284" s="17">
        <v>0.191370307940956</v>
      </c>
      <c r="BV1284" s="17"/>
      <c r="BW1284" s="17">
        <v>0.14416141052770601</v>
      </c>
      <c r="BX1284" s="17">
        <v>0.19424856460119999</v>
      </c>
      <c r="BY1284" s="17"/>
      <c r="BZ1284" s="17">
        <v>0.17946041706462201</v>
      </c>
      <c r="CA1284" s="17">
        <v>0.156083637694752</v>
      </c>
      <c r="CB1284" s="17">
        <v>0.119998827707763</v>
      </c>
      <c r="CC1284" s="17"/>
      <c r="CD1284" s="17">
        <v>0.17085254120248899</v>
      </c>
      <c r="CE1284" s="17">
        <v>0.22467367416359799</v>
      </c>
      <c r="CF1284" s="17">
        <v>0.14339498819976099</v>
      </c>
      <c r="CG1284" s="17"/>
      <c r="CH1284" s="17">
        <v>0.17030995678178901</v>
      </c>
      <c r="CI1284" s="17">
        <v>0.19714269546205501</v>
      </c>
      <c r="CJ1284" s="17">
        <v>0.18635566240597601</v>
      </c>
      <c r="CK1284" s="17"/>
      <c r="CL1284" s="17">
        <v>0.17441007650569901</v>
      </c>
      <c r="CM1284" s="17">
        <v>0.16758288739544999</v>
      </c>
      <c r="CN1284" s="17"/>
      <c r="CO1284" s="17">
        <v>4.53654634188956E-2</v>
      </c>
      <c r="CP1284" s="17">
        <v>0.160516787771848</v>
      </c>
      <c r="CQ1284" s="17">
        <v>0.18613105206621799</v>
      </c>
      <c r="CR1284" s="17">
        <v>0.21731624443761699</v>
      </c>
    </row>
    <row r="1285" spans="2:96" x14ac:dyDescent="0.25">
      <c r="B1285" t="s">
        <v>563</v>
      </c>
      <c r="C1285" s="17">
        <v>7.52612224037226E-2</v>
      </c>
      <c r="D1285" s="17">
        <v>7.2439608279423195E-2</v>
      </c>
      <c r="E1285" s="17">
        <v>7.8429440532977901E-2</v>
      </c>
      <c r="F1285" s="17"/>
      <c r="G1285" s="17">
        <v>4.3375484882728001E-2</v>
      </c>
      <c r="H1285" s="17">
        <v>6.09223518550027E-2</v>
      </c>
      <c r="I1285" s="17">
        <v>7.0662751582819205E-2</v>
      </c>
      <c r="J1285" s="17">
        <v>0.10472488031102301</v>
      </c>
      <c r="K1285" s="17">
        <v>7.7618168655872594E-2</v>
      </c>
      <c r="L1285" s="17">
        <v>8.6344223998194997E-2</v>
      </c>
      <c r="M1285" s="17"/>
      <c r="N1285" s="17">
        <v>3.71576159832986E-2</v>
      </c>
      <c r="O1285" s="17">
        <v>9.5045561499909101E-2</v>
      </c>
      <c r="P1285" s="17">
        <v>5.6629477952001302E-2</v>
      </c>
      <c r="Q1285" s="17">
        <v>0.11297323887428</v>
      </c>
      <c r="R1285" s="17"/>
      <c r="S1285" s="17">
        <v>7.3271231562557201E-2</v>
      </c>
      <c r="T1285" s="17">
        <v>7.1783008493745207E-2</v>
      </c>
      <c r="U1285" s="17">
        <v>9.8619200212908903E-2</v>
      </c>
      <c r="V1285" s="17">
        <v>9.67848264629904E-2</v>
      </c>
      <c r="W1285" s="17">
        <v>3.9622560886721198E-2</v>
      </c>
      <c r="X1285" s="17">
        <v>5.7512951604816002E-2</v>
      </c>
      <c r="Y1285" s="17">
        <v>5.1045445532365098E-2</v>
      </c>
      <c r="Z1285" s="17">
        <v>7.5232813673549406E-2</v>
      </c>
      <c r="AA1285" s="17">
        <v>9.1693092754950897E-2</v>
      </c>
      <c r="AB1285" s="17">
        <v>8.4617552318942205E-2</v>
      </c>
      <c r="AC1285" s="17">
        <v>0.10266713859144901</v>
      </c>
      <c r="AD1285" s="17">
        <v>3.9302278071588002E-2</v>
      </c>
      <c r="AE1285" s="17"/>
      <c r="AF1285" s="17">
        <v>7.8137485114453106E-2</v>
      </c>
      <c r="AG1285" s="17">
        <v>7.3313410386787695E-2</v>
      </c>
      <c r="AH1285" s="17">
        <v>7.6053914031591494E-2</v>
      </c>
      <c r="AI1285" s="17">
        <v>7.8586468485492403E-2</v>
      </c>
      <c r="AJ1285" s="17">
        <v>8.6229586641329903E-2</v>
      </c>
      <c r="AK1285" s="17"/>
      <c r="AL1285" s="17">
        <v>6.5762566375982406E-2</v>
      </c>
      <c r="AM1285" s="17">
        <v>8.8260661707000795E-2</v>
      </c>
      <c r="AN1285" s="17">
        <v>6.3522952660281906E-2</v>
      </c>
      <c r="AO1285" s="17"/>
      <c r="AP1285" s="17">
        <v>7.9566690740232301E-2</v>
      </c>
      <c r="AQ1285" s="17">
        <v>7.9962832146186297E-2</v>
      </c>
      <c r="AR1285" s="17">
        <v>7.7941904580935903E-2</v>
      </c>
      <c r="AS1285" s="17">
        <v>3.0454064408479701E-2</v>
      </c>
      <c r="AT1285" s="17">
        <v>2.9934342917501199E-2</v>
      </c>
      <c r="AU1285" s="17"/>
      <c r="AV1285" s="17">
        <v>0.29675421951939701</v>
      </c>
      <c r="AW1285" s="17">
        <v>0.15485299728187199</v>
      </c>
      <c r="AX1285" s="17">
        <v>8.3127660606136494E-2</v>
      </c>
      <c r="AY1285" s="17">
        <v>7.3588280523504399E-2</v>
      </c>
      <c r="AZ1285" s="17">
        <v>0.114362398836779</v>
      </c>
      <c r="BA1285" s="17">
        <v>5.9592999669878799E-2</v>
      </c>
      <c r="BB1285" s="17">
        <v>7.2579928451780296E-2</v>
      </c>
      <c r="BC1285" s="17">
        <v>7.6084360044088403E-2</v>
      </c>
      <c r="BD1285" s="17">
        <v>6.4391021496262801E-2</v>
      </c>
      <c r="BE1285" s="17">
        <v>6.2232868343250598E-2</v>
      </c>
      <c r="BF1285" s="17">
        <v>7.6695301762670906E-2</v>
      </c>
      <c r="BG1285" s="17">
        <v>4.65539637697975E-2</v>
      </c>
      <c r="BH1285" s="17">
        <v>5.2911980861548601E-2</v>
      </c>
      <c r="BI1285" s="17">
        <v>2.2376729493216001E-2</v>
      </c>
      <c r="BJ1285" s="17">
        <v>6.9412930571354003E-2</v>
      </c>
      <c r="BK1285" s="17">
        <v>6.4593615704029703E-2</v>
      </c>
      <c r="BL1285" s="17"/>
      <c r="BM1285" s="17">
        <v>5.7918458491008601E-2</v>
      </c>
      <c r="BN1285" s="17">
        <v>7.18709595238088E-2</v>
      </c>
      <c r="BO1285" s="17">
        <v>0.109407094117664</v>
      </c>
      <c r="BP1285" s="17">
        <v>7.8888940693993298E-2</v>
      </c>
      <c r="BQ1285" s="17">
        <v>5.2640907872840002E-2</v>
      </c>
      <c r="BR1285" s="17">
        <v>0.104614039311346</v>
      </c>
      <c r="BS1285" s="17"/>
      <c r="BT1285" s="17">
        <v>7.7614986150650295E-2</v>
      </c>
      <c r="BU1285" s="17">
        <v>7.2586051206473698E-2</v>
      </c>
      <c r="BV1285" s="17"/>
      <c r="BW1285" s="17">
        <v>7.0561287427963998E-2</v>
      </c>
      <c r="BX1285" s="17">
        <v>8.1812884984392903E-2</v>
      </c>
      <c r="BY1285" s="17"/>
      <c r="BZ1285" s="17">
        <v>7.9027659862060395E-2</v>
      </c>
      <c r="CA1285" s="17">
        <v>5.56305815214952E-2</v>
      </c>
      <c r="CB1285" s="17">
        <v>6.2508844263471405E-2</v>
      </c>
      <c r="CC1285" s="17"/>
      <c r="CD1285" s="17">
        <v>7.5347546356833703E-2</v>
      </c>
      <c r="CE1285" s="17">
        <v>9.4553865683053198E-2</v>
      </c>
      <c r="CF1285" s="17">
        <v>8.97971177653209E-2</v>
      </c>
      <c r="CG1285" s="17"/>
      <c r="CH1285" s="17">
        <v>7.3336080385281499E-2</v>
      </c>
      <c r="CI1285" s="17">
        <v>8.6002775275177204E-2</v>
      </c>
      <c r="CJ1285" s="17">
        <v>8.3478814452538297E-2</v>
      </c>
      <c r="CK1285" s="17"/>
      <c r="CL1285" s="17">
        <v>6.8590961340635803E-2</v>
      </c>
      <c r="CM1285" s="17">
        <v>8.0710903613260596E-2</v>
      </c>
      <c r="CN1285" s="17"/>
      <c r="CO1285" s="17">
        <v>4.5406251155843E-2</v>
      </c>
      <c r="CP1285" s="17">
        <v>5.2661778554882299E-2</v>
      </c>
      <c r="CQ1285" s="17">
        <v>8.1201072825277706E-2</v>
      </c>
      <c r="CR1285" s="17">
        <v>0.11781632424829799</v>
      </c>
    </row>
    <row r="1286" spans="2:96" x14ac:dyDescent="0.25">
      <c r="B1286" t="s">
        <v>152</v>
      </c>
      <c r="C1286" s="17">
        <v>2.59916542882749E-2</v>
      </c>
      <c r="D1286" s="17">
        <v>1.8226208416918001E-2</v>
      </c>
      <c r="E1286" s="17">
        <v>3.2648002939331101E-2</v>
      </c>
      <c r="F1286" s="17"/>
      <c r="G1286" s="17">
        <v>9.5202422024274307E-3</v>
      </c>
      <c r="H1286" s="17">
        <v>4.2164653018369198E-2</v>
      </c>
      <c r="I1286" s="17">
        <v>3.48191585650044E-2</v>
      </c>
      <c r="J1286" s="17">
        <v>3.10253217557271E-2</v>
      </c>
      <c r="K1286" s="17">
        <v>1.6814762170801301E-2</v>
      </c>
      <c r="L1286" s="17">
        <v>1.86329364110785E-2</v>
      </c>
      <c r="M1286" s="17"/>
      <c r="N1286" s="17">
        <v>1.2961535345820299E-2</v>
      </c>
      <c r="O1286" s="17">
        <v>1.3222221103433801E-2</v>
      </c>
      <c r="P1286" s="17">
        <v>3.9694599466078603E-2</v>
      </c>
      <c r="Q1286" s="17">
        <v>4.1573539143124498E-2</v>
      </c>
      <c r="R1286" s="17"/>
      <c r="S1286" s="17">
        <v>2.58192926862232E-2</v>
      </c>
      <c r="T1286" s="17">
        <v>3.3922106327852898E-2</v>
      </c>
      <c r="U1286" s="17">
        <v>3.2208992594642799E-2</v>
      </c>
      <c r="V1286" s="17">
        <v>3.4553401754523497E-2</v>
      </c>
      <c r="W1286" s="17">
        <v>3.10146425558861E-2</v>
      </c>
      <c r="X1286" s="17">
        <v>3.6083517683306601E-2</v>
      </c>
      <c r="Y1286" s="17">
        <v>3.8813497283885001E-2</v>
      </c>
      <c r="Z1286" s="17">
        <v>1.32293557557241E-2</v>
      </c>
      <c r="AA1286" s="17">
        <v>1.02091781189677E-2</v>
      </c>
      <c r="AB1286" s="17">
        <v>2.3375163606510999E-2</v>
      </c>
      <c r="AC1286" s="17">
        <v>0</v>
      </c>
      <c r="AD1286" s="17">
        <v>0</v>
      </c>
      <c r="AE1286" s="17"/>
      <c r="AF1286" s="17">
        <v>1.76743480163601E-2</v>
      </c>
      <c r="AG1286" s="17">
        <v>2.2254538654564199E-2</v>
      </c>
      <c r="AH1286" s="17">
        <v>1.82995645221509E-2</v>
      </c>
      <c r="AI1286" s="17">
        <v>0</v>
      </c>
      <c r="AJ1286" s="17">
        <v>5.5701241946589999E-2</v>
      </c>
      <c r="AK1286" s="17"/>
      <c r="AL1286" s="17">
        <v>2.21648746347907E-2</v>
      </c>
      <c r="AM1286" s="17">
        <v>2.00646404475209E-2</v>
      </c>
      <c r="AN1286" s="17">
        <v>1.4156925229395901E-2</v>
      </c>
      <c r="AO1286" s="17"/>
      <c r="AP1286" s="17">
        <v>2.64847605371441E-2</v>
      </c>
      <c r="AQ1286" s="17">
        <v>2.20699785177743E-2</v>
      </c>
      <c r="AR1286" s="17">
        <v>2.5025301021811799E-2</v>
      </c>
      <c r="AS1286" s="17">
        <v>2.5902737964442198E-2</v>
      </c>
      <c r="AT1286" s="17">
        <v>0</v>
      </c>
      <c r="AU1286" s="17"/>
      <c r="AV1286" s="17">
        <v>0.334768686323765</v>
      </c>
      <c r="AW1286" s="17">
        <v>1.2828299525982099E-2</v>
      </c>
      <c r="AX1286" s="17">
        <v>2.26148839040918E-2</v>
      </c>
      <c r="AY1286" s="17">
        <v>7.7812390589290202E-3</v>
      </c>
      <c r="AZ1286" s="17">
        <v>4.5946484571124498E-2</v>
      </c>
      <c r="BA1286" s="17">
        <v>2.8829801214923199E-2</v>
      </c>
      <c r="BB1286" s="17">
        <v>2.6183991671107201E-2</v>
      </c>
      <c r="BC1286" s="17">
        <v>2.7251546661334201E-2</v>
      </c>
      <c r="BD1286" s="17">
        <v>6.7847333564302901E-3</v>
      </c>
      <c r="BE1286" s="17">
        <v>0</v>
      </c>
      <c r="BF1286" s="17">
        <v>1.6393079370564601E-2</v>
      </c>
      <c r="BG1286" s="17">
        <v>1.9017511515788801E-2</v>
      </c>
      <c r="BH1286" s="17">
        <v>1.26139525849154E-2</v>
      </c>
      <c r="BI1286" s="17">
        <v>1.87771641336433E-2</v>
      </c>
      <c r="BJ1286" s="17">
        <v>0.10978247721961699</v>
      </c>
      <c r="BK1286" s="17">
        <v>1.2341491168428999E-2</v>
      </c>
      <c r="BL1286" s="17"/>
      <c r="BM1286" s="17">
        <v>3.1819924463118897E-2</v>
      </c>
      <c r="BN1286" s="17">
        <v>2.43764854382367E-2</v>
      </c>
      <c r="BO1286" s="17">
        <v>2.6708425828118901E-2</v>
      </c>
      <c r="BP1286" s="17">
        <v>1.45122335304643E-2</v>
      </c>
      <c r="BQ1286" s="17">
        <v>3.0610188113363801E-2</v>
      </c>
      <c r="BR1286" s="17">
        <v>4.11007520585824E-2</v>
      </c>
      <c r="BS1286" s="17"/>
      <c r="BT1286" s="17">
        <v>2.0469613702345998E-2</v>
      </c>
      <c r="BU1286" s="17">
        <v>2.86083282053105E-2</v>
      </c>
      <c r="BV1286" s="17"/>
      <c r="BW1286" s="17">
        <v>1.7167940848930901E-2</v>
      </c>
      <c r="BX1286" s="17">
        <v>2.0797959183112801E-2</v>
      </c>
      <c r="BY1286" s="17"/>
      <c r="BZ1286" s="17">
        <v>2.4820898003992401E-2</v>
      </c>
      <c r="CA1286" s="17">
        <v>3.4184737844522001E-2</v>
      </c>
      <c r="CB1286" s="17">
        <v>1.30884959727643E-2</v>
      </c>
      <c r="CC1286" s="17"/>
      <c r="CD1286" s="17">
        <v>2.2685631121623001E-2</v>
      </c>
      <c r="CE1286" s="17">
        <v>2.8437116685430301E-2</v>
      </c>
      <c r="CF1286" s="17">
        <v>2.9792596528925901E-2</v>
      </c>
      <c r="CG1286" s="17"/>
      <c r="CH1286" s="17">
        <v>2.33338640250552E-2</v>
      </c>
      <c r="CI1286" s="17">
        <v>4.2651819275899602E-2</v>
      </c>
      <c r="CJ1286" s="17">
        <v>1.41663048024659E-2</v>
      </c>
      <c r="CK1286" s="17"/>
      <c r="CL1286" s="17">
        <v>1.9527008270299899E-2</v>
      </c>
      <c r="CM1286" s="17">
        <v>2.6626213978750601E-2</v>
      </c>
      <c r="CN1286" s="17"/>
      <c r="CO1286" s="17">
        <v>2.1481454849110501E-2</v>
      </c>
      <c r="CP1286" s="17">
        <v>2.4946968768124699E-2</v>
      </c>
      <c r="CQ1286" s="17">
        <v>1.89793036290231E-2</v>
      </c>
      <c r="CR1286" s="17">
        <v>4.3233075370825901E-2</v>
      </c>
    </row>
    <row r="1287" spans="2:96" x14ac:dyDescent="0.25">
      <c r="B1287" t="s">
        <v>545</v>
      </c>
      <c r="C1287" s="17">
        <v>0.45723281524429099</v>
      </c>
      <c r="D1287" s="17">
        <v>0.50895292609079201</v>
      </c>
      <c r="E1287" s="17">
        <v>0.406950118632397</v>
      </c>
      <c r="F1287" s="17"/>
      <c r="G1287" s="17">
        <v>0.49509278322151201</v>
      </c>
      <c r="H1287" s="17">
        <v>0.449530208327445</v>
      </c>
      <c r="I1287" s="17">
        <v>0.45631233911499702</v>
      </c>
      <c r="J1287" s="17">
        <v>0.443805038117768</v>
      </c>
      <c r="K1287" s="17">
        <v>0.41168864742604699</v>
      </c>
      <c r="L1287" s="17">
        <v>0.48065224743351098</v>
      </c>
      <c r="M1287" s="17"/>
      <c r="N1287" s="17">
        <v>0.49966055523735697</v>
      </c>
      <c r="O1287" s="17">
        <v>0.489119951768412</v>
      </c>
      <c r="P1287" s="17">
        <v>0.45963102949797202</v>
      </c>
      <c r="Q1287" s="17">
        <v>0.37421417905869098</v>
      </c>
      <c r="R1287" s="17"/>
      <c r="S1287" s="17">
        <v>0.51994014654249499</v>
      </c>
      <c r="T1287" s="17">
        <v>0.462291341213034</v>
      </c>
      <c r="U1287" s="17">
        <v>0.40093023123129301</v>
      </c>
      <c r="V1287" s="17">
        <v>0.45234743601746102</v>
      </c>
      <c r="W1287" s="17">
        <v>0.45964360036829199</v>
      </c>
      <c r="X1287" s="17">
        <v>0.45014288815800602</v>
      </c>
      <c r="Y1287" s="17">
        <v>0.47843897006869102</v>
      </c>
      <c r="Z1287" s="17">
        <v>0.43916055795796899</v>
      </c>
      <c r="AA1287" s="17">
        <v>0.45892195217295501</v>
      </c>
      <c r="AB1287" s="17">
        <v>0.42365856140212899</v>
      </c>
      <c r="AC1287" s="17">
        <v>0.41963248089413102</v>
      </c>
      <c r="AD1287" s="17">
        <v>0.44799979528239298</v>
      </c>
      <c r="AE1287" s="17"/>
      <c r="AF1287" s="17">
        <v>0.47957708884945199</v>
      </c>
      <c r="AG1287" s="17">
        <v>0.45591260529946698</v>
      </c>
      <c r="AH1287" s="17">
        <v>0.60528913606080004</v>
      </c>
      <c r="AI1287" s="17">
        <v>0.37774664079887299</v>
      </c>
      <c r="AJ1287" s="17">
        <v>0.37942718068464998</v>
      </c>
      <c r="AK1287" s="17"/>
      <c r="AL1287" s="17">
        <v>0.52267833014766996</v>
      </c>
      <c r="AM1287" s="17">
        <v>0.45641154609065898</v>
      </c>
      <c r="AN1287" s="17">
        <v>0.54220876588866995</v>
      </c>
      <c r="AO1287" s="17"/>
      <c r="AP1287" s="17">
        <v>0.40884268246490801</v>
      </c>
      <c r="AQ1287" s="17">
        <v>0.49168568393703799</v>
      </c>
      <c r="AR1287" s="17">
        <v>0.466973849146682</v>
      </c>
      <c r="AS1287" s="17">
        <v>0.51157997701771896</v>
      </c>
      <c r="AT1287" s="17">
        <v>0.55503752971439801</v>
      </c>
      <c r="AU1287" s="17"/>
      <c r="AV1287" s="17">
        <v>0.21570749083600099</v>
      </c>
      <c r="AW1287" s="17">
        <v>0.37380914650953001</v>
      </c>
      <c r="AX1287" s="17">
        <v>0.376466526934642</v>
      </c>
      <c r="AY1287" s="17">
        <v>0.40703469699871198</v>
      </c>
      <c r="AZ1287" s="17">
        <v>0.46485141819049702</v>
      </c>
      <c r="BA1287" s="17">
        <v>0.43502841977687901</v>
      </c>
      <c r="BB1287" s="17">
        <v>0.44735006665993898</v>
      </c>
      <c r="BC1287" s="17">
        <v>0.46988355836635498</v>
      </c>
      <c r="BD1287" s="17">
        <v>0.50504464259233495</v>
      </c>
      <c r="BE1287" s="17">
        <v>0.57428290503467205</v>
      </c>
      <c r="BF1287" s="17">
        <v>0.42758498970397202</v>
      </c>
      <c r="BG1287" s="17">
        <v>0.56086810756929595</v>
      </c>
      <c r="BH1287" s="17">
        <v>0.54849682900226204</v>
      </c>
      <c r="BI1287" s="17">
        <v>0.45484926389865399</v>
      </c>
      <c r="BJ1287" s="17">
        <v>0.34005286987058703</v>
      </c>
      <c r="BK1287" s="17">
        <v>0.58036779532016602</v>
      </c>
      <c r="BL1287" s="17"/>
      <c r="BM1287" s="17">
        <v>0.44984281380138003</v>
      </c>
      <c r="BN1287" s="17">
        <v>0.46472673117590002</v>
      </c>
      <c r="BO1287" s="17">
        <v>0.43275548479169901</v>
      </c>
      <c r="BP1287" s="17">
        <v>0.45107215788197003</v>
      </c>
      <c r="BQ1287" s="17">
        <v>0.48695603974512502</v>
      </c>
      <c r="BR1287" s="17">
        <v>0.476970462996195</v>
      </c>
      <c r="BS1287" s="17"/>
      <c r="BT1287" s="17">
        <v>0.47323792808427301</v>
      </c>
      <c r="BU1287" s="17">
        <v>0.43914126149392502</v>
      </c>
      <c r="BV1287" s="17"/>
      <c r="BW1287" s="17">
        <v>0.51227533614020404</v>
      </c>
      <c r="BX1287" s="17">
        <v>0.439906486333772</v>
      </c>
      <c r="BY1287" s="17"/>
      <c r="BZ1287" s="17">
        <v>0.450145529080757</v>
      </c>
      <c r="CA1287" s="17">
        <v>0.48459719910375298</v>
      </c>
      <c r="CB1287" s="17">
        <v>0.53297992578631903</v>
      </c>
      <c r="CC1287" s="17"/>
      <c r="CD1287" s="17">
        <v>0.46960099788493598</v>
      </c>
      <c r="CE1287" s="17">
        <v>0.35543117152607301</v>
      </c>
      <c r="CF1287" s="17">
        <v>0.46284430305966601</v>
      </c>
      <c r="CG1287" s="17"/>
      <c r="CH1287" s="17">
        <v>0.47102707523346299</v>
      </c>
      <c r="CI1287" s="17">
        <v>0.39362013437557403</v>
      </c>
      <c r="CJ1287" s="17">
        <v>0.43452869346443601</v>
      </c>
      <c r="CK1287" s="17"/>
      <c r="CL1287" s="17">
        <v>0.48701098486965699</v>
      </c>
      <c r="CM1287" s="17">
        <v>0.44037840810732598</v>
      </c>
      <c r="CN1287" s="17"/>
      <c r="CO1287" s="17">
        <v>0.673561559207282</v>
      </c>
      <c r="CP1287" s="17">
        <v>0.504722883621751</v>
      </c>
      <c r="CQ1287" s="17">
        <v>0.43666987840951399</v>
      </c>
      <c r="CR1287" s="17">
        <v>0.327489310172075</v>
      </c>
    </row>
    <row r="1288" spans="2:96" x14ac:dyDescent="0.25">
      <c r="B1288" t="s">
        <v>275</v>
      </c>
      <c r="C1288" s="17">
        <v>-0.431241160956016</v>
      </c>
      <c r="D1288" s="17">
        <v>-0.49072671767387399</v>
      </c>
      <c r="E1288" s="17">
        <v>-0.37430211569306598</v>
      </c>
      <c r="F1288" s="17"/>
      <c r="G1288" s="17">
        <v>-0.48557254101908498</v>
      </c>
      <c r="H1288" s="17">
        <v>-0.40736555530907598</v>
      </c>
      <c r="I1288" s="17">
        <v>-0.42149318054999202</v>
      </c>
      <c r="J1288" s="17">
        <v>-0.41277971636203997</v>
      </c>
      <c r="K1288" s="17">
        <v>-0.39487388525524503</v>
      </c>
      <c r="L1288" s="17">
        <v>-0.46201931102243199</v>
      </c>
      <c r="M1288" s="17"/>
      <c r="N1288" s="17">
        <v>-0.48669901989153702</v>
      </c>
      <c r="O1288" s="17">
        <v>-0.47589773066497798</v>
      </c>
      <c r="P1288" s="17">
        <v>-0.41993643003189401</v>
      </c>
      <c r="Q1288" s="17">
        <v>-0.33264063991556703</v>
      </c>
      <c r="R1288" s="17"/>
      <c r="S1288" s="17">
        <v>-0.49412085385627202</v>
      </c>
      <c r="T1288" s="17">
        <v>-0.42836923488518203</v>
      </c>
      <c r="U1288" s="17">
        <v>-0.36872123863665002</v>
      </c>
      <c r="V1288" s="17">
        <v>-0.41779403426293799</v>
      </c>
      <c r="W1288" s="17">
        <v>-0.42862895781240601</v>
      </c>
      <c r="X1288" s="17">
        <v>-0.41405937047469998</v>
      </c>
      <c r="Y1288" s="17">
        <v>-0.43962547278480602</v>
      </c>
      <c r="Z1288" s="17">
        <v>-0.42593120220224501</v>
      </c>
      <c r="AA1288" s="17">
        <v>-0.44871277405398802</v>
      </c>
      <c r="AB1288" s="17">
        <v>-0.400283397795618</v>
      </c>
      <c r="AC1288" s="17">
        <v>-0.41963248089413102</v>
      </c>
      <c r="AD1288" s="17">
        <v>-0.44799979528239298</v>
      </c>
      <c r="AE1288" s="17"/>
      <c r="AF1288" s="17">
        <v>-0.46190274083309202</v>
      </c>
      <c r="AG1288" s="17">
        <v>-0.43365806664490297</v>
      </c>
      <c r="AH1288" s="17">
        <v>-0.58698957153864895</v>
      </c>
      <c r="AI1288" s="17">
        <v>-0.37774664079887299</v>
      </c>
      <c r="AJ1288" s="17">
        <v>-0.32372593873805999</v>
      </c>
      <c r="AK1288" s="17"/>
      <c r="AL1288" s="17">
        <v>-0.50051345551287996</v>
      </c>
      <c r="AM1288" s="17">
        <v>-0.43634690564313899</v>
      </c>
      <c r="AN1288" s="17">
        <v>-0.52805184065927402</v>
      </c>
      <c r="AO1288" s="17"/>
      <c r="AP1288" s="17">
        <v>-0.38235792192776402</v>
      </c>
      <c r="AQ1288" s="17">
        <v>-0.46961570541926301</v>
      </c>
      <c r="AR1288" s="17">
        <v>-0.441948548124871</v>
      </c>
      <c r="AS1288" s="17">
        <v>-0.48567723905327698</v>
      </c>
      <c r="AT1288" s="17">
        <v>-0.55503752971439801</v>
      </c>
      <c r="AU1288" s="17"/>
      <c r="AV1288" s="17">
        <v>0.119061195487764</v>
      </c>
      <c r="AW1288" s="17">
        <v>-0.36098084698354799</v>
      </c>
      <c r="AX1288" s="17">
        <v>-0.35385164303055</v>
      </c>
      <c r="AY1288" s="17">
        <v>-0.39925345793978301</v>
      </c>
      <c r="AZ1288" s="17">
        <v>-0.41890493361937198</v>
      </c>
      <c r="BA1288" s="17">
        <v>-0.40619861856195499</v>
      </c>
      <c r="BB1288" s="17">
        <v>-0.42116607498883202</v>
      </c>
      <c r="BC1288" s="17">
        <v>-0.44263201170502098</v>
      </c>
      <c r="BD1288" s="17">
        <v>-0.49825990923590502</v>
      </c>
      <c r="BE1288" s="17">
        <v>-0.57428290503467205</v>
      </c>
      <c r="BF1288" s="17">
        <v>-0.41119191033340702</v>
      </c>
      <c r="BG1288" s="17">
        <v>-0.54185059605350705</v>
      </c>
      <c r="BH1288" s="17">
        <v>-0.535882876417347</v>
      </c>
      <c r="BI1288" s="17">
        <v>-0.43607209976501099</v>
      </c>
      <c r="BJ1288" s="17">
        <v>-0.23027039265096999</v>
      </c>
      <c r="BK1288" s="17">
        <v>-0.56802630415173705</v>
      </c>
      <c r="BL1288" s="17"/>
      <c r="BM1288" s="17">
        <v>-0.41802288933826098</v>
      </c>
      <c r="BN1288" s="17">
        <v>-0.44035024573766401</v>
      </c>
      <c r="BO1288" s="17">
        <v>-0.40604705896358101</v>
      </c>
      <c r="BP1288" s="17">
        <v>-0.43655992435150598</v>
      </c>
      <c r="BQ1288" s="17">
        <v>-0.456345851631762</v>
      </c>
      <c r="BR1288" s="17">
        <v>-0.43586971093761301</v>
      </c>
      <c r="BS1288" s="17"/>
      <c r="BT1288" s="17">
        <v>-0.452768314381927</v>
      </c>
      <c r="BU1288" s="17">
        <v>-0.41053293328861401</v>
      </c>
      <c r="BV1288" s="17"/>
      <c r="BW1288" s="17">
        <v>-0.49510739529127301</v>
      </c>
      <c r="BX1288" s="17">
        <v>-0.41910852715065899</v>
      </c>
      <c r="BY1288" s="17"/>
      <c r="BZ1288" s="17">
        <v>-0.42532463107676399</v>
      </c>
      <c r="CA1288" s="17">
        <v>-0.45041246125923101</v>
      </c>
      <c r="CB1288" s="17">
        <v>-0.51989142981355496</v>
      </c>
      <c r="CC1288" s="17"/>
      <c r="CD1288" s="17">
        <v>-0.446915366763313</v>
      </c>
      <c r="CE1288" s="17">
        <v>-0.32699405484064298</v>
      </c>
      <c r="CF1288" s="17">
        <v>-0.43305170653073999</v>
      </c>
      <c r="CG1288" s="17"/>
      <c r="CH1288" s="17">
        <v>-0.44769321120840799</v>
      </c>
      <c r="CI1288" s="17">
        <v>-0.35096831509967502</v>
      </c>
      <c r="CJ1288" s="17">
        <v>-0.42036238866197101</v>
      </c>
      <c r="CK1288" s="17"/>
      <c r="CL1288" s="17">
        <v>-0.46748397659935698</v>
      </c>
      <c r="CM1288" s="17">
        <v>-0.413752194128575</v>
      </c>
      <c r="CN1288" s="17"/>
      <c r="CO1288" s="17">
        <v>-0.65208010435817099</v>
      </c>
      <c r="CP1288" s="17">
        <v>-0.47977591485362697</v>
      </c>
      <c r="CQ1288" s="17">
        <v>-0.41769057478049099</v>
      </c>
      <c r="CR1288" s="17">
        <v>-0.28425623480124901</v>
      </c>
    </row>
    <row r="1289" spans="2:96" x14ac:dyDescent="0.25">
      <c r="C1289" s="17"/>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c r="AD1289" s="17"/>
      <c r="AE1289" s="17"/>
      <c r="AF1289" s="17"/>
      <c r="AG1289" s="17"/>
      <c r="AH1289" s="17"/>
      <c r="AI1289" s="17"/>
      <c r="AJ1289" s="17"/>
      <c r="AK1289" s="17"/>
      <c r="AL1289" s="17"/>
      <c r="AM1289" s="17"/>
      <c r="AN1289" s="17"/>
      <c r="AO1289" s="17"/>
      <c r="AP1289" s="17"/>
      <c r="AQ1289" s="17"/>
      <c r="AR1289" s="17"/>
      <c r="AS1289" s="17"/>
      <c r="AT1289" s="17"/>
      <c r="AU1289" s="17"/>
      <c r="AV1289" s="17"/>
      <c r="AW1289" s="17"/>
      <c r="AX1289" s="17"/>
      <c r="AY1289" s="17"/>
      <c r="AZ1289" s="17"/>
      <c r="BA1289" s="17"/>
      <c r="BB1289" s="17"/>
      <c r="BC1289" s="17"/>
      <c r="BD1289" s="17"/>
      <c r="BE1289" s="17"/>
      <c r="BF1289" s="17"/>
      <c r="BG1289" s="17"/>
      <c r="BH1289" s="17"/>
      <c r="BI1289" s="17"/>
      <c r="BJ1289" s="17"/>
      <c r="BK1289" s="17"/>
      <c r="BL1289" s="17"/>
      <c r="BM1289" s="17"/>
      <c r="BN1289" s="17"/>
      <c r="BO1289" s="17"/>
      <c r="BP1289" s="17"/>
      <c r="BQ1289" s="17"/>
      <c r="BR1289" s="17"/>
      <c r="BS1289" s="17"/>
      <c r="BT1289" s="17"/>
      <c r="BU1289" s="17"/>
      <c r="BV1289" s="17"/>
      <c r="BW1289" s="17"/>
      <c r="BX1289" s="17"/>
      <c r="BY1289" s="17"/>
      <c r="BZ1289" s="17"/>
      <c r="CA1289" s="17"/>
      <c r="CB1289" s="17"/>
      <c r="CC1289" s="17"/>
      <c r="CD1289" s="17"/>
      <c r="CE1289" s="17"/>
      <c r="CF1289" s="17"/>
      <c r="CG1289" s="17"/>
      <c r="CH1289" s="17"/>
      <c r="CI1289" s="17"/>
      <c r="CJ1289" s="17"/>
      <c r="CK1289" s="17"/>
      <c r="CL1289" s="17"/>
      <c r="CM1289" s="17"/>
      <c r="CN1289" s="17"/>
      <c r="CO1289" s="17"/>
      <c r="CP1289" s="17"/>
      <c r="CQ1289" s="17"/>
      <c r="CR1289" s="17"/>
    </row>
    <row r="1290" spans="2:96" x14ac:dyDescent="0.25">
      <c r="B1290" s="6" t="s">
        <v>301</v>
      </c>
      <c r="C1290" s="17"/>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c r="AD1290" s="17"/>
      <c r="AE1290" s="17"/>
      <c r="AF1290" s="17"/>
      <c r="AG1290" s="17"/>
      <c r="AH1290" s="17"/>
      <c r="AI1290" s="17"/>
      <c r="AJ1290" s="17"/>
      <c r="AK1290" s="17"/>
      <c r="AL1290" s="17"/>
      <c r="AM1290" s="17"/>
      <c r="AN1290" s="17"/>
      <c r="AO1290" s="17"/>
      <c r="AP1290" s="17"/>
      <c r="AQ1290" s="17"/>
      <c r="AR1290" s="17"/>
      <c r="AS1290" s="17"/>
      <c r="AT1290" s="17"/>
      <c r="AU1290" s="17"/>
      <c r="AV1290" s="17"/>
      <c r="AW1290" s="17"/>
      <c r="AX1290" s="17"/>
      <c r="AY1290" s="17"/>
      <c r="AZ1290" s="17"/>
      <c r="BA1290" s="17"/>
      <c r="BB1290" s="17"/>
      <c r="BC1290" s="17"/>
      <c r="BD1290" s="17"/>
      <c r="BE1290" s="17"/>
      <c r="BF1290" s="17"/>
      <c r="BG1290" s="17"/>
      <c r="BH1290" s="17"/>
      <c r="BI1290" s="17"/>
      <c r="BJ1290" s="17"/>
      <c r="BK1290" s="17"/>
      <c r="BL1290" s="17"/>
      <c r="BM1290" s="17"/>
      <c r="BN1290" s="17"/>
      <c r="BO1290" s="17"/>
      <c r="BP1290" s="17"/>
      <c r="BQ1290" s="17"/>
      <c r="BR1290" s="17"/>
      <c r="BS1290" s="17"/>
      <c r="BT1290" s="17"/>
      <c r="BU1290" s="17"/>
      <c r="BV1290" s="17"/>
      <c r="BW1290" s="17"/>
      <c r="BX1290" s="17"/>
      <c r="BY1290" s="17"/>
      <c r="BZ1290" s="17"/>
      <c r="CA1290" s="17"/>
      <c r="CB1290" s="17"/>
      <c r="CC1290" s="17"/>
      <c r="CD1290" s="17"/>
      <c r="CE1290" s="17"/>
      <c r="CF1290" s="17"/>
      <c r="CG1290" s="17"/>
      <c r="CH1290" s="17"/>
      <c r="CI1290" s="17"/>
      <c r="CJ1290" s="17"/>
      <c r="CK1290" s="17"/>
      <c r="CL1290" s="17"/>
      <c r="CM1290" s="17"/>
      <c r="CN1290" s="17"/>
      <c r="CO1290" s="17"/>
      <c r="CP1290" s="17"/>
      <c r="CQ1290" s="17"/>
      <c r="CR1290" s="17"/>
    </row>
    <row r="1291" spans="2:96" x14ac:dyDescent="0.25">
      <c r="B1291" s="24" t="s">
        <v>123</v>
      </c>
      <c r="C1291" s="17"/>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c r="AD1291" s="17"/>
      <c r="AE1291" s="17"/>
      <c r="AF1291" s="17"/>
      <c r="AG1291" s="17"/>
      <c r="AH1291" s="17"/>
      <c r="AI1291" s="17"/>
      <c r="AJ1291" s="17"/>
      <c r="AK1291" s="17"/>
      <c r="AL1291" s="17"/>
      <c r="AM1291" s="17"/>
      <c r="AN1291" s="17"/>
      <c r="AO1291" s="17"/>
      <c r="AP1291" s="17"/>
      <c r="AQ1291" s="17"/>
      <c r="AR1291" s="17"/>
      <c r="AS1291" s="17"/>
      <c r="AT1291" s="17"/>
      <c r="AU1291" s="17"/>
      <c r="AV1291" s="17"/>
      <c r="AW1291" s="17"/>
      <c r="AX1291" s="17"/>
      <c r="AY1291" s="17"/>
      <c r="AZ1291" s="17"/>
      <c r="BA1291" s="17"/>
      <c r="BB1291" s="17"/>
      <c r="BC1291" s="17"/>
      <c r="BD1291" s="17"/>
      <c r="BE1291" s="17"/>
      <c r="BF1291" s="17"/>
      <c r="BG1291" s="17"/>
      <c r="BH1291" s="17"/>
      <c r="BI1291" s="17"/>
      <c r="BJ1291" s="17"/>
      <c r="BK1291" s="17"/>
      <c r="BL1291" s="17"/>
      <c r="BM1291" s="17"/>
      <c r="BN1291" s="17"/>
      <c r="BO1291" s="17"/>
      <c r="BP1291" s="17"/>
      <c r="BQ1291" s="17"/>
      <c r="BR1291" s="17"/>
      <c r="BS1291" s="17"/>
      <c r="BT1291" s="17"/>
      <c r="BU1291" s="17"/>
      <c r="BV1291" s="17"/>
      <c r="BW1291" s="17"/>
      <c r="BX1291" s="17"/>
      <c r="BY1291" s="17"/>
      <c r="BZ1291" s="17"/>
      <c r="CA1291" s="17"/>
      <c r="CB1291" s="17"/>
      <c r="CC1291" s="17"/>
      <c r="CD1291" s="17"/>
      <c r="CE1291" s="17"/>
      <c r="CF1291" s="17"/>
      <c r="CG1291" s="17"/>
      <c r="CH1291" s="17"/>
      <c r="CI1291" s="17"/>
      <c r="CJ1291" s="17"/>
      <c r="CK1291" s="17"/>
      <c r="CL1291" s="17"/>
      <c r="CM1291" s="17"/>
      <c r="CN1291" s="17"/>
      <c r="CO1291" s="17"/>
      <c r="CP1291" s="17"/>
      <c r="CQ1291" s="17"/>
      <c r="CR1291" s="17"/>
    </row>
    <row r="1292" spans="2:96" x14ac:dyDescent="0.25">
      <c r="B1292" t="s">
        <v>565</v>
      </c>
      <c r="C1292" s="17">
        <v>0.52923729849119205</v>
      </c>
      <c r="D1292" s="17">
        <v>0.51561636800264499</v>
      </c>
      <c r="E1292" s="17">
        <v>0.54226419574711904</v>
      </c>
      <c r="F1292" s="17"/>
      <c r="G1292" s="17">
        <v>0.36012830890688502</v>
      </c>
      <c r="H1292" s="17">
        <v>0.50572029412375397</v>
      </c>
      <c r="I1292" s="17">
        <v>0.57373554096000801</v>
      </c>
      <c r="J1292" s="17">
        <v>0.63771701775894396</v>
      </c>
      <c r="K1292" s="17">
        <v>0.62583518352414302</v>
      </c>
      <c r="L1292" s="17">
        <v>0.47142883549578202</v>
      </c>
      <c r="M1292" s="17"/>
      <c r="N1292" s="17">
        <v>0.47047032947628498</v>
      </c>
      <c r="O1292" s="17">
        <v>0.50880652463026299</v>
      </c>
      <c r="P1292" s="17">
        <v>0.58629565376571102</v>
      </c>
      <c r="Q1292" s="17">
        <v>0.56545859730758496</v>
      </c>
      <c r="R1292" s="17"/>
      <c r="S1292" s="17">
        <v>0.40531940258641103</v>
      </c>
      <c r="T1292" s="17">
        <v>0.50125788017449002</v>
      </c>
      <c r="U1292" s="17">
        <v>0.529647506512257</v>
      </c>
      <c r="V1292" s="17">
        <v>0.528083603675497</v>
      </c>
      <c r="W1292" s="17">
        <v>0.54945650323959705</v>
      </c>
      <c r="X1292" s="17">
        <v>0.49852282091605499</v>
      </c>
      <c r="Y1292" s="17">
        <v>0.52737796213088795</v>
      </c>
      <c r="Z1292" s="17">
        <v>0.67725655125219997</v>
      </c>
      <c r="AA1292" s="17">
        <v>0.55957522302134199</v>
      </c>
      <c r="AB1292" s="17">
        <v>0.58653319928688896</v>
      </c>
      <c r="AC1292" s="17">
        <v>0.68884277746841405</v>
      </c>
      <c r="AD1292" s="17">
        <v>0.53501549291675299</v>
      </c>
      <c r="AE1292" s="17"/>
      <c r="AF1292" s="17">
        <v>0.52990347064571997</v>
      </c>
      <c r="AG1292" s="17">
        <v>0.56847339224390603</v>
      </c>
      <c r="AH1292" s="17">
        <v>0.43103806870643202</v>
      </c>
      <c r="AI1292" s="17">
        <v>0.625290785317829</v>
      </c>
      <c r="AJ1292" s="17">
        <v>0.482935403342034</v>
      </c>
      <c r="AK1292" s="17"/>
      <c r="AL1292" s="17">
        <v>0.44760137195391703</v>
      </c>
      <c r="AM1292" s="17">
        <v>0.57646900751107399</v>
      </c>
      <c r="AN1292" s="17">
        <v>0.46781781566398101</v>
      </c>
      <c r="AO1292" s="17"/>
      <c r="AP1292" s="17">
        <v>0.60493233930153201</v>
      </c>
      <c r="AQ1292" s="17">
        <v>0.54705606641614701</v>
      </c>
      <c r="AR1292" s="17">
        <v>0.48340182807829402</v>
      </c>
      <c r="AS1292" s="17">
        <v>0.35740115912985299</v>
      </c>
      <c r="AT1292" s="17">
        <v>0.56189228247110601</v>
      </c>
      <c r="AU1292" s="17"/>
      <c r="AV1292" s="17">
        <v>0.487538289644602</v>
      </c>
      <c r="AW1292" s="17">
        <v>0.58601511764828595</v>
      </c>
      <c r="AX1292" s="17">
        <v>0.55255606091103204</v>
      </c>
      <c r="AY1292" s="17">
        <v>0.58380585347029601</v>
      </c>
      <c r="AZ1292" s="17">
        <v>0.49363610732471802</v>
      </c>
      <c r="BA1292" s="17">
        <v>0.53088834674673002</v>
      </c>
      <c r="BB1292" s="17">
        <v>0.55369521534801902</v>
      </c>
      <c r="BC1292" s="17">
        <v>0.54743545869792198</v>
      </c>
      <c r="BD1292" s="17">
        <v>0.52966154260651499</v>
      </c>
      <c r="BE1292" s="17">
        <v>0.45025356191956001</v>
      </c>
      <c r="BF1292" s="17">
        <v>0.52105388629511196</v>
      </c>
      <c r="BG1292" s="17">
        <v>0.56367699987243503</v>
      </c>
      <c r="BH1292" s="17">
        <v>0.58347174311823802</v>
      </c>
      <c r="BI1292" s="17">
        <v>0.56736747874229199</v>
      </c>
      <c r="BJ1292" s="17">
        <v>0.45748000263729099</v>
      </c>
      <c r="BK1292" s="17">
        <v>0.36979607061452902</v>
      </c>
      <c r="BL1292" s="17"/>
      <c r="BM1292" s="17">
        <v>0.482543046072549</v>
      </c>
      <c r="BN1292" s="17">
        <v>0.53990398421740304</v>
      </c>
      <c r="BO1292" s="17">
        <v>0.50602301464236199</v>
      </c>
      <c r="BP1292" s="17">
        <v>0.56630865271802</v>
      </c>
      <c r="BQ1292" s="17">
        <v>0.53741543259329405</v>
      </c>
      <c r="BR1292" s="17">
        <v>0.57377505706182497</v>
      </c>
      <c r="BS1292" s="17"/>
      <c r="BT1292" s="17">
        <v>0.52216647570074604</v>
      </c>
      <c r="BU1292" s="17">
        <v>0.54525127329025302</v>
      </c>
      <c r="BV1292" s="17"/>
      <c r="BW1292" s="17">
        <v>0.52345849570333303</v>
      </c>
      <c r="BX1292" s="17">
        <v>0.55821537340277005</v>
      </c>
      <c r="BY1292" s="17"/>
      <c r="BZ1292" s="17">
        <v>0.53948133474990501</v>
      </c>
      <c r="CA1292" s="17">
        <v>0.50045637856097003</v>
      </c>
      <c r="CB1292" s="17">
        <v>0.47761723678869</v>
      </c>
      <c r="CC1292" s="17"/>
      <c r="CD1292" s="17">
        <v>0.54683044720784801</v>
      </c>
      <c r="CE1292" s="17">
        <v>0.49711884014188101</v>
      </c>
      <c r="CF1292" s="17">
        <v>0.498115178866543</v>
      </c>
      <c r="CG1292" s="17"/>
      <c r="CH1292" s="17">
        <v>0.53941443093900598</v>
      </c>
      <c r="CI1292" s="17">
        <v>0.52339484908989897</v>
      </c>
      <c r="CJ1292" s="17">
        <v>0.50503684683180095</v>
      </c>
      <c r="CK1292" s="17"/>
      <c r="CL1292" s="17">
        <v>0.53534383838016797</v>
      </c>
      <c r="CM1292" s="17">
        <v>0.521653031837506</v>
      </c>
      <c r="CN1292" s="17"/>
      <c r="CO1292" s="17">
        <v>0.42179175297120403</v>
      </c>
      <c r="CP1292" s="17">
        <v>0.45799642510314698</v>
      </c>
      <c r="CQ1292" s="17">
        <v>0.54571558081499505</v>
      </c>
      <c r="CR1292" s="17">
        <v>0.67260181381585304</v>
      </c>
    </row>
    <row r="1293" spans="2:96" x14ac:dyDescent="0.25">
      <c r="B1293" t="s">
        <v>566</v>
      </c>
      <c r="C1293" s="17">
        <v>0.31775431853283498</v>
      </c>
      <c r="D1293" s="17">
        <v>0.31906103756382798</v>
      </c>
      <c r="E1293" s="17">
        <v>0.315959971513261</v>
      </c>
      <c r="F1293" s="17"/>
      <c r="G1293" s="17">
        <v>0.44378522626684402</v>
      </c>
      <c r="H1293" s="17">
        <v>0.34598072288519999</v>
      </c>
      <c r="I1293" s="17">
        <v>0.27323461532462101</v>
      </c>
      <c r="J1293" s="17">
        <v>0.26612050104201701</v>
      </c>
      <c r="K1293" s="17">
        <v>0.23920826474141299</v>
      </c>
      <c r="L1293" s="17">
        <v>0.34191101861742201</v>
      </c>
      <c r="M1293" s="17"/>
      <c r="N1293" s="17">
        <v>0.35997934128564302</v>
      </c>
      <c r="O1293" s="17">
        <v>0.33592777634858301</v>
      </c>
      <c r="P1293" s="17">
        <v>0.28549285490307102</v>
      </c>
      <c r="Q1293" s="17">
        <v>0.28035193870520803</v>
      </c>
      <c r="R1293" s="17"/>
      <c r="S1293" s="17">
        <v>0.41744534705026998</v>
      </c>
      <c r="T1293" s="17">
        <v>0.34731192891655199</v>
      </c>
      <c r="U1293" s="17">
        <v>0.34270311990811902</v>
      </c>
      <c r="V1293" s="17">
        <v>0.306637927548081</v>
      </c>
      <c r="W1293" s="17">
        <v>0.27901423589728802</v>
      </c>
      <c r="X1293" s="17">
        <v>0.30769469887478101</v>
      </c>
      <c r="Y1293" s="17">
        <v>0.33734021368670503</v>
      </c>
      <c r="Z1293" s="17">
        <v>0.17112315602828601</v>
      </c>
      <c r="AA1293" s="17">
        <v>0.28660345013143701</v>
      </c>
      <c r="AB1293" s="17">
        <v>0.29129451439533999</v>
      </c>
      <c r="AC1293" s="17">
        <v>0.20713538833345099</v>
      </c>
      <c r="AD1293" s="17">
        <v>0.33201766754081002</v>
      </c>
      <c r="AE1293" s="17"/>
      <c r="AF1293" s="17">
        <v>0.29421059115543102</v>
      </c>
      <c r="AG1293" s="17">
        <v>0.33720051235093101</v>
      </c>
      <c r="AH1293" s="17">
        <v>0.39968872384783199</v>
      </c>
      <c r="AI1293" s="17">
        <v>0.21489800027414299</v>
      </c>
      <c r="AJ1293" s="17">
        <v>0.29709328707062399</v>
      </c>
      <c r="AK1293" s="17"/>
      <c r="AL1293" s="17">
        <v>0.35285270645509997</v>
      </c>
      <c r="AM1293" s="17">
        <v>0.327881214315</v>
      </c>
      <c r="AN1293" s="17">
        <v>0.36957912485670202</v>
      </c>
      <c r="AO1293" s="17"/>
      <c r="AP1293" s="17">
        <v>0.252788728342413</v>
      </c>
      <c r="AQ1293" s="17">
        <v>0.30934039117613699</v>
      </c>
      <c r="AR1293" s="17">
        <v>0.351246761590432</v>
      </c>
      <c r="AS1293" s="17">
        <v>0.472432904264523</v>
      </c>
      <c r="AT1293" s="17">
        <v>0.31459529577696799</v>
      </c>
      <c r="AU1293" s="17"/>
      <c r="AV1293" s="17">
        <v>0.21570749083600099</v>
      </c>
      <c r="AW1293" s="17">
        <v>0.28437546044286199</v>
      </c>
      <c r="AX1293" s="17">
        <v>0.27683292138860099</v>
      </c>
      <c r="AY1293" s="17">
        <v>0.26586785816643899</v>
      </c>
      <c r="AZ1293" s="17">
        <v>0.30708586423272599</v>
      </c>
      <c r="BA1293" s="17">
        <v>0.324165303807875</v>
      </c>
      <c r="BB1293" s="17">
        <v>0.34459844569142201</v>
      </c>
      <c r="BC1293" s="17">
        <v>0.31019635389780298</v>
      </c>
      <c r="BD1293" s="17">
        <v>0.31436276122616802</v>
      </c>
      <c r="BE1293" s="17">
        <v>0.38117728259302802</v>
      </c>
      <c r="BF1293" s="17">
        <v>0.30568406505680301</v>
      </c>
      <c r="BG1293" s="17">
        <v>0.29152546236221999</v>
      </c>
      <c r="BH1293" s="17">
        <v>0.349529101420262</v>
      </c>
      <c r="BI1293" s="17">
        <v>0.37580853225816302</v>
      </c>
      <c r="BJ1293" s="17">
        <v>0.33413623738076398</v>
      </c>
      <c r="BK1293" s="17">
        <v>0.43641277133560502</v>
      </c>
      <c r="BL1293" s="17"/>
      <c r="BM1293" s="17">
        <v>0.35001548300060897</v>
      </c>
      <c r="BN1293" s="17">
        <v>0.325755498557323</v>
      </c>
      <c r="BO1293" s="17">
        <v>0.32963137400564602</v>
      </c>
      <c r="BP1293" s="17">
        <v>0.29933857289758597</v>
      </c>
      <c r="BQ1293" s="17">
        <v>0.313874146107543</v>
      </c>
      <c r="BR1293" s="17">
        <v>0.18969223525016199</v>
      </c>
      <c r="BS1293" s="17"/>
      <c r="BT1293" s="17">
        <v>0.32708368895838602</v>
      </c>
      <c r="BU1293" s="17">
        <v>0.29829202798146598</v>
      </c>
      <c r="BV1293" s="17"/>
      <c r="BW1293" s="17">
        <v>0.337712456627077</v>
      </c>
      <c r="BX1293" s="17">
        <v>0.29606625313454599</v>
      </c>
      <c r="BY1293" s="17"/>
      <c r="BZ1293" s="17">
        <v>0.315082063221232</v>
      </c>
      <c r="CA1293" s="17">
        <v>0.317781923715443</v>
      </c>
      <c r="CB1293" s="17">
        <v>0.38431810322251903</v>
      </c>
      <c r="CC1293" s="17"/>
      <c r="CD1293" s="17">
        <v>0.30919352881485401</v>
      </c>
      <c r="CE1293" s="17">
        <v>0.35724448683112697</v>
      </c>
      <c r="CF1293" s="17">
        <v>0.33271445474509898</v>
      </c>
      <c r="CG1293" s="17"/>
      <c r="CH1293" s="17">
        <v>0.31306424068299599</v>
      </c>
      <c r="CI1293" s="17">
        <v>0.288679775672186</v>
      </c>
      <c r="CJ1293" s="17">
        <v>0.36741736150165499</v>
      </c>
      <c r="CK1293" s="17"/>
      <c r="CL1293" s="17">
        <v>0.32012975311856401</v>
      </c>
      <c r="CM1293" s="17">
        <v>0.326034427773149</v>
      </c>
      <c r="CN1293" s="17"/>
      <c r="CO1293" s="17">
        <v>0.35099681977578501</v>
      </c>
      <c r="CP1293" s="17">
        <v>0.36459543850526099</v>
      </c>
      <c r="CQ1293" s="17">
        <v>0.31885439349103301</v>
      </c>
      <c r="CR1293" s="17">
        <v>0.21397967596401399</v>
      </c>
    </row>
    <row r="1294" spans="2:96" x14ac:dyDescent="0.25">
      <c r="B1294" t="s">
        <v>567</v>
      </c>
      <c r="C1294" s="17">
        <v>0.10118089622910501</v>
      </c>
      <c r="D1294" s="17">
        <v>0.11818865774973</v>
      </c>
      <c r="E1294" s="17">
        <v>8.5073558943371805E-2</v>
      </c>
      <c r="F1294" s="17"/>
      <c r="G1294" s="17">
        <v>0.12734054836723299</v>
      </c>
      <c r="H1294" s="17">
        <v>9.1579897696106596E-2</v>
      </c>
      <c r="I1294" s="17">
        <v>9.7643638046592401E-2</v>
      </c>
      <c r="J1294" s="17">
        <v>6.2493295681965703E-2</v>
      </c>
      <c r="K1294" s="17">
        <v>9.8136802527009598E-2</v>
      </c>
      <c r="L1294" s="17">
        <v>0.12808664814256401</v>
      </c>
      <c r="M1294" s="17"/>
      <c r="N1294" s="17">
        <v>0.12825471028945201</v>
      </c>
      <c r="O1294" s="17">
        <v>9.3234060383884501E-2</v>
      </c>
      <c r="P1294" s="17">
        <v>7.3388260608825098E-2</v>
      </c>
      <c r="Q1294" s="17">
        <v>0.105737170720396</v>
      </c>
      <c r="R1294" s="17"/>
      <c r="S1294" s="17">
        <v>0.13612375197044199</v>
      </c>
      <c r="T1294" s="17">
        <v>0.107496414412431</v>
      </c>
      <c r="U1294" s="17">
        <v>5.8582977375633997E-2</v>
      </c>
      <c r="V1294" s="17">
        <v>0.118346032194522</v>
      </c>
      <c r="W1294" s="17">
        <v>0.10457373373453301</v>
      </c>
      <c r="X1294" s="17">
        <v>0.114177497539751</v>
      </c>
      <c r="Y1294" s="17">
        <v>9.1346730490741004E-2</v>
      </c>
      <c r="Z1294" s="17">
        <v>0.106157488903303</v>
      </c>
      <c r="AA1294" s="17">
        <v>0.102623339202812</v>
      </c>
      <c r="AB1294" s="17">
        <v>8.2688692419821505E-2</v>
      </c>
      <c r="AC1294" s="17">
        <v>5.5494959964113702E-2</v>
      </c>
      <c r="AD1294" s="17">
        <v>7.2323967495880298E-2</v>
      </c>
      <c r="AE1294" s="17"/>
      <c r="AF1294" s="17">
        <v>0.117315751197633</v>
      </c>
      <c r="AG1294" s="17">
        <v>6.6369275174594899E-2</v>
      </c>
      <c r="AH1294" s="17">
        <v>0.13699734607925301</v>
      </c>
      <c r="AI1294" s="17">
        <v>0.124528075079314</v>
      </c>
      <c r="AJ1294" s="17">
        <v>0.132133186192433</v>
      </c>
      <c r="AK1294" s="17"/>
      <c r="AL1294" s="17">
        <v>0.12816936117745301</v>
      </c>
      <c r="AM1294" s="17">
        <v>7.3631366350342897E-2</v>
      </c>
      <c r="AN1294" s="17">
        <v>0.122501756237783</v>
      </c>
      <c r="AO1294" s="17"/>
      <c r="AP1294" s="17">
        <v>0.10758238228445</v>
      </c>
      <c r="AQ1294" s="17">
        <v>7.5409086395455904E-2</v>
      </c>
      <c r="AR1294" s="17">
        <v>0.101276131274476</v>
      </c>
      <c r="AS1294" s="17">
        <v>0.139868596401758</v>
      </c>
      <c r="AT1294" s="17">
        <v>9.2911696674505106E-2</v>
      </c>
      <c r="AU1294" s="17"/>
      <c r="AV1294" s="17">
        <v>0.29675421951939701</v>
      </c>
      <c r="AW1294" s="17">
        <v>0.11793621391381701</v>
      </c>
      <c r="AX1294" s="17">
        <v>9.1607709668972595E-2</v>
      </c>
      <c r="AY1294" s="17">
        <v>0.104528095958508</v>
      </c>
      <c r="AZ1294" s="17">
        <v>0.14257487568514199</v>
      </c>
      <c r="BA1294" s="17">
        <v>0.101030064969546</v>
      </c>
      <c r="BB1294" s="17">
        <v>7.8661610455500602E-2</v>
      </c>
      <c r="BC1294" s="17">
        <v>7.4692090375037407E-2</v>
      </c>
      <c r="BD1294" s="17">
        <v>9.9701533565407799E-2</v>
      </c>
      <c r="BE1294" s="17">
        <v>9.7810876926524196E-2</v>
      </c>
      <c r="BF1294" s="17">
        <v>0.10124752039043</v>
      </c>
      <c r="BG1294" s="17">
        <v>0.110954382891206</v>
      </c>
      <c r="BH1294" s="17">
        <v>2.7395339035171801E-2</v>
      </c>
      <c r="BI1294" s="17">
        <v>3.7648023964597398E-2</v>
      </c>
      <c r="BJ1294" s="17">
        <v>0.148805432227444</v>
      </c>
      <c r="BK1294" s="17">
        <v>0.18028394443932</v>
      </c>
      <c r="BL1294" s="17"/>
      <c r="BM1294" s="17">
        <v>0.12106957996072699</v>
      </c>
      <c r="BN1294" s="17">
        <v>7.6493360652191894E-2</v>
      </c>
      <c r="BO1294" s="17">
        <v>0.111557033414024</v>
      </c>
      <c r="BP1294" s="17">
        <v>9.4112278416403294E-2</v>
      </c>
      <c r="BQ1294" s="17">
        <v>8.7354751115391996E-2</v>
      </c>
      <c r="BR1294" s="17">
        <v>0.17320612276521299</v>
      </c>
      <c r="BS1294" s="17"/>
      <c r="BT1294" s="17">
        <v>0.108923356917629</v>
      </c>
      <c r="BU1294" s="17">
        <v>9.3094540823612501E-2</v>
      </c>
      <c r="BV1294" s="17"/>
      <c r="BW1294" s="17">
        <v>9.9528671669393304E-2</v>
      </c>
      <c r="BX1294" s="17">
        <v>9.2109029068996706E-2</v>
      </c>
      <c r="BY1294" s="17"/>
      <c r="BZ1294" s="17">
        <v>9.5289000966182397E-2</v>
      </c>
      <c r="CA1294" s="17">
        <v>0.118758873805863</v>
      </c>
      <c r="CB1294" s="17">
        <v>0.12485592112723599</v>
      </c>
      <c r="CC1294" s="17"/>
      <c r="CD1294" s="17">
        <v>9.7405579265114395E-2</v>
      </c>
      <c r="CE1294" s="17">
        <v>8.5592184948376504E-2</v>
      </c>
      <c r="CF1294" s="17">
        <v>0.112463671663765</v>
      </c>
      <c r="CG1294" s="17"/>
      <c r="CH1294" s="17">
        <v>9.8243029260672493E-2</v>
      </c>
      <c r="CI1294" s="17">
        <v>0.112016279803085</v>
      </c>
      <c r="CJ1294" s="17">
        <v>8.8484669714133199E-2</v>
      </c>
      <c r="CK1294" s="17"/>
      <c r="CL1294" s="17">
        <v>0.10787974677164699</v>
      </c>
      <c r="CM1294" s="17">
        <v>9.6677734406662399E-2</v>
      </c>
      <c r="CN1294" s="17"/>
      <c r="CO1294" s="17">
        <v>0.17009398979531101</v>
      </c>
      <c r="CP1294" s="17">
        <v>0.11930165827991999</v>
      </c>
      <c r="CQ1294" s="17">
        <v>8.9956224273012295E-2</v>
      </c>
      <c r="CR1294" s="17">
        <v>6.3196722591903898E-2</v>
      </c>
    </row>
    <row r="1295" spans="2:96" x14ac:dyDescent="0.25">
      <c r="B1295" t="s">
        <v>202</v>
      </c>
      <c r="C1295" s="17">
        <v>5.1827486746867997E-2</v>
      </c>
      <c r="D1295" s="17">
        <v>4.7133936683797298E-2</v>
      </c>
      <c r="E1295" s="17">
        <v>5.6702273796248398E-2</v>
      </c>
      <c r="F1295" s="17"/>
      <c r="G1295" s="17">
        <v>6.8745916459037507E-2</v>
      </c>
      <c r="H1295" s="17">
        <v>5.67190852949397E-2</v>
      </c>
      <c r="I1295" s="17">
        <v>5.5386205668778103E-2</v>
      </c>
      <c r="J1295" s="17">
        <v>3.3669185517073201E-2</v>
      </c>
      <c r="K1295" s="17">
        <v>3.6819749207435103E-2</v>
      </c>
      <c r="L1295" s="17">
        <v>5.85734977442312E-2</v>
      </c>
      <c r="M1295" s="17"/>
      <c r="N1295" s="17">
        <v>4.1295618948619897E-2</v>
      </c>
      <c r="O1295" s="17">
        <v>6.2031638637269501E-2</v>
      </c>
      <c r="P1295" s="17">
        <v>5.4823230722392403E-2</v>
      </c>
      <c r="Q1295" s="17">
        <v>4.8452293266811497E-2</v>
      </c>
      <c r="R1295" s="17"/>
      <c r="S1295" s="17">
        <v>4.1111498392877303E-2</v>
      </c>
      <c r="T1295" s="17">
        <v>4.3933776496527098E-2</v>
      </c>
      <c r="U1295" s="17">
        <v>6.9066396203989702E-2</v>
      </c>
      <c r="V1295" s="17">
        <v>4.6932436581899703E-2</v>
      </c>
      <c r="W1295" s="17">
        <v>6.6955527128582201E-2</v>
      </c>
      <c r="X1295" s="17">
        <v>7.9604982669411906E-2</v>
      </c>
      <c r="Y1295" s="17">
        <v>4.3935093691666503E-2</v>
      </c>
      <c r="Z1295" s="17">
        <v>4.5462803816211803E-2</v>
      </c>
      <c r="AA1295" s="17">
        <v>5.1197987644409297E-2</v>
      </c>
      <c r="AB1295" s="17">
        <v>3.9483593897949698E-2</v>
      </c>
      <c r="AC1295" s="17">
        <v>4.8526874234021897E-2</v>
      </c>
      <c r="AD1295" s="17">
        <v>6.0642872046557397E-2</v>
      </c>
      <c r="AE1295" s="17"/>
      <c r="AF1295" s="17">
        <v>5.8570187001216002E-2</v>
      </c>
      <c r="AG1295" s="17">
        <v>2.7956820230567701E-2</v>
      </c>
      <c r="AH1295" s="17">
        <v>3.2275861366483402E-2</v>
      </c>
      <c r="AI1295" s="17">
        <v>3.5283139328713901E-2</v>
      </c>
      <c r="AJ1295" s="17">
        <v>8.7838123394908194E-2</v>
      </c>
      <c r="AK1295" s="17"/>
      <c r="AL1295" s="17">
        <v>7.1376560413529994E-2</v>
      </c>
      <c r="AM1295" s="17">
        <v>2.20184118235827E-2</v>
      </c>
      <c r="AN1295" s="17">
        <v>4.0101303241534401E-2</v>
      </c>
      <c r="AO1295" s="17"/>
      <c r="AP1295" s="17">
        <v>3.4696550071604999E-2</v>
      </c>
      <c r="AQ1295" s="17">
        <v>6.8194456012260804E-2</v>
      </c>
      <c r="AR1295" s="17">
        <v>6.4075279056799203E-2</v>
      </c>
      <c r="AS1295" s="17">
        <v>3.02973402038655E-2</v>
      </c>
      <c r="AT1295" s="17">
        <v>3.06007250774212E-2</v>
      </c>
      <c r="AU1295" s="17"/>
      <c r="AV1295" s="17">
        <v>0</v>
      </c>
      <c r="AW1295" s="17">
        <v>1.16732079950349E-2</v>
      </c>
      <c r="AX1295" s="17">
        <v>7.9003308031393701E-2</v>
      </c>
      <c r="AY1295" s="17">
        <v>4.5798192404756299E-2</v>
      </c>
      <c r="AZ1295" s="17">
        <v>5.6703152757414499E-2</v>
      </c>
      <c r="BA1295" s="17">
        <v>4.3916284475848603E-2</v>
      </c>
      <c r="BB1295" s="17">
        <v>2.3044728505057802E-2</v>
      </c>
      <c r="BC1295" s="17">
        <v>6.7676097029238505E-2</v>
      </c>
      <c r="BD1295" s="17">
        <v>5.6274162601908997E-2</v>
      </c>
      <c r="BE1295" s="17">
        <v>7.0758278560888399E-2</v>
      </c>
      <c r="BF1295" s="17">
        <v>7.2014528257655003E-2</v>
      </c>
      <c r="BG1295" s="17">
        <v>3.3843154874139303E-2</v>
      </c>
      <c r="BH1295" s="17">
        <v>3.9603816426328202E-2</v>
      </c>
      <c r="BI1295" s="17">
        <v>1.9175965034947201E-2</v>
      </c>
      <c r="BJ1295" s="17">
        <v>5.95783277545004E-2</v>
      </c>
      <c r="BK1295" s="17">
        <v>1.35072136105466E-2</v>
      </c>
      <c r="BL1295" s="17"/>
      <c r="BM1295" s="17">
        <v>4.6371890966114902E-2</v>
      </c>
      <c r="BN1295" s="17">
        <v>5.78471565730816E-2</v>
      </c>
      <c r="BO1295" s="17">
        <v>5.2788577937968102E-2</v>
      </c>
      <c r="BP1295" s="17">
        <v>4.0240495967990599E-2</v>
      </c>
      <c r="BQ1295" s="17">
        <v>6.1355670183771097E-2</v>
      </c>
      <c r="BR1295" s="17">
        <v>6.3326584922799606E-2</v>
      </c>
      <c r="BS1295" s="17"/>
      <c r="BT1295" s="17">
        <v>4.1826478423239798E-2</v>
      </c>
      <c r="BU1295" s="17">
        <v>6.3362157904667801E-2</v>
      </c>
      <c r="BV1295" s="17"/>
      <c r="BW1295" s="17">
        <v>3.9300376000196202E-2</v>
      </c>
      <c r="BX1295" s="17">
        <v>5.3609344393687697E-2</v>
      </c>
      <c r="BY1295" s="17"/>
      <c r="BZ1295" s="17">
        <v>5.0147601062680403E-2</v>
      </c>
      <c r="CA1295" s="17">
        <v>6.3002823917724396E-2</v>
      </c>
      <c r="CB1295" s="17">
        <v>1.32087388615555E-2</v>
      </c>
      <c r="CC1295" s="17"/>
      <c r="CD1295" s="17">
        <v>4.6570444712183502E-2</v>
      </c>
      <c r="CE1295" s="17">
        <v>6.0044488078615503E-2</v>
      </c>
      <c r="CF1295" s="17">
        <v>5.6706694724592201E-2</v>
      </c>
      <c r="CG1295" s="17"/>
      <c r="CH1295" s="17">
        <v>4.9278299117326403E-2</v>
      </c>
      <c r="CI1295" s="17">
        <v>7.5909095434829502E-2</v>
      </c>
      <c r="CJ1295" s="17">
        <v>3.9061121952410502E-2</v>
      </c>
      <c r="CK1295" s="17"/>
      <c r="CL1295" s="17">
        <v>3.6646661729622103E-2</v>
      </c>
      <c r="CM1295" s="17">
        <v>5.5634805982682702E-2</v>
      </c>
      <c r="CN1295" s="17"/>
      <c r="CO1295" s="17">
        <v>5.7117437457699698E-2</v>
      </c>
      <c r="CP1295" s="17">
        <v>5.81064781116713E-2</v>
      </c>
      <c r="CQ1295" s="17">
        <v>4.54738014209594E-2</v>
      </c>
      <c r="CR1295" s="17">
        <v>5.0221787628229299E-2</v>
      </c>
    </row>
    <row r="1296" spans="2:96" x14ac:dyDescent="0.25">
      <c r="C1296" s="17"/>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c r="AD1296" s="17"/>
      <c r="AE1296" s="17"/>
      <c r="AF1296" s="17"/>
      <c r="AG1296" s="17"/>
      <c r="AH1296" s="17"/>
      <c r="AI1296" s="17"/>
      <c r="AJ1296" s="17"/>
      <c r="AK1296" s="17"/>
      <c r="AL1296" s="17"/>
      <c r="AM1296" s="17"/>
      <c r="AN1296" s="17"/>
      <c r="AO1296" s="17"/>
      <c r="AP1296" s="17"/>
      <c r="AQ1296" s="17"/>
      <c r="AR1296" s="17"/>
      <c r="AS1296" s="17"/>
      <c r="AT1296" s="17"/>
      <c r="AU1296" s="17"/>
      <c r="AV1296" s="17"/>
      <c r="AW1296" s="17"/>
      <c r="AX1296" s="17"/>
      <c r="AY1296" s="17"/>
      <c r="AZ1296" s="17"/>
      <c r="BA1296" s="17"/>
      <c r="BB1296" s="17"/>
      <c r="BC1296" s="17"/>
      <c r="BD1296" s="17"/>
      <c r="BE1296" s="17"/>
      <c r="BF1296" s="17"/>
      <c r="BG1296" s="17"/>
      <c r="BH1296" s="17"/>
      <c r="BI1296" s="17"/>
      <c r="BJ1296" s="17"/>
      <c r="BK1296" s="17"/>
      <c r="BL1296" s="17"/>
      <c r="BM1296" s="17"/>
      <c r="BN1296" s="17"/>
      <c r="BO1296" s="17"/>
      <c r="BP1296" s="17"/>
      <c r="BQ1296" s="17"/>
      <c r="BR1296" s="17"/>
      <c r="BS1296" s="17"/>
      <c r="BT1296" s="17"/>
      <c r="BU1296" s="17"/>
      <c r="BV1296" s="17"/>
      <c r="BW1296" s="17"/>
      <c r="BX1296" s="17"/>
      <c r="BY1296" s="17"/>
      <c r="BZ1296" s="17"/>
      <c r="CA1296" s="17"/>
      <c r="CB1296" s="17"/>
      <c r="CC1296" s="17"/>
      <c r="CD1296" s="17"/>
      <c r="CE1296" s="17"/>
      <c r="CF1296" s="17"/>
      <c r="CG1296" s="17"/>
      <c r="CH1296" s="17"/>
      <c r="CI1296" s="17"/>
      <c r="CJ1296" s="17"/>
      <c r="CK1296" s="17"/>
      <c r="CL1296" s="17"/>
      <c r="CM1296" s="17"/>
      <c r="CN1296" s="17"/>
      <c r="CO1296" s="17"/>
      <c r="CP1296" s="17"/>
      <c r="CQ1296" s="17"/>
      <c r="CR1296" s="17"/>
    </row>
    <row r="1297" spans="2:96" x14ac:dyDescent="0.25">
      <c r="B1297" s="6" t="s">
        <v>574</v>
      </c>
      <c r="C1297" s="17"/>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c r="AD1297" s="17"/>
      <c r="AE1297" s="17"/>
      <c r="AF1297" s="17"/>
      <c r="AG1297" s="17"/>
      <c r="AH1297" s="17"/>
      <c r="AI1297" s="17"/>
      <c r="AJ1297" s="17"/>
      <c r="AK1297" s="17"/>
      <c r="AL1297" s="17"/>
      <c r="AM1297" s="17"/>
      <c r="AN1297" s="17"/>
      <c r="AO1297" s="17"/>
      <c r="AP1297" s="17"/>
      <c r="AQ1297" s="17"/>
      <c r="AR1297" s="17"/>
      <c r="AS1297" s="17"/>
      <c r="AT1297" s="17"/>
      <c r="AU1297" s="17"/>
      <c r="AV1297" s="17"/>
      <c r="AW1297" s="17"/>
      <c r="AX1297" s="17"/>
      <c r="AY1297" s="17"/>
      <c r="AZ1297" s="17"/>
      <c r="BA1297" s="17"/>
      <c r="BB1297" s="17"/>
      <c r="BC1297" s="17"/>
      <c r="BD1297" s="17"/>
      <c r="BE1297" s="17"/>
      <c r="BF1297" s="17"/>
      <c r="BG1297" s="17"/>
      <c r="BH1297" s="17"/>
      <c r="BI1297" s="17"/>
      <c r="BJ1297" s="17"/>
      <c r="BK1297" s="17"/>
      <c r="BL1297" s="17"/>
      <c r="BM1297" s="17"/>
      <c r="BN1297" s="17"/>
      <c r="BO1297" s="17"/>
      <c r="BP1297" s="17"/>
      <c r="BQ1297" s="17"/>
      <c r="BR1297" s="17"/>
      <c r="BS1297" s="17"/>
      <c r="BT1297" s="17"/>
      <c r="BU1297" s="17"/>
      <c r="BV1297" s="17"/>
      <c r="BW1297" s="17"/>
      <c r="BX1297" s="17"/>
      <c r="BY1297" s="17"/>
      <c r="BZ1297" s="17"/>
      <c r="CA1297" s="17"/>
      <c r="CB1297" s="17"/>
      <c r="CC1297" s="17"/>
      <c r="CD1297" s="17"/>
      <c r="CE1297" s="17"/>
      <c r="CF1297" s="17"/>
      <c r="CG1297" s="17"/>
      <c r="CH1297" s="17"/>
      <c r="CI1297" s="17"/>
      <c r="CJ1297" s="17"/>
      <c r="CK1297" s="17"/>
      <c r="CL1297" s="17"/>
      <c r="CM1297" s="17"/>
      <c r="CN1297" s="17"/>
      <c r="CO1297" s="17"/>
      <c r="CP1297" s="17"/>
      <c r="CQ1297" s="17"/>
      <c r="CR1297" s="17"/>
    </row>
    <row r="1298" spans="2:96" x14ac:dyDescent="0.25">
      <c r="B1298" s="24" t="s">
        <v>123</v>
      </c>
      <c r="C1298" s="17"/>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c r="AD1298" s="17"/>
      <c r="AE1298" s="17"/>
      <c r="AF1298" s="17"/>
      <c r="AG1298" s="17"/>
      <c r="AH1298" s="17"/>
      <c r="AI1298" s="17"/>
      <c r="AJ1298" s="17"/>
      <c r="AK1298" s="17"/>
      <c r="AL1298" s="17"/>
      <c r="AM1298" s="17"/>
      <c r="AN1298" s="17"/>
      <c r="AO1298" s="17"/>
      <c r="AP1298" s="17"/>
      <c r="AQ1298" s="17"/>
      <c r="AR1298" s="17"/>
      <c r="AS1298" s="17"/>
      <c r="AT1298" s="17"/>
      <c r="AU1298" s="17"/>
      <c r="AV1298" s="17"/>
      <c r="AW1298" s="17"/>
      <c r="AX1298" s="17"/>
      <c r="AY1298" s="17"/>
      <c r="AZ1298" s="17"/>
      <c r="BA1298" s="17"/>
      <c r="BB1298" s="17"/>
      <c r="BC1298" s="17"/>
      <c r="BD1298" s="17"/>
      <c r="BE1298" s="17"/>
      <c r="BF1298" s="17"/>
      <c r="BG1298" s="17"/>
      <c r="BH1298" s="17"/>
      <c r="BI1298" s="17"/>
      <c r="BJ1298" s="17"/>
      <c r="BK1298" s="17"/>
      <c r="BL1298" s="17"/>
      <c r="BM1298" s="17"/>
      <c r="BN1298" s="17"/>
      <c r="BO1298" s="17"/>
      <c r="BP1298" s="17"/>
      <c r="BQ1298" s="17"/>
      <c r="BR1298" s="17"/>
      <c r="BS1298" s="17"/>
      <c r="BT1298" s="17"/>
      <c r="BU1298" s="17"/>
      <c r="BV1298" s="17"/>
      <c r="BW1298" s="17"/>
      <c r="BX1298" s="17"/>
      <c r="BY1298" s="17"/>
      <c r="BZ1298" s="17"/>
      <c r="CA1298" s="17"/>
      <c r="CB1298" s="17"/>
      <c r="CC1298" s="17"/>
      <c r="CD1298" s="17"/>
      <c r="CE1298" s="17"/>
      <c r="CF1298" s="17"/>
      <c r="CG1298" s="17"/>
      <c r="CH1298" s="17"/>
      <c r="CI1298" s="17"/>
      <c r="CJ1298" s="17"/>
      <c r="CK1298" s="17"/>
      <c r="CL1298" s="17"/>
      <c r="CM1298" s="17"/>
      <c r="CN1298" s="17"/>
      <c r="CO1298" s="17"/>
      <c r="CP1298" s="17"/>
      <c r="CQ1298" s="17"/>
      <c r="CR1298" s="17"/>
    </row>
    <row r="1299" spans="2:96" x14ac:dyDescent="0.25">
      <c r="B1299" t="s">
        <v>568</v>
      </c>
      <c r="C1299" s="17">
        <v>0.63312267133351197</v>
      </c>
      <c r="D1299" s="17">
        <v>0.60636469519942104</v>
      </c>
      <c r="E1299" s="17">
        <v>0.66156980698397205</v>
      </c>
      <c r="F1299" s="17"/>
      <c r="G1299" s="17">
        <v>0.37352678642313197</v>
      </c>
      <c r="H1299" s="17">
        <v>0.53112605098672405</v>
      </c>
      <c r="I1299" s="17">
        <v>0.66203561798071797</v>
      </c>
      <c r="J1299" s="17">
        <v>0.68385587483536903</v>
      </c>
      <c r="K1299" s="17">
        <v>0.73403088326611199</v>
      </c>
      <c r="L1299" s="17">
        <v>0.75663584170159004</v>
      </c>
      <c r="M1299" s="17"/>
      <c r="N1299" s="17">
        <v>0.67125281377790302</v>
      </c>
      <c r="O1299" s="17">
        <v>0.68477322213557401</v>
      </c>
      <c r="P1299" s="17">
        <v>0.60095184384169198</v>
      </c>
      <c r="Q1299" s="17">
        <v>0.56954924390176498</v>
      </c>
      <c r="R1299" s="17"/>
      <c r="S1299" s="17">
        <v>0.55959232525577796</v>
      </c>
      <c r="T1299" s="17">
        <v>0.59782400079839604</v>
      </c>
      <c r="U1299" s="17">
        <v>0.61454554090715596</v>
      </c>
      <c r="V1299" s="17">
        <v>0.71357801329718096</v>
      </c>
      <c r="W1299" s="17">
        <v>0.63466125576516597</v>
      </c>
      <c r="X1299" s="17">
        <v>0.66185535598336898</v>
      </c>
      <c r="Y1299" s="17">
        <v>0.62464816469684503</v>
      </c>
      <c r="Z1299" s="17">
        <v>0.62859925013603801</v>
      </c>
      <c r="AA1299" s="17">
        <v>0.65097031401226702</v>
      </c>
      <c r="AB1299" s="17">
        <v>0.65625518625575197</v>
      </c>
      <c r="AC1299" s="17">
        <v>0.65490408022649704</v>
      </c>
      <c r="AD1299" s="17">
        <v>0.70555660361828398</v>
      </c>
      <c r="AE1299" s="17"/>
      <c r="AF1299" s="17">
        <v>0.65874373763153604</v>
      </c>
      <c r="AG1299" s="17">
        <v>0.60264199383310402</v>
      </c>
      <c r="AH1299" s="17">
        <v>0.78650006899842595</v>
      </c>
      <c r="AI1299" s="17">
        <v>0.53852611417338903</v>
      </c>
      <c r="AJ1299" s="17">
        <v>0.64197657368226602</v>
      </c>
      <c r="AK1299" s="17"/>
      <c r="AL1299" s="17">
        <v>0.60664959581238698</v>
      </c>
      <c r="AM1299" s="17">
        <v>0.62725268206042195</v>
      </c>
      <c r="AN1299" s="17">
        <v>0.70706196411296096</v>
      </c>
      <c r="AO1299" s="17"/>
      <c r="AP1299" s="17">
        <v>0.63362460593715098</v>
      </c>
      <c r="AQ1299" s="17">
        <v>0.64367026707858299</v>
      </c>
      <c r="AR1299" s="17">
        <v>0.61463473793259604</v>
      </c>
      <c r="AS1299" s="17">
        <v>0.61838932342230901</v>
      </c>
      <c r="AT1299" s="17">
        <v>0.67317689098412603</v>
      </c>
      <c r="AU1299" s="17"/>
      <c r="AV1299" s="17">
        <v>0.152769603320837</v>
      </c>
      <c r="AW1299" s="17">
        <v>0.56886039802649502</v>
      </c>
      <c r="AX1299" s="17">
        <v>0.60311621398461801</v>
      </c>
      <c r="AY1299" s="17">
        <v>0.58241366766723601</v>
      </c>
      <c r="AZ1299" s="17">
        <v>0.59335219218771795</v>
      </c>
      <c r="BA1299" s="17">
        <v>0.67805084756175904</v>
      </c>
      <c r="BB1299" s="17">
        <v>0.62973330119717597</v>
      </c>
      <c r="BC1299" s="17">
        <v>0.58578263505186801</v>
      </c>
      <c r="BD1299" s="17">
        <v>0.62779212428322895</v>
      </c>
      <c r="BE1299" s="17">
        <v>0.66946956811832603</v>
      </c>
      <c r="BF1299" s="17">
        <v>0.65962398542045497</v>
      </c>
      <c r="BG1299" s="17">
        <v>0.70553216148263298</v>
      </c>
      <c r="BH1299" s="17">
        <v>0.82461365196797398</v>
      </c>
      <c r="BI1299" s="17">
        <v>0.62067393084393896</v>
      </c>
      <c r="BJ1299" s="17">
        <v>0.503328975402901</v>
      </c>
      <c r="BK1299" s="17">
        <v>0.61128626749529502</v>
      </c>
      <c r="BL1299" s="17"/>
      <c r="BM1299" s="17">
        <v>0.51439743510678504</v>
      </c>
      <c r="BN1299" s="17">
        <v>0.66983206678904395</v>
      </c>
      <c r="BO1299" s="17">
        <v>0.62632242547281303</v>
      </c>
      <c r="BP1299" s="17">
        <v>0.67648730638626497</v>
      </c>
      <c r="BQ1299" s="17">
        <v>0.757494927420297</v>
      </c>
      <c r="BR1299" s="17">
        <v>0.55677780538257404</v>
      </c>
      <c r="BS1299" s="17"/>
      <c r="BT1299" s="17">
        <v>0.62009091678850403</v>
      </c>
      <c r="BU1299" s="17">
        <v>0.66338622626558097</v>
      </c>
      <c r="BV1299" s="17"/>
      <c r="BW1299" s="17">
        <v>0.61755064304594298</v>
      </c>
      <c r="BX1299" s="17">
        <v>0.65449844235297105</v>
      </c>
      <c r="BY1299" s="17"/>
      <c r="BZ1299" s="17">
        <v>0.64765665415246998</v>
      </c>
      <c r="CA1299" s="17">
        <v>0.61041370497127001</v>
      </c>
      <c r="CB1299" s="17">
        <v>0.56963521632918201</v>
      </c>
      <c r="CC1299" s="17"/>
      <c r="CD1299" s="17">
        <v>0.65943676703917498</v>
      </c>
      <c r="CE1299" s="17">
        <v>0.57934536585732599</v>
      </c>
      <c r="CF1299" s="17">
        <v>0.600571952655098</v>
      </c>
      <c r="CG1299" s="17"/>
      <c r="CH1299" s="17">
        <v>0.65611188977853097</v>
      </c>
      <c r="CI1299" s="17">
        <v>0.58170784456108604</v>
      </c>
      <c r="CJ1299" s="17">
        <v>0.61507507997672894</v>
      </c>
      <c r="CK1299" s="17"/>
      <c r="CL1299" s="17">
        <v>0.65578804725469397</v>
      </c>
      <c r="CM1299" s="17">
        <v>0.61147346908834599</v>
      </c>
      <c r="CN1299" s="17"/>
      <c r="CO1299" s="17">
        <v>0.49527670467970802</v>
      </c>
      <c r="CP1299" s="17">
        <v>0.64604259324051505</v>
      </c>
      <c r="CQ1299" s="17">
        <v>0.65976118114712201</v>
      </c>
      <c r="CR1299" s="17">
        <v>0.60701626492767302</v>
      </c>
    </row>
    <row r="1300" spans="2:96" x14ac:dyDescent="0.25">
      <c r="B1300" t="s">
        <v>569</v>
      </c>
      <c r="C1300" s="17">
        <v>0.51459037387868201</v>
      </c>
      <c r="D1300" s="17">
        <v>0.52808343771034605</v>
      </c>
      <c r="E1300" s="17">
        <v>0.50207761639725701</v>
      </c>
      <c r="F1300" s="17"/>
      <c r="G1300" s="17">
        <v>0.49158021903077698</v>
      </c>
      <c r="H1300" s="17">
        <v>0.462553766525162</v>
      </c>
      <c r="I1300" s="17">
        <v>0.55043473334170301</v>
      </c>
      <c r="J1300" s="17">
        <v>0.54039826732409402</v>
      </c>
      <c r="K1300" s="17">
        <v>0.49981755233922698</v>
      </c>
      <c r="L1300" s="17">
        <v>0.53217455518081402</v>
      </c>
      <c r="M1300" s="17"/>
      <c r="N1300" s="17">
        <v>0.57308350496957094</v>
      </c>
      <c r="O1300" s="17">
        <v>0.548691743604383</v>
      </c>
      <c r="P1300" s="17">
        <v>0.472717798353189</v>
      </c>
      <c r="Q1300" s="17">
        <v>0.45434844726989698</v>
      </c>
      <c r="R1300" s="17"/>
      <c r="S1300" s="17">
        <v>0.53678932222245601</v>
      </c>
      <c r="T1300" s="17">
        <v>0.47710491263253801</v>
      </c>
      <c r="U1300" s="17">
        <v>0.45060854101645198</v>
      </c>
      <c r="V1300" s="17">
        <v>0.50865176511039301</v>
      </c>
      <c r="W1300" s="17">
        <v>0.52872361822200897</v>
      </c>
      <c r="X1300" s="17">
        <v>0.55468872567236305</v>
      </c>
      <c r="Y1300" s="17">
        <v>0.50682286379945896</v>
      </c>
      <c r="Z1300" s="17">
        <v>0.51028287407454598</v>
      </c>
      <c r="AA1300" s="17">
        <v>0.50489849804079301</v>
      </c>
      <c r="AB1300" s="17">
        <v>0.56421904048777705</v>
      </c>
      <c r="AC1300" s="17">
        <v>0.59343171420104301</v>
      </c>
      <c r="AD1300" s="17">
        <v>0.39077263496671399</v>
      </c>
      <c r="AE1300" s="17"/>
      <c r="AF1300" s="17">
        <v>0.54502410589191697</v>
      </c>
      <c r="AG1300" s="17">
        <v>0.50166068905080996</v>
      </c>
      <c r="AH1300" s="17">
        <v>0.53071969944684405</v>
      </c>
      <c r="AI1300" s="17">
        <v>0.57966580474723095</v>
      </c>
      <c r="AJ1300" s="17">
        <v>0.49686780271463699</v>
      </c>
      <c r="AK1300" s="17"/>
      <c r="AL1300" s="17">
        <v>0.54806708482321298</v>
      </c>
      <c r="AM1300" s="17">
        <v>0.521704571742857</v>
      </c>
      <c r="AN1300" s="17">
        <v>0.55291991753612402</v>
      </c>
      <c r="AO1300" s="17"/>
      <c r="AP1300" s="17">
        <v>0.44051796129237197</v>
      </c>
      <c r="AQ1300" s="17">
        <v>0.51327788544015496</v>
      </c>
      <c r="AR1300" s="17">
        <v>0.59096109100976402</v>
      </c>
      <c r="AS1300" s="17">
        <v>0.53003565049962498</v>
      </c>
      <c r="AT1300" s="17">
        <v>0.56516584672750503</v>
      </c>
      <c r="AU1300" s="17"/>
      <c r="AV1300" s="17">
        <v>0.15759437761936301</v>
      </c>
      <c r="AW1300" s="17">
        <v>0.46606673937615101</v>
      </c>
      <c r="AX1300" s="17">
        <v>0.568063520995571</v>
      </c>
      <c r="AY1300" s="17">
        <v>0.55743669878705304</v>
      </c>
      <c r="AZ1300" s="17">
        <v>0.44364423923529001</v>
      </c>
      <c r="BA1300" s="17">
        <v>0.534609804823166</v>
      </c>
      <c r="BB1300" s="17">
        <v>0.47304290700933899</v>
      </c>
      <c r="BC1300" s="17">
        <v>0.55139750935968102</v>
      </c>
      <c r="BD1300" s="17">
        <v>0.48006859367718402</v>
      </c>
      <c r="BE1300" s="17">
        <v>0.55189879161629896</v>
      </c>
      <c r="BF1300" s="17">
        <v>0.48943022795242003</v>
      </c>
      <c r="BG1300" s="17">
        <v>0.557746838526333</v>
      </c>
      <c r="BH1300" s="17">
        <v>0.53847176514726502</v>
      </c>
      <c r="BI1300" s="17">
        <v>0.47150829519785098</v>
      </c>
      <c r="BJ1300" s="17">
        <v>0.55853307452623002</v>
      </c>
      <c r="BK1300" s="17">
        <v>0.644845670160757</v>
      </c>
      <c r="BL1300" s="17"/>
      <c r="BM1300" s="17">
        <v>0.55653430440431095</v>
      </c>
      <c r="BN1300" s="17">
        <v>0.51964480082648701</v>
      </c>
      <c r="BO1300" s="17">
        <v>0.44183223273963101</v>
      </c>
      <c r="BP1300" s="17">
        <v>0.52646725349792201</v>
      </c>
      <c r="BQ1300" s="17">
        <v>0.551652736144992</v>
      </c>
      <c r="BR1300" s="17">
        <v>0.39500330184417598</v>
      </c>
      <c r="BS1300" s="17"/>
      <c r="BT1300" s="17">
        <v>0.51715685232133302</v>
      </c>
      <c r="BU1300" s="17">
        <v>0.51585925024684498</v>
      </c>
      <c r="BV1300" s="17"/>
      <c r="BW1300" s="17">
        <v>0.54186092095869098</v>
      </c>
      <c r="BX1300" s="17">
        <v>0.51281799803069195</v>
      </c>
      <c r="BY1300" s="17"/>
      <c r="BZ1300" s="17">
        <v>0.52463633221466099</v>
      </c>
      <c r="CA1300" s="17">
        <v>0.48644262224691898</v>
      </c>
      <c r="CB1300" s="17">
        <v>0.51907013792346701</v>
      </c>
      <c r="CC1300" s="17"/>
      <c r="CD1300" s="17">
        <v>0.52331024401215198</v>
      </c>
      <c r="CE1300" s="17">
        <v>0.51409240105429399</v>
      </c>
      <c r="CF1300" s="17">
        <v>0.60613659176880497</v>
      </c>
      <c r="CG1300" s="17"/>
      <c r="CH1300" s="17">
        <v>0.52232305939237</v>
      </c>
      <c r="CI1300" s="17">
        <v>0.49817532956215299</v>
      </c>
      <c r="CJ1300" s="17">
        <v>0.54431410957716098</v>
      </c>
      <c r="CK1300" s="17"/>
      <c r="CL1300" s="17">
        <v>0.530326815364211</v>
      </c>
      <c r="CM1300" s="17">
        <v>0.50190281189328101</v>
      </c>
      <c r="CN1300" s="17"/>
      <c r="CO1300" s="17">
        <v>0.50627862554345704</v>
      </c>
      <c r="CP1300" s="17">
        <v>0.50654499750986504</v>
      </c>
      <c r="CQ1300" s="17">
        <v>0.50370197734990496</v>
      </c>
      <c r="CR1300" s="17">
        <v>0.55411500896008503</v>
      </c>
    </row>
    <row r="1301" spans="2:96" x14ac:dyDescent="0.25">
      <c r="B1301" t="s">
        <v>570</v>
      </c>
      <c r="C1301" s="17">
        <v>0.39487174753550702</v>
      </c>
      <c r="D1301" s="17">
        <v>0.39241868009815201</v>
      </c>
      <c r="E1301" s="17">
        <v>0.39833767888138499</v>
      </c>
      <c r="F1301" s="17"/>
      <c r="G1301" s="17">
        <v>0.47482343888160899</v>
      </c>
      <c r="H1301" s="17">
        <v>0.40284401095718803</v>
      </c>
      <c r="I1301" s="17">
        <v>0.42031721964428698</v>
      </c>
      <c r="J1301" s="17">
        <v>0.33118137190272001</v>
      </c>
      <c r="K1301" s="17">
        <v>0.33455686377962501</v>
      </c>
      <c r="L1301" s="17">
        <v>0.40692611245843702</v>
      </c>
      <c r="M1301" s="17"/>
      <c r="N1301" s="17">
        <v>0.43617479206858101</v>
      </c>
      <c r="O1301" s="17">
        <v>0.398425565882289</v>
      </c>
      <c r="P1301" s="17">
        <v>0.37693771266882697</v>
      </c>
      <c r="Q1301" s="17">
        <v>0.357957505988374</v>
      </c>
      <c r="R1301" s="17"/>
      <c r="S1301" s="17">
        <v>0.50444647662276698</v>
      </c>
      <c r="T1301" s="17">
        <v>0.36516649146941499</v>
      </c>
      <c r="U1301" s="17">
        <v>0.362514782920837</v>
      </c>
      <c r="V1301" s="17">
        <v>0.45880996386523498</v>
      </c>
      <c r="W1301" s="17">
        <v>0.33207419540516198</v>
      </c>
      <c r="X1301" s="17">
        <v>0.38859290015626302</v>
      </c>
      <c r="Y1301" s="17">
        <v>0.38180414085423298</v>
      </c>
      <c r="Z1301" s="17">
        <v>0.38377815947389599</v>
      </c>
      <c r="AA1301" s="17">
        <v>0.39033585256776299</v>
      </c>
      <c r="AB1301" s="17">
        <v>0.38301329411621199</v>
      </c>
      <c r="AC1301" s="17">
        <v>0.33604697311697201</v>
      </c>
      <c r="AD1301" s="17">
        <v>0.27211088701413499</v>
      </c>
      <c r="AE1301" s="17"/>
      <c r="AF1301" s="17">
        <v>0.400434968167933</v>
      </c>
      <c r="AG1301" s="17">
        <v>0.40066019597167701</v>
      </c>
      <c r="AH1301" s="17">
        <v>0.44971548421774599</v>
      </c>
      <c r="AI1301" s="17">
        <v>0.28584478248869899</v>
      </c>
      <c r="AJ1301" s="17">
        <v>0.38164419802152</v>
      </c>
      <c r="AK1301" s="17"/>
      <c r="AL1301" s="17">
        <v>0.43665663838402902</v>
      </c>
      <c r="AM1301" s="17">
        <v>0.40044496935558599</v>
      </c>
      <c r="AN1301" s="17">
        <v>0.40244205113999798</v>
      </c>
      <c r="AO1301" s="17"/>
      <c r="AP1301" s="17">
        <v>0.33612815214540698</v>
      </c>
      <c r="AQ1301" s="17">
        <v>0.43298711027004799</v>
      </c>
      <c r="AR1301" s="17">
        <v>0.405948939289972</v>
      </c>
      <c r="AS1301" s="17">
        <v>0.47223868158314097</v>
      </c>
      <c r="AT1301" s="17">
        <v>0.45150124920322199</v>
      </c>
      <c r="AU1301" s="17"/>
      <c r="AV1301" s="17">
        <v>0.36847709415683799</v>
      </c>
      <c r="AW1301" s="17">
        <v>0.34206369006409199</v>
      </c>
      <c r="AX1301" s="17">
        <v>0.38278355363880801</v>
      </c>
      <c r="AY1301" s="17">
        <v>0.396548127691978</v>
      </c>
      <c r="AZ1301" s="17">
        <v>0.38656063727477902</v>
      </c>
      <c r="BA1301" s="17">
        <v>0.351456324771735</v>
      </c>
      <c r="BB1301" s="17">
        <v>0.37138262381862902</v>
      </c>
      <c r="BC1301" s="17">
        <v>0.446620325600115</v>
      </c>
      <c r="BD1301" s="17">
        <v>0.39146157629746697</v>
      </c>
      <c r="BE1301" s="17">
        <v>0.40705737812348303</v>
      </c>
      <c r="BF1301" s="17">
        <v>0.40294357962826099</v>
      </c>
      <c r="BG1301" s="17">
        <v>0.38087457367579097</v>
      </c>
      <c r="BH1301" s="17">
        <v>0.48605739775922602</v>
      </c>
      <c r="BI1301" s="17">
        <v>0.37013469912046199</v>
      </c>
      <c r="BJ1301" s="17">
        <v>0.37476607490084801</v>
      </c>
      <c r="BK1301" s="17">
        <v>0.49503992271495401</v>
      </c>
      <c r="BL1301" s="17"/>
      <c r="BM1301" s="17">
        <v>0.45200414130345201</v>
      </c>
      <c r="BN1301" s="17">
        <v>0.389395934790771</v>
      </c>
      <c r="BO1301" s="17">
        <v>0.42110084637333001</v>
      </c>
      <c r="BP1301" s="17">
        <v>0.32876000926912902</v>
      </c>
      <c r="BQ1301" s="17">
        <v>0.37496682059657799</v>
      </c>
      <c r="BR1301" s="17">
        <v>0.397136789042701</v>
      </c>
      <c r="BS1301" s="17"/>
      <c r="BT1301" s="17">
        <v>0.42213942001414501</v>
      </c>
      <c r="BU1301" s="17">
        <v>0.350644664219675</v>
      </c>
      <c r="BV1301" s="17"/>
      <c r="BW1301" s="17">
        <v>0.42808510909949898</v>
      </c>
      <c r="BX1301" s="17">
        <v>0.36275360462807399</v>
      </c>
      <c r="BY1301" s="17"/>
      <c r="BZ1301" s="17">
        <v>0.38796512760732299</v>
      </c>
      <c r="CA1301" s="17">
        <v>0.41208556034765698</v>
      </c>
      <c r="CB1301" s="17">
        <v>0.49130273581616801</v>
      </c>
      <c r="CC1301" s="17"/>
      <c r="CD1301" s="17">
        <v>0.39232300193923098</v>
      </c>
      <c r="CE1301" s="17">
        <v>0.40969032073551098</v>
      </c>
      <c r="CF1301" s="17">
        <v>0.38904821083715402</v>
      </c>
      <c r="CG1301" s="17"/>
      <c r="CH1301" s="17">
        <v>0.39278050630556299</v>
      </c>
      <c r="CI1301" s="17">
        <v>0.39539323474150101</v>
      </c>
      <c r="CJ1301" s="17">
        <v>0.36661156962813801</v>
      </c>
      <c r="CK1301" s="17"/>
      <c r="CL1301" s="17">
        <v>0.40781521272851201</v>
      </c>
      <c r="CM1301" s="17">
        <v>0.38219506905858303</v>
      </c>
      <c r="CN1301" s="17"/>
      <c r="CO1301" s="17">
        <v>0.50944697781885795</v>
      </c>
      <c r="CP1301" s="17">
        <v>0.40693917844465899</v>
      </c>
      <c r="CQ1301" s="17">
        <v>0.39088715601942797</v>
      </c>
      <c r="CR1301" s="17">
        <v>0.33776810297458698</v>
      </c>
    </row>
    <row r="1302" spans="2:96" x14ac:dyDescent="0.25">
      <c r="B1302" t="s">
        <v>571</v>
      </c>
      <c r="C1302" s="17">
        <v>0.32981871857886402</v>
      </c>
      <c r="D1302" s="17">
        <v>0.33914932652360702</v>
      </c>
      <c r="E1302" s="17">
        <v>0.31916680310379703</v>
      </c>
      <c r="F1302" s="17"/>
      <c r="G1302" s="17">
        <v>0.32877041175000998</v>
      </c>
      <c r="H1302" s="17">
        <v>0.36351168220283803</v>
      </c>
      <c r="I1302" s="17">
        <v>0.31394940877605299</v>
      </c>
      <c r="J1302" s="17">
        <v>0.321232752617301</v>
      </c>
      <c r="K1302" s="17">
        <v>0.35438547396619002</v>
      </c>
      <c r="L1302" s="17">
        <v>0.30636470741570698</v>
      </c>
      <c r="M1302" s="17"/>
      <c r="N1302" s="17">
        <v>0.35853783666099698</v>
      </c>
      <c r="O1302" s="17">
        <v>0.339759347277447</v>
      </c>
      <c r="P1302" s="17">
        <v>0.336125633131313</v>
      </c>
      <c r="Q1302" s="17">
        <v>0.28236796463297598</v>
      </c>
      <c r="R1302" s="17"/>
      <c r="S1302" s="17">
        <v>0.35280618373100198</v>
      </c>
      <c r="T1302" s="17">
        <v>0.314207055621821</v>
      </c>
      <c r="U1302" s="17">
        <v>0.313554304286775</v>
      </c>
      <c r="V1302" s="17">
        <v>0.27454104937565599</v>
      </c>
      <c r="W1302" s="17">
        <v>0.34729904323195498</v>
      </c>
      <c r="X1302" s="17">
        <v>0.30245559443387499</v>
      </c>
      <c r="Y1302" s="17">
        <v>0.37483341363239903</v>
      </c>
      <c r="Z1302" s="17">
        <v>0.26185406027809599</v>
      </c>
      <c r="AA1302" s="17">
        <v>0.33906671526119297</v>
      </c>
      <c r="AB1302" s="17">
        <v>0.345825750918482</v>
      </c>
      <c r="AC1302" s="17">
        <v>0.35052075977927499</v>
      </c>
      <c r="AD1302" s="17">
        <v>0.39444219912303602</v>
      </c>
      <c r="AE1302" s="17"/>
      <c r="AF1302" s="17">
        <v>0.29495808124189199</v>
      </c>
      <c r="AG1302" s="17">
        <v>0.33886999556919101</v>
      </c>
      <c r="AH1302" s="17">
        <v>0.36839536724741401</v>
      </c>
      <c r="AI1302" s="17">
        <v>0.33833592616042002</v>
      </c>
      <c r="AJ1302" s="17">
        <v>0.315226331787966</v>
      </c>
      <c r="AK1302" s="17"/>
      <c r="AL1302" s="17">
        <v>0.23322989822489501</v>
      </c>
      <c r="AM1302" s="17">
        <v>0.338369648611476</v>
      </c>
      <c r="AN1302" s="17">
        <v>0.38412785502600799</v>
      </c>
      <c r="AO1302" s="17"/>
      <c r="AP1302" s="17">
        <v>0.25056134834246402</v>
      </c>
      <c r="AQ1302" s="17">
        <v>0.31614266829325899</v>
      </c>
      <c r="AR1302" s="17">
        <v>0.34302460020042003</v>
      </c>
      <c r="AS1302" s="17">
        <v>0.37902211295781402</v>
      </c>
      <c r="AT1302" s="17">
        <v>0.490979703738328</v>
      </c>
      <c r="AU1302" s="17"/>
      <c r="AV1302" s="17">
        <v>0.70324578048060304</v>
      </c>
      <c r="AW1302" s="17">
        <v>0.368592729102243</v>
      </c>
      <c r="AX1302" s="17">
        <v>0.27570266416260503</v>
      </c>
      <c r="AY1302" s="17">
        <v>0.33174758411127497</v>
      </c>
      <c r="AZ1302" s="17">
        <v>0.26388525470239399</v>
      </c>
      <c r="BA1302" s="17">
        <v>0.29529518277445299</v>
      </c>
      <c r="BB1302" s="17">
        <v>0.36147891686802602</v>
      </c>
      <c r="BC1302" s="17">
        <v>0.32875246214948101</v>
      </c>
      <c r="BD1302" s="17">
        <v>0.29783192407015402</v>
      </c>
      <c r="BE1302" s="17">
        <v>0.25374083870926101</v>
      </c>
      <c r="BF1302" s="17">
        <v>0.26261532116672398</v>
      </c>
      <c r="BG1302" s="17">
        <v>0.45280751754474302</v>
      </c>
      <c r="BH1302" s="17">
        <v>0.41354554871473498</v>
      </c>
      <c r="BI1302" s="17">
        <v>0.42114743433801799</v>
      </c>
      <c r="BJ1302" s="17">
        <v>0.42562721509897</v>
      </c>
      <c r="BK1302" s="17">
        <v>0.373246632220819</v>
      </c>
      <c r="BL1302" s="17"/>
      <c r="BM1302" s="17">
        <v>0.36178790688964602</v>
      </c>
      <c r="BN1302" s="17">
        <v>0.33291934988546701</v>
      </c>
      <c r="BO1302" s="17">
        <v>0.32720344343658098</v>
      </c>
      <c r="BP1302" s="17">
        <v>0.30738437583406097</v>
      </c>
      <c r="BQ1302" s="17">
        <v>0.31782759452810999</v>
      </c>
      <c r="BR1302" s="17">
        <v>0.29317960973125601</v>
      </c>
      <c r="BS1302" s="17"/>
      <c r="BT1302" s="17">
        <v>0.32278632700187998</v>
      </c>
      <c r="BU1302" s="17">
        <v>0.33893039934969799</v>
      </c>
      <c r="BV1302" s="17"/>
      <c r="BW1302" s="17">
        <v>0.317554977869837</v>
      </c>
      <c r="BX1302" s="17">
        <v>0.31649157108339598</v>
      </c>
      <c r="BY1302" s="17"/>
      <c r="BZ1302" s="17">
        <v>0.315543473529664</v>
      </c>
      <c r="CA1302" s="17">
        <v>0.373076988611377</v>
      </c>
      <c r="CB1302" s="17">
        <v>0.42054276331804702</v>
      </c>
      <c r="CC1302" s="17"/>
      <c r="CD1302" s="17">
        <v>0.314550767074747</v>
      </c>
      <c r="CE1302" s="17">
        <v>0.34439240631274998</v>
      </c>
      <c r="CF1302" s="17">
        <v>0.35115504496243199</v>
      </c>
      <c r="CG1302" s="17"/>
      <c r="CH1302" s="17">
        <v>0.32212442000751801</v>
      </c>
      <c r="CI1302" s="17">
        <v>0.29969960290421599</v>
      </c>
      <c r="CJ1302" s="17">
        <v>0.37818343994354398</v>
      </c>
      <c r="CK1302" s="17"/>
      <c r="CL1302" s="17">
        <v>0.350410246396338</v>
      </c>
      <c r="CM1302" s="17">
        <v>0.305622558909942</v>
      </c>
      <c r="CN1302" s="17"/>
      <c r="CO1302" s="17">
        <v>0.39695570650110501</v>
      </c>
      <c r="CP1302" s="17">
        <v>0.312652405284572</v>
      </c>
      <c r="CQ1302" s="17">
        <v>0.33527983380273502</v>
      </c>
      <c r="CR1302" s="17">
        <v>0.32755993076798001</v>
      </c>
    </row>
    <row r="1303" spans="2:96" x14ac:dyDescent="0.25">
      <c r="B1303" t="s">
        <v>572</v>
      </c>
      <c r="C1303" s="17">
        <v>0.210560096494259</v>
      </c>
      <c r="D1303" s="17">
        <v>0.189850161692486</v>
      </c>
      <c r="E1303" s="17">
        <v>0.23090844211471001</v>
      </c>
      <c r="F1303" s="17"/>
      <c r="G1303" s="17">
        <v>0.42119248407939502</v>
      </c>
      <c r="H1303" s="17">
        <v>0.270130070132032</v>
      </c>
      <c r="I1303" s="17">
        <v>0.260910200417933</v>
      </c>
      <c r="J1303" s="17">
        <v>0.165664109736921</v>
      </c>
      <c r="K1303" s="17">
        <v>0.13968676597948201</v>
      </c>
      <c r="L1303" s="17">
        <v>6.4883769444334105E-2</v>
      </c>
      <c r="M1303" s="17"/>
      <c r="N1303" s="17">
        <v>0.21132892069473899</v>
      </c>
      <c r="O1303" s="17">
        <v>0.202820475825576</v>
      </c>
      <c r="P1303" s="17">
        <v>0.21256977298691199</v>
      </c>
      <c r="Q1303" s="17">
        <v>0.21830937775120601</v>
      </c>
      <c r="R1303" s="17"/>
      <c r="S1303" s="17">
        <v>0.26163739668533198</v>
      </c>
      <c r="T1303" s="17">
        <v>0.198711520465709</v>
      </c>
      <c r="U1303" s="17">
        <v>0.14179854073723</v>
      </c>
      <c r="V1303" s="17">
        <v>0.125441146176133</v>
      </c>
      <c r="W1303" s="17">
        <v>0.18354620244379599</v>
      </c>
      <c r="X1303" s="17">
        <v>0.19114801504550599</v>
      </c>
      <c r="Y1303" s="17">
        <v>0.19189354057470401</v>
      </c>
      <c r="Z1303" s="17">
        <v>0.23835535159650501</v>
      </c>
      <c r="AA1303" s="17">
        <v>0.269640314466012</v>
      </c>
      <c r="AB1303" s="17">
        <v>0.22873466975742901</v>
      </c>
      <c r="AC1303" s="17">
        <v>0.24414817644355799</v>
      </c>
      <c r="AD1303" s="17">
        <v>0.26926406701779598</v>
      </c>
      <c r="AE1303" s="17"/>
      <c r="AF1303" s="17">
        <v>0.14687658711183599</v>
      </c>
      <c r="AG1303" s="17">
        <v>0.270765507580915</v>
      </c>
      <c r="AH1303" s="17">
        <v>0.12629281576854501</v>
      </c>
      <c r="AI1303" s="17">
        <v>0.27702115705262798</v>
      </c>
      <c r="AJ1303" s="17">
        <v>0.237798352313533</v>
      </c>
      <c r="AK1303" s="17"/>
      <c r="AL1303" s="17">
        <v>0.18623840966916899</v>
      </c>
      <c r="AM1303" s="17">
        <v>0.26143585108259398</v>
      </c>
      <c r="AN1303" s="17">
        <v>0.200310303257931</v>
      </c>
      <c r="AO1303" s="17"/>
      <c r="AP1303" s="17">
        <v>0.184695302131303</v>
      </c>
      <c r="AQ1303" s="17">
        <v>0.202261362762266</v>
      </c>
      <c r="AR1303" s="17">
        <v>0.21145983414578501</v>
      </c>
      <c r="AS1303" s="17">
        <v>0.31747409882759198</v>
      </c>
      <c r="AT1303" s="17">
        <v>0.26453133587643601</v>
      </c>
      <c r="AU1303" s="17"/>
      <c r="AV1303" s="17">
        <v>0.36847709415683799</v>
      </c>
      <c r="AW1303" s="17">
        <v>0.32895136437563899</v>
      </c>
      <c r="AX1303" s="17">
        <v>0.23745499799974701</v>
      </c>
      <c r="AY1303" s="17">
        <v>0.18597665883863901</v>
      </c>
      <c r="AZ1303" s="17">
        <v>0.20915129673944999</v>
      </c>
      <c r="BA1303" s="17">
        <v>0.199125783821608</v>
      </c>
      <c r="BB1303" s="17">
        <v>0.23568040401681001</v>
      </c>
      <c r="BC1303" s="17">
        <v>0.27427325219670201</v>
      </c>
      <c r="BD1303" s="17">
        <v>0.189420921796186</v>
      </c>
      <c r="BE1303" s="17">
        <v>0.203657841567041</v>
      </c>
      <c r="BF1303" s="17">
        <v>0.151344605438792</v>
      </c>
      <c r="BG1303" s="17">
        <v>0.121705814964978</v>
      </c>
      <c r="BH1303" s="17">
        <v>0.14543683349858899</v>
      </c>
      <c r="BI1303" s="17">
        <v>0.191770677736119</v>
      </c>
      <c r="BJ1303" s="17">
        <v>0.22063630771582199</v>
      </c>
      <c r="BK1303" s="17">
        <v>0.33248869110992002</v>
      </c>
      <c r="BL1303" s="17"/>
      <c r="BM1303" s="17">
        <v>0.297030347199497</v>
      </c>
      <c r="BN1303" s="17">
        <v>0.19881909154651001</v>
      </c>
      <c r="BO1303" s="17">
        <v>0.19108346471342599</v>
      </c>
      <c r="BP1303" s="17">
        <v>0.17995027737312999</v>
      </c>
      <c r="BQ1303" s="17">
        <v>0.137808565642143</v>
      </c>
      <c r="BR1303" s="17">
        <v>0.21421264152761699</v>
      </c>
      <c r="BS1303" s="17"/>
      <c r="BT1303" s="17">
        <v>0.21894325102523099</v>
      </c>
      <c r="BU1303" s="17">
        <v>0.18953165214017401</v>
      </c>
      <c r="BV1303" s="17"/>
      <c r="BW1303" s="17">
        <v>0.25260169806377197</v>
      </c>
      <c r="BX1303" s="17">
        <v>0.181218110688874</v>
      </c>
      <c r="BY1303" s="17"/>
      <c r="BZ1303" s="17">
        <v>0.19940080858199599</v>
      </c>
      <c r="CA1303" s="17">
        <v>0.219532200701163</v>
      </c>
      <c r="CB1303" s="17">
        <v>0.40321863173633499</v>
      </c>
      <c r="CC1303" s="17"/>
      <c r="CD1303" s="17">
        <v>0.18385634232089801</v>
      </c>
      <c r="CE1303" s="17">
        <v>0.308287070592832</v>
      </c>
      <c r="CF1303" s="17">
        <v>0.30283179541712801</v>
      </c>
      <c r="CG1303" s="17"/>
      <c r="CH1303" s="17">
        <v>0.18471918865825801</v>
      </c>
      <c r="CI1303" s="17">
        <v>0.26151644691416298</v>
      </c>
      <c r="CJ1303" s="17">
        <v>0.273534497672207</v>
      </c>
      <c r="CK1303" s="17"/>
      <c r="CL1303" s="17">
        <v>0.19528851262160399</v>
      </c>
      <c r="CM1303" s="17">
        <v>0.223986632890324</v>
      </c>
      <c r="CN1303" s="17"/>
      <c r="CO1303" s="17">
        <v>0.32655042649743499</v>
      </c>
      <c r="CP1303" s="17">
        <v>0.167127683046422</v>
      </c>
      <c r="CQ1303" s="17">
        <v>0.21121280585024499</v>
      </c>
      <c r="CR1303" s="17">
        <v>0.250017292510683</v>
      </c>
    </row>
    <row r="1304" spans="2:96" x14ac:dyDescent="0.25">
      <c r="B1304" t="s">
        <v>573</v>
      </c>
      <c r="C1304" s="17">
        <v>0.152528036627813</v>
      </c>
      <c r="D1304" s="17">
        <v>0.16473609462354799</v>
      </c>
      <c r="E1304" s="17">
        <v>0.13919042126084799</v>
      </c>
      <c r="F1304" s="17"/>
      <c r="G1304" s="17">
        <v>0.19542846208312201</v>
      </c>
      <c r="H1304" s="17">
        <v>0.17543729490610099</v>
      </c>
      <c r="I1304" s="17">
        <v>0.17341886206297299</v>
      </c>
      <c r="J1304" s="17">
        <v>0.15613982412320199</v>
      </c>
      <c r="K1304" s="17">
        <v>0.11101215072243401</v>
      </c>
      <c r="L1304" s="17">
        <v>0.11321126165406201</v>
      </c>
      <c r="M1304" s="17"/>
      <c r="N1304" s="17">
        <v>0.16769963929614301</v>
      </c>
      <c r="O1304" s="17">
        <v>0.15404799851561901</v>
      </c>
      <c r="P1304" s="17">
        <v>0.171211788051397</v>
      </c>
      <c r="Q1304" s="17">
        <v>0.11985008582892299</v>
      </c>
      <c r="R1304" s="17"/>
      <c r="S1304" s="17">
        <v>0.197470889113179</v>
      </c>
      <c r="T1304" s="17">
        <v>0.19571866599641599</v>
      </c>
      <c r="U1304" s="17">
        <v>9.4308719642890504E-2</v>
      </c>
      <c r="V1304" s="17">
        <v>0.14441953375538299</v>
      </c>
      <c r="W1304" s="17">
        <v>0.15084534436893099</v>
      </c>
      <c r="X1304" s="17">
        <v>0.11117762160497099</v>
      </c>
      <c r="Y1304" s="17">
        <v>0.12741429889730899</v>
      </c>
      <c r="Z1304" s="17">
        <v>0.12887544885604499</v>
      </c>
      <c r="AA1304" s="17">
        <v>0.15836513008924999</v>
      </c>
      <c r="AB1304" s="17">
        <v>0.14691799510669101</v>
      </c>
      <c r="AC1304" s="17">
        <v>0.14589083886929299</v>
      </c>
      <c r="AD1304" s="17">
        <v>0.16804744426988899</v>
      </c>
      <c r="AE1304" s="17"/>
      <c r="AF1304" s="17">
        <v>0.109941267874785</v>
      </c>
      <c r="AG1304" s="17">
        <v>0.19977473689434599</v>
      </c>
      <c r="AH1304" s="17">
        <v>0.17671463718208999</v>
      </c>
      <c r="AI1304" s="17">
        <v>0.129222834155407</v>
      </c>
      <c r="AJ1304" s="17">
        <v>0.154542896281266</v>
      </c>
      <c r="AK1304" s="17"/>
      <c r="AL1304" s="17">
        <v>0.105724886061759</v>
      </c>
      <c r="AM1304" s="17">
        <v>0.199957083355776</v>
      </c>
      <c r="AN1304" s="17">
        <v>0.168147747740273</v>
      </c>
      <c r="AO1304" s="17"/>
      <c r="AP1304" s="17">
        <v>0.102784242196718</v>
      </c>
      <c r="AQ1304" s="17">
        <v>0.16194051239239299</v>
      </c>
      <c r="AR1304" s="17">
        <v>0.17655856910387099</v>
      </c>
      <c r="AS1304" s="17">
        <v>0.22707748066363001</v>
      </c>
      <c r="AT1304" s="17">
        <v>0.18052402253750999</v>
      </c>
      <c r="AU1304" s="17"/>
      <c r="AV1304" s="17">
        <v>0</v>
      </c>
      <c r="AW1304" s="17">
        <v>0.19572476394688201</v>
      </c>
      <c r="AX1304" s="17">
        <v>0.114195373991442</v>
      </c>
      <c r="AY1304" s="17">
        <v>0.17055988444975401</v>
      </c>
      <c r="AZ1304" s="17">
        <v>9.4803521973523402E-2</v>
      </c>
      <c r="BA1304" s="17">
        <v>0.12966705228162101</v>
      </c>
      <c r="BB1304" s="17">
        <v>0.185645427607665</v>
      </c>
      <c r="BC1304" s="17">
        <v>0.13635926008322399</v>
      </c>
      <c r="BD1304" s="17">
        <v>0.16999181541143199</v>
      </c>
      <c r="BE1304" s="17">
        <v>0.18469219517177601</v>
      </c>
      <c r="BF1304" s="17">
        <v>0.21494835069183599</v>
      </c>
      <c r="BG1304" s="17">
        <v>0.131622307398684</v>
      </c>
      <c r="BH1304" s="17">
        <v>0.13505440126807799</v>
      </c>
      <c r="BI1304" s="17">
        <v>0.14563684582022199</v>
      </c>
      <c r="BJ1304" s="17">
        <v>0.18018909454048701</v>
      </c>
      <c r="BK1304" s="17">
        <v>0.19630964239981899</v>
      </c>
      <c r="BL1304" s="17"/>
      <c r="BM1304" s="17">
        <v>0.184325385663684</v>
      </c>
      <c r="BN1304" s="17">
        <v>0.13556813152324401</v>
      </c>
      <c r="BO1304" s="17">
        <v>0.18414678412382199</v>
      </c>
      <c r="BP1304" s="17">
        <v>0.14730028375644899</v>
      </c>
      <c r="BQ1304" s="17">
        <v>0.120609151117997</v>
      </c>
      <c r="BR1304" s="17">
        <v>0.110404801494419</v>
      </c>
      <c r="BS1304" s="17"/>
      <c r="BT1304" s="17">
        <v>0.165531699383864</v>
      </c>
      <c r="BU1304" s="17">
        <v>0.135094150282906</v>
      </c>
      <c r="BV1304" s="17"/>
      <c r="BW1304" s="17">
        <v>0.16739111321868599</v>
      </c>
      <c r="BX1304" s="17">
        <v>0.13323599291653601</v>
      </c>
      <c r="BY1304" s="17"/>
      <c r="BZ1304" s="17">
        <v>0.14294581224178099</v>
      </c>
      <c r="CA1304" s="17">
        <v>0.178144994026631</v>
      </c>
      <c r="CB1304" s="17">
        <v>0.21299363851943501</v>
      </c>
      <c r="CC1304" s="17"/>
      <c r="CD1304" s="17">
        <v>0.13714319012328199</v>
      </c>
      <c r="CE1304" s="17">
        <v>0.15287842803814</v>
      </c>
      <c r="CF1304" s="17">
        <v>0.238643223581502</v>
      </c>
      <c r="CG1304" s="17"/>
      <c r="CH1304" s="17">
        <v>0.14372205912094899</v>
      </c>
      <c r="CI1304" s="17">
        <v>0.150844948280035</v>
      </c>
      <c r="CJ1304" s="17">
        <v>0.191442027262824</v>
      </c>
      <c r="CK1304" s="17"/>
      <c r="CL1304" s="17">
        <v>0.16854195071552999</v>
      </c>
      <c r="CM1304" s="17">
        <v>0.133812024148143</v>
      </c>
      <c r="CN1304" s="17"/>
      <c r="CO1304" s="17">
        <v>9.2840672793698606E-2</v>
      </c>
      <c r="CP1304" s="17">
        <v>0.14902704425833899</v>
      </c>
      <c r="CQ1304" s="17">
        <v>0.139432151854016</v>
      </c>
      <c r="CR1304" s="17">
        <v>0.20637805996244199</v>
      </c>
    </row>
    <row r="1305" spans="2:96" x14ac:dyDescent="0.25">
      <c r="B1305" t="s">
        <v>175</v>
      </c>
      <c r="C1305" s="17">
        <v>6.5493341747516198E-2</v>
      </c>
      <c r="D1305" s="17">
        <v>3.9887185211574E-2</v>
      </c>
      <c r="E1305" s="17">
        <v>9.0917592619500498E-2</v>
      </c>
      <c r="F1305" s="17"/>
      <c r="G1305" s="17">
        <v>7.5464631488605202E-2</v>
      </c>
      <c r="H1305" s="17">
        <v>7.1350087120887903E-2</v>
      </c>
      <c r="I1305" s="17">
        <v>7.7950016621219503E-2</v>
      </c>
      <c r="J1305" s="17">
        <v>7.8612787647893201E-2</v>
      </c>
      <c r="K1305" s="17">
        <v>3.4931922146329897E-2</v>
      </c>
      <c r="L1305" s="17">
        <v>5.3788616665534701E-2</v>
      </c>
      <c r="M1305" s="17"/>
      <c r="N1305" s="17">
        <v>3.0682933416842199E-2</v>
      </c>
      <c r="O1305" s="17">
        <v>6.0855885097655202E-2</v>
      </c>
      <c r="P1305" s="17">
        <v>7.2746389541591905E-2</v>
      </c>
      <c r="Q1305" s="17">
        <v>0.102208434708664</v>
      </c>
      <c r="R1305" s="17"/>
      <c r="S1305" s="17">
        <v>4.6656771992809702E-2</v>
      </c>
      <c r="T1305" s="17">
        <v>7.39323875297931E-2</v>
      </c>
      <c r="U1305" s="17">
        <v>8.6892785079200799E-2</v>
      </c>
      <c r="V1305" s="17">
        <v>8.88258949670825E-2</v>
      </c>
      <c r="W1305" s="17">
        <v>6.6470849221710995E-2</v>
      </c>
      <c r="X1305" s="17">
        <v>8.2584275699313994E-2</v>
      </c>
      <c r="Y1305" s="17">
        <v>6.12004184184455E-2</v>
      </c>
      <c r="Z1305" s="17">
        <v>9.5754295264115302E-2</v>
      </c>
      <c r="AA1305" s="17">
        <v>4.2180986720995101E-2</v>
      </c>
      <c r="AB1305" s="17">
        <v>5.9172194614236402E-2</v>
      </c>
      <c r="AC1305" s="17">
        <v>3.4649400036540698E-2</v>
      </c>
      <c r="AD1305" s="17">
        <v>6.3459738328122406E-2</v>
      </c>
      <c r="AE1305" s="17"/>
      <c r="AF1305" s="17">
        <v>5.4745647725511E-2</v>
      </c>
      <c r="AG1305" s="17">
        <v>3.75440541373721E-2</v>
      </c>
      <c r="AH1305" s="17">
        <v>6.4303942301063705E-2</v>
      </c>
      <c r="AI1305" s="17">
        <v>7.3099219919007599E-2</v>
      </c>
      <c r="AJ1305" s="17">
        <v>0.139711346282338</v>
      </c>
      <c r="AK1305" s="17"/>
      <c r="AL1305" s="17">
        <v>4.4478545281006303E-2</v>
      </c>
      <c r="AM1305" s="17">
        <v>4.1955795668195302E-2</v>
      </c>
      <c r="AN1305" s="17">
        <v>3.54317844509743E-2</v>
      </c>
      <c r="AO1305" s="17"/>
      <c r="AP1305" s="17">
        <v>8.6839991591082993E-2</v>
      </c>
      <c r="AQ1305" s="17">
        <v>5.8871940010673002E-2</v>
      </c>
      <c r="AR1305" s="17">
        <v>6.21735594497081E-2</v>
      </c>
      <c r="AS1305" s="17">
        <v>4.0568462538523802E-2</v>
      </c>
      <c r="AT1305" s="17">
        <v>0.100165297260981</v>
      </c>
      <c r="AU1305" s="17"/>
      <c r="AV1305" s="17">
        <v>0.29675421951939701</v>
      </c>
      <c r="AW1305" s="17">
        <v>5.3484976408179598E-2</v>
      </c>
      <c r="AX1305" s="17">
        <v>8.3954987374238801E-2</v>
      </c>
      <c r="AY1305" s="17">
        <v>4.0550212476602197E-2</v>
      </c>
      <c r="AZ1305" s="17">
        <v>0.10492689291962699</v>
      </c>
      <c r="BA1305" s="17">
        <v>9.8877450567841599E-2</v>
      </c>
      <c r="BB1305" s="17">
        <v>5.4048932247298502E-2</v>
      </c>
      <c r="BC1305" s="17">
        <v>3.9626682816090997E-2</v>
      </c>
      <c r="BD1305" s="17">
        <v>6.6143784452722301E-2</v>
      </c>
      <c r="BE1305" s="17">
        <v>1.97274520974559E-2</v>
      </c>
      <c r="BF1305" s="17">
        <v>4.8646663414141603E-2</v>
      </c>
      <c r="BG1305" s="17">
        <v>3.9265034776319499E-2</v>
      </c>
      <c r="BH1305" s="17">
        <v>1.16175146985503E-2</v>
      </c>
      <c r="BI1305" s="17">
        <v>4.1483513402159701E-2</v>
      </c>
      <c r="BJ1305" s="17">
        <v>0.10978247721961699</v>
      </c>
      <c r="BK1305" s="17">
        <v>1.30606605189589E-2</v>
      </c>
      <c r="BL1305" s="17"/>
      <c r="BM1305" s="17">
        <v>4.8452200871153803E-2</v>
      </c>
      <c r="BN1305" s="17">
        <v>6.1916877132505099E-2</v>
      </c>
      <c r="BO1305" s="17">
        <v>7.6623850799997797E-2</v>
      </c>
      <c r="BP1305" s="17">
        <v>7.3342515707372505E-2</v>
      </c>
      <c r="BQ1305" s="17">
        <v>4.69090182251393E-2</v>
      </c>
      <c r="BR1305" s="17">
        <v>0.13012665377841201</v>
      </c>
      <c r="BS1305" s="17"/>
      <c r="BT1305" s="17">
        <v>6.3109354678673901E-2</v>
      </c>
      <c r="BU1305" s="17">
        <v>6.5895572646982606E-2</v>
      </c>
      <c r="BV1305" s="17"/>
      <c r="BW1305" s="17">
        <v>5.0294470510509698E-2</v>
      </c>
      <c r="BX1305" s="17">
        <v>6.3373667349417004E-2</v>
      </c>
      <c r="BY1305" s="17"/>
      <c r="BZ1305" s="17">
        <v>6.3871801611531401E-2</v>
      </c>
      <c r="CA1305" s="17">
        <v>6.6435717168308303E-2</v>
      </c>
      <c r="CB1305" s="17">
        <v>2.62972348343198E-2</v>
      </c>
      <c r="CC1305" s="17"/>
      <c r="CD1305" s="17">
        <v>6.2382921339564697E-2</v>
      </c>
      <c r="CE1305" s="17">
        <v>6.8023315271688506E-2</v>
      </c>
      <c r="CF1305" s="17">
        <v>4.8050712058908103E-2</v>
      </c>
      <c r="CG1305" s="17"/>
      <c r="CH1305" s="17">
        <v>6.2233910910009203E-2</v>
      </c>
      <c r="CI1305" s="17">
        <v>7.5659778325490895E-2</v>
      </c>
      <c r="CJ1305" s="17">
        <v>5.6150501413706998E-2</v>
      </c>
      <c r="CK1305" s="17"/>
      <c r="CL1305" s="17">
        <v>4.8445954581100403E-2</v>
      </c>
      <c r="CM1305" s="17">
        <v>7.7343074587990807E-2</v>
      </c>
      <c r="CN1305" s="17"/>
      <c r="CO1305" s="17">
        <v>3.5939550247281203E-2</v>
      </c>
      <c r="CP1305" s="17">
        <v>5.57132317143193E-2</v>
      </c>
      <c r="CQ1305" s="17">
        <v>6.8287718701429995E-2</v>
      </c>
      <c r="CR1305" s="17">
        <v>8.9539156994263194E-2</v>
      </c>
    </row>
    <row r="1306" spans="2:96" x14ac:dyDescent="0.25">
      <c r="C1306" s="17"/>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c r="AD1306" s="17"/>
      <c r="AE1306" s="17"/>
      <c r="AF1306" s="17"/>
      <c r="AG1306" s="17"/>
      <c r="AH1306" s="17"/>
      <c r="AI1306" s="17"/>
      <c r="AJ1306" s="17"/>
      <c r="AK1306" s="17"/>
      <c r="AL1306" s="17"/>
      <c r="AM1306" s="17"/>
      <c r="AN1306" s="17"/>
      <c r="AO1306" s="17"/>
      <c r="AP1306" s="17"/>
      <c r="AQ1306" s="17"/>
      <c r="AR1306" s="17"/>
      <c r="AS1306" s="17"/>
      <c r="AT1306" s="17"/>
      <c r="AU1306" s="17"/>
      <c r="AV1306" s="17"/>
      <c r="AW1306" s="17"/>
      <c r="AX1306" s="17"/>
      <c r="AY1306" s="17"/>
      <c r="AZ1306" s="17"/>
      <c r="BA1306" s="17"/>
      <c r="BB1306" s="17"/>
      <c r="BC1306" s="17"/>
      <c r="BD1306" s="17"/>
      <c r="BE1306" s="17"/>
      <c r="BF1306" s="17"/>
      <c r="BG1306" s="17"/>
      <c r="BH1306" s="17"/>
      <c r="BI1306" s="17"/>
      <c r="BJ1306" s="17"/>
      <c r="BK1306" s="17"/>
      <c r="BL1306" s="17"/>
      <c r="BM1306" s="17"/>
      <c r="BN1306" s="17"/>
      <c r="BO1306" s="17"/>
      <c r="BP1306" s="17"/>
      <c r="BQ1306" s="17"/>
      <c r="BR1306" s="17"/>
      <c r="BS1306" s="17"/>
      <c r="BT1306" s="17"/>
      <c r="BU1306" s="17"/>
      <c r="BV1306" s="17"/>
      <c r="BW1306" s="17"/>
      <c r="BX1306" s="17"/>
      <c r="BY1306" s="17"/>
      <c r="BZ1306" s="17"/>
      <c r="CA1306" s="17"/>
      <c r="CB1306" s="17"/>
      <c r="CC1306" s="17"/>
      <c r="CD1306" s="17"/>
      <c r="CE1306" s="17"/>
      <c r="CF1306" s="17"/>
      <c r="CG1306" s="17"/>
      <c r="CH1306" s="17"/>
      <c r="CI1306" s="17"/>
      <c r="CJ1306" s="17"/>
      <c r="CK1306" s="17"/>
      <c r="CL1306" s="17"/>
      <c r="CM1306" s="17"/>
      <c r="CN1306" s="17"/>
      <c r="CO1306" s="17"/>
      <c r="CP1306" s="17"/>
      <c r="CQ1306" s="17"/>
      <c r="CR1306" s="17"/>
    </row>
    <row r="1307" spans="2:96" x14ac:dyDescent="0.25">
      <c r="B1307" s="6" t="s">
        <v>301</v>
      </c>
      <c r="C1307" s="17"/>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c r="AD1307" s="17"/>
      <c r="AE1307" s="17"/>
      <c r="AF1307" s="17"/>
      <c r="AG1307" s="17"/>
      <c r="AH1307" s="17"/>
      <c r="AI1307" s="17"/>
      <c r="AJ1307" s="17"/>
      <c r="AK1307" s="17"/>
      <c r="AL1307" s="17"/>
      <c r="AM1307" s="17"/>
      <c r="AN1307" s="17"/>
      <c r="AO1307" s="17"/>
      <c r="AP1307" s="17"/>
      <c r="AQ1307" s="17"/>
      <c r="AR1307" s="17"/>
      <c r="AS1307" s="17"/>
      <c r="AT1307" s="17"/>
      <c r="AU1307" s="17"/>
      <c r="AV1307" s="17"/>
      <c r="AW1307" s="17"/>
      <c r="AX1307" s="17"/>
      <c r="AY1307" s="17"/>
      <c r="AZ1307" s="17"/>
      <c r="BA1307" s="17"/>
      <c r="BB1307" s="17"/>
      <c r="BC1307" s="17"/>
      <c r="BD1307" s="17"/>
      <c r="BE1307" s="17"/>
      <c r="BF1307" s="17"/>
      <c r="BG1307" s="17"/>
      <c r="BH1307" s="17"/>
      <c r="BI1307" s="17"/>
      <c r="BJ1307" s="17"/>
      <c r="BK1307" s="17"/>
      <c r="BL1307" s="17"/>
      <c r="BM1307" s="17"/>
      <c r="BN1307" s="17"/>
      <c r="BO1307" s="17"/>
      <c r="BP1307" s="17"/>
      <c r="BQ1307" s="17"/>
      <c r="BR1307" s="17"/>
      <c r="BS1307" s="17"/>
      <c r="BT1307" s="17"/>
      <c r="BU1307" s="17"/>
      <c r="BV1307" s="17"/>
      <c r="BW1307" s="17"/>
      <c r="BX1307" s="17"/>
      <c r="BY1307" s="17"/>
      <c r="BZ1307" s="17"/>
      <c r="CA1307" s="17"/>
      <c r="CB1307" s="17"/>
      <c r="CC1307" s="17"/>
      <c r="CD1307" s="17"/>
      <c r="CE1307" s="17"/>
      <c r="CF1307" s="17"/>
      <c r="CG1307" s="17"/>
      <c r="CH1307" s="17"/>
      <c r="CI1307" s="17"/>
      <c r="CJ1307" s="17"/>
      <c r="CK1307" s="17"/>
      <c r="CL1307" s="17"/>
      <c r="CM1307" s="17"/>
      <c r="CN1307" s="17"/>
      <c r="CO1307" s="17"/>
      <c r="CP1307" s="17"/>
      <c r="CQ1307" s="17"/>
      <c r="CR1307" s="17"/>
    </row>
    <row r="1308" spans="2:96" x14ac:dyDescent="0.25">
      <c r="B1308" s="24" t="s">
        <v>123</v>
      </c>
      <c r="C1308" s="17"/>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c r="AD1308" s="17"/>
      <c r="AE1308" s="17"/>
      <c r="AF1308" s="17"/>
      <c r="AG1308" s="17"/>
      <c r="AH1308" s="17"/>
      <c r="AI1308" s="17"/>
      <c r="AJ1308" s="17"/>
      <c r="AK1308" s="17"/>
      <c r="AL1308" s="17"/>
      <c r="AM1308" s="17"/>
      <c r="AN1308" s="17"/>
      <c r="AO1308" s="17"/>
      <c r="AP1308" s="17"/>
      <c r="AQ1308" s="17"/>
      <c r="AR1308" s="17"/>
      <c r="AS1308" s="17"/>
      <c r="AT1308" s="17"/>
      <c r="AU1308" s="17"/>
      <c r="AV1308" s="17"/>
      <c r="AW1308" s="17"/>
      <c r="AX1308" s="17"/>
      <c r="AY1308" s="17"/>
      <c r="AZ1308" s="17"/>
      <c r="BA1308" s="17"/>
      <c r="BB1308" s="17"/>
      <c r="BC1308" s="17"/>
      <c r="BD1308" s="17"/>
      <c r="BE1308" s="17"/>
      <c r="BF1308" s="17"/>
      <c r="BG1308" s="17"/>
      <c r="BH1308" s="17"/>
      <c r="BI1308" s="17"/>
      <c r="BJ1308" s="17"/>
      <c r="BK1308" s="17"/>
      <c r="BL1308" s="17"/>
      <c r="BM1308" s="17"/>
      <c r="BN1308" s="17"/>
      <c r="BO1308" s="17"/>
      <c r="BP1308" s="17"/>
      <c r="BQ1308" s="17"/>
      <c r="BR1308" s="17"/>
      <c r="BS1308" s="17"/>
      <c r="BT1308" s="17"/>
      <c r="BU1308" s="17"/>
      <c r="BV1308" s="17"/>
      <c r="BW1308" s="17"/>
      <c r="BX1308" s="17"/>
      <c r="BY1308" s="17"/>
      <c r="BZ1308" s="17"/>
      <c r="CA1308" s="17"/>
      <c r="CB1308" s="17"/>
      <c r="CC1308" s="17"/>
      <c r="CD1308" s="17"/>
      <c r="CE1308" s="17"/>
      <c r="CF1308" s="17"/>
      <c r="CG1308" s="17"/>
      <c r="CH1308" s="17"/>
      <c r="CI1308" s="17"/>
      <c r="CJ1308" s="17"/>
      <c r="CK1308" s="17"/>
      <c r="CL1308" s="17"/>
      <c r="CM1308" s="17"/>
      <c r="CN1308" s="17"/>
      <c r="CO1308" s="17"/>
      <c r="CP1308" s="17"/>
      <c r="CQ1308" s="17"/>
      <c r="CR1308" s="17"/>
    </row>
    <row r="1309" spans="2:96" x14ac:dyDescent="0.25">
      <c r="B1309" t="s">
        <v>575</v>
      </c>
      <c r="C1309" s="17">
        <v>0.37897890307730597</v>
      </c>
      <c r="D1309" s="17">
        <v>0.40736554460444802</v>
      </c>
      <c r="E1309" s="17">
        <v>0.35218429302170301</v>
      </c>
      <c r="F1309" s="17"/>
      <c r="G1309" s="17">
        <v>0.36920170969961302</v>
      </c>
      <c r="H1309" s="17">
        <v>0.37281001099751498</v>
      </c>
      <c r="I1309" s="17">
        <v>0.40163523360936598</v>
      </c>
      <c r="J1309" s="17">
        <v>0.41490671894536402</v>
      </c>
      <c r="K1309" s="17">
        <v>0.37252377654093799</v>
      </c>
      <c r="L1309" s="17">
        <v>0.34713480601157998</v>
      </c>
      <c r="M1309" s="17"/>
      <c r="N1309" s="17">
        <v>0.378781515342338</v>
      </c>
      <c r="O1309" s="17">
        <v>0.36850901154622501</v>
      </c>
      <c r="P1309" s="17">
        <v>0.38828261258736002</v>
      </c>
      <c r="Q1309" s="17">
        <v>0.383850569130748</v>
      </c>
      <c r="R1309" s="17"/>
      <c r="S1309" s="17">
        <v>0.41062819604688799</v>
      </c>
      <c r="T1309" s="17">
        <v>0.39420166712770999</v>
      </c>
      <c r="U1309" s="17">
        <v>0.29030454028895702</v>
      </c>
      <c r="V1309" s="17">
        <v>0.35604107323626899</v>
      </c>
      <c r="W1309" s="17">
        <v>0.368794797399631</v>
      </c>
      <c r="X1309" s="17">
        <v>0.39189718699051401</v>
      </c>
      <c r="Y1309" s="17">
        <v>0.389206690799977</v>
      </c>
      <c r="Z1309" s="17">
        <v>0.342435330124987</v>
      </c>
      <c r="AA1309" s="17">
        <v>0.365347868682115</v>
      </c>
      <c r="AB1309" s="17">
        <v>0.36583514359579</v>
      </c>
      <c r="AC1309" s="17">
        <v>0.53917924901606595</v>
      </c>
      <c r="AD1309" s="17">
        <v>0.29858017303073803</v>
      </c>
      <c r="AE1309" s="17"/>
      <c r="AF1309" s="17">
        <v>0.39348854452937099</v>
      </c>
      <c r="AG1309" s="17">
        <v>0.40808362507063001</v>
      </c>
      <c r="AH1309" s="17">
        <v>0.35688718713720002</v>
      </c>
      <c r="AI1309" s="17">
        <v>0.46288202796647299</v>
      </c>
      <c r="AJ1309" s="17">
        <v>0.31150030516242899</v>
      </c>
      <c r="AK1309" s="17"/>
      <c r="AL1309" s="17">
        <v>0.40002729291315697</v>
      </c>
      <c r="AM1309" s="17">
        <v>0.40139962826053299</v>
      </c>
      <c r="AN1309" s="17">
        <v>0.34835247572496503</v>
      </c>
      <c r="AO1309" s="17"/>
      <c r="AP1309" s="17">
        <v>0.37435250098053602</v>
      </c>
      <c r="AQ1309" s="17">
        <v>0.34124160741361598</v>
      </c>
      <c r="AR1309" s="17">
        <v>0.43186702420073703</v>
      </c>
      <c r="AS1309" s="17">
        <v>0.394725574129561</v>
      </c>
      <c r="AT1309" s="17">
        <v>0.46366459667330001</v>
      </c>
      <c r="AU1309" s="17"/>
      <c r="AV1309" s="17">
        <v>0</v>
      </c>
      <c r="AW1309" s="17">
        <v>0.39645925841463803</v>
      </c>
      <c r="AX1309" s="17">
        <v>0.36286091880434002</v>
      </c>
      <c r="AY1309" s="17">
        <v>0.43033527420287598</v>
      </c>
      <c r="AZ1309" s="17">
        <v>0.31955962127814902</v>
      </c>
      <c r="BA1309" s="17">
        <v>0.35841349387532301</v>
      </c>
      <c r="BB1309" s="17">
        <v>0.42063186414152098</v>
      </c>
      <c r="BC1309" s="17">
        <v>0.43733852175235999</v>
      </c>
      <c r="BD1309" s="17">
        <v>0.33406736635822598</v>
      </c>
      <c r="BE1309" s="17">
        <v>0.31997553847124199</v>
      </c>
      <c r="BF1309" s="17">
        <v>0.35880793172167302</v>
      </c>
      <c r="BG1309" s="17">
        <v>0.36636954674964101</v>
      </c>
      <c r="BH1309" s="17">
        <v>0.43778809856803502</v>
      </c>
      <c r="BI1309" s="17">
        <v>0.415132739396677</v>
      </c>
      <c r="BJ1309" s="17">
        <v>0.37754233193748399</v>
      </c>
      <c r="BK1309" s="17">
        <v>0.48709970012155701</v>
      </c>
      <c r="BL1309" s="17"/>
      <c r="BM1309" s="17">
        <v>0.47127622611421999</v>
      </c>
      <c r="BN1309" s="17">
        <v>0.336106162927793</v>
      </c>
      <c r="BO1309" s="17">
        <v>0.35590980414413698</v>
      </c>
      <c r="BP1309" s="17">
        <v>0.40408289755658799</v>
      </c>
      <c r="BQ1309" s="17">
        <v>0.321530966729214</v>
      </c>
      <c r="BR1309" s="17">
        <v>0.306760663642135</v>
      </c>
      <c r="BS1309" s="17"/>
      <c r="BT1309" s="17">
        <v>0.40013039852180599</v>
      </c>
      <c r="BU1309" s="17">
        <v>0.352482624557589</v>
      </c>
      <c r="BV1309" s="17"/>
      <c r="BW1309" s="17">
        <v>0.425198533859314</v>
      </c>
      <c r="BX1309" s="17">
        <v>0.34788551207471602</v>
      </c>
      <c r="BY1309" s="17"/>
      <c r="BZ1309" s="17">
        <v>0.37749503903145198</v>
      </c>
      <c r="CA1309" s="17">
        <v>0.34567522871675599</v>
      </c>
      <c r="CB1309" s="17">
        <v>0.474644739257299</v>
      </c>
      <c r="CC1309" s="17"/>
      <c r="CD1309" s="17">
        <v>0.38633903809109399</v>
      </c>
      <c r="CE1309" s="17">
        <v>0.35146683323754002</v>
      </c>
      <c r="CF1309" s="17">
        <v>0.39745068061221001</v>
      </c>
      <c r="CG1309" s="17"/>
      <c r="CH1309" s="17">
        <v>0.37519677406234497</v>
      </c>
      <c r="CI1309" s="17">
        <v>0.35090850336623097</v>
      </c>
      <c r="CJ1309" s="17">
        <v>0.39968432469114601</v>
      </c>
      <c r="CK1309" s="17"/>
      <c r="CL1309" s="17">
        <v>0.38401530305175502</v>
      </c>
      <c r="CM1309" s="17">
        <v>0.37384953422734202</v>
      </c>
      <c r="CN1309" s="17"/>
      <c r="CO1309" s="17">
        <v>0.49008738770638199</v>
      </c>
      <c r="CP1309" s="17">
        <v>0.34378780876030401</v>
      </c>
      <c r="CQ1309" s="17">
        <v>0.39003014440932399</v>
      </c>
      <c r="CR1309" s="17">
        <v>0.38429683991426999</v>
      </c>
    </row>
    <row r="1310" spans="2:96" x14ac:dyDescent="0.25">
      <c r="B1310" t="s">
        <v>576</v>
      </c>
      <c r="C1310" s="17">
        <v>0.477430657502039</v>
      </c>
      <c r="D1310" s="17">
        <v>0.46911014115077998</v>
      </c>
      <c r="E1310" s="17">
        <v>0.48605496447417901</v>
      </c>
      <c r="F1310" s="17"/>
      <c r="G1310" s="17">
        <v>0.50245672050985402</v>
      </c>
      <c r="H1310" s="17">
        <v>0.50675019570607605</v>
      </c>
      <c r="I1310" s="17">
        <v>0.41064628902038303</v>
      </c>
      <c r="J1310" s="17">
        <v>0.44153691290693597</v>
      </c>
      <c r="K1310" s="17">
        <v>0.46144642950501302</v>
      </c>
      <c r="L1310" s="17">
        <v>0.53116796981033598</v>
      </c>
      <c r="M1310" s="17"/>
      <c r="N1310" s="17">
        <v>0.509965263125705</v>
      </c>
      <c r="O1310" s="17">
        <v>0.50037924137878798</v>
      </c>
      <c r="P1310" s="17">
        <v>0.46811966921741199</v>
      </c>
      <c r="Q1310" s="17">
        <v>0.42314966978204699</v>
      </c>
      <c r="R1310" s="17"/>
      <c r="S1310" s="17">
        <v>0.474939568325002</v>
      </c>
      <c r="T1310" s="17">
        <v>0.45718242578240698</v>
      </c>
      <c r="U1310" s="17">
        <v>0.55153017036235696</v>
      </c>
      <c r="V1310" s="17">
        <v>0.46998765471466197</v>
      </c>
      <c r="W1310" s="17">
        <v>0.42630763052609699</v>
      </c>
      <c r="X1310" s="17">
        <v>0.47471075412665997</v>
      </c>
      <c r="Y1310" s="17">
        <v>0.48229529579739799</v>
      </c>
      <c r="Z1310" s="17">
        <v>0.51615627631246297</v>
      </c>
      <c r="AA1310" s="17">
        <v>0.52834714625726897</v>
      </c>
      <c r="AB1310" s="17">
        <v>0.46806519873729902</v>
      </c>
      <c r="AC1310" s="17">
        <v>0.363606878231369</v>
      </c>
      <c r="AD1310" s="17">
        <v>0.495416694597548</v>
      </c>
      <c r="AE1310" s="17"/>
      <c r="AF1310" s="17">
        <v>0.481490295131831</v>
      </c>
      <c r="AG1310" s="17">
        <v>0.474853259694341</v>
      </c>
      <c r="AH1310" s="17">
        <v>0.529973752906992</v>
      </c>
      <c r="AI1310" s="17">
        <v>0.348820545010188</v>
      </c>
      <c r="AJ1310" s="17">
        <v>0.490177213936901</v>
      </c>
      <c r="AK1310" s="17"/>
      <c r="AL1310" s="17">
        <v>0.497100571811665</v>
      </c>
      <c r="AM1310" s="17">
        <v>0.46592612004863798</v>
      </c>
      <c r="AN1310" s="17">
        <v>0.53969807637900502</v>
      </c>
      <c r="AO1310" s="17"/>
      <c r="AP1310" s="17">
        <v>0.43948434632537298</v>
      </c>
      <c r="AQ1310" s="17">
        <v>0.52798325543108504</v>
      </c>
      <c r="AR1310" s="17">
        <v>0.44842517967263201</v>
      </c>
      <c r="AS1310" s="17">
        <v>0.50816288110026198</v>
      </c>
      <c r="AT1310" s="17">
        <v>0.446596587091035</v>
      </c>
      <c r="AU1310" s="17"/>
      <c r="AV1310" s="17">
        <v>0.36847709415683799</v>
      </c>
      <c r="AW1310" s="17">
        <v>0.39403943436003103</v>
      </c>
      <c r="AX1310" s="17">
        <v>0.456254299675661</v>
      </c>
      <c r="AY1310" s="17">
        <v>0.41963401800172601</v>
      </c>
      <c r="AZ1310" s="17">
        <v>0.49293500695550602</v>
      </c>
      <c r="BA1310" s="17">
        <v>0.47360623753438702</v>
      </c>
      <c r="BB1310" s="17">
        <v>0.46328753111731202</v>
      </c>
      <c r="BC1310" s="17">
        <v>0.49481949818937898</v>
      </c>
      <c r="BD1310" s="17">
        <v>0.49246186269784997</v>
      </c>
      <c r="BE1310" s="17">
        <v>0.55747035488636099</v>
      </c>
      <c r="BF1310" s="17">
        <v>0.52645080516648002</v>
      </c>
      <c r="BG1310" s="17">
        <v>0.50443609497237296</v>
      </c>
      <c r="BH1310" s="17">
        <v>0.52571960815891705</v>
      </c>
      <c r="BI1310" s="17">
        <v>0.41346318367824397</v>
      </c>
      <c r="BJ1310" s="17">
        <v>0.43845803797393001</v>
      </c>
      <c r="BK1310" s="17">
        <v>0.47506862174804099</v>
      </c>
      <c r="BL1310" s="17"/>
      <c r="BM1310" s="17">
        <v>0.40659740115422299</v>
      </c>
      <c r="BN1310" s="17">
        <v>0.50485624032964604</v>
      </c>
      <c r="BO1310" s="17">
        <v>0.46871135520104501</v>
      </c>
      <c r="BP1310" s="17">
        <v>0.46358213669414899</v>
      </c>
      <c r="BQ1310" s="17">
        <v>0.55948633320368701</v>
      </c>
      <c r="BR1310" s="17">
        <v>0.53963338499014801</v>
      </c>
      <c r="BS1310" s="17"/>
      <c r="BT1310" s="17">
        <v>0.47075674691804098</v>
      </c>
      <c r="BU1310" s="17">
        <v>0.48669162100067598</v>
      </c>
      <c r="BV1310" s="17"/>
      <c r="BW1310" s="17">
        <v>0.44358611651503199</v>
      </c>
      <c r="BX1310" s="17">
        <v>0.50879013587724198</v>
      </c>
      <c r="BY1310" s="17"/>
      <c r="BZ1310" s="17">
        <v>0.476846955335883</v>
      </c>
      <c r="CA1310" s="17">
        <v>0.51914395143626302</v>
      </c>
      <c r="CB1310" s="17">
        <v>0.40055366682172699</v>
      </c>
      <c r="CC1310" s="17"/>
      <c r="CD1310" s="17">
        <v>0.477058217276351</v>
      </c>
      <c r="CE1310" s="17">
        <v>0.49524105442894101</v>
      </c>
      <c r="CF1310" s="17">
        <v>0.39863552629523102</v>
      </c>
      <c r="CG1310" s="17"/>
      <c r="CH1310" s="17">
        <v>0.49197309929395799</v>
      </c>
      <c r="CI1310" s="17">
        <v>0.46535680922487699</v>
      </c>
      <c r="CJ1310" s="17">
        <v>0.42853129029502401</v>
      </c>
      <c r="CK1310" s="17"/>
      <c r="CL1310" s="17">
        <v>0.49448821205323501</v>
      </c>
      <c r="CM1310" s="17">
        <v>0.46760374275488498</v>
      </c>
      <c r="CN1310" s="17"/>
      <c r="CO1310" s="17">
        <v>0.44465181294380901</v>
      </c>
      <c r="CP1310" s="17">
        <v>0.53047869743353104</v>
      </c>
      <c r="CQ1310" s="17">
        <v>0.47617848482353198</v>
      </c>
      <c r="CR1310" s="17">
        <v>0.39042387761185099</v>
      </c>
    </row>
    <row r="1311" spans="2:96" x14ac:dyDescent="0.25">
      <c r="B1311" t="s">
        <v>577</v>
      </c>
      <c r="C1311" s="17">
        <v>6.2598285097919301E-2</v>
      </c>
      <c r="D1311" s="17">
        <v>6.5417909911267599E-2</v>
      </c>
      <c r="E1311" s="17">
        <v>6.0174854155641097E-2</v>
      </c>
      <c r="F1311" s="17"/>
      <c r="G1311" s="17">
        <v>7.5333440510729502E-2</v>
      </c>
      <c r="H1311" s="17">
        <v>5.1356058645809499E-2</v>
      </c>
      <c r="I1311" s="17">
        <v>6.8724812650277495E-2</v>
      </c>
      <c r="J1311" s="17">
        <v>5.0145269478424397E-2</v>
      </c>
      <c r="K1311" s="17">
        <v>8.2824506394688996E-2</v>
      </c>
      <c r="L1311" s="17">
        <v>5.4867092924475898E-2</v>
      </c>
      <c r="M1311" s="17"/>
      <c r="N1311" s="17">
        <v>6.2761300681045198E-2</v>
      </c>
      <c r="O1311" s="17">
        <v>5.4914565133599103E-2</v>
      </c>
      <c r="P1311" s="17">
        <v>6.6507609277760796E-2</v>
      </c>
      <c r="Q1311" s="17">
        <v>6.7660215469416002E-2</v>
      </c>
      <c r="R1311" s="17"/>
      <c r="S1311" s="17">
        <v>6.6398876596514098E-2</v>
      </c>
      <c r="T1311" s="17">
        <v>8.4547197076165301E-2</v>
      </c>
      <c r="U1311" s="17">
        <v>6.3776157486327506E-2</v>
      </c>
      <c r="V1311" s="17">
        <v>7.0979358556530203E-2</v>
      </c>
      <c r="W1311" s="17">
        <v>7.8010198876696898E-2</v>
      </c>
      <c r="X1311" s="17">
        <v>3.6704660044228697E-2</v>
      </c>
      <c r="Y1311" s="17">
        <v>2.1003797138054298E-2</v>
      </c>
      <c r="Z1311" s="17">
        <v>8.0728875446069007E-2</v>
      </c>
      <c r="AA1311" s="17">
        <v>2.4219105058678699E-2</v>
      </c>
      <c r="AB1311" s="17">
        <v>8.2522857215830303E-2</v>
      </c>
      <c r="AC1311" s="17">
        <v>4.1327321863089503E-2</v>
      </c>
      <c r="AD1311" s="17">
        <v>0.166996294287904</v>
      </c>
      <c r="AE1311" s="17"/>
      <c r="AF1311" s="17">
        <v>6.0163408295163902E-2</v>
      </c>
      <c r="AG1311" s="17">
        <v>4.70778279379045E-2</v>
      </c>
      <c r="AH1311" s="17">
        <v>3.4796557319365901E-2</v>
      </c>
      <c r="AI1311" s="17">
        <v>7.4427819209132703E-2</v>
      </c>
      <c r="AJ1311" s="17">
        <v>7.7547554272708805E-2</v>
      </c>
      <c r="AK1311" s="17"/>
      <c r="AL1311" s="17">
        <v>5.0211105230898299E-2</v>
      </c>
      <c r="AM1311" s="17">
        <v>5.7772605774718197E-2</v>
      </c>
      <c r="AN1311" s="17">
        <v>5.0697695445767202E-2</v>
      </c>
      <c r="AO1311" s="17"/>
      <c r="AP1311" s="17">
        <v>7.5336774653908006E-2</v>
      </c>
      <c r="AQ1311" s="17">
        <v>4.7354542894044102E-2</v>
      </c>
      <c r="AR1311" s="17">
        <v>5.0130738858103499E-2</v>
      </c>
      <c r="AS1311" s="17">
        <v>6.0029602354757801E-2</v>
      </c>
      <c r="AT1311" s="17">
        <v>5.9138091158243103E-2</v>
      </c>
      <c r="AU1311" s="17"/>
      <c r="AV1311" s="17">
        <v>0.29675421951939701</v>
      </c>
      <c r="AW1311" s="17">
        <v>9.6018133398364403E-2</v>
      </c>
      <c r="AX1311" s="17">
        <v>7.0250950039622007E-2</v>
      </c>
      <c r="AY1311" s="17">
        <v>7.3445829701111798E-2</v>
      </c>
      <c r="AZ1311" s="17">
        <v>8.0003775954295406E-2</v>
      </c>
      <c r="BA1311" s="17">
        <v>7.0718800061321502E-2</v>
      </c>
      <c r="BB1311" s="17">
        <v>5.6251685183513603E-2</v>
      </c>
      <c r="BC1311" s="17">
        <v>1.3153188659232399E-2</v>
      </c>
      <c r="BD1311" s="17">
        <v>6.75988043886733E-2</v>
      </c>
      <c r="BE1311" s="17">
        <v>5.9262608452654499E-2</v>
      </c>
      <c r="BF1311" s="17">
        <v>5.3833385743346E-2</v>
      </c>
      <c r="BG1311" s="17">
        <v>7.8093144271116993E-2</v>
      </c>
      <c r="BH1311" s="17">
        <v>2.4874778574497401E-2</v>
      </c>
      <c r="BI1311" s="17">
        <v>7.6395480746296707E-2</v>
      </c>
      <c r="BJ1311" s="17">
        <v>7.4217152868968794E-2</v>
      </c>
      <c r="BK1311" s="17">
        <v>3.7831678130402398E-2</v>
      </c>
      <c r="BL1311" s="17"/>
      <c r="BM1311" s="17">
        <v>4.9222093887357599E-2</v>
      </c>
      <c r="BN1311" s="17">
        <v>7.2634223923264296E-2</v>
      </c>
      <c r="BO1311" s="17">
        <v>6.7471179441956006E-2</v>
      </c>
      <c r="BP1311" s="17">
        <v>5.8532777659143602E-2</v>
      </c>
      <c r="BQ1311" s="17">
        <v>4.2538155548573098E-2</v>
      </c>
      <c r="BR1311" s="17">
        <v>0.10232994237595</v>
      </c>
      <c r="BS1311" s="17"/>
      <c r="BT1311" s="17">
        <v>5.9285097464311098E-2</v>
      </c>
      <c r="BU1311" s="17">
        <v>6.5536360315328807E-2</v>
      </c>
      <c r="BV1311" s="17"/>
      <c r="BW1311" s="17">
        <v>7.29879489825562E-2</v>
      </c>
      <c r="BX1311" s="17">
        <v>4.9385778728406403E-2</v>
      </c>
      <c r="BY1311" s="17"/>
      <c r="BZ1311" s="17">
        <v>6.2623566114729606E-2</v>
      </c>
      <c r="CA1311" s="17">
        <v>7.2096688757759805E-2</v>
      </c>
      <c r="CB1311" s="17">
        <v>5.4355584458847403E-2</v>
      </c>
      <c r="CC1311" s="17"/>
      <c r="CD1311" s="17">
        <v>5.6791826031366698E-2</v>
      </c>
      <c r="CE1311" s="17">
        <v>7.3855210483018394E-2</v>
      </c>
      <c r="CF1311" s="17">
        <v>0.108968210298987</v>
      </c>
      <c r="CG1311" s="17"/>
      <c r="CH1311" s="17">
        <v>5.6329209767431797E-2</v>
      </c>
      <c r="CI1311" s="17">
        <v>8.7441120788008295E-2</v>
      </c>
      <c r="CJ1311" s="17">
        <v>0.10471407956001</v>
      </c>
      <c r="CK1311" s="17"/>
      <c r="CL1311" s="17">
        <v>5.5182166788864902E-2</v>
      </c>
      <c r="CM1311" s="17">
        <v>7.3070668396422497E-2</v>
      </c>
      <c r="CN1311" s="17"/>
      <c r="CO1311" s="17">
        <v>3.6772874080093901E-2</v>
      </c>
      <c r="CP1311" s="17">
        <v>5.87213227878398E-2</v>
      </c>
      <c r="CQ1311" s="17">
        <v>5.4843072602450901E-2</v>
      </c>
      <c r="CR1311" s="17">
        <v>9.4464041472485299E-2</v>
      </c>
    </row>
    <row r="1312" spans="2:96" x14ac:dyDescent="0.25">
      <c r="B1312" t="s">
        <v>202</v>
      </c>
      <c r="C1312" s="17">
        <v>8.0992154322735904E-2</v>
      </c>
      <c r="D1312" s="17">
        <v>5.8106404333504301E-2</v>
      </c>
      <c r="E1312" s="17">
        <v>0.101585888348476</v>
      </c>
      <c r="F1312" s="17"/>
      <c r="G1312" s="17">
        <v>5.3008129279804202E-2</v>
      </c>
      <c r="H1312" s="17">
        <v>6.9083734650599304E-2</v>
      </c>
      <c r="I1312" s="17">
        <v>0.118993664719973</v>
      </c>
      <c r="J1312" s="17">
        <v>9.3411098669275799E-2</v>
      </c>
      <c r="K1312" s="17">
        <v>8.3205287559360797E-2</v>
      </c>
      <c r="L1312" s="17">
        <v>6.6830131253608205E-2</v>
      </c>
      <c r="M1312" s="17"/>
      <c r="N1312" s="17">
        <v>4.8491920850911897E-2</v>
      </c>
      <c r="O1312" s="17">
        <v>7.6197181941387998E-2</v>
      </c>
      <c r="P1312" s="17">
        <v>7.7090108917467606E-2</v>
      </c>
      <c r="Q1312" s="17">
        <v>0.12533954561778901</v>
      </c>
      <c r="R1312" s="17"/>
      <c r="S1312" s="17">
        <v>4.80333590315963E-2</v>
      </c>
      <c r="T1312" s="17">
        <v>6.4068710013717806E-2</v>
      </c>
      <c r="U1312" s="17">
        <v>9.4389131862358297E-2</v>
      </c>
      <c r="V1312" s="17">
        <v>0.102991913492539</v>
      </c>
      <c r="W1312" s="17">
        <v>0.12688737319757501</v>
      </c>
      <c r="X1312" s="17">
        <v>9.6687398838596894E-2</v>
      </c>
      <c r="Y1312" s="17">
        <v>0.10749421626457099</v>
      </c>
      <c r="Z1312" s="17">
        <v>6.0679518116481403E-2</v>
      </c>
      <c r="AA1312" s="17">
        <v>8.2085880001937103E-2</v>
      </c>
      <c r="AB1312" s="17">
        <v>8.3576800451080194E-2</v>
      </c>
      <c r="AC1312" s="17">
        <v>5.5886550889475702E-2</v>
      </c>
      <c r="AD1312" s="17">
        <v>3.9006838083810301E-2</v>
      </c>
      <c r="AE1312" s="17"/>
      <c r="AF1312" s="17">
        <v>6.4857752043633907E-2</v>
      </c>
      <c r="AG1312" s="17">
        <v>6.9985287297124096E-2</v>
      </c>
      <c r="AH1312" s="17">
        <v>7.8342502636442005E-2</v>
      </c>
      <c r="AI1312" s="17">
        <v>0.11386960781420601</v>
      </c>
      <c r="AJ1312" s="17">
        <v>0.12077492662796099</v>
      </c>
      <c r="AK1312" s="17"/>
      <c r="AL1312" s="17">
        <v>5.2661030044279702E-2</v>
      </c>
      <c r="AM1312" s="17">
        <v>7.4901645916110801E-2</v>
      </c>
      <c r="AN1312" s="17">
        <v>6.1251752450263403E-2</v>
      </c>
      <c r="AO1312" s="17"/>
      <c r="AP1312" s="17">
        <v>0.110826378040183</v>
      </c>
      <c r="AQ1312" s="17">
        <v>8.3420594261255199E-2</v>
      </c>
      <c r="AR1312" s="17">
        <v>6.9577057268527795E-2</v>
      </c>
      <c r="AS1312" s="17">
        <v>3.70819424154189E-2</v>
      </c>
      <c r="AT1312" s="17">
        <v>3.06007250774212E-2</v>
      </c>
      <c r="AU1312" s="17"/>
      <c r="AV1312" s="17">
        <v>0.334768686323765</v>
      </c>
      <c r="AW1312" s="17">
        <v>0.113483173826967</v>
      </c>
      <c r="AX1312" s="17">
        <v>0.110633831480376</v>
      </c>
      <c r="AY1312" s="17">
        <v>7.6584878094286393E-2</v>
      </c>
      <c r="AZ1312" s="17">
        <v>0.107501595812049</v>
      </c>
      <c r="BA1312" s="17">
        <v>9.7261468528968595E-2</v>
      </c>
      <c r="BB1312" s="17">
        <v>5.98289195576533E-2</v>
      </c>
      <c r="BC1312" s="17">
        <v>5.46887913990282E-2</v>
      </c>
      <c r="BD1312" s="17">
        <v>0.10587196655525</v>
      </c>
      <c r="BE1312" s="17">
        <v>6.3291498189742806E-2</v>
      </c>
      <c r="BF1312" s="17">
        <v>6.0907877368501499E-2</v>
      </c>
      <c r="BG1312" s="17">
        <v>5.1101214006868803E-2</v>
      </c>
      <c r="BH1312" s="17">
        <v>1.16175146985503E-2</v>
      </c>
      <c r="BI1312" s="17">
        <v>9.5008596178782295E-2</v>
      </c>
      <c r="BJ1312" s="17">
        <v>0.10978247721961699</v>
      </c>
      <c r="BK1312" s="17">
        <v>0</v>
      </c>
      <c r="BL1312" s="17"/>
      <c r="BM1312" s="17">
        <v>7.2904278844199297E-2</v>
      </c>
      <c r="BN1312" s="17">
        <v>8.6403372819297594E-2</v>
      </c>
      <c r="BO1312" s="17">
        <v>0.10790766121286301</v>
      </c>
      <c r="BP1312" s="17">
        <v>7.3802188090119902E-2</v>
      </c>
      <c r="BQ1312" s="17">
        <v>7.6444544518525698E-2</v>
      </c>
      <c r="BR1312" s="17">
        <v>5.1276008991767701E-2</v>
      </c>
      <c r="BS1312" s="17"/>
      <c r="BT1312" s="17">
        <v>6.9827757095842505E-2</v>
      </c>
      <c r="BU1312" s="17">
        <v>9.5289394126405996E-2</v>
      </c>
      <c r="BV1312" s="17"/>
      <c r="BW1312" s="17">
        <v>5.8227400643097199E-2</v>
      </c>
      <c r="BX1312" s="17">
        <v>9.3938573319635704E-2</v>
      </c>
      <c r="BY1312" s="17"/>
      <c r="BZ1312" s="17">
        <v>8.3034439517935502E-2</v>
      </c>
      <c r="CA1312" s="17">
        <v>6.3084131089220799E-2</v>
      </c>
      <c r="CB1312" s="17">
        <v>7.0446009462126702E-2</v>
      </c>
      <c r="CC1312" s="17"/>
      <c r="CD1312" s="17">
        <v>7.9810918601187705E-2</v>
      </c>
      <c r="CE1312" s="17">
        <v>7.9436901850499994E-2</v>
      </c>
      <c r="CF1312" s="17">
        <v>9.49455827935725E-2</v>
      </c>
      <c r="CG1312" s="17"/>
      <c r="CH1312" s="17">
        <v>7.6500916876265507E-2</v>
      </c>
      <c r="CI1312" s="17">
        <v>9.6293566620883897E-2</v>
      </c>
      <c r="CJ1312" s="17">
        <v>6.7070305453819604E-2</v>
      </c>
      <c r="CK1312" s="17"/>
      <c r="CL1312" s="17">
        <v>6.6314318106145007E-2</v>
      </c>
      <c r="CM1312" s="17">
        <v>8.5476054621350106E-2</v>
      </c>
      <c r="CN1312" s="17"/>
      <c r="CO1312" s="17">
        <v>2.8487925269715102E-2</v>
      </c>
      <c r="CP1312" s="17">
        <v>6.7012171018325004E-2</v>
      </c>
      <c r="CQ1312" s="17">
        <v>7.8948298164693703E-2</v>
      </c>
      <c r="CR1312" s="17">
        <v>0.130815241001393</v>
      </c>
    </row>
    <row r="1313" spans="2:96" x14ac:dyDescent="0.25">
      <c r="C1313" s="17"/>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c r="AD1313" s="17"/>
      <c r="AE1313" s="17"/>
      <c r="AF1313" s="17"/>
      <c r="AG1313" s="17"/>
      <c r="AH1313" s="17"/>
      <c r="AI1313" s="17"/>
      <c r="AJ1313" s="17"/>
      <c r="AK1313" s="17"/>
      <c r="AL1313" s="17"/>
      <c r="AM1313" s="17"/>
      <c r="AN1313" s="17"/>
      <c r="AO1313" s="17"/>
      <c r="AP1313" s="17"/>
      <c r="AQ1313" s="17"/>
      <c r="AR1313" s="17"/>
      <c r="AS1313" s="17"/>
      <c r="AT1313" s="17"/>
      <c r="AU1313" s="17"/>
      <c r="AV1313" s="17"/>
      <c r="AW1313" s="17"/>
      <c r="AX1313" s="17"/>
      <c r="AY1313" s="17"/>
      <c r="AZ1313" s="17"/>
      <c r="BA1313" s="17"/>
      <c r="BB1313" s="17"/>
      <c r="BC1313" s="17"/>
      <c r="BD1313" s="17"/>
      <c r="BE1313" s="17"/>
      <c r="BF1313" s="17"/>
      <c r="BG1313" s="17"/>
      <c r="BH1313" s="17"/>
      <c r="BI1313" s="17"/>
      <c r="BJ1313" s="17"/>
      <c r="BK1313" s="17"/>
      <c r="BL1313" s="17"/>
      <c r="BM1313" s="17"/>
      <c r="BN1313" s="17"/>
      <c r="BO1313" s="17"/>
      <c r="BP1313" s="17"/>
      <c r="BQ1313" s="17"/>
      <c r="BR1313" s="17"/>
      <c r="BS1313" s="17"/>
      <c r="BT1313" s="17"/>
      <c r="BU1313" s="17"/>
      <c r="BV1313" s="17"/>
      <c r="BW1313" s="17"/>
      <c r="BX1313" s="17"/>
      <c r="BY1313" s="17"/>
      <c r="BZ1313" s="17"/>
      <c r="CA1313" s="17"/>
      <c r="CB1313" s="17"/>
      <c r="CC1313" s="17"/>
      <c r="CD1313" s="17"/>
      <c r="CE1313" s="17"/>
      <c r="CF1313" s="17"/>
      <c r="CG1313" s="17"/>
      <c r="CH1313" s="17"/>
      <c r="CI1313" s="17"/>
      <c r="CJ1313" s="17"/>
      <c r="CK1313" s="17"/>
      <c r="CL1313" s="17"/>
      <c r="CM1313" s="17"/>
      <c r="CN1313" s="17"/>
      <c r="CO1313" s="17"/>
      <c r="CP1313" s="17"/>
      <c r="CQ1313" s="17"/>
      <c r="CR1313" s="17"/>
    </row>
    <row r="1314" spans="2:96" x14ac:dyDescent="0.25">
      <c r="B1314" s="6" t="s">
        <v>588</v>
      </c>
      <c r="C1314" s="17"/>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c r="AD1314" s="17"/>
      <c r="AE1314" s="17"/>
      <c r="AF1314" s="17"/>
      <c r="AG1314" s="17"/>
      <c r="AH1314" s="17"/>
      <c r="AI1314" s="17"/>
      <c r="AJ1314" s="17"/>
      <c r="AK1314" s="17"/>
      <c r="AL1314" s="17"/>
      <c r="AM1314" s="17"/>
      <c r="AN1314" s="17"/>
      <c r="AO1314" s="17"/>
      <c r="AP1314" s="17"/>
      <c r="AQ1314" s="17"/>
      <c r="AR1314" s="17"/>
      <c r="AS1314" s="17"/>
      <c r="AT1314" s="17"/>
      <c r="AU1314" s="17"/>
      <c r="AV1314" s="17"/>
      <c r="AW1314" s="17"/>
      <c r="AX1314" s="17"/>
      <c r="AY1314" s="17"/>
      <c r="AZ1314" s="17"/>
      <c r="BA1314" s="17"/>
      <c r="BB1314" s="17"/>
      <c r="BC1314" s="17"/>
      <c r="BD1314" s="17"/>
      <c r="BE1314" s="17"/>
      <c r="BF1314" s="17"/>
      <c r="BG1314" s="17"/>
      <c r="BH1314" s="17"/>
      <c r="BI1314" s="17"/>
      <c r="BJ1314" s="17"/>
      <c r="BK1314" s="17"/>
      <c r="BL1314" s="17"/>
      <c r="BM1314" s="17"/>
      <c r="BN1314" s="17"/>
      <c r="BO1314" s="17"/>
      <c r="BP1314" s="17"/>
      <c r="BQ1314" s="17"/>
      <c r="BR1314" s="17"/>
      <c r="BS1314" s="17"/>
      <c r="BT1314" s="17"/>
      <c r="BU1314" s="17"/>
      <c r="BV1314" s="17"/>
      <c r="BW1314" s="17"/>
      <c r="BX1314" s="17"/>
      <c r="BY1314" s="17"/>
      <c r="BZ1314" s="17"/>
      <c r="CA1314" s="17"/>
      <c r="CB1314" s="17"/>
      <c r="CC1314" s="17"/>
      <c r="CD1314" s="17"/>
      <c r="CE1314" s="17"/>
      <c r="CF1314" s="17"/>
      <c r="CG1314" s="17"/>
      <c r="CH1314" s="17"/>
      <c r="CI1314" s="17"/>
      <c r="CJ1314" s="17"/>
      <c r="CK1314" s="17"/>
      <c r="CL1314" s="17"/>
      <c r="CM1314" s="17"/>
      <c r="CN1314" s="17"/>
      <c r="CO1314" s="17"/>
      <c r="CP1314" s="17"/>
      <c r="CQ1314" s="17"/>
      <c r="CR1314" s="17"/>
    </row>
    <row r="1315" spans="2:96" x14ac:dyDescent="0.25">
      <c r="B1315" s="24" t="s">
        <v>123</v>
      </c>
      <c r="C1315" s="17"/>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c r="AD1315" s="17"/>
      <c r="AE1315" s="17"/>
      <c r="AF1315" s="17"/>
      <c r="AG1315" s="17"/>
      <c r="AH1315" s="17"/>
      <c r="AI1315" s="17"/>
      <c r="AJ1315" s="17"/>
      <c r="AK1315" s="17"/>
      <c r="AL1315" s="17"/>
      <c r="AM1315" s="17"/>
      <c r="AN1315" s="17"/>
      <c r="AO1315" s="17"/>
      <c r="AP1315" s="17"/>
      <c r="AQ1315" s="17"/>
      <c r="AR1315" s="17"/>
      <c r="AS1315" s="17"/>
      <c r="AT1315" s="17"/>
      <c r="AU1315" s="17"/>
      <c r="AV1315" s="17"/>
      <c r="AW1315" s="17"/>
      <c r="AX1315" s="17"/>
      <c r="AY1315" s="17"/>
      <c r="AZ1315" s="17"/>
      <c r="BA1315" s="17"/>
      <c r="BB1315" s="17"/>
      <c r="BC1315" s="17"/>
      <c r="BD1315" s="17"/>
      <c r="BE1315" s="17"/>
      <c r="BF1315" s="17"/>
      <c r="BG1315" s="17"/>
      <c r="BH1315" s="17"/>
      <c r="BI1315" s="17"/>
      <c r="BJ1315" s="17"/>
      <c r="BK1315" s="17"/>
      <c r="BL1315" s="17"/>
      <c r="BM1315" s="17"/>
      <c r="BN1315" s="17"/>
      <c r="BO1315" s="17"/>
      <c r="BP1315" s="17"/>
      <c r="BQ1315" s="17"/>
      <c r="BR1315" s="17"/>
      <c r="BS1315" s="17"/>
      <c r="BT1315" s="17"/>
      <c r="BU1315" s="17"/>
      <c r="BV1315" s="17"/>
      <c r="BW1315" s="17"/>
      <c r="BX1315" s="17"/>
      <c r="BY1315" s="17"/>
      <c r="BZ1315" s="17"/>
      <c r="CA1315" s="17"/>
      <c r="CB1315" s="17"/>
      <c r="CC1315" s="17"/>
      <c r="CD1315" s="17"/>
      <c r="CE1315" s="17"/>
      <c r="CF1315" s="17"/>
      <c r="CG1315" s="17"/>
      <c r="CH1315" s="17"/>
      <c r="CI1315" s="17"/>
      <c r="CJ1315" s="17"/>
      <c r="CK1315" s="17"/>
      <c r="CL1315" s="17"/>
      <c r="CM1315" s="17"/>
      <c r="CN1315" s="17"/>
      <c r="CO1315" s="17"/>
      <c r="CP1315" s="17"/>
      <c r="CQ1315" s="17"/>
      <c r="CR1315" s="17"/>
    </row>
    <row r="1316" spans="2:96" x14ac:dyDescent="0.25">
      <c r="B1316" t="s">
        <v>578</v>
      </c>
      <c r="C1316" s="17">
        <v>0.254632634296656</v>
      </c>
      <c r="D1316" s="17">
        <v>0.26202221474579501</v>
      </c>
      <c r="E1316" s="17">
        <v>0.248769449606462</v>
      </c>
      <c r="F1316" s="17"/>
      <c r="G1316" s="17">
        <v>0.24751233438755799</v>
      </c>
      <c r="H1316" s="17">
        <v>0.29102980387310201</v>
      </c>
      <c r="I1316" s="17">
        <v>0.242314883154055</v>
      </c>
      <c r="J1316" s="17">
        <v>0.26139831380950901</v>
      </c>
      <c r="K1316" s="17">
        <v>0.26283682715287798</v>
      </c>
      <c r="L1316" s="17">
        <v>0.228610121435144</v>
      </c>
      <c r="M1316" s="17"/>
      <c r="N1316" s="17">
        <v>0.240947493205625</v>
      </c>
      <c r="O1316" s="17">
        <v>0.24865271470459199</v>
      </c>
      <c r="P1316" s="17">
        <v>0.28804738969980898</v>
      </c>
      <c r="Q1316" s="17">
        <v>0.246316712154073</v>
      </c>
      <c r="R1316" s="17"/>
      <c r="S1316" s="17">
        <v>0.34027720397558597</v>
      </c>
      <c r="T1316" s="17">
        <v>0.23576645434358601</v>
      </c>
      <c r="U1316" s="17">
        <v>0.21080378774042699</v>
      </c>
      <c r="V1316" s="17">
        <v>0.247116376504941</v>
      </c>
      <c r="W1316" s="17">
        <v>0.193891111439356</v>
      </c>
      <c r="X1316" s="17">
        <v>0.241157360630495</v>
      </c>
      <c r="Y1316" s="17">
        <v>0.25154997794424799</v>
      </c>
      <c r="Z1316" s="17">
        <v>0.19170355850715001</v>
      </c>
      <c r="AA1316" s="17">
        <v>0.246361146953504</v>
      </c>
      <c r="AB1316" s="17">
        <v>0.29564837347804301</v>
      </c>
      <c r="AC1316" s="17">
        <v>0.249990187772474</v>
      </c>
      <c r="AD1316" s="17">
        <v>0.26513692043568299</v>
      </c>
      <c r="AE1316" s="17"/>
      <c r="AF1316" s="17">
        <v>0.247432599081118</v>
      </c>
      <c r="AG1316" s="17">
        <v>0.27997065147368799</v>
      </c>
      <c r="AH1316" s="17">
        <v>0.22598446961285201</v>
      </c>
      <c r="AI1316" s="17">
        <v>0.26883559114156802</v>
      </c>
      <c r="AJ1316" s="17">
        <v>0.244619007289403</v>
      </c>
      <c r="AK1316" s="17"/>
      <c r="AL1316" s="17">
        <v>0.24065195865129199</v>
      </c>
      <c r="AM1316" s="17">
        <v>0.29837025887955798</v>
      </c>
      <c r="AN1316" s="17">
        <v>0.221556264424943</v>
      </c>
      <c r="AO1316" s="17"/>
      <c r="AP1316" s="17">
        <v>0.243041826473477</v>
      </c>
      <c r="AQ1316" s="17">
        <v>0.23761287433026901</v>
      </c>
      <c r="AR1316" s="17">
        <v>0.248978520729039</v>
      </c>
      <c r="AS1316" s="17">
        <v>0.309339938612122</v>
      </c>
      <c r="AT1316" s="17">
        <v>0.34893053686994002</v>
      </c>
      <c r="AU1316" s="17"/>
      <c r="AV1316" s="17">
        <v>0</v>
      </c>
      <c r="AW1316" s="17">
        <v>0.26005910078396699</v>
      </c>
      <c r="AX1316" s="17">
        <v>0.21098398086306899</v>
      </c>
      <c r="AY1316" s="17">
        <v>0.25824151473130103</v>
      </c>
      <c r="AZ1316" s="17">
        <v>0.26871259148848697</v>
      </c>
      <c r="BA1316" s="17">
        <v>0.215748028541041</v>
      </c>
      <c r="BB1316" s="17">
        <v>0.279612978277399</v>
      </c>
      <c r="BC1316" s="17">
        <v>0.312515051814303</v>
      </c>
      <c r="BD1316" s="17">
        <v>0.227080979905015</v>
      </c>
      <c r="BE1316" s="17">
        <v>0.22097584386880101</v>
      </c>
      <c r="BF1316" s="17">
        <v>0.25632749410358202</v>
      </c>
      <c r="BG1316" s="17">
        <v>0.194750050950008</v>
      </c>
      <c r="BH1316" s="17">
        <v>0.27493285443232901</v>
      </c>
      <c r="BI1316" s="17">
        <v>0.236453509169927</v>
      </c>
      <c r="BJ1316" s="17">
        <v>0.241803381032485</v>
      </c>
      <c r="BK1316" s="17">
        <v>0.30798104382837799</v>
      </c>
      <c r="BL1316" s="17"/>
      <c r="BM1316" s="17">
        <v>0.29820640940774001</v>
      </c>
      <c r="BN1316" s="17">
        <v>0.26659602159905199</v>
      </c>
      <c r="BO1316" s="17">
        <v>0.233927370105773</v>
      </c>
      <c r="BP1316" s="17">
        <v>0.22279690716891301</v>
      </c>
      <c r="BQ1316" s="17">
        <v>0.21801965400647799</v>
      </c>
      <c r="BR1316" s="17">
        <v>0.248677269366707</v>
      </c>
      <c r="BS1316" s="17"/>
      <c r="BT1316" s="17">
        <v>0.262476246601348</v>
      </c>
      <c r="BU1316" s="17">
        <v>0.244808265771392</v>
      </c>
      <c r="BV1316" s="17"/>
      <c r="BW1316" s="17">
        <v>0.25979568592324997</v>
      </c>
      <c r="BX1316" s="17">
        <v>0.23531361986259799</v>
      </c>
      <c r="BY1316" s="17"/>
      <c r="BZ1316" s="17">
        <v>0.24093788882653899</v>
      </c>
      <c r="CA1316" s="17">
        <v>0.27406568782224899</v>
      </c>
      <c r="CB1316" s="17">
        <v>0.42996384517839498</v>
      </c>
      <c r="CC1316" s="17"/>
      <c r="CD1316" s="17">
        <v>0.24862936805910199</v>
      </c>
      <c r="CE1316" s="17">
        <v>0.25099882318607702</v>
      </c>
      <c r="CF1316" s="17">
        <v>0.27368012983203099</v>
      </c>
      <c r="CG1316" s="17"/>
      <c r="CH1316" s="17">
        <v>0.243015157357479</v>
      </c>
      <c r="CI1316" s="17">
        <v>0.231452142323534</v>
      </c>
      <c r="CJ1316" s="17">
        <v>0.29247489397224202</v>
      </c>
      <c r="CK1316" s="17"/>
      <c r="CL1316" s="17">
        <v>0.25026502136438999</v>
      </c>
      <c r="CM1316" s="17">
        <v>0.25681644523640501</v>
      </c>
      <c r="CN1316" s="17"/>
      <c r="CO1316" s="17">
        <v>0.26735173220123698</v>
      </c>
      <c r="CP1316" s="17">
        <v>0.25563768520872199</v>
      </c>
      <c r="CQ1316" s="17">
        <v>0.25765112868551798</v>
      </c>
      <c r="CR1316" s="17">
        <v>0.24222056895132801</v>
      </c>
    </row>
    <row r="1317" spans="2:96" x14ac:dyDescent="0.25">
      <c r="B1317" t="s">
        <v>579</v>
      </c>
      <c r="C1317" s="17">
        <v>0.19360169468986599</v>
      </c>
      <c r="D1317" s="17">
        <v>0.204795057948051</v>
      </c>
      <c r="E1317" s="17">
        <v>0.18368531487558301</v>
      </c>
      <c r="F1317" s="17"/>
      <c r="G1317" s="17">
        <v>0.309046738400164</v>
      </c>
      <c r="H1317" s="17">
        <v>0.20509682423620401</v>
      </c>
      <c r="I1317" s="17">
        <v>0.199178815025598</v>
      </c>
      <c r="J1317" s="17">
        <v>0.164992555130724</v>
      </c>
      <c r="K1317" s="17">
        <v>0.14862139108273401</v>
      </c>
      <c r="L1317" s="17">
        <v>0.15635748310423001</v>
      </c>
      <c r="M1317" s="17"/>
      <c r="N1317" s="17">
        <v>0.21508934682928399</v>
      </c>
      <c r="O1317" s="17">
        <v>0.21507569921172501</v>
      </c>
      <c r="P1317" s="17">
        <v>0.15724151900765801</v>
      </c>
      <c r="Q1317" s="17">
        <v>0.18012102936504101</v>
      </c>
      <c r="R1317" s="17"/>
      <c r="S1317" s="17">
        <v>0.194792217183096</v>
      </c>
      <c r="T1317" s="17">
        <v>0.19120459437526599</v>
      </c>
      <c r="U1317" s="17">
        <v>0.264573772841671</v>
      </c>
      <c r="V1317" s="17">
        <v>0.179107215087907</v>
      </c>
      <c r="W1317" s="17">
        <v>0.21328051146142599</v>
      </c>
      <c r="X1317" s="17">
        <v>0.181844232876467</v>
      </c>
      <c r="Y1317" s="17">
        <v>0.156200005533221</v>
      </c>
      <c r="Z1317" s="17">
        <v>0.117610283128693</v>
      </c>
      <c r="AA1317" s="17">
        <v>0.20797417410958999</v>
      </c>
      <c r="AB1317" s="17">
        <v>0.17976625998356299</v>
      </c>
      <c r="AC1317" s="17">
        <v>0.25879190929021201</v>
      </c>
      <c r="AD1317" s="17">
        <v>0.122269287913082</v>
      </c>
      <c r="AE1317" s="17"/>
      <c r="AF1317" s="17">
        <v>0.18010378619131401</v>
      </c>
      <c r="AG1317" s="17">
        <v>0.19682744196531901</v>
      </c>
      <c r="AH1317" s="17">
        <v>0.246826183043025</v>
      </c>
      <c r="AI1317" s="17">
        <v>0.14402874786726499</v>
      </c>
      <c r="AJ1317" s="17">
        <v>0.21353203550566599</v>
      </c>
      <c r="AK1317" s="17"/>
      <c r="AL1317" s="17">
        <v>0.19538399832458</v>
      </c>
      <c r="AM1317" s="17">
        <v>0.209823465328699</v>
      </c>
      <c r="AN1317" s="17">
        <v>0.14000981324031</v>
      </c>
      <c r="AO1317" s="17"/>
      <c r="AP1317" s="17">
        <v>0.16817313105614001</v>
      </c>
      <c r="AQ1317" s="17">
        <v>0.20396234455767001</v>
      </c>
      <c r="AR1317" s="17">
        <v>0.22055984324745101</v>
      </c>
      <c r="AS1317" s="17">
        <v>0.22075963733211701</v>
      </c>
      <c r="AT1317" s="17">
        <v>0.229389368695502</v>
      </c>
      <c r="AU1317" s="17"/>
      <c r="AV1317" s="17">
        <v>0.15759437761936301</v>
      </c>
      <c r="AW1317" s="17">
        <v>0.158727726375885</v>
      </c>
      <c r="AX1317" s="17">
        <v>0.26538066385898801</v>
      </c>
      <c r="AY1317" s="17">
        <v>0.20334756807321899</v>
      </c>
      <c r="AZ1317" s="17">
        <v>0.15573734689402</v>
      </c>
      <c r="BA1317" s="17">
        <v>0.27359538372439002</v>
      </c>
      <c r="BB1317" s="17">
        <v>0.16311177042889599</v>
      </c>
      <c r="BC1317" s="17">
        <v>0.19729504534640999</v>
      </c>
      <c r="BD1317" s="17">
        <v>0.17274063153727701</v>
      </c>
      <c r="BE1317" s="17">
        <v>0.16851224699669901</v>
      </c>
      <c r="BF1317" s="17">
        <v>0.17703663323917701</v>
      </c>
      <c r="BG1317" s="17">
        <v>0.17391005603212201</v>
      </c>
      <c r="BH1317" s="17">
        <v>0.15033076807677601</v>
      </c>
      <c r="BI1317" s="17">
        <v>0.25561654411767598</v>
      </c>
      <c r="BJ1317" s="17">
        <v>0.170714297065751</v>
      </c>
      <c r="BK1317" s="17">
        <v>0.21544551892908501</v>
      </c>
      <c r="BL1317" s="17"/>
      <c r="BM1317" s="17">
        <v>0.22730193703038301</v>
      </c>
      <c r="BN1317" s="17">
        <v>0.17485367688731401</v>
      </c>
      <c r="BO1317" s="17">
        <v>0.222255987940807</v>
      </c>
      <c r="BP1317" s="17">
        <v>0.19979873183847599</v>
      </c>
      <c r="BQ1317" s="17">
        <v>0.124137706047351</v>
      </c>
      <c r="BR1317" s="17">
        <v>0.18851969721832401</v>
      </c>
      <c r="BS1317" s="17"/>
      <c r="BT1317" s="17">
        <v>0.181964501917075</v>
      </c>
      <c r="BU1317" s="17">
        <v>0.207905283488905</v>
      </c>
      <c r="BV1317" s="17"/>
      <c r="BW1317" s="17">
        <v>0.202016340514662</v>
      </c>
      <c r="BX1317" s="17">
        <v>0.182263230666624</v>
      </c>
      <c r="BY1317" s="17"/>
      <c r="BZ1317" s="17">
        <v>0.190508341531439</v>
      </c>
      <c r="CA1317" s="17">
        <v>0.216152364766243</v>
      </c>
      <c r="CB1317" s="17">
        <v>0.17177435964910201</v>
      </c>
      <c r="CC1317" s="17"/>
      <c r="CD1317" s="17">
        <v>0.18028105659132401</v>
      </c>
      <c r="CE1317" s="17">
        <v>0.25247429558534301</v>
      </c>
      <c r="CF1317" s="17">
        <v>0.160641417750578</v>
      </c>
      <c r="CG1317" s="17"/>
      <c r="CH1317" s="17">
        <v>0.184735184474762</v>
      </c>
      <c r="CI1317" s="17">
        <v>0.236512868493581</v>
      </c>
      <c r="CJ1317" s="17">
        <v>0.22431563496447299</v>
      </c>
      <c r="CK1317" s="17"/>
      <c r="CL1317" s="17">
        <v>0.183168766714568</v>
      </c>
      <c r="CM1317" s="17">
        <v>0.20530117005906101</v>
      </c>
      <c r="CN1317" s="17"/>
      <c r="CO1317" s="17">
        <v>0.14934232850874299</v>
      </c>
      <c r="CP1317" s="17">
        <v>0.18040514231548499</v>
      </c>
      <c r="CQ1317" s="17">
        <v>0.20360240483691999</v>
      </c>
      <c r="CR1317" s="17">
        <v>0.21556108470010801</v>
      </c>
    </row>
    <row r="1318" spans="2:96" x14ac:dyDescent="0.25">
      <c r="B1318" t="s">
        <v>580</v>
      </c>
      <c r="C1318" s="17">
        <v>0.19300025173431901</v>
      </c>
      <c r="D1318" s="17">
        <v>0.177609058818256</v>
      </c>
      <c r="E1318" s="17">
        <v>0.20478518425627301</v>
      </c>
      <c r="F1318" s="17"/>
      <c r="G1318" s="17">
        <v>0.16966468014275701</v>
      </c>
      <c r="H1318" s="17">
        <v>0.205051327489987</v>
      </c>
      <c r="I1318" s="17">
        <v>0.21594152913914999</v>
      </c>
      <c r="J1318" s="17">
        <v>0.19966618412374801</v>
      </c>
      <c r="K1318" s="17">
        <v>0.25070298325116103</v>
      </c>
      <c r="L1318" s="17">
        <v>0.13576810802957301</v>
      </c>
      <c r="M1318" s="17"/>
      <c r="N1318" s="17">
        <v>0.17825217281693301</v>
      </c>
      <c r="O1318" s="17">
        <v>0.19339001123215199</v>
      </c>
      <c r="P1318" s="17">
        <v>0.18599867086322899</v>
      </c>
      <c r="Q1318" s="17">
        <v>0.21278816255420299</v>
      </c>
      <c r="R1318" s="17"/>
      <c r="S1318" s="17">
        <v>0.139779015941564</v>
      </c>
      <c r="T1318" s="17">
        <v>0.17234110107473999</v>
      </c>
      <c r="U1318" s="17">
        <v>0.13822167117578901</v>
      </c>
      <c r="V1318" s="17">
        <v>0.24724971523210301</v>
      </c>
      <c r="W1318" s="17">
        <v>0.25204672448563398</v>
      </c>
      <c r="X1318" s="17">
        <v>0.195739522795886</v>
      </c>
      <c r="Y1318" s="17">
        <v>0.188796071384255</v>
      </c>
      <c r="Z1318" s="17">
        <v>0.236328161328136</v>
      </c>
      <c r="AA1318" s="17">
        <v>0.191554753440457</v>
      </c>
      <c r="AB1318" s="17">
        <v>0.21284160782253</v>
      </c>
      <c r="AC1318" s="17">
        <v>0.17798083754869901</v>
      </c>
      <c r="AD1318" s="17">
        <v>0.29396118550142097</v>
      </c>
      <c r="AE1318" s="17"/>
      <c r="AF1318" s="17">
        <v>0.14868327314559099</v>
      </c>
      <c r="AG1318" s="17">
        <v>0.19462345336926601</v>
      </c>
      <c r="AH1318" s="17">
        <v>0.18841179923096199</v>
      </c>
      <c r="AI1318" s="17">
        <v>4.21899091791995E-2</v>
      </c>
      <c r="AJ1318" s="17">
        <v>0.24578319806849999</v>
      </c>
      <c r="AK1318" s="17"/>
      <c r="AL1318" s="17">
        <v>0.13915175186755299</v>
      </c>
      <c r="AM1318" s="17">
        <v>0.183334519441854</v>
      </c>
      <c r="AN1318" s="17">
        <v>0.25376217494093001</v>
      </c>
      <c r="AO1318" s="17"/>
      <c r="AP1318" s="17">
        <v>0.19981659272713301</v>
      </c>
      <c r="AQ1318" s="17">
        <v>0.21904517334183099</v>
      </c>
      <c r="AR1318" s="17">
        <v>0.18943214506836301</v>
      </c>
      <c r="AS1318" s="17">
        <v>0.120053327037596</v>
      </c>
      <c r="AT1318" s="17">
        <v>0.173255046683508</v>
      </c>
      <c r="AU1318" s="17"/>
      <c r="AV1318" s="17">
        <v>0.62669813154463605</v>
      </c>
      <c r="AW1318" s="17">
        <v>0.25392835740927899</v>
      </c>
      <c r="AX1318" s="17">
        <v>0.20283280358886599</v>
      </c>
      <c r="AY1318" s="17">
        <v>0.161148069178075</v>
      </c>
      <c r="AZ1318" s="17">
        <v>0.17428027862895501</v>
      </c>
      <c r="BA1318" s="17">
        <v>0.14798715625676401</v>
      </c>
      <c r="BB1318" s="17">
        <v>0.20615189000646</v>
      </c>
      <c r="BC1318" s="17">
        <v>0.20433743994037301</v>
      </c>
      <c r="BD1318" s="17">
        <v>0.25119710097201498</v>
      </c>
      <c r="BE1318" s="17">
        <v>0.23494207102213599</v>
      </c>
      <c r="BF1318" s="17">
        <v>0.17827538470660501</v>
      </c>
      <c r="BG1318" s="17">
        <v>0.197462930948898</v>
      </c>
      <c r="BH1318" s="17">
        <v>0.19515398037045201</v>
      </c>
      <c r="BI1318" s="17">
        <v>0.13441681413798301</v>
      </c>
      <c r="BJ1318" s="17">
        <v>0.185645983554699</v>
      </c>
      <c r="BK1318" s="17">
        <v>0.156565855589653</v>
      </c>
      <c r="BL1318" s="17"/>
      <c r="BM1318" s="17">
        <v>0.17183089401846799</v>
      </c>
      <c r="BN1318" s="17">
        <v>0.203259587718539</v>
      </c>
      <c r="BO1318" s="17">
        <v>0.15791467153323499</v>
      </c>
      <c r="BP1318" s="17">
        <v>0.20307064583777801</v>
      </c>
      <c r="BQ1318" s="17">
        <v>0.213922621796347</v>
      </c>
      <c r="BR1318" s="17">
        <v>0.23904206178957399</v>
      </c>
      <c r="BS1318" s="17"/>
      <c r="BT1318" s="17">
        <v>0.185665557945907</v>
      </c>
      <c r="BU1318" s="17">
        <v>0.20408670255932901</v>
      </c>
      <c r="BV1318" s="17"/>
      <c r="BW1318" s="17">
        <v>0.19372571327049401</v>
      </c>
      <c r="BX1318" s="17">
        <v>0.20000650636240699</v>
      </c>
      <c r="BY1318" s="17"/>
      <c r="BZ1318" s="17">
        <v>0.204899022490698</v>
      </c>
      <c r="CA1318" s="17">
        <v>0.14806305753992</v>
      </c>
      <c r="CB1318" s="17">
        <v>9.0673618104383694E-2</v>
      </c>
      <c r="CC1318" s="17"/>
      <c r="CD1318" s="17">
        <v>0.19479362744893</v>
      </c>
      <c r="CE1318" s="17">
        <v>0.215116367811031</v>
      </c>
      <c r="CF1318" s="17">
        <v>0.25292160356577897</v>
      </c>
      <c r="CG1318" s="17"/>
      <c r="CH1318" s="17">
        <v>0.200391976531376</v>
      </c>
      <c r="CI1318" s="17">
        <v>0.18965675454174299</v>
      </c>
      <c r="CJ1318" s="17">
        <v>0.17031359928949399</v>
      </c>
      <c r="CK1318" s="17"/>
      <c r="CL1318" s="17">
        <v>0.18430559861253201</v>
      </c>
      <c r="CM1318" s="17">
        <v>0.19969517934366299</v>
      </c>
      <c r="CN1318" s="17"/>
      <c r="CO1318" s="17">
        <v>0.14759993336230801</v>
      </c>
      <c r="CP1318" s="17">
        <v>0.14144749544213001</v>
      </c>
      <c r="CQ1318" s="17">
        <v>0.22996634274258199</v>
      </c>
      <c r="CR1318" s="17">
        <v>0.236381657412645</v>
      </c>
    </row>
    <row r="1319" spans="2:96" x14ac:dyDescent="0.25">
      <c r="B1319" t="s">
        <v>581</v>
      </c>
      <c r="C1319" s="17">
        <v>0.17494156141332901</v>
      </c>
      <c r="D1319" s="17">
        <v>0.17073927493898799</v>
      </c>
      <c r="E1319" s="17">
        <v>0.179998730804489</v>
      </c>
      <c r="F1319" s="17"/>
      <c r="G1319" s="17">
        <v>0.14754013538352501</v>
      </c>
      <c r="H1319" s="17">
        <v>0.12838607211710301</v>
      </c>
      <c r="I1319" s="17">
        <v>0.166434120009223</v>
      </c>
      <c r="J1319" s="17">
        <v>0.19377409588662001</v>
      </c>
      <c r="K1319" s="17">
        <v>0.174203811996471</v>
      </c>
      <c r="L1319" s="17">
        <v>0.22330440634124701</v>
      </c>
      <c r="M1319" s="17"/>
      <c r="N1319" s="17">
        <v>0.16927017839860101</v>
      </c>
      <c r="O1319" s="17">
        <v>0.14627302306376</v>
      </c>
      <c r="P1319" s="17">
        <v>0.18261805105613199</v>
      </c>
      <c r="Q1319" s="17">
        <v>0.20602594227431101</v>
      </c>
      <c r="R1319" s="17"/>
      <c r="S1319" s="17">
        <v>0.12977155243340099</v>
      </c>
      <c r="T1319" s="17">
        <v>0.19625694148883299</v>
      </c>
      <c r="U1319" s="17">
        <v>0.22451216165986801</v>
      </c>
      <c r="V1319" s="17">
        <v>0.199382418803635</v>
      </c>
      <c r="W1319" s="17">
        <v>0.19395642704746799</v>
      </c>
      <c r="X1319" s="17">
        <v>0.175884310230008</v>
      </c>
      <c r="Y1319" s="17">
        <v>0.175984074462402</v>
      </c>
      <c r="Z1319" s="17">
        <v>0.25617443727206202</v>
      </c>
      <c r="AA1319" s="17">
        <v>0.170572487632873</v>
      </c>
      <c r="AB1319" s="17">
        <v>0.124880548939131</v>
      </c>
      <c r="AC1319" s="17">
        <v>0.14955358005633901</v>
      </c>
      <c r="AD1319" s="17">
        <v>0.13828270267693099</v>
      </c>
      <c r="AE1319" s="17"/>
      <c r="AF1319" s="17">
        <v>0.193118248782295</v>
      </c>
      <c r="AG1319" s="17">
        <v>0.18997954544006601</v>
      </c>
      <c r="AH1319" s="17">
        <v>0.19021161246417001</v>
      </c>
      <c r="AI1319" s="17">
        <v>0.25391849284747497</v>
      </c>
      <c r="AJ1319" s="17">
        <v>0.12959102078197099</v>
      </c>
      <c r="AK1319" s="17"/>
      <c r="AL1319" s="17">
        <v>0.201791298292823</v>
      </c>
      <c r="AM1319" s="17">
        <v>0.17327677975453401</v>
      </c>
      <c r="AN1319" s="17">
        <v>0.19498950371499901</v>
      </c>
      <c r="AO1319" s="17"/>
      <c r="AP1319" s="17">
        <v>0.19729846828726699</v>
      </c>
      <c r="AQ1319" s="17">
        <v>0.14745484348111401</v>
      </c>
      <c r="AR1319" s="17">
        <v>0.17049654620831001</v>
      </c>
      <c r="AS1319" s="17">
        <v>0.176222200129698</v>
      </c>
      <c r="AT1319" s="17">
        <v>0.13105722965973601</v>
      </c>
      <c r="AU1319" s="17"/>
      <c r="AV1319" s="17">
        <v>0</v>
      </c>
      <c r="AW1319" s="17">
        <v>0.186603889721592</v>
      </c>
      <c r="AX1319" s="17">
        <v>0.19896955585190301</v>
      </c>
      <c r="AY1319" s="17">
        <v>0.20774016328428799</v>
      </c>
      <c r="AZ1319" s="17">
        <v>0.16731727322284501</v>
      </c>
      <c r="BA1319" s="17">
        <v>0.182404722681165</v>
      </c>
      <c r="BB1319" s="17">
        <v>0.17730089932360299</v>
      </c>
      <c r="BC1319" s="17">
        <v>0.116324291238143</v>
      </c>
      <c r="BD1319" s="17">
        <v>0.170145233790643</v>
      </c>
      <c r="BE1319" s="17">
        <v>0.16547190497303599</v>
      </c>
      <c r="BF1319" s="17">
        <v>0.203205148637917</v>
      </c>
      <c r="BG1319" s="17">
        <v>0.22245593874061501</v>
      </c>
      <c r="BH1319" s="17">
        <v>0.14636994257341299</v>
      </c>
      <c r="BI1319" s="17">
        <v>0.17431059833701301</v>
      </c>
      <c r="BJ1319" s="17">
        <v>0.187031286717808</v>
      </c>
      <c r="BK1319" s="17">
        <v>0.14555901703285601</v>
      </c>
      <c r="BL1319" s="17"/>
      <c r="BM1319" s="17">
        <v>0.13526521693990501</v>
      </c>
      <c r="BN1319" s="17">
        <v>0.17191591527203101</v>
      </c>
      <c r="BO1319" s="17">
        <v>0.18116579510099201</v>
      </c>
      <c r="BP1319" s="17">
        <v>0.18205148697086099</v>
      </c>
      <c r="BQ1319" s="17">
        <v>0.252260245307251</v>
      </c>
      <c r="BR1319" s="17">
        <v>0.16826273980176701</v>
      </c>
      <c r="BS1319" s="17"/>
      <c r="BT1319" s="17">
        <v>0.19260457116808599</v>
      </c>
      <c r="BU1319" s="17">
        <v>0.148322813146328</v>
      </c>
      <c r="BV1319" s="17"/>
      <c r="BW1319" s="17">
        <v>0.18239085374444899</v>
      </c>
      <c r="BX1319" s="17">
        <v>0.167497772784379</v>
      </c>
      <c r="BY1319" s="17"/>
      <c r="BZ1319" s="17">
        <v>0.17330529352910801</v>
      </c>
      <c r="CA1319" s="17">
        <v>0.20263988075474501</v>
      </c>
      <c r="CB1319" s="17">
        <v>0.134911844553497</v>
      </c>
      <c r="CC1319" s="17"/>
      <c r="CD1319" s="17">
        <v>0.17974858857039999</v>
      </c>
      <c r="CE1319" s="17">
        <v>0.14905050135262299</v>
      </c>
      <c r="CF1319" s="17">
        <v>0.106296480668918</v>
      </c>
      <c r="CG1319" s="17"/>
      <c r="CH1319" s="17">
        <v>0.183680207034919</v>
      </c>
      <c r="CI1319" s="17">
        <v>0.17355026775001101</v>
      </c>
      <c r="CJ1319" s="17">
        <v>0.14302455972505301</v>
      </c>
      <c r="CK1319" s="17"/>
      <c r="CL1319" s="17">
        <v>0.19082067229923999</v>
      </c>
      <c r="CM1319" s="17">
        <v>0.163761517524731</v>
      </c>
      <c r="CN1319" s="17"/>
      <c r="CO1319" s="17">
        <v>0.17812148488427501</v>
      </c>
      <c r="CP1319" s="17">
        <v>0.20211174887428601</v>
      </c>
      <c r="CQ1319" s="17">
        <v>0.15971759517942399</v>
      </c>
      <c r="CR1319" s="17">
        <v>0.15138210723875301</v>
      </c>
    </row>
    <row r="1320" spans="2:96" x14ac:dyDescent="0.25">
      <c r="B1320" t="s">
        <v>582</v>
      </c>
      <c r="C1320" s="17">
        <v>0.15414744734650801</v>
      </c>
      <c r="D1320" s="17">
        <v>0.17047554729008199</v>
      </c>
      <c r="E1320" s="17">
        <v>0.138990980175203</v>
      </c>
      <c r="F1320" s="17"/>
      <c r="G1320" s="17">
        <v>9.6482733138903695E-2</v>
      </c>
      <c r="H1320" s="17">
        <v>0.124476281672895</v>
      </c>
      <c r="I1320" s="17">
        <v>0.15609962066646799</v>
      </c>
      <c r="J1320" s="17">
        <v>0.16214686291568001</v>
      </c>
      <c r="K1320" s="17">
        <v>9.4620688212106493E-2</v>
      </c>
      <c r="L1320" s="17">
        <v>0.24875724392375301</v>
      </c>
      <c r="M1320" s="17"/>
      <c r="N1320" s="17">
        <v>0.17350829412499</v>
      </c>
      <c r="O1320" s="17">
        <v>0.156546232646984</v>
      </c>
      <c r="P1320" s="17">
        <v>0.15330240277254001</v>
      </c>
      <c r="Q1320" s="17">
        <v>0.13100248423326299</v>
      </c>
      <c r="R1320" s="17"/>
      <c r="S1320" s="17">
        <v>0.13250434831331301</v>
      </c>
      <c r="T1320" s="17">
        <v>0.17813730475683701</v>
      </c>
      <c r="U1320" s="17">
        <v>0.15855060046939101</v>
      </c>
      <c r="V1320" s="17">
        <v>0.11694168760379001</v>
      </c>
      <c r="W1320" s="17">
        <v>0.156391656085062</v>
      </c>
      <c r="X1320" s="17">
        <v>0.10629697286689301</v>
      </c>
      <c r="Y1320" s="17">
        <v>0.16207312847164401</v>
      </c>
      <c r="Z1320" s="17">
        <v>0.136843671477444</v>
      </c>
      <c r="AA1320" s="17">
        <v>0.209929494968664</v>
      </c>
      <c r="AB1320" s="17">
        <v>0.16235582858820499</v>
      </c>
      <c r="AC1320" s="17">
        <v>0.19551365045080099</v>
      </c>
      <c r="AD1320" s="17">
        <v>9.2257601267453401E-2</v>
      </c>
      <c r="AE1320" s="17"/>
      <c r="AF1320" s="17">
        <v>0.19675000950023599</v>
      </c>
      <c r="AG1320" s="17">
        <v>0.119956832855959</v>
      </c>
      <c r="AH1320" s="17">
        <v>0.13716644770081499</v>
      </c>
      <c r="AI1320" s="17">
        <v>0.33162443618772802</v>
      </c>
      <c r="AJ1320" s="17">
        <v>0.14639975377150699</v>
      </c>
      <c r="AK1320" s="17"/>
      <c r="AL1320" s="17">
        <v>0.199650850400722</v>
      </c>
      <c r="AM1320" s="17">
        <v>0.124186123627755</v>
      </c>
      <c r="AN1320" s="17">
        <v>0.16363394452871</v>
      </c>
      <c r="AO1320" s="17"/>
      <c r="AP1320" s="17">
        <v>0.15334493430368101</v>
      </c>
      <c r="AQ1320" s="17">
        <v>0.148015088933585</v>
      </c>
      <c r="AR1320" s="17">
        <v>0.146434121112094</v>
      </c>
      <c r="AS1320" s="17">
        <v>0.18944665359028401</v>
      </c>
      <c r="AT1320" s="17">
        <v>0.170737322666802</v>
      </c>
      <c r="AU1320" s="17"/>
      <c r="AV1320" s="17">
        <v>0</v>
      </c>
      <c r="AW1320" s="17">
        <v>0.10209127821012901</v>
      </c>
      <c r="AX1320" s="17">
        <v>0.18682329124716299</v>
      </c>
      <c r="AY1320" s="17">
        <v>0.13717901997007001</v>
      </c>
      <c r="AZ1320" s="17">
        <v>0.16785644953713399</v>
      </c>
      <c r="BA1320" s="17">
        <v>0.17662971605164299</v>
      </c>
      <c r="BB1320" s="17">
        <v>0.10587332139346201</v>
      </c>
      <c r="BC1320" s="17">
        <v>0.20004714825549599</v>
      </c>
      <c r="BD1320" s="17">
        <v>0.16723137879792299</v>
      </c>
      <c r="BE1320" s="17">
        <v>0.140881853686776</v>
      </c>
      <c r="BF1320" s="17">
        <v>0.15445461384461101</v>
      </c>
      <c r="BG1320" s="17">
        <v>0.152039355455862</v>
      </c>
      <c r="BH1320" s="17">
        <v>0.19393020957773399</v>
      </c>
      <c r="BI1320" s="17">
        <v>0.17046610844688601</v>
      </c>
      <c r="BJ1320" s="17">
        <v>0.11097555665351</v>
      </c>
      <c r="BK1320" s="17">
        <v>0.145544333531787</v>
      </c>
      <c r="BL1320" s="17"/>
      <c r="BM1320" s="17">
        <v>0.15090288198542601</v>
      </c>
      <c r="BN1320" s="17">
        <v>0.15897041403113399</v>
      </c>
      <c r="BO1320" s="17">
        <v>0.15421384061455701</v>
      </c>
      <c r="BP1320" s="17">
        <v>0.15525399624577199</v>
      </c>
      <c r="BQ1320" s="17">
        <v>0.15255051800045899</v>
      </c>
      <c r="BR1320" s="17">
        <v>0.14101995780312501</v>
      </c>
      <c r="BS1320" s="17"/>
      <c r="BT1320" s="17">
        <v>0.142738853580756</v>
      </c>
      <c r="BU1320" s="17">
        <v>0.171265125210535</v>
      </c>
      <c r="BV1320" s="17"/>
      <c r="BW1320" s="17">
        <v>0.14119948075653099</v>
      </c>
      <c r="BX1320" s="17">
        <v>0.17492922191032001</v>
      </c>
      <c r="BY1320" s="17"/>
      <c r="BZ1320" s="17">
        <v>0.159773813283696</v>
      </c>
      <c r="CA1320" s="17">
        <v>0.136651482270923</v>
      </c>
      <c r="CB1320" s="17">
        <v>0.111093910565219</v>
      </c>
      <c r="CC1320" s="17"/>
      <c r="CD1320" s="17">
        <v>0.16176927463867999</v>
      </c>
      <c r="CE1320" s="17">
        <v>0.110137410829311</v>
      </c>
      <c r="CF1320" s="17">
        <v>0.196486075581953</v>
      </c>
      <c r="CG1320" s="17"/>
      <c r="CH1320" s="17">
        <v>0.15833499663221401</v>
      </c>
      <c r="CI1320" s="17">
        <v>0.13395283317005</v>
      </c>
      <c r="CJ1320" s="17">
        <v>0.172698941995411</v>
      </c>
      <c r="CK1320" s="17"/>
      <c r="CL1320" s="17">
        <v>0.15731108808489899</v>
      </c>
      <c r="CM1320" s="17">
        <v>0.15144176241813601</v>
      </c>
      <c r="CN1320" s="17"/>
      <c r="CO1320" s="17">
        <v>0.155765132914331</v>
      </c>
      <c r="CP1320" s="17">
        <v>0.15806681766219199</v>
      </c>
      <c r="CQ1320" s="17">
        <v>0.15849247182541901</v>
      </c>
      <c r="CR1320" s="17">
        <v>0.137639766748991</v>
      </c>
    </row>
    <row r="1321" spans="2:96" x14ac:dyDescent="0.25">
      <c r="B1321" t="s">
        <v>583</v>
      </c>
      <c r="C1321" s="17">
        <v>7.2359258559290998E-2</v>
      </c>
      <c r="D1321" s="17">
        <v>8.6042868659584201E-2</v>
      </c>
      <c r="E1321" s="17">
        <v>5.9351342724040301E-2</v>
      </c>
      <c r="F1321" s="17"/>
      <c r="G1321" s="17">
        <v>0.12863069086124301</v>
      </c>
      <c r="H1321" s="17">
        <v>8.1095363267888604E-2</v>
      </c>
      <c r="I1321" s="17">
        <v>7.9167341411950198E-2</v>
      </c>
      <c r="J1321" s="17">
        <v>6.6971711139475407E-2</v>
      </c>
      <c r="K1321" s="17">
        <v>5.1723177297372601E-2</v>
      </c>
      <c r="L1321" s="17">
        <v>4.0468879704074701E-2</v>
      </c>
      <c r="M1321" s="17"/>
      <c r="N1321" s="17">
        <v>7.3452563795067302E-2</v>
      </c>
      <c r="O1321" s="17">
        <v>8.5897425997662202E-2</v>
      </c>
      <c r="P1321" s="17">
        <v>6.5418972859400806E-2</v>
      </c>
      <c r="Q1321" s="17">
        <v>6.1977409541440702E-2</v>
      </c>
      <c r="R1321" s="17"/>
      <c r="S1321" s="17">
        <v>6.5422204358326505E-2</v>
      </c>
      <c r="T1321" s="17">
        <v>6.0772968338798999E-2</v>
      </c>
      <c r="U1321" s="17">
        <v>9.9098720763705905E-2</v>
      </c>
      <c r="V1321" s="17">
        <v>6.1445773432498303E-2</v>
      </c>
      <c r="W1321" s="17">
        <v>3.2281525752209703E-2</v>
      </c>
      <c r="X1321" s="17">
        <v>0.115342120462432</v>
      </c>
      <c r="Y1321" s="17">
        <v>5.7682713727077797E-2</v>
      </c>
      <c r="Z1321" s="17">
        <v>5.6236949146582199E-2</v>
      </c>
      <c r="AA1321" s="17">
        <v>0.104838706473651</v>
      </c>
      <c r="AB1321" s="17">
        <v>4.9562938250492003E-2</v>
      </c>
      <c r="AC1321" s="17">
        <v>0.104794955504277</v>
      </c>
      <c r="AD1321" s="17">
        <v>3.6104380628905801E-2</v>
      </c>
      <c r="AE1321" s="17"/>
      <c r="AF1321" s="17">
        <v>6.3917480063721499E-2</v>
      </c>
      <c r="AG1321" s="17">
        <v>7.7191697077551705E-2</v>
      </c>
      <c r="AH1321" s="17">
        <v>5.6078445658978501E-2</v>
      </c>
      <c r="AI1321" s="17">
        <v>0</v>
      </c>
      <c r="AJ1321" s="17">
        <v>8.5345736846307002E-2</v>
      </c>
      <c r="AK1321" s="17"/>
      <c r="AL1321" s="17">
        <v>7.2107025219209295E-2</v>
      </c>
      <c r="AM1321" s="17">
        <v>7.8406240200288801E-2</v>
      </c>
      <c r="AN1321" s="17">
        <v>7.7330729574964396E-2</v>
      </c>
      <c r="AO1321" s="17"/>
      <c r="AP1321" s="17">
        <v>5.08551328868969E-2</v>
      </c>
      <c r="AQ1321" s="17">
        <v>8.8746551891862299E-2</v>
      </c>
      <c r="AR1321" s="17">
        <v>7.8360684913400994E-2</v>
      </c>
      <c r="AS1321" s="17">
        <v>0.103135280144269</v>
      </c>
      <c r="AT1321" s="17">
        <v>0.110149614995524</v>
      </c>
      <c r="AU1321" s="17"/>
      <c r="AV1321" s="17">
        <v>0.15759437761936301</v>
      </c>
      <c r="AW1321" s="17">
        <v>8.24557582767039E-2</v>
      </c>
      <c r="AX1321" s="17">
        <v>6.1995745653293598E-2</v>
      </c>
      <c r="AY1321" s="17">
        <v>5.6108615311063502E-2</v>
      </c>
      <c r="AZ1321" s="17">
        <v>7.8044457580334903E-2</v>
      </c>
      <c r="BA1321" s="17">
        <v>0.10517710616175099</v>
      </c>
      <c r="BB1321" s="17">
        <v>6.98581754517964E-2</v>
      </c>
      <c r="BC1321" s="17">
        <v>7.7813231282357995E-2</v>
      </c>
      <c r="BD1321" s="17">
        <v>6.0624421430015299E-2</v>
      </c>
      <c r="BE1321" s="17">
        <v>6.8143887148228902E-2</v>
      </c>
      <c r="BF1321" s="17">
        <v>8.3964144020759496E-2</v>
      </c>
      <c r="BG1321" s="17">
        <v>8.0056871146145903E-2</v>
      </c>
      <c r="BH1321" s="17">
        <v>6.5613833337577102E-2</v>
      </c>
      <c r="BI1321" s="17">
        <v>6.8516808762115203E-2</v>
      </c>
      <c r="BJ1321" s="17">
        <v>5.80200394581993E-2</v>
      </c>
      <c r="BK1321" s="17">
        <v>5.5380166253032298E-2</v>
      </c>
      <c r="BL1321" s="17"/>
      <c r="BM1321" s="17">
        <v>0.104082245179204</v>
      </c>
      <c r="BN1321" s="17">
        <v>7.0846732583903907E-2</v>
      </c>
      <c r="BO1321" s="17">
        <v>6.02657344663396E-2</v>
      </c>
      <c r="BP1321" s="17">
        <v>7.0318555713476005E-2</v>
      </c>
      <c r="BQ1321" s="17">
        <v>4.2388650766658001E-2</v>
      </c>
      <c r="BR1321" s="17">
        <v>4.5469061760179202E-2</v>
      </c>
      <c r="BS1321" s="17"/>
      <c r="BT1321" s="17">
        <v>6.8125241532616204E-2</v>
      </c>
      <c r="BU1321" s="17">
        <v>7.9490753387407298E-2</v>
      </c>
      <c r="BV1321" s="17"/>
      <c r="BW1321" s="17">
        <v>7.5380685608959996E-2</v>
      </c>
      <c r="BX1321" s="17">
        <v>6.5725629264228994E-2</v>
      </c>
      <c r="BY1321" s="17"/>
      <c r="BZ1321" s="17">
        <v>7.2614064527753902E-2</v>
      </c>
      <c r="CA1321" s="17">
        <v>7.3802738891337802E-2</v>
      </c>
      <c r="CB1321" s="17">
        <v>4.9177209233449801E-2</v>
      </c>
      <c r="CC1321" s="17"/>
      <c r="CD1321" s="17">
        <v>6.6700711093638801E-2</v>
      </c>
      <c r="CE1321" s="17">
        <v>9.5159853807534306E-2</v>
      </c>
      <c r="CF1321" s="17">
        <v>7.2919762818286105E-2</v>
      </c>
      <c r="CG1321" s="17"/>
      <c r="CH1321" s="17">
        <v>7.0538160911120404E-2</v>
      </c>
      <c r="CI1321" s="17">
        <v>8.0107780659112601E-2</v>
      </c>
      <c r="CJ1321" s="17">
        <v>8.5951923316288703E-2</v>
      </c>
      <c r="CK1321" s="17"/>
      <c r="CL1321" s="17">
        <v>7.0882546285890302E-2</v>
      </c>
      <c r="CM1321" s="17">
        <v>7.3885747833789803E-2</v>
      </c>
      <c r="CN1321" s="17"/>
      <c r="CO1321" s="17">
        <v>8.2464014998183205E-2</v>
      </c>
      <c r="CP1321" s="17">
        <v>7.7244107262170195E-2</v>
      </c>
      <c r="CQ1321" s="17">
        <v>6.2612479530264997E-2</v>
      </c>
      <c r="CR1321" s="17">
        <v>7.8243771761285594E-2</v>
      </c>
    </row>
    <row r="1322" spans="2:96" x14ac:dyDescent="0.25">
      <c r="B1322" t="s">
        <v>584</v>
      </c>
      <c r="C1322" s="17">
        <v>4.4540980643433398E-2</v>
      </c>
      <c r="D1322" s="17">
        <v>5.6341568789504498E-2</v>
      </c>
      <c r="E1322" s="17">
        <v>3.3226862621702997E-2</v>
      </c>
      <c r="F1322" s="17"/>
      <c r="G1322" s="17">
        <v>0.138183189938031</v>
      </c>
      <c r="H1322" s="17">
        <v>7.9260686002305403E-2</v>
      </c>
      <c r="I1322" s="17">
        <v>3.4888917725072799E-2</v>
      </c>
      <c r="J1322" s="17">
        <v>1.17363130753836E-2</v>
      </c>
      <c r="K1322" s="17">
        <v>1.00559394427438E-2</v>
      </c>
      <c r="L1322" s="17">
        <v>1.15924174161867E-2</v>
      </c>
      <c r="M1322" s="17"/>
      <c r="N1322" s="17">
        <v>5.01657419276028E-2</v>
      </c>
      <c r="O1322" s="17">
        <v>5.1870138839408497E-2</v>
      </c>
      <c r="P1322" s="17">
        <v>4.0192919929444598E-2</v>
      </c>
      <c r="Q1322" s="17">
        <v>3.5159570020238499E-2</v>
      </c>
      <c r="R1322" s="17"/>
      <c r="S1322" s="17">
        <v>8.6695215740343001E-2</v>
      </c>
      <c r="T1322" s="17">
        <v>4.4979176413841797E-2</v>
      </c>
      <c r="U1322" s="17">
        <v>3.7462597135157601E-2</v>
      </c>
      <c r="V1322" s="17">
        <v>3.17931614258384E-2</v>
      </c>
      <c r="W1322" s="17">
        <v>3.1345293062963603E-2</v>
      </c>
      <c r="X1322" s="17">
        <v>3.70870821348167E-2</v>
      </c>
      <c r="Y1322" s="17">
        <v>4.1844791491781497E-2</v>
      </c>
      <c r="Z1322" s="17">
        <v>0</v>
      </c>
      <c r="AA1322" s="17">
        <v>2.7331976626848199E-2</v>
      </c>
      <c r="AB1322" s="17">
        <v>5.1178020724332599E-2</v>
      </c>
      <c r="AC1322" s="17">
        <v>5.9903423952476997E-2</v>
      </c>
      <c r="AD1322" s="17">
        <v>4.00244691408045E-2</v>
      </c>
      <c r="AE1322" s="17"/>
      <c r="AF1322" s="17">
        <v>2.9718835333176499E-2</v>
      </c>
      <c r="AG1322" s="17">
        <v>4.4954421101546897E-2</v>
      </c>
      <c r="AH1322" s="17">
        <v>7.9559558314361095E-2</v>
      </c>
      <c r="AI1322" s="17">
        <v>0</v>
      </c>
      <c r="AJ1322" s="17">
        <v>3.8511070180212402E-2</v>
      </c>
      <c r="AK1322" s="17"/>
      <c r="AL1322" s="17">
        <v>3.7604809118640302E-2</v>
      </c>
      <c r="AM1322" s="17">
        <v>4.9333159825099199E-2</v>
      </c>
      <c r="AN1322" s="17">
        <v>6.9966927884305405E-2</v>
      </c>
      <c r="AO1322" s="17"/>
      <c r="AP1322" s="17">
        <v>8.7960565970959508E-3</v>
      </c>
      <c r="AQ1322" s="17">
        <v>5.8714176998481797E-2</v>
      </c>
      <c r="AR1322" s="17">
        <v>6.6546425279927907E-2</v>
      </c>
      <c r="AS1322" s="17">
        <v>6.6307746465410197E-2</v>
      </c>
      <c r="AT1322" s="17">
        <v>2.8644901333777801E-2</v>
      </c>
      <c r="AU1322" s="17"/>
      <c r="AV1322" s="17">
        <v>0.21570749083600099</v>
      </c>
      <c r="AW1322" s="17">
        <v>1.3686887826889199E-2</v>
      </c>
      <c r="AX1322" s="17">
        <v>2.3760365446864599E-2</v>
      </c>
      <c r="AY1322" s="17">
        <v>3.4511897914268598E-2</v>
      </c>
      <c r="AZ1322" s="17">
        <v>4.3171993228529597E-2</v>
      </c>
      <c r="BA1322" s="17">
        <v>5.1238810153087101E-2</v>
      </c>
      <c r="BB1322" s="17">
        <v>4.8550198702895897E-2</v>
      </c>
      <c r="BC1322" s="17">
        <v>5.7030087772206702E-2</v>
      </c>
      <c r="BD1322" s="17">
        <v>4.89779146125928E-2</v>
      </c>
      <c r="BE1322" s="17">
        <v>2.54868077076487E-2</v>
      </c>
      <c r="BF1322" s="17">
        <v>6.8331076952559799E-2</v>
      </c>
      <c r="BG1322" s="17">
        <v>5.3296473425924598E-2</v>
      </c>
      <c r="BH1322" s="17">
        <v>1.58439876012531E-2</v>
      </c>
      <c r="BI1322" s="17">
        <v>2.0174429880803299E-2</v>
      </c>
      <c r="BJ1322" s="17">
        <v>0.13682222156212201</v>
      </c>
      <c r="BK1322" s="17">
        <v>6.5466840277958405E-2</v>
      </c>
      <c r="BL1322" s="17"/>
      <c r="BM1322" s="17">
        <v>7.6446200360526906E-2</v>
      </c>
      <c r="BN1322" s="17">
        <v>2.4107223164085801E-2</v>
      </c>
      <c r="BO1322" s="17">
        <v>6.3203455939627007E-2</v>
      </c>
      <c r="BP1322" s="17">
        <v>3.3477170061871502E-2</v>
      </c>
      <c r="BQ1322" s="17">
        <v>1.2026939546086799E-2</v>
      </c>
      <c r="BR1322" s="17">
        <v>7.3801698472130403E-2</v>
      </c>
      <c r="BS1322" s="17"/>
      <c r="BT1322" s="17">
        <v>5.0355425475936098E-2</v>
      </c>
      <c r="BU1322" s="17">
        <v>2.9930803755634401E-2</v>
      </c>
      <c r="BV1322" s="17"/>
      <c r="BW1322" s="17">
        <v>5.4173118487061002E-2</v>
      </c>
      <c r="BX1322" s="17">
        <v>3.0608911959926599E-2</v>
      </c>
      <c r="BY1322" s="17"/>
      <c r="BZ1322" s="17">
        <v>4.1050145140349902E-2</v>
      </c>
      <c r="CA1322" s="17">
        <v>6.2031499344474002E-2</v>
      </c>
      <c r="CB1322" s="17">
        <v>3.2958735876983301E-2</v>
      </c>
      <c r="CC1322" s="17"/>
      <c r="CD1322" s="17">
        <v>4.0377396786021202E-2</v>
      </c>
      <c r="CE1322" s="17">
        <v>5.5837043792366502E-2</v>
      </c>
      <c r="CF1322" s="17">
        <v>2.3945871555187199E-2</v>
      </c>
      <c r="CG1322" s="17"/>
      <c r="CH1322" s="17">
        <v>3.9101277051773201E-2</v>
      </c>
      <c r="CI1322" s="17">
        <v>7.6353352420177698E-2</v>
      </c>
      <c r="CJ1322" s="17">
        <v>5.1474964705863199E-2</v>
      </c>
      <c r="CK1322" s="17"/>
      <c r="CL1322" s="17">
        <v>3.6396280964758797E-2</v>
      </c>
      <c r="CM1322" s="17">
        <v>4.7475794159643397E-2</v>
      </c>
      <c r="CN1322" s="17"/>
      <c r="CO1322" s="17">
        <v>4.8102679246046401E-2</v>
      </c>
      <c r="CP1322" s="17">
        <v>4.9306283342424803E-2</v>
      </c>
      <c r="CQ1322" s="17">
        <v>3.90766476025435E-2</v>
      </c>
      <c r="CR1322" s="17">
        <v>4.4733350005043103E-2</v>
      </c>
    </row>
    <row r="1323" spans="2:96" x14ac:dyDescent="0.25">
      <c r="B1323" t="s">
        <v>585</v>
      </c>
      <c r="C1323" s="17">
        <v>4.2913406783793198E-2</v>
      </c>
      <c r="D1323" s="17">
        <v>4.6952789056583101E-2</v>
      </c>
      <c r="E1323" s="17">
        <v>3.8126004029234099E-2</v>
      </c>
      <c r="F1323" s="17"/>
      <c r="G1323" s="17">
        <v>8.0615584757245201E-2</v>
      </c>
      <c r="H1323" s="17">
        <v>4.90947251116544E-2</v>
      </c>
      <c r="I1323" s="17">
        <v>4.8363279193145099E-2</v>
      </c>
      <c r="J1323" s="17">
        <v>4.7425523031753E-2</v>
      </c>
      <c r="K1323" s="17">
        <v>1.03571699667191E-2</v>
      </c>
      <c r="L1323" s="17">
        <v>2.6532594698718E-2</v>
      </c>
      <c r="M1323" s="17"/>
      <c r="N1323" s="17">
        <v>5.51234340181532E-2</v>
      </c>
      <c r="O1323" s="17">
        <v>3.7774722978720601E-2</v>
      </c>
      <c r="P1323" s="17">
        <v>5.0647169976578803E-2</v>
      </c>
      <c r="Q1323" s="17">
        <v>2.8764616975626999E-2</v>
      </c>
      <c r="R1323" s="17"/>
      <c r="S1323" s="17">
        <v>5.03827711905033E-2</v>
      </c>
      <c r="T1323" s="17">
        <v>3.3152545887652402E-2</v>
      </c>
      <c r="U1323" s="17">
        <v>3.51890939640538E-2</v>
      </c>
      <c r="V1323" s="17">
        <v>4.0549829388433198E-2</v>
      </c>
      <c r="W1323" s="17">
        <v>3.6002635386436298E-2</v>
      </c>
      <c r="X1323" s="17">
        <v>6.2546732619310805E-2</v>
      </c>
      <c r="Y1323" s="17">
        <v>5.4055260350532403E-2</v>
      </c>
      <c r="Z1323" s="17">
        <v>2.6404397565800802E-2</v>
      </c>
      <c r="AA1323" s="17">
        <v>4.6808685848186003E-2</v>
      </c>
      <c r="AB1323" s="17">
        <v>4.7777660561002001E-2</v>
      </c>
      <c r="AC1323" s="17">
        <v>2.09354241776398E-2</v>
      </c>
      <c r="AD1323" s="17">
        <v>3.5353526845433601E-2</v>
      </c>
      <c r="AE1323" s="17"/>
      <c r="AF1323" s="17">
        <v>4.2404888225893902E-2</v>
      </c>
      <c r="AG1323" s="17">
        <v>5.9108392577706198E-2</v>
      </c>
      <c r="AH1323" s="17">
        <v>3.5376257435666303E-2</v>
      </c>
      <c r="AI1323" s="17">
        <v>0</v>
      </c>
      <c r="AJ1323" s="17">
        <v>2.2893797583657199E-2</v>
      </c>
      <c r="AK1323" s="17"/>
      <c r="AL1323" s="17">
        <v>4.4299036501792698E-2</v>
      </c>
      <c r="AM1323" s="17">
        <v>4.2580033321114402E-2</v>
      </c>
      <c r="AN1323" s="17">
        <v>5.7755229210212797E-2</v>
      </c>
      <c r="AO1323" s="17"/>
      <c r="AP1323" s="17">
        <v>2.9264776671703598E-2</v>
      </c>
      <c r="AQ1323" s="17">
        <v>4.5259974933101597E-2</v>
      </c>
      <c r="AR1323" s="17">
        <v>4.5409595377873001E-2</v>
      </c>
      <c r="AS1323" s="17">
        <v>7.4208879964538302E-2</v>
      </c>
      <c r="AT1323" s="17">
        <v>8.1504713661746206E-2</v>
      </c>
      <c r="AU1323" s="17"/>
      <c r="AV1323" s="17">
        <v>0</v>
      </c>
      <c r="AW1323" s="17">
        <v>0</v>
      </c>
      <c r="AX1323" s="17">
        <v>3.8214797309716497E-2</v>
      </c>
      <c r="AY1323" s="17">
        <v>6.7874170976897893E-2</v>
      </c>
      <c r="AZ1323" s="17">
        <v>2.9728708406809801E-2</v>
      </c>
      <c r="BA1323" s="17">
        <v>7.9442779581945594E-2</v>
      </c>
      <c r="BB1323" s="17">
        <v>2.0085300836540299E-2</v>
      </c>
      <c r="BC1323" s="17">
        <v>4.7002624761665897E-2</v>
      </c>
      <c r="BD1323" s="17">
        <v>1.31406201759203E-2</v>
      </c>
      <c r="BE1323" s="17">
        <v>4.0451416173092301E-2</v>
      </c>
      <c r="BF1323" s="17">
        <v>4.67471537439067E-2</v>
      </c>
      <c r="BG1323" s="17">
        <v>5.4029463388732699E-2</v>
      </c>
      <c r="BH1323" s="17">
        <v>8.2263800847119997E-2</v>
      </c>
      <c r="BI1323" s="17">
        <v>5.8357116347999199E-2</v>
      </c>
      <c r="BJ1323" s="17">
        <v>1.9303880267576099E-2</v>
      </c>
      <c r="BK1323" s="17">
        <v>7.2354624830843706E-2</v>
      </c>
      <c r="BL1323" s="17"/>
      <c r="BM1323" s="17">
        <v>6.6226202194950595E-2</v>
      </c>
      <c r="BN1323" s="17">
        <v>2.95053476279151E-2</v>
      </c>
      <c r="BO1323" s="17">
        <v>4.4804754826902903E-2</v>
      </c>
      <c r="BP1323" s="17">
        <v>3.4769187710139399E-2</v>
      </c>
      <c r="BQ1323" s="17">
        <v>4.8472388851957197E-2</v>
      </c>
      <c r="BR1323" s="17">
        <v>3.3007255351467597E-2</v>
      </c>
      <c r="BS1323" s="17"/>
      <c r="BT1323" s="17">
        <v>3.8870773984269899E-2</v>
      </c>
      <c r="BU1323" s="17">
        <v>5.05034997493976E-2</v>
      </c>
      <c r="BV1323" s="17"/>
      <c r="BW1323" s="17">
        <v>6.0693359058864103E-2</v>
      </c>
      <c r="BX1323" s="17">
        <v>3.2690457372568101E-2</v>
      </c>
      <c r="BY1323" s="17"/>
      <c r="BZ1323" s="17">
        <v>4.4158139677792002E-2</v>
      </c>
      <c r="CA1323" s="17">
        <v>3.43265310394806E-2</v>
      </c>
      <c r="CB1323" s="17">
        <v>6.7206558543172604E-2</v>
      </c>
      <c r="CC1323" s="17"/>
      <c r="CD1323" s="17">
        <v>3.1018649458124801E-2</v>
      </c>
      <c r="CE1323" s="17">
        <v>0.12859249638199</v>
      </c>
      <c r="CF1323" s="17">
        <v>7.0706434289706604E-2</v>
      </c>
      <c r="CG1323" s="17"/>
      <c r="CH1323" s="17">
        <v>2.9407201108314102E-2</v>
      </c>
      <c r="CI1323" s="17">
        <v>0.115391324153963</v>
      </c>
      <c r="CJ1323" s="17">
        <v>6.2384237544492502E-2</v>
      </c>
      <c r="CK1323" s="17"/>
      <c r="CL1323" s="17">
        <v>4.53437903932572E-2</v>
      </c>
      <c r="CM1323" s="17">
        <v>4.3383843089403802E-2</v>
      </c>
      <c r="CN1323" s="17"/>
      <c r="CO1323" s="17">
        <v>4.5246453034007497E-2</v>
      </c>
      <c r="CP1323" s="17">
        <v>4.94498586911538E-2</v>
      </c>
      <c r="CQ1323" s="17">
        <v>4.2712483467005E-2</v>
      </c>
      <c r="CR1323" s="17">
        <v>2.9960168275596302E-2</v>
      </c>
    </row>
    <row r="1324" spans="2:96" x14ac:dyDescent="0.25">
      <c r="B1324" t="s">
        <v>175</v>
      </c>
      <c r="C1324" s="17">
        <v>3.5812580809825897E-2</v>
      </c>
      <c r="D1324" s="17">
        <v>3.4016833092161899E-2</v>
      </c>
      <c r="E1324" s="17">
        <v>3.7763794443276301E-2</v>
      </c>
      <c r="F1324" s="17"/>
      <c r="G1324" s="17">
        <v>0</v>
      </c>
      <c r="H1324" s="17">
        <v>5.5788568874039497E-2</v>
      </c>
      <c r="I1324" s="17">
        <v>3.6664218080319999E-2</v>
      </c>
      <c r="J1324" s="17">
        <v>2.3379654585316802E-2</v>
      </c>
      <c r="K1324" s="17">
        <v>4.1390576580357497E-2</v>
      </c>
      <c r="L1324" s="17">
        <v>4.9042264872189802E-2</v>
      </c>
      <c r="M1324" s="17"/>
      <c r="N1324" s="17">
        <v>3.8752688255519099E-2</v>
      </c>
      <c r="O1324" s="17">
        <v>3.6452973824218797E-2</v>
      </c>
      <c r="P1324" s="17">
        <v>3.2018825435858198E-2</v>
      </c>
      <c r="Q1324" s="17">
        <v>3.5696669044237898E-2</v>
      </c>
      <c r="R1324" s="17"/>
      <c r="S1324" s="17">
        <v>2.0642555197745299E-2</v>
      </c>
      <c r="T1324" s="17">
        <v>4.8158516811356897E-2</v>
      </c>
      <c r="U1324" s="17">
        <v>4.72334236201414E-2</v>
      </c>
      <c r="V1324" s="17">
        <v>1.1113446024495301E-2</v>
      </c>
      <c r="W1324" s="17">
        <v>2.0417260596367202E-2</v>
      </c>
      <c r="X1324" s="17">
        <v>6.3928970052224796E-2</v>
      </c>
      <c r="Y1324" s="17">
        <v>4.6418680494626399E-2</v>
      </c>
      <c r="Z1324" s="17">
        <v>2.4116931700964201E-2</v>
      </c>
      <c r="AA1324" s="17">
        <v>2.2428864629525602E-2</v>
      </c>
      <c r="AB1324" s="17">
        <v>3.4441437554277199E-2</v>
      </c>
      <c r="AC1324" s="17">
        <v>3.4649400036540698E-2</v>
      </c>
      <c r="AD1324" s="17">
        <v>9.0475599254042999E-2</v>
      </c>
      <c r="AE1324" s="17"/>
      <c r="AF1324" s="17">
        <v>3.3045982770550403E-2</v>
      </c>
      <c r="AG1324" s="17">
        <v>3.4395653079395801E-2</v>
      </c>
      <c r="AH1324" s="17">
        <v>5.1322064072992397E-2</v>
      </c>
      <c r="AI1324" s="17">
        <v>0</v>
      </c>
      <c r="AJ1324" s="17">
        <v>4.4438385087304799E-2</v>
      </c>
      <c r="AK1324" s="17"/>
      <c r="AL1324" s="17">
        <v>2.7960919113413599E-2</v>
      </c>
      <c r="AM1324" s="17">
        <v>2.9550596494262699E-2</v>
      </c>
      <c r="AN1324" s="17">
        <v>3.9402113838669602E-2</v>
      </c>
      <c r="AO1324" s="17"/>
      <c r="AP1324" s="17">
        <v>3.2295970413001397E-2</v>
      </c>
      <c r="AQ1324" s="17">
        <v>2.1928702904701301E-2</v>
      </c>
      <c r="AR1324" s="17">
        <v>4.4002007354626498E-2</v>
      </c>
      <c r="AS1324" s="17">
        <v>4.0904029955952999E-2</v>
      </c>
      <c r="AT1324" s="17">
        <v>0</v>
      </c>
      <c r="AU1324" s="17"/>
      <c r="AV1324" s="17">
        <v>0</v>
      </c>
      <c r="AW1324" s="17">
        <v>3.5268797689830003E-2</v>
      </c>
      <c r="AX1324" s="17">
        <v>2.18850322669094E-2</v>
      </c>
      <c r="AY1324" s="17">
        <v>1.9040577976765099E-2</v>
      </c>
      <c r="AZ1324" s="17">
        <v>4.5219867977556803E-2</v>
      </c>
      <c r="BA1324" s="17">
        <v>5.1762307325679401E-2</v>
      </c>
      <c r="BB1324" s="17">
        <v>4.7455828868956697E-2</v>
      </c>
      <c r="BC1324" s="17">
        <v>1.31820391642304E-2</v>
      </c>
      <c r="BD1324" s="17">
        <v>4.7841222884426403E-2</v>
      </c>
      <c r="BE1324" s="17">
        <v>4.6766733757935101E-2</v>
      </c>
      <c r="BF1324" s="17">
        <v>2.62714927994421E-2</v>
      </c>
      <c r="BG1324" s="17">
        <v>1.74515507384474E-2</v>
      </c>
      <c r="BH1324" s="17">
        <v>2.4799764592782901E-2</v>
      </c>
      <c r="BI1324" s="17">
        <v>8.0913845557780195E-2</v>
      </c>
      <c r="BJ1324" s="17">
        <v>5.95783277545004E-2</v>
      </c>
      <c r="BK1324" s="17">
        <v>1.4484107717510601E-2</v>
      </c>
      <c r="BL1324" s="17"/>
      <c r="BM1324" s="17">
        <v>2.9712018606871098E-2</v>
      </c>
      <c r="BN1324" s="17">
        <v>3.1337459454563003E-2</v>
      </c>
      <c r="BO1324" s="17">
        <v>5.7201169476774498E-2</v>
      </c>
      <c r="BP1324" s="17">
        <v>2.7041515600993899E-2</v>
      </c>
      <c r="BQ1324" s="17">
        <v>3.8726037962403301E-2</v>
      </c>
      <c r="BR1324" s="17">
        <v>5.5080375553842903E-2</v>
      </c>
      <c r="BS1324" s="17"/>
      <c r="BT1324" s="17">
        <v>3.2766379902720903E-2</v>
      </c>
      <c r="BU1324" s="17">
        <v>3.9289756210072503E-2</v>
      </c>
      <c r="BV1324" s="17"/>
      <c r="BW1324" s="17">
        <v>2.33308336693826E-2</v>
      </c>
      <c r="BX1324" s="17">
        <v>4.5690867077584303E-2</v>
      </c>
      <c r="BY1324" s="17"/>
      <c r="BZ1324" s="17">
        <v>3.8744858126887598E-2</v>
      </c>
      <c r="CA1324" s="17">
        <v>3.0456490126397E-2</v>
      </c>
      <c r="CB1324" s="17">
        <v>0</v>
      </c>
      <c r="CC1324" s="17"/>
      <c r="CD1324" s="17">
        <v>3.9532671180506102E-2</v>
      </c>
      <c r="CE1324" s="17">
        <v>1.8736536769942001E-2</v>
      </c>
      <c r="CF1324" s="17">
        <v>3.6251315751881702E-2</v>
      </c>
      <c r="CG1324" s="17"/>
      <c r="CH1324" s="17">
        <v>4.0601386752139902E-2</v>
      </c>
      <c r="CI1324" s="17">
        <v>2.1678367095180399E-2</v>
      </c>
      <c r="CJ1324" s="17">
        <v>1.90832681443458E-2</v>
      </c>
      <c r="CK1324" s="17"/>
      <c r="CL1324" s="17">
        <v>3.9297950722902597E-2</v>
      </c>
      <c r="CM1324" s="17">
        <v>2.81525395493472E-2</v>
      </c>
      <c r="CN1324" s="17"/>
      <c r="CO1324" s="17">
        <v>4.0322321692435499E-2</v>
      </c>
      <c r="CP1324" s="17">
        <v>3.94765168531978E-2</v>
      </c>
      <c r="CQ1324" s="17">
        <v>3.55127170979921E-2</v>
      </c>
      <c r="CR1324" s="17">
        <v>2.7747650510680798E-2</v>
      </c>
    </row>
    <row r="1325" spans="2:96" x14ac:dyDescent="0.25">
      <c r="B1325" t="s">
        <v>586</v>
      </c>
      <c r="C1325" s="17">
        <v>2.6329565010218402E-2</v>
      </c>
      <c r="D1325" s="17">
        <v>3.0391274575970201E-2</v>
      </c>
      <c r="E1325" s="17">
        <v>2.24945617757582E-2</v>
      </c>
      <c r="F1325" s="17"/>
      <c r="G1325" s="17">
        <v>1.3547618096254901E-2</v>
      </c>
      <c r="H1325" s="17">
        <v>1.1650093221774901E-2</v>
      </c>
      <c r="I1325" s="17">
        <v>2.4842054877481499E-2</v>
      </c>
      <c r="J1325" s="17">
        <v>2.93554711238035E-2</v>
      </c>
      <c r="K1325" s="17">
        <v>4.0765153841026198E-2</v>
      </c>
      <c r="L1325" s="17">
        <v>3.5872339624500302E-2</v>
      </c>
      <c r="M1325" s="17"/>
      <c r="N1325" s="17">
        <v>3.0485277223351599E-2</v>
      </c>
      <c r="O1325" s="17">
        <v>3.4044332626053102E-2</v>
      </c>
      <c r="P1325" s="17">
        <v>2.5014793218755198E-2</v>
      </c>
      <c r="Q1325" s="17">
        <v>1.5270689173524501E-2</v>
      </c>
      <c r="R1325" s="17"/>
      <c r="S1325" s="17">
        <v>2.78369773844949E-2</v>
      </c>
      <c r="T1325" s="17">
        <v>1.8587922000359601E-2</v>
      </c>
      <c r="U1325" s="17">
        <v>2.32384829014478E-2</v>
      </c>
      <c r="V1325" s="17">
        <v>2.8080020612952301E-2</v>
      </c>
      <c r="W1325" s="17">
        <v>4.26821680730761E-2</v>
      </c>
      <c r="X1325" s="17">
        <v>2.88944816430265E-2</v>
      </c>
      <c r="Y1325" s="17">
        <v>1.21881606213829E-2</v>
      </c>
      <c r="Z1325" s="17">
        <v>2.43061523944181E-2</v>
      </c>
      <c r="AA1325" s="17">
        <v>2.7470102144792601E-2</v>
      </c>
      <c r="AB1325" s="17">
        <v>4.451586152143E-2</v>
      </c>
      <c r="AC1325" s="17">
        <v>2.1510528213341699E-2</v>
      </c>
      <c r="AD1325" s="17">
        <v>0</v>
      </c>
      <c r="AE1325" s="17"/>
      <c r="AF1325" s="17">
        <v>4.3000194776335501E-2</v>
      </c>
      <c r="AG1325" s="17">
        <v>1.08905594305411E-2</v>
      </c>
      <c r="AH1325" s="17">
        <v>2.5215352064215501E-2</v>
      </c>
      <c r="AI1325" s="17">
        <v>3.3393099533705499E-2</v>
      </c>
      <c r="AJ1325" s="17">
        <v>2.8490685341734299E-2</v>
      </c>
      <c r="AK1325" s="17"/>
      <c r="AL1325" s="17">
        <v>3.9500952681516398E-2</v>
      </c>
      <c r="AM1325" s="17">
        <v>1.61718533318004E-2</v>
      </c>
      <c r="AN1325" s="17">
        <v>1.4088212506957101E-2</v>
      </c>
      <c r="AO1325" s="17"/>
      <c r="AP1325" s="17">
        <v>2.3414158767420101E-2</v>
      </c>
      <c r="AQ1325" s="17">
        <v>3.51363082168826E-2</v>
      </c>
      <c r="AR1325" s="17">
        <v>2.2921321713103099E-2</v>
      </c>
      <c r="AS1325" s="17">
        <v>8.7336287633884308E-3</v>
      </c>
      <c r="AT1325" s="17">
        <v>0</v>
      </c>
      <c r="AU1325" s="17"/>
      <c r="AV1325" s="17">
        <v>0</v>
      </c>
      <c r="AW1325" s="17">
        <v>1.0798295259593201E-2</v>
      </c>
      <c r="AX1325" s="17">
        <v>1.40416318883485E-2</v>
      </c>
      <c r="AY1325" s="17">
        <v>3.09666133783272E-2</v>
      </c>
      <c r="AZ1325" s="17">
        <v>9.5967002803382002E-3</v>
      </c>
      <c r="BA1325" s="17">
        <v>1.39957720440525E-2</v>
      </c>
      <c r="BB1325" s="17">
        <v>3.3221723689857902E-2</v>
      </c>
      <c r="BC1325" s="17">
        <v>2.1211814732407599E-2</v>
      </c>
      <c r="BD1325" s="17">
        <v>2.6161936569429799E-2</v>
      </c>
      <c r="BE1325" s="17">
        <v>4.6739666401785902E-2</v>
      </c>
      <c r="BF1325" s="17">
        <v>2.70200814893382E-2</v>
      </c>
      <c r="BG1325" s="17">
        <v>5.2188815788663002E-2</v>
      </c>
      <c r="BH1325" s="17">
        <v>5.3460387960703001E-2</v>
      </c>
      <c r="BI1325" s="17">
        <v>1.9175965034947201E-2</v>
      </c>
      <c r="BJ1325" s="17">
        <v>2.1299181528356699E-2</v>
      </c>
      <c r="BK1325" s="17">
        <v>4.2891147937166203E-2</v>
      </c>
      <c r="BL1325" s="17"/>
      <c r="BM1325" s="17">
        <v>1.3660988132227299E-2</v>
      </c>
      <c r="BN1325" s="17">
        <v>3.11592325532766E-2</v>
      </c>
      <c r="BO1325" s="17">
        <v>2.8445294989002001E-2</v>
      </c>
      <c r="BP1325" s="17">
        <v>4.05085645990804E-2</v>
      </c>
      <c r="BQ1325" s="17">
        <v>2.4661655895345101E-2</v>
      </c>
      <c r="BR1325" s="17">
        <v>0</v>
      </c>
      <c r="BS1325" s="17"/>
      <c r="BT1325" s="17">
        <v>2.4926845762350401E-2</v>
      </c>
      <c r="BU1325" s="17">
        <v>2.9365582010409001E-2</v>
      </c>
      <c r="BV1325" s="17"/>
      <c r="BW1325" s="17">
        <v>1.9800911590201E-2</v>
      </c>
      <c r="BX1325" s="17">
        <v>3.6248639227070202E-2</v>
      </c>
      <c r="BY1325" s="17"/>
      <c r="BZ1325" s="17">
        <v>2.73458388290049E-2</v>
      </c>
      <c r="CA1325" s="17">
        <v>2.3377042136713998E-2</v>
      </c>
      <c r="CB1325" s="17">
        <v>2.8317787222076E-2</v>
      </c>
      <c r="CC1325" s="17"/>
      <c r="CD1325" s="17">
        <v>2.7122942366015399E-2</v>
      </c>
      <c r="CE1325" s="17">
        <v>1.75046336902673E-2</v>
      </c>
      <c r="CF1325" s="17">
        <v>3.70921345212313E-2</v>
      </c>
      <c r="CG1325" s="17"/>
      <c r="CH1325" s="17">
        <v>2.84566242601627E-2</v>
      </c>
      <c r="CI1325" s="17">
        <v>1.05811914257288E-2</v>
      </c>
      <c r="CJ1325" s="17">
        <v>2.64141510634451E-2</v>
      </c>
      <c r="CK1325" s="17"/>
      <c r="CL1325" s="17">
        <v>2.9394195630496899E-2</v>
      </c>
      <c r="CM1325" s="17">
        <v>2.39546918257721E-2</v>
      </c>
      <c r="CN1325" s="17"/>
      <c r="CO1325" s="17">
        <v>4.4391741343828298E-2</v>
      </c>
      <c r="CP1325" s="17">
        <v>3.5279403887826001E-2</v>
      </c>
      <c r="CQ1325" s="17">
        <v>2.1814753112141001E-2</v>
      </c>
      <c r="CR1325" s="17">
        <v>1.13966782120605E-2</v>
      </c>
    </row>
    <row r="1326" spans="2:96" x14ac:dyDescent="0.25">
      <c r="B1326" t="s">
        <v>587</v>
      </c>
      <c r="C1326" s="17">
        <v>1.7652494786242499E-2</v>
      </c>
      <c r="D1326" s="17">
        <v>2.1968445723259001E-2</v>
      </c>
      <c r="E1326" s="17">
        <v>1.35218048984881E-2</v>
      </c>
      <c r="F1326" s="17"/>
      <c r="G1326" s="17">
        <v>4.2657286994029597E-2</v>
      </c>
      <c r="H1326" s="17">
        <v>3.31767251365385E-2</v>
      </c>
      <c r="I1326" s="17">
        <v>1.8426123025960899E-2</v>
      </c>
      <c r="J1326" s="17">
        <v>1.09788041410695E-2</v>
      </c>
      <c r="K1326" s="17">
        <v>0</v>
      </c>
      <c r="L1326" s="17">
        <v>4.9969570901456E-3</v>
      </c>
      <c r="M1326" s="17"/>
      <c r="N1326" s="17">
        <v>1.9532717244512301E-2</v>
      </c>
      <c r="O1326" s="17">
        <v>2.2420258249434302E-2</v>
      </c>
      <c r="P1326" s="17">
        <v>1.9032837407298699E-2</v>
      </c>
      <c r="Q1326" s="17">
        <v>9.6504848242381404E-3</v>
      </c>
      <c r="R1326" s="17"/>
      <c r="S1326" s="17">
        <v>3.4884810147356199E-2</v>
      </c>
      <c r="T1326" s="17">
        <v>1.40376050840184E-2</v>
      </c>
      <c r="U1326" s="17">
        <v>1.24558460811032E-2</v>
      </c>
      <c r="V1326" s="17">
        <v>1.0343156183424299E-2</v>
      </c>
      <c r="W1326" s="17">
        <v>0</v>
      </c>
      <c r="X1326" s="17">
        <v>1.24443658038684E-2</v>
      </c>
      <c r="Y1326" s="17">
        <v>3.1573039014485299E-2</v>
      </c>
      <c r="Z1326" s="17">
        <v>1.32060273576058E-2</v>
      </c>
      <c r="AA1326" s="17">
        <v>0</v>
      </c>
      <c r="AB1326" s="17">
        <v>2.9977058333507001E-2</v>
      </c>
      <c r="AC1326" s="17">
        <v>2.09354241776398E-2</v>
      </c>
      <c r="AD1326" s="17">
        <v>3.64973494688123E-2</v>
      </c>
      <c r="AE1326" s="17"/>
      <c r="AF1326" s="17">
        <v>1.15840486789927E-2</v>
      </c>
      <c r="AG1326" s="17">
        <v>2.8163980687528799E-2</v>
      </c>
      <c r="AH1326" s="17">
        <v>0</v>
      </c>
      <c r="AI1326" s="17">
        <v>0</v>
      </c>
      <c r="AJ1326" s="17">
        <v>1.1791429459826501E-2</v>
      </c>
      <c r="AK1326" s="17"/>
      <c r="AL1326" s="17">
        <v>1.6576758699603299E-2</v>
      </c>
      <c r="AM1326" s="17">
        <v>2.3395469333176301E-2</v>
      </c>
      <c r="AN1326" s="17">
        <v>1.89357557240055E-2</v>
      </c>
      <c r="AO1326" s="17"/>
      <c r="AP1326" s="17">
        <v>1.46495644737269E-2</v>
      </c>
      <c r="AQ1326" s="17">
        <v>1.6764372377634298E-2</v>
      </c>
      <c r="AR1326" s="17">
        <v>1.45710031497873E-2</v>
      </c>
      <c r="AS1326" s="17">
        <v>5.3131883691009497E-2</v>
      </c>
      <c r="AT1326" s="17">
        <v>3.06461802009186E-2</v>
      </c>
      <c r="AU1326" s="17"/>
      <c r="AV1326" s="17">
        <v>0</v>
      </c>
      <c r="AW1326" s="17">
        <v>1.5838223443832601E-2</v>
      </c>
      <c r="AX1326" s="17">
        <v>2.9587712975349501E-2</v>
      </c>
      <c r="AY1326" s="17">
        <v>0</v>
      </c>
      <c r="AZ1326" s="17">
        <v>1.45492584003342E-2</v>
      </c>
      <c r="BA1326" s="17">
        <v>1.25544713276226E-2</v>
      </c>
      <c r="BB1326" s="17">
        <v>1.2086644155493801E-2</v>
      </c>
      <c r="BC1326" s="17">
        <v>1.19611580466052E-2</v>
      </c>
      <c r="BD1326" s="17">
        <v>1.72990537291829E-2</v>
      </c>
      <c r="BE1326" s="17">
        <v>1.3215241561669E-2</v>
      </c>
      <c r="BF1326" s="17">
        <v>6.3522367270284702E-3</v>
      </c>
      <c r="BG1326" s="17">
        <v>2.6182836175706999E-2</v>
      </c>
      <c r="BH1326" s="17">
        <v>4.2427299048480603E-2</v>
      </c>
      <c r="BI1326" s="17">
        <v>3.8581030965566997E-2</v>
      </c>
      <c r="BJ1326" s="17">
        <v>6.5220415554539293E-2</v>
      </c>
      <c r="BK1326" s="17">
        <v>3.3788555151195498E-2</v>
      </c>
      <c r="BL1326" s="17"/>
      <c r="BM1326" s="17">
        <v>3.6960972908432102E-2</v>
      </c>
      <c r="BN1326" s="17">
        <v>1.0378145021711201E-2</v>
      </c>
      <c r="BO1326" s="17">
        <v>2.6750463256556299E-2</v>
      </c>
      <c r="BP1326" s="17">
        <v>8.6370566912477992E-3</v>
      </c>
      <c r="BQ1326" s="17">
        <v>5.3141409622211198E-3</v>
      </c>
      <c r="BR1326" s="17">
        <v>9.4047164111080092E-3</v>
      </c>
      <c r="BS1326" s="17"/>
      <c r="BT1326" s="17">
        <v>1.7220735996823E-2</v>
      </c>
      <c r="BU1326" s="17">
        <v>1.8922854527153501E-2</v>
      </c>
      <c r="BV1326" s="17"/>
      <c r="BW1326" s="17">
        <v>2.6268926107542299E-2</v>
      </c>
      <c r="BX1326" s="17">
        <v>8.4426363172962707E-3</v>
      </c>
      <c r="BY1326" s="17"/>
      <c r="BZ1326" s="17">
        <v>1.54257812454836E-2</v>
      </c>
      <c r="CA1326" s="17">
        <v>2.3516492445507901E-2</v>
      </c>
      <c r="CB1326" s="17">
        <v>3.00945753358123E-2</v>
      </c>
      <c r="CC1326" s="17"/>
      <c r="CD1326" s="17">
        <v>1.1586062141722199E-2</v>
      </c>
      <c r="CE1326" s="17">
        <v>2.7456765295013199E-2</v>
      </c>
      <c r="CF1326" s="17">
        <v>5.2925067174309698E-2</v>
      </c>
      <c r="CG1326" s="17"/>
      <c r="CH1326" s="17">
        <v>9.4320390101402894E-3</v>
      </c>
      <c r="CI1326" s="17">
        <v>3.8789132963499499E-2</v>
      </c>
      <c r="CJ1326" s="17">
        <v>5.3565796704824802E-2</v>
      </c>
      <c r="CK1326" s="17"/>
      <c r="CL1326" s="17">
        <v>2.16738383425043E-2</v>
      </c>
      <c r="CM1326" s="17">
        <v>1.3382685669667599E-2</v>
      </c>
      <c r="CN1326" s="17"/>
      <c r="CO1326" s="17">
        <v>2.81464868608205E-2</v>
      </c>
      <c r="CP1326" s="17">
        <v>2.26111352359783E-2</v>
      </c>
      <c r="CQ1326" s="17">
        <v>1.01089304208126E-2</v>
      </c>
      <c r="CR1326" s="17">
        <v>1.89808933428822E-2</v>
      </c>
    </row>
    <row r="1327" spans="2:96" x14ac:dyDescent="0.25">
      <c r="B1327" t="s">
        <v>247</v>
      </c>
      <c r="C1327" s="17">
        <v>1.4015958509059699E-2</v>
      </c>
      <c r="D1327" s="17">
        <v>9.5245595901895103E-3</v>
      </c>
      <c r="E1327" s="17">
        <v>1.8489073645455802E-2</v>
      </c>
      <c r="F1327" s="17"/>
      <c r="G1327" s="17">
        <v>5.80075282094076E-3</v>
      </c>
      <c r="H1327" s="17">
        <v>1.9037423181542199E-2</v>
      </c>
      <c r="I1327" s="17">
        <v>2.9037107301470798E-3</v>
      </c>
      <c r="J1327" s="17">
        <v>2.27436903673837E-2</v>
      </c>
      <c r="K1327" s="17">
        <v>1.5827025538921E-2</v>
      </c>
      <c r="L1327" s="17">
        <v>1.60877795367785E-2</v>
      </c>
      <c r="M1327" s="17"/>
      <c r="N1327" s="17">
        <v>1.3998799078271401E-2</v>
      </c>
      <c r="O1327" s="17">
        <v>2.97635186915432E-2</v>
      </c>
      <c r="P1327" s="17">
        <v>2.7609517830926101E-3</v>
      </c>
      <c r="Q1327" s="17">
        <v>7.6998681342371703E-3</v>
      </c>
      <c r="R1327" s="17"/>
      <c r="S1327" s="17">
        <v>1.3179592880482399E-2</v>
      </c>
      <c r="T1327" s="17">
        <v>2.04857624629943E-2</v>
      </c>
      <c r="U1327" s="17">
        <v>5.5079713048943697E-3</v>
      </c>
      <c r="V1327" s="17">
        <v>1.02353598130556E-2</v>
      </c>
      <c r="W1327" s="17">
        <v>2.8516755555260499E-2</v>
      </c>
      <c r="X1327" s="17">
        <v>1.5501641464319401E-2</v>
      </c>
      <c r="Y1327" s="17">
        <v>0</v>
      </c>
      <c r="Z1327" s="17">
        <v>1.3993864946829301E-2</v>
      </c>
      <c r="AA1327" s="17">
        <v>1.36927416472916E-2</v>
      </c>
      <c r="AB1327" s="17">
        <v>1.71572839916081E-2</v>
      </c>
      <c r="AC1327" s="17">
        <v>2.29657661673663E-2</v>
      </c>
      <c r="AD1327" s="17">
        <v>0</v>
      </c>
      <c r="AE1327" s="17"/>
      <c r="AF1327" s="17">
        <v>1.38387260040217E-2</v>
      </c>
      <c r="AG1327" s="17">
        <v>9.2673338780221107E-3</v>
      </c>
      <c r="AH1327" s="17">
        <v>1.58742078610173E-2</v>
      </c>
      <c r="AI1327" s="17">
        <v>3.6470201485572298E-2</v>
      </c>
      <c r="AJ1327" s="17">
        <v>8.8442352975151798E-3</v>
      </c>
      <c r="AK1327" s="17"/>
      <c r="AL1327" s="17">
        <v>1.64017654510152E-2</v>
      </c>
      <c r="AM1327" s="17">
        <v>7.8708203451853705E-3</v>
      </c>
      <c r="AN1327" s="17">
        <v>6.3071942352660899E-3</v>
      </c>
      <c r="AO1327" s="17"/>
      <c r="AP1327" s="17">
        <v>1.38478535759453E-2</v>
      </c>
      <c r="AQ1327" s="17">
        <v>1.8076410226644701E-2</v>
      </c>
      <c r="AR1327" s="17">
        <v>1.6285604115875499E-2</v>
      </c>
      <c r="AS1327" s="17">
        <v>0</v>
      </c>
      <c r="AT1327" s="17">
        <v>5.7258113434158001E-2</v>
      </c>
      <c r="AU1327" s="17"/>
      <c r="AV1327" s="17">
        <v>0</v>
      </c>
      <c r="AW1327" s="17">
        <v>1.8792162796732501E-2</v>
      </c>
      <c r="AX1327" s="17">
        <v>1.3259651233886199E-2</v>
      </c>
      <c r="AY1327" s="17">
        <v>1.4617390923836401E-2</v>
      </c>
      <c r="AZ1327" s="17">
        <v>1.9334720424389901E-2</v>
      </c>
      <c r="BA1327" s="17">
        <v>1.8147470116868201E-2</v>
      </c>
      <c r="BB1327" s="17">
        <v>4.5682881100403E-3</v>
      </c>
      <c r="BC1327" s="17">
        <v>7.8270639028333103E-3</v>
      </c>
      <c r="BD1327" s="17">
        <v>0</v>
      </c>
      <c r="BE1327" s="17">
        <v>3.0261544752678501E-2</v>
      </c>
      <c r="BF1327" s="17">
        <v>1.9383159891250199E-2</v>
      </c>
      <c r="BG1327" s="17">
        <v>1.56108188068279E-2</v>
      </c>
      <c r="BH1327" s="17">
        <v>2.4417970594680101E-2</v>
      </c>
      <c r="BI1327" s="17">
        <v>0</v>
      </c>
      <c r="BJ1327" s="17">
        <v>0</v>
      </c>
      <c r="BK1327" s="17">
        <v>0</v>
      </c>
      <c r="BL1327" s="17"/>
      <c r="BM1327" s="17">
        <v>1.0439353033963501E-2</v>
      </c>
      <c r="BN1327" s="17">
        <v>1.5711742135716099E-2</v>
      </c>
      <c r="BO1327" s="17">
        <v>9.7906505907861506E-3</v>
      </c>
      <c r="BP1327" s="17">
        <v>1.7265675687408999E-2</v>
      </c>
      <c r="BQ1327" s="17">
        <v>2.43632390343397E-2</v>
      </c>
      <c r="BR1327" s="17">
        <v>0</v>
      </c>
      <c r="BS1327" s="17"/>
      <c r="BT1327" s="17">
        <v>1.06238867216444E-2</v>
      </c>
      <c r="BU1327" s="17">
        <v>1.9611034801318799E-2</v>
      </c>
      <c r="BV1327" s="17"/>
      <c r="BW1327" s="17">
        <v>1.2286817185764101E-2</v>
      </c>
      <c r="BX1327" s="17">
        <v>1.7192879413016799E-2</v>
      </c>
      <c r="BY1327" s="17"/>
      <c r="BZ1327" s="17">
        <v>1.40784015281403E-2</v>
      </c>
      <c r="CA1327" s="17">
        <v>1.5327583968381299E-2</v>
      </c>
      <c r="CB1327" s="17">
        <v>1.39659242798712E-2</v>
      </c>
      <c r="CC1327" s="17"/>
      <c r="CD1327" s="17">
        <v>1.5931695700387299E-2</v>
      </c>
      <c r="CE1327" s="17">
        <v>5.86375716145011E-3</v>
      </c>
      <c r="CF1327" s="17">
        <v>9.9463687272760004E-3</v>
      </c>
      <c r="CG1327" s="17"/>
      <c r="CH1327" s="17">
        <v>1.366012490718E-2</v>
      </c>
      <c r="CI1327" s="17">
        <v>2.0059285619608E-2</v>
      </c>
      <c r="CJ1327" s="17">
        <v>1.3360151897182201E-2</v>
      </c>
      <c r="CK1327" s="17"/>
      <c r="CL1327" s="17">
        <v>1.30013761560938E-2</v>
      </c>
      <c r="CM1327" s="17">
        <v>1.47294270119292E-2</v>
      </c>
      <c r="CN1327" s="17"/>
      <c r="CO1327" s="17">
        <v>6.4036112399726997E-3</v>
      </c>
      <c r="CP1327" s="17">
        <v>1.36536980610318E-2</v>
      </c>
      <c r="CQ1327" s="17">
        <v>6.38044093468184E-3</v>
      </c>
      <c r="CR1327" s="17">
        <v>3.2292676635822901E-2</v>
      </c>
    </row>
    <row r="1328" spans="2:96" x14ac:dyDescent="0.25">
      <c r="C1328" s="17"/>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c r="AD1328" s="17"/>
      <c r="AE1328" s="17"/>
      <c r="AF1328" s="17"/>
      <c r="AG1328" s="17"/>
      <c r="AH1328" s="17"/>
      <c r="AI1328" s="17"/>
      <c r="AJ1328" s="17"/>
      <c r="AK1328" s="17"/>
      <c r="AL1328" s="17"/>
      <c r="AM1328" s="17"/>
      <c r="AN1328" s="17"/>
      <c r="AO1328" s="17"/>
      <c r="AP1328" s="17"/>
      <c r="AQ1328" s="17"/>
      <c r="AR1328" s="17"/>
      <c r="AS1328" s="17"/>
      <c r="AT1328" s="17"/>
      <c r="AU1328" s="17"/>
      <c r="AV1328" s="17"/>
      <c r="AW1328" s="17"/>
      <c r="AX1328" s="17"/>
      <c r="AY1328" s="17"/>
      <c r="AZ1328" s="17"/>
      <c r="BA1328" s="17"/>
      <c r="BB1328" s="17"/>
      <c r="BC1328" s="17"/>
      <c r="BD1328" s="17"/>
      <c r="BE1328" s="17"/>
      <c r="BF1328" s="17"/>
      <c r="BG1328" s="17"/>
      <c r="BH1328" s="17"/>
      <c r="BI1328" s="17"/>
      <c r="BJ1328" s="17"/>
      <c r="BK1328" s="17"/>
      <c r="BL1328" s="17"/>
      <c r="BM1328" s="17"/>
      <c r="BN1328" s="17"/>
      <c r="BO1328" s="17"/>
      <c r="BP1328" s="17"/>
      <c r="BQ1328" s="17"/>
      <c r="BR1328" s="17"/>
      <c r="BS1328" s="17"/>
      <c r="BT1328" s="17"/>
      <c r="BU1328" s="17"/>
      <c r="BV1328" s="17"/>
      <c r="BW1328" s="17"/>
      <c r="BX1328" s="17"/>
      <c r="BY1328" s="17"/>
      <c r="BZ1328" s="17"/>
      <c r="CA1328" s="17"/>
      <c r="CB1328" s="17"/>
      <c r="CC1328" s="17"/>
      <c r="CD1328" s="17"/>
      <c r="CE1328" s="17"/>
      <c r="CF1328" s="17"/>
      <c r="CG1328" s="17"/>
      <c r="CH1328" s="17"/>
      <c r="CI1328" s="17"/>
      <c r="CJ1328" s="17"/>
      <c r="CK1328" s="17"/>
      <c r="CL1328" s="17"/>
      <c r="CM1328" s="17"/>
      <c r="CN1328" s="17"/>
      <c r="CO1328" s="17"/>
      <c r="CP1328" s="17"/>
      <c r="CQ1328" s="17"/>
      <c r="CR1328" s="17"/>
    </row>
    <row r="1329" spans="2:96" x14ac:dyDescent="0.25">
      <c r="B1329" s="6" t="s">
        <v>595</v>
      </c>
      <c r="C1329" s="17"/>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c r="AD1329" s="17"/>
      <c r="AE1329" s="17"/>
      <c r="AF1329" s="17"/>
      <c r="AG1329" s="17"/>
      <c r="AH1329" s="17"/>
      <c r="AI1329" s="17"/>
      <c r="AJ1329" s="17"/>
      <c r="AK1329" s="17"/>
      <c r="AL1329" s="17"/>
      <c r="AM1329" s="17"/>
      <c r="AN1329" s="17"/>
      <c r="AO1329" s="17"/>
      <c r="AP1329" s="17"/>
      <c r="AQ1329" s="17"/>
      <c r="AR1329" s="17"/>
      <c r="AS1329" s="17"/>
      <c r="AT1329" s="17"/>
      <c r="AU1329" s="17"/>
      <c r="AV1329" s="17"/>
      <c r="AW1329" s="17"/>
      <c r="AX1329" s="17"/>
      <c r="AY1329" s="17"/>
      <c r="AZ1329" s="17"/>
      <c r="BA1329" s="17"/>
      <c r="BB1329" s="17"/>
      <c r="BC1329" s="17"/>
      <c r="BD1329" s="17"/>
      <c r="BE1329" s="17"/>
      <c r="BF1329" s="17"/>
      <c r="BG1329" s="17"/>
      <c r="BH1329" s="17"/>
      <c r="BI1329" s="17"/>
      <c r="BJ1329" s="17"/>
      <c r="BK1329" s="17"/>
      <c r="BL1329" s="17"/>
      <c r="BM1329" s="17"/>
      <c r="BN1329" s="17"/>
      <c r="BO1329" s="17"/>
      <c r="BP1329" s="17"/>
      <c r="BQ1329" s="17"/>
      <c r="BR1329" s="17"/>
      <c r="BS1329" s="17"/>
      <c r="BT1329" s="17"/>
      <c r="BU1329" s="17"/>
      <c r="BV1329" s="17"/>
      <c r="BW1329" s="17"/>
      <c r="BX1329" s="17"/>
      <c r="BY1329" s="17"/>
      <c r="BZ1329" s="17"/>
      <c r="CA1329" s="17"/>
      <c r="CB1329" s="17"/>
      <c r="CC1329" s="17"/>
      <c r="CD1329" s="17"/>
      <c r="CE1329" s="17"/>
      <c r="CF1329" s="17"/>
      <c r="CG1329" s="17"/>
      <c r="CH1329" s="17"/>
      <c r="CI1329" s="17"/>
      <c r="CJ1329" s="17"/>
      <c r="CK1329" s="17"/>
      <c r="CL1329" s="17"/>
      <c r="CM1329" s="17"/>
      <c r="CN1329" s="17"/>
      <c r="CO1329" s="17"/>
      <c r="CP1329" s="17"/>
      <c r="CQ1329" s="17"/>
      <c r="CR1329" s="17"/>
    </row>
    <row r="1330" spans="2:96" x14ac:dyDescent="0.25">
      <c r="B1330" s="24" t="s">
        <v>596</v>
      </c>
      <c r="C1330" s="17"/>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c r="AD1330" s="17"/>
      <c r="AE1330" s="17"/>
      <c r="AF1330" s="17"/>
      <c r="AG1330" s="17"/>
      <c r="AH1330" s="17"/>
      <c r="AI1330" s="17"/>
      <c r="AJ1330" s="17"/>
      <c r="AK1330" s="17"/>
      <c r="AL1330" s="17"/>
      <c r="AM1330" s="17"/>
      <c r="AN1330" s="17"/>
      <c r="AO1330" s="17"/>
      <c r="AP1330" s="17"/>
      <c r="AQ1330" s="17"/>
      <c r="AR1330" s="17"/>
      <c r="AS1330" s="17"/>
      <c r="AT1330" s="17"/>
      <c r="AU1330" s="17"/>
      <c r="AV1330" s="17"/>
      <c r="AW1330" s="17"/>
      <c r="AX1330" s="17"/>
      <c r="AY1330" s="17"/>
      <c r="AZ1330" s="17"/>
      <c r="BA1330" s="17"/>
      <c r="BB1330" s="17"/>
      <c r="BC1330" s="17"/>
      <c r="BD1330" s="17"/>
      <c r="BE1330" s="17"/>
      <c r="BF1330" s="17"/>
      <c r="BG1330" s="17"/>
      <c r="BH1330" s="17"/>
      <c r="BI1330" s="17"/>
      <c r="BJ1330" s="17"/>
      <c r="BK1330" s="17"/>
      <c r="BL1330" s="17"/>
      <c r="BM1330" s="17"/>
      <c r="BN1330" s="17"/>
      <c r="BO1330" s="17"/>
      <c r="BP1330" s="17"/>
      <c r="BQ1330" s="17"/>
      <c r="BR1330" s="17"/>
      <c r="BS1330" s="17"/>
      <c r="BT1330" s="17"/>
      <c r="BU1330" s="17"/>
      <c r="BV1330" s="17"/>
      <c r="BW1330" s="17"/>
      <c r="BX1330" s="17"/>
      <c r="BY1330" s="17"/>
      <c r="BZ1330" s="17"/>
      <c r="CA1330" s="17"/>
      <c r="CB1330" s="17"/>
      <c r="CC1330" s="17"/>
      <c r="CD1330" s="17"/>
      <c r="CE1330" s="17"/>
      <c r="CF1330" s="17"/>
      <c r="CG1330" s="17"/>
      <c r="CH1330" s="17"/>
      <c r="CI1330" s="17"/>
      <c r="CJ1330" s="17"/>
      <c r="CK1330" s="17"/>
      <c r="CL1330" s="17"/>
      <c r="CM1330" s="17"/>
      <c r="CN1330" s="17"/>
      <c r="CO1330" s="17"/>
      <c r="CP1330" s="17"/>
      <c r="CQ1330" s="17"/>
      <c r="CR1330" s="17"/>
    </row>
    <row r="1331" spans="2:96" x14ac:dyDescent="0.25">
      <c r="B1331" t="s">
        <v>589</v>
      </c>
      <c r="C1331" s="17">
        <v>0.59944698128264096</v>
      </c>
      <c r="D1331" s="17">
        <v>0.61208021209547703</v>
      </c>
      <c r="E1331" s="17">
        <v>0.58565607673776299</v>
      </c>
      <c r="F1331" s="17"/>
      <c r="G1331" s="17">
        <v>0.44185620098719502</v>
      </c>
      <c r="H1331" s="17">
        <v>0.66927292338759403</v>
      </c>
      <c r="I1331" s="17">
        <v>0.58603776837268196</v>
      </c>
      <c r="J1331" s="17">
        <v>0.70125279142709096</v>
      </c>
      <c r="K1331" s="17">
        <v>0.59734961824696797</v>
      </c>
      <c r="L1331" s="17">
        <v>0.65971312057188503</v>
      </c>
      <c r="M1331" s="17"/>
      <c r="N1331" s="17">
        <v>0.56196606083553102</v>
      </c>
      <c r="O1331" s="17">
        <v>0.549779751138601</v>
      </c>
      <c r="P1331" s="17">
        <v>0.59155392952885399</v>
      </c>
      <c r="Q1331" s="17">
        <v>0.71092816252365099</v>
      </c>
      <c r="R1331" s="17"/>
      <c r="S1331" s="17">
        <v>0.55031738122225204</v>
      </c>
      <c r="T1331" s="17">
        <v>0.63113628203178596</v>
      </c>
      <c r="U1331" s="17">
        <v>0.53346842106965098</v>
      </c>
      <c r="V1331" s="17">
        <v>0.66948025524496002</v>
      </c>
      <c r="W1331" s="17">
        <v>0.54950203123364105</v>
      </c>
      <c r="X1331" s="17">
        <v>0.57883337325645201</v>
      </c>
      <c r="Y1331" s="17">
        <v>0.70953853267197697</v>
      </c>
      <c r="Z1331" s="17">
        <v>0.63608590400402398</v>
      </c>
      <c r="AA1331" s="17">
        <v>0.54106426688985598</v>
      </c>
      <c r="AB1331" s="17">
        <v>0.62203953077373697</v>
      </c>
      <c r="AC1331" s="17">
        <v>0.63771181462133297</v>
      </c>
      <c r="AD1331" s="17">
        <v>0.82497348369383505</v>
      </c>
      <c r="AE1331" s="17"/>
      <c r="AF1331" s="17">
        <v>0.60523849989055201</v>
      </c>
      <c r="AG1331" s="17">
        <v>0.59335004762357002</v>
      </c>
      <c r="AH1331" s="17">
        <v>0.63783050520461904</v>
      </c>
      <c r="AI1331" s="17">
        <v>0.76693354540797998</v>
      </c>
      <c r="AJ1331" s="17">
        <v>0.54638179685829602</v>
      </c>
      <c r="AK1331" s="17"/>
      <c r="AL1331" s="17">
        <v>0.55792103127304804</v>
      </c>
      <c r="AM1331" s="17">
        <v>0.63943670982288403</v>
      </c>
      <c r="AN1331" s="17">
        <v>0.54793810932728604</v>
      </c>
      <c r="AO1331" s="17"/>
      <c r="AP1331" s="17">
        <v>0.73096461926327905</v>
      </c>
      <c r="AQ1331" s="17">
        <v>0.521427732786366</v>
      </c>
      <c r="AR1331" s="17">
        <v>0.61545776574427402</v>
      </c>
      <c r="AS1331" s="17">
        <v>0.529547965871635</v>
      </c>
      <c r="AT1331" s="17">
        <v>0.74054541144118402</v>
      </c>
      <c r="AU1331" s="17"/>
      <c r="AV1331" s="17">
        <v>1</v>
      </c>
      <c r="AW1331" s="17">
        <v>0.73243756425102602</v>
      </c>
      <c r="AX1331" s="17">
        <v>0.59483442061685898</v>
      </c>
      <c r="AY1331" s="17">
        <v>0.87502668248917004</v>
      </c>
      <c r="AZ1331" s="17">
        <v>0.54160088782287596</v>
      </c>
      <c r="BA1331" s="17">
        <v>0.479276756950544</v>
      </c>
      <c r="BB1331" s="17">
        <v>0.70914292341680796</v>
      </c>
      <c r="BC1331" s="17">
        <v>0.498458176312358</v>
      </c>
      <c r="BD1331" s="17">
        <v>0.56749355399254897</v>
      </c>
      <c r="BE1331" s="17">
        <v>0.57863668045518901</v>
      </c>
      <c r="BF1331" s="17">
        <v>0.51647997069649998</v>
      </c>
      <c r="BG1331" s="17">
        <v>0.81593364596815898</v>
      </c>
      <c r="BH1331" s="17">
        <v>0.65188697984882504</v>
      </c>
      <c r="BI1331" s="17">
        <v>0.41736175614045901</v>
      </c>
      <c r="BJ1331" s="17">
        <v>0.39638568014415698</v>
      </c>
      <c r="BK1331" s="17">
        <v>0.70166613242840503</v>
      </c>
      <c r="BL1331" s="17"/>
      <c r="BM1331" s="17">
        <v>0.564722658237921</v>
      </c>
      <c r="BN1331" s="17">
        <v>0.60120290192054004</v>
      </c>
      <c r="BO1331" s="17">
        <v>0.60811892676297497</v>
      </c>
      <c r="BP1331" s="17">
        <v>0.60015467120202304</v>
      </c>
      <c r="BQ1331" s="17">
        <v>0.67575459945124505</v>
      </c>
      <c r="BR1331" s="17">
        <v>0.63864011430489398</v>
      </c>
      <c r="BS1331" s="17"/>
      <c r="BT1331" s="17">
        <v>0.57329393036134801</v>
      </c>
      <c r="BU1331" s="17">
        <v>0.62765702937330803</v>
      </c>
      <c r="BV1331" s="17"/>
      <c r="BW1331" s="17">
        <v>0.64967975438619696</v>
      </c>
      <c r="BX1331" s="17">
        <v>0.58980768212345602</v>
      </c>
      <c r="BY1331" s="17"/>
      <c r="BZ1331" s="17">
        <v>0.60341313587925904</v>
      </c>
      <c r="CA1331" s="17">
        <v>0.53184132379870297</v>
      </c>
      <c r="CB1331" s="17">
        <v>0.78821114158261296</v>
      </c>
      <c r="CC1331" s="17"/>
      <c r="CD1331" s="17">
        <v>0.59836767961624404</v>
      </c>
      <c r="CE1331" s="17">
        <v>0.64956270490082402</v>
      </c>
      <c r="CF1331" s="17">
        <v>0.69342110431984105</v>
      </c>
      <c r="CG1331" s="17"/>
      <c r="CH1331" s="17">
        <v>0.57427283999517098</v>
      </c>
      <c r="CI1331" s="17">
        <v>0.62282961181977603</v>
      </c>
      <c r="CJ1331" s="17">
        <v>0.65386928787504395</v>
      </c>
      <c r="CK1331" s="17"/>
      <c r="CL1331" s="17">
        <v>0.67213256631421503</v>
      </c>
      <c r="CM1331" s="17">
        <v>0.54469375895759498</v>
      </c>
      <c r="CN1331" s="17"/>
      <c r="CO1331" s="17">
        <v>0.45301365955976802</v>
      </c>
      <c r="CP1331" s="17">
        <v>0.56817847498532803</v>
      </c>
      <c r="CQ1331" s="17">
        <v>0.61210284747168797</v>
      </c>
      <c r="CR1331" s="17">
        <v>0.66326008481288901</v>
      </c>
    </row>
    <row r="1332" spans="2:96" x14ac:dyDescent="0.25">
      <c r="B1332" t="s">
        <v>590</v>
      </c>
      <c r="C1332" s="17">
        <v>0.51446988441678998</v>
      </c>
      <c r="D1332" s="17">
        <v>0.512792696971762</v>
      </c>
      <c r="E1332" s="17">
        <v>0.51630076460103702</v>
      </c>
      <c r="F1332" s="17"/>
      <c r="G1332" s="17">
        <v>0.41601365930298601</v>
      </c>
      <c r="H1332" s="17">
        <v>0.48550310355872001</v>
      </c>
      <c r="I1332" s="17">
        <v>0.61126841099443996</v>
      </c>
      <c r="J1332" s="17">
        <v>0.52727745279084903</v>
      </c>
      <c r="K1332" s="17">
        <v>0.50267867895045504</v>
      </c>
      <c r="L1332" s="17">
        <v>0.57136855328888603</v>
      </c>
      <c r="M1332" s="17"/>
      <c r="N1332" s="17">
        <v>0.48197399396806201</v>
      </c>
      <c r="O1332" s="17">
        <v>0.58729440059440996</v>
      </c>
      <c r="P1332" s="17">
        <v>0.45277444205645501</v>
      </c>
      <c r="Q1332" s="17">
        <v>0.50779451437317302</v>
      </c>
      <c r="R1332" s="17"/>
      <c r="S1332" s="17">
        <v>0.42436046604166799</v>
      </c>
      <c r="T1332" s="17">
        <v>0.55373792106581099</v>
      </c>
      <c r="U1332" s="17">
        <v>0.58093550680072703</v>
      </c>
      <c r="V1332" s="17">
        <v>0.47513716519590599</v>
      </c>
      <c r="W1332" s="17">
        <v>0.46109650838856397</v>
      </c>
      <c r="X1332" s="17">
        <v>0.50857336956708599</v>
      </c>
      <c r="Y1332" s="17">
        <v>0.51607588233249801</v>
      </c>
      <c r="Z1332" s="17">
        <v>0.70548474385886495</v>
      </c>
      <c r="AA1332" s="17">
        <v>0.60374588607262603</v>
      </c>
      <c r="AB1332" s="17">
        <v>0.62938660141953096</v>
      </c>
      <c r="AC1332" s="17">
        <v>0.29038296184215001</v>
      </c>
      <c r="AD1332" s="17">
        <v>0.42851729448530901</v>
      </c>
      <c r="AE1332" s="17"/>
      <c r="AF1332" s="17">
        <v>0.453294575792139</v>
      </c>
      <c r="AG1332" s="17">
        <v>0.52981822490543695</v>
      </c>
      <c r="AH1332" s="17">
        <v>0.48876669734464301</v>
      </c>
      <c r="AI1332" s="17">
        <v>0.49580441925565</v>
      </c>
      <c r="AJ1332" s="17">
        <v>0.58508109978791101</v>
      </c>
      <c r="AK1332" s="17"/>
      <c r="AL1332" s="17">
        <v>0.33042171762168998</v>
      </c>
      <c r="AM1332" s="17">
        <v>0.52047568339885697</v>
      </c>
      <c r="AN1332" s="17">
        <v>0.59374791515873604</v>
      </c>
      <c r="AO1332" s="17"/>
      <c r="AP1332" s="17">
        <v>0.56375944907467002</v>
      </c>
      <c r="AQ1332" s="17">
        <v>0.51738967616505904</v>
      </c>
      <c r="AR1332" s="17">
        <v>0.50656045927147497</v>
      </c>
      <c r="AS1332" s="17">
        <v>0.45548276928647302</v>
      </c>
      <c r="AT1332" s="17">
        <v>0.61358702399055398</v>
      </c>
      <c r="AU1332" s="17"/>
      <c r="AV1332" s="17">
        <v>0</v>
      </c>
      <c r="AW1332" s="17">
        <v>0.32591771351270299</v>
      </c>
      <c r="AX1332" s="17">
        <v>0.56432283126985805</v>
      </c>
      <c r="AY1332" s="17">
        <v>0.52258493207199697</v>
      </c>
      <c r="AZ1332" s="17">
        <v>0.50572292647065598</v>
      </c>
      <c r="BA1332" s="17">
        <v>0.442239262834908</v>
      </c>
      <c r="BB1332" s="17">
        <v>0.54018262137402795</v>
      </c>
      <c r="BC1332" s="17">
        <v>0.373157389225591</v>
      </c>
      <c r="BD1332" s="17">
        <v>0.53414010357665398</v>
      </c>
      <c r="BE1332" s="17">
        <v>0.57670118821920202</v>
      </c>
      <c r="BF1332" s="17">
        <v>0.74424729786216404</v>
      </c>
      <c r="BG1332" s="17">
        <v>0.49045571851918901</v>
      </c>
      <c r="BH1332" s="17">
        <v>0.34362741380513501</v>
      </c>
      <c r="BI1332" s="17">
        <v>0.88288794882240895</v>
      </c>
      <c r="BJ1332" s="17">
        <v>0.50368084742411001</v>
      </c>
      <c r="BK1332" s="17">
        <v>0.448088573576222</v>
      </c>
      <c r="BL1332" s="17"/>
      <c r="BM1332" s="17">
        <v>0.49707137053482597</v>
      </c>
      <c r="BN1332" s="17">
        <v>0.59917359172939</v>
      </c>
      <c r="BO1332" s="17">
        <v>0.54663562220832695</v>
      </c>
      <c r="BP1332" s="17">
        <v>0.46664972824079098</v>
      </c>
      <c r="BQ1332" s="17">
        <v>0.51959064584896097</v>
      </c>
      <c r="BR1332" s="17">
        <v>0.26856035099102199</v>
      </c>
      <c r="BS1332" s="17"/>
      <c r="BT1332" s="17">
        <v>0.44903098310551998</v>
      </c>
      <c r="BU1332" s="17">
        <v>0.604838436822982</v>
      </c>
      <c r="BV1332" s="17"/>
      <c r="BW1332" s="17">
        <v>0.477302086901225</v>
      </c>
      <c r="BX1332" s="17">
        <v>0.50003910373468397</v>
      </c>
      <c r="BY1332" s="17"/>
      <c r="BZ1332" s="17">
        <v>0.50471800267965095</v>
      </c>
      <c r="CA1332" s="17">
        <v>0.53474063641811398</v>
      </c>
      <c r="CB1332" s="17">
        <v>0.40216001173564597</v>
      </c>
      <c r="CC1332" s="17"/>
      <c r="CD1332" s="17">
        <v>0.50229449152533201</v>
      </c>
      <c r="CE1332" s="17">
        <v>0.43533112375271399</v>
      </c>
      <c r="CF1332" s="17">
        <v>0.65003245838120105</v>
      </c>
      <c r="CG1332" s="17"/>
      <c r="CH1332" s="17">
        <v>0.51529818404556804</v>
      </c>
      <c r="CI1332" s="17">
        <v>0.476804209524823</v>
      </c>
      <c r="CJ1332" s="17">
        <v>0.55710520481207304</v>
      </c>
      <c r="CK1332" s="17"/>
      <c r="CL1332" s="17">
        <v>0.55380020987808798</v>
      </c>
      <c r="CM1332" s="17">
        <v>0.46368949592101899</v>
      </c>
      <c r="CN1332" s="17"/>
      <c r="CO1332" s="17">
        <v>0.30053524505549301</v>
      </c>
      <c r="CP1332" s="17">
        <v>0.45807048777317799</v>
      </c>
      <c r="CQ1332" s="17">
        <v>0.58757156755426698</v>
      </c>
      <c r="CR1332" s="17">
        <v>0.52479596636213</v>
      </c>
    </row>
    <row r="1333" spans="2:96" x14ac:dyDescent="0.25">
      <c r="B1333" t="s">
        <v>591</v>
      </c>
      <c r="C1333" s="17">
        <v>0.41435413334640497</v>
      </c>
      <c r="D1333" s="17">
        <v>0.37981159140217702</v>
      </c>
      <c r="E1333" s="17">
        <v>0.45206205665975602</v>
      </c>
      <c r="F1333" s="17"/>
      <c r="G1333" s="17">
        <v>0.428309420618317</v>
      </c>
      <c r="H1333" s="17">
        <v>0.42085307165861402</v>
      </c>
      <c r="I1333" s="17">
        <v>0.46557331199538399</v>
      </c>
      <c r="J1333" s="17">
        <v>0.38954563527483699</v>
      </c>
      <c r="K1333" s="17">
        <v>0.34986342073421101</v>
      </c>
      <c r="L1333" s="17">
        <v>0.39852508249030399</v>
      </c>
      <c r="M1333" s="17"/>
      <c r="N1333" s="17">
        <v>0.34204108218775098</v>
      </c>
      <c r="O1333" s="17">
        <v>0.44229736041411699</v>
      </c>
      <c r="P1333" s="17">
        <v>0.47118112551812502</v>
      </c>
      <c r="Q1333" s="17">
        <v>0.43390619171773298</v>
      </c>
      <c r="R1333" s="17"/>
      <c r="S1333" s="17">
        <v>0.47223251079296702</v>
      </c>
      <c r="T1333" s="17">
        <v>0.30002488330342098</v>
      </c>
      <c r="U1333" s="17">
        <v>0.376894261919891</v>
      </c>
      <c r="V1333" s="17">
        <v>0.41970747288750798</v>
      </c>
      <c r="W1333" s="17">
        <v>0.40439367241250401</v>
      </c>
      <c r="X1333" s="17">
        <v>0.55155197371750397</v>
      </c>
      <c r="Y1333" s="17">
        <v>0.39894513808502802</v>
      </c>
      <c r="Z1333" s="17">
        <v>0.47543504221004501</v>
      </c>
      <c r="AA1333" s="17">
        <v>0.46695180500441702</v>
      </c>
      <c r="AB1333" s="17">
        <v>0.35160376118728398</v>
      </c>
      <c r="AC1333" s="17">
        <v>0.32998132521370799</v>
      </c>
      <c r="AD1333" s="17">
        <v>0.60354381079147501</v>
      </c>
      <c r="AE1333" s="17"/>
      <c r="AF1333" s="17">
        <v>0.400014180076875</v>
      </c>
      <c r="AG1333" s="17">
        <v>0.40237593175791198</v>
      </c>
      <c r="AH1333" s="17">
        <v>0.34238793278600099</v>
      </c>
      <c r="AI1333" s="17">
        <v>0.75502710499690995</v>
      </c>
      <c r="AJ1333" s="17">
        <v>0.42292636959038199</v>
      </c>
      <c r="AK1333" s="17"/>
      <c r="AL1333" s="17">
        <v>0.38091336963731798</v>
      </c>
      <c r="AM1333" s="17">
        <v>0.39932170056659</v>
      </c>
      <c r="AN1333" s="17">
        <v>0.50968276165428394</v>
      </c>
      <c r="AO1333" s="17"/>
      <c r="AP1333" s="17">
        <v>0.45171993798266202</v>
      </c>
      <c r="AQ1333" s="17">
        <v>0.42392225884311002</v>
      </c>
      <c r="AR1333" s="17">
        <v>0.40159158505814901</v>
      </c>
      <c r="AS1333" s="17">
        <v>0.40491175111257</v>
      </c>
      <c r="AT1333" s="17">
        <v>0.77828731231071702</v>
      </c>
      <c r="AU1333" s="17"/>
      <c r="AV1333" s="17">
        <v>0</v>
      </c>
      <c r="AW1333" s="17">
        <v>0.42050740117733798</v>
      </c>
      <c r="AX1333" s="17">
        <v>0.43223869462257902</v>
      </c>
      <c r="AY1333" s="17">
        <v>0.59058561335039605</v>
      </c>
      <c r="AZ1333" s="17">
        <v>0.45549140964746299</v>
      </c>
      <c r="BA1333" s="17">
        <v>0.40715683579776102</v>
      </c>
      <c r="BB1333" s="17">
        <v>0.431759451229628</v>
      </c>
      <c r="BC1333" s="17">
        <v>0.43143023740525199</v>
      </c>
      <c r="BD1333" s="17">
        <v>0.44539039127906399</v>
      </c>
      <c r="BE1333" s="17">
        <v>0.385879700518517</v>
      </c>
      <c r="BF1333" s="17">
        <v>0.309610222531504</v>
      </c>
      <c r="BG1333" s="17">
        <v>0.32898605355529897</v>
      </c>
      <c r="BH1333" s="17">
        <v>0.43012337393835298</v>
      </c>
      <c r="BI1333" s="17">
        <v>0.302660520166179</v>
      </c>
      <c r="BJ1333" s="17">
        <v>0.39513817694697501</v>
      </c>
      <c r="BK1333" s="17">
        <v>0.37580556020824801</v>
      </c>
      <c r="BL1333" s="17"/>
      <c r="BM1333" s="17">
        <v>0.43805104671716499</v>
      </c>
      <c r="BN1333" s="17">
        <v>0.42363308965816399</v>
      </c>
      <c r="BO1333" s="17">
        <v>0.43183516778912701</v>
      </c>
      <c r="BP1333" s="17">
        <v>0.33905792024178999</v>
      </c>
      <c r="BQ1333" s="17">
        <v>0.454882876004567</v>
      </c>
      <c r="BR1333" s="17">
        <v>0.43525289898386599</v>
      </c>
      <c r="BS1333" s="17"/>
      <c r="BT1333" s="17">
        <v>0.42134946667784701</v>
      </c>
      <c r="BU1333" s="17">
        <v>0.41060096957581799</v>
      </c>
      <c r="BV1333" s="17"/>
      <c r="BW1333" s="17">
        <v>0.451579017599818</v>
      </c>
      <c r="BX1333" s="17">
        <v>0.43464719144262098</v>
      </c>
      <c r="BY1333" s="17"/>
      <c r="BZ1333" s="17">
        <v>0.438565663448231</v>
      </c>
      <c r="CA1333" s="17">
        <v>0.33105146181012302</v>
      </c>
      <c r="CB1333" s="17">
        <v>0.24407037152795899</v>
      </c>
      <c r="CC1333" s="17"/>
      <c r="CD1333" s="17">
        <v>0.42860546627676999</v>
      </c>
      <c r="CE1333" s="17">
        <v>0.43173105756600499</v>
      </c>
      <c r="CF1333" s="17">
        <v>0.488964845440367</v>
      </c>
      <c r="CG1333" s="17"/>
      <c r="CH1333" s="17">
        <v>0.408926864995452</v>
      </c>
      <c r="CI1333" s="17">
        <v>0.36271536269322502</v>
      </c>
      <c r="CJ1333" s="17">
        <v>0.58553010926155602</v>
      </c>
      <c r="CK1333" s="17"/>
      <c r="CL1333" s="17">
        <v>0.40289243971885502</v>
      </c>
      <c r="CM1333" s="17">
        <v>0.44201834939352203</v>
      </c>
      <c r="CN1333" s="17"/>
      <c r="CO1333" s="17">
        <v>0.26020190779059199</v>
      </c>
      <c r="CP1333" s="17">
        <v>0.42768596644902501</v>
      </c>
      <c r="CQ1333" s="17">
        <v>0.45743604951850902</v>
      </c>
      <c r="CR1333" s="17">
        <v>0.35304048851334602</v>
      </c>
    </row>
    <row r="1334" spans="2:96" x14ac:dyDescent="0.25">
      <c r="B1334" t="s">
        <v>592</v>
      </c>
      <c r="C1334" s="17">
        <v>0.30016195908194998</v>
      </c>
      <c r="D1334" s="17">
        <v>0.27715291783971702</v>
      </c>
      <c r="E1334" s="17">
        <v>0.32527948413487401</v>
      </c>
      <c r="F1334" s="17"/>
      <c r="G1334" s="17">
        <v>0.21668046036531399</v>
      </c>
      <c r="H1334" s="17">
        <v>0.32499634407445599</v>
      </c>
      <c r="I1334" s="17">
        <v>0.27065447705453199</v>
      </c>
      <c r="J1334" s="17">
        <v>0.35159550126707501</v>
      </c>
      <c r="K1334" s="17">
        <v>0.265897447837187</v>
      </c>
      <c r="L1334" s="17">
        <v>0.39169285103832602</v>
      </c>
      <c r="M1334" s="17"/>
      <c r="N1334" s="17">
        <v>0.33794619042723201</v>
      </c>
      <c r="O1334" s="17">
        <v>0.31836974216597003</v>
      </c>
      <c r="P1334" s="17">
        <v>0.29268089553200799</v>
      </c>
      <c r="Q1334" s="17">
        <v>0.237988689813732</v>
      </c>
      <c r="R1334" s="17"/>
      <c r="S1334" s="17">
        <v>0.25219535761105499</v>
      </c>
      <c r="T1334" s="17">
        <v>0.27575873100875098</v>
      </c>
      <c r="U1334" s="17">
        <v>0.38943878501444801</v>
      </c>
      <c r="V1334" s="17">
        <v>9.3471559660328704E-2</v>
      </c>
      <c r="W1334" s="17">
        <v>0.15005488179282001</v>
      </c>
      <c r="X1334" s="17">
        <v>0.46135605825499898</v>
      </c>
      <c r="Y1334" s="17">
        <v>0.29778367716790299</v>
      </c>
      <c r="Z1334" s="17">
        <v>0.25803710227508098</v>
      </c>
      <c r="AA1334" s="17">
        <v>0.37821652996211802</v>
      </c>
      <c r="AB1334" s="17">
        <v>0.351343650401995</v>
      </c>
      <c r="AC1334" s="17">
        <v>0.35664107119945898</v>
      </c>
      <c r="AD1334" s="17">
        <v>0.25349077817914401</v>
      </c>
      <c r="AE1334" s="17"/>
      <c r="AF1334" s="17">
        <v>0.31951705960028198</v>
      </c>
      <c r="AG1334" s="17">
        <v>0.32387508711683899</v>
      </c>
      <c r="AH1334" s="17">
        <v>0.40035270378578802</v>
      </c>
      <c r="AI1334" s="17">
        <v>0</v>
      </c>
      <c r="AJ1334" s="17">
        <v>0.22039922232012499</v>
      </c>
      <c r="AK1334" s="17"/>
      <c r="AL1334" s="17">
        <v>0.30608944783910302</v>
      </c>
      <c r="AM1334" s="17">
        <v>0.311662530581158</v>
      </c>
      <c r="AN1334" s="17">
        <v>0.28832876137734798</v>
      </c>
      <c r="AO1334" s="17"/>
      <c r="AP1334" s="17">
        <v>0.231068085281008</v>
      </c>
      <c r="AQ1334" s="17">
        <v>0.26321578442952998</v>
      </c>
      <c r="AR1334" s="17">
        <v>0.36601086274241601</v>
      </c>
      <c r="AS1334" s="17">
        <v>0.29119108780697101</v>
      </c>
      <c r="AT1334" s="17">
        <v>0.13340079904941601</v>
      </c>
      <c r="AU1334" s="17"/>
      <c r="AV1334" s="17">
        <v>0</v>
      </c>
      <c r="AW1334" s="17">
        <v>0.40159953480962002</v>
      </c>
      <c r="AX1334" s="17">
        <v>0.32677897034214698</v>
      </c>
      <c r="AY1334" s="17">
        <v>0.21909845155544699</v>
      </c>
      <c r="AZ1334" s="17">
        <v>0.30446170479444201</v>
      </c>
      <c r="BA1334" s="17">
        <v>0.22582137228164301</v>
      </c>
      <c r="BB1334" s="17">
        <v>0.30678592843130897</v>
      </c>
      <c r="BC1334" s="17">
        <v>0.28281334477265602</v>
      </c>
      <c r="BD1334" s="17">
        <v>0.198198504206333</v>
      </c>
      <c r="BE1334" s="17">
        <v>0.18048878089864301</v>
      </c>
      <c r="BF1334" s="17">
        <v>0.23194583652044701</v>
      </c>
      <c r="BG1334" s="17">
        <v>0.43802105941630398</v>
      </c>
      <c r="BH1334" s="17">
        <v>0.36224409796292101</v>
      </c>
      <c r="BI1334" s="17">
        <v>0.420243168065358</v>
      </c>
      <c r="BJ1334" s="17">
        <v>0.47408388002694701</v>
      </c>
      <c r="BK1334" s="17">
        <v>0.59783249279419404</v>
      </c>
      <c r="BL1334" s="17"/>
      <c r="BM1334" s="17">
        <v>0.37431185418645901</v>
      </c>
      <c r="BN1334" s="17">
        <v>0.32395021120281797</v>
      </c>
      <c r="BO1334" s="17">
        <v>0.21678624375608399</v>
      </c>
      <c r="BP1334" s="17">
        <v>0.23056350635724901</v>
      </c>
      <c r="BQ1334" s="17">
        <v>0.35243526557910498</v>
      </c>
      <c r="BR1334" s="17">
        <v>0.27177938398585699</v>
      </c>
      <c r="BS1334" s="17"/>
      <c r="BT1334" s="17">
        <v>0.335991927149565</v>
      </c>
      <c r="BU1334" s="17">
        <v>0.26744614942093298</v>
      </c>
      <c r="BV1334" s="17"/>
      <c r="BW1334" s="17">
        <v>0.31900639532965802</v>
      </c>
      <c r="BX1334" s="17">
        <v>0.30446359946176599</v>
      </c>
      <c r="BY1334" s="17"/>
      <c r="BZ1334" s="17">
        <v>0.296740827698115</v>
      </c>
      <c r="CA1334" s="17">
        <v>0.31401054764375103</v>
      </c>
      <c r="CB1334" s="17">
        <v>0.38593254618298101</v>
      </c>
      <c r="CC1334" s="17"/>
      <c r="CD1334" s="17">
        <v>0.32251687260553502</v>
      </c>
      <c r="CE1334" s="17">
        <v>0.30312479900294098</v>
      </c>
      <c r="CF1334" s="17">
        <v>7.1337233977673303E-2</v>
      </c>
      <c r="CG1334" s="17"/>
      <c r="CH1334" s="17">
        <v>0.31611482545389902</v>
      </c>
      <c r="CI1334" s="17">
        <v>0.26452498991448498</v>
      </c>
      <c r="CJ1334" s="17">
        <v>0.24086633999191301</v>
      </c>
      <c r="CK1334" s="17"/>
      <c r="CL1334" s="17">
        <v>0.32997925810918999</v>
      </c>
      <c r="CM1334" s="17">
        <v>0.26747672736206402</v>
      </c>
      <c r="CN1334" s="17"/>
      <c r="CO1334" s="17">
        <v>0.44040434157868702</v>
      </c>
      <c r="CP1334" s="17">
        <v>0.233140893258279</v>
      </c>
      <c r="CQ1334" s="17">
        <v>0.31314243124834801</v>
      </c>
      <c r="CR1334" s="17">
        <v>0.34816231568330902</v>
      </c>
    </row>
    <row r="1335" spans="2:96" x14ac:dyDescent="0.25">
      <c r="B1335" t="s">
        <v>593</v>
      </c>
      <c r="C1335" s="17">
        <v>0.28749565316638498</v>
      </c>
      <c r="D1335" s="17">
        <v>0.30241111112353303</v>
      </c>
      <c r="E1335" s="17">
        <v>0.27121338460202499</v>
      </c>
      <c r="F1335" s="17"/>
      <c r="G1335" s="17">
        <v>0.244162905003599</v>
      </c>
      <c r="H1335" s="17">
        <v>0.36001275892832402</v>
      </c>
      <c r="I1335" s="17">
        <v>0.35080484645982002</v>
      </c>
      <c r="J1335" s="17">
        <v>0.33598760968908398</v>
      </c>
      <c r="K1335" s="17">
        <v>0.20067982879257501</v>
      </c>
      <c r="L1335" s="17">
        <v>0.214975589755178</v>
      </c>
      <c r="M1335" s="17"/>
      <c r="N1335" s="17">
        <v>0.30442464433088201</v>
      </c>
      <c r="O1335" s="17">
        <v>0.37794214700584999</v>
      </c>
      <c r="P1335" s="17">
        <v>0.20296383785265401</v>
      </c>
      <c r="Q1335" s="17">
        <v>0.22143394265709401</v>
      </c>
      <c r="R1335" s="17"/>
      <c r="S1335" s="17">
        <v>0.29057169158957902</v>
      </c>
      <c r="T1335" s="17">
        <v>0.24639052979003201</v>
      </c>
      <c r="U1335" s="17">
        <v>0.216357672757196</v>
      </c>
      <c r="V1335" s="17">
        <v>0.18810516706831501</v>
      </c>
      <c r="W1335" s="17">
        <v>0.26455937431221899</v>
      </c>
      <c r="X1335" s="17">
        <v>0.25326244746696103</v>
      </c>
      <c r="Y1335" s="17">
        <v>0.29810309800107498</v>
      </c>
      <c r="Z1335" s="17">
        <v>0.30080174524723902</v>
      </c>
      <c r="AA1335" s="17">
        <v>0.36717907258176802</v>
      </c>
      <c r="AB1335" s="17">
        <v>0.50018371938990902</v>
      </c>
      <c r="AC1335" s="17">
        <v>0.208607756892806</v>
      </c>
      <c r="AD1335" s="17">
        <v>0.42851729448530901</v>
      </c>
      <c r="AE1335" s="17"/>
      <c r="AF1335" s="17">
        <v>0.27256692148452299</v>
      </c>
      <c r="AG1335" s="17">
        <v>0.33161100840580099</v>
      </c>
      <c r="AH1335" s="17">
        <v>0.34749385469108302</v>
      </c>
      <c r="AI1335" s="17">
        <v>0</v>
      </c>
      <c r="AJ1335" s="17">
        <v>0.219449774685986</v>
      </c>
      <c r="AK1335" s="17"/>
      <c r="AL1335" s="17">
        <v>0.25339025536642901</v>
      </c>
      <c r="AM1335" s="17">
        <v>0.28927432295622701</v>
      </c>
      <c r="AN1335" s="17">
        <v>0.34518004783343398</v>
      </c>
      <c r="AO1335" s="17"/>
      <c r="AP1335" s="17">
        <v>0.17875959977420899</v>
      </c>
      <c r="AQ1335" s="17">
        <v>0.226892699797312</v>
      </c>
      <c r="AR1335" s="17">
        <v>0.38130441577858598</v>
      </c>
      <c r="AS1335" s="17">
        <v>0.401078309197547</v>
      </c>
      <c r="AT1335" s="17">
        <v>0.48092469062410798</v>
      </c>
      <c r="AU1335" s="17"/>
      <c r="AV1335" s="17">
        <v>0</v>
      </c>
      <c r="AW1335" s="17">
        <v>0.33135981404036502</v>
      </c>
      <c r="AX1335" s="17">
        <v>0.23431939584931599</v>
      </c>
      <c r="AY1335" s="17">
        <v>0.321754805129778</v>
      </c>
      <c r="AZ1335" s="17">
        <v>0.31160080429818998</v>
      </c>
      <c r="BA1335" s="17">
        <v>0.28284242421900302</v>
      </c>
      <c r="BB1335" s="17">
        <v>0.30856308377179098</v>
      </c>
      <c r="BC1335" s="17">
        <v>0.13524524392944301</v>
      </c>
      <c r="BD1335" s="17">
        <v>0.341482433019061</v>
      </c>
      <c r="BE1335" s="17">
        <v>0.248545390497039</v>
      </c>
      <c r="BF1335" s="17">
        <v>0.38810926483038499</v>
      </c>
      <c r="BG1335" s="17">
        <v>0.22001168409871</v>
      </c>
      <c r="BH1335" s="17">
        <v>0.43882549324130599</v>
      </c>
      <c r="BI1335" s="17">
        <v>0.38002673858014802</v>
      </c>
      <c r="BJ1335" s="17">
        <v>0.110233765017276</v>
      </c>
      <c r="BK1335" s="17">
        <v>0.49185416276130201</v>
      </c>
      <c r="BL1335" s="17"/>
      <c r="BM1335" s="17">
        <v>0.375603587275113</v>
      </c>
      <c r="BN1335" s="17">
        <v>0.240211250535487</v>
      </c>
      <c r="BO1335" s="17">
        <v>0.27241117672376503</v>
      </c>
      <c r="BP1335" s="17">
        <v>0.27127546111102402</v>
      </c>
      <c r="BQ1335" s="17">
        <v>0.23849792767074299</v>
      </c>
      <c r="BR1335" s="17">
        <v>0.25392442988492397</v>
      </c>
      <c r="BS1335" s="17"/>
      <c r="BT1335" s="17">
        <v>0.30957505379613898</v>
      </c>
      <c r="BU1335" s="17">
        <v>0.246301530755413</v>
      </c>
      <c r="BV1335" s="17"/>
      <c r="BW1335" s="17">
        <v>0.27999268102008401</v>
      </c>
      <c r="BX1335" s="17">
        <v>0.256169483574476</v>
      </c>
      <c r="BY1335" s="17"/>
      <c r="BZ1335" s="17">
        <v>0.26490046918038801</v>
      </c>
      <c r="CA1335" s="17">
        <v>0.41292449018123401</v>
      </c>
      <c r="CB1335" s="17">
        <v>0.26085451814384802</v>
      </c>
      <c r="CC1335" s="17"/>
      <c r="CD1335" s="17">
        <v>0.252927810654138</v>
      </c>
      <c r="CE1335" s="17">
        <v>0.35242200095583598</v>
      </c>
      <c r="CF1335" s="17">
        <v>0.16338899868149001</v>
      </c>
      <c r="CG1335" s="17"/>
      <c r="CH1335" s="17">
        <v>0.29665388650416702</v>
      </c>
      <c r="CI1335" s="17">
        <v>0.30300675521228199</v>
      </c>
      <c r="CJ1335" s="17">
        <v>0.23558097104223499</v>
      </c>
      <c r="CK1335" s="17"/>
      <c r="CL1335" s="17">
        <v>0.337810870624284</v>
      </c>
      <c r="CM1335" s="17">
        <v>0.24703818143025399</v>
      </c>
      <c r="CN1335" s="17"/>
      <c r="CO1335" s="17">
        <v>0.43478010767520597</v>
      </c>
      <c r="CP1335" s="17">
        <v>0.25237248358016401</v>
      </c>
      <c r="CQ1335" s="17">
        <v>0.277624398857093</v>
      </c>
      <c r="CR1335" s="17">
        <v>0.32455954946597099</v>
      </c>
    </row>
    <row r="1336" spans="2:96" x14ac:dyDescent="0.25">
      <c r="B1336" t="s">
        <v>594</v>
      </c>
      <c r="C1336" s="17">
        <v>0.28696199501139302</v>
      </c>
      <c r="D1336" s="17">
        <v>0.27333175776782198</v>
      </c>
      <c r="E1336" s="17">
        <v>0.30184126885155099</v>
      </c>
      <c r="F1336" s="17"/>
      <c r="G1336" s="17">
        <v>0.26811575954674999</v>
      </c>
      <c r="H1336" s="17">
        <v>0.25766876171047698</v>
      </c>
      <c r="I1336" s="17">
        <v>0.34966026435147302</v>
      </c>
      <c r="J1336" s="17">
        <v>0.32096845590185002</v>
      </c>
      <c r="K1336" s="17">
        <v>0.29364730801300998</v>
      </c>
      <c r="L1336" s="17">
        <v>0.24465156911817601</v>
      </c>
      <c r="M1336" s="17"/>
      <c r="N1336" s="17">
        <v>0.24876286218963201</v>
      </c>
      <c r="O1336" s="17">
        <v>0.36574128407955198</v>
      </c>
      <c r="P1336" s="17">
        <v>0.30165151198186302</v>
      </c>
      <c r="Q1336" s="17">
        <v>0.230351141328443</v>
      </c>
      <c r="R1336" s="17"/>
      <c r="S1336" s="17">
        <v>0.360725059315743</v>
      </c>
      <c r="T1336" s="17">
        <v>0.30501461979954497</v>
      </c>
      <c r="U1336" s="17">
        <v>0.24601732463527701</v>
      </c>
      <c r="V1336" s="17">
        <v>0.26244251747085801</v>
      </c>
      <c r="W1336" s="17">
        <v>0.298208362073276</v>
      </c>
      <c r="X1336" s="17">
        <v>0.22152491869431401</v>
      </c>
      <c r="Y1336" s="17">
        <v>0.21114984924997901</v>
      </c>
      <c r="Z1336" s="17">
        <v>0.19246236089127999</v>
      </c>
      <c r="AA1336" s="17">
        <v>0.33516544708659701</v>
      </c>
      <c r="AB1336" s="17">
        <v>0.36452412649247801</v>
      </c>
      <c r="AC1336" s="17">
        <v>0.12771100770516999</v>
      </c>
      <c r="AD1336" s="17">
        <v>0.50698155635828801</v>
      </c>
      <c r="AE1336" s="17"/>
      <c r="AF1336" s="17">
        <v>0.24742558256577599</v>
      </c>
      <c r="AG1336" s="17">
        <v>0.30653696184881901</v>
      </c>
      <c r="AH1336" s="17">
        <v>0.33536064099123403</v>
      </c>
      <c r="AI1336" s="17">
        <v>0</v>
      </c>
      <c r="AJ1336" s="17">
        <v>0.31906157333524698</v>
      </c>
      <c r="AK1336" s="17"/>
      <c r="AL1336" s="17">
        <v>0.22065474018609699</v>
      </c>
      <c r="AM1336" s="17">
        <v>0.30609461504455898</v>
      </c>
      <c r="AN1336" s="17">
        <v>0.28817311295031001</v>
      </c>
      <c r="AO1336" s="17"/>
      <c r="AP1336" s="17">
        <v>0.28135957725740002</v>
      </c>
      <c r="AQ1336" s="17">
        <v>0.233806878613111</v>
      </c>
      <c r="AR1336" s="17">
        <v>0.29239806436263599</v>
      </c>
      <c r="AS1336" s="17">
        <v>0.34467173505783799</v>
      </c>
      <c r="AT1336" s="17">
        <v>0.61452364673614601</v>
      </c>
      <c r="AU1336" s="17"/>
      <c r="AV1336" s="17">
        <v>0</v>
      </c>
      <c r="AW1336" s="17">
        <v>0.24847481006347399</v>
      </c>
      <c r="AX1336" s="17">
        <v>0.30506026510311302</v>
      </c>
      <c r="AY1336" s="17">
        <v>0.42564455192360601</v>
      </c>
      <c r="AZ1336" s="17">
        <v>0.317673553512132</v>
      </c>
      <c r="BA1336" s="17">
        <v>0.33778263357153998</v>
      </c>
      <c r="BB1336" s="17">
        <v>0.28106315865130899</v>
      </c>
      <c r="BC1336" s="17">
        <v>0.193717390419478</v>
      </c>
      <c r="BD1336" s="17">
        <v>0.15301767944063199</v>
      </c>
      <c r="BE1336" s="17">
        <v>0.34170996871284598</v>
      </c>
      <c r="BF1336" s="17">
        <v>0.25942126994144299</v>
      </c>
      <c r="BG1336" s="17">
        <v>0.28232649473803001</v>
      </c>
      <c r="BH1336" s="17">
        <v>0.35978591217879202</v>
      </c>
      <c r="BI1336" s="17">
        <v>0.38290815050504801</v>
      </c>
      <c r="BJ1336" s="17">
        <v>0.217528932297229</v>
      </c>
      <c r="BK1336" s="17">
        <v>0.208594085884235</v>
      </c>
      <c r="BL1336" s="17"/>
      <c r="BM1336" s="17">
        <v>0.33741465779775098</v>
      </c>
      <c r="BN1336" s="17">
        <v>0.25634676724654099</v>
      </c>
      <c r="BO1336" s="17">
        <v>0.31631589536405202</v>
      </c>
      <c r="BP1336" s="17">
        <v>0.26801439292392498</v>
      </c>
      <c r="BQ1336" s="17">
        <v>0.31314827464714301</v>
      </c>
      <c r="BR1336" s="17">
        <v>0.14382843686760199</v>
      </c>
      <c r="BS1336" s="17"/>
      <c r="BT1336" s="17">
        <v>0.27490382436831901</v>
      </c>
      <c r="BU1336" s="17">
        <v>0.30106697821251399</v>
      </c>
      <c r="BV1336" s="17"/>
      <c r="BW1336" s="17">
        <v>0.306370053854715</v>
      </c>
      <c r="BX1336" s="17">
        <v>0.252536470405957</v>
      </c>
      <c r="BY1336" s="17"/>
      <c r="BZ1336" s="17">
        <v>0.26909345455718597</v>
      </c>
      <c r="CA1336" s="17">
        <v>0.35864804686164298</v>
      </c>
      <c r="CB1336" s="17">
        <v>0.47781427689054801</v>
      </c>
      <c r="CC1336" s="17"/>
      <c r="CD1336" s="17">
        <v>0.28256741660114998</v>
      </c>
      <c r="CE1336" s="17">
        <v>0.23098850634548601</v>
      </c>
      <c r="CF1336" s="17">
        <v>0.36453617992388299</v>
      </c>
      <c r="CG1336" s="17"/>
      <c r="CH1336" s="17">
        <v>0.28456807124592498</v>
      </c>
      <c r="CI1336" s="17">
        <v>0.26652121151045599</v>
      </c>
      <c r="CJ1336" s="17">
        <v>0.323766556499134</v>
      </c>
      <c r="CK1336" s="17"/>
      <c r="CL1336" s="17">
        <v>0.32422171653849602</v>
      </c>
      <c r="CM1336" s="17">
        <v>0.24663257001029401</v>
      </c>
      <c r="CN1336" s="17"/>
      <c r="CO1336" s="17">
        <v>0.27010986736514297</v>
      </c>
      <c r="CP1336" s="17">
        <v>0.30059773557296399</v>
      </c>
      <c r="CQ1336" s="17">
        <v>0.24235941368129599</v>
      </c>
      <c r="CR1336" s="17">
        <v>0.35111652941927701</v>
      </c>
    </row>
    <row r="1337" spans="2:96" x14ac:dyDescent="0.25">
      <c r="B1337" t="s">
        <v>152</v>
      </c>
      <c r="C1337" s="17">
        <v>1.2915279947938899E-2</v>
      </c>
      <c r="D1337" s="17">
        <v>1.4534465831914801E-2</v>
      </c>
      <c r="E1337" s="17">
        <v>1.1147716424629001E-2</v>
      </c>
      <c r="F1337" s="17"/>
      <c r="G1337" s="17">
        <v>1.3950532919589E-2</v>
      </c>
      <c r="H1337" s="17">
        <v>0</v>
      </c>
      <c r="I1337" s="17">
        <v>1.6773973868191999E-2</v>
      </c>
      <c r="J1337" s="17">
        <v>0</v>
      </c>
      <c r="K1337" s="17">
        <v>4.2934456328716397E-2</v>
      </c>
      <c r="L1337" s="17">
        <v>1.33180602966837E-2</v>
      </c>
      <c r="M1337" s="17"/>
      <c r="N1337" s="17">
        <v>1.7879611545056399E-2</v>
      </c>
      <c r="O1337" s="17">
        <v>1.6080081762375999E-2</v>
      </c>
      <c r="P1337" s="17">
        <v>0</v>
      </c>
      <c r="Q1337" s="17">
        <v>1.2634313916932901E-2</v>
      </c>
      <c r="R1337" s="17"/>
      <c r="S1337" s="17">
        <v>0</v>
      </c>
      <c r="T1337" s="17">
        <v>1.74002704333753E-2</v>
      </c>
      <c r="U1337" s="17">
        <v>2.6790980865274299E-2</v>
      </c>
      <c r="V1337" s="17">
        <v>0</v>
      </c>
      <c r="W1337" s="17">
        <v>6.9604577295301506E-2</v>
      </c>
      <c r="X1337" s="17">
        <v>2.8362610873764901E-2</v>
      </c>
      <c r="Y1337" s="17">
        <v>0</v>
      </c>
      <c r="Z1337" s="17">
        <v>0</v>
      </c>
      <c r="AA1337" s="17">
        <v>0</v>
      </c>
      <c r="AB1337" s="17">
        <v>0</v>
      </c>
      <c r="AC1337" s="17">
        <v>0</v>
      </c>
      <c r="AD1337" s="17">
        <v>0</v>
      </c>
      <c r="AE1337" s="17"/>
      <c r="AF1337" s="17">
        <v>1.29891991795882E-2</v>
      </c>
      <c r="AG1337" s="17">
        <v>8.3321971111246004E-3</v>
      </c>
      <c r="AH1337" s="17">
        <v>0</v>
      </c>
      <c r="AI1337" s="17">
        <v>0</v>
      </c>
      <c r="AJ1337" s="17">
        <v>2.1737830480738799E-2</v>
      </c>
      <c r="AK1337" s="17"/>
      <c r="AL1337" s="17">
        <v>9.7661390302926903E-3</v>
      </c>
      <c r="AM1337" s="17">
        <v>2.0695530017304401E-2</v>
      </c>
      <c r="AN1337" s="17">
        <v>0</v>
      </c>
      <c r="AO1337" s="17"/>
      <c r="AP1337" s="17">
        <v>0</v>
      </c>
      <c r="AQ1337" s="17">
        <v>9.94903711946722E-3</v>
      </c>
      <c r="AR1337" s="17">
        <v>1.03431250153015E-2</v>
      </c>
      <c r="AS1337" s="17">
        <v>0</v>
      </c>
      <c r="AT1337" s="17">
        <v>0</v>
      </c>
      <c r="AU1337" s="17"/>
      <c r="AV1337" s="17">
        <v>0</v>
      </c>
      <c r="AW1337" s="17">
        <v>8.7994306630470295E-2</v>
      </c>
      <c r="AX1337" s="17">
        <v>0</v>
      </c>
      <c r="AY1337" s="17">
        <v>0</v>
      </c>
      <c r="AZ1337" s="17">
        <v>0</v>
      </c>
      <c r="BA1337" s="17">
        <v>1.42405556812866E-2</v>
      </c>
      <c r="BB1337" s="17">
        <v>0</v>
      </c>
      <c r="BC1337" s="17">
        <v>0</v>
      </c>
      <c r="BD1337" s="17">
        <v>3.5191067802120703E-2</v>
      </c>
      <c r="BE1337" s="17">
        <v>5.4976091359179101E-2</v>
      </c>
      <c r="BF1337" s="17">
        <v>0</v>
      </c>
      <c r="BG1337" s="17">
        <v>0</v>
      </c>
      <c r="BH1337" s="17">
        <v>0</v>
      </c>
      <c r="BI1337" s="17">
        <v>0</v>
      </c>
      <c r="BJ1337" s="17">
        <v>0</v>
      </c>
      <c r="BK1337" s="17">
        <v>0</v>
      </c>
      <c r="BL1337" s="17"/>
      <c r="BM1337" s="17">
        <v>0</v>
      </c>
      <c r="BN1337" s="17">
        <v>1.72662145260866E-2</v>
      </c>
      <c r="BO1337" s="17">
        <v>1.4973620716692899E-2</v>
      </c>
      <c r="BP1337" s="17">
        <v>3.0027667419650999E-2</v>
      </c>
      <c r="BQ1337" s="17">
        <v>0</v>
      </c>
      <c r="BR1337" s="17">
        <v>0</v>
      </c>
      <c r="BS1337" s="17"/>
      <c r="BT1337" s="17">
        <v>9.2896941145105896E-3</v>
      </c>
      <c r="BU1337" s="17">
        <v>1.8309985133836099E-2</v>
      </c>
      <c r="BV1337" s="17"/>
      <c r="BW1337" s="17">
        <v>0</v>
      </c>
      <c r="BX1337" s="17">
        <v>1.8568492326851399E-2</v>
      </c>
      <c r="BY1337" s="17"/>
      <c r="BZ1337" s="17">
        <v>1.27909155214642E-2</v>
      </c>
      <c r="CA1337" s="17">
        <v>1.7783456006403499E-2</v>
      </c>
      <c r="CB1337" s="17">
        <v>0</v>
      </c>
      <c r="CC1337" s="17"/>
      <c r="CD1337" s="17">
        <v>7.2471103609703796E-3</v>
      </c>
      <c r="CE1337" s="17">
        <v>1.7810395635548901E-2</v>
      </c>
      <c r="CF1337" s="17">
        <v>0</v>
      </c>
      <c r="CG1337" s="17"/>
      <c r="CH1337" s="17">
        <v>6.4165243449238202E-3</v>
      </c>
      <c r="CI1337" s="17">
        <v>3.6904804550182101E-2</v>
      </c>
      <c r="CJ1337" s="17">
        <v>0</v>
      </c>
      <c r="CK1337" s="17"/>
      <c r="CL1337" s="17">
        <v>0</v>
      </c>
      <c r="CM1337" s="17">
        <v>2.6208621513939798E-2</v>
      </c>
      <c r="CN1337" s="17"/>
      <c r="CO1337" s="17">
        <v>0</v>
      </c>
      <c r="CP1337" s="17">
        <v>1.5659981592198301E-2</v>
      </c>
      <c r="CQ1337" s="17">
        <v>6.1257913098166699E-3</v>
      </c>
      <c r="CR1337" s="17">
        <v>2.4224919733177499E-2</v>
      </c>
    </row>
    <row r="1338" spans="2:96" x14ac:dyDescent="0.25">
      <c r="B1338" t="s">
        <v>120</v>
      </c>
      <c r="C1338" s="17">
        <v>4.6439919912228504E-3</v>
      </c>
      <c r="D1338" s="17">
        <v>8.89814533752184E-3</v>
      </c>
      <c r="E1338" s="17">
        <v>0</v>
      </c>
      <c r="F1338" s="17"/>
      <c r="G1338" s="17">
        <v>0</v>
      </c>
      <c r="H1338" s="17">
        <v>0</v>
      </c>
      <c r="I1338" s="17">
        <v>0</v>
      </c>
      <c r="J1338" s="17">
        <v>1.6510383909604201E-2</v>
      </c>
      <c r="K1338" s="17">
        <v>0</v>
      </c>
      <c r="L1338" s="17">
        <v>1.3306782025975E-2</v>
      </c>
      <c r="M1338" s="17"/>
      <c r="N1338" s="17">
        <v>7.5079223600567797E-3</v>
      </c>
      <c r="O1338" s="17">
        <v>8.3229699712797298E-3</v>
      </c>
      <c r="P1338" s="17">
        <v>0</v>
      </c>
      <c r="Q1338" s="17">
        <v>0</v>
      </c>
      <c r="R1338" s="17"/>
      <c r="S1338" s="17">
        <v>0</v>
      </c>
      <c r="T1338" s="17">
        <v>0</v>
      </c>
      <c r="U1338" s="17">
        <v>2.05056091495243E-2</v>
      </c>
      <c r="V1338" s="17">
        <v>0</v>
      </c>
      <c r="W1338" s="17">
        <v>3.1218389555685001E-2</v>
      </c>
      <c r="X1338" s="17">
        <v>0</v>
      </c>
      <c r="Y1338" s="17">
        <v>0</v>
      </c>
      <c r="Z1338" s="17">
        <v>0</v>
      </c>
      <c r="AA1338" s="17">
        <v>0</v>
      </c>
      <c r="AB1338" s="17">
        <v>0</v>
      </c>
      <c r="AC1338" s="17">
        <v>0</v>
      </c>
      <c r="AD1338" s="17">
        <v>0</v>
      </c>
      <c r="AE1338" s="17"/>
      <c r="AF1338" s="17">
        <v>6.9455476426166698E-3</v>
      </c>
      <c r="AG1338" s="17">
        <v>0</v>
      </c>
      <c r="AH1338" s="17">
        <v>0</v>
      </c>
      <c r="AI1338" s="17">
        <v>0</v>
      </c>
      <c r="AJ1338" s="17">
        <v>1.5745375197612502E-2</v>
      </c>
      <c r="AK1338" s="17"/>
      <c r="AL1338" s="17">
        <v>9.7578686697965804E-3</v>
      </c>
      <c r="AM1338" s="17">
        <v>0</v>
      </c>
      <c r="AN1338" s="17">
        <v>0</v>
      </c>
      <c r="AO1338" s="17"/>
      <c r="AP1338" s="17">
        <v>0</v>
      </c>
      <c r="AQ1338" s="17">
        <v>0</v>
      </c>
      <c r="AR1338" s="17">
        <v>1.5493860910143001E-2</v>
      </c>
      <c r="AS1338" s="17">
        <v>0</v>
      </c>
      <c r="AT1338" s="17">
        <v>0</v>
      </c>
      <c r="AU1338" s="17"/>
      <c r="AV1338" s="17">
        <v>0</v>
      </c>
      <c r="AW1338" s="17">
        <v>0</v>
      </c>
      <c r="AX1338" s="17">
        <v>4.3917321357359602E-2</v>
      </c>
      <c r="AY1338" s="17">
        <v>0</v>
      </c>
      <c r="AZ1338" s="17">
        <v>0</v>
      </c>
      <c r="BA1338" s="17">
        <v>0</v>
      </c>
      <c r="BB1338" s="17">
        <v>0</v>
      </c>
      <c r="BC1338" s="17">
        <v>0</v>
      </c>
      <c r="BD1338" s="17">
        <v>0</v>
      </c>
      <c r="BE1338" s="17">
        <v>0</v>
      </c>
      <c r="BF1338" s="17">
        <v>0</v>
      </c>
      <c r="BG1338" s="17">
        <v>0</v>
      </c>
      <c r="BH1338" s="17">
        <v>0</v>
      </c>
      <c r="BI1338" s="17">
        <v>0</v>
      </c>
      <c r="BJ1338" s="17">
        <v>0</v>
      </c>
      <c r="BK1338" s="17">
        <v>0</v>
      </c>
      <c r="BL1338" s="17"/>
      <c r="BM1338" s="17">
        <v>0</v>
      </c>
      <c r="BN1338" s="17">
        <v>9.2325411244003307E-3</v>
      </c>
      <c r="BO1338" s="17">
        <v>0</v>
      </c>
      <c r="BP1338" s="17">
        <v>1.1174729078736401E-2</v>
      </c>
      <c r="BQ1338" s="17">
        <v>0</v>
      </c>
      <c r="BR1338" s="17">
        <v>0</v>
      </c>
      <c r="BS1338" s="17"/>
      <c r="BT1338" s="17">
        <v>0</v>
      </c>
      <c r="BU1338" s="17">
        <v>1.09811218965793E-2</v>
      </c>
      <c r="BV1338" s="17"/>
      <c r="BW1338" s="17">
        <v>0</v>
      </c>
      <c r="BX1338" s="17">
        <v>0</v>
      </c>
      <c r="BY1338" s="17"/>
      <c r="BZ1338" s="17">
        <v>3.0735466383639402E-3</v>
      </c>
      <c r="CA1338" s="17">
        <v>1.36113194223409E-2</v>
      </c>
      <c r="CB1338" s="17">
        <v>0</v>
      </c>
      <c r="CC1338" s="17"/>
      <c r="CD1338" s="17">
        <v>3.8751542406493902E-3</v>
      </c>
      <c r="CE1338" s="17">
        <v>0</v>
      </c>
      <c r="CF1338" s="17">
        <v>0</v>
      </c>
      <c r="CG1338" s="17"/>
      <c r="CH1338" s="17">
        <v>6.6433024641650799E-3</v>
      </c>
      <c r="CI1338" s="17">
        <v>0</v>
      </c>
      <c r="CJ1338" s="17">
        <v>0</v>
      </c>
      <c r="CK1338" s="17"/>
      <c r="CL1338" s="17">
        <v>4.7300169428257802E-3</v>
      </c>
      <c r="CM1338" s="17">
        <v>4.8671166557591903E-3</v>
      </c>
      <c r="CN1338" s="17"/>
      <c r="CO1338" s="17">
        <v>0</v>
      </c>
      <c r="CP1338" s="17">
        <v>0</v>
      </c>
      <c r="CQ1338" s="17">
        <v>6.1325230086761899E-3</v>
      </c>
      <c r="CR1338" s="17">
        <v>1.0518065685836599E-2</v>
      </c>
    </row>
    <row r="1339" spans="2:96" x14ac:dyDescent="0.25">
      <c r="C1339" s="17"/>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c r="AD1339" s="17"/>
      <c r="AE1339" s="17"/>
      <c r="AF1339" s="17"/>
      <c r="AG1339" s="17"/>
      <c r="AH1339" s="17"/>
      <c r="AI1339" s="17"/>
      <c r="AJ1339" s="17"/>
      <c r="AK1339" s="17"/>
      <c r="AL1339" s="17"/>
      <c r="AM1339" s="17"/>
      <c r="AN1339" s="17"/>
      <c r="AO1339" s="17"/>
      <c r="AP1339" s="17"/>
      <c r="AQ1339" s="17"/>
      <c r="AR1339" s="17"/>
      <c r="AS1339" s="17"/>
      <c r="AT1339" s="17"/>
      <c r="AU1339" s="17"/>
      <c r="AV1339" s="17"/>
      <c r="AW1339" s="17"/>
      <c r="AX1339" s="17"/>
      <c r="AY1339" s="17"/>
      <c r="AZ1339" s="17"/>
      <c r="BA1339" s="17"/>
      <c r="BB1339" s="17"/>
      <c r="BC1339" s="17"/>
      <c r="BD1339" s="17"/>
      <c r="BE1339" s="17"/>
      <c r="BF1339" s="17"/>
      <c r="BG1339" s="17"/>
      <c r="BH1339" s="17"/>
      <c r="BI1339" s="17"/>
      <c r="BJ1339" s="17"/>
      <c r="BK1339" s="17"/>
      <c r="BL1339" s="17"/>
      <c r="BM1339" s="17"/>
      <c r="BN1339" s="17"/>
      <c r="BO1339" s="17"/>
      <c r="BP1339" s="17"/>
      <c r="BQ1339" s="17"/>
      <c r="BR1339" s="17"/>
      <c r="BS1339" s="17"/>
      <c r="BT1339" s="17"/>
      <c r="BU1339" s="17"/>
      <c r="BV1339" s="17"/>
      <c r="BW1339" s="17"/>
      <c r="BX1339" s="17"/>
      <c r="BY1339" s="17"/>
      <c r="BZ1339" s="17"/>
      <c r="CA1339" s="17"/>
      <c r="CB1339" s="17"/>
      <c r="CC1339" s="17"/>
      <c r="CD1339" s="17"/>
      <c r="CE1339" s="17"/>
      <c r="CF1339" s="17"/>
      <c r="CG1339" s="17"/>
      <c r="CH1339" s="17"/>
      <c r="CI1339" s="17"/>
      <c r="CJ1339" s="17"/>
      <c r="CK1339" s="17"/>
      <c r="CL1339" s="17"/>
      <c r="CM1339" s="17"/>
      <c r="CN1339" s="17"/>
      <c r="CO1339" s="17"/>
      <c r="CP1339" s="17"/>
      <c r="CQ1339" s="17"/>
      <c r="CR1339" s="17"/>
    </row>
    <row r="1340" spans="2:96" x14ac:dyDescent="0.25">
      <c r="B1340" s="6" t="s">
        <v>597</v>
      </c>
      <c r="C1340" s="17"/>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c r="AD1340" s="17"/>
      <c r="AE1340" s="17"/>
      <c r="AF1340" s="17"/>
      <c r="AG1340" s="17"/>
      <c r="AH1340" s="17"/>
      <c r="AI1340" s="17"/>
      <c r="AJ1340" s="17"/>
      <c r="AK1340" s="17"/>
      <c r="AL1340" s="17"/>
      <c r="AM1340" s="17"/>
      <c r="AN1340" s="17"/>
      <c r="AO1340" s="17"/>
      <c r="AP1340" s="17"/>
      <c r="AQ1340" s="17"/>
      <c r="AR1340" s="17"/>
      <c r="AS1340" s="17"/>
      <c r="AT1340" s="17"/>
      <c r="AU1340" s="17"/>
      <c r="AV1340" s="17"/>
      <c r="AW1340" s="17"/>
      <c r="AX1340" s="17"/>
      <c r="AY1340" s="17"/>
      <c r="AZ1340" s="17"/>
      <c r="BA1340" s="17"/>
      <c r="BB1340" s="17"/>
      <c r="BC1340" s="17"/>
      <c r="BD1340" s="17"/>
      <c r="BE1340" s="17"/>
      <c r="BF1340" s="17"/>
      <c r="BG1340" s="17"/>
      <c r="BH1340" s="17"/>
      <c r="BI1340" s="17"/>
      <c r="BJ1340" s="17"/>
      <c r="BK1340" s="17"/>
      <c r="BL1340" s="17"/>
      <c r="BM1340" s="17"/>
      <c r="BN1340" s="17"/>
      <c r="BO1340" s="17"/>
      <c r="BP1340" s="17"/>
      <c r="BQ1340" s="17"/>
      <c r="BR1340" s="17"/>
      <c r="BS1340" s="17"/>
      <c r="BT1340" s="17"/>
      <c r="BU1340" s="17"/>
      <c r="BV1340" s="17"/>
      <c r="BW1340" s="17"/>
      <c r="BX1340" s="17"/>
      <c r="BY1340" s="17"/>
      <c r="BZ1340" s="17"/>
      <c r="CA1340" s="17"/>
      <c r="CB1340" s="17"/>
      <c r="CC1340" s="17"/>
      <c r="CD1340" s="17"/>
      <c r="CE1340" s="17"/>
      <c r="CF1340" s="17"/>
      <c r="CG1340" s="17"/>
      <c r="CH1340" s="17"/>
      <c r="CI1340" s="17"/>
      <c r="CJ1340" s="17"/>
      <c r="CK1340" s="17"/>
      <c r="CL1340" s="17"/>
      <c r="CM1340" s="17"/>
      <c r="CN1340" s="17"/>
      <c r="CO1340" s="17"/>
      <c r="CP1340" s="17"/>
      <c r="CQ1340" s="17"/>
      <c r="CR1340" s="17"/>
    </row>
    <row r="1341" spans="2:96" x14ac:dyDescent="0.25">
      <c r="B1341" s="24" t="s">
        <v>598</v>
      </c>
      <c r="C1341" s="17"/>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c r="AD1341" s="17"/>
      <c r="AE1341" s="17"/>
      <c r="AF1341" s="17"/>
      <c r="AG1341" s="17"/>
      <c r="AH1341" s="17"/>
      <c r="AI1341" s="17"/>
      <c r="AJ1341" s="17"/>
      <c r="AK1341" s="17"/>
      <c r="AL1341" s="17"/>
      <c r="AM1341" s="17"/>
      <c r="AN1341" s="17"/>
      <c r="AO1341" s="17"/>
      <c r="AP1341" s="17"/>
      <c r="AQ1341" s="17"/>
      <c r="AR1341" s="17"/>
      <c r="AS1341" s="17"/>
      <c r="AT1341" s="17"/>
      <c r="AU1341" s="17"/>
      <c r="AV1341" s="17"/>
      <c r="AW1341" s="17"/>
      <c r="AX1341" s="17"/>
      <c r="AY1341" s="17"/>
      <c r="AZ1341" s="17"/>
      <c r="BA1341" s="17"/>
      <c r="BB1341" s="17"/>
      <c r="BC1341" s="17"/>
      <c r="BD1341" s="17"/>
      <c r="BE1341" s="17"/>
      <c r="BF1341" s="17"/>
      <c r="BG1341" s="17"/>
      <c r="BH1341" s="17"/>
      <c r="BI1341" s="17"/>
      <c r="BJ1341" s="17"/>
      <c r="BK1341" s="17"/>
      <c r="BL1341" s="17"/>
      <c r="BM1341" s="17"/>
      <c r="BN1341" s="17"/>
      <c r="BO1341" s="17"/>
      <c r="BP1341" s="17"/>
      <c r="BQ1341" s="17"/>
      <c r="BR1341" s="17"/>
      <c r="BS1341" s="17"/>
      <c r="BT1341" s="17"/>
      <c r="BU1341" s="17"/>
      <c r="BV1341" s="17"/>
      <c r="BW1341" s="17"/>
      <c r="BX1341" s="17"/>
      <c r="BY1341" s="17"/>
      <c r="BZ1341" s="17"/>
      <c r="CA1341" s="17"/>
      <c r="CB1341" s="17"/>
      <c r="CC1341" s="17"/>
      <c r="CD1341" s="17"/>
      <c r="CE1341" s="17"/>
      <c r="CF1341" s="17"/>
      <c r="CG1341" s="17"/>
      <c r="CH1341" s="17"/>
      <c r="CI1341" s="17"/>
      <c r="CJ1341" s="17"/>
      <c r="CK1341" s="17"/>
      <c r="CL1341" s="17"/>
      <c r="CM1341" s="17"/>
      <c r="CN1341" s="17"/>
      <c r="CO1341" s="17"/>
      <c r="CP1341" s="17"/>
      <c r="CQ1341" s="17"/>
      <c r="CR1341" s="17"/>
    </row>
    <row r="1342" spans="2:96" x14ac:dyDescent="0.25">
      <c r="B1342" t="s">
        <v>589</v>
      </c>
      <c r="C1342" s="17">
        <v>0.58440807739277401</v>
      </c>
      <c r="D1342" s="17">
        <v>0.59320377320968598</v>
      </c>
      <c r="E1342" s="17">
        <v>0.57384527965184695</v>
      </c>
      <c r="F1342" s="17"/>
      <c r="G1342" s="17">
        <v>0.28923935842291698</v>
      </c>
      <c r="H1342" s="17">
        <v>0.679674017315405</v>
      </c>
      <c r="I1342" s="17">
        <v>0.51033485613196705</v>
      </c>
      <c r="J1342" s="17">
        <v>0.54242625883109397</v>
      </c>
      <c r="K1342" s="17">
        <v>0.64916798923823804</v>
      </c>
      <c r="L1342" s="17">
        <v>0.66528960690137695</v>
      </c>
      <c r="M1342" s="17"/>
      <c r="N1342" s="17">
        <v>0.57301885799312502</v>
      </c>
      <c r="O1342" s="17">
        <v>0.62429702610317195</v>
      </c>
      <c r="P1342" s="17">
        <v>0.551903401724821</v>
      </c>
      <c r="Q1342" s="17">
        <v>0.59431176838538102</v>
      </c>
      <c r="R1342" s="17"/>
      <c r="S1342" s="17">
        <v>0.47114845309110698</v>
      </c>
      <c r="T1342" s="17">
        <v>0.65536398277192998</v>
      </c>
      <c r="U1342" s="17">
        <v>0.65407254062475895</v>
      </c>
      <c r="V1342" s="17">
        <v>0.56160298520547602</v>
      </c>
      <c r="W1342" s="17">
        <v>0.59813165125780099</v>
      </c>
      <c r="X1342" s="17">
        <v>0.57717784091957602</v>
      </c>
      <c r="Y1342" s="17">
        <v>0.67700549914035901</v>
      </c>
      <c r="Z1342" s="17">
        <v>0.77823003191432305</v>
      </c>
      <c r="AA1342" s="17">
        <v>0.53673744660081801</v>
      </c>
      <c r="AB1342" s="17">
        <v>0.64515598145785402</v>
      </c>
      <c r="AC1342" s="17">
        <v>0.459581180209302</v>
      </c>
      <c r="AD1342" s="17">
        <v>0.18947250700880999</v>
      </c>
      <c r="AE1342" s="17"/>
      <c r="AF1342" s="17">
        <v>0.61907816438655705</v>
      </c>
      <c r="AG1342" s="17">
        <v>0.451199331787832</v>
      </c>
      <c r="AH1342" s="17">
        <v>0.69933680271728405</v>
      </c>
      <c r="AI1342" s="17">
        <v>0.68135257783203595</v>
      </c>
      <c r="AJ1342" s="17">
        <v>0.60708805528582499</v>
      </c>
      <c r="AK1342" s="17"/>
      <c r="AL1342" s="17">
        <v>0.68028164819036796</v>
      </c>
      <c r="AM1342" s="17">
        <v>0.44616856547718098</v>
      </c>
      <c r="AN1342" s="17">
        <v>0.76623071572238399</v>
      </c>
      <c r="AO1342" s="17"/>
      <c r="AP1342" s="17">
        <v>0.68690824148859297</v>
      </c>
      <c r="AQ1342" s="17">
        <v>0.47254298372638398</v>
      </c>
      <c r="AR1342" s="17">
        <v>0.57087496664867399</v>
      </c>
      <c r="AS1342" s="17">
        <v>0.47599882300952401</v>
      </c>
      <c r="AT1342" s="17">
        <v>0.53107920136587305</v>
      </c>
      <c r="AU1342" s="17"/>
      <c r="AV1342" s="17" t="s">
        <v>131</v>
      </c>
      <c r="AW1342" s="17">
        <v>0.354163508308945</v>
      </c>
      <c r="AX1342" s="17">
        <v>0.63205100878008003</v>
      </c>
      <c r="AY1342" s="17">
        <v>0.710900309253514</v>
      </c>
      <c r="AZ1342" s="17">
        <v>0.64209729154900597</v>
      </c>
      <c r="BA1342" s="17">
        <v>0.62106269154559901</v>
      </c>
      <c r="BB1342" s="17">
        <v>0.68779309461965898</v>
      </c>
      <c r="BC1342" s="17">
        <v>0.55693435976082795</v>
      </c>
      <c r="BD1342" s="17">
        <v>0.42449648636163201</v>
      </c>
      <c r="BE1342" s="17">
        <v>0.63307177830282502</v>
      </c>
      <c r="BF1342" s="17">
        <v>0.46526550912764902</v>
      </c>
      <c r="BG1342" s="17">
        <v>0.66796210571337</v>
      </c>
      <c r="BH1342" s="17">
        <v>0.60747506978227594</v>
      </c>
      <c r="BI1342" s="17">
        <v>0.24727973941390299</v>
      </c>
      <c r="BJ1342" s="17">
        <v>0.83042680500724297</v>
      </c>
      <c r="BK1342" s="17">
        <v>0.50640167327832797</v>
      </c>
      <c r="BL1342" s="17"/>
      <c r="BM1342" s="17">
        <v>0.46792097464698301</v>
      </c>
      <c r="BN1342" s="17">
        <v>0.597722885449534</v>
      </c>
      <c r="BO1342" s="17">
        <v>0.509282141348807</v>
      </c>
      <c r="BP1342" s="17">
        <v>0.66070013206473999</v>
      </c>
      <c r="BQ1342" s="17">
        <v>0.70836445162824901</v>
      </c>
      <c r="BR1342" s="17">
        <v>0.67260813336186698</v>
      </c>
      <c r="BS1342" s="17"/>
      <c r="BT1342" s="17">
        <v>0.59655538600305802</v>
      </c>
      <c r="BU1342" s="17">
        <v>0.58782665920346899</v>
      </c>
      <c r="BV1342" s="17"/>
      <c r="BW1342" s="17">
        <v>0.61396482117330098</v>
      </c>
      <c r="BX1342" s="17">
        <v>0.57325701938222395</v>
      </c>
      <c r="BY1342" s="17"/>
      <c r="BZ1342" s="17">
        <v>0.58462759738481496</v>
      </c>
      <c r="CA1342" s="17">
        <v>0.60670891572107299</v>
      </c>
      <c r="CB1342" s="17">
        <v>0.578956510711507</v>
      </c>
      <c r="CC1342" s="17"/>
      <c r="CD1342" s="17">
        <v>0.58795959975921397</v>
      </c>
      <c r="CE1342" s="17">
        <v>0.54558313022315097</v>
      </c>
      <c r="CF1342" s="17">
        <v>0.62930292189957804</v>
      </c>
      <c r="CG1342" s="17"/>
      <c r="CH1342" s="17">
        <v>0.60034465171318696</v>
      </c>
      <c r="CI1342" s="17">
        <v>0.48776525616565303</v>
      </c>
      <c r="CJ1342" s="17">
        <v>0.62801996681488303</v>
      </c>
      <c r="CK1342" s="17"/>
      <c r="CL1342" s="17">
        <v>0.60630009637937499</v>
      </c>
      <c r="CM1342" s="17">
        <v>0.56285029615541704</v>
      </c>
      <c r="CN1342" s="17"/>
      <c r="CO1342" s="17">
        <v>0.62415753306690003</v>
      </c>
      <c r="CP1342" s="17">
        <v>0.52431486322325904</v>
      </c>
      <c r="CQ1342" s="17">
        <v>0.650142333970542</v>
      </c>
      <c r="CR1342" s="17">
        <v>0.55309490737363898</v>
      </c>
    </row>
    <row r="1343" spans="2:96" x14ac:dyDescent="0.25">
      <c r="B1343" t="s">
        <v>590</v>
      </c>
      <c r="C1343" s="17">
        <v>0.47574652016408298</v>
      </c>
      <c r="D1343" s="17">
        <v>0.52314656051161601</v>
      </c>
      <c r="E1343" s="17">
        <v>0.41882356039776403</v>
      </c>
      <c r="F1343" s="17"/>
      <c r="G1343" s="17">
        <v>0.44659029506423598</v>
      </c>
      <c r="H1343" s="17">
        <v>0.46176105336395201</v>
      </c>
      <c r="I1343" s="17">
        <v>0.52535880472851504</v>
      </c>
      <c r="J1343" s="17">
        <v>0.54720407267402205</v>
      </c>
      <c r="K1343" s="17">
        <v>0.32888084091394798</v>
      </c>
      <c r="L1343" s="17">
        <v>0.463260749439453</v>
      </c>
      <c r="M1343" s="17"/>
      <c r="N1343" s="17">
        <v>0.470867367187915</v>
      </c>
      <c r="O1343" s="17">
        <v>0.44702155370372298</v>
      </c>
      <c r="P1343" s="17">
        <v>0.52622688652234995</v>
      </c>
      <c r="Q1343" s="17">
        <v>0.457762045831071</v>
      </c>
      <c r="R1343" s="17"/>
      <c r="S1343" s="17">
        <v>0.37225548394618102</v>
      </c>
      <c r="T1343" s="17">
        <v>0.39501977933708898</v>
      </c>
      <c r="U1343" s="17">
        <v>0.512333561523586</v>
      </c>
      <c r="V1343" s="17">
        <v>0.52218128445051604</v>
      </c>
      <c r="W1343" s="17">
        <v>0.69231920333929198</v>
      </c>
      <c r="X1343" s="17">
        <v>0.58081403018288802</v>
      </c>
      <c r="Y1343" s="17">
        <v>0.252354680026254</v>
      </c>
      <c r="Z1343" s="17">
        <v>0.520926171753747</v>
      </c>
      <c r="AA1343" s="17">
        <v>0.47636296654600302</v>
      </c>
      <c r="AB1343" s="17">
        <v>0.67915674676031101</v>
      </c>
      <c r="AC1343" s="17">
        <v>0.359460442525388</v>
      </c>
      <c r="AD1343" s="17">
        <v>0.57856430274280202</v>
      </c>
      <c r="AE1343" s="17"/>
      <c r="AF1343" s="17">
        <v>0.41011969916824098</v>
      </c>
      <c r="AG1343" s="17">
        <v>0.53934022521398695</v>
      </c>
      <c r="AH1343" s="17">
        <v>0.48016426893821101</v>
      </c>
      <c r="AI1343" s="17">
        <v>0.46237396754136201</v>
      </c>
      <c r="AJ1343" s="17">
        <v>0.55740883447912304</v>
      </c>
      <c r="AK1343" s="17"/>
      <c r="AL1343" s="17">
        <v>0.431572227994025</v>
      </c>
      <c r="AM1343" s="17">
        <v>0.48004060732760401</v>
      </c>
      <c r="AN1343" s="17">
        <v>0.46583229793209302</v>
      </c>
      <c r="AO1343" s="17"/>
      <c r="AP1343" s="17">
        <v>0.48718917786903099</v>
      </c>
      <c r="AQ1343" s="17">
        <v>0.48425452562593202</v>
      </c>
      <c r="AR1343" s="17">
        <v>0.532495391691165</v>
      </c>
      <c r="AS1343" s="17">
        <v>0.36951299146225203</v>
      </c>
      <c r="AT1343" s="17">
        <v>0.47736905082437397</v>
      </c>
      <c r="AU1343" s="17"/>
      <c r="AV1343" s="17" t="s">
        <v>131</v>
      </c>
      <c r="AW1343" s="17">
        <v>0.63531292761535496</v>
      </c>
      <c r="AX1343" s="17">
        <v>0.45240144212003502</v>
      </c>
      <c r="AY1343" s="17">
        <v>0.58340860316370602</v>
      </c>
      <c r="AZ1343" s="17">
        <v>0.37427009501310698</v>
      </c>
      <c r="BA1343" s="17">
        <v>0.482041131553469</v>
      </c>
      <c r="BB1343" s="17">
        <v>0.52123992898053495</v>
      </c>
      <c r="BC1343" s="17">
        <v>0.41283540351531001</v>
      </c>
      <c r="BD1343" s="17">
        <v>0.43454191680528498</v>
      </c>
      <c r="BE1343" s="17">
        <v>0.51257979250080599</v>
      </c>
      <c r="BF1343" s="17">
        <v>0.59103166520968398</v>
      </c>
      <c r="BG1343" s="17">
        <v>0.59623034034331202</v>
      </c>
      <c r="BH1343" s="17">
        <v>0.60231651439407097</v>
      </c>
      <c r="BI1343" s="17">
        <v>0.485255251869812</v>
      </c>
      <c r="BJ1343" s="17">
        <v>0.38088053924902499</v>
      </c>
      <c r="BK1343" s="17">
        <v>0.37071468848127898</v>
      </c>
      <c r="BL1343" s="17"/>
      <c r="BM1343" s="17">
        <v>0.484059242301902</v>
      </c>
      <c r="BN1343" s="17">
        <v>0.43535297790424299</v>
      </c>
      <c r="BO1343" s="17">
        <v>0.46040413519238099</v>
      </c>
      <c r="BP1343" s="17">
        <v>0.54374449484674503</v>
      </c>
      <c r="BQ1343" s="17">
        <v>0.37743123680461599</v>
      </c>
      <c r="BR1343" s="17">
        <v>0.64808776441717997</v>
      </c>
      <c r="BS1343" s="17"/>
      <c r="BT1343" s="17">
        <v>0.44455754641859202</v>
      </c>
      <c r="BU1343" s="17">
        <v>0.51543945972591299</v>
      </c>
      <c r="BV1343" s="17"/>
      <c r="BW1343" s="17">
        <v>0.481966518074184</v>
      </c>
      <c r="BX1343" s="17">
        <v>0.448838480223539</v>
      </c>
      <c r="BY1343" s="17"/>
      <c r="BZ1343" s="17">
        <v>0.46272335588992702</v>
      </c>
      <c r="CA1343" s="17">
        <v>0.48941618119046998</v>
      </c>
      <c r="CB1343" s="17">
        <v>0.479825075459127</v>
      </c>
      <c r="CC1343" s="17"/>
      <c r="CD1343" s="17">
        <v>0.45702778007782202</v>
      </c>
      <c r="CE1343" s="17">
        <v>0.65136046897870203</v>
      </c>
      <c r="CF1343" s="17">
        <v>0.35376176153278999</v>
      </c>
      <c r="CG1343" s="17"/>
      <c r="CH1343" s="17">
        <v>0.46655503952316402</v>
      </c>
      <c r="CI1343" s="17">
        <v>0.49621509417034398</v>
      </c>
      <c r="CJ1343" s="17">
        <v>0.44917881829336198</v>
      </c>
      <c r="CK1343" s="17"/>
      <c r="CL1343" s="17">
        <v>0.49319262642687001</v>
      </c>
      <c r="CM1343" s="17">
        <v>0.45914147481290302</v>
      </c>
      <c r="CN1343" s="17"/>
      <c r="CO1343" s="17">
        <v>0.37437998956930202</v>
      </c>
      <c r="CP1343" s="17">
        <v>0.43560557944001599</v>
      </c>
      <c r="CQ1343" s="17">
        <v>0.51326943737346298</v>
      </c>
      <c r="CR1343" s="17">
        <v>0.52186641243667797</v>
      </c>
    </row>
    <row r="1344" spans="2:96" x14ac:dyDescent="0.25">
      <c r="B1344" t="s">
        <v>591</v>
      </c>
      <c r="C1344" s="17">
        <v>0.39131289130087599</v>
      </c>
      <c r="D1344" s="17">
        <v>0.39585488310918099</v>
      </c>
      <c r="E1344" s="17">
        <v>0.38585838925683702</v>
      </c>
      <c r="F1344" s="17"/>
      <c r="G1344" s="17">
        <v>0.46903195754293803</v>
      </c>
      <c r="H1344" s="17">
        <v>0.31729360959665598</v>
      </c>
      <c r="I1344" s="17">
        <v>0.39165955775997802</v>
      </c>
      <c r="J1344" s="17">
        <v>0.36496151285169398</v>
      </c>
      <c r="K1344" s="17">
        <v>0.47304854986467698</v>
      </c>
      <c r="L1344" s="17">
        <v>0.39441878105797801</v>
      </c>
      <c r="M1344" s="17"/>
      <c r="N1344" s="17">
        <v>0.436125246870667</v>
      </c>
      <c r="O1344" s="17">
        <v>0.32818079071862699</v>
      </c>
      <c r="P1344" s="17">
        <v>0.38260044209270699</v>
      </c>
      <c r="Q1344" s="17">
        <v>0.42120412241317501</v>
      </c>
      <c r="R1344" s="17"/>
      <c r="S1344" s="17">
        <v>0.30947307356237402</v>
      </c>
      <c r="T1344" s="17">
        <v>0.412228760509607</v>
      </c>
      <c r="U1344" s="17">
        <v>0.48601656802679</v>
      </c>
      <c r="V1344" s="17">
        <v>0.373227817822821</v>
      </c>
      <c r="W1344" s="17">
        <v>0.318389755779869</v>
      </c>
      <c r="X1344" s="17">
        <v>0.37706312448204099</v>
      </c>
      <c r="Y1344" s="17">
        <v>9.9902435121743197E-2</v>
      </c>
      <c r="Z1344" s="17">
        <v>0.33447288183289797</v>
      </c>
      <c r="AA1344" s="17">
        <v>0.48431940190035999</v>
      </c>
      <c r="AB1344" s="17">
        <v>0.642004802503645</v>
      </c>
      <c r="AC1344" s="17">
        <v>0.25045955444829299</v>
      </c>
      <c r="AD1344" s="17">
        <v>0.61475462955980498</v>
      </c>
      <c r="AE1344" s="17"/>
      <c r="AF1344" s="17">
        <v>0.34551076960063198</v>
      </c>
      <c r="AG1344" s="17">
        <v>0.41526386457287501</v>
      </c>
      <c r="AH1344" s="17">
        <v>0.38519517125588398</v>
      </c>
      <c r="AI1344" s="17">
        <v>0.44658260636699798</v>
      </c>
      <c r="AJ1344" s="17">
        <v>0.455966117296075</v>
      </c>
      <c r="AK1344" s="17"/>
      <c r="AL1344" s="17">
        <v>0.30537648819464602</v>
      </c>
      <c r="AM1344" s="17">
        <v>0.45535864369440898</v>
      </c>
      <c r="AN1344" s="17">
        <v>0.32375764472393098</v>
      </c>
      <c r="AO1344" s="17"/>
      <c r="AP1344" s="17">
        <v>0.3940527297825</v>
      </c>
      <c r="AQ1344" s="17">
        <v>0.424138657235686</v>
      </c>
      <c r="AR1344" s="17">
        <v>0.34812113626864499</v>
      </c>
      <c r="AS1344" s="17">
        <v>0.41353086022074298</v>
      </c>
      <c r="AT1344" s="17">
        <v>0.47736905082437397</v>
      </c>
      <c r="AU1344" s="17"/>
      <c r="AV1344" s="17" t="s">
        <v>131</v>
      </c>
      <c r="AW1344" s="17">
        <v>0.75489810001711699</v>
      </c>
      <c r="AX1344" s="17">
        <v>0.40981326224784498</v>
      </c>
      <c r="AY1344" s="17">
        <v>0.29192850705372198</v>
      </c>
      <c r="AZ1344" s="17">
        <v>0.41470343137093102</v>
      </c>
      <c r="BA1344" s="17">
        <v>0.26453418336743101</v>
      </c>
      <c r="BB1344" s="17">
        <v>0.36927405469462798</v>
      </c>
      <c r="BC1344" s="17">
        <v>0.314870743065572</v>
      </c>
      <c r="BD1344" s="17">
        <v>0.488124608343524</v>
      </c>
      <c r="BE1344" s="17">
        <v>0.49831150650647099</v>
      </c>
      <c r="BF1344" s="17">
        <v>0.45825938208535499</v>
      </c>
      <c r="BG1344" s="17">
        <v>0.24986960295713201</v>
      </c>
      <c r="BH1344" s="17">
        <v>0.46988403330285899</v>
      </c>
      <c r="BI1344" s="17">
        <v>0.29523820241041199</v>
      </c>
      <c r="BJ1344" s="17">
        <v>0.62153836585274702</v>
      </c>
      <c r="BK1344" s="17">
        <v>0.40527659855423498</v>
      </c>
      <c r="BL1344" s="17"/>
      <c r="BM1344" s="17">
        <v>0.39672582981253002</v>
      </c>
      <c r="BN1344" s="17">
        <v>0.38285138698933102</v>
      </c>
      <c r="BO1344" s="17">
        <v>0.428215493488184</v>
      </c>
      <c r="BP1344" s="17">
        <v>0.38966152793141201</v>
      </c>
      <c r="BQ1344" s="17">
        <v>0.35418177921052102</v>
      </c>
      <c r="BR1344" s="17">
        <v>0.39554237341711901</v>
      </c>
      <c r="BS1344" s="17"/>
      <c r="BT1344" s="17">
        <v>0.38237739396805198</v>
      </c>
      <c r="BU1344" s="17">
        <v>0.404593174294261</v>
      </c>
      <c r="BV1344" s="17"/>
      <c r="BW1344" s="17">
        <v>0.46173565118652898</v>
      </c>
      <c r="BX1344" s="17">
        <v>0.33182179666871198</v>
      </c>
      <c r="BY1344" s="17"/>
      <c r="BZ1344" s="17">
        <v>0.38455609546969599</v>
      </c>
      <c r="CA1344" s="17">
        <v>0.45674324391061899</v>
      </c>
      <c r="CB1344" s="17">
        <v>0.26241051725469899</v>
      </c>
      <c r="CC1344" s="17"/>
      <c r="CD1344" s="17">
        <v>0.378149510731913</v>
      </c>
      <c r="CE1344" s="17">
        <v>0.39091234484592502</v>
      </c>
      <c r="CF1344" s="17">
        <v>0.39843415100228102</v>
      </c>
      <c r="CG1344" s="17"/>
      <c r="CH1344" s="17">
        <v>0.393700078224406</v>
      </c>
      <c r="CI1344" s="17">
        <v>0.38303627053664802</v>
      </c>
      <c r="CJ1344" s="17">
        <v>0.42335994636442897</v>
      </c>
      <c r="CK1344" s="17"/>
      <c r="CL1344" s="17">
        <v>0.37363895485471599</v>
      </c>
      <c r="CM1344" s="17">
        <v>0.40671731273956202</v>
      </c>
      <c r="CN1344" s="17"/>
      <c r="CO1344" s="17">
        <v>0.36684162994006803</v>
      </c>
      <c r="CP1344" s="17">
        <v>0.35996491277203102</v>
      </c>
      <c r="CQ1344" s="17">
        <v>0.36797097647830901</v>
      </c>
      <c r="CR1344" s="17">
        <v>0.52234329752307596</v>
      </c>
    </row>
    <row r="1345" spans="2:96" x14ac:dyDescent="0.25">
      <c r="B1345" t="s">
        <v>592</v>
      </c>
      <c r="C1345" s="17">
        <v>0.26857627535780598</v>
      </c>
      <c r="D1345" s="17">
        <v>0.27037539263455301</v>
      </c>
      <c r="E1345" s="17">
        <v>0.26641570588132002</v>
      </c>
      <c r="F1345" s="17"/>
      <c r="G1345" s="17">
        <v>0.29950428805663998</v>
      </c>
      <c r="H1345" s="17">
        <v>0.32372523544817899</v>
      </c>
      <c r="I1345" s="17">
        <v>0.329846166823486</v>
      </c>
      <c r="J1345" s="17">
        <v>0.21597041188351099</v>
      </c>
      <c r="K1345" s="17">
        <v>0.33393750285752</v>
      </c>
      <c r="L1345" s="17">
        <v>0.21799125648092599</v>
      </c>
      <c r="M1345" s="17"/>
      <c r="N1345" s="17">
        <v>0.34929033371625301</v>
      </c>
      <c r="O1345" s="17">
        <v>0.261924603130258</v>
      </c>
      <c r="P1345" s="17">
        <v>0.149980683237946</v>
      </c>
      <c r="Q1345" s="17">
        <v>0.28784348535443899</v>
      </c>
      <c r="R1345" s="17"/>
      <c r="S1345" s="17">
        <v>0.29017751105328299</v>
      </c>
      <c r="T1345" s="17">
        <v>0.199801897655108</v>
      </c>
      <c r="U1345" s="17">
        <v>0.12163585314754</v>
      </c>
      <c r="V1345" s="17">
        <v>9.7454930475222107E-2</v>
      </c>
      <c r="W1345" s="17">
        <v>0.32133911168740698</v>
      </c>
      <c r="X1345" s="17">
        <v>0.49439273721937799</v>
      </c>
      <c r="Y1345" s="17">
        <v>0.31782274978701802</v>
      </c>
      <c r="Z1345" s="17">
        <v>0.61043617848097398</v>
      </c>
      <c r="AA1345" s="17">
        <v>0.24612074728444799</v>
      </c>
      <c r="AB1345" s="17">
        <v>0.30758833845966899</v>
      </c>
      <c r="AC1345" s="17">
        <v>0.12765780309195299</v>
      </c>
      <c r="AD1345" s="17">
        <v>0.61475462955980498</v>
      </c>
      <c r="AE1345" s="17"/>
      <c r="AF1345" s="17">
        <v>0.199581813651419</v>
      </c>
      <c r="AG1345" s="17">
        <v>0.31626576527206901</v>
      </c>
      <c r="AH1345" s="17">
        <v>0.275858972481276</v>
      </c>
      <c r="AI1345" s="17">
        <v>0.21988839837068899</v>
      </c>
      <c r="AJ1345" s="17">
        <v>0.361408551684193</v>
      </c>
      <c r="AK1345" s="17"/>
      <c r="AL1345" s="17">
        <v>0.18655500596855301</v>
      </c>
      <c r="AM1345" s="17">
        <v>0.31280226222816898</v>
      </c>
      <c r="AN1345" s="17">
        <v>0.24968169903760601</v>
      </c>
      <c r="AO1345" s="17"/>
      <c r="AP1345" s="17">
        <v>0.23250643268010801</v>
      </c>
      <c r="AQ1345" s="17">
        <v>0.21815396961584799</v>
      </c>
      <c r="AR1345" s="17">
        <v>0.346131904374888</v>
      </c>
      <c r="AS1345" s="17">
        <v>0.25302551128145501</v>
      </c>
      <c r="AT1345" s="17">
        <v>0.47319985528880498</v>
      </c>
      <c r="AU1345" s="17"/>
      <c r="AV1345" s="17" t="s">
        <v>131</v>
      </c>
      <c r="AW1345" s="17">
        <v>0.27662842965100898</v>
      </c>
      <c r="AX1345" s="17">
        <v>0.233563382136381</v>
      </c>
      <c r="AY1345" s="17">
        <v>0.20328387065759199</v>
      </c>
      <c r="AZ1345" s="17">
        <v>0.27880337103249903</v>
      </c>
      <c r="BA1345" s="17">
        <v>0.351532914046573</v>
      </c>
      <c r="BB1345" s="17">
        <v>0.20186780569830301</v>
      </c>
      <c r="BC1345" s="17">
        <v>0.17770433262135299</v>
      </c>
      <c r="BD1345" s="17">
        <v>0.23809414916999899</v>
      </c>
      <c r="BE1345" s="17">
        <v>0.389303246795282</v>
      </c>
      <c r="BF1345" s="17">
        <v>0.23184014447061699</v>
      </c>
      <c r="BG1345" s="17">
        <v>0.25534196893975297</v>
      </c>
      <c r="BH1345" s="17">
        <v>0.34492536849810401</v>
      </c>
      <c r="BI1345" s="17">
        <v>0.224082218064733</v>
      </c>
      <c r="BJ1345" s="17">
        <v>0.169573194992757</v>
      </c>
      <c r="BK1345" s="17">
        <v>0.57810455501177904</v>
      </c>
      <c r="BL1345" s="17"/>
      <c r="BM1345" s="17">
        <v>0.215453155036224</v>
      </c>
      <c r="BN1345" s="17">
        <v>0.27865666510208598</v>
      </c>
      <c r="BO1345" s="17">
        <v>0.28799721542365497</v>
      </c>
      <c r="BP1345" s="17">
        <v>0.27076177214476199</v>
      </c>
      <c r="BQ1345" s="17">
        <v>0.32190493196389702</v>
      </c>
      <c r="BR1345" s="17">
        <v>0.27034278660245598</v>
      </c>
      <c r="BS1345" s="17"/>
      <c r="BT1345" s="17">
        <v>0.27843753064865101</v>
      </c>
      <c r="BU1345" s="17">
        <v>0.26478362522172999</v>
      </c>
      <c r="BV1345" s="17"/>
      <c r="BW1345" s="17">
        <v>0.29447695748104902</v>
      </c>
      <c r="BX1345" s="17">
        <v>0.25534881435429801</v>
      </c>
      <c r="BY1345" s="17"/>
      <c r="BZ1345" s="17">
        <v>0.267827747922458</v>
      </c>
      <c r="CA1345" s="17">
        <v>0.23818260490511201</v>
      </c>
      <c r="CB1345" s="17">
        <v>0.32321325504757997</v>
      </c>
      <c r="CC1345" s="17"/>
      <c r="CD1345" s="17">
        <v>0.28258739118648502</v>
      </c>
      <c r="CE1345" s="17">
        <v>0.28004241960243498</v>
      </c>
      <c r="CF1345" s="17">
        <v>0.17059693736885101</v>
      </c>
      <c r="CG1345" s="17"/>
      <c r="CH1345" s="17">
        <v>0.28402914776795501</v>
      </c>
      <c r="CI1345" s="17">
        <v>0.21394826813942899</v>
      </c>
      <c r="CJ1345" s="17">
        <v>0.17746259767344599</v>
      </c>
      <c r="CK1345" s="17"/>
      <c r="CL1345" s="17">
        <v>0.26684522645650099</v>
      </c>
      <c r="CM1345" s="17">
        <v>0.26049996411124698</v>
      </c>
      <c r="CN1345" s="17"/>
      <c r="CO1345" s="17">
        <v>0.18277801639983501</v>
      </c>
      <c r="CP1345" s="17">
        <v>0.264218008400255</v>
      </c>
      <c r="CQ1345" s="17">
        <v>0.25775251098892898</v>
      </c>
      <c r="CR1345" s="17">
        <v>0.33771222274238799</v>
      </c>
    </row>
    <row r="1346" spans="2:96" x14ac:dyDescent="0.25">
      <c r="B1346" t="s">
        <v>594</v>
      </c>
      <c r="C1346" s="17">
        <v>0.25196961716787503</v>
      </c>
      <c r="D1346" s="17">
        <v>0.239651350110024</v>
      </c>
      <c r="E1346" s="17">
        <v>0.26676268938856901</v>
      </c>
      <c r="F1346" s="17"/>
      <c r="G1346" s="17">
        <v>0.45731486171323998</v>
      </c>
      <c r="H1346" s="17">
        <v>0.16256342118286499</v>
      </c>
      <c r="I1346" s="17">
        <v>0.36888216810893898</v>
      </c>
      <c r="J1346" s="17">
        <v>0.25060459719095701</v>
      </c>
      <c r="K1346" s="17">
        <v>0.24660136497316901</v>
      </c>
      <c r="L1346" s="17">
        <v>0.17787999461916301</v>
      </c>
      <c r="M1346" s="17"/>
      <c r="N1346" s="17">
        <v>0.29971816625406</v>
      </c>
      <c r="O1346" s="17">
        <v>0.23862101108477399</v>
      </c>
      <c r="P1346" s="17">
        <v>0.30128804976145501</v>
      </c>
      <c r="Q1346" s="17">
        <v>0.137152037337781</v>
      </c>
      <c r="R1346" s="17"/>
      <c r="S1346" s="17">
        <v>0.28765709049050903</v>
      </c>
      <c r="T1346" s="17">
        <v>0.230874828725079</v>
      </c>
      <c r="U1346" s="17">
        <v>0.15866904592799</v>
      </c>
      <c r="V1346" s="17">
        <v>0.33935859513947197</v>
      </c>
      <c r="W1346" s="17">
        <v>0.102312003661382</v>
      </c>
      <c r="X1346" s="17">
        <v>0.22209711401785401</v>
      </c>
      <c r="Y1346" s="17">
        <v>0.25589334821781401</v>
      </c>
      <c r="Z1346" s="17">
        <v>0</v>
      </c>
      <c r="AA1346" s="17">
        <v>0.18415952011065001</v>
      </c>
      <c r="AB1346" s="17">
        <v>0.52789085333880603</v>
      </c>
      <c r="AC1346" s="17">
        <v>0.30409713968041502</v>
      </c>
      <c r="AD1346" s="17">
        <v>0.38279143931141701</v>
      </c>
      <c r="AE1346" s="17"/>
      <c r="AF1346" s="17">
        <v>0.207324041157042</v>
      </c>
      <c r="AG1346" s="17">
        <v>0.27309937907664</v>
      </c>
      <c r="AH1346" s="17">
        <v>0.253223713431247</v>
      </c>
      <c r="AI1346" s="17">
        <v>0</v>
      </c>
      <c r="AJ1346" s="17">
        <v>0.31685426872636602</v>
      </c>
      <c r="AK1346" s="17"/>
      <c r="AL1346" s="17">
        <v>0.17420848896011801</v>
      </c>
      <c r="AM1346" s="17">
        <v>0.30486262493398902</v>
      </c>
      <c r="AN1346" s="17">
        <v>0.19229907923286499</v>
      </c>
      <c r="AO1346" s="17"/>
      <c r="AP1346" s="17">
        <v>0.18315708746120901</v>
      </c>
      <c r="AQ1346" s="17">
        <v>0.26669659497336201</v>
      </c>
      <c r="AR1346" s="17">
        <v>0.36429901774179202</v>
      </c>
      <c r="AS1346" s="17">
        <v>0.28633062373936302</v>
      </c>
      <c r="AT1346" s="17">
        <v>0</v>
      </c>
      <c r="AU1346" s="17"/>
      <c r="AV1346" s="17" t="s">
        <v>131</v>
      </c>
      <c r="AW1346" s="17">
        <v>0.28920307188192801</v>
      </c>
      <c r="AX1346" s="17">
        <v>0.188941363507974</v>
      </c>
      <c r="AY1346" s="17">
        <v>0.20279465285206999</v>
      </c>
      <c r="AZ1346" s="17">
        <v>0.28932920516896599</v>
      </c>
      <c r="BA1346" s="17">
        <v>0.31222984844749602</v>
      </c>
      <c r="BB1346" s="17">
        <v>0.14990202546685599</v>
      </c>
      <c r="BC1346" s="17">
        <v>0.127790727538798</v>
      </c>
      <c r="BD1346" s="17">
        <v>0.168730972213368</v>
      </c>
      <c r="BE1346" s="17">
        <v>0.31707146687208498</v>
      </c>
      <c r="BF1346" s="17">
        <v>0.26485747437528401</v>
      </c>
      <c r="BG1346" s="17">
        <v>0.12815000927358799</v>
      </c>
      <c r="BH1346" s="17">
        <v>0.32684369095257898</v>
      </c>
      <c r="BI1346" s="17">
        <v>0.51932042047514504</v>
      </c>
      <c r="BJ1346" s="17">
        <v>0.46363138034928802</v>
      </c>
      <c r="BK1346" s="17">
        <v>0.49035518595606697</v>
      </c>
      <c r="BL1346" s="17"/>
      <c r="BM1346" s="17">
        <v>0.27368278604069401</v>
      </c>
      <c r="BN1346" s="17">
        <v>0.25500644341406098</v>
      </c>
      <c r="BO1346" s="17">
        <v>0.13835337532499201</v>
      </c>
      <c r="BP1346" s="17">
        <v>0.306851487688514</v>
      </c>
      <c r="BQ1346" s="17">
        <v>0.28104562041628001</v>
      </c>
      <c r="BR1346" s="17">
        <v>0.18456749856910001</v>
      </c>
      <c r="BS1346" s="17"/>
      <c r="BT1346" s="17">
        <v>0.25460892510965399</v>
      </c>
      <c r="BU1346" s="17">
        <v>0.24629401781572399</v>
      </c>
      <c r="BV1346" s="17"/>
      <c r="BW1346" s="17">
        <v>0.37183652752711299</v>
      </c>
      <c r="BX1346" s="17">
        <v>0.180212104437008</v>
      </c>
      <c r="BY1346" s="17"/>
      <c r="BZ1346" s="17">
        <v>0.26358493024255197</v>
      </c>
      <c r="CA1346" s="17">
        <v>0.17563160482351001</v>
      </c>
      <c r="CB1346" s="17">
        <v>0.16049221971923799</v>
      </c>
      <c r="CC1346" s="17"/>
      <c r="CD1346" s="17">
        <v>0.26508118298967098</v>
      </c>
      <c r="CE1346" s="17">
        <v>0.395870930779186</v>
      </c>
      <c r="CF1346" s="17">
        <v>0.10421774665734999</v>
      </c>
      <c r="CG1346" s="17"/>
      <c r="CH1346" s="17">
        <v>0.26061278507678098</v>
      </c>
      <c r="CI1346" s="17">
        <v>0.35225325619887898</v>
      </c>
      <c r="CJ1346" s="17">
        <v>8.3621949365227904E-2</v>
      </c>
      <c r="CK1346" s="17"/>
      <c r="CL1346" s="17">
        <v>0.26241413973037098</v>
      </c>
      <c r="CM1346" s="17">
        <v>0.23972986310913799</v>
      </c>
      <c r="CN1346" s="17"/>
      <c r="CO1346" s="17">
        <v>0.17505533836185</v>
      </c>
      <c r="CP1346" s="17">
        <v>0.25507865326414297</v>
      </c>
      <c r="CQ1346" s="17">
        <v>0.22908265767196001</v>
      </c>
      <c r="CR1346" s="17">
        <v>0.32799245294516</v>
      </c>
    </row>
    <row r="1347" spans="2:96" x14ac:dyDescent="0.25">
      <c r="B1347" t="s">
        <v>593</v>
      </c>
      <c r="C1347" s="17">
        <v>0.212345203602504</v>
      </c>
      <c r="D1347" s="17">
        <v>0.232082023517762</v>
      </c>
      <c r="E1347" s="17">
        <v>0.188643151922504</v>
      </c>
      <c r="F1347" s="17"/>
      <c r="G1347" s="17">
        <v>0.28502960146795397</v>
      </c>
      <c r="H1347" s="17">
        <v>0.203112825361668</v>
      </c>
      <c r="I1347" s="17">
        <v>0.267989352549939</v>
      </c>
      <c r="J1347" s="17">
        <v>0.23318133360988799</v>
      </c>
      <c r="K1347" s="17">
        <v>0.212767319153885</v>
      </c>
      <c r="L1347" s="17">
        <v>0.157740589879733</v>
      </c>
      <c r="M1347" s="17"/>
      <c r="N1347" s="17">
        <v>0.25429348266832902</v>
      </c>
      <c r="O1347" s="17">
        <v>0.20639039514626301</v>
      </c>
      <c r="P1347" s="17">
        <v>0.26030820691192003</v>
      </c>
      <c r="Q1347" s="17">
        <v>0.114105859334879</v>
      </c>
      <c r="R1347" s="17"/>
      <c r="S1347" s="17">
        <v>0.14945466115703801</v>
      </c>
      <c r="T1347" s="17">
        <v>0.20539815763052399</v>
      </c>
      <c r="U1347" s="17">
        <v>0.19722291900677999</v>
      </c>
      <c r="V1347" s="17">
        <v>0.17766251215464701</v>
      </c>
      <c r="W1347" s="17">
        <v>0.20001402801507201</v>
      </c>
      <c r="X1347" s="17">
        <v>0.33025784925088197</v>
      </c>
      <c r="Y1347" s="17">
        <v>0.32231847916609602</v>
      </c>
      <c r="Z1347" s="17">
        <v>9.6448524551393397E-2</v>
      </c>
      <c r="AA1347" s="17">
        <v>0.16690269126591301</v>
      </c>
      <c r="AB1347" s="17">
        <v>0.36300266585993901</v>
      </c>
      <c r="AC1347" s="17">
        <v>5.6712424906834799E-2</v>
      </c>
      <c r="AD1347" s="17">
        <v>0.38279143931141701</v>
      </c>
      <c r="AE1347" s="17"/>
      <c r="AF1347" s="17">
        <v>0.17557407990576099</v>
      </c>
      <c r="AG1347" s="17">
        <v>0.24820994997791901</v>
      </c>
      <c r="AH1347" s="17">
        <v>0.12242039348322301</v>
      </c>
      <c r="AI1347" s="17">
        <v>0.116267519203696</v>
      </c>
      <c r="AJ1347" s="17">
        <v>0.24246659988525501</v>
      </c>
      <c r="AK1347" s="17"/>
      <c r="AL1347" s="17">
        <v>0.17400262780581199</v>
      </c>
      <c r="AM1347" s="17">
        <v>0.18650176722665901</v>
      </c>
      <c r="AN1347" s="17">
        <v>0.24152590979185401</v>
      </c>
      <c r="AO1347" s="17"/>
      <c r="AP1347" s="17">
        <v>0.16913001769945801</v>
      </c>
      <c r="AQ1347" s="17">
        <v>0.15828707187621899</v>
      </c>
      <c r="AR1347" s="17">
        <v>0.252924790683412</v>
      </c>
      <c r="AS1347" s="17">
        <v>0.28258034398329801</v>
      </c>
      <c r="AT1347" s="17">
        <v>0.175323956414139</v>
      </c>
      <c r="AU1347" s="17"/>
      <c r="AV1347" s="17" t="s">
        <v>131</v>
      </c>
      <c r="AW1347" s="17">
        <v>0.280693088603371</v>
      </c>
      <c r="AX1347" s="17">
        <v>0.14598459567806099</v>
      </c>
      <c r="AY1347" s="17">
        <v>0.10853621130348499</v>
      </c>
      <c r="AZ1347" s="17">
        <v>8.8475546466799698E-2</v>
      </c>
      <c r="BA1347" s="17">
        <v>0.34135132898499798</v>
      </c>
      <c r="BB1347" s="17">
        <v>0.213132508802824</v>
      </c>
      <c r="BC1347" s="17">
        <v>6.4681667306969101E-2</v>
      </c>
      <c r="BD1347" s="17">
        <v>0.20818266087009701</v>
      </c>
      <c r="BE1347" s="17">
        <v>0.27139340318814198</v>
      </c>
      <c r="BF1347" s="17">
        <v>0.23321158471890099</v>
      </c>
      <c r="BG1347" s="17">
        <v>0.233954963055965</v>
      </c>
      <c r="BH1347" s="17">
        <v>0.39556368285911803</v>
      </c>
      <c r="BI1347" s="17">
        <v>0.118280005801637</v>
      </c>
      <c r="BJ1347" s="17">
        <v>0.169573194992757</v>
      </c>
      <c r="BK1347" s="17">
        <v>0.58107129609462305</v>
      </c>
      <c r="BL1347" s="17"/>
      <c r="BM1347" s="17">
        <v>0.26275513999900602</v>
      </c>
      <c r="BN1347" s="17">
        <v>0.18624254284944</v>
      </c>
      <c r="BO1347" s="17">
        <v>0.16364186373422401</v>
      </c>
      <c r="BP1347" s="17">
        <v>0.250932298474904</v>
      </c>
      <c r="BQ1347" s="17">
        <v>0.18615438208396401</v>
      </c>
      <c r="BR1347" s="17">
        <v>0.185522060263066</v>
      </c>
      <c r="BS1347" s="17"/>
      <c r="BT1347" s="17">
        <v>0.27593912801273801</v>
      </c>
      <c r="BU1347" s="17">
        <v>0.139400115694921</v>
      </c>
      <c r="BV1347" s="17"/>
      <c r="BW1347" s="17">
        <v>0.27625087094327799</v>
      </c>
      <c r="BX1347" s="17">
        <v>0.178962812659125</v>
      </c>
      <c r="BY1347" s="17"/>
      <c r="BZ1347" s="17">
        <v>0.21429033271611</v>
      </c>
      <c r="CA1347" s="17">
        <v>0.193526219491441</v>
      </c>
      <c r="CB1347" s="17">
        <v>0.112595780072286</v>
      </c>
      <c r="CC1347" s="17"/>
      <c r="CD1347" s="17">
        <v>0.231144091637319</v>
      </c>
      <c r="CE1347" s="17">
        <v>0.15609341756758599</v>
      </c>
      <c r="CF1347" s="17">
        <v>4.2351467290160601E-2</v>
      </c>
      <c r="CG1347" s="17"/>
      <c r="CH1347" s="17">
        <v>0.237884800985011</v>
      </c>
      <c r="CI1347" s="17">
        <v>0.118852667088261</v>
      </c>
      <c r="CJ1347" s="17">
        <v>7.3556994809297005E-2</v>
      </c>
      <c r="CK1347" s="17"/>
      <c r="CL1347" s="17">
        <v>0.26876875215208501</v>
      </c>
      <c r="CM1347" s="17">
        <v>0.155784217256735</v>
      </c>
      <c r="CN1347" s="17"/>
      <c r="CO1347" s="17">
        <v>0.29159822472604402</v>
      </c>
      <c r="CP1347" s="17">
        <v>0.17709880474124401</v>
      </c>
      <c r="CQ1347" s="17">
        <v>0.18328824743872499</v>
      </c>
      <c r="CR1347" s="17">
        <v>0.32190335619338301</v>
      </c>
    </row>
    <row r="1348" spans="2:96" x14ac:dyDescent="0.25">
      <c r="B1348" t="s">
        <v>152</v>
      </c>
      <c r="C1348" s="17">
        <v>2.3215163987785399E-2</v>
      </c>
      <c r="D1348" s="17">
        <v>1.11947910999493E-2</v>
      </c>
      <c r="E1348" s="17">
        <v>3.7650493520285697E-2</v>
      </c>
      <c r="F1348" s="17"/>
      <c r="G1348" s="17">
        <v>0</v>
      </c>
      <c r="H1348" s="17">
        <v>3.0895109995870199E-2</v>
      </c>
      <c r="I1348" s="17">
        <v>1.84293609569104E-2</v>
      </c>
      <c r="J1348" s="17">
        <v>5.5035187504915803E-2</v>
      </c>
      <c r="K1348" s="17">
        <v>3.34618151553654E-2</v>
      </c>
      <c r="L1348" s="17">
        <v>8.9736462677483999E-3</v>
      </c>
      <c r="M1348" s="17"/>
      <c r="N1348" s="17">
        <v>1.9671208080615801E-2</v>
      </c>
      <c r="O1348" s="17">
        <v>3.7098300038907003E-2</v>
      </c>
      <c r="P1348" s="17">
        <v>1.4781912969083801E-2</v>
      </c>
      <c r="Q1348" s="17">
        <v>2.0086684633370499E-2</v>
      </c>
      <c r="R1348" s="17"/>
      <c r="S1348" s="17">
        <v>5.0377771981565699E-2</v>
      </c>
      <c r="T1348" s="17">
        <v>2.0418869600255001E-2</v>
      </c>
      <c r="U1348" s="17">
        <v>0</v>
      </c>
      <c r="V1348" s="17">
        <v>0</v>
      </c>
      <c r="W1348" s="17">
        <v>4.2765155734249702E-2</v>
      </c>
      <c r="X1348" s="17">
        <v>0</v>
      </c>
      <c r="Y1348" s="17">
        <v>3.8218209154341501E-2</v>
      </c>
      <c r="Z1348" s="17">
        <v>0</v>
      </c>
      <c r="AA1348" s="17">
        <v>2.8416543238067801E-2</v>
      </c>
      <c r="AB1348" s="17">
        <v>0</v>
      </c>
      <c r="AC1348" s="17">
        <v>5.6211211886681801E-2</v>
      </c>
      <c r="AD1348" s="17">
        <v>0</v>
      </c>
      <c r="AE1348" s="17"/>
      <c r="AF1348" s="17">
        <v>1.3930687777712799E-2</v>
      </c>
      <c r="AG1348" s="17">
        <v>4.84070336436873E-2</v>
      </c>
      <c r="AH1348" s="17">
        <v>5.6821729992690098E-2</v>
      </c>
      <c r="AI1348" s="17">
        <v>0</v>
      </c>
      <c r="AJ1348" s="17">
        <v>2.50237207286142E-2</v>
      </c>
      <c r="AK1348" s="17"/>
      <c r="AL1348" s="17">
        <v>2.2348160495618299E-2</v>
      </c>
      <c r="AM1348" s="17">
        <v>3.8352713376940302E-2</v>
      </c>
      <c r="AN1348" s="17">
        <v>0</v>
      </c>
      <c r="AO1348" s="17"/>
      <c r="AP1348" s="17">
        <v>3.2172531258923998E-2</v>
      </c>
      <c r="AQ1348" s="17">
        <v>1.31571031248043E-2</v>
      </c>
      <c r="AR1348" s="17">
        <v>3.9103056891875702E-2</v>
      </c>
      <c r="AS1348" s="17">
        <v>0</v>
      </c>
      <c r="AT1348" s="17">
        <v>0</v>
      </c>
      <c r="AU1348" s="17"/>
      <c r="AV1348" s="17" t="s">
        <v>131</v>
      </c>
      <c r="AW1348" s="17">
        <v>0</v>
      </c>
      <c r="AX1348" s="17">
        <v>4.5571223214324698E-2</v>
      </c>
      <c r="AY1348" s="17">
        <v>0</v>
      </c>
      <c r="AZ1348" s="17">
        <v>5.9671872027731603E-2</v>
      </c>
      <c r="BA1348" s="17">
        <v>0</v>
      </c>
      <c r="BB1348" s="17">
        <v>0</v>
      </c>
      <c r="BC1348" s="17">
        <v>3.21134744244874E-2</v>
      </c>
      <c r="BD1348" s="17">
        <v>4.0859232069323403E-2</v>
      </c>
      <c r="BE1348" s="17">
        <v>0</v>
      </c>
      <c r="BF1348" s="17">
        <v>0</v>
      </c>
      <c r="BG1348" s="17">
        <v>5.9175468714105499E-2</v>
      </c>
      <c r="BH1348" s="17">
        <v>6.14405390777834E-2</v>
      </c>
      <c r="BI1348" s="17">
        <v>0</v>
      </c>
      <c r="BJ1348" s="17">
        <v>0</v>
      </c>
      <c r="BK1348" s="17">
        <v>0</v>
      </c>
      <c r="BL1348" s="17"/>
      <c r="BM1348" s="17">
        <v>3.4235615077090498E-2</v>
      </c>
      <c r="BN1348" s="17">
        <v>4.3001551174462999E-2</v>
      </c>
      <c r="BO1348" s="17">
        <v>0</v>
      </c>
      <c r="BP1348" s="17">
        <v>0</v>
      </c>
      <c r="BQ1348" s="17">
        <v>3.03448029267432E-2</v>
      </c>
      <c r="BR1348" s="17">
        <v>0</v>
      </c>
      <c r="BS1348" s="17"/>
      <c r="BT1348" s="17">
        <v>1.3032843557018701E-2</v>
      </c>
      <c r="BU1348" s="17">
        <v>2.9804721340891301E-2</v>
      </c>
      <c r="BV1348" s="17"/>
      <c r="BW1348" s="17">
        <v>1.2657286952477999E-2</v>
      </c>
      <c r="BX1348" s="17">
        <v>2.8447881114409001E-2</v>
      </c>
      <c r="BY1348" s="17"/>
      <c r="BZ1348" s="17">
        <v>2.82433196359031E-2</v>
      </c>
      <c r="CA1348" s="17">
        <v>0</v>
      </c>
      <c r="CB1348" s="17">
        <v>0</v>
      </c>
      <c r="CC1348" s="17"/>
      <c r="CD1348" s="17">
        <v>3.3282089756348998E-2</v>
      </c>
      <c r="CE1348" s="17">
        <v>0</v>
      </c>
      <c r="CF1348" s="17">
        <v>0</v>
      </c>
      <c r="CG1348" s="17"/>
      <c r="CH1348" s="17">
        <v>3.0850641835868699E-2</v>
      </c>
      <c r="CI1348" s="17">
        <v>0</v>
      </c>
      <c r="CJ1348" s="17">
        <v>0</v>
      </c>
      <c r="CK1348" s="17"/>
      <c r="CL1348" s="17">
        <v>1.9868565777246501E-2</v>
      </c>
      <c r="CM1348" s="17">
        <v>2.0734759257671001E-2</v>
      </c>
      <c r="CN1348" s="17"/>
      <c r="CO1348" s="17">
        <v>0</v>
      </c>
      <c r="CP1348" s="17">
        <v>3.2358027589072698E-2</v>
      </c>
      <c r="CQ1348" s="17">
        <v>2.8913177822218299E-2</v>
      </c>
      <c r="CR1348" s="17">
        <v>0</v>
      </c>
    </row>
    <row r="1349" spans="2:96" x14ac:dyDescent="0.25">
      <c r="B1349" t="s">
        <v>120</v>
      </c>
      <c r="C1349" s="17">
        <v>2.0644083330863199E-2</v>
      </c>
      <c r="D1349" s="17">
        <v>1.2038091182340499E-2</v>
      </c>
      <c r="E1349" s="17">
        <v>3.09790649306226E-2</v>
      </c>
      <c r="F1349" s="17"/>
      <c r="G1349" s="17">
        <v>5.5637595426903302E-2</v>
      </c>
      <c r="H1349" s="17">
        <v>0</v>
      </c>
      <c r="I1349" s="17">
        <v>0</v>
      </c>
      <c r="J1349" s="17">
        <v>1.83177638903495E-2</v>
      </c>
      <c r="K1349" s="17">
        <v>0</v>
      </c>
      <c r="L1349" s="17">
        <v>3.7105453377086602E-2</v>
      </c>
      <c r="M1349" s="17"/>
      <c r="N1349" s="17">
        <v>2.01882338218448E-2</v>
      </c>
      <c r="O1349" s="17">
        <v>1.18060349238416E-2</v>
      </c>
      <c r="P1349" s="17">
        <v>1.5075131059977201E-2</v>
      </c>
      <c r="Q1349" s="17">
        <v>3.8337531460370597E-2</v>
      </c>
      <c r="R1349" s="17"/>
      <c r="S1349" s="17">
        <v>5.1649178583800401E-2</v>
      </c>
      <c r="T1349" s="17">
        <v>2.0027310916878899E-2</v>
      </c>
      <c r="U1349" s="17">
        <v>0</v>
      </c>
      <c r="V1349" s="17">
        <v>4.8127531233960602E-2</v>
      </c>
      <c r="W1349" s="17">
        <v>0</v>
      </c>
      <c r="X1349" s="17">
        <v>0</v>
      </c>
      <c r="Y1349" s="17">
        <v>9.6501448396261694E-2</v>
      </c>
      <c r="Z1349" s="17">
        <v>0</v>
      </c>
      <c r="AA1349" s="17">
        <v>0</v>
      </c>
      <c r="AB1349" s="17">
        <v>0</v>
      </c>
      <c r="AC1349" s="17">
        <v>0</v>
      </c>
      <c r="AD1349" s="17">
        <v>0</v>
      </c>
      <c r="AE1349" s="17"/>
      <c r="AF1349" s="17">
        <v>1.29117011826706E-2</v>
      </c>
      <c r="AG1349" s="17">
        <v>3.6947895998335097E-2</v>
      </c>
      <c r="AH1349" s="17">
        <v>0</v>
      </c>
      <c r="AI1349" s="17">
        <v>0.21502654300096999</v>
      </c>
      <c r="AJ1349" s="17">
        <v>0</v>
      </c>
      <c r="AK1349" s="17"/>
      <c r="AL1349" s="17">
        <v>1.05078295507578E-2</v>
      </c>
      <c r="AM1349" s="17">
        <v>1.7451789889220502E-2</v>
      </c>
      <c r="AN1349" s="17">
        <v>0</v>
      </c>
      <c r="AO1349" s="17"/>
      <c r="AP1349" s="17">
        <v>1.3345755857975899E-2</v>
      </c>
      <c r="AQ1349" s="17">
        <v>3.62583421881797E-2</v>
      </c>
      <c r="AR1349" s="17">
        <v>0</v>
      </c>
      <c r="AS1349" s="17">
        <v>2.5286075459344599E-2</v>
      </c>
      <c r="AT1349" s="17">
        <v>0.17104489975946099</v>
      </c>
      <c r="AU1349" s="17"/>
      <c r="AV1349" s="17" t="s">
        <v>131</v>
      </c>
      <c r="AW1349" s="17">
        <v>0</v>
      </c>
      <c r="AX1349" s="17">
        <v>0</v>
      </c>
      <c r="AY1349" s="17">
        <v>0</v>
      </c>
      <c r="AZ1349" s="17">
        <v>7.35197819567074E-2</v>
      </c>
      <c r="BA1349" s="17">
        <v>0</v>
      </c>
      <c r="BB1349" s="17">
        <v>0</v>
      </c>
      <c r="BC1349" s="17">
        <v>0</v>
      </c>
      <c r="BD1349" s="17">
        <v>4.2297211054538202E-2</v>
      </c>
      <c r="BE1349" s="17">
        <v>6.5869350449999295E-2</v>
      </c>
      <c r="BF1349" s="17">
        <v>0</v>
      </c>
      <c r="BG1349" s="17">
        <v>0</v>
      </c>
      <c r="BH1349" s="17">
        <v>0</v>
      </c>
      <c r="BI1349" s="17">
        <v>0.112783038438274</v>
      </c>
      <c r="BJ1349" s="17">
        <v>0</v>
      </c>
      <c r="BK1349" s="17">
        <v>0</v>
      </c>
      <c r="BL1349" s="17"/>
      <c r="BM1349" s="17">
        <v>0</v>
      </c>
      <c r="BN1349" s="17">
        <v>4.8360567844831802E-2</v>
      </c>
      <c r="BO1349" s="17">
        <v>4.5172292169751702E-2</v>
      </c>
      <c r="BP1349" s="17">
        <v>0</v>
      </c>
      <c r="BQ1349" s="17">
        <v>0</v>
      </c>
      <c r="BR1349" s="17">
        <v>0</v>
      </c>
      <c r="BS1349" s="17"/>
      <c r="BT1349" s="17">
        <v>2.0814076035822599E-2</v>
      </c>
      <c r="BU1349" s="17">
        <v>2.1089657429607899E-2</v>
      </c>
      <c r="BV1349" s="17"/>
      <c r="BW1349" s="17">
        <v>9.7558728422245094E-3</v>
      </c>
      <c r="BX1349" s="17">
        <v>3.8861738117085799E-2</v>
      </c>
      <c r="BY1349" s="17"/>
      <c r="BZ1349" s="17">
        <v>2.1119534144879201E-2</v>
      </c>
      <c r="CA1349" s="17">
        <v>0</v>
      </c>
      <c r="CB1349" s="17">
        <v>0.108507716777738</v>
      </c>
      <c r="CC1349" s="17"/>
      <c r="CD1349" s="17">
        <v>2.9596096530562398E-2</v>
      </c>
      <c r="CE1349" s="17">
        <v>0</v>
      </c>
      <c r="CF1349" s="17">
        <v>0</v>
      </c>
      <c r="CG1349" s="17"/>
      <c r="CH1349" s="17">
        <v>2.3069213960805499E-2</v>
      </c>
      <c r="CI1349" s="17">
        <v>0</v>
      </c>
      <c r="CJ1349" s="17">
        <v>0</v>
      </c>
      <c r="CK1349" s="17"/>
      <c r="CL1349" s="17">
        <v>2.1413521568021902E-2</v>
      </c>
      <c r="CM1349" s="17">
        <v>2.11995803730133E-2</v>
      </c>
      <c r="CN1349" s="17"/>
      <c r="CO1349" s="17">
        <v>4.39355692876226E-2</v>
      </c>
      <c r="CP1349" s="17">
        <v>4.6678318084292E-2</v>
      </c>
      <c r="CQ1349" s="17">
        <v>0</v>
      </c>
      <c r="CR1349" s="17">
        <v>0</v>
      </c>
    </row>
    <row r="1350" spans="2:96" x14ac:dyDescent="0.25">
      <c r="C1350" s="17"/>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c r="AD1350" s="17"/>
      <c r="AE1350" s="17"/>
      <c r="AF1350" s="17"/>
      <c r="AG1350" s="17"/>
      <c r="AH1350" s="17"/>
      <c r="AI1350" s="17"/>
      <c r="AJ1350" s="17"/>
      <c r="AK1350" s="17"/>
      <c r="AL1350" s="17"/>
      <c r="AM1350" s="17"/>
      <c r="AN1350" s="17"/>
      <c r="AO1350" s="17"/>
      <c r="AP1350" s="17"/>
      <c r="AQ1350" s="17"/>
      <c r="AR1350" s="17"/>
      <c r="AS1350" s="17"/>
      <c r="AT1350" s="17"/>
      <c r="AU1350" s="17"/>
      <c r="AV1350" s="17"/>
      <c r="AW1350" s="17"/>
      <c r="AX1350" s="17"/>
      <c r="AY1350" s="17"/>
      <c r="AZ1350" s="17"/>
      <c r="BA1350" s="17"/>
      <c r="BB1350" s="17"/>
      <c r="BC1350" s="17"/>
      <c r="BD1350" s="17"/>
      <c r="BE1350" s="17"/>
      <c r="BF1350" s="17"/>
      <c r="BG1350" s="17"/>
      <c r="BH1350" s="17"/>
      <c r="BI1350" s="17"/>
      <c r="BJ1350" s="17"/>
      <c r="BK1350" s="17"/>
      <c r="BL1350" s="17"/>
      <c r="BM1350" s="17"/>
      <c r="BN1350" s="17"/>
      <c r="BO1350" s="17"/>
      <c r="BP1350" s="17"/>
      <c r="BQ1350" s="17"/>
      <c r="BR1350" s="17"/>
      <c r="BS1350" s="17"/>
      <c r="BT1350" s="17"/>
      <c r="BU1350" s="17"/>
      <c r="BV1350" s="17"/>
      <c r="BW1350" s="17"/>
      <c r="BX1350" s="17"/>
      <c r="BY1350" s="17"/>
      <c r="BZ1350" s="17"/>
      <c r="CA1350" s="17"/>
      <c r="CB1350" s="17"/>
      <c r="CC1350" s="17"/>
      <c r="CD1350" s="17"/>
      <c r="CE1350" s="17"/>
      <c r="CF1350" s="17"/>
      <c r="CG1350" s="17"/>
      <c r="CH1350" s="17"/>
      <c r="CI1350" s="17"/>
      <c r="CJ1350" s="17"/>
      <c r="CK1350" s="17"/>
      <c r="CL1350" s="17"/>
      <c r="CM1350" s="17"/>
      <c r="CN1350" s="17"/>
      <c r="CO1350" s="17"/>
      <c r="CP1350" s="17"/>
      <c r="CQ1350" s="17"/>
      <c r="CR1350" s="17"/>
    </row>
    <row r="1351" spans="2:96" x14ac:dyDescent="0.25">
      <c r="B1351" s="6" t="s">
        <v>599</v>
      </c>
      <c r="C1351" s="17"/>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c r="AD1351" s="17"/>
      <c r="AE1351" s="17"/>
      <c r="AF1351" s="17"/>
      <c r="AG1351" s="17"/>
      <c r="AH1351" s="17"/>
      <c r="AI1351" s="17"/>
      <c r="AJ1351" s="17"/>
      <c r="AK1351" s="17"/>
      <c r="AL1351" s="17"/>
      <c r="AM1351" s="17"/>
      <c r="AN1351" s="17"/>
      <c r="AO1351" s="17"/>
      <c r="AP1351" s="17"/>
      <c r="AQ1351" s="17"/>
      <c r="AR1351" s="17"/>
      <c r="AS1351" s="17"/>
      <c r="AT1351" s="17"/>
      <c r="AU1351" s="17"/>
      <c r="AV1351" s="17"/>
      <c r="AW1351" s="17"/>
      <c r="AX1351" s="17"/>
      <c r="AY1351" s="17"/>
      <c r="AZ1351" s="17"/>
      <c r="BA1351" s="17"/>
      <c r="BB1351" s="17"/>
      <c r="BC1351" s="17"/>
      <c r="BD1351" s="17"/>
      <c r="BE1351" s="17"/>
      <c r="BF1351" s="17"/>
      <c r="BG1351" s="17"/>
      <c r="BH1351" s="17"/>
      <c r="BI1351" s="17"/>
      <c r="BJ1351" s="17"/>
      <c r="BK1351" s="17"/>
      <c r="BL1351" s="17"/>
      <c r="BM1351" s="17"/>
      <c r="BN1351" s="17"/>
      <c r="BO1351" s="17"/>
      <c r="BP1351" s="17"/>
      <c r="BQ1351" s="17"/>
      <c r="BR1351" s="17"/>
      <c r="BS1351" s="17"/>
      <c r="BT1351" s="17"/>
      <c r="BU1351" s="17"/>
      <c r="BV1351" s="17"/>
      <c r="BW1351" s="17"/>
      <c r="BX1351" s="17"/>
      <c r="BY1351" s="17"/>
      <c r="BZ1351" s="17"/>
      <c r="CA1351" s="17"/>
      <c r="CB1351" s="17"/>
      <c r="CC1351" s="17"/>
      <c r="CD1351" s="17"/>
      <c r="CE1351" s="17"/>
      <c r="CF1351" s="17"/>
      <c r="CG1351" s="17"/>
      <c r="CH1351" s="17"/>
      <c r="CI1351" s="17"/>
      <c r="CJ1351" s="17"/>
      <c r="CK1351" s="17"/>
      <c r="CL1351" s="17"/>
      <c r="CM1351" s="17"/>
      <c r="CN1351" s="17"/>
      <c r="CO1351" s="17"/>
      <c r="CP1351" s="17"/>
      <c r="CQ1351" s="17"/>
      <c r="CR1351" s="17"/>
    </row>
    <row r="1352" spans="2:96" x14ac:dyDescent="0.25">
      <c r="B1352" s="24" t="s">
        <v>600</v>
      </c>
      <c r="C1352" s="17"/>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c r="AD1352" s="17"/>
      <c r="AE1352" s="17"/>
      <c r="AF1352" s="17"/>
      <c r="AG1352" s="17"/>
      <c r="AH1352" s="17"/>
      <c r="AI1352" s="17"/>
      <c r="AJ1352" s="17"/>
      <c r="AK1352" s="17"/>
      <c r="AL1352" s="17"/>
      <c r="AM1352" s="17"/>
      <c r="AN1352" s="17"/>
      <c r="AO1352" s="17"/>
      <c r="AP1352" s="17"/>
      <c r="AQ1352" s="17"/>
      <c r="AR1352" s="17"/>
      <c r="AS1352" s="17"/>
      <c r="AT1352" s="17"/>
      <c r="AU1352" s="17"/>
      <c r="AV1352" s="17"/>
      <c r="AW1352" s="17"/>
      <c r="AX1352" s="17"/>
      <c r="AY1352" s="17"/>
      <c r="AZ1352" s="17"/>
      <c r="BA1352" s="17"/>
      <c r="BB1352" s="17"/>
      <c r="BC1352" s="17"/>
      <c r="BD1352" s="17"/>
      <c r="BE1352" s="17"/>
      <c r="BF1352" s="17"/>
      <c r="BG1352" s="17"/>
      <c r="BH1352" s="17"/>
      <c r="BI1352" s="17"/>
      <c r="BJ1352" s="17"/>
      <c r="BK1352" s="17"/>
      <c r="BL1352" s="17"/>
      <c r="BM1352" s="17"/>
      <c r="BN1352" s="17"/>
      <c r="BO1352" s="17"/>
      <c r="BP1352" s="17"/>
      <c r="BQ1352" s="17"/>
      <c r="BR1352" s="17"/>
      <c r="BS1352" s="17"/>
      <c r="BT1352" s="17"/>
      <c r="BU1352" s="17"/>
      <c r="BV1352" s="17"/>
      <c r="BW1352" s="17"/>
      <c r="BX1352" s="17"/>
      <c r="BY1352" s="17"/>
      <c r="BZ1352" s="17"/>
      <c r="CA1352" s="17"/>
      <c r="CB1352" s="17"/>
      <c r="CC1352" s="17"/>
      <c r="CD1352" s="17"/>
      <c r="CE1352" s="17"/>
      <c r="CF1352" s="17"/>
      <c r="CG1352" s="17"/>
      <c r="CH1352" s="17"/>
      <c r="CI1352" s="17"/>
      <c r="CJ1352" s="17"/>
      <c r="CK1352" s="17"/>
      <c r="CL1352" s="17"/>
      <c r="CM1352" s="17"/>
      <c r="CN1352" s="17"/>
      <c r="CO1352" s="17"/>
      <c r="CP1352" s="17"/>
      <c r="CQ1352" s="17"/>
      <c r="CR1352" s="17"/>
    </row>
    <row r="1353" spans="2:96" x14ac:dyDescent="0.25">
      <c r="B1353" t="s">
        <v>590</v>
      </c>
      <c r="C1353" s="17">
        <v>0.50759241639763497</v>
      </c>
      <c r="D1353" s="17">
        <v>0.49425996081278201</v>
      </c>
      <c r="E1353" s="17">
        <v>0.52141425676638398</v>
      </c>
      <c r="F1353" s="17"/>
      <c r="G1353" s="17">
        <v>0.391115013710576</v>
      </c>
      <c r="H1353" s="17">
        <v>0.51164147921639402</v>
      </c>
      <c r="I1353" s="17">
        <v>0.54999177350252104</v>
      </c>
      <c r="J1353" s="17">
        <v>0.49279432632771802</v>
      </c>
      <c r="K1353" s="17">
        <v>0.54377500559170799</v>
      </c>
      <c r="L1353" s="17">
        <v>0.53670232412350305</v>
      </c>
      <c r="M1353" s="17"/>
      <c r="N1353" s="17">
        <v>0.45795819596017701</v>
      </c>
      <c r="O1353" s="17">
        <v>0.56319311325674504</v>
      </c>
      <c r="P1353" s="17">
        <v>0.52817950957804705</v>
      </c>
      <c r="Q1353" s="17">
        <v>0.48591567169229199</v>
      </c>
      <c r="R1353" s="17"/>
      <c r="S1353" s="17">
        <v>0.46359350706663</v>
      </c>
      <c r="T1353" s="17">
        <v>0.54508122390583102</v>
      </c>
      <c r="U1353" s="17">
        <v>0.448696614408646</v>
      </c>
      <c r="V1353" s="17">
        <v>0.54419963968856899</v>
      </c>
      <c r="W1353" s="17">
        <v>0.47571621851076701</v>
      </c>
      <c r="X1353" s="17">
        <v>0.480774375309375</v>
      </c>
      <c r="Y1353" s="17">
        <v>0.59958987369272498</v>
      </c>
      <c r="Z1353" s="17">
        <v>0.415776692545477</v>
      </c>
      <c r="AA1353" s="17">
        <v>0.42481118997905498</v>
      </c>
      <c r="AB1353" s="17">
        <v>0.56489253395184502</v>
      </c>
      <c r="AC1353" s="17">
        <v>0.55286817809354305</v>
      </c>
      <c r="AD1353" s="17">
        <v>0.64409492754161102</v>
      </c>
      <c r="AE1353" s="17"/>
      <c r="AF1353" s="17">
        <v>0.481239338440973</v>
      </c>
      <c r="AG1353" s="17">
        <v>0.49793055615138199</v>
      </c>
      <c r="AH1353" s="17">
        <v>0.42271269525423999</v>
      </c>
      <c r="AI1353" s="17">
        <v>0.67989610282931201</v>
      </c>
      <c r="AJ1353" s="17">
        <v>0.51823330707988902</v>
      </c>
      <c r="AK1353" s="17"/>
      <c r="AL1353" s="17">
        <v>0.50928230670447605</v>
      </c>
      <c r="AM1353" s="17">
        <v>0.50866676787802001</v>
      </c>
      <c r="AN1353" s="17">
        <v>0.47458189949761997</v>
      </c>
      <c r="AO1353" s="17"/>
      <c r="AP1353" s="17">
        <v>0.525038819244942</v>
      </c>
      <c r="AQ1353" s="17">
        <v>0.56345046996354398</v>
      </c>
      <c r="AR1353" s="17">
        <v>0.46464545953111103</v>
      </c>
      <c r="AS1353" s="17">
        <v>0.39639807136726701</v>
      </c>
      <c r="AT1353" s="17">
        <v>0.49872993016140399</v>
      </c>
      <c r="AU1353" s="17"/>
      <c r="AV1353" s="17" t="s">
        <v>131</v>
      </c>
      <c r="AW1353" s="17">
        <v>0.56044271215775399</v>
      </c>
      <c r="AX1353" s="17">
        <v>0.41071204748294798</v>
      </c>
      <c r="AY1353" s="17">
        <v>0.47273880228352999</v>
      </c>
      <c r="AZ1353" s="17">
        <v>0.51457712650819698</v>
      </c>
      <c r="BA1353" s="17">
        <v>0.60516448330129602</v>
      </c>
      <c r="BB1353" s="17">
        <v>0.54049016975066699</v>
      </c>
      <c r="BC1353" s="17">
        <v>0.48167008394011401</v>
      </c>
      <c r="BD1353" s="17">
        <v>0.56632100409317498</v>
      </c>
      <c r="BE1353" s="17">
        <v>0.41659335851540402</v>
      </c>
      <c r="BF1353" s="17">
        <v>0.62074049386904595</v>
      </c>
      <c r="BG1353" s="17">
        <v>0.387734369251994</v>
      </c>
      <c r="BH1353" s="17">
        <v>0.43001388373221799</v>
      </c>
      <c r="BI1353" s="17">
        <v>0.49720105133671499</v>
      </c>
      <c r="BJ1353" s="17">
        <v>0.38058451983914099</v>
      </c>
      <c r="BK1353" s="17">
        <v>0.38498584553035098</v>
      </c>
      <c r="BL1353" s="17"/>
      <c r="BM1353" s="17">
        <v>0.47706355997212002</v>
      </c>
      <c r="BN1353" s="17">
        <v>0.57521981475404604</v>
      </c>
      <c r="BO1353" s="17">
        <v>0.50123624124477695</v>
      </c>
      <c r="BP1353" s="17">
        <v>0.51516644151618896</v>
      </c>
      <c r="BQ1353" s="17">
        <v>0.52093286207651901</v>
      </c>
      <c r="BR1353" s="17">
        <v>0.25234804070509498</v>
      </c>
      <c r="BS1353" s="17"/>
      <c r="BT1353" s="17">
        <v>0.50318093865635305</v>
      </c>
      <c r="BU1353" s="17">
        <v>0.51967477012907204</v>
      </c>
      <c r="BV1353" s="17"/>
      <c r="BW1353" s="17">
        <v>0.51969306740577004</v>
      </c>
      <c r="BX1353" s="17">
        <v>0.49977965886178299</v>
      </c>
      <c r="BY1353" s="17"/>
      <c r="BZ1353" s="17">
        <v>0.51517075693293701</v>
      </c>
      <c r="CA1353" s="17">
        <v>0.49740063134448698</v>
      </c>
      <c r="CB1353" s="17">
        <v>0.56303097081835396</v>
      </c>
      <c r="CC1353" s="17"/>
      <c r="CD1353" s="17">
        <v>0.49175233696794102</v>
      </c>
      <c r="CE1353" s="17">
        <v>0.62421185758380204</v>
      </c>
      <c r="CF1353" s="17">
        <v>0.63128346005050096</v>
      </c>
      <c r="CG1353" s="17"/>
      <c r="CH1353" s="17">
        <v>0.47567691155952802</v>
      </c>
      <c r="CI1353" s="17">
        <v>0.64017236615427198</v>
      </c>
      <c r="CJ1353" s="17">
        <v>0.62382420957759099</v>
      </c>
      <c r="CK1353" s="17"/>
      <c r="CL1353" s="17">
        <v>0.48877535497348701</v>
      </c>
      <c r="CM1353" s="17">
        <v>0.52592589036555304</v>
      </c>
      <c r="CN1353" s="17"/>
      <c r="CO1353" s="17">
        <v>0.43003614515954097</v>
      </c>
      <c r="CP1353" s="17">
        <v>0.48366380622503202</v>
      </c>
      <c r="CQ1353" s="17">
        <v>0.50738277242595098</v>
      </c>
      <c r="CR1353" s="17">
        <v>0.587494115304392</v>
      </c>
    </row>
    <row r="1354" spans="2:96" x14ac:dyDescent="0.25">
      <c r="B1354" t="s">
        <v>589</v>
      </c>
      <c r="C1354" s="17">
        <v>0.49644182322894098</v>
      </c>
      <c r="D1354" s="17">
        <v>0.47683745078408901</v>
      </c>
      <c r="E1354" s="17">
        <v>0.51676579916403098</v>
      </c>
      <c r="F1354" s="17"/>
      <c r="G1354" s="17">
        <v>0.38507435924686101</v>
      </c>
      <c r="H1354" s="17">
        <v>0.41473278677250203</v>
      </c>
      <c r="I1354" s="17">
        <v>0.504974926146323</v>
      </c>
      <c r="J1354" s="17">
        <v>0.56221232725361703</v>
      </c>
      <c r="K1354" s="17">
        <v>0.52998074994321798</v>
      </c>
      <c r="L1354" s="17">
        <v>0.56601580898449999</v>
      </c>
      <c r="M1354" s="17"/>
      <c r="N1354" s="17">
        <v>0.54080940639732999</v>
      </c>
      <c r="O1354" s="17">
        <v>0.51804974054970598</v>
      </c>
      <c r="P1354" s="17">
        <v>0.46592260343730701</v>
      </c>
      <c r="Q1354" s="17">
        <v>0.46346068873145302</v>
      </c>
      <c r="R1354" s="17"/>
      <c r="S1354" s="17">
        <v>0.44866713381642698</v>
      </c>
      <c r="T1354" s="17">
        <v>0.60339291440104603</v>
      </c>
      <c r="U1354" s="17">
        <v>0.54461141339894104</v>
      </c>
      <c r="V1354" s="17">
        <v>0.44430651891012701</v>
      </c>
      <c r="W1354" s="17">
        <v>0.38261936175345501</v>
      </c>
      <c r="X1354" s="17">
        <v>0.56123012933499505</v>
      </c>
      <c r="Y1354" s="17">
        <v>0.52105430934061503</v>
      </c>
      <c r="Z1354" s="17">
        <v>0.76108258307862697</v>
      </c>
      <c r="AA1354" s="17">
        <v>0.498743772630866</v>
      </c>
      <c r="AB1354" s="17">
        <v>0.41218828808288399</v>
      </c>
      <c r="AC1354" s="17">
        <v>0.542789654370462</v>
      </c>
      <c r="AD1354" s="17">
        <v>0.31422878539790899</v>
      </c>
      <c r="AE1354" s="17"/>
      <c r="AF1354" s="17">
        <v>0.45500704141917803</v>
      </c>
      <c r="AG1354" s="17">
        <v>0.52228016532622201</v>
      </c>
      <c r="AH1354" s="17">
        <v>0.57426094079122203</v>
      </c>
      <c r="AI1354" s="17">
        <v>0.67350712951348501</v>
      </c>
      <c r="AJ1354" s="17">
        <v>0.56012832908810495</v>
      </c>
      <c r="AK1354" s="17"/>
      <c r="AL1354" s="17">
        <v>0.40335094077943401</v>
      </c>
      <c r="AM1354" s="17">
        <v>0.52915823296171505</v>
      </c>
      <c r="AN1354" s="17">
        <v>0.502212087948821</v>
      </c>
      <c r="AO1354" s="17"/>
      <c r="AP1354" s="17">
        <v>0.50335296241827199</v>
      </c>
      <c r="AQ1354" s="17">
        <v>0.515184518029005</v>
      </c>
      <c r="AR1354" s="17">
        <v>0.49007906907196902</v>
      </c>
      <c r="AS1354" s="17">
        <v>0.43826712403843199</v>
      </c>
      <c r="AT1354" s="17">
        <v>0.432346850835577</v>
      </c>
      <c r="AU1354" s="17"/>
      <c r="AV1354" s="17" t="s">
        <v>131</v>
      </c>
      <c r="AW1354" s="17">
        <v>0.47199751439869903</v>
      </c>
      <c r="AX1354" s="17">
        <v>0.56944521568639805</v>
      </c>
      <c r="AY1354" s="17">
        <v>0.51367046812795902</v>
      </c>
      <c r="AZ1354" s="17">
        <v>0.40074323921504001</v>
      </c>
      <c r="BA1354" s="17">
        <v>0.47925833622194502</v>
      </c>
      <c r="BB1354" s="17">
        <v>0.59791263420034602</v>
      </c>
      <c r="BC1354" s="17">
        <v>0.39126983065972198</v>
      </c>
      <c r="BD1354" s="17">
        <v>0.58966679846158099</v>
      </c>
      <c r="BE1354" s="17">
        <v>0.45483151305075498</v>
      </c>
      <c r="BF1354" s="17">
        <v>0.615193653036327</v>
      </c>
      <c r="BG1354" s="17">
        <v>0.45937611183951299</v>
      </c>
      <c r="BH1354" s="17">
        <v>0.53450472652967396</v>
      </c>
      <c r="BI1354" s="17">
        <v>0.24793279053852099</v>
      </c>
      <c r="BJ1354" s="17">
        <v>0.30240038998788699</v>
      </c>
      <c r="BK1354" s="17">
        <v>0.45088886742512801</v>
      </c>
      <c r="BL1354" s="17"/>
      <c r="BM1354" s="17">
        <v>0.43501013569479002</v>
      </c>
      <c r="BN1354" s="17">
        <v>0.54214827816782096</v>
      </c>
      <c r="BO1354" s="17">
        <v>0.48352811072479002</v>
      </c>
      <c r="BP1354" s="17">
        <v>0.46345828788830901</v>
      </c>
      <c r="BQ1354" s="17">
        <v>0.55221164464239403</v>
      </c>
      <c r="BR1354" s="17">
        <v>0.58413535859700705</v>
      </c>
      <c r="BS1354" s="17"/>
      <c r="BT1354" s="17">
        <v>0.46206165472861699</v>
      </c>
      <c r="BU1354" s="17">
        <v>0.55978477426200901</v>
      </c>
      <c r="BV1354" s="17"/>
      <c r="BW1354" s="17">
        <v>0.48314228177042601</v>
      </c>
      <c r="BX1354" s="17">
        <v>0.51550189639972499</v>
      </c>
      <c r="BY1354" s="17"/>
      <c r="BZ1354" s="17">
        <v>0.50590452591096402</v>
      </c>
      <c r="CA1354" s="17">
        <v>0.50547994448826306</v>
      </c>
      <c r="CB1354" s="17">
        <v>0.37079589704958299</v>
      </c>
      <c r="CC1354" s="17"/>
      <c r="CD1354" s="17">
        <v>0.49500440192600598</v>
      </c>
      <c r="CE1354" s="17">
        <v>0.485165706781162</v>
      </c>
      <c r="CF1354" s="17">
        <v>0.51799214091018597</v>
      </c>
      <c r="CG1354" s="17"/>
      <c r="CH1354" s="17">
        <v>0.52607322337415896</v>
      </c>
      <c r="CI1354" s="17">
        <v>0.34701462257969001</v>
      </c>
      <c r="CJ1354" s="17">
        <v>0.56276656029973104</v>
      </c>
      <c r="CK1354" s="17"/>
      <c r="CL1354" s="17">
        <v>0.48991563430266899</v>
      </c>
      <c r="CM1354" s="17">
        <v>0.494774002848058</v>
      </c>
      <c r="CN1354" s="17"/>
      <c r="CO1354" s="17">
        <v>0.32221498158116901</v>
      </c>
      <c r="CP1354" s="17">
        <v>0.44615697535681897</v>
      </c>
      <c r="CQ1354" s="17">
        <v>0.49885673037970502</v>
      </c>
      <c r="CR1354" s="17">
        <v>0.66302592371105296</v>
      </c>
    </row>
    <row r="1355" spans="2:96" x14ac:dyDescent="0.25">
      <c r="B1355" t="s">
        <v>591</v>
      </c>
      <c r="C1355" s="17">
        <v>0.383731307980892</v>
      </c>
      <c r="D1355" s="17">
        <v>0.37079016374517099</v>
      </c>
      <c r="E1355" s="17">
        <v>0.39714747341843498</v>
      </c>
      <c r="F1355" s="17"/>
      <c r="G1355" s="17">
        <v>0.365805534740136</v>
      </c>
      <c r="H1355" s="17">
        <v>0.43875591742488501</v>
      </c>
      <c r="I1355" s="17">
        <v>0.42117357003349798</v>
      </c>
      <c r="J1355" s="17">
        <v>0.38745964890263201</v>
      </c>
      <c r="K1355" s="17">
        <v>0.432358814809084</v>
      </c>
      <c r="L1355" s="17">
        <v>0.26677844482160901</v>
      </c>
      <c r="M1355" s="17"/>
      <c r="N1355" s="17">
        <v>0.27985632544290101</v>
      </c>
      <c r="O1355" s="17">
        <v>0.35678802644220098</v>
      </c>
      <c r="P1355" s="17">
        <v>0.43516976496429399</v>
      </c>
      <c r="Q1355" s="17">
        <v>0.47403557451853201</v>
      </c>
      <c r="R1355" s="17"/>
      <c r="S1355" s="17">
        <v>0.34434711595617501</v>
      </c>
      <c r="T1355" s="17">
        <v>0.37780988703325602</v>
      </c>
      <c r="U1355" s="17">
        <v>0.247814934412634</v>
      </c>
      <c r="V1355" s="17">
        <v>0.54934399920058796</v>
      </c>
      <c r="W1355" s="17">
        <v>0.41609374318046899</v>
      </c>
      <c r="X1355" s="17">
        <v>0.30002099148450101</v>
      </c>
      <c r="Y1355" s="17">
        <v>0.48883318058191499</v>
      </c>
      <c r="Z1355" s="17">
        <v>0.45347237971278298</v>
      </c>
      <c r="AA1355" s="17">
        <v>0.35779530036098001</v>
      </c>
      <c r="AB1355" s="17">
        <v>0.48964611587288098</v>
      </c>
      <c r="AC1355" s="17">
        <v>0.32348500891524601</v>
      </c>
      <c r="AD1355" s="17">
        <v>0.13503898685636601</v>
      </c>
      <c r="AE1355" s="17"/>
      <c r="AF1355" s="17">
        <v>0.36023601026186902</v>
      </c>
      <c r="AG1355" s="17">
        <v>0.38110131058871399</v>
      </c>
      <c r="AH1355" s="17">
        <v>0.33520077114651198</v>
      </c>
      <c r="AI1355" s="17">
        <v>0.56335869157328899</v>
      </c>
      <c r="AJ1355" s="17">
        <v>0.47159721751549799</v>
      </c>
      <c r="AK1355" s="17"/>
      <c r="AL1355" s="17">
        <v>0.36467878789804797</v>
      </c>
      <c r="AM1355" s="17">
        <v>0.38574939594806001</v>
      </c>
      <c r="AN1355" s="17">
        <v>0.46023824829087601</v>
      </c>
      <c r="AO1355" s="17"/>
      <c r="AP1355" s="17">
        <v>0.39279977273933198</v>
      </c>
      <c r="AQ1355" s="17">
        <v>0.408452941372977</v>
      </c>
      <c r="AR1355" s="17">
        <v>0.30441941136314399</v>
      </c>
      <c r="AS1355" s="17">
        <v>0.38143243499283602</v>
      </c>
      <c r="AT1355" s="17">
        <v>0.65714905311400396</v>
      </c>
      <c r="AU1355" s="17"/>
      <c r="AV1355" s="17" t="s">
        <v>131</v>
      </c>
      <c r="AW1355" s="17">
        <v>0.55372677713912699</v>
      </c>
      <c r="AX1355" s="17">
        <v>0.53112581901047595</v>
      </c>
      <c r="AY1355" s="17">
        <v>0.36817315514429899</v>
      </c>
      <c r="AZ1355" s="17">
        <v>0.43303291339172401</v>
      </c>
      <c r="BA1355" s="17">
        <v>0.43155218002734103</v>
      </c>
      <c r="BB1355" s="17">
        <v>0.29767650452695299</v>
      </c>
      <c r="BC1355" s="17">
        <v>0.41494091713266101</v>
      </c>
      <c r="BD1355" s="17">
        <v>0.32930001885119098</v>
      </c>
      <c r="BE1355" s="17">
        <v>0.44878700417391298</v>
      </c>
      <c r="BF1355" s="17">
        <v>0.31230044034231502</v>
      </c>
      <c r="BG1355" s="17">
        <v>0.346345914942843</v>
      </c>
      <c r="BH1355" s="17">
        <v>0.31878664974130699</v>
      </c>
      <c r="BI1355" s="17">
        <v>0.60041093468625095</v>
      </c>
      <c r="BJ1355" s="17">
        <v>0.25904964570384698</v>
      </c>
      <c r="BK1355" s="17">
        <v>0.26512133256769599</v>
      </c>
      <c r="BL1355" s="17"/>
      <c r="BM1355" s="17">
        <v>0.39206145440051499</v>
      </c>
      <c r="BN1355" s="17">
        <v>0.43174125206222302</v>
      </c>
      <c r="BO1355" s="17">
        <v>0.37768428958831901</v>
      </c>
      <c r="BP1355" s="17">
        <v>0.32940604715446598</v>
      </c>
      <c r="BQ1355" s="17">
        <v>0.37409892027605701</v>
      </c>
      <c r="BR1355" s="17">
        <v>0.28013029271287399</v>
      </c>
      <c r="BS1355" s="17"/>
      <c r="BT1355" s="17">
        <v>0.36896638494209899</v>
      </c>
      <c r="BU1355" s="17">
        <v>0.40190266972710498</v>
      </c>
      <c r="BV1355" s="17"/>
      <c r="BW1355" s="17">
        <v>0.382568304629676</v>
      </c>
      <c r="BX1355" s="17">
        <v>0.35105187546619399</v>
      </c>
      <c r="BY1355" s="17"/>
      <c r="BZ1355" s="17">
        <v>0.38480257510612598</v>
      </c>
      <c r="CA1355" s="17">
        <v>0.40848062686961001</v>
      </c>
      <c r="CB1355" s="17">
        <v>0.34831956276763898</v>
      </c>
      <c r="CC1355" s="17"/>
      <c r="CD1355" s="17">
        <v>0.36847915839951001</v>
      </c>
      <c r="CE1355" s="17">
        <v>0.43981452315792602</v>
      </c>
      <c r="CF1355" s="17">
        <v>0.42239005492276599</v>
      </c>
      <c r="CG1355" s="17"/>
      <c r="CH1355" s="17">
        <v>0.38781763342048198</v>
      </c>
      <c r="CI1355" s="17">
        <v>0.39643321124249098</v>
      </c>
      <c r="CJ1355" s="17">
        <v>0.39684090405069999</v>
      </c>
      <c r="CK1355" s="17"/>
      <c r="CL1355" s="17">
        <v>0.34384853472045102</v>
      </c>
      <c r="CM1355" s="17">
        <v>0.424327398121357</v>
      </c>
      <c r="CN1355" s="17"/>
      <c r="CO1355" s="17">
        <v>0.24899341834934799</v>
      </c>
      <c r="CP1355" s="17">
        <v>0.35731908882444202</v>
      </c>
      <c r="CQ1355" s="17">
        <v>0.38151468160576402</v>
      </c>
      <c r="CR1355" s="17">
        <v>0.49576327780332002</v>
      </c>
    </row>
    <row r="1356" spans="2:96" x14ac:dyDescent="0.25">
      <c r="B1356" t="s">
        <v>592</v>
      </c>
      <c r="C1356" s="17">
        <v>0.318637966013751</v>
      </c>
      <c r="D1356" s="17">
        <v>0.31096688296189701</v>
      </c>
      <c r="E1356" s="17">
        <v>0.32659062595124799</v>
      </c>
      <c r="F1356" s="17"/>
      <c r="G1356" s="17">
        <v>0.21162436391630801</v>
      </c>
      <c r="H1356" s="17">
        <v>0.31319678006419199</v>
      </c>
      <c r="I1356" s="17">
        <v>0.35776692379041902</v>
      </c>
      <c r="J1356" s="17">
        <v>0.28166490046433001</v>
      </c>
      <c r="K1356" s="17">
        <v>0.31024372839290298</v>
      </c>
      <c r="L1356" s="17">
        <v>0.40865526365774901</v>
      </c>
      <c r="M1356" s="17"/>
      <c r="N1356" s="17">
        <v>0.36688047114203298</v>
      </c>
      <c r="O1356" s="17">
        <v>0.307229647452402</v>
      </c>
      <c r="P1356" s="17">
        <v>0.30646974918168901</v>
      </c>
      <c r="Q1356" s="17">
        <v>0.29549711063022599</v>
      </c>
      <c r="R1356" s="17"/>
      <c r="S1356" s="17">
        <v>0.285378520156164</v>
      </c>
      <c r="T1356" s="17">
        <v>0.37049276203230302</v>
      </c>
      <c r="U1356" s="17">
        <v>0.39536446432540101</v>
      </c>
      <c r="V1356" s="17">
        <v>0.28913107186652998</v>
      </c>
      <c r="W1356" s="17">
        <v>0.27749779424452098</v>
      </c>
      <c r="X1356" s="17">
        <v>0.36799737050468501</v>
      </c>
      <c r="Y1356" s="17">
        <v>0.39623686825235499</v>
      </c>
      <c r="Z1356" s="17">
        <v>0.28302118315718</v>
      </c>
      <c r="AA1356" s="17">
        <v>0.41662065335010401</v>
      </c>
      <c r="AB1356" s="17">
        <v>0.25424978646537699</v>
      </c>
      <c r="AC1356" s="17">
        <v>0.18023761256568799</v>
      </c>
      <c r="AD1356" s="17">
        <v>0.116898608045859</v>
      </c>
      <c r="AE1356" s="17"/>
      <c r="AF1356" s="17">
        <v>0.26979553495049302</v>
      </c>
      <c r="AG1356" s="17">
        <v>0.318768906370825</v>
      </c>
      <c r="AH1356" s="17">
        <v>0.51440147290189797</v>
      </c>
      <c r="AI1356" s="17">
        <v>0.12983691378752901</v>
      </c>
      <c r="AJ1356" s="17">
        <v>0.44136958484501398</v>
      </c>
      <c r="AK1356" s="17"/>
      <c r="AL1356" s="17">
        <v>0.29509540289349401</v>
      </c>
      <c r="AM1356" s="17">
        <v>0.28057701756690401</v>
      </c>
      <c r="AN1356" s="17">
        <v>0.470789635793536</v>
      </c>
      <c r="AO1356" s="17"/>
      <c r="AP1356" s="17">
        <v>0.268632932775067</v>
      </c>
      <c r="AQ1356" s="17">
        <v>0.34494349197491297</v>
      </c>
      <c r="AR1356" s="17">
        <v>0.28871992996367501</v>
      </c>
      <c r="AS1356" s="17">
        <v>0.32740230085778999</v>
      </c>
      <c r="AT1356" s="17">
        <v>0.54097343947422605</v>
      </c>
      <c r="AU1356" s="17"/>
      <c r="AV1356" s="17" t="s">
        <v>131</v>
      </c>
      <c r="AW1356" s="17">
        <v>0.213948013777778</v>
      </c>
      <c r="AX1356" s="17">
        <v>0.22864906283242001</v>
      </c>
      <c r="AY1356" s="17">
        <v>0.38602397833482199</v>
      </c>
      <c r="AZ1356" s="17">
        <v>0.25331738092453099</v>
      </c>
      <c r="BA1356" s="17">
        <v>0.37826325537810501</v>
      </c>
      <c r="BB1356" s="17">
        <v>0.28178274377880902</v>
      </c>
      <c r="BC1356" s="17">
        <v>0.24229174295488601</v>
      </c>
      <c r="BD1356" s="17">
        <v>0.20171626868299</v>
      </c>
      <c r="BE1356" s="17">
        <v>0.33311741115073701</v>
      </c>
      <c r="BF1356" s="17">
        <v>0.43522734161981502</v>
      </c>
      <c r="BG1356" s="17">
        <v>0.42175149726866201</v>
      </c>
      <c r="BH1356" s="17">
        <v>0.430857382588825</v>
      </c>
      <c r="BI1356" s="17">
        <v>0.31888552886640997</v>
      </c>
      <c r="BJ1356" s="17">
        <v>0.53565408559134298</v>
      </c>
      <c r="BK1356" s="17">
        <v>0.217302688918149</v>
      </c>
      <c r="BL1356" s="17"/>
      <c r="BM1356" s="17">
        <v>0.29692280286362599</v>
      </c>
      <c r="BN1356" s="17">
        <v>0.36651266905504098</v>
      </c>
      <c r="BO1356" s="17">
        <v>0.30923918817871698</v>
      </c>
      <c r="BP1356" s="17">
        <v>0.21882213044481399</v>
      </c>
      <c r="BQ1356" s="17">
        <v>0.38626892963846399</v>
      </c>
      <c r="BR1356" s="17">
        <v>0.38702002860861201</v>
      </c>
      <c r="BS1356" s="17"/>
      <c r="BT1356" s="17">
        <v>0.30685468970456298</v>
      </c>
      <c r="BU1356" s="17">
        <v>0.33210472777538602</v>
      </c>
      <c r="BV1356" s="17"/>
      <c r="BW1356" s="17">
        <v>0.32563974168044202</v>
      </c>
      <c r="BX1356" s="17">
        <v>0.33304481329587199</v>
      </c>
      <c r="BY1356" s="17"/>
      <c r="BZ1356" s="17">
        <v>0.31887633695280998</v>
      </c>
      <c r="CA1356" s="17">
        <v>0.34207125859772403</v>
      </c>
      <c r="CB1356" s="17">
        <v>0.29329557939574502</v>
      </c>
      <c r="CC1356" s="17"/>
      <c r="CD1356" s="17">
        <v>0.32923144998572701</v>
      </c>
      <c r="CE1356" s="17">
        <v>0.27370728107618902</v>
      </c>
      <c r="CF1356" s="17">
        <v>0.28072026018427298</v>
      </c>
      <c r="CG1356" s="17"/>
      <c r="CH1356" s="17">
        <v>0.34347819617315001</v>
      </c>
      <c r="CI1356" s="17">
        <v>0.24829049756576199</v>
      </c>
      <c r="CJ1356" s="17">
        <v>0.27903111772705202</v>
      </c>
      <c r="CK1356" s="17"/>
      <c r="CL1356" s="17">
        <v>0.33531795832163303</v>
      </c>
      <c r="CM1356" s="17">
        <v>0.31452285214689102</v>
      </c>
      <c r="CN1356" s="17"/>
      <c r="CO1356" s="17">
        <v>0.29184466356543698</v>
      </c>
      <c r="CP1356" s="17">
        <v>0.32513230639373503</v>
      </c>
      <c r="CQ1356" s="17">
        <v>0.30776329912068801</v>
      </c>
      <c r="CR1356" s="17">
        <v>0.338601021594929</v>
      </c>
    </row>
    <row r="1357" spans="2:96" x14ac:dyDescent="0.25">
      <c r="B1357" t="s">
        <v>594</v>
      </c>
      <c r="C1357" s="17">
        <v>0.31150360142776501</v>
      </c>
      <c r="D1357" s="17">
        <v>0.30203823977606098</v>
      </c>
      <c r="E1357" s="17">
        <v>0.32131640124919902</v>
      </c>
      <c r="F1357" s="17"/>
      <c r="G1357" s="17">
        <v>0.28469361572382001</v>
      </c>
      <c r="H1357" s="17">
        <v>0.35787025969860198</v>
      </c>
      <c r="I1357" s="17">
        <v>0.29279532993594798</v>
      </c>
      <c r="J1357" s="17">
        <v>0.33777067164920699</v>
      </c>
      <c r="K1357" s="17">
        <v>0.27449889174275599</v>
      </c>
      <c r="L1357" s="17">
        <v>0.30349453085955902</v>
      </c>
      <c r="M1357" s="17"/>
      <c r="N1357" s="17">
        <v>0.36080328068443102</v>
      </c>
      <c r="O1357" s="17">
        <v>0.33914388024446002</v>
      </c>
      <c r="P1357" s="17">
        <v>0.32033635646977898</v>
      </c>
      <c r="Q1357" s="17">
        <v>0.22395560501401299</v>
      </c>
      <c r="R1357" s="17"/>
      <c r="S1357" s="17">
        <v>0.38622404827866202</v>
      </c>
      <c r="T1357" s="17">
        <v>0.36681197922437597</v>
      </c>
      <c r="U1357" s="17">
        <v>0.27201702021773499</v>
      </c>
      <c r="V1357" s="17">
        <v>0.27405831481792797</v>
      </c>
      <c r="W1357" s="17">
        <v>0.28321081932137998</v>
      </c>
      <c r="X1357" s="17">
        <v>0.26769229107724801</v>
      </c>
      <c r="Y1357" s="17">
        <v>0.278206047581876</v>
      </c>
      <c r="Z1357" s="17">
        <v>6.8887752843217007E-2</v>
      </c>
      <c r="AA1357" s="17">
        <v>0.37439551624470302</v>
      </c>
      <c r="AB1357" s="17">
        <v>0.29503855280154601</v>
      </c>
      <c r="AC1357" s="17">
        <v>0.26297497427962202</v>
      </c>
      <c r="AD1357" s="17">
        <v>0.24598791005402701</v>
      </c>
      <c r="AE1357" s="17"/>
      <c r="AF1357" s="17">
        <v>0.26399696882759499</v>
      </c>
      <c r="AG1357" s="17">
        <v>0.32709193342375298</v>
      </c>
      <c r="AH1357" s="17">
        <v>0.38359040643807402</v>
      </c>
      <c r="AI1357" s="17">
        <v>0.32010389717068799</v>
      </c>
      <c r="AJ1357" s="17">
        <v>0.30844569370739999</v>
      </c>
      <c r="AK1357" s="17"/>
      <c r="AL1357" s="17">
        <v>0.30524820215203402</v>
      </c>
      <c r="AM1357" s="17">
        <v>0.298808819474781</v>
      </c>
      <c r="AN1357" s="17">
        <v>0.28713045547241101</v>
      </c>
      <c r="AO1357" s="17"/>
      <c r="AP1357" s="17">
        <v>0.17512479408333601</v>
      </c>
      <c r="AQ1357" s="17">
        <v>0.30843665131714698</v>
      </c>
      <c r="AR1357" s="17">
        <v>0.35643393360463099</v>
      </c>
      <c r="AS1357" s="17">
        <v>0.471160281545838</v>
      </c>
      <c r="AT1357" s="17">
        <v>0.207380715599362</v>
      </c>
      <c r="AU1357" s="17"/>
      <c r="AV1357" s="17" t="s">
        <v>131</v>
      </c>
      <c r="AW1357" s="17">
        <v>0.38773432437240501</v>
      </c>
      <c r="AX1357" s="17">
        <v>0.180957590445123</v>
      </c>
      <c r="AY1357" s="17">
        <v>0.39395027832887602</v>
      </c>
      <c r="AZ1357" s="17">
        <v>0.171695302124074</v>
      </c>
      <c r="BA1357" s="17">
        <v>0.340697264153278</v>
      </c>
      <c r="BB1357" s="17">
        <v>0.239818530226342</v>
      </c>
      <c r="BC1357" s="17">
        <v>0.25937799938607697</v>
      </c>
      <c r="BD1357" s="17">
        <v>0.20711779706293301</v>
      </c>
      <c r="BE1357" s="17">
        <v>0.28842412543882801</v>
      </c>
      <c r="BF1357" s="17">
        <v>0.50911737917430999</v>
      </c>
      <c r="BG1357" s="17">
        <v>0.28176924790985403</v>
      </c>
      <c r="BH1357" s="17">
        <v>0.33941418063948597</v>
      </c>
      <c r="BI1357" s="17">
        <v>0.50081232994384195</v>
      </c>
      <c r="BJ1357" s="17">
        <v>0.209329846177364</v>
      </c>
      <c r="BK1357" s="17">
        <v>0.75033442526669702</v>
      </c>
      <c r="BL1357" s="17"/>
      <c r="BM1357" s="17">
        <v>0.386371178479744</v>
      </c>
      <c r="BN1357" s="17">
        <v>0.30295703620260001</v>
      </c>
      <c r="BO1357" s="17">
        <v>0.24995470134657599</v>
      </c>
      <c r="BP1357" s="17">
        <v>0.26795953578953102</v>
      </c>
      <c r="BQ1357" s="17">
        <v>0.36959208359672802</v>
      </c>
      <c r="BR1357" s="17">
        <v>0.19008396145239101</v>
      </c>
      <c r="BS1357" s="17"/>
      <c r="BT1357" s="17">
        <v>0.32883632790121298</v>
      </c>
      <c r="BU1357" s="17">
        <v>0.28714931175894698</v>
      </c>
      <c r="BV1357" s="17"/>
      <c r="BW1357" s="17">
        <v>0.33253297860528103</v>
      </c>
      <c r="BX1357" s="17">
        <v>0.28638320675413398</v>
      </c>
      <c r="BY1357" s="17"/>
      <c r="BZ1357" s="17">
        <v>0.30060532750136199</v>
      </c>
      <c r="CA1357" s="17">
        <v>0.28618460002071</v>
      </c>
      <c r="CB1357" s="17">
        <v>0.41481525526778601</v>
      </c>
      <c r="CC1357" s="17"/>
      <c r="CD1357" s="17">
        <v>0.30969400361001298</v>
      </c>
      <c r="CE1357" s="17">
        <v>0.245959247645722</v>
      </c>
      <c r="CF1357" s="17">
        <v>0.45359568684874702</v>
      </c>
      <c r="CG1357" s="17"/>
      <c r="CH1357" s="17">
        <v>0.29582828865924998</v>
      </c>
      <c r="CI1357" s="17">
        <v>0.34909010098593601</v>
      </c>
      <c r="CJ1357" s="17">
        <v>0.25449283163761799</v>
      </c>
      <c r="CK1357" s="17"/>
      <c r="CL1357" s="17">
        <v>0.35387229434088002</v>
      </c>
      <c r="CM1357" s="17">
        <v>0.26969581992927399</v>
      </c>
      <c r="CN1357" s="17"/>
      <c r="CO1357" s="17">
        <v>0.33730600684912199</v>
      </c>
      <c r="CP1357" s="17">
        <v>0.34255853513602802</v>
      </c>
      <c r="CQ1357" s="17">
        <v>0.29649177020510797</v>
      </c>
      <c r="CR1357" s="17">
        <v>0.26924008736899302</v>
      </c>
    </row>
    <row r="1358" spans="2:96" x14ac:dyDescent="0.25">
      <c r="B1358" t="s">
        <v>593</v>
      </c>
      <c r="C1358" s="17">
        <v>0.27127728215041802</v>
      </c>
      <c r="D1358" s="17">
        <v>0.31739971633104902</v>
      </c>
      <c r="E1358" s="17">
        <v>0.223461865207494</v>
      </c>
      <c r="F1358" s="17"/>
      <c r="G1358" s="17">
        <v>0.25042829747818901</v>
      </c>
      <c r="H1358" s="17">
        <v>0.29702437307302998</v>
      </c>
      <c r="I1358" s="17">
        <v>0.329962772306018</v>
      </c>
      <c r="J1358" s="17">
        <v>0.31219705635056999</v>
      </c>
      <c r="K1358" s="17">
        <v>0.182285287396521</v>
      </c>
      <c r="L1358" s="17">
        <v>0.239943816372368</v>
      </c>
      <c r="M1358" s="17"/>
      <c r="N1358" s="17">
        <v>0.33762787001103101</v>
      </c>
      <c r="O1358" s="17">
        <v>0.28234561970063299</v>
      </c>
      <c r="P1358" s="17">
        <v>0.231923876721321</v>
      </c>
      <c r="Q1358" s="17">
        <v>0.221406422964746</v>
      </c>
      <c r="R1358" s="17"/>
      <c r="S1358" s="17">
        <v>0.342932612097052</v>
      </c>
      <c r="T1358" s="17">
        <v>0.31324495937721802</v>
      </c>
      <c r="U1358" s="17">
        <v>0.21414557209107901</v>
      </c>
      <c r="V1358" s="17">
        <v>0.20458174043584501</v>
      </c>
      <c r="W1358" s="17">
        <v>0.191165924722634</v>
      </c>
      <c r="X1358" s="17">
        <v>0.26345582066628997</v>
      </c>
      <c r="Y1358" s="17">
        <v>0.315352682190222</v>
      </c>
      <c r="Z1358" s="17">
        <v>0.17722273821982701</v>
      </c>
      <c r="AA1358" s="17">
        <v>0.31510039806262402</v>
      </c>
      <c r="AB1358" s="17">
        <v>0.19982777979345701</v>
      </c>
      <c r="AC1358" s="17">
        <v>0.22266330595747799</v>
      </c>
      <c r="AD1358" s="17">
        <v>0.29361388196270499</v>
      </c>
      <c r="AE1358" s="17"/>
      <c r="AF1358" s="17">
        <v>0.222248975041068</v>
      </c>
      <c r="AG1358" s="17">
        <v>0.31040363240826802</v>
      </c>
      <c r="AH1358" s="17">
        <v>0.37843021602267501</v>
      </c>
      <c r="AI1358" s="17">
        <v>0.12983691378752901</v>
      </c>
      <c r="AJ1358" s="17">
        <v>0.34440759417586397</v>
      </c>
      <c r="AK1358" s="17"/>
      <c r="AL1358" s="17">
        <v>0.24264181177076399</v>
      </c>
      <c r="AM1358" s="17">
        <v>0.28909984403937899</v>
      </c>
      <c r="AN1358" s="17">
        <v>0.25185341179247001</v>
      </c>
      <c r="AO1358" s="17"/>
      <c r="AP1358" s="17">
        <v>0.250508221106436</v>
      </c>
      <c r="AQ1358" s="17">
        <v>0.27209280588502799</v>
      </c>
      <c r="AR1358" s="17">
        <v>0.269984984767839</v>
      </c>
      <c r="AS1358" s="17">
        <v>0.319675695014148</v>
      </c>
      <c r="AT1358" s="17">
        <v>7.73080298009238E-2</v>
      </c>
      <c r="AU1358" s="17"/>
      <c r="AV1358" s="17" t="s">
        <v>131</v>
      </c>
      <c r="AW1358" s="17">
        <v>0.15169601618808001</v>
      </c>
      <c r="AX1358" s="17">
        <v>0.167649530839904</v>
      </c>
      <c r="AY1358" s="17">
        <v>0.225585438093483</v>
      </c>
      <c r="AZ1358" s="17">
        <v>0.16192718528657199</v>
      </c>
      <c r="BA1358" s="17">
        <v>0.31103431546805599</v>
      </c>
      <c r="BB1358" s="17">
        <v>0.38491735860590698</v>
      </c>
      <c r="BC1358" s="17">
        <v>0.23353546754302901</v>
      </c>
      <c r="BD1358" s="17">
        <v>0.20095251578477799</v>
      </c>
      <c r="BE1358" s="17">
        <v>0.33813182521017299</v>
      </c>
      <c r="BF1358" s="17">
        <v>0.51966436186649401</v>
      </c>
      <c r="BG1358" s="17">
        <v>0.22997824652160101</v>
      </c>
      <c r="BH1358" s="17">
        <v>8.7814281196167604E-2</v>
      </c>
      <c r="BI1358" s="17">
        <v>0.32722289615018102</v>
      </c>
      <c r="BJ1358" s="17">
        <v>0.42103503173547602</v>
      </c>
      <c r="BK1358" s="17">
        <v>0.36481416394365901</v>
      </c>
      <c r="BL1358" s="17"/>
      <c r="BM1358" s="17">
        <v>0.31145606535880399</v>
      </c>
      <c r="BN1358" s="17">
        <v>0.26991324646032899</v>
      </c>
      <c r="BO1358" s="17">
        <v>0.27800306991263801</v>
      </c>
      <c r="BP1358" s="17">
        <v>0.205756294940594</v>
      </c>
      <c r="BQ1358" s="17">
        <v>0.345648925831952</v>
      </c>
      <c r="BR1358" s="17">
        <v>0.15837382450361101</v>
      </c>
      <c r="BS1358" s="17"/>
      <c r="BT1358" s="17">
        <v>0.25248515607086702</v>
      </c>
      <c r="BU1358" s="17">
        <v>0.30442436467867301</v>
      </c>
      <c r="BV1358" s="17"/>
      <c r="BW1358" s="17">
        <v>0.29642276688174901</v>
      </c>
      <c r="BX1358" s="17">
        <v>0.270712830287416</v>
      </c>
      <c r="BY1358" s="17"/>
      <c r="BZ1358" s="17">
        <v>0.269175777831138</v>
      </c>
      <c r="CA1358" s="17">
        <v>0.25744271267360502</v>
      </c>
      <c r="CB1358" s="17">
        <v>0.28676102292834699</v>
      </c>
      <c r="CC1358" s="17"/>
      <c r="CD1358" s="17">
        <v>0.27899436363491897</v>
      </c>
      <c r="CE1358" s="17">
        <v>0.23673954664762301</v>
      </c>
      <c r="CF1358" s="17">
        <v>0.24554601080178101</v>
      </c>
      <c r="CG1358" s="17"/>
      <c r="CH1358" s="17">
        <v>0.28318495728668103</v>
      </c>
      <c r="CI1358" s="17">
        <v>0.24195061906996301</v>
      </c>
      <c r="CJ1358" s="17">
        <v>0.183108687781594</v>
      </c>
      <c r="CK1358" s="17"/>
      <c r="CL1358" s="17">
        <v>0.29219113500680099</v>
      </c>
      <c r="CM1358" s="17">
        <v>0.26750688634457098</v>
      </c>
      <c r="CN1358" s="17"/>
      <c r="CO1358" s="17">
        <v>0.24480848583341</v>
      </c>
      <c r="CP1358" s="17">
        <v>0.26145839600850002</v>
      </c>
      <c r="CQ1358" s="17">
        <v>0.27827195270025601</v>
      </c>
      <c r="CR1358" s="17">
        <v>0.28740128716022501</v>
      </c>
    </row>
    <row r="1359" spans="2:96" x14ac:dyDescent="0.25">
      <c r="B1359" t="s">
        <v>152</v>
      </c>
      <c r="C1359" s="17">
        <v>3.4986556632118103E-2</v>
      </c>
      <c r="D1359" s="17">
        <v>3.6123770987676503E-2</v>
      </c>
      <c r="E1359" s="17">
        <v>3.3807599373454199E-2</v>
      </c>
      <c r="F1359" s="17"/>
      <c r="G1359" s="17">
        <v>0</v>
      </c>
      <c r="H1359" s="17">
        <v>6.6465435997697095E-2</v>
      </c>
      <c r="I1359" s="17">
        <v>2.7297554203034199E-2</v>
      </c>
      <c r="J1359" s="17">
        <v>4.6861860941368599E-2</v>
      </c>
      <c r="K1359" s="17">
        <v>2.6341674653636699E-2</v>
      </c>
      <c r="L1359" s="17">
        <v>3.01441111977672E-2</v>
      </c>
      <c r="M1359" s="17"/>
      <c r="N1359" s="17">
        <v>6.9007283866015703E-3</v>
      </c>
      <c r="O1359" s="17">
        <v>5.1461277234785198E-2</v>
      </c>
      <c r="P1359" s="17">
        <v>4.5865573015827797E-2</v>
      </c>
      <c r="Q1359" s="17">
        <v>3.6575002464804898E-2</v>
      </c>
      <c r="R1359" s="17"/>
      <c r="S1359" s="17">
        <v>5.9827668008659303E-2</v>
      </c>
      <c r="T1359" s="17">
        <v>2.04227752166211E-2</v>
      </c>
      <c r="U1359" s="17">
        <v>0</v>
      </c>
      <c r="V1359" s="17">
        <v>2.33245050669675E-2</v>
      </c>
      <c r="W1359" s="17">
        <v>0</v>
      </c>
      <c r="X1359" s="17">
        <v>0</v>
      </c>
      <c r="Y1359" s="17">
        <v>4.9217846968525297E-2</v>
      </c>
      <c r="Z1359" s="17">
        <v>0</v>
      </c>
      <c r="AA1359" s="17">
        <v>8.3916992300342497E-2</v>
      </c>
      <c r="AB1359" s="17">
        <v>2.0811364997498201E-2</v>
      </c>
      <c r="AC1359" s="17">
        <v>8.9722924007560406E-2</v>
      </c>
      <c r="AD1359" s="17">
        <v>0</v>
      </c>
      <c r="AE1359" s="17"/>
      <c r="AF1359" s="17">
        <v>3.1460017996674798E-2</v>
      </c>
      <c r="AG1359" s="17">
        <v>3.1047899896274898E-2</v>
      </c>
      <c r="AH1359" s="17">
        <v>4.1766832537892699E-2</v>
      </c>
      <c r="AI1359" s="17">
        <v>0</v>
      </c>
      <c r="AJ1359" s="17">
        <v>6.0529114639941199E-2</v>
      </c>
      <c r="AK1359" s="17"/>
      <c r="AL1359" s="17">
        <v>2.75313567082958E-2</v>
      </c>
      <c r="AM1359" s="17">
        <v>3.7627575400123299E-2</v>
      </c>
      <c r="AN1359" s="17">
        <v>0</v>
      </c>
      <c r="AO1359" s="17"/>
      <c r="AP1359" s="17">
        <v>2.6918970902277399E-2</v>
      </c>
      <c r="AQ1359" s="17">
        <v>2.47731160109292E-2</v>
      </c>
      <c r="AR1359" s="17">
        <v>6.07169750904831E-2</v>
      </c>
      <c r="AS1359" s="17">
        <v>3.2131324784608603E-2</v>
      </c>
      <c r="AT1359" s="17">
        <v>8.0632693654858395E-2</v>
      </c>
      <c r="AU1359" s="17"/>
      <c r="AV1359" s="17" t="s">
        <v>131</v>
      </c>
      <c r="AW1359" s="17">
        <v>4.6473405359413897E-2</v>
      </c>
      <c r="AX1359" s="17">
        <v>0</v>
      </c>
      <c r="AY1359" s="17">
        <v>5.5165041528560201E-2</v>
      </c>
      <c r="AZ1359" s="17">
        <v>3.4113752557622203E-2</v>
      </c>
      <c r="BA1359" s="17">
        <v>2.37058773591023E-2</v>
      </c>
      <c r="BB1359" s="17">
        <v>5.0693343073947197E-2</v>
      </c>
      <c r="BC1359" s="17">
        <v>6.3099404298511796E-2</v>
      </c>
      <c r="BD1359" s="17">
        <v>0</v>
      </c>
      <c r="BE1359" s="17">
        <v>0</v>
      </c>
      <c r="BF1359" s="17">
        <v>0</v>
      </c>
      <c r="BG1359" s="17">
        <v>0.18748942850601</v>
      </c>
      <c r="BH1359" s="17">
        <v>4.3579604141007797E-2</v>
      </c>
      <c r="BI1359" s="17">
        <v>0</v>
      </c>
      <c r="BJ1359" s="17">
        <v>0</v>
      </c>
      <c r="BK1359" s="17">
        <v>0</v>
      </c>
      <c r="BL1359" s="17"/>
      <c r="BM1359" s="17">
        <v>4.4712413638031898E-2</v>
      </c>
      <c r="BN1359" s="17">
        <v>3.3426480556719901E-2</v>
      </c>
      <c r="BO1359" s="17">
        <v>4.4083392790113397E-2</v>
      </c>
      <c r="BP1359" s="17">
        <v>4.4946359516362402E-2</v>
      </c>
      <c r="BQ1359" s="17">
        <v>0</v>
      </c>
      <c r="BR1359" s="17">
        <v>0</v>
      </c>
      <c r="BS1359" s="17"/>
      <c r="BT1359" s="17">
        <v>2.8092576337211E-2</v>
      </c>
      <c r="BU1359" s="17">
        <v>4.71853952608733E-2</v>
      </c>
      <c r="BV1359" s="17"/>
      <c r="BW1359" s="17">
        <v>2.2325044353694298E-2</v>
      </c>
      <c r="BX1359" s="17">
        <v>4.5764370818643402E-2</v>
      </c>
      <c r="BY1359" s="17"/>
      <c r="BZ1359" s="17">
        <v>4.1385737245856702E-2</v>
      </c>
      <c r="CA1359" s="17">
        <v>2.48255003908017E-2</v>
      </c>
      <c r="CB1359" s="17">
        <v>0</v>
      </c>
      <c r="CC1359" s="17"/>
      <c r="CD1359" s="17">
        <v>4.1365467890877299E-2</v>
      </c>
      <c r="CE1359" s="17">
        <v>0</v>
      </c>
      <c r="CF1359" s="17">
        <v>3.3829334125860401E-2</v>
      </c>
      <c r="CG1359" s="17"/>
      <c r="CH1359" s="17">
        <v>4.0945314920872701E-2</v>
      </c>
      <c r="CI1359" s="17">
        <v>0</v>
      </c>
      <c r="CJ1359" s="17">
        <v>4.6511420052320403E-2</v>
      </c>
      <c r="CK1359" s="17"/>
      <c r="CL1359" s="17">
        <v>1.7039726112227999E-2</v>
      </c>
      <c r="CM1359" s="17">
        <v>4.6729091057728198E-2</v>
      </c>
      <c r="CN1359" s="17"/>
      <c r="CO1359" s="17">
        <v>2.9500507090012101E-2</v>
      </c>
      <c r="CP1359" s="17">
        <v>2.60086995258785E-2</v>
      </c>
      <c r="CQ1359" s="17">
        <v>5.2192885657503699E-2</v>
      </c>
      <c r="CR1359" s="17">
        <v>2.0048136954836E-2</v>
      </c>
    </row>
    <row r="1360" spans="2:96" x14ac:dyDescent="0.25">
      <c r="C1360" s="17"/>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c r="AD1360" s="17"/>
      <c r="AE1360" s="17"/>
      <c r="AF1360" s="17"/>
      <c r="AG1360" s="17"/>
      <c r="AH1360" s="17"/>
      <c r="AI1360" s="17"/>
      <c r="AJ1360" s="17"/>
      <c r="AK1360" s="17"/>
      <c r="AL1360" s="17"/>
      <c r="AM1360" s="17"/>
      <c r="AN1360" s="17"/>
      <c r="AO1360" s="17"/>
      <c r="AP1360" s="17"/>
      <c r="AQ1360" s="17"/>
      <c r="AR1360" s="17"/>
      <c r="AS1360" s="17"/>
      <c r="AT1360" s="17"/>
      <c r="AU1360" s="17"/>
      <c r="AV1360" s="17"/>
      <c r="AW1360" s="17"/>
      <c r="AX1360" s="17"/>
      <c r="AY1360" s="17"/>
      <c r="AZ1360" s="17"/>
      <c r="BA1360" s="17"/>
      <c r="BB1360" s="17"/>
      <c r="BC1360" s="17"/>
      <c r="BD1360" s="17"/>
      <c r="BE1360" s="17"/>
      <c r="BF1360" s="17"/>
      <c r="BG1360" s="17"/>
      <c r="BH1360" s="17"/>
      <c r="BI1360" s="17"/>
      <c r="BJ1360" s="17"/>
      <c r="BK1360" s="17"/>
      <c r="BL1360" s="17"/>
      <c r="BM1360" s="17"/>
      <c r="BN1360" s="17"/>
      <c r="BO1360" s="17"/>
      <c r="BP1360" s="17"/>
      <c r="BQ1360" s="17"/>
      <c r="BR1360" s="17"/>
      <c r="BS1360" s="17"/>
      <c r="BT1360" s="17"/>
      <c r="BU1360" s="17"/>
      <c r="BV1360" s="17"/>
      <c r="BW1360" s="17"/>
      <c r="BX1360" s="17"/>
      <c r="BY1360" s="17"/>
      <c r="BZ1360" s="17"/>
      <c r="CA1360" s="17"/>
      <c r="CB1360" s="17"/>
      <c r="CC1360" s="17"/>
      <c r="CD1360" s="17"/>
      <c r="CE1360" s="17"/>
      <c r="CF1360" s="17"/>
      <c r="CG1360" s="17"/>
      <c r="CH1360" s="17"/>
      <c r="CI1360" s="17"/>
      <c r="CJ1360" s="17"/>
      <c r="CK1360" s="17"/>
      <c r="CL1360" s="17"/>
      <c r="CM1360" s="17"/>
      <c r="CN1360" s="17"/>
      <c r="CO1360" s="17"/>
      <c r="CP1360" s="17"/>
      <c r="CQ1360" s="17"/>
      <c r="CR1360" s="17"/>
    </row>
    <row r="1361" spans="2:96" x14ac:dyDescent="0.25">
      <c r="B1361" s="6" t="s">
        <v>601</v>
      </c>
      <c r="C1361" s="17"/>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c r="AD1361" s="17"/>
      <c r="AE1361" s="17"/>
      <c r="AF1361" s="17"/>
      <c r="AG1361" s="17"/>
      <c r="AH1361" s="17"/>
      <c r="AI1361" s="17"/>
      <c r="AJ1361" s="17"/>
      <c r="AK1361" s="17"/>
      <c r="AL1361" s="17"/>
      <c r="AM1361" s="17"/>
      <c r="AN1361" s="17"/>
      <c r="AO1361" s="17"/>
      <c r="AP1361" s="17"/>
      <c r="AQ1361" s="17"/>
      <c r="AR1361" s="17"/>
      <c r="AS1361" s="17"/>
      <c r="AT1361" s="17"/>
      <c r="AU1361" s="17"/>
      <c r="AV1361" s="17"/>
      <c r="AW1361" s="17"/>
      <c r="AX1361" s="17"/>
      <c r="AY1361" s="17"/>
      <c r="AZ1361" s="17"/>
      <c r="BA1361" s="17"/>
      <c r="BB1361" s="17"/>
      <c r="BC1361" s="17"/>
      <c r="BD1361" s="17"/>
      <c r="BE1361" s="17"/>
      <c r="BF1361" s="17"/>
      <c r="BG1361" s="17"/>
      <c r="BH1361" s="17"/>
      <c r="BI1361" s="17"/>
      <c r="BJ1361" s="17"/>
      <c r="BK1361" s="17"/>
      <c r="BL1361" s="17"/>
      <c r="BM1361" s="17"/>
      <c r="BN1361" s="17"/>
      <c r="BO1361" s="17"/>
      <c r="BP1361" s="17"/>
      <c r="BQ1361" s="17"/>
      <c r="BR1361" s="17"/>
      <c r="BS1361" s="17"/>
      <c r="BT1361" s="17"/>
      <c r="BU1361" s="17"/>
      <c r="BV1361" s="17"/>
      <c r="BW1361" s="17"/>
      <c r="BX1361" s="17"/>
      <c r="BY1361" s="17"/>
      <c r="BZ1361" s="17"/>
      <c r="CA1361" s="17"/>
      <c r="CB1361" s="17"/>
      <c r="CC1361" s="17"/>
      <c r="CD1361" s="17"/>
      <c r="CE1361" s="17"/>
      <c r="CF1361" s="17"/>
      <c r="CG1361" s="17"/>
      <c r="CH1361" s="17"/>
      <c r="CI1361" s="17"/>
      <c r="CJ1361" s="17"/>
      <c r="CK1361" s="17"/>
      <c r="CL1361" s="17"/>
      <c r="CM1361" s="17"/>
      <c r="CN1361" s="17"/>
      <c r="CO1361" s="17"/>
      <c r="CP1361" s="17"/>
      <c r="CQ1361" s="17"/>
      <c r="CR1361" s="17"/>
    </row>
    <row r="1362" spans="2:96" x14ac:dyDescent="0.25">
      <c r="B1362" s="24" t="s">
        <v>602</v>
      </c>
      <c r="C1362" s="17"/>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c r="BA1362" s="17"/>
      <c r="BB1362" s="17"/>
      <c r="BC1362" s="17"/>
      <c r="BD1362" s="17"/>
      <c r="BE1362" s="17"/>
      <c r="BF1362" s="17"/>
      <c r="BG1362" s="17"/>
      <c r="BH1362" s="17"/>
      <c r="BI1362" s="17"/>
      <c r="BJ1362" s="17"/>
      <c r="BK1362" s="17"/>
      <c r="BL1362" s="17"/>
      <c r="BM1362" s="17"/>
      <c r="BN1362" s="17"/>
      <c r="BO1362" s="17"/>
      <c r="BP1362" s="17"/>
      <c r="BQ1362" s="17"/>
      <c r="BR1362" s="17"/>
      <c r="BS1362" s="17"/>
      <c r="BT1362" s="17"/>
      <c r="BU1362" s="17"/>
      <c r="BV1362" s="17"/>
      <c r="BW1362" s="17"/>
      <c r="BX1362" s="17"/>
      <c r="BY1362" s="17"/>
      <c r="BZ1362" s="17"/>
      <c r="CA1362" s="17"/>
      <c r="CB1362" s="17"/>
      <c r="CC1362" s="17"/>
      <c r="CD1362" s="17"/>
      <c r="CE1362" s="17"/>
      <c r="CF1362" s="17"/>
      <c r="CG1362" s="17"/>
      <c r="CH1362" s="17"/>
      <c r="CI1362" s="17"/>
      <c r="CJ1362" s="17"/>
      <c r="CK1362" s="17"/>
      <c r="CL1362" s="17"/>
      <c r="CM1362" s="17"/>
      <c r="CN1362" s="17"/>
      <c r="CO1362" s="17"/>
      <c r="CP1362" s="17"/>
      <c r="CQ1362" s="17"/>
      <c r="CR1362" s="17"/>
    </row>
    <row r="1363" spans="2:96" x14ac:dyDescent="0.25">
      <c r="B1363" t="s">
        <v>589</v>
      </c>
      <c r="C1363" s="17">
        <v>0.54289234594338798</v>
      </c>
      <c r="D1363" s="17">
        <v>0.565008032248565</v>
      </c>
      <c r="E1363" s="17">
        <v>0.52235247560999698</v>
      </c>
      <c r="F1363" s="17"/>
      <c r="G1363" s="17">
        <v>0.40656692057613503</v>
      </c>
      <c r="H1363" s="17">
        <v>0.59793695028751004</v>
      </c>
      <c r="I1363" s="17">
        <v>0.55475484703578504</v>
      </c>
      <c r="J1363" s="17">
        <v>0.49714539051283602</v>
      </c>
      <c r="K1363" s="17">
        <v>0.56483483917529498</v>
      </c>
      <c r="L1363" s="17">
        <v>0.59070996789631403</v>
      </c>
      <c r="M1363" s="17"/>
      <c r="N1363" s="17">
        <v>0.51307807676824502</v>
      </c>
      <c r="O1363" s="17">
        <v>0.53413997770217403</v>
      </c>
      <c r="P1363" s="17">
        <v>0.54830073567874704</v>
      </c>
      <c r="Q1363" s="17">
        <v>0.57156345216051196</v>
      </c>
      <c r="R1363" s="17"/>
      <c r="S1363" s="17">
        <v>0.66092487729496896</v>
      </c>
      <c r="T1363" s="17">
        <v>0.49589821401208201</v>
      </c>
      <c r="U1363" s="17">
        <v>0.55234591972263702</v>
      </c>
      <c r="V1363" s="17">
        <v>0.43938192954305999</v>
      </c>
      <c r="W1363" s="17">
        <v>0.53914114688136505</v>
      </c>
      <c r="X1363" s="17">
        <v>0.65045575002840195</v>
      </c>
      <c r="Y1363" s="17">
        <v>0.55218639635578604</v>
      </c>
      <c r="Z1363" s="17">
        <v>0.53496157615411999</v>
      </c>
      <c r="AA1363" s="17">
        <v>0.465241151763154</v>
      </c>
      <c r="AB1363" s="17">
        <v>0.564465907894386</v>
      </c>
      <c r="AC1363" s="17">
        <v>0.62295648759795397</v>
      </c>
      <c r="AD1363" s="17">
        <v>0.460511683992328</v>
      </c>
      <c r="AE1363" s="17"/>
      <c r="AF1363" s="17">
        <v>0.55569547322044399</v>
      </c>
      <c r="AG1363" s="17">
        <v>0.53754958514182305</v>
      </c>
      <c r="AH1363" s="17">
        <v>0.54801686350876</v>
      </c>
      <c r="AI1363" s="17">
        <v>0.34165681349850502</v>
      </c>
      <c r="AJ1363" s="17">
        <v>0.49454525935615501</v>
      </c>
      <c r="AK1363" s="17"/>
      <c r="AL1363" s="17">
        <v>0.50738884352405</v>
      </c>
      <c r="AM1363" s="17">
        <v>0.56743357607150402</v>
      </c>
      <c r="AN1363" s="17">
        <v>0.418057638245312</v>
      </c>
      <c r="AO1363" s="17"/>
      <c r="AP1363" s="17">
        <v>0.63594116648739296</v>
      </c>
      <c r="AQ1363" s="17">
        <v>0.502191275289391</v>
      </c>
      <c r="AR1363" s="17">
        <v>0.50481886839766799</v>
      </c>
      <c r="AS1363" s="17">
        <v>0.53553710398339405</v>
      </c>
      <c r="AT1363" s="17">
        <v>1</v>
      </c>
      <c r="AU1363" s="17"/>
      <c r="AV1363" s="17" t="s">
        <v>131</v>
      </c>
      <c r="AW1363" s="17">
        <v>0.42623235454935399</v>
      </c>
      <c r="AX1363" s="17">
        <v>0.56297884122622199</v>
      </c>
      <c r="AY1363" s="17">
        <v>0.49834922769650702</v>
      </c>
      <c r="AZ1363" s="17">
        <v>0.520513091152495</v>
      </c>
      <c r="BA1363" s="17">
        <v>0.68188168807314697</v>
      </c>
      <c r="BB1363" s="17">
        <v>0.47656092212843998</v>
      </c>
      <c r="BC1363" s="17">
        <v>0.42112632844001402</v>
      </c>
      <c r="BD1363" s="17">
        <v>0.331881841181217</v>
      </c>
      <c r="BE1363" s="17">
        <v>0.63495045770423797</v>
      </c>
      <c r="BF1363" s="17">
        <v>0.46564349886496798</v>
      </c>
      <c r="BG1363" s="17">
        <v>0.63996637502968001</v>
      </c>
      <c r="BH1363" s="17">
        <v>0.68558258416628204</v>
      </c>
      <c r="BI1363" s="17">
        <v>0.78155745378836605</v>
      </c>
      <c r="BJ1363" s="17">
        <v>0.902531711591536</v>
      </c>
      <c r="BK1363" s="17">
        <v>0.39332200241007698</v>
      </c>
      <c r="BL1363" s="17"/>
      <c r="BM1363" s="17">
        <v>0.566042160746417</v>
      </c>
      <c r="BN1363" s="17">
        <v>0.59464561432441898</v>
      </c>
      <c r="BO1363" s="17">
        <v>0.53795673181097103</v>
      </c>
      <c r="BP1363" s="17">
        <v>0.51887096575958402</v>
      </c>
      <c r="BQ1363" s="17">
        <v>0.43027964758030102</v>
      </c>
      <c r="BR1363" s="17">
        <v>0.60526729597370099</v>
      </c>
      <c r="BS1363" s="17"/>
      <c r="BT1363" s="17">
        <v>0.53663770343530204</v>
      </c>
      <c r="BU1363" s="17">
        <v>0.55929621103077498</v>
      </c>
      <c r="BV1363" s="17"/>
      <c r="BW1363" s="17">
        <v>0.56979829545925298</v>
      </c>
      <c r="BX1363" s="17">
        <v>0.49431597591600202</v>
      </c>
      <c r="BY1363" s="17"/>
      <c r="BZ1363" s="17">
        <v>0.53744148674722303</v>
      </c>
      <c r="CA1363" s="17">
        <v>0.63320582833969496</v>
      </c>
      <c r="CB1363" s="17">
        <v>0.37959861966000202</v>
      </c>
      <c r="CC1363" s="17"/>
      <c r="CD1363" s="17">
        <v>0.51190927758713101</v>
      </c>
      <c r="CE1363" s="17">
        <v>0.59635508262651504</v>
      </c>
      <c r="CF1363" s="17">
        <v>0.77091642631189805</v>
      </c>
      <c r="CG1363" s="17"/>
      <c r="CH1363" s="17">
        <v>0.55048880088691399</v>
      </c>
      <c r="CI1363" s="17">
        <v>0.537498375731575</v>
      </c>
      <c r="CJ1363" s="17">
        <v>0.63433678661498405</v>
      </c>
      <c r="CK1363" s="17"/>
      <c r="CL1363" s="17">
        <v>0.56389743603375797</v>
      </c>
      <c r="CM1363" s="17">
        <v>0.51858744449920502</v>
      </c>
      <c r="CN1363" s="17"/>
      <c r="CO1363" s="17">
        <v>0.47048478648976499</v>
      </c>
      <c r="CP1363" s="17">
        <v>0.52395960718001</v>
      </c>
      <c r="CQ1363" s="17">
        <v>0.55417869817000898</v>
      </c>
      <c r="CR1363" s="17">
        <v>0.59916549107952699</v>
      </c>
    </row>
    <row r="1364" spans="2:96" x14ac:dyDescent="0.25">
      <c r="B1364" t="s">
        <v>590</v>
      </c>
      <c r="C1364" s="17">
        <v>0.46727944700873097</v>
      </c>
      <c r="D1364" s="17">
        <v>0.51190715223081895</v>
      </c>
      <c r="E1364" s="17">
        <v>0.42583161374280598</v>
      </c>
      <c r="F1364" s="17"/>
      <c r="G1364" s="17">
        <v>0.301662682579312</v>
      </c>
      <c r="H1364" s="17">
        <v>0.53861407299420505</v>
      </c>
      <c r="I1364" s="17">
        <v>0.46536133908187599</v>
      </c>
      <c r="J1364" s="17">
        <v>0.42520987885709399</v>
      </c>
      <c r="K1364" s="17">
        <v>0.53191203526997399</v>
      </c>
      <c r="L1364" s="17">
        <v>0.50368126511547096</v>
      </c>
      <c r="M1364" s="17"/>
      <c r="N1364" s="17">
        <v>0.44584748963947701</v>
      </c>
      <c r="O1364" s="17">
        <v>0.49627812510637698</v>
      </c>
      <c r="P1364" s="17">
        <v>0.44483236307675</v>
      </c>
      <c r="Q1364" s="17">
        <v>0.48233842815907502</v>
      </c>
      <c r="R1364" s="17"/>
      <c r="S1364" s="17">
        <v>0.44581898731685699</v>
      </c>
      <c r="T1364" s="17">
        <v>0.57972785591630305</v>
      </c>
      <c r="U1364" s="17">
        <v>0.43158685887157999</v>
      </c>
      <c r="V1364" s="17">
        <v>0.518646885994963</v>
      </c>
      <c r="W1364" s="17">
        <v>0.36570682056637799</v>
      </c>
      <c r="X1364" s="17">
        <v>0.440803347648134</v>
      </c>
      <c r="Y1364" s="17">
        <v>0.44961911900325002</v>
      </c>
      <c r="Z1364" s="17">
        <v>0.42520536056227698</v>
      </c>
      <c r="AA1364" s="17">
        <v>0.43509992322437901</v>
      </c>
      <c r="AB1364" s="17">
        <v>0.46736111981566503</v>
      </c>
      <c r="AC1364" s="17">
        <v>0.54005437851274996</v>
      </c>
      <c r="AD1364" s="17">
        <v>0.41057053659363602</v>
      </c>
      <c r="AE1364" s="17"/>
      <c r="AF1364" s="17">
        <v>0.45753949328684301</v>
      </c>
      <c r="AG1364" s="17">
        <v>0.49193729218388299</v>
      </c>
      <c r="AH1364" s="17">
        <v>0.51734199408708803</v>
      </c>
      <c r="AI1364" s="17">
        <v>0.68009242618874799</v>
      </c>
      <c r="AJ1364" s="17">
        <v>0.40347770785618098</v>
      </c>
      <c r="AK1364" s="17"/>
      <c r="AL1364" s="17">
        <v>0.47624131345708798</v>
      </c>
      <c r="AM1364" s="17">
        <v>0.47873401356641099</v>
      </c>
      <c r="AN1364" s="17">
        <v>0.51370358193703403</v>
      </c>
      <c r="AO1364" s="17"/>
      <c r="AP1364" s="17">
        <v>0.48275080707260798</v>
      </c>
      <c r="AQ1364" s="17">
        <v>0.49604178810131</v>
      </c>
      <c r="AR1364" s="17">
        <v>0.47521267721708599</v>
      </c>
      <c r="AS1364" s="17">
        <v>0.32576160830040601</v>
      </c>
      <c r="AT1364" s="17">
        <v>0.73072539208697296</v>
      </c>
      <c r="AU1364" s="17"/>
      <c r="AV1364" s="17" t="s">
        <v>131</v>
      </c>
      <c r="AW1364" s="17">
        <v>0.35984415850384199</v>
      </c>
      <c r="AX1364" s="17">
        <v>0.610608595024978</v>
      </c>
      <c r="AY1364" s="17">
        <v>0.62469402329136503</v>
      </c>
      <c r="AZ1364" s="17">
        <v>0.436709191672221</v>
      </c>
      <c r="BA1364" s="17">
        <v>0.43697598653305397</v>
      </c>
      <c r="BB1364" s="17">
        <v>0.52248515650786598</v>
      </c>
      <c r="BC1364" s="17">
        <v>0.41001578207276701</v>
      </c>
      <c r="BD1364" s="17">
        <v>0.44426590538319499</v>
      </c>
      <c r="BE1364" s="17">
        <v>0.61694200405120403</v>
      </c>
      <c r="BF1364" s="17">
        <v>0.27105760772305398</v>
      </c>
      <c r="BG1364" s="17">
        <v>0.64890237407020501</v>
      </c>
      <c r="BH1364" s="17">
        <v>0.16418150861874201</v>
      </c>
      <c r="BI1364" s="17">
        <v>9.8948663135884907E-2</v>
      </c>
      <c r="BJ1364" s="17">
        <v>0.44051300935919202</v>
      </c>
      <c r="BK1364" s="17">
        <v>0.44581843712471902</v>
      </c>
      <c r="BL1364" s="17"/>
      <c r="BM1364" s="17">
        <v>0.452935537844879</v>
      </c>
      <c r="BN1364" s="17">
        <v>0.40873515974340802</v>
      </c>
      <c r="BO1364" s="17">
        <v>0.54843270749446904</v>
      </c>
      <c r="BP1364" s="17">
        <v>0.45737717718048299</v>
      </c>
      <c r="BQ1364" s="17">
        <v>0.469029740184783</v>
      </c>
      <c r="BR1364" s="17">
        <v>0.63609847178953305</v>
      </c>
      <c r="BS1364" s="17"/>
      <c r="BT1364" s="17">
        <v>0.45745444917468697</v>
      </c>
      <c r="BU1364" s="17">
        <v>0.50601893078040106</v>
      </c>
      <c r="BV1364" s="17"/>
      <c r="BW1364" s="17">
        <v>0.48351446573205098</v>
      </c>
      <c r="BX1364" s="17">
        <v>0.44979576101712698</v>
      </c>
      <c r="BY1364" s="17"/>
      <c r="BZ1364" s="17">
        <v>0.46486718185258302</v>
      </c>
      <c r="CA1364" s="17">
        <v>0.49026820868571402</v>
      </c>
      <c r="CB1364" s="17">
        <v>0.56074166573044104</v>
      </c>
      <c r="CC1364" s="17"/>
      <c r="CD1364" s="17">
        <v>0.48730929237537202</v>
      </c>
      <c r="CE1364" s="17">
        <v>0.423900031661117</v>
      </c>
      <c r="CF1364" s="17">
        <v>0.22253317761685401</v>
      </c>
      <c r="CG1364" s="17"/>
      <c r="CH1364" s="17">
        <v>0.49613107336801698</v>
      </c>
      <c r="CI1364" s="17">
        <v>0.49177676131831399</v>
      </c>
      <c r="CJ1364" s="17">
        <v>0.11143632516107101</v>
      </c>
      <c r="CK1364" s="17"/>
      <c r="CL1364" s="17">
        <v>0.464738409536324</v>
      </c>
      <c r="CM1364" s="17">
        <v>0.48191661867128799</v>
      </c>
      <c r="CN1364" s="17"/>
      <c r="CO1364" s="17">
        <v>0.42962360550811701</v>
      </c>
      <c r="CP1364" s="17">
        <v>0.46282597954266602</v>
      </c>
      <c r="CQ1364" s="17">
        <v>0.48807023477367101</v>
      </c>
      <c r="CR1364" s="17">
        <v>0.45225084680907901</v>
      </c>
    </row>
    <row r="1365" spans="2:96" x14ac:dyDescent="0.25">
      <c r="B1365" t="s">
        <v>592</v>
      </c>
      <c r="C1365" s="17">
        <v>0.35129260634438703</v>
      </c>
      <c r="D1365" s="17">
        <v>0.39634771531855301</v>
      </c>
      <c r="E1365" s="17">
        <v>0.309447823260737</v>
      </c>
      <c r="F1365" s="17"/>
      <c r="G1365" s="17">
        <v>0.30623568390213701</v>
      </c>
      <c r="H1365" s="17">
        <v>0.32738486881416301</v>
      </c>
      <c r="I1365" s="17">
        <v>0.35585739119980597</v>
      </c>
      <c r="J1365" s="17">
        <v>0.30291560986930499</v>
      </c>
      <c r="K1365" s="17">
        <v>0.32577080975304801</v>
      </c>
      <c r="L1365" s="17">
        <v>0.42723668604100901</v>
      </c>
      <c r="M1365" s="17"/>
      <c r="N1365" s="17">
        <v>0.42807162374178498</v>
      </c>
      <c r="O1365" s="17">
        <v>0.34496913219707798</v>
      </c>
      <c r="P1365" s="17">
        <v>0.38099322431728699</v>
      </c>
      <c r="Q1365" s="17">
        <v>0.26481159516372399</v>
      </c>
      <c r="R1365" s="17"/>
      <c r="S1365" s="17">
        <v>0.43918508068105699</v>
      </c>
      <c r="T1365" s="17">
        <v>0.39387895175950399</v>
      </c>
      <c r="U1365" s="17">
        <v>0.25733614489363299</v>
      </c>
      <c r="V1365" s="17">
        <v>0.218304598323702</v>
      </c>
      <c r="W1365" s="17">
        <v>0.35305882181620601</v>
      </c>
      <c r="X1365" s="17">
        <v>0.27504408527069102</v>
      </c>
      <c r="Y1365" s="17">
        <v>0.30585952171980901</v>
      </c>
      <c r="Z1365" s="17">
        <v>0.42451560651753001</v>
      </c>
      <c r="AA1365" s="17">
        <v>0.43436723833466201</v>
      </c>
      <c r="AB1365" s="17">
        <v>0.38380774958841801</v>
      </c>
      <c r="AC1365" s="17">
        <v>0.55239464054898602</v>
      </c>
      <c r="AD1365" s="17">
        <v>0.11815483031558</v>
      </c>
      <c r="AE1365" s="17"/>
      <c r="AF1365" s="17">
        <v>0.31659993068584802</v>
      </c>
      <c r="AG1365" s="17">
        <v>0.41397558939157603</v>
      </c>
      <c r="AH1365" s="17">
        <v>0.38297569359975903</v>
      </c>
      <c r="AI1365" s="17">
        <v>0.65834318650149504</v>
      </c>
      <c r="AJ1365" s="17">
        <v>0.226616948341648</v>
      </c>
      <c r="AK1365" s="17"/>
      <c r="AL1365" s="17">
        <v>0.346230821083375</v>
      </c>
      <c r="AM1365" s="17">
        <v>0.42618959991974598</v>
      </c>
      <c r="AN1365" s="17">
        <v>0.32030227243933002</v>
      </c>
      <c r="AO1365" s="17"/>
      <c r="AP1365" s="17">
        <v>0.33893655172045101</v>
      </c>
      <c r="AQ1365" s="17">
        <v>0.34820745459796698</v>
      </c>
      <c r="AR1365" s="17">
        <v>0.33524222728896502</v>
      </c>
      <c r="AS1365" s="17">
        <v>0.31693550936784498</v>
      </c>
      <c r="AT1365" s="17">
        <v>0.73072539208697296</v>
      </c>
      <c r="AU1365" s="17"/>
      <c r="AV1365" s="17" t="s">
        <v>131</v>
      </c>
      <c r="AW1365" s="17">
        <v>0.28853306886157498</v>
      </c>
      <c r="AX1365" s="17">
        <v>0.40778753316425398</v>
      </c>
      <c r="AY1365" s="17">
        <v>0.42890800776792698</v>
      </c>
      <c r="AZ1365" s="17">
        <v>0.35355562886418401</v>
      </c>
      <c r="BA1365" s="17">
        <v>0.29719336989693901</v>
      </c>
      <c r="BB1365" s="17">
        <v>0.29996231238151499</v>
      </c>
      <c r="BC1365" s="17">
        <v>0.51481937294747804</v>
      </c>
      <c r="BD1365" s="17">
        <v>0.40257918375306201</v>
      </c>
      <c r="BE1365" s="17">
        <v>0.36568803855086102</v>
      </c>
      <c r="BF1365" s="17">
        <v>0.30585618014914201</v>
      </c>
      <c r="BG1365" s="17">
        <v>0.25646403195144002</v>
      </c>
      <c r="BH1365" s="17">
        <v>0.25834123912832002</v>
      </c>
      <c r="BI1365" s="17">
        <v>0.32698544413563602</v>
      </c>
      <c r="BJ1365" s="17">
        <v>0.53459739895715697</v>
      </c>
      <c r="BK1365" s="17">
        <v>0.27859556835699201</v>
      </c>
      <c r="BL1365" s="17"/>
      <c r="BM1365" s="17">
        <v>0.36700011242511099</v>
      </c>
      <c r="BN1365" s="17">
        <v>0.35207509271353399</v>
      </c>
      <c r="BO1365" s="17">
        <v>0.244562173521084</v>
      </c>
      <c r="BP1365" s="17">
        <v>0.36182511123498301</v>
      </c>
      <c r="BQ1365" s="17">
        <v>0.42828057251142898</v>
      </c>
      <c r="BR1365" s="17">
        <v>0.33580412949517302</v>
      </c>
      <c r="BS1365" s="17"/>
      <c r="BT1365" s="17">
        <v>0.378684832206796</v>
      </c>
      <c r="BU1365" s="17">
        <v>0.29856742717372697</v>
      </c>
      <c r="BV1365" s="17"/>
      <c r="BW1365" s="17">
        <v>0.42190316661539501</v>
      </c>
      <c r="BX1365" s="17">
        <v>0.32706576801847898</v>
      </c>
      <c r="BY1365" s="17"/>
      <c r="BZ1365" s="17">
        <v>0.36766062866363203</v>
      </c>
      <c r="CA1365" s="17">
        <v>0.29298126917773598</v>
      </c>
      <c r="CB1365" s="17">
        <v>0.38003279338918999</v>
      </c>
      <c r="CC1365" s="17"/>
      <c r="CD1365" s="17">
        <v>0.37447649189863502</v>
      </c>
      <c r="CE1365" s="17">
        <v>0.38964706298368001</v>
      </c>
      <c r="CF1365" s="17">
        <v>0.15927796754559301</v>
      </c>
      <c r="CG1365" s="17"/>
      <c r="CH1365" s="17">
        <v>0.36247963331932698</v>
      </c>
      <c r="CI1365" s="17">
        <v>0.364545280861029</v>
      </c>
      <c r="CJ1365" s="17">
        <v>0.22950534518273599</v>
      </c>
      <c r="CK1365" s="17"/>
      <c r="CL1365" s="17">
        <v>0.41234079968505399</v>
      </c>
      <c r="CM1365" s="17">
        <v>0.26913931767037602</v>
      </c>
      <c r="CN1365" s="17"/>
      <c r="CO1365" s="17">
        <v>0.35378673988657899</v>
      </c>
      <c r="CP1365" s="17">
        <v>0.37273889271892502</v>
      </c>
      <c r="CQ1365" s="17">
        <v>0.35606547700546298</v>
      </c>
      <c r="CR1365" s="17">
        <v>0.28573248953846803</v>
      </c>
    </row>
    <row r="1366" spans="2:96" x14ac:dyDescent="0.25">
      <c r="B1366" t="s">
        <v>591</v>
      </c>
      <c r="C1366" s="17">
        <v>0.30709804615139802</v>
      </c>
      <c r="D1366" s="17">
        <v>0.26501059648301301</v>
      </c>
      <c r="E1366" s="17">
        <v>0.34618662549380902</v>
      </c>
      <c r="F1366" s="17"/>
      <c r="G1366" s="17">
        <v>0.29944976449336003</v>
      </c>
      <c r="H1366" s="17">
        <v>0.37940157594606699</v>
      </c>
      <c r="I1366" s="17">
        <v>0.35038226307051701</v>
      </c>
      <c r="J1366" s="17">
        <v>0.31416100641677203</v>
      </c>
      <c r="K1366" s="17">
        <v>0.21506185514183199</v>
      </c>
      <c r="L1366" s="17">
        <v>0.29355042406413101</v>
      </c>
      <c r="M1366" s="17"/>
      <c r="N1366" s="17">
        <v>0.20964070343962399</v>
      </c>
      <c r="O1366" s="17">
        <v>0.31058688806690299</v>
      </c>
      <c r="P1366" s="17">
        <v>0.33236765414856101</v>
      </c>
      <c r="Q1366" s="17">
        <v>0.371228194473886</v>
      </c>
      <c r="R1366" s="17"/>
      <c r="S1366" s="17">
        <v>0.31882007791336697</v>
      </c>
      <c r="T1366" s="17">
        <v>0.20052085630976299</v>
      </c>
      <c r="U1366" s="17">
        <v>0.27914035044756802</v>
      </c>
      <c r="V1366" s="17">
        <v>0.333197085042508</v>
      </c>
      <c r="W1366" s="17">
        <v>0.22628623767535899</v>
      </c>
      <c r="X1366" s="17">
        <v>0.29851774845558798</v>
      </c>
      <c r="Y1366" s="17">
        <v>0.34624752062512498</v>
      </c>
      <c r="Z1366" s="17">
        <v>0.37513915225059202</v>
      </c>
      <c r="AA1366" s="17">
        <v>0.41463052216180102</v>
      </c>
      <c r="AB1366" s="17">
        <v>0.31053986360272701</v>
      </c>
      <c r="AC1366" s="17">
        <v>0.39209425261936998</v>
      </c>
      <c r="AD1366" s="17">
        <v>0.26689606813059702</v>
      </c>
      <c r="AE1366" s="17"/>
      <c r="AF1366" s="17">
        <v>0.293539449021121</v>
      </c>
      <c r="AG1366" s="17">
        <v>0.300989914791845</v>
      </c>
      <c r="AH1366" s="17">
        <v>0.27149176514491602</v>
      </c>
      <c r="AI1366" s="17">
        <v>0.201477622131564</v>
      </c>
      <c r="AJ1366" s="17">
        <v>0.46261824791591799</v>
      </c>
      <c r="AK1366" s="17"/>
      <c r="AL1366" s="17">
        <v>0.32312611796841301</v>
      </c>
      <c r="AM1366" s="17">
        <v>0.31381512531883599</v>
      </c>
      <c r="AN1366" s="17">
        <v>0.27242689006161103</v>
      </c>
      <c r="AO1366" s="17"/>
      <c r="AP1366" s="17">
        <v>0.35321755784913</v>
      </c>
      <c r="AQ1366" s="17">
        <v>0.32986587166050202</v>
      </c>
      <c r="AR1366" s="17">
        <v>0.22350202308901901</v>
      </c>
      <c r="AS1366" s="17">
        <v>0.187063304140693</v>
      </c>
      <c r="AT1366" s="17">
        <v>0.73072539208697296</v>
      </c>
      <c r="AU1366" s="17"/>
      <c r="AV1366" s="17" t="s">
        <v>131</v>
      </c>
      <c r="AW1366" s="17">
        <v>0.17848920721874101</v>
      </c>
      <c r="AX1366" s="17">
        <v>0.50224537469122998</v>
      </c>
      <c r="AY1366" s="17">
        <v>0.31542737766025303</v>
      </c>
      <c r="AZ1366" s="17">
        <v>0.31282332892273501</v>
      </c>
      <c r="BA1366" s="17">
        <v>0.32402796878178403</v>
      </c>
      <c r="BB1366" s="17">
        <v>0.22730483149010799</v>
      </c>
      <c r="BC1366" s="17">
        <v>0.19057834800866399</v>
      </c>
      <c r="BD1366" s="17">
        <v>0.486302710933605</v>
      </c>
      <c r="BE1366" s="17">
        <v>0.378398066206936</v>
      </c>
      <c r="BF1366" s="17">
        <v>0.269386873246798</v>
      </c>
      <c r="BG1366" s="17">
        <v>0.35867640936247702</v>
      </c>
      <c r="BH1366" s="17">
        <v>0.33418160012299303</v>
      </c>
      <c r="BI1366" s="17">
        <v>0.19926825467703499</v>
      </c>
      <c r="BJ1366" s="17">
        <v>0</v>
      </c>
      <c r="BK1366" s="17">
        <v>0.18947152102489101</v>
      </c>
      <c r="BL1366" s="17"/>
      <c r="BM1366" s="17">
        <v>0.32379235234003501</v>
      </c>
      <c r="BN1366" s="17">
        <v>0.29095968717556098</v>
      </c>
      <c r="BO1366" s="17">
        <v>0.24283809949815599</v>
      </c>
      <c r="BP1366" s="17">
        <v>0.35608223247556903</v>
      </c>
      <c r="BQ1366" s="17">
        <v>0.25491849844124698</v>
      </c>
      <c r="BR1366" s="17">
        <v>0.468117894962919</v>
      </c>
      <c r="BS1366" s="17"/>
      <c r="BT1366" s="17">
        <v>0.28759316032024101</v>
      </c>
      <c r="BU1366" s="17">
        <v>0.334730719039805</v>
      </c>
      <c r="BV1366" s="17"/>
      <c r="BW1366" s="17">
        <v>0.31293888181809498</v>
      </c>
      <c r="BX1366" s="17">
        <v>0.27354033085666002</v>
      </c>
      <c r="BY1366" s="17"/>
      <c r="BZ1366" s="17">
        <v>0.296131000845828</v>
      </c>
      <c r="CA1366" s="17">
        <v>0.37910543686383102</v>
      </c>
      <c r="CB1366" s="17">
        <v>0.19697578963575499</v>
      </c>
      <c r="CC1366" s="17"/>
      <c r="CD1366" s="17">
        <v>0.29879488684723099</v>
      </c>
      <c r="CE1366" s="17">
        <v>0.33106988452684499</v>
      </c>
      <c r="CF1366" s="17">
        <v>8.6493242614276197E-2</v>
      </c>
      <c r="CG1366" s="17"/>
      <c r="CH1366" s="17">
        <v>0.30896671526463598</v>
      </c>
      <c r="CI1366" s="17">
        <v>0.38335924576418601</v>
      </c>
      <c r="CJ1366" s="17">
        <v>0.23199980294436501</v>
      </c>
      <c r="CK1366" s="17"/>
      <c r="CL1366" s="17">
        <v>0.31109433878854398</v>
      </c>
      <c r="CM1366" s="17">
        <v>0.30733260655392203</v>
      </c>
      <c r="CN1366" s="17"/>
      <c r="CO1366" s="17">
        <v>0.173354355512883</v>
      </c>
      <c r="CP1366" s="17">
        <v>0.29484381629899098</v>
      </c>
      <c r="CQ1366" s="17">
        <v>0.29665492651304998</v>
      </c>
      <c r="CR1366" s="17">
        <v>0.41710522975896203</v>
      </c>
    </row>
    <row r="1367" spans="2:96" x14ac:dyDescent="0.25">
      <c r="B1367" t="s">
        <v>593</v>
      </c>
      <c r="C1367" s="17">
        <v>0.26842197478204499</v>
      </c>
      <c r="D1367" s="17">
        <v>0.30197239736846299</v>
      </c>
      <c r="E1367" s="17">
        <v>0.23726213103827701</v>
      </c>
      <c r="F1367" s="17"/>
      <c r="G1367" s="17">
        <v>0.26948979084668601</v>
      </c>
      <c r="H1367" s="17">
        <v>0.39170534913108301</v>
      </c>
      <c r="I1367" s="17">
        <v>0.25449522504252498</v>
      </c>
      <c r="J1367" s="17">
        <v>0.17607963968086701</v>
      </c>
      <c r="K1367" s="17">
        <v>0.26730872518036097</v>
      </c>
      <c r="L1367" s="17">
        <v>0.284418753933256</v>
      </c>
      <c r="M1367" s="17"/>
      <c r="N1367" s="17">
        <v>0.32429037537426197</v>
      </c>
      <c r="O1367" s="17">
        <v>0.25119220442413498</v>
      </c>
      <c r="P1367" s="17">
        <v>0.32127124665858497</v>
      </c>
      <c r="Q1367" s="17">
        <v>0.19050918588375701</v>
      </c>
      <c r="R1367" s="17"/>
      <c r="S1367" s="17">
        <v>0.36134045139029902</v>
      </c>
      <c r="T1367" s="17">
        <v>0.35408666349321999</v>
      </c>
      <c r="U1367" s="17">
        <v>0.246697265536167</v>
      </c>
      <c r="V1367" s="17">
        <v>0.100279753300082</v>
      </c>
      <c r="W1367" s="17">
        <v>0.213856212880699</v>
      </c>
      <c r="X1367" s="17">
        <v>0.38071177445501603</v>
      </c>
      <c r="Y1367" s="17">
        <v>0.20399017257587401</v>
      </c>
      <c r="Z1367" s="17">
        <v>0.344475510738597</v>
      </c>
      <c r="AA1367" s="17">
        <v>0.22981152015769901</v>
      </c>
      <c r="AB1367" s="17">
        <v>0.23037378193557601</v>
      </c>
      <c r="AC1367" s="17">
        <v>0.32154287499735601</v>
      </c>
      <c r="AD1367" s="17">
        <v>0.118450646002974</v>
      </c>
      <c r="AE1367" s="17"/>
      <c r="AF1367" s="17">
        <v>0.237335052852401</v>
      </c>
      <c r="AG1367" s="17">
        <v>0.30188309396326901</v>
      </c>
      <c r="AH1367" s="17">
        <v>0.30280163939711302</v>
      </c>
      <c r="AI1367" s="17">
        <v>0.31990757381125201</v>
      </c>
      <c r="AJ1367" s="17">
        <v>0.15746241906578401</v>
      </c>
      <c r="AK1367" s="17"/>
      <c r="AL1367" s="17">
        <v>0.26843249595145302</v>
      </c>
      <c r="AM1367" s="17">
        <v>0.30292846010709401</v>
      </c>
      <c r="AN1367" s="17">
        <v>0.32634149128088502</v>
      </c>
      <c r="AO1367" s="17"/>
      <c r="AP1367" s="17">
        <v>0.227214241845062</v>
      </c>
      <c r="AQ1367" s="17">
        <v>0.27861197333353299</v>
      </c>
      <c r="AR1367" s="17">
        <v>0.25537596063553603</v>
      </c>
      <c r="AS1367" s="17">
        <v>0.33885007240767101</v>
      </c>
      <c r="AT1367" s="17">
        <v>0.52284172313993604</v>
      </c>
      <c r="AU1367" s="17"/>
      <c r="AV1367" s="17" t="s">
        <v>131</v>
      </c>
      <c r="AW1367" s="17">
        <v>0</v>
      </c>
      <c r="AX1367" s="17">
        <v>0.25302265265454799</v>
      </c>
      <c r="AY1367" s="17">
        <v>0.35294620282917499</v>
      </c>
      <c r="AZ1367" s="17">
        <v>0.19711577807305899</v>
      </c>
      <c r="BA1367" s="17">
        <v>0.24586154910595301</v>
      </c>
      <c r="BB1367" s="17">
        <v>0.32426381178957397</v>
      </c>
      <c r="BC1367" s="17">
        <v>0.36744796478366998</v>
      </c>
      <c r="BD1367" s="17">
        <v>0.37484476393675897</v>
      </c>
      <c r="BE1367" s="17">
        <v>0.31858014722718597</v>
      </c>
      <c r="BF1367" s="17">
        <v>0.18882834589441799</v>
      </c>
      <c r="BG1367" s="17">
        <v>0.25063568941855102</v>
      </c>
      <c r="BH1367" s="17">
        <v>0.15023590721497601</v>
      </c>
      <c r="BI1367" s="17">
        <v>9.8948663135884907E-2</v>
      </c>
      <c r="BJ1367" s="17">
        <v>0.46480736815226098</v>
      </c>
      <c r="BK1367" s="17">
        <v>0.52874790751330403</v>
      </c>
      <c r="BL1367" s="17"/>
      <c r="BM1367" s="17">
        <v>0.41238549380950001</v>
      </c>
      <c r="BN1367" s="17">
        <v>0.21997400757611599</v>
      </c>
      <c r="BO1367" s="17">
        <v>0.25825156086941298</v>
      </c>
      <c r="BP1367" s="17">
        <v>0.218763063170477</v>
      </c>
      <c r="BQ1367" s="17">
        <v>0.25342661402211503</v>
      </c>
      <c r="BR1367" s="17">
        <v>0.31907577135075299</v>
      </c>
      <c r="BS1367" s="17"/>
      <c r="BT1367" s="17">
        <v>0.26228888047342802</v>
      </c>
      <c r="BU1367" s="17">
        <v>0.281046212800319</v>
      </c>
      <c r="BV1367" s="17"/>
      <c r="BW1367" s="17">
        <v>0.26816761069751599</v>
      </c>
      <c r="BX1367" s="17">
        <v>0.25849914553235398</v>
      </c>
      <c r="BY1367" s="17"/>
      <c r="BZ1367" s="17">
        <v>0.25827615496586398</v>
      </c>
      <c r="CA1367" s="17">
        <v>0.27761339839139298</v>
      </c>
      <c r="CB1367" s="17">
        <v>0.55579826949260402</v>
      </c>
      <c r="CC1367" s="17"/>
      <c r="CD1367" s="17">
        <v>0.26800869019830698</v>
      </c>
      <c r="CE1367" s="17">
        <v>0.28189999381294401</v>
      </c>
      <c r="CF1367" s="17">
        <v>0.29893631696219902</v>
      </c>
      <c r="CG1367" s="17"/>
      <c r="CH1367" s="17">
        <v>0.27400362991522798</v>
      </c>
      <c r="CI1367" s="17">
        <v>0.18746129409704801</v>
      </c>
      <c r="CJ1367" s="17">
        <v>0.27487807788381302</v>
      </c>
      <c r="CK1367" s="17"/>
      <c r="CL1367" s="17">
        <v>0.28162565943920997</v>
      </c>
      <c r="CM1367" s="17">
        <v>0.24938669064865199</v>
      </c>
      <c r="CN1367" s="17"/>
      <c r="CO1367" s="17">
        <v>0.40426160231007702</v>
      </c>
      <c r="CP1367" s="17">
        <v>0.254609838687192</v>
      </c>
      <c r="CQ1367" s="17">
        <v>0.24899454064575799</v>
      </c>
      <c r="CR1367" s="17">
        <v>0.28515272318927598</v>
      </c>
    </row>
    <row r="1368" spans="2:96" x14ac:dyDescent="0.25">
      <c r="B1368" t="s">
        <v>594</v>
      </c>
      <c r="C1368" s="17">
        <v>0.26535926991026398</v>
      </c>
      <c r="D1368" s="17">
        <v>0.289787389128279</v>
      </c>
      <c r="E1368" s="17">
        <v>0.24267173517573501</v>
      </c>
      <c r="F1368" s="17"/>
      <c r="G1368" s="17">
        <v>0.33109914408769298</v>
      </c>
      <c r="H1368" s="17">
        <v>0.171928931328651</v>
      </c>
      <c r="I1368" s="17">
        <v>0.33883318104055299</v>
      </c>
      <c r="J1368" s="17">
        <v>0.25077266935416098</v>
      </c>
      <c r="K1368" s="17">
        <v>0.28682465596234002</v>
      </c>
      <c r="L1368" s="17">
        <v>0.23482770625691701</v>
      </c>
      <c r="M1368" s="17"/>
      <c r="N1368" s="17">
        <v>0.29044469097734699</v>
      </c>
      <c r="O1368" s="17">
        <v>0.29025185771624701</v>
      </c>
      <c r="P1368" s="17">
        <v>0.225580881743638</v>
      </c>
      <c r="Q1368" s="17">
        <v>0.255709293056816</v>
      </c>
      <c r="R1368" s="17"/>
      <c r="S1368" s="17">
        <v>0.40577290816654099</v>
      </c>
      <c r="T1368" s="17">
        <v>0.25999581157533602</v>
      </c>
      <c r="U1368" s="17">
        <v>0.25301290414184502</v>
      </c>
      <c r="V1368" s="17">
        <v>8.2874842614281102E-2</v>
      </c>
      <c r="W1368" s="17">
        <v>0.35816312600757999</v>
      </c>
      <c r="X1368" s="17">
        <v>0.16752700873085799</v>
      </c>
      <c r="Y1368" s="17">
        <v>0.211493832996488</v>
      </c>
      <c r="Z1368" s="17">
        <v>0.40181780674574502</v>
      </c>
      <c r="AA1368" s="17">
        <v>0.278775306845298</v>
      </c>
      <c r="AB1368" s="17">
        <v>0.28520754333953802</v>
      </c>
      <c r="AC1368" s="17">
        <v>0.311024817861493</v>
      </c>
      <c r="AD1368" s="17">
        <v>0.247331395344008</v>
      </c>
      <c r="AE1368" s="17"/>
      <c r="AF1368" s="17">
        <v>0.20467044121934999</v>
      </c>
      <c r="AG1368" s="17">
        <v>0.38302248225774099</v>
      </c>
      <c r="AH1368" s="17">
        <v>0.44008591767023802</v>
      </c>
      <c r="AI1368" s="17">
        <v>0</v>
      </c>
      <c r="AJ1368" s="17">
        <v>0.15387414042609299</v>
      </c>
      <c r="AK1368" s="17"/>
      <c r="AL1368" s="17">
        <v>0.21679126413442601</v>
      </c>
      <c r="AM1368" s="17">
        <v>0.38689632589060602</v>
      </c>
      <c r="AN1368" s="17">
        <v>0.37600182013612399</v>
      </c>
      <c r="AO1368" s="17"/>
      <c r="AP1368" s="17">
        <v>0.25265262154033602</v>
      </c>
      <c r="AQ1368" s="17">
        <v>0.31929156322262198</v>
      </c>
      <c r="AR1368" s="17">
        <v>0.26964424754642002</v>
      </c>
      <c r="AS1368" s="17">
        <v>0.22519495191292699</v>
      </c>
      <c r="AT1368" s="17">
        <v>0.73072539208697296</v>
      </c>
      <c r="AU1368" s="17"/>
      <c r="AV1368" s="17" t="s">
        <v>131</v>
      </c>
      <c r="AW1368" s="17">
        <v>0.35087042464327101</v>
      </c>
      <c r="AX1368" s="17">
        <v>0.32825142622499198</v>
      </c>
      <c r="AY1368" s="17">
        <v>0.13154405484413201</v>
      </c>
      <c r="AZ1368" s="17">
        <v>0.31038043703430701</v>
      </c>
      <c r="BA1368" s="17">
        <v>0.267057209730866</v>
      </c>
      <c r="BB1368" s="17">
        <v>0.20174995821077901</v>
      </c>
      <c r="BC1368" s="17">
        <v>0.19995031654953899</v>
      </c>
      <c r="BD1368" s="17">
        <v>0.246650238852964</v>
      </c>
      <c r="BE1368" s="17">
        <v>0.32541608912317399</v>
      </c>
      <c r="BF1368" s="17">
        <v>0.130012264358984</v>
      </c>
      <c r="BG1368" s="17">
        <v>0.27648121073054899</v>
      </c>
      <c r="BH1368" s="17">
        <v>0.244395637724555</v>
      </c>
      <c r="BI1368" s="17">
        <v>9.8948663135884907E-2</v>
      </c>
      <c r="BJ1368" s="17">
        <v>0.481706804358986</v>
      </c>
      <c r="BK1368" s="17">
        <v>0.57710926731283596</v>
      </c>
      <c r="BL1368" s="17"/>
      <c r="BM1368" s="17">
        <v>0.42553413209361901</v>
      </c>
      <c r="BN1368" s="17">
        <v>0.289883267092374</v>
      </c>
      <c r="BO1368" s="17">
        <v>0.190320814991561</v>
      </c>
      <c r="BP1368" s="17">
        <v>0.22691334456123499</v>
      </c>
      <c r="BQ1368" s="17">
        <v>0.133158694770282</v>
      </c>
      <c r="BR1368" s="17">
        <v>0.32931609719065003</v>
      </c>
      <c r="BS1368" s="17"/>
      <c r="BT1368" s="17">
        <v>0.284149630521918</v>
      </c>
      <c r="BU1368" s="17">
        <v>0.229175835976759</v>
      </c>
      <c r="BV1368" s="17"/>
      <c r="BW1368" s="17">
        <v>0.25465308084902799</v>
      </c>
      <c r="BX1368" s="17">
        <v>0.27372212929984702</v>
      </c>
      <c r="BY1368" s="17"/>
      <c r="BZ1368" s="17">
        <v>0.26377400449250499</v>
      </c>
      <c r="CA1368" s="17">
        <v>0.273481895545576</v>
      </c>
      <c r="CB1368" s="17">
        <v>0.22491742886341701</v>
      </c>
      <c r="CC1368" s="17"/>
      <c r="CD1368" s="17">
        <v>0.243197469896622</v>
      </c>
      <c r="CE1368" s="17">
        <v>0.38504471663467199</v>
      </c>
      <c r="CF1368" s="17">
        <v>0.34247165902082199</v>
      </c>
      <c r="CG1368" s="17"/>
      <c r="CH1368" s="17">
        <v>0.24965143436235299</v>
      </c>
      <c r="CI1368" s="17">
        <v>0.32793691913261902</v>
      </c>
      <c r="CJ1368" s="17">
        <v>0.36616650608552898</v>
      </c>
      <c r="CK1368" s="17"/>
      <c r="CL1368" s="17">
        <v>0.271780202022186</v>
      </c>
      <c r="CM1368" s="17">
        <v>0.24704273039997199</v>
      </c>
      <c r="CN1368" s="17"/>
      <c r="CO1368" s="17">
        <v>0.37799529851116198</v>
      </c>
      <c r="CP1368" s="17">
        <v>0.25868131512012799</v>
      </c>
      <c r="CQ1368" s="17">
        <v>0.225904398029773</v>
      </c>
      <c r="CR1368" s="17">
        <v>0.314821671565918</v>
      </c>
    </row>
    <row r="1369" spans="2:96" x14ac:dyDescent="0.25">
      <c r="B1369" t="s">
        <v>152</v>
      </c>
      <c r="C1369" s="17">
        <v>3.6420616684858097E-2</v>
      </c>
      <c r="D1369" s="17">
        <v>1.77295714613942E-2</v>
      </c>
      <c r="E1369" s="17">
        <v>5.3779862967693499E-2</v>
      </c>
      <c r="F1369" s="17"/>
      <c r="G1369" s="17">
        <v>3.1219396089748101E-2</v>
      </c>
      <c r="H1369" s="17">
        <v>0</v>
      </c>
      <c r="I1369" s="17">
        <v>5.6814689041201197E-2</v>
      </c>
      <c r="J1369" s="17">
        <v>4.8767302540787698E-2</v>
      </c>
      <c r="K1369" s="17">
        <v>2.1548587554363601E-2</v>
      </c>
      <c r="L1369" s="17">
        <v>4.2523715041926098E-2</v>
      </c>
      <c r="M1369" s="17"/>
      <c r="N1369" s="17">
        <v>2.5905090736081202E-2</v>
      </c>
      <c r="O1369" s="17">
        <v>2.3333230262813202E-2</v>
      </c>
      <c r="P1369" s="17">
        <v>5.3277677947243203E-2</v>
      </c>
      <c r="Q1369" s="17">
        <v>4.2281224295620902E-2</v>
      </c>
      <c r="R1369" s="17"/>
      <c r="S1369" s="17">
        <v>0</v>
      </c>
      <c r="T1369" s="17">
        <v>4.5481420032461299E-2</v>
      </c>
      <c r="U1369" s="17">
        <v>2.90754964019324E-2</v>
      </c>
      <c r="V1369" s="17">
        <v>5.3017728663172101E-2</v>
      </c>
      <c r="W1369" s="17">
        <v>3.9017244217290498E-2</v>
      </c>
      <c r="X1369" s="17">
        <v>3.4732983708674302E-2</v>
      </c>
      <c r="Y1369" s="17">
        <v>3.21327858781984E-2</v>
      </c>
      <c r="Z1369" s="17">
        <v>5.4871123768343501E-2</v>
      </c>
      <c r="AA1369" s="17">
        <v>0</v>
      </c>
      <c r="AB1369" s="17">
        <v>9.8489714806431899E-2</v>
      </c>
      <c r="AC1369" s="17">
        <v>7.1919452382721502E-2</v>
      </c>
      <c r="AD1369" s="17">
        <v>0</v>
      </c>
      <c r="AE1369" s="17"/>
      <c r="AF1369" s="17">
        <v>2.7426530516519901E-2</v>
      </c>
      <c r="AG1369" s="17">
        <v>2.1669389444478299E-2</v>
      </c>
      <c r="AH1369" s="17">
        <v>4.9723556791478302E-2</v>
      </c>
      <c r="AI1369" s="17">
        <v>0</v>
      </c>
      <c r="AJ1369" s="17">
        <v>0.13022146717263</v>
      </c>
      <c r="AK1369" s="17"/>
      <c r="AL1369" s="17">
        <v>3.1400727963608099E-2</v>
      </c>
      <c r="AM1369" s="17">
        <v>1.07322159849642E-2</v>
      </c>
      <c r="AN1369" s="17">
        <v>7.3862321929160493E-2</v>
      </c>
      <c r="AO1369" s="17"/>
      <c r="AP1369" s="17">
        <v>4.4875736850190501E-2</v>
      </c>
      <c r="AQ1369" s="17">
        <v>1.53925789605246E-2</v>
      </c>
      <c r="AR1369" s="17">
        <v>6.0407541043934102E-2</v>
      </c>
      <c r="AS1369" s="17">
        <v>3.4428662893739297E-2</v>
      </c>
      <c r="AT1369" s="17">
        <v>0</v>
      </c>
      <c r="AU1369" s="17"/>
      <c r="AV1369" s="17" t="s">
        <v>131</v>
      </c>
      <c r="AW1369" s="17">
        <v>0.13236607862869401</v>
      </c>
      <c r="AX1369" s="17">
        <v>0</v>
      </c>
      <c r="AY1369" s="17">
        <v>6.2948494623871198E-2</v>
      </c>
      <c r="AZ1369" s="17">
        <v>9.4922839630723399E-2</v>
      </c>
      <c r="BA1369" s="17">
        <v>5.2370705025035602E-2</v>
      </c>
      <c r="BB1369" s="17">
        <v>0</v>
      </c>
      <c r="BC1369" s="17">
        <v>6.1117654350925199E-2</v>
      </c>
      <c r="BD1369" s="17">
        <v>4.6448926959693201E-2</v>
      </c>
      <c r="BE1369" s="17">
        <v>6.3702598701233404E-2</v>
      </c>
      <c r="BF1369" s="17">
        <v>0</v>
      </c>
      <c r="BG1369" s="17">
        <v>0</v>
      </c>
      <c r="BH1369" s="17">
        <v>0</v>
      </c>
      <c r="BI1369" s="17">
        <v>0</v>
      </c>
      <c r="BJ1369" s="17">
        <v>0</v>
      </c>
      <c r="BK1369" s="17">
        <v>0</v>
      </c>
      <c r="BL1369" s="17"/>
      <c r="BM1369" s="17">
        <v>0</v>
      </c>
      <c r="BN1369" s="17">
        <v>5.0084216187139402E-2</v>
      </c>
      <c r="BO1369" s="17">
        <v>6.3704168087590093E-2</v>
      </c>
      <c r="BP1369" s="17">
        <v>3.3327638262033603E-2</v>
      </c>
      <c r="BQ1369" s="17">
        <v>2.12155204060166E-2</v>
      </c>
      <c r="BR1369" s="17">
        <v>6.0336506535748201E-2</v>
      </c>
      <c r="BS1369" s="17"/>
      <c r="BT1369" s="17">
        <v>2.8314575804485601E-2</v>
      </c>
      <c r="BU1369" s="17">
        <v>5.3776762517564199E-2</v>
      </c>
      <c r="BV1369" s="17"/>
      <c r="BW1369" s="17">
        <v>1.8006336591292301E-2</v>
      </c>
      <c r="BX1369" s="17">
        <v>4.5449319782262299E-2</v>
      </c>
      <c r="BY1369" s="17"/>
      <c r="BZ1369" s="17">
        <v>3.86545234985421E-2</v>
      </c>
      <c r="CA1369" s="17">
        <v>3.5366616473545803E-2</v>
      </c>
      <c r="CB1369" s="17">
        <v>0</v>
      </c>
      <c r="CC1369" s="17"/>
      <c r="CD1369" s="17">
        <v>3.5133084785616102E-2</v>
      </c>
      <c r="CE1369" s="17">
        <v>7.2526464792771E-2</v>
      </c>
      <c r="CF1369" s="17">
        <v>0</v>
      </c>
      <c r="CG1369" s="17"/>
      <c r="CH1369" s="17">
        <v>3.5207035130726802E-2</v>
      </c>
      <c r="CI1369" s="17">
        <v>5.4350865542410497E-2</v>
      </c>
      <c r="CJ1369" s="17">
        <v>4.6124621455602803E-2</v>
      </c>
      <c r="CK1369" s="17"/>
      <c r="CL1369" s="17">
        <v>3.1306414183572703E-2</v>
      </c>
      <c r="CM1369" s="17">
        <v>4.43343041513529E-2</v>
      </c>
      <c r="CN1369" s="17"/>
      <c r="CO1369" s="17">
        <v>3.4705925098900102E-2</v>
      </c>
      <c r="CP1369" s="17">
        <v>2.8110599920504301E-2</v>
      </c>
      <c r="CQ1369" s="17">
        <v>2.8487237938774699E-2</v>
      </c>
      <c r="CR1369" s="17">
        <v>7.4594618730615597E-2</v>
      </c>
    </row>
    <row r="1370" spans="2:96" x14ac:dyDescent="0.25">
      <c r="B1370" t="s">
        <v>120</v>
      </c>
      <c r="C1370" s="17">
        <v>7.6838574940801697E-3</v>
      </c>
      <c r="D1370" s="17">
        <v>8.4538264892439798E-3</v>
      </c>
      <c r="E1370" s="17">
        <v>6.9687513425838003E-3</v>
      </c>
      <c r="F1370" s="17"/>
      <c r="G1370" s="17">
        <v>6.5446186810485002E-2</v>
      </c>
      <c r="H1370" s="17">
        <v>0</v>
      </c>
      <c r="I1370" s="17">
        <v>0</v>
      </c>
      <c r="J1370" s="17">
        <v>0</v>
      </c>
      <c r="K1370" s="17">
        <v>0</v>
      </c>
      <c r="L1370" s="17">
        <v>0</v>
      </c>
      <c r="M1370" s="17"/>
      <c r="N1370" s="17">
        <v>1.38707978362245E-2</v>
      </c>
      <c r="O1370" s="17">
        <v>0</v>
      </c>
      <c r="P1370" s="17">
        <v>0</v>
      </c>
      <c r="Q1370" s="17">
        <v>1.3848957857925399E-2</v>
      </c>
      <c r="R1370" s="17"/>
      <c r="S1370" s="17">
        <v>0</v>
      </c>
      <c r="T1370" s="17">
        <v>0</v>
      </c>
      <c r="U1370" s="17">
        <v>0</v>
      </c>
      <c r="V1370" s="17">
        <v>3.9704931451971202E-2</v>
      </c>
      <c r="W1370" s="17">
        <v>0</v>
      </c>
      <c r="X1370" s="17">
        <v>0</v>
      </c>
      <c r="Y1370" s="17">
        <v>0</v>
      </c>
      <c r="Z1370" s="17">
        <v>0</v>
      </c>
      <c r="AA1370" s="17">
        <v>3.3658231775636101E-2</v>
      </c>
      <c r="AB1370" s="17">
        <v>0</v>
      </c>
      <c r="AC1370" s="17">
        <v>0</v>
      </c>
      <c r="AD1370" s="17">
        <v>0</v>
      </c>
      <c r="AE1370" s="17"/>
      <c r="AF1370" s="17">
        <v>0</v>
      </c>
      <c r="AG1370" s="17">
        <v>0</v>
      </c>
      <c r="AH1370" s="17">
        <v>5.8183427586731701E-2</v>
      </c>
      <c r="AI1370" s="17">
        <v>0</v>
      </c>
      <c r="AJ1370" s="17">
        <v>0</v>
      </c>
      <c r="AK1370" s="17"/>
      <c r="AL1370" s="17">
        <v>0</v>
      </c>
      <c r="AM1370" s="17">
        <v>1.1919152218118101E-2</v>
      </c>
      <c r="AN1370" s="17">
        <v>4.3908972928809999E-2</v>
      </c>
      <c r="AO1370" s="17"/>
      <c r="AP1370" s="17">
        <v>1.5441430525968001E-2</v>
      </c>
      <c r="AQ1370" s="17">
        <v>0</v>
      </c>
      <c r="AR1370" s="17">
        <v>1.4091027717878801E-2</v>
      </c>
      <c r="AS1370" s="17">
        <v>0</v>
      </c>
      <c r="AT1370" s="17">
        <v>0</v>
      </c>
      <c r="AU1370" s="17"/>
      <c r="AV1370" s="17" t="s">
        <v>131</v>
      </c>
      <c r="AW1370" s="17">
        <v>8.8810098393005896E-2</v>
      </c>
      <c r="AX1370" s="17">
        <v>0</v>
      </c>
      <c r="AY1370" s="17">
        <v>0</v>
      </c>
      <c r="AZ1370" s="17">
        <v>0</v>
      </c>
      <c r="BA1370" s="17">
        <v>0</v>
      </c>
      <c r="BB1370" s="17">
        <v>3.5324539185231103E-2</v>
      </c>
      <c r="BC1370" s="17">
        <v>0</v>
      </c>
      <c r="BD1370" s="17">
        <v>0</v>
      </c>
      <c r="BE1370" s="17">
        <v>0</v>
      </c>
      <c r="BF1370" s="17">
        <v>0</v>
      </c>
      <c r="BG1370" s="17">
        <v>0</v>
      </c>
      <c r="BH1370" s="17">
        <v>0</v>
      </c>
      <c r="BI1370" s="17">
        <v>0</v>
      </c>
      <c r="BJ1370" s="17">
        <v>0</v>
      </c>
      <c r="BK1370" s="17">
        <v>0</v>
      </c>
      <c r="BL1370" s="17"/>
      <c r="BM1370" s="17">
        <v>0</v>
      </c>
      <c r="BN1370" s="17">
        <v>1.4401502136928999E-2</v>
      </c>
      <c r="BO1370" s="17">
        <v>0</v>
      </c>
      <c r="BP1370" s="17">
        <v>0</v>
      </c>
      <c r="BQ1370" s="17">
        <v>2.4867919103789202E-2</v>
      </c>
      <c r="BR1370" s="17">
        <v>0</v>
      </c>
      <c r="BS1370" s="17"/>
      <c r="BT1370" s="17">
        <v>1.1782508860598E-2</v>
      </c>
      <c r="BU1370" s="17">
        <v>0</v>
      </c>
      <c r="BV1370" s="17"/>
      <c r="BW1370" s="17">
        <v>0</v>
      </c>
      <c r="BX1370" s="17">
        <v>1.08008125122123E-2</v>
      </c>
      <c r="BY1370" s="17"/>
      <c r="BZ1370" s="17">
        <v>0</v>
      </c>
      <c r="CA1370" s="17">
        <v>0</v>
      </c>
      <c r="CB1370" s="17">
        <v>0.12568086726473701</v>
      </c>
      <c r="CC1370" s="17"/>
      <c r="CD1370" s="17">
        <v>0</v>
      </c>
      <c r="CE1370" s="17">
        <v>0</v>
      </c>
      <c r="CF1370" s="17">
        <v>0</v>
      </c>
      <c r="CG1370" s="17"/>
      <c r="CH1370" s="17">
        <v>0</v>
      </c>
      <c r="CI1370" s="17">
        <v>0</v>
      </c>
      <c r="CJ1370" s="17">
        <v>0</v>
      </c>
      <c r="CK1370" s="17"/>
      <c r="CL1370" s="17">
        <v>0</v>
      </c>
      <c r="CM1370" s="17">
        <v>1.7663756567124201E-2</v>
      </c>
      <c r="CN1370" s="17"/>
      <c r="CO1370" s="17">
        <v>0</v>
      </c>
      <c r="CP1370" s="17">
        <v>8.5340172036228595E-3</v>
      </c>
      <c r="CQ1370" s="17">
        <v>1.1989392664992601E-2</v>
      </c>
      <c r="CR1370" s="17">
        <v>0</v>
      </c>
    </row>
    <row r="1371" spans="2:96" x14ac:dyDescent="0.25">
      <c r="C1371" s="17"/>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c r="AD1371" s="17"/>
      <c r="AE1371" s="17"/>
      <c r="AF1371" s="17"/>
      <c r="AG1371" s="17"/>
      <c r="AH1371" s="17"/>
      <c r="AI1371" s="17"/>
      <c r="AJ1371" s="17"/>
      <c r="AK1371" s="17"/>
      <c r="AL1371" s="17"/>
      <c r="AM1371" s="17"/>
      <c r="AN1371" s="17"/>
      <c r="AO1371" s="17"/>
      <c r="AP1371" s="17"/>
      <c r="AQ1371" s="17"/>
      <c r="AR1371" s="17"/>
      <c r="AS1371" s="17"/>
      <c r="AT1371" s="17"/>
      <c r="AU1371" s="17"/>
      <c r="AV1371" s="17"/>
      <c r="AW1371" s="17"/>
      <c r="AX1371" s="17"/>
      <c r="AY1371" s="17"/>
      <c r="AZ1371" s="17"/>
      <c r="BA1371" s="17"/>
      <c r="BB1371" s="17"/>
      <c r="BC1371" s="17"/>
      <c r="BD1371" s="17"/>
      <c r="BE1371" s="17"/>
      <c r="BF1371" s="17"/>
      <c r="BG1371" s="17"/>
      <c r="BH1371" s="17"/>
      <c r="BI1371" s="17"/>
      <c r="BJ1371" s="17"/>
      <c r="BK1371" s="17"/>
      <c r="BL1371" s="17"/>
      <c r="BM1371" s="17"/>
      <c r="BN1371" s="17"/>
      <c r="BO1371" s="17"/>
      <c r="BP1371" s="17"/>
      <c r="BQ1371" s="17"/>
      <c r="BR1371" s="17"/>
      <c r="BS1371" s="17"/>
      <c r="BT1371" s="17"/>
      <c r="BU1371" s="17"/>
      <c r="BV1371" s="17"/>
      <c r="BW1371" s="17"/>
      <c r="BX1371" s="17"/>
      <c r="BY1371" s="17"/>
      <c r="BZ1371" s="17"/>
      <c r="CA1371" s="17"/>
      <c r="CB1371" s="17"/>
      <c r="CC1371" s="17"/>
      <c r="CD1371" s="17"/>
      <c r="CE1371" s="17"/>
      <c r="CF1371" s="17"/>
      <c r="CG1371" s="17"/>
      <c r="CH1371" s="17"/>
      <c r="CI1371" s="17"/>
      <c r="CJ1371" s="17"/>
      <c r="CK1371" s="17"/>
      <c r="CL1371" s="17"/>
      <c r="CM1371" s="17"/>
      <c r="CN1371" s="17"/>
      <c r="CO1371" s="17"/>
      <c r="CP1371" s="17"/>
      <c r="CQ1371" s="17"/>
      <c r="CR1371" s="17"/>
    </row>
    <row r="1372" spans="2:96" x14ac:dyDescent="0.25">
      <c r="B1372" s="6" t="s">
        <v>603</v>
      </c>
      <c r="C1372" s="17"/>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c r="AD1372" s="17"/>
      <c r="AE1372" s="17"/>
      <c r="AF1372" s="17"/>
      <c r="AG1372" s="17"/>
      <c r="AH1372" s="17"/>
      <c r="AI1372" s="17"/>
      <c r="AJ1372" s="17"/>
      <c r="AK1372" s="17"/>
      <c r="AL1372" s="17"/>
      <c r="AM1372" s="17"/>
      <c r="AN1372" s="17"/>
      <c r="AO1372" s="17"/>
      <c r="AP1372" s="17"/>
      <c r="AQ1372" s="17"/>
      <c r="AR1372" s="17"/>
      <c r="AS1372" s="17"/>
      <c r="AT1372" s="17"/>
      <c r="AU1372" s="17"/>
      <c r="AV1372" s="17"/>
      <c r="AW1372" s="17"/>
      <c r="AX1372" s="17"/>
      <c r="AY1372" s="17"/>
      <c r="AZ1372" s="17"/>
      <c r="BA1372" s="17"/>
      <c r="BB1372" s="17"/>
      <c r="BC1372" s="17"/>
      <c r="BD1372" s="17"/>
      <c r="BE1372" s="17"/>
      <c r="BF1372" s="17"/>
      <c r="BG1372" s="17"/>
      <c r="BH1372" s="17"/>
      <c r="BI1372" s="17"/>
      <c r="BJ1372" s="17"/>
      <c r="BK1372" s="17"/>
      <c r="BL1372" s="17"/>
      <c r="BM1372" s="17"/>
      <c r="BN1372" s="17"/>
      <c r="BO1372" s="17"/>
      <c r="BP1372" s="17"/>
      <c r="BQ1372" s="17"/>
      <c r="BR1372" s="17"/>
      <c r="BS1372" s="17"/>
      <c r="BT1372" s="17"/>
      <c r="BU1372" s="17"/>
      <c r="BV1372" s="17"/>
      <c r="BW1372" s="17"/>
      <c r="BX1372" s="17"/>
      <c r="BY1372" s="17"/>
      <c r="BZ1372" s="17"/>
      <c r="CA1372" s="17"/>
      <c r="CB1372" s="17"/>
      <c r="CC1372" s="17"/>
      <c r="CD1372" s="17"/>
      <c r="CE1372" s="17"/>
      <c r="CF1372" s="17"/>
      <c r="CG1372" s="17"/>
      <c r="CH1372" s="17"/>
      <c r="CI1372" s="17"/>
      <c r="CJ1372" s="17"/>
      <c r="CK1372" s="17"/>
      <c r="CL1372" s="17"/>
      <c r="CM1372" s="17"/>
      <c r="CN1372" s="17"/>
      <c r="CO1372" s="17"/>
      <c r="CP1372" s="17"/>
      <c r="CQ1372" s="17"/>
      <c r="CR1372" s="17"/>
    </row>
    <row r="1373" spans="2:96" x14ac:dyDescent="0.25">
      <c r="B1373" s="24" t="s">
        <v>604</v>
      </c>
      <c r="C1373" s="17"/>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c r="AD1373" s="17"/>
      <c r="AE1373" s="17"/>
      <c r="AF1373" s="17"/>
      <c r="AG1373" s="17"/>
      <c r="AH1373" s="17"/>
      <c r="AI1373" s="17"/>
      <c r="AJ1373" s="17"/>
      <c r="AK1373" s="17"/>
      <c r="AL1373" s="17"/>
      <c r="AM1373" s="17"/>
      <c r="AN1373" s="17"/>
      <c r="AO1373" s="17"/>
      <c r="AP1373" s="17"/>
      <c r="AQ1373" s="17"/>
      <c r="AR1373" s="17"/>
      <c r="AS1373" s="17"/>
      <c r="AT1373" s="17"/>
      <c r="AU1373" s="17"/>
      <c r="AV1373" s="17"/>
      <c r="AW1373" s="17"/>
      <c r="AX1373" s="17"/>
      <c r="AY1373" s="17"/>
      <c r="AZ1373" s="17"/>
      <c r="BA1373" s="17"/>
      <c r="BB1373" s="17"/>
      <c r="BC1373" s="17"/>
      <c r="BD1373" s="17"/>
      <c r="BE1373" s="17"/>
      <c r="BF1373" s="17"/>
      <c r="BG1373" s="17"/>
      <c r="BH1373" s="17"/>
      <c r="BI1373" s="17"/>
      <c r="BJ1373" s="17"/>
      <c r="BK1373" s="17"/>
      <c r="BL1373" s="17"/>
      <c r="BM1373" s="17"/>
      <c r="BN1373" s="17"/>
      <c r="BO1373" s="17"/>
      <c r="BP1373" s="17"/>
      <c r="BQ1373" s="17"/>
      <c r="BR1373" s="17"/>
      <c r="BS1373" s="17"/>
      <c r="BT1373" s="17"/>
      <c r="BU1373" s="17"/>
      <c r="BV1373" s="17"/>
      <c r="BW1373" s="17"/>
      <c r="BX1373" s="17"/>
      <c r="BY1373" s="17"/>
      <c r="BZ1373" s="17"/>
      <c r="CA1373" s="17"/>
      <c r="CB1373" s="17"/>
      <c r="CC1373" s="17"/>
      <c r="CD1373" s="17"/>
      <c r="CE1373" s="17"/>
      <c r="CF1373" s="17"/>
      <c r="CG1373" s="17"/>
      <c r="CH1373" s="17"/>
      <c r="CI1373" s="17"/>
      <c r="CJ1373" s="17"/>
      <c r="CK1373" s="17"/>
      <c r="CL1373" s="17"/>
      <c r="CM1373" s="17"/>
      <c r="CN1373" s="17"/>
      <c r="CO1373" s="17"/>
      <c r="CP1373" s="17"/>
      <c r="CQ1373" s="17"/>
      <c r="CR1373" s="17"/>
    </row>
    <row r="1374" spans="2:96" x14ac:dyDescent="0.25">
      <c r="B1374" t="s">
        <v>589</v>
      </c>
      <c r="C1374" s="17">
        <v>0.56139483725503103</v>
      </c>
      <c r="D1374" s="17">
        <v>0.59397920314131003</v>
      </c>
      <c r="E1374" s="17">
        <v>0.53787200914323396</v>
      </c>
      <c r="F1374" s="17"/>
      <c r="G1374" s="17">
        <v>0.63754577334650997</v>
      </c>
      <c r="H1374" s="17">
        <v>0.43050376519266198</v>
      </c>
      <c r="I1374" s="17">
        <v>0.62242968367746199</v>
      </c>
      <c r="J1374" s="17">
        <v>0.53728648106405597</v>
      </c>
      <c r="K1374" s="17">
        <v>0.69663505319522101</v>
      </c>
      <c r="L1374" s="17">
        <v>0.49647087650271199</v>
      </c>
      <c r="M1374" s="17"/>
      <c r="N1374" s="17">
        <v>0.50567163229362</v>
      </c>
      <c r="O1374" s="17">
        <v>0.76373493407374804</v>
      </c>
      <c r="P1374" s="17">
        <v>0.53448192431745201</v>
      </c>
      <c r="Q1374" s="17">
        <v>0.42776851387838899</v>
      </c>
      <c r="R1374" s="17"/>
      <c r="S1374" s="17">
        <v>0.51016221598589695</v>
      </c>
      <c r="T1374" s="17">
        <v>0.55427422473599197</v>
      </c>
      <c r="U1374" s="17">
        <v>0.31870762777890599</v>
      </c>
      <c r="V1374" s="17">
        <v>0.56954256727313601</v>
      </c>
      <c r="W1374" s="17">
        <v>0.39561901574073</v>
      </c>
      <c r="X1374" s="17">
        <v>0.54272023356118904</v>
      </c>
      <c r="Y1374" s="17">
        <v>0.73858417058812798</v>
      </c>
      <c r="Z1374" s="17">
        <v>0.49985500238375802</v>
      </c>
      <c r="AA1374" s="17">
        <v>0.358789905580089</v>
      </c>
      <c r="AB1374" s="17">
        <v>0.75718086535011697</v>
      </c>
      <c r="AC1374" s="17">
        <v>1</v>
      </c>
      <c r="AD1374" s="17">
        <v>1</v>
      </c>
      <c r="AE1374" s="17"/>
      <c r="AF1374" s="17">
        <v>0.439668893973577</v>
      </c>
      <c r="AG1374" s="17">
        <v>0.56086041857272595</v>
      </c>
      <c r="AH1374" s="17">
        <v>0.75935914227630397</v>
      </c>
      <c r="AI1374" s="17" t="s">
        <v>131</v>
      </c>
      <c r="AJ1374" s="17">
        <v>1</v>
      </c>
      <c r="AK1374" s="17"/>
      <c r="AL1374" s="17">
        <v>0.466450843538601</v>
      </c>
      <c r="AM1374" s="17">
        <v>0.47376706429763699</v>
      </c>
      <c r="AN1374" s="17">
        <v>0.76571154114765505</v>
      </c>
      <c r="AO1374" s="17"/>
      <c r="AP1374" s="17">
        <v>0.397851822156082</v>
      </c>
      <c r="AQ1374" s="17">
        <v>0.60968588802949597</v>
      </c>
      <c r="AR1374" s="17">
        <v>0.56567251323165102</v>
      </c>
      <c r="AS1374" s="17">
        <v>0.62952621899737204</v>
      </c>
      <c r="AT1374" s="17">
        <v>0.37600500417808602</v>
      </c>
      <c r="AU1374" s="17"/>
      <c r="AV1374" s="17" t="s">
        <v>131</v>
      </c>
      <c r="AW1374" s="17" t="s">
        <v>131</v>
      </c>
      <c r="AX1374" s="17">
        <v>0.73601346317491401</v>
      </c>
      <c r="AY1374" s="17">
        <v>0.54315199741956999</v>
      </c>
      <c r="AZ1374" s="17">
        <v>0.55589611005488904</v>
      </c>
      <c r="BA1374" s="17">
        <v>0.566850969699492</v>
      </c>
      <c r="BB1374" s="17">
        <v>0.23965049647431499</v>
      </c>
      <c r="BC1374" s="17">
        <v>0.55983284558470803</v>
      </c>
      <c r="BD1374" s="17">
        <v>0</v>
      </c>
      <c r="BE1374" s="17">
        <v>0.58270544144250602</v>
      </c>
      <c r="BF1374" s="17">
        <v>0.63230042698310995</v>
      </c>
      <c r="BG1374" s="17">
        <v>0.37298231278498201</v>
      </c>
      <c r="BH1374" s="17">
        <v>1</v>
      </c>
      <c r="BI1374" s="17">
        <v>0.67569957059008801</v>
      </c>
      <c r="BJ1374" s="17">
        <v>0</v>
      </c>
      <c r="BK1374" s="17">
        <v>0.42734255275614502</v>
      </c>
      <c r="BL1374" s="17"/>
      <c r="BM1374" s="17">
        <v>0.45477850335991199</v>
      </c>
      <c r="BN1374" s="17">
        <v>0.57942943852179396</v>
      </c>
      <c r="BO1374" s="17">
        <v>0.61903886366713401</v>
      </c>
      <c r="BP1374" s="17">
        <v>0.79132241995196095</v>
      </c>
      <c r="BQ1374" s="17">
        <v>0.50065769378121505</v>
      </c>
      <c r="BR1374" s="17">
        <v>0.37969130121219002</v>
      </c>
      <c r="BS1374" s="17"/>
      <c r="BT1374" s="17">
        <v>0.58540811485882405</v>
      </c>
      <c r="BU1374" s="17">
        <v>0.53363995744169301</v>
      </c>
      <c r="BV1374" s="17"/>
      <c r="BW1374" s="17">
        <v>0.56642382274546599</v>
      </c>
      <c r="BX1374" s="17">
        <v>0.44259903349240298</v>
      </c>
      <c r="BY1374" s="17"/>
      <c r="BZ1374" s="17">
        <v>0.52261774362024904</v>
      </c>
      <c r="CA1374" s="17">
        <v>0.72015061776406697</v>
      </c>
      <c r="CB1374" s="17">
        <v>0.79199476660986801</v>
      </c>
      <c r="CC1374" s="17"/>
      <c r="CD1374" s="17">
        <v>0.50925572713247202</v>
      </c>
      <c r="CE1374" s="17">
        <v>0.56045756731119001</v>
      </c>
      <c r="CF1374" s="17">
        <v>0.62386987611911504</v>
      </c>
      <c r="CG1374" s="17"/>
      <c r="CH1374" s="17">
        <v>0.53270262338293195</v>
      </c>
      <c r="CI1374" s="17">
        <v>0.55376073608786203</v>
      </c>
      <c r="CJ1374" s="17">
        <v>0.59731510141322697</v>
      </c>
      <c r="CK1374" s="17"/>
      <c r="CL1374" s="17">
        <v>0.64278677061850298</v>
      </c>
      <c r="CM1374" s="17">
        <v>0.46975143707271799</v>
      </c>
      <c r="CN1374" s="17"/>
      <c r="CO1374" s="17">
        <v>0.480190001727125</v>
      </c>
      <c r="CP1374" s="17">
        <v>0.63117470215051397</v>
      </c>
      <c r="CQ1374" s="17">
        <v>0.53438323209160998</v>
      </c>
      <c r="CR1374" s="17">
        <v>0.44689283220880899</v>
      </c>
    </row>
    <row r="1375" spans="2:96" x14ac:dyDescent="0.25">
      <c r="B1375" t="s">
        <v>590</v>
      </c>
      <c r="C1375" s="17">
        <v>0.50490062344582698</v>
      </c>
      <c r="D1375" s="17">
        <v>0.43142059761799001</v>
      </c>
      <c r="E1375" s="17">
        <v>0.609098212860268</v>
      </c>
      <c r="F1375" s="17"/>
      <c r="G1375" s="17">
        <v>0.29933938473000599</v>
      </c>
      <c r="H1375" s="17">
        <v>0.613480475841087</v>
      </c>
      <c r="I1375" s="17">
        <v>0.44248198935989802</v>
      </c>
      <c r="J1375" s="17">
        <v>0.55196691354480099</v>
      </c>
      <c r="K1375" s="17">
        <v>0.64389571186269201</v>
      </c>
      <c r="L1375" s="17">
        <v>0.76165950180837905</v>
      </c>
      <c r="M1375" s="17"/>
      <c r="N1375" s="17">
        <v>0.40984418630661901</v>
      </c>
      <c r="O1375" s="17">
        <v>0.51495132739164695</v>
      </c>
      <c r="P1375" s="17">
        <v>0.73870368130063802</v>
      </c>
      <c r="Q1375" s="17">
        <v>0.32758003698467097</v>
      </c>
      <c r="R1375" s="17"/>
      <c r="S1375" s="17">
        <v>0.32875879105970401</v>
      </c>
      <c r="T1375" s="17">
        <v>0.61408158456634299</v>
      </c>
      <c r="U1375" s="17">
        <v>0.51675882981785404</v>
      </c>
      <c r="V1375" s="17">
        <v>0.59799777764452799</v>
      </c>
      <c r="W1375" s="17">
        <v>0.365032795111849</v>
      </c>
      <c r="X1375" s="17">
        <v>0.44063377282091398</v>
      </c>
      <c r="Y1375" s="17">
        <v>0.109970336555446</v>
      </c>
      <c r="Z1375" s="17">
        <v>0.49985500238375802</v>
      </c>
      <c r="AA1375" s="17">
        <v>0.65620461812505404</v>
      </c>
      <c r="AB1375" s="17">
        <v>1</v>
      </c>
      <c r="AC1375" s="17">
        <v>1</v>
      </c>
      <c r="AD1375" s="17">
        <v>0</v>
      </c>
      <c r="AE1375" s="17"/>
      <c r="AF1375" s="17">
        <v>0.39502441379936998</v>
      </c>
      <c r="AG1375" s="17">
        <v>0.49474006331508602</v>
      </c>
      <c r="AH1375" s="17">
        <v>0.78483024607463503</v>
      </c>
      <c r="AI1375" s="17" t="s">
        <v>131</v>
      </c>
      <c r="AJ1375" s="17">
        <v>0.64761767213917898</v>
      </c>
      <c r="AK1375" s="17"/>
      <c r="AL1375" s="17">
        <v>0.32100949393318601</v>
      </c>
      <c r="AM1375" s="17">
        <v>0.39854329430061203</v>
      </c>
      <c r="AN1375" s="17">
        <v>0.73426844261688995</v>
      </c>
      <c r="AO1375" s="17"/>
      <c r="AP1375" s="17">
        <v>0.39617705456565</v>
      </c>
      <c r="AQ1375" s="17">
        <v>0.38259655565462097</v>
      </c>
      <c r="AR1375" s="17">
        <v>0.555882745411304</v>
      </c>
      <c r="AS1375" s="17">
        <v>0.55558101857459297</v>
      </c>
      <c r="AT1375" s="17">
        <v>1</v>
      </c>
      <c r="AU1375" s="17"/>
      <c r="AV1375" s="17" t="s">
        <v>131</v>
      </c>
      <c r="AW1375" s="17" t="s">
        <v>131</v>
      </c>
      <c r="AX1375" s="17">
        <v>0.77368441144826605</v>
      </c>
      <c r="AY1375" s="17">
        <v>0.61729615766538004</v>
      </c>
      <c r="AZ1375" s="17">
        <v>0.76238344423962401</v>
      </c>
      <c r="BA1375" s="17">
        <v>0.61565629305016401</v>
      </c>
      <c r="BB1375" s="17">
        <v>0</v>
      </c>
      <c r="BC1375" s="17">
        <v>0.26922615937840499</v>
      </c>
      <c r="BD1375" s="17">
        <v>0.49440219974247601</v>
      </c>
      <c r="BE1375" s="17">
        <v>0.25601127812518898</v>
      </c>
      <c r="BF1375" s="17">
        <v>0.68153694035699997</v>
      </c>
      <c r="BG1375" s="17">
        <v>0.37298231278498201</v>
      </c>
      <c r="BH1375" s="17">
        <v>0.49171887423891197</v>
      </c>
      <c r="BI1375" s="17">
        <v>0.67569957059008801</v>
      </c>
      <c r="BJ1375" s="17">
        <v>1</v>
      </c>
      <c r="BK1375" s="17">
        <v>0</v>
      </c>
      <c r="BL1375" s="17"/>
      <c r="BM1375" s="17">
        <v>0.550565115618323</v>
      </c>
      <c r="BN1375" s="17">
        <v>0.32577950504807801</v>
      </c>
      <c r="BO1375" s="17">
        <v>0.40376033650245302</v>
      </c>
      <c r="BP1375" s="17">
        <v>0.640821604932032</v>
      </c>
      <c r="BQ1375" s="17">
        <v>0.69716137594620198</v>
      </c>
      <c r="BR1375" s="17">
        <v>0.3288830546748</v>
      </c>
      <c r="BS1375" s="17"/>
      <c r="BT1375" s="17">
        <v>0.38911026429845003</v>
      </c>
      <c r="BU1375" s="17">
        <v>0.63873272894612598</v>
      </c>
      <c r="BV1375" s="17"/>
      <c r="BW1375" s="17">
        <v>0.44886604671740998</v>
      </c>
      <c r="BX1375" s="17">
        <v>0.56978760858269195</v>
      </c>
      <c r="BY1375" s="17"/>
      <c r="BZ1375" s="17">
        <v>0.48391655840357001</v>
      </c>
      <c r="CA1375" s="17">
        <v>0.51765423787206899</v>
      </c>
      <c r="CB1375" s="17">
        <v>0.79199476660986801</v>
      </c>
      <c r="CC1375" s="17"/>
      <c r="CD1375" s="17">
        <v>0.36944231827351998</v>
      </c>
      <c r="CE1375" s="17">
        <v>0.66208466003131405</v>
      </c>
      <c r="CF1375" s="17">
        <v>0.66613307307777903</v>
      </c>
      <c r="CG1375" s="17"/>
      <c r="CH1375" s="17">
        <v>0.37255125869834499</v>
      </c>
      <c r="CI1375" s="17">
        <v>0.56525083763422701</v>
      </c>
      <c r="CJ1375" s="17">
        <v>0.76677599603518798</v>
      </c>
      <c r="CK1375" s="17"/>
      <c r="CL1375" s="17">
        <v>0.58199230119825296</v>
      </c>
      <c r="CM1375" s="17">
        <v>0.41809910414241402</v>
      </c>
      <c r="CN1375" s="17"/>
      <c r="CO1375" s="17">
        <v>0.15558239749219999</v>
      </c>
      <c r="CP1375" s="17">
        <v>0.51485116324361901</v>
      </c>
      <c r="CQ1375" s="17">
        <v>0.495163567166232</v>
      </c>
      <c r="CR1375" s="17">
        <v>0.71087572773225405</v>
      </c>
    </row>
    <row r="1376" spans="2:96" x14ac:dyDescent="0.25">
      <c r="B1376" t="s">
        <v>594</v>
      </c>
      <c r="C1376" s="17">
        <v>0.44585878391136402</v>
      </c>
      <c r="D1376" s="17">
        <v>0.42886771897046699</v>
      </c>
      <c r="E1376" s="17">
        <v>0.47945908194579201</v>
      </c>
      <c r="F1376" s="17"/>
      <c r="G1376" s="17">
        <v>0.65482146596840796</v>
      </c>
      <c r="H1376" s="17">
        <v>0.37205884740760597</v>
      </c>
      <c r="I1376" s="17">
        <v>0.55772419976768794</v>
      </c>
      <c r="J1376" s="17">
        <v>0.19462508489519301</v>
      </c>
      <c r="K1376" s="17">
        <v>0.34053076505791302</v>
      </c>
      <c r="L1376" s="17">
        <v>0.32951635906833698</v>
      </c>
      <c r="M1376" s="17"/>
      <c r="N1376" s="17">
        <v>0.47463381015523298</v>
      </c>
      <c r="O1376" s="17">
        <v>0.53289129880737796</v>
      </c>
      <c r="P1376" s="17">
        <v>0.22773940730473899</v>
      </c>
      <c r="Q1376" s="17">
        <v>0.60274271277396596</v>
      </c>
      <c r="R1376" s="17"/>
      <c r="S1376" s="17">
        <v>0.66201879616620496</v>
      </c>
      <c r="T1376" s="17">
        <v>0.60861381267044801</v>
      </c>
      <c r="U1376" s="17">
        <v>0.31870762777890599</v>
      </c>
      <c r="V1376" s="17">
        <v>0.27123595866383998</v>
      </c>
      <c r="W1376" s="17">
        <v>0.42814100856887499</v>
      </c>
      <c r="X1376" s="17">
        <v>0.49369716314390799</v>
      </c>
      <c r="Y1376" s="17">
        <v>0.55087097122999895</v>
      </c>
      <c r="Z1376" s="17">
        <v>0.50014499761624198</v>
      </c>
      <c r="AA1376" s="17">
        <v>0.21225417866374699</v>
      </c>
      <c r="AB1376" s="17">
        <v>0.45710884699259602</v>
      </c>
      <c r="AC1376" s="17">
        <v>0</v>
      </c>
      <c r="AD1376" s="17">
        <v>0</v>
      </c>
      <c r="AE1376" s="17"/>
      <c r="AF1376" s="17">
        <v>0.40126771857330401</v>
      </c>
      <c r="AG1376" s="17">
        <v>0.47055286324004902</v>
      </c>
      <c r="AH1376" s="17">
        <v>0.45581061164906</v>
      </c>
      <c r="AI1376" s="17" t="s">
        <v>131</v>
      </c>
      <c r="AJ1376" s="17">
        <v>0.22979776666257401</v>
      </c>
      <c r="AK1376" s="17"/>
      <c r="AL1376" s="17">
        <v>0.36980451542014298</v>
      </c>
      <c r="AM1376" s="17">
        <v>0.37493751340477199</v>
      </c>
      <c r="AN1376" s="17">
        <v>0.49605630319826799</v>
      </c>
      <c r="AO1376" s="17"/>
      <c r="AP1376" s="17">
        <v>0.43596749861050399</v>
      </c>
      <c r="AQ1376" s="17">
        <v>0.46977270148855399</v>
      </c>
      <c r="AR1376" s="17">
        <v>0.32676902250279199</v>
      </c>
      <c r="AS1376" s="17">
        <v>0.64305435982258097</v>
      </c>
      <c r="AT1376" s="17">
        <v>0</v>
      </c>
      <c r="AU1376" s="17"/>
      <c r="AV1376" s="17" t="s">
        <v>131</v>
      </c>
      <c r="AW1376" s="17" t="s">
        <v>131</v>
      </c>
      <c r="AX1376" s="17">
        <v>0.296899942979927</v>
      </c>
      <c r="AY1376" s="17">
        <v>0.59614591328203304</v>
      </c>
      <c r="AZ1376" s="17">
        <v>0.49195479861119601</v>
      </c>
      <c r="BA1376" s="17">
        <v>0.36480102679834098</v>
      </c>
      <c r="BB1376" s="17">
        <v>0</v>
      </c>
      <c r="BC1376" s="17">
        <v>0.31865418850570099</v>
      </c>
      <c r="BD1376" s="17">
        <v>0</v>
      </c>
      <c r="BE1376" s="17">
        <v>1</v>
      </c>
      <c r="BF1376" s="17">
        <v>0.31383736734010997</v>
      </c>
      <c r="BG1376" s="17">
        <v>0.41015285795849299</v>
      </c>
      <c r="BH1376" s="17">
        <v>0.141456359872182</v>
      </c>
      <c r="BI1376" s="17">
        <v>1</v>
      </c>
      <c r="BJ1376" s="17">
        <v>1</v>
      </c>
      <c r="BK1376" s="17">
        <v>1</v>
      </c>
      <c r="BL1376" s="17"/>
      <c r="BM1376" s="17">
        <v>0.46132249386630098</v>
      </c>
      <c r="BN1376" s="17">
        <v>0.32025877156511201</v>
      </c>
      <c r="BO1376" s="17">
        <v>0.61704288211803404</v>
      </c>
      <c r="BP1376" s="17">
        <v>0.54214319356562701</v>
      </c>
      <c r="BQ1376" s="17">
        <v>0.29395728503177998</v>
      </c>
      <c r="BR1376" s="17">
        <v>0.37969130121219002</v>
      </c>
      <c r="BS1376" s="17"/>
      <c r="BT1376" s="17">
        <v>0.51509919483694699</v>
      </c>
      <c r="BU1376" s="17">
        <v>0.36582975517260502</v>
      </c>
      <c r="BV1376" s="17"/>
      <c r="BW1376" s="17">
        <v>0.54762455002859001</v>
      </c>
      <c r="BX1376" s="17">
        <v>0.38993066019298001</v>
      </c>
      <c r="BY1376" s="17"/>
      <c r="BZ1376" s="17">
        <v>0.49996470612065402</v>
      </c>
      <c r="CA1376" s="17">
        <v>0.28028221088171501</v>
      </c>
      <c r="CB1376" s="17">
        <v>0</v>
      </c>
      <c r="CC1376" s="17"/>
      <c r="CD1376" s="17">
        <v>0.54688677668396102</v>
      </c>
      <c r="CE1376" s="17">
        <v>0.33480483894199897</v>
      </c>
      <c r="CF1376" s="17">
        <v>0.50565929132833398</v>
      </c>
      <c r="CG1376" s="17"/>
      <c r="CH1376" s="17">
        <v>0.56847281062546295</v>
      </c>
      <c r="CI1376" s="17">
        <v>0.35781388831248201</v>
      </c>
      <c r="CJ1376" s="17">
        <v>0.37641681172063901</v>
      </c>
      <c r="CK1376" s="17"/>
      <c r="CL1376" s="17">
        <v>0.52493772762907998</v>
      </c>
      <c r="CM1376" s="17">
        <v>0.35681969876328001</v>
      </c>
      <c r="CN1376" s="17"/>
      <c r="CO1376" s="17">
        <v>0.81284777681527898</v>
      </c>
      <c r="CP1376" s="17">
        <v>0.431221455192696</v>
      </c>
      <c r="CQ1376" s="17">
        <v>0.40119114112620502</v>
      </c>
      <c r="CR1376" s="17">
        <v>0.40452687536175203</v>
      </c>
    </row>
    <row r="1377" spans="2:96" x14ac:dyDescent="0.25">
      <c r="B1377" t="s">
        <v>591</v>
      </c>
      <c r="C1377" s="17">
        <v>0.42965446064450702</v>
      </c>
      <c r="D1377" s="17">
        <v>0.30053972983254901</v>
      </c>
      <c r="E1377" s="17">
        <v>0.59952861747271802</v>
      </c>
      <c r="F1377" s="17"/>
      <c r="G1377" s="17">
        <v>0.36604382824368997</v>
      </c>
      <c r="H1377" s="17">
        <v>0.50247681356156204</v>
      </c>
      <c r="I1377" s="17">
        <v>0.44121554833383803</v>
      </c>
      <c r="J1377" s="17">
        <v>0.399285924388463</v>
      </c>
      <c r="K1377" s="17">
        <v>0.34053076505791302</v>
      </c>
      <c r="L1377" s="17">
        <v>0.50452273922512703</v>
      </c>
      <c r="M1377" s="17"/>
      <c r="N1377" s="17">
        <v>0.41561210455547998</v>
      </c>
      <c r="O1377" s="17">
        <v>0.45312879764547997</v>
      </c>
      <c r="P1377" s="17">
        <v>0.31636489938380602</v>
      </c>
      <c r="Q1377" s="17">
        <v>0.60973383268352399</v>
      </c>
      <c r="R1377" s="17"/>
      <c r="S1377" s="17">
        <v>0.401105867852727</v>
      </c>
      <c r="T1377" s="17">
        <v>0.55427422473599197</v>
      </c>
      <c r="U1377" s="17">
        <v>0.33453816859047902</v>
      </c>
      <c r="V1377" s="17">
        <v>0.42312182816648303</v>
      </c>
      <c r="W1377" s="17">
        <v>0.37849537946130801</v>
      </c>
      <c r="X1377" s="17">
        <v>0.696880937219161</v>
      </c>
      <c r="Y1377" s="17">
        <v>0.214354831227419</v>
      </c>
      <c r="Z1377" s="17">
        <v>0.50014499761624198</v>
      </c>
      <c r="AA1377" s="17">
        <v>0.22253591253881799</v>
      </c>
      <c r="AB1377" s="17">
        <v>0.76021395258884195</v>
      </c>
      <c r="AC1377" s="17">
        <v>0</v>
      </c>
      <c r="AD1377" s="17">
        <v>0</v>
      </c>
      <c r="AE1377" s="17"/>
      <c r="AF1377" s="17">
        <v>0.391398355839497</v>
      </c>
      <c r="AG1377" s="17">
        <v>0.41834371911059898</v>
      </c>
      <c r="AH1377" s="17">
        <v>0.228465176847372</v>
      </c>
      <c r="AI1377" s="17" t="s">
        <v>131</v>
      </c>
      <c r="AJ1377" s="17">
        <v>0.41781990547660403</v>
      </c>
      <c r="AK1377" s="17"/>
      <c r="AL1377" s="17">
        <v>0.47017773850128203</v>
      </c>
      <c r="AM1377" s="17">
        <v>0.35223228868182499</v>
      </c>
      <c r="AN1377" s="17">
        <v>0.22455519484939701</v>
      </c>
      <c r="AO1377" s="17"/>
      <c r="AP1377" s="17">
        <v>0.44389392167184499</v>
      </c>
      <c r="AQ1377" s="17">
        <v>0.53934051238514202</v>
      </c>
      <c r="AR1377" s="17">
        <v>0.42390420092837899</v>
      </c>
      <c r="AS1377" s="17">
        <v>0.28288201617171199</v>
      </c>
      <c r="AT1377" s="17">
        <v>0.37600500417808602</v>
      </c>
      <c r="AU1377" s="17"/>
      <c r="AV1377" s="17" t="s">
        <v>131</v>
      </c>
      <c r="AW1377" s="17" t="s">
        <v>131</v>
      </c>
      <c r="AX1377" s="17">
        <v>0.212797931643253</v>
      </c>
      <c r="AY1377" s="17">
        <v>0.66963640252074097</v>
      </c>
      <c r="AZ1377" s="17">
        <v>0.55589611005488904</v>
      </c>
      <c r="BA1377" s="17">
        <v>0.49180901980172798</v>
      </c>
      <c r="BB1377" s="17">
        <v>0.74918301765870698</v>
      </c>
      <c r="BC1377" s="17">
        <v>0.416601865049054</v>
      </c>
      <c r="BD1377" s="17">
        <v>0.50559780025752399</v>
      </c>
      <c r="BE1377" s="17">
        <v>0.25601127812518898</v>
      </c>
      <c r="BF1377" s="17">
        <v>0.496415432533444</v>
      </c>
      <c r="BG1377" s="17">
        <v>0</v>
      </c>
      <c r="BH1377" s="17">
        <v>0.150197003457994</v>
      </c>
      <c r="BI1377" s="17">
        <v>0.67569957059008801</v>
      </c>
      <c r="BJ1377" s="17">
        <v>0</v>
      </c>
      <c r="BK1377" s="17">
        <v>0.24455765284297401</v>
      </c>
      <c r="BL1377" s="17"/>
      <c r="BM1377" s="17">
        <v>0.437151929395107</v>
      </c>
      <c r="BN1377" s="17">
        <v>0.48892446003098999</v>
      </c>
      <c r="BO1377" s="17">
        <v>0.51109599573515796</v>
      </c>
      <c r="BP1377" s="17">
        <v>0.32295810939041197</v>
      </c>
      <c r="BQ1377" s="17">
        <v>0.51150392631492303</v>
      </c>
      <c r="BR1377" s="17">
        <v>0</v>
      </c>
      <c r="BS1377" s="17"/>
      <c r="BT1377" s="17">
        <v>0.32582909269384203</v>
      </c>
      <c r="BU1377" s="17">
        <v>0.54965726311871799</v>
      </c>
      <c r="BV1377" s="17"/>
      <c r="BW1377" s="17">
        <v>0.341397448477539</v>
      </c>
      <c r="BX1377" s="17">
        <v>0.63188648926545199</v>
      </c>
      <c r="BY1377" s="17"/>
      <c r="BZ1377" s="17">
        <v>0.458208770392172</v>
      </c>
      <c r="CA1377" s="17">
        <v>0.18848167558632101</v>
      </c>
      <c r="CB1377" s="17">
        <v>0.53555408798501003</v>
      </c>
      <c r="CC1377" s="17"/>
      <c r="CD1377" s="17">
        <v>0.42364217182179598</v>
      </c>
      <c r="CE1377" s="17">
        <v>0.52821695511756495</v>
      </c>
      <c r="CF1377" s="17">
        <v>0.45207751171300298</v>
      </c>
      <c r="CG1377" s="17"/>
      <c r="CH1377" s="17">
        <v>0.38098470686239799</v>
      </c>
      <c r="CI1377" s="17">
        <v>0.52276138204968603</v>
      </c>
      <c r="CJ1377" s="17">
        <v>0.328634304046588</v>
      </c>
      <c r="CK1377" s="17"/>
      <c r="CL1377" s="17">
        <v>0.29427569244296897</v>
      </c>
      <c r="CM1377" s="17">
        <v>0.58208443887193295</v>
      </c>
      <c r="CN1377" s="17"/>
      <c r="CO1377" s="17">
        <v>0.336734932967518</v>
      </c>
      <c r="CP1377" s="17">
        <v>0.403223126048734</v>
      </c>
      <c r="CQ1377" s="17">
        <v>0.39567503854321401</v>
      </c>
      <c r="CR1377" s="17">
        <v>0.67739361445990498</v>
      </c>
    </row>
    <row r="1378" spans="2:96" x14ac:dyDescent="0.25">
      <c r="B1378" t="s">
        <v>593</v>
      </c>
      <c r="C1378" s="17">
        <v>0.31257123698956402</v>
      </c>
      <c r="D1378" s="17">
        <v>0.35727093655048697</v>
      </c>
      <c r="E1378" s="17">
        <v>0.23820076081233499</v>
      </c>
      <c r="F1378" s="17"/>
      <c r="G1378" s="17">
        <v>0.28075994204097698</v>
      </c>
      <c r="H1378" s="17">
        <v>0.65637952396767696</v>
      </c>
      <c r="I1378" s="17">
        <v>0.23827588498909499</v>
      </c>
      <c r="J1378" s="17">
        <v>0.25952969957613697</v>
      </c>
      <c r="K1378" s="17">
        <v>0</v>
      </c>
      <c r="L1378" s="17">
        <v>0.162228742956743</v>
      </c>
      <c r="M1378" s="17"/>
      <c r="N1378" s="17">
        <v>0.52696620243111403</v>
      </c>
      <c r="O1378" s="17">
        <v>0.363427911499275</v>
      </c>
      <c r="P1378" s="17">
        <v>0.15714726385097499</v>
      </c>
      <c r="Q1378" s="17">
        <v>0</v>
      </c>
      <c r="R1378" s="17"/>
      <c r="S1378" s="17">
        <v>0.457991855166479</v>
      </c>
      <c r="T1378" s="17">
        <v>0.29056050225916802</v>
      </c>
      <c r="U1378" s="17">
        <v>0.32944416203393101</v>
      </c>
      <c r="V1378" s="17">
        <v>0.41816543868183897</v>
      </c>
      <c r="W1378" s="17">
        <v>0</v>
      </c>
      <c r="X1378" s="17">
        <v>0.43708656463801698</v>
      </c>
      <c r="Y1378" s="17">
        <v>0.25478147758824998</v>
      </c>
      <c r="Z1378" s="17">
        <v>0</v>
      </c>
      <c r="AA1378" s="17">
        <v>0.31445129940628602</v>
      </c>
      <c r="AB1378" s="17">
        <v>0.31668046312949999</v>
      </c>
      <c r="AC1378" s="17">
        <v>0</v>
      </c>
      <c r="AD1378" s="17">
        <v>0</v>
      </c>
      <c r="AE1378" s="17"/>
      <c r="AF1378" s="17">
        <v>0.25226041479467798</v>
      </c>
      <c r="AG1378" s="17">
        <v>0.38149588874996898</v>
      </c>
      <c r="AH1378" s="17">
        <v>0</v>
      </c>
      <c r="AI1378" s="17" t="s">
        <v>131</v>
      </c>
      <c r="AJ1378" s="17">
        <v>0.17548098538332299</v>
      </c>
      <c r="AK1378" s="17"/>
      <c r="AL1378" s="17">
        <v>0.31824886849337403</v>
      </c>
      <c r="AM1378" s="17">
        <v>0.28709495725175899</v>
      </c>
      <c r="AN1378" s="17">
        <v>0</v>
      </c>
      <c r="AO1378" s="17"/>
      <c r="AP1378" s="17">
        <v>0.184931110172635</v>
      </c>
      <c r="AQ1378" s="17">
        <v>0.16684752109681</v>
      </c>
      <c r="AR1378" s="17">
        <v>0.48842120396268601</v>
      </c>
      <c r="AS1378" s="17">
        <v>0.26780760185590802</v>
      </c>
      <c r="AT1378" s="17">
        <v>0.62399499582191398</v>
      </c>
      <c r="AU1378" s="17"/>
      <c r="AV1378" s="17" t="s">
        <v>131</v>
      </c>
      <c r="AW1378" s="17" t="s">
        <v>131</v>
      </c>
      <c r="AX1378" s="17">
        <v>0.26398653682508599</v>
      </c>
      <c r="AY1378" s="17">
        <v>0</v>
      </c>
      <c r="AZ1378" s="17">
        <v>0.25433824285082102</v>
      </c>
      <c r="BA1378" s="17">
        <v>0.448115819173795</v>
      </c>
      <c r="BB1378" s="17">
        <v>0</v>
      </c>
      <c r="BC1378" s="17">
        <v>0.282427753607075</v>
      </c>
      <c r="BD1378" s="17">
        <v>0.49440219974247601</v>
      </c>
      <c r="BE1378" s="17">
        <v>0.67330583668268296</v>
      </c>
      <c r="BF1378" s="17">
        <v>0.59528225129975798</v>
      </c>
      <c r="BG1378" s="17">
        <v>0.38788525363462101</v>
      </c>
      <c r="BH1378" s="17">
        <v>0</v>
      </c>
      <c r="BI1378" s="17">
        <v>0.66111955799011601</v>
      </c>
      <c r="BJ1378" s="17">
        <v>0</v>
      </c>
      <c r="BK1378" s="17">
        <v>0.348305688535895</v>
      </c>
      <c r="BL1378" s="17"/>
      <c r="BM1378" s="17">
        <v>0.35429962187729702</v>
      </c>
      <c r="BN1378" s="17">
        <v>0.18635225703071001</v>
      </c>
      <c r="BO1378" s="17">
        <v>0.40732986796098197</v>
      </c>
      <c r="BP1378" s="17">
        <v>0.234038455644904</v>
      </c>
      <c r="BQ1378" s="17">
        <v>0.28841745389522699</v>
      </c>
      <c r="BR1378" s="17">
        <v>0.62030869878781003</v>
      </c>
      <c r="BS1378" s="17"/>
      <c r="BT1378" s="17">
        <v>0.365668646636094</v>
      </c>
      <c r="BU1378" s="17">
        <v>0.25120051336513499</v>
      </c>
      <c r="BV1378" s="17"/>
      <c r="BW1378" s="17">
        <v>0.37774679446645998</v>
      </c>
      <c r="BX1378" s="17">
        <v>0.27918554873064499</v>
      </c>
      <c r="BY1378" s="17"/>
      <c r="BZ1378" s="17">
        <v>0.35174890376757301</v>
      </c>
      <c r="CA1378" s="17">
        <v>0.188048846940539</v>
      </c>
      <c r="CB1378" s="17">
        <v>0</v>
      </c>
      <c r="CC1378" s="17"/>
      <c r="CD1378" s="17">
        <v>0.34630098391393699</v>
      </c>
      <c r="CE1378" s="17">
        <v>0.29105574191922701</v>
      </c>
      <c r="CF1378" s="17">
        <v>0.37121148388701702</v>
      </c>
      <c r="CG1378" s="17"/>
      <c r="CH1378" s="17">
        <v>0.35438901648350801</v>
      </c>
      <c r="CI1378" s="17">
        <v>0.30558749435717703</v>
      </c>
      <c r="CJ1378" s="17">
        <v>0.29961275577941299</v>
      </c>
      <c r="CK1378" s="17"/>
      <c r="CL1378" s="17">
        <v>0.38036209404390497</v>
      </c>
      <c r="CM1378" s="17">
        <v>0.236241994213263</v>
      </c>
      <c r="CN1378" s="17"/>
      <c r="CO1378" s="17">
        <v>0.148888611027817</v>
      </c>
      <c r="CP1378" s="17">
        <v>0.46248513730156199</v>
      </c>
      <c r="CQ1378" s="17">
        <v>0.27507264082452099</v>
      </c>
      <c r="CR1378" s="17">
        <v>0</v>
      </c>
    </row>
    <row r="1379" spans="2:96" x14ac:dyDescent="0.25">
      <c r="B1379" t="s">
        <v>592</v>
      </c>
      <c r="C1379" s="17">
        <v>0.183677343039438</v>
      </c>
      <c r="D1379" s="17">
        <v>0.15618946322228999</v>
      </c>
      <c r="E1379" s="17">
        <v>0.22250606972991699</v>
      </c>
      <c r="F1379" s="17"/>
      <c r="G1379" s="17">
        <v>5.6840702218171203E-2</v>
      </c>
      <c r="H1379" s="17">
        <v>0.293256688584912</v>
      </c>
      <c r="I1379" s="17">
        <v>0.175095935153495</v>
      </c>
      <c r="J1379" s="17">
        <v>0.19752843117734201</v>
      </c>
      <c r="K1379" s="17">
        <v>0</v>
      </c>
      <c r="L1379" s="17">
        <v>0.32980599856396497</v>
      </c>
      <c r="M1379" s="17"/>
      <c r="N1379" s="17">
        <v>0.20968656481096201</v>
      </c>
      <c r="O1379" s="17">
        <v>0.311058699641513</v>
      </c>
      <c r="P1379" s="17">
        <v>9.7255477625816905E-2</v>
      </c>
      <c r="Q1379" s="17">
        <v>7.3043162089995006E-2</v>
      </c>
      <c r="R1379" s="17"/>
      <c r="S1379" s="17">
        <v>6.9361117598057895E-2</v>
      </c>
      <c r="T1379" s="17">
        <v>0</v>
      </c>
      <c r="U1379" s="17">
        <v>0.48361824740959602</v>
      </c>
      <c r="V1379" s="17">
        <v>0.44611190814188401</v>
      </c>
      <c r="W1379" s="17">
        <v>0</v>
      </c>
      <c r="X1379" s="17">
        <v>0.11527246772757101</v>
      </c>
      <c r="Y1379" s="17">
        <v>0.44242659354838099</v>
      </c>
      <c r="Z1379" s="17">
        <v>0</v>
      </c>
      <c r="AA1379" s="17">
        <v>0.17994073687168</v>
      </c>
      <c r="AB1379" s="17">
        <v>0.20264214652557999</v>
      </c>
      <c r="AC1379" s="17">
        <v>0</v>
      </c>
      <c r="AD1379" s="17">
        <v>0</v>
      </c>
      <c r="AE1379" s="17"/>
      <c r="AF1379" s="17">
        <v>0.12344374842249101</v>
      </c>
      <c r="AG1379" s="17">
        <v>0.21333206633454899</v>
      </c>
      <c r="AH1379" s="17">
        <v>0.53089396542893197</v>
      </c>
      <c r="AI1379" s="17" t="s">
        <v>131</v>
      </c>
      <c r="AJ1379" s="17">
        <v>0</v>
      </c>
      <c r="AK1379" s="17"/>
      <c r="AL1379" s="17">
        <v>9.5101108161359693E-2</v>
      </c>
      <c r="AM1379" s="17">
        <v>0.15943608258703601</v>
      </c>
      <c r="AN1379" s="17">
        <v>0.25156866561056501</v>
      </c>
      <c r="AO1379" s="17"/>
      <c r="AP1379" s="17">
        <v>0</v>
      </c>
      <c r="AQ1379" s="17">
        <v>5.2860272458104103E-2</v>
      </c>
      <c r="AR1379" s="17">
        <v>0.15529668543551201</v>
      </c>
      <c r="AS1379" s="17">
        <v>0.32031985194311902</v>
      </c>
      <c r="AT1379" s="17">
        <v>0.62399499582191398</v>
      </c>
      <c r="AU1379" s="17"/>
      <c r="AV1379" s="17" t="s">
        <v>131</v>
      </c>
      <c r="AW1379" s="17" t="s">
        <v>131</v>
      </c>
      <c r="AX1379" s="17">
        <v>0</v>
      </c>
      <c r="AY1379" s="17">
        <v>0</v>
      </c>
      <c r="AZ1379" s="17">
        <v>0</v>
      </c>
      <c r="BA1379" s="17">
        <v>0.22325014060496801</v>
      </c>
      <c r="BB1379" s="17">
        <v>0.25081698234129202</v>
      </c>
      <c r="BC1379" s="17">
        <v>0.124505964685809</v>
      </c>
      <c r="BD1379" s="17">
        <v>0.49440219974247601</v>
      </c>
      <c r="BE1379" s="17">
        <v>0.25601127812518898</v>
      </c>
      <c r="BF1379" s="17">
        <v>0.41270418610642401</v>
      </c>
      <c r="BG1379" s="17">
        <v>0</v>
      </c>
      <c r="BH1379" s="17">
        <v>0.141456359872182</v>
      </c>
      <c r="BI1379" s="17">
        <v>0.66111955799011601</v>
      </c>
      <c r="BJ1379" s="17">
        <v>0</v>
      </c>
      <c r="BK1379" s="17">
        <v>0.18278489991317101</v>
      </c>
      <c r="BL1379" s="17"/>
      <c r="BM1379" s="17">
        <v>0.19837212755900799</v>
      </c>
      <c r="BN1379" s="17">
        <v>0.108772543107497</v>
      </c>
      <c r="BO1379" s="17">
        <v>9.3931546626743995E-2</v>
      </c>
      <c r="BP1379" s="17">
        <v>0.235026164473084</v>
      </c>
      <c r="BQ1379" s="17">
        <v>0.38596645319714901</v>
      </c>
      <c r="BR1379" s="17">
        <v>0</v>
      </c>
      <c r="BS1379" s="17"/>
      <c r="BT1379" s="17">
        <v>0.184923749949475</v>
      </c>
      <c r="BU1379" s="17">
        <v>0.18223672861947399</v>
      </c>
      <c r="BV1379" s="17"/>
      <c r="BW1379" s="17">
        <v>0.19848580301395299</v>
      </c>
      <c r="BX1379" s="17">
        <v>0.14722550795821701</v>
      </c>
      <c r="BY1379" s="17"/>
      <c r="BZ1379" s="17">
        <v>0.19094483926679201</v>
      </c>
      <c r="CA1379" s="17">
        <v>0.217233061579438</v>
      </c>
      <c r="CB1379" s="17">
        <v>0</v>
      </c>
      <c r="CC1379" s="17"/>
      <c r="CD1379" s="17">
        <v>0.236728256421952</v>
      </c>
      <c r="CE1379" s="17">
        <v>8.0682197416211104E-2</v>
      </c>
      <c r="CF1379" s="17">
        <v>0.20433775947477201</v>
      </c>
      <c r="CG1379" s="17"/>
      <c r="CH1379" s="17">
        <v>0.22622442121787301</v>
      </c>
      <c r="CI1379" s="17">
        <v>0.10929395798236299</v>
      </c>
      <c r="CJ1379" s="17">
        <v>0.29494888423277299</v>
      </c>
      <c r="CK1379" s="17"/>
      <c r="CL1379" s="17">
        <v>0.26762966773963998</v>
      </c>
      <c r="CM1379" s="17">
        <v>8.9151065424449102E-2</v>
      </c>
      <c r="CN1379" s="17"/>
      <c r="CO1379" s="17">
        <v>0.28634399207802003</v>
      </c>
      <c r="CP1379" s="17">
        <v>0.18243066169611899</v>
      </c>
      <c r="CQ1379" s="17">
        <v>0.22665930291459599</v>
      </c>
      <c r="CR1379" s="17">
        <v>0</v>
      </c>
    </row>
    <row r="1380" spans="2:96" x14ac:dyDescent="0.25">
      <c r="C1380" s="17"/>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c r="AD1380" s="17"/>
      <c r="AE1380" s="17"/>
      <c r="AF1380" s="17"/>
      <c r="AG1380" s="17"/>
      <c r="AH1380" s="17"/>
      <c r="AI1380" s="17"/>
      <c r="AJ1380" s="17"/>
      <c r="AK1380" s="17"/>
      <c r="AL1380" s="17"/>
      <c r="AM1380" s="17"/>
      <c r="AN1380" s="17"/>
      <c r="AO1380" s="17"/>
      <c r="AP1380" s="17"/>
      <c r="AQ1380" s="17"/>
      <c r="AR1380" s="17"/>
      <c r="AS1380" s="17"/>
      <c r="AT1380" s="17"/>
      <c r="AU1380" s="17"/>
      <c r="AV1380" s="17"/>
      <c r="AW1380" s="17"/>
      <c r="AX1380" s="17"/>
      <c r="AY1380" s="17"/>
      <c r="AZ1380" s="17"/>
      <c r="BA1380" s="17"/>
      <c r="BB1380" s="17"/>
      <c r="BC1380" s="17"/>
      <c r="BD1380" s="17"/>
      <c r="BE1380" s="17"/>
      <c r="BF1380" s="17"/>
      <c r="BG1380" s="17"/>
      <c r="BH1380" s="17"/>
      <c r="BI1380" s="17"/>
      <c r="BJ1380" s="17"/>
      <c r="BK1380" s="17"/>
      <c r="BL1380" s="17"/>
      <c r="BM1380" s="17"/>
      <c r="BN1380" s="17"/>
      <c r="BO1380" s="17"/>
      <c r="BP1380" s="17"/>
      <c r="BQ1380" s="17"/>
      <c r="BR1380" s="17"/>
      <c r="BS1380" s="17"/>
      <c r="BT1380" s="17"/>
      <c r="BU1380" s="17"/>
      <c r="BV1380" s="17"/>
      <c r="BW1380" s="17"/>
      <c r="BX1380" s="17"/>
      <c r="BY1380" s="17"/>
      <c r="BZ1380" s="17"/>
      <c r="CA1380" s="17"/>
      <c r="CB1380" s="17"/>
      <c r="CC1380" s="17"/>
      <c r="CD1380" s="17"/>
      <c r="CE1380" s="17"/>
      <c r="CF1380" s="17"/>
      <c r="CG1380" s="17"/>
      <c r="CH1380" s="17"/>
      <c r="CI1380" s="17"/>
      <c r="CJ1380" s="17"/>
      <c r="CK1380" s="17"/>
      <c r="CL1380" s="17"/>
      <c r="CM1380" s="17"/>
      <c r="CN1380" s="17"/>
      <c r="CO1380" s="17"/>
      <c r="CP1380" s="17"/>
      <c r="CQ1380" s="17"/>
      <c r="CR1380" s="17"/>
    </row>
    <row r="1381" spans="2:96" x14ac:dyDescent="0.25">
      <c r="B1381" s="6" t="s">
        <v>605</v>
      </c>
      <c r="C1381" s="17"/>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c r="AD1381" s="17"/>
      <c r="AE1381" s="17"/>
      <c r="AF1381" s="17"/>
      <c r="AG1381" s="17"/>
      <c r="AH1381" s="17"/>
      <c r="AI1381" s="17"/>
      <c r="AJ1381" s="17"/>
      <c r="AK1381" s="17"/>
      <c r="AL1381" s="17"/>
      <c r="AM1381" s="17"/>
      <c r="AN1381" s="17"/>
      <c r="AO1381" s="17"/>
      <c r="AP1381" s="17"/>
      <c r="AQ1381" s="17"/>
      <c r="AR1381" s="17"/>
      <c r="AS1381" s="17"/>
      <c r="AT1381" s="17"/>
      <c r="AU1381" s="17"/>
      <c r="AV1381" s="17"/>
      <c r="AW1381" s="17"/>
      <c r="AX1381" s="17"/>
      <c r="AY1381" s="17"/>
      <c r="AZ1381" s="17"/>
      <c r="BA1381" s="17"/>
      <c r="BB1381" s="17"/>
      <c r="BC1381" s="17"/>
      <c r="BD1381" s="17"/>
      <c r="BE1381" s="17"/>
      <c r="BF1381" s="17"/>
      <c r="BG1381" s="17"/>
      <c r="BH1381" s="17"/>
      <c r="BI1381" s="17"/>
      <c r="BJ1381" s="17"/>
      <c r="BK1381" s="17"/>
      <c r="BL1381" s="17"/>
      <c r="BM1381" s="17"/>
      <c r="BN1381" s="17"/>
      <c r="BO1381" s="17"/>
      <c r="BP1381" s="17"/>
      <c r="BQ1381" s="17"/>
      <c r="BR1381" s="17"/>
      <c r="BS1381" s="17"/>
      <c r="BT1381" s="17"/>
      <c r="BU1381" s="17"/>
      <c r="BV1381" s="17"/>
      <c r="BW1381" s="17"/>
      <c r="BX1381" s="17"/>
      <c r="BY1381" s="17"/>
      <c r="BZ1381" s="17"/>
      <c r="CA1381" s="17"/>
      <c r="CB1381" s="17"/>
      <c r="CC1381" s="17"/>
      <c r="CD1381" s="17"/>
      <c r="CE1381" s="17"/>
      <c r="CF1381" s="17"/>
      <c r="CG1381" s="17"/>
      <c r="CH1381" s="17"/>
      <c r="CI1381" s="17"/>
      <c r="CJ1381" s="17"/>
      <c r="CK1381" s="17"/>
      <c r="CL1381" s="17"/>
      <c r="CM1381" s="17"/>
      <c r="CN1381" s="17"/>
      <c r="CO1381" s="17"/>
      <c r="CP1381" s="17"/>
      <c r="CQ1381" s="17"/>
      <c r="CR1381" s="17"/>
    </row>
    <row r="1382" spans="2:96" x14ac:dyDescent="0.25">
      <c r="B1382" s="24" t="s">
        <v>606</v>
      </c>
      <c r="C1382" s="17"/>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c r="AD1382" s="17"/>
      <c r="AE1382" s="17"/>
      <c r="AF1382" s="17"/>
      <c r="AG1382" s="17"/>
      <c r="AH1382" s="17"/>
      <c r="AI1382" s="17"/>
      <c r="AJ1382" s="17"/>
      <c r="AK1382" s="17"/>
      <c r="AL1382" s="17"/>
      <c r="AM1382" s="17"/>
      <c r="AN1382" s="17"/>
      <c r="AO1382" s="17"/>
      <c r="AP1382" s="17"/>
      <c r="AQ1382" s="17"/>
      <c r="AR1382" s="17"/>
      <c r="AS1382" s="17"/>
      <c r="AT1382" s="17"/>
      <c r="AU1382" s="17"/>
      <c r="AV1382" s="17"/>
      <c r="AW1382" s="17"/>
      <c r="AX1382" s="17"/>
      <c r="AY1382" s="17"/>
      <c r="AZ1382" s="17"/>
      <c r="BA1382" s="17"/>
      <c r="BB1382" s="17"/>
      <c r="BC1382" s="17"/>
      <c r="BD1382" s="17"/>
      <c r="BE1382" s="17"/>
      <c r="BF1382" s="17"/>
      <c r="BG1382" s="17"/>
      <c r="BH1382" s="17"/>
      <c r="BI1382" s="17"/>
      <c r="BJ1382" s="17"/>
      <c r="BK1382" s="17"/>
      <c r="BL1382" s="17"/>
      <c r="BM1382" s="17"/>
      <c r="BN1382" s="17"/>
      <c r="BO1382" s="17"/>
      <c r="BP1382" s="17"/>
      <c r="BQ1382" s="17"/>
      <c r="BR1382" s="17"/>
      <c r="BS1382" s="17"/>
      <c r="BT1382" s="17"/>
      <c r="BU1382" s="17"/>
      <c r="BV1382" s="17"/>
      <c r="BW1382" s="17"/>
      <c r="BX1382" s="17"/>
      <c r="BY1382" s="17"/>
      <c r="BZ1382" s="17"/>
      <c r="CA1382" s="17"/>
      <c r="CB1382" s="17"/>
      <c r="CC1382" s="17"/>
      <c r="CD1382" s="17"/>
      <c r="CE1382" s="17"/>
      <c r="CF1382" s="17"/>
      <c r="CG1382" s="17"/>
      <c r="CH1382" s="17"/>
      <c r="CI1382" s="17"/>
      <c r="CJ1382" s="17"/>
      <c r="CK1382" s="17"/>
      <c r="CL1382" s="17"/>
      <c r="CM1382" s="17"/>
      <c r="CN1382" s="17"/>
      <c r="CO1382" s="17"/>
      <c r="CP1382" s="17"/>
      <c r="CQ1382" s="17"/>
      <c r="CR1382" s="17"/>
    </row>
    <row r="1383" spans="2:96" x14ac:dyDescent="0.25">
      <c r="B1383" t="s">
        <v>591</v>
      </c>
      <c r="C1383" s="17">
        <v>0.54116352042104299</v>
      </c>
      <c r="D1383" s="17">
        <v>0.65113490240388605</v>
      </c>
      <c r="E1383" s="17">
        <v>0.35270052168400901</v>
      </c>
      <c r="F1383" s="17"/>
      <c r="G1383" s="17">
        <v>0.56766079364052702</v>
      </c>
      <c r="H1383" s="17">
        <v>0.59291735841372595</v>
      </c>
      <c r="I1383" s="17">
        <v>0.58638334801096803</v>
      </c>
      <c r="J1383" s="17">
        <v>0.260531570704708</v>
      </c>
      <c r="K1383" s="17" t="s">
        <v>131</v>
      </c>
      <c r="L1383" s="17">
        <v>0.49811970981349901</v>
      </c>
      <c r="M1383" s="17"/>
      <c r="N1383" s="17">
        <v>0.40194639300242602</v>
      </c>
      <c r="O1383" s="17">
        <v>0.66016151390557098</v>
      </c>
      <c r="P1383" s="17">
        <v>0.58512298063195001</v>
      </c>
      <c r="Q1383" s="17">
        <v>0.50583034666185001</v>
      </c>
      <c r="R1383" s="17"/>
      <c r="S1383" s="17">
        <v>0.69454132746703601</v>
      </c>
      <c r="T1383" s="17">
        <v>0.284488691732594</v>
      </c>
      <c r="U1383" s="17">
        <v>0</v>
      </c>
      <c r="V1383" s="17">
        <v>0.50610322217658299</v>
      </c>
      <c r="W1383" s="17" t="s">
        <v>131</v>
      </c>
      <c r="X1383" s="17">
        <v>1</v>
      </c>
      <c r="Y1383" s="17">
        <v>0.59141367329090999</v>
      </c>
      <c r="Z1383" s="17">
        <v>1</v>
      </c>
      <c r="AA1383" s="17" t="s">
        <v>131</v>
      </c>
      <c r="AB1383" s="17">
        <v>0.78086140485038302</v>
      </c>
      <c r="AC1383" s="17">
        <v>0</v>
      </c>
      <c r="AD1383" s="17">
        <v>0</v>
      </c>
      <c r="AE1383" s="17"/>
      <c r="AF1383" s="17">
        <v>0.28334257115781097</v>
      </c>
      <c r="AG1383" s="17">
        <v>0.50946111603424005</v>
      </c>
      <c r="AH1383" s="17" t="s">
        <v>131</v>
      </c>
      <c r="AI1383" s="17" t="s">
        <v>131</v>
      </c>
      <c r="AJ1383" s="17">
        <v>1</v>
      </c>
      <c r="AK1383" s="17"/>
      <c r="AL1383" s="17">
        <v>0.18473651582643599</v>
      </c>
      <c r="AM1383" s="17">
        <v>0.47216057675356798</v>
      </c>
      <c r="AN1383" s="17">
        <v>1</v>
      </c>
      <c r="AO1383" s="17"/>
      <c r="AP1383" s="17">
        <v>0.504039399533036</v>
      </c>
      <c r="AQ1383" s="17">
        <v>0.38566646891433798</v>
      </c>
      <c r="AR1383" s="17">
        <v>0.55361198920655896</v>
      </c>
      <c r="AS1383" s="17">
        <v>0.67775763436443603</v>
      </c>
      <c r="AT1383" s="17">
        <v>1</v>
      </c>
      <c r="AU1383" s="17"/>
      <c r="AV1383" s="17" t="s">
        <v>131</v>
      </c>
      <c r="AW1383" s="17">
        <v>1</v>
      </c>
      <c r="AX1383" s="17">
        <v>0.51164997418567604</v>
      </c>
      <c r="AY1383" s="17" t="s">
        <v>131</v>
      </c>
      <c r="AZ1383" s="17">
        <v>1</v>
      </c>
      <c r="BA1383" s="17">
        <v>1</v>
      </c>
      <c r="BB1383" s="17">
        <v>0.45378224739641998</v>
      </c>
      <c r="BC1383" s="17">
        <v>0</v>
      </c>
      <c r="BD1383" s="17">
        <v>0.54939443340236904</v>
      </c>
      <c r="BE1383" s="17">
        <v>0</v>
      </c>
      <c r="BF1383" s="17">
        <v>0</v>
      </c>
      <c r="BG1383" s="17">
        <v>0.506539437573294</v>
      </c>
      <c r="BH1383" s="17">
        <v>0</v>
      </c>
      <c r="BI1383" s="17">
        <v>1</v>
      </c>
      <c r="BJ1383" s="17">
        <v>1</v>
      </c>
      <c r="BK1383" s="17">
        <v>0</v>
      </c>
      <c r="BL1383" s="17"/>
      <c r="BM1383" s="17">
        <v>0.64018670840710301</v>
      </c>
      <c r="BN1383" s="17">
        <v>0.44062352280971001</v>
      </c>
      <c r="BO1383" s="17">
        <v>0.64540540639276001</v>
      </c>
      <c r="BP1383" s="17">
        <v>0.37555090324121798</v>
      </c>
      <c r="BQ1383" s="17">
        <v>0</v>
      </c>
      <c r="BR1383" s="17">
        <v>0</v>
      </c>
      <c r="BS1383" s="17"/>
      <c r="BT1383" s="17">
        <v>0.57945565006241295</v>
      </c>
      <c r="BU1383" s="17">
        <v>0.49126181466090502</v>
      </c>
      <c r="BV1383" s="17"/>
      <c r="BW1383" s="17">
        <v>0.57012542177354297</v>
      </c>
      <c r="BX1383" s="17">
        <v>0.418394886312484</v>
      </c>
      <c r="BY1383" s="17"/>
      <c r="BZ1383" s="17">
        <v>0.55598030633670203</v>
      </c>
      <c r="CA1383" s="17">
        <v>0.40229906324415798</v>
      </c>
      <c r="CB1383" s="17">
        <v>0.53819512515405399</v>
      </c>
      <c r="CC1383" s="17"/>
      <c r="CD1383" s="17">
        <v>0.76488622037505505</v>
      </c>
      <c r="CE1383" s="17">
        <v>0.18560566038916301</v>
      </c>
      <c r="CF1383" s="17">
        <v>0.39400713272697702</v>
      </c>
      <c r="CG1383" s="17"/>
      <c r="CH1383" s="17">
        <v>0.67187059611606403</v>
      </c>
      <c r="CI1383" s="17">
        <v>0.23535293348955699</v>
      </c>
      <c r="CJ1383" s="17">
        <v>0.60157696538337702</v>
      </c>
      <c r="CK1383" s="17"/>
      <c r="CL1383" s="17">
        <v>0.60130530306263297</v>
      </c>
      <c r="CM1383" s="17">
        <v>0.48927048700056103</v>
      </c>
      <c r="CN1383" s="17"/>
      <c r="CO1383" s="17">
        <v>1</v>
      </c>
      <c r="CP1383" s="17">
        <v>0.34420694558481701</v>
      </c>
      <c r="CQ1383" s="17">
        <v>0.542187446982212</v>
      </c>
      <c r="CR1383" s="17">
        <v>0.71401192939082403</v>
      </c>
    </row>
    <row r="1384" spans="2:96" x14ac:dyDescent="0.25">
      <c r="B1384" t="s">
        <v>589</v>
      </c>
      <c r="C1384" s="17">
        <v>0.46019611386335002</v>
      </c>
      <c r="D1384" s="17">
        <v>0.61758923859993098</v>
      </c>
      <c r="E1384" s="17">
        <v>0.19046430060782699</v>
      </c>
      <c r="F1384" s="17"/>
      <c r="G1384" s="17">
        <v>0.45310788088507098</v>
      </c>
      <c r="H1384" s="17">
        <v>0.48824163966579898</v>
      </c>
      <c r="I1384" s="17">
        <v>0</v>
      </c>
      <c r="J1384" s="17">
        <v>0.74666115887986395</v>
      </c>
      <c r="K1384" s="17" t="s">
        <v>131</v>
      </c>
      <c r="L1384" s="17">
        <v>1</v>
      </c>
      <c r="M1384" s="17"/>
      <c r="N1384" s="17">
        <v>0.17301054898909701</v>
      </c>
      <c r="O1384" s="17">
        <v>0.66016151390557098</v>
      </c>
      <c r="P1384" s="17">
        <v>0.41487701936804999</v>
      </c>
      <c r="Q1384" s="17">
        <v>0.72338333795107101</v>
      </c>
      <c r="R1384" s="17"/>
      <c r="S1384" s="17">
        <v>0.34748063369627702</v>
      </c>
      <c r="T1384" s="17">
        <v>0.284488691732594</v>
      </c>
      <c r="U1384" s="17">
        <v>0.525001179753671</v>
      </c>
      <c r="V1384" s="17">
        <v>0.49389677782341701</v>
      </c>
      <c r="W1384" s="17" t="s">
        <v>131</v>
      </c>
      <c r="X1384" s="17">
        <v>1</v>
      </c>
      <c r="Y1384" s="17">
        <v>0.45386810816833001</v>
      </c>
      <c r="Z1384" s="17">
        <v>0</v>
      </c>
      <c r="AA1384" s="17" t="s">
        <v>131</v>
      </c>
      <c r="AB1384" s="17">
        <v>0.57549049186134105</v>
      </c>
      <c r="AC1384" s="17">
        <v>1</v>
      </c>
      <c r="AD1384" s="17">
        <v>0</v>
      </c>
      <c r="AE1384" s="17"/>
      <c r="AF1384" s="17">
        <v>0.75399834074118599</v>
      </c>
      <c r="AG1384" s="17">
        <v>0.23987129277274599</v>
      </c>
      <c r="AH1384" s="17" t="s">
        <v>131</v>
      </c>
      <c r="AI1384" s="17" t="s">
        <v>131</v>
      </c>
      <c r="AJ1384" s="17">
        <v>0.44616673263182699</v>
      </c>
      <c r="AK1384" s="17"/>
      <c r="AL1384" s="17">
        <v>0.72015057436322005</v>
      </c>
      <c r="AM1384" s="17">
        <v>0.22230895426097999</v>
      </c>
      <c r="AN1384" s="17">
        <v>0</v>
      </c>
      <c r="AO1384" s="17"/>
      <c r="AP1384" s="17">
        <v>0.30490291748054199</v>
      </c>
      <c r="AQ1384" s="17">
        <v>0.38566646891433798</v>
      </c>
      <c r="AR1384" s="17">
        <v>0.68301537591050498</v>
      </c>
      <c r="AS1384" s="17">
        <v>0.353284564783646</v>
      </c>
      <c r="AT1384" s="17">
        <v>1</v>
      </c>
      <c r="AU1384" s="17"/>
      <c r="AV1384" s="17" t="s">
        <v>131</v>
      </c>
      <c r="AW1384" s="17">
        <v>1</v>
      </c>
      <c r="AX1384" s="17">
        <v>0.74123137764154101</v>
      </c>
      <c r="AY1384" s="17" t="s">
        <v>131</v>
      </c>
      <c r="AZ1384" s="17">
        <v>1</v>
      </c>
      <c r="BA1384" s="17">
        <v>0.62348939689273297</v>
      </c>
      <c r="BB1384" s="17">
        <v>0</v>
      </c>
      <c r="BC1384" s="17">
        <v>0.48707638292245098</v>
      </c>
      <c r="BD1384" s="17">
        <v>0</v>
      </c>
      <c r="BE1384" s="17">
        <v>0</v>
      </c>
      <c r="BF1384" s="17">
        <v>1</v>
      </c>
      <c r="BG1384" s="17">
        <v>0.506539437573294</v>
      </c>
      <c r="BH1384" s="17">
        <v>0.66218891593249896</v>
      </c>
      <c r="BI1384" s="17">
        <v>0</v>
      </c>
      <c r="BJ1384" s="17">
        <v>0</v>
      </c>
      <c r="BK1384" s="17">
        <v>0</v>
      </c>
      <c r="BL1384" s="17"/>
      <c r="BM1384" s="17">
        <v>0.60098494279296899</v>
      </c>
      <c r="BN1384" s="17">
        <v>0.15081896563003</v>
      </c>
      <c r="BO1384" s="17">
        <v>0.32195413112312399</v>
      </c>
      <c r="BP1384" s="17">
        <v>0.648801288446749</v>
      </c>
      <c r="BQ1384" s="17">
        <v>0</v>
      </c>
      <c r="BR1384" s="17">
        <v>1</v>
      </c>
      <c r="BS1384" s="17"/>
      <c r="BT1384" s="17">
        <v>0.337208894360644</v>
      </c>
      <c r="BU1384" s="17">
        <v>0.62047113897584505</v>
      </c>
      <c r="BV1384" s="17"/>
      <c r="BW1384" s="17">
        <v>0.46909620615106701</v>
      </c>
      <c r="BX1384" s="17">
        <v>0.418394886312484</v>
      </c>
      <c r="BY1384" s="17"/>
      <c r="BZ1384" s="17">
        <v>0.53085891584771405</v>
      </c>
      <c r="CA1384" s="17">
        <v>0.283046724151087</v>
      </c>
      <c r="CB1384" s="17">
        <v>0</v>
      </c>
      <c r="CC1384" s="17"/>
      <c r="CD1384" s="17">
        <v>0.557000166597857</v>
      </c>
      <c r="CE1384" s="17">
        <v>0.37059827623902702</v>
      </c>
      <c r="CF1384" s="17">
        <v>0.39400713272697702</v>
      </c>
      <c r="CG1384" s="17"/>
      <c r="CH1384" s="17">
        <v>0.48438155928117899</v>
      </c>
      <c r="CI1384" s="17">
        <v>0.228899316990788</v>
      </c>
      <c r="CJ1384" s="17">
        <v>0.72597012929049898</v>
      </c>
      <c r="CK1384" s="17"/>
      <c r="CL1384" s="17">
        <v>0.56512190076954305</v>
      </c>
      <c r="CM1384" s="17">
        <v>0.32624440985382502</v>
      </c>
      <c r="CN1384" s="17"/>
      <c r="CO1384" s="17">
        <v>0.35492001638196802</v>
      </c>
      <c r="CP1384" s="17">
        <v>0.38309536800288801</v>
      </c>
      <c r="CQ1384" s="17">
        <v>0.681573694889969</v>
      </c>
      <c r="CR1384" s="17">
        <v>0.45360907204936302</v>
      </c>
    </row>
    <row r="1385" spans="2:96" x14ac:dyDescent="0.25">
      <c r="B1385" t="s">
        <v>590</v>
      </c>
      <c r="C1385" s="17">
        <v>0.43568269449692798</v>
      </c>
      <c r="D1385" s="17">
        <v>0.31135519306380699</v>
      </c>
      <c r="E1385" s="17">
        <v>0.64874843326544296</v>
      </c>
      <c r="F1385" s="17"/>
      <c r="G1385" s="17">
        <v>0.34027160702985698</v>
      </c>
      <c r="H1385" s="17">
        <v>0.516359874861824</v>
      </c>
      <c r="I1385" s="17">
        <v>0.19885476403251201</v>
      </c>
      <c r="J1385" s="17">
        <v>0.51387041182484405</v>
      </c>
      <c r="K1385" s="17" t="s">
        <v>131</v>
      </c>
      <c r="L1385" s="17">
        <v>1</v>
      </c>
      <c r="M1385" s="17"/>
      <c r="N1385" s="17">
        <v>0.36401997348804999</v>
      </c>
      <c r="O1385" s="17">
        <v>0.49360203753288401</v>
      </c>
      <c r="P1385" s="17">
        <v>0.12607236397573299</v>
      </c>
      <c r="Q1385" s="17">
        <v>1</v>
      </c>
      <c r="R1385" s="17"/>
      <c r="S1385" s="17">
        <v>0</v>
      </c>
      <c r="T1385" s="17">
        <v>1</v>
      </c>
      <c r="U1385" s="17">
        <v>1</v>
      </c>
      <c r="V1385" s="17">
        <v>0</v>
      </c>
      <c r="W1385" s="17" t="s">
        <v>131</v>
      </c>
      <c r="X1385" s="17">
        <v>0.43565613477844201</v>
      </c>
      <c r="Y1385" s="17">
        <v>0.59141367329090999</v>
      </c>
      <c r="Z1385" s="17">
        <v>1</v>
      </c>
      <c r="AA1385" s="17" t="s">
        <v>131</v>
      </c>
      <c r="AB1385" s="17">
        <v>0.79462908701095802</v>
      </c>
      <c r="AC1385" s="17">
        <v>0</v>
      </c>
      <c r="AD1385" s="17">
        <v>0</v>
      </c>
      <c r="AE1385" s="17"/>
      <c r="AF1385" s="17">
        <v>0.51546212629250199</v>
      </c>
      <c r="AG1385" s="17">
        <v>0.41725552178525799</v>
      </c>
      <c r="AH1385" s="17" t="s">
        <v>131</v>
      </c>
      <c r="AI1385" s="17" t="s">
        <v>131</v>
      </c>
      <c r="AJ1385" s="17">
        <v>0</v>
      </c>
      <c r="AK1385" s="17"/>
      <c r="AL1385" s="17">
        <v>0.448793776168597</v>
      </c>
      <c r="AM1385" s="17">
        <v>0.45992155186317002</v>
      </c>
      <c r="AN1385" s="17">
        <v>0</v>
      </c>
      <c r="AO1385" s="17"/>
      <c r="AP1385" s="17">
        <v>0.63089026263036097</v>
      </c>
      <c r="AQ1385" s="17">
        <v>0.291206664738203</v>
      </c>
      <c r="AR1385" s="17">
        <v>0.409222826772485</v>
      </c>
      <c r="AS1385" s="17">
        <v>0.41845198614411799</v>
      </c>
      <c r="AT1385" s="17">
        <v>1</v>
      </c>
      <c r="AU1385" s="17"/>
      <c r="AV1385" s="17" t="s">
        <v>131</v>
      </c>
      <c r="AW1385" s="17">
        <v>1</v>
      </c>
      <c r="AX1385" s="17">
        <v>0.70196295545922305</v>
      </c>
      <c r="AY1385" s="17" t="s">
        <v>131</v>
      </c>
      <c r="AZ1385" s="17">
        <v>0</v>
      </c>
      <c r="BA1385" s="17">
        <v>1</v>
      </c>
      <c r="BB1385" s="17">
        <v>0.54621775260357996</v>
      </c>
      <c r="BC1385" s="17">
        <v>0.51292361707754897</v>
      </c>
      <c r="BD1385" s="17">
        <v>0</v>
      </c>
      <c r="BE1385" s="17">
        <v>0</v>
      </c>
      <c r="BF1385" s="17">
        <v>0</v>
      </c>
      <c r="BG1385" s="17">
        <v>0.506539437573294</v>
      </c>
      <c r="BH1385" s="17">
        <v>0</v>
      </c>
      <c r="BI1385" s="17">
        <v>0</v>
      </c>
      <c r="BJ1385" s="17">
        <v>0.48595356407503199</v>
      </c>
      <c r="BK1385" s="17">
        <v>0.52369440308367499</v>
      </c>
      <c r="BL1385" s="17"/>
      <c r="BM1385" s="17">
        <v>0.60653573101926095</v>
      </c>
      <c r="BN1385" s="17">
        <v>0</v>
      </c>
      <c r="BO1385" s="17">
        <v>0.45262643230663102</v>
      </c>
      <c r="BP1385" s="17">
        <v>0.351198711553251</v>
      </c>
      <c r="BQ1385" s="17">
        <v>0</v>
      </c>
      <c r="BR1385" s="17">
        <v>1</v>
      </c>
      <c r="BS1385" s="17"/>
      <c r="BT1385" s="17">
        <v>0.52264875233045605</v>
      </c>
      <c r="BU1385" s="17">
        <v>0.32234988512402701</v>
      </c>
      <c r="BV1385" s="17"/>
      <c r="BW1385" s="17">
        <v>0.36282086924696499</v>
      </c>
      <c r="BX1385" s="17">
        <v>0.79405624207886405</v>
      </c>
      <c r="BY1385" s="17"/>
      <c r="BZ1385" s="17">
        <v>0.534163529527656</v>
      </c>
      <c r="CA1385" s="17">
        <v>0.150800130651185</v>
      </c>
      <c r="CB1385" s="17">
        <v>0</v>
      </c>
      <c r="CC1385" s="17"/>
      <c r="CD1385" s="17">
        <v>0.400339543361659</v>
      </c>
      <c r="CE1385" s="17">
        <v>0.62940172376097303</v>
      </c>
      <c r="CF1385" s="17">
        <v>0.54098025098963598</v>
      </c>
      <c r="CG1385" s="17"/>
      <c r="CH1385" s="17">
        <v>0.36865293204785499</v>
      </c>
      <c r="CI1385" s="17">
        <v>0.52870977384100504</v>
      </c>
      <c r="CJ1385" s="17">
        <v>0.47614094574167398</v>
      </c>
      <c r="CK1385" s="17"/>
      <c r="CL1385" s="17">
        <v>0.45574138808641301</v>
      </c>
      <c r="CM1385" s="17">
        <v>0.44126989706389602</v>
      </c>
      <c r="CN1385" s="17"/>
      <c r="CO1385" s="17">
        <v>0.76065639809755203</v>
      </c>
      <c r="CP1385" s="17">
        <v>0.295989991430609</v>
      </c>
      <c r="CQ1385" s="17">
        <v>0.50062582737663996</v>
      </c>
      <c r="CR1385" s="17">
        <v>0.49219112419019001</v>
      </c>
    </row>
    <row r="1386" spans="2:96" x14ac:dyDescent="0.25">
      <c r="B1386" t="s">
        <v>593</v>
      </c>
      <c r="C1386" s="17">
        <v>0.37927353324908297</v>
      </c>
      <c r="D1386" s="17">
        <v>0.33072946237430301</v>
      </c>
      <c r="E1386" s="17">
        <v>0.46246573291964199</v>
      </c>
      <c r="F1386" s="17"/>
      <c r="G1386" s="17">
        <v>0.33232904701322302</v>
      </c>
      <c r="H1386" s="17">
        <v>0.52450463723341101</v>
      </c>
      <c r="I1386" s="17">
        <v>0.59175272244908805</v>
      </c>
      <c r="J1386" s="17">
        <v>0</v>
      </c>
      <c r="K1386" s="17" t="s">
        <v>131</v>
      </c>
      <c r="L1386" s="17">
        <v>0</v>
      </c>
      <c r="M1386" s="17"/>
      <c r="N1386" s="17">
        <v>0.351964525866163</v>
      </c>
      <c r="O1386" s="17">
        <v>0.621826962287507</v>
      </c>
      <c r="P1386" s="17">
        <v>0.16314870099229101</v>
      </c>
      <c r="Q1386" s="17">
        <v>0.27661666204892899</v>
      </c>
      <c r="R1386" s="17"/>
      <c r="S1386" s="17">
        <v>0.497672430539088</v>
      </c>
      <c r="T1386" s="17">
        <v>0.36445566014366099</v>
      </c>
      <c r="U1386" s="17">
        <v>0</v>
      </c>
      <c r="V1386" s="17">
        <v>0.50610322217658299</v>
      </c>
      <c r="W1386" s="17" t="s">
        <v>131</v>
      </c>
      <c r="X1386" s="17">
        <v>0.56434386522155799</v>
      </c>
      <c r="Y1386" s="17">
        <v>0</v>
      </c>
      <c r="Z1386" s="17">
        <v>0</v>
      </c>
      <c r="AA1386" s="17" t="s">
        <v>131</v>
      </c>
      <c r="AB1386" s="17">
        <v>0.54211116918734903</v>
      </c>
      <c r="AC1386" s="17">
        <v>0</v>
      </c>
      <c r="AD1386" s="17">
        <v>1</v>
      </c>
      <c r="AE1386" s="17"/>
      <c r="AF1386" s="17">
        <v>0</v>
      </c>
      <c r="AG1386" s="17">
        <v>0.406216933086881</v>
      </c>
      <c r="AH1386" s="17" t="s">
        <v>131</v>
      </c>
      <c r="AI1386" s="17" t="s">
        <v>131</v>
      </c>
      <c r="AJ1386" s="17">
        <v>0.55383326736817295</v>
      </c>
      <c r="AK1386" s="17"/>
      <c r="AL1386" s="17">
        <v>0</v>
      </c>
      <c r="AM1386" s="17">
        <v>0.44969116088271099</v>
      </c>
      <c r="AN1386" s="17">
        <v>0.60404332888394596</v>
      </c>
      <c r="AO1386" s="17"/>
      <c r="AP1386" s="17">
        <v>0.17247915969271299</v>
      </c>
      <c r="AQ1386" s="17">
        <v>0.48794864108204999</v>
      </c>
      <c r="AR1386" s="17">
        <v>0.39966627112771103</v>
      </c>
      <c r="AS1386" s="17">
        <v>0.49099744526855799</v>
      </c>
      <c r="AT1386" s="17">
        <v>0</v>
      </c>
      <c r="AU1386" s="17"/>
      <c r="AV1386" s="17" t="s">
        <v>131</v>
      </c>
      <c r="AW1386" s="17">
        <v>0</v>
      </c>
      <c r="AX1386" s="17">
        <v>0.25876862235845899</v>
      </c>
      <c r="AY1386" s="17" t="s">
        <v>131</v>
      </c>
      <c r="AZ1386" s="17">
        <v>0.42736869295007401</v>
      </c>
      <c r="BA1386" s="17">
        <v>0.62348939689273297</v>
      </c>
      <c r="BB1386" s="17">
        <v>0.54621775260357996</v>
      </c>
      <c r="BC1386" s="17">
        <v>0</v>
      </c>
      <c r="BD1386" s="17">
        <v>0.45060556659763101</v>
      </c>
      <c r="BE1386" s="17">
        <v>1</v>
      </c>
      <c r="BF1386" s="17">
        <v>0</v>
      </c>
      <c r="BG1386" s="17">
        <v>0.493460562426706</v>
      </c>
      <c r="BH1386" s="17">
        <v>0.33781108406750099</v>
      </c>
      <c r="BI1386" s="17">
        <v>1</v>
      </c>
      <c r="BJ1386" s="17">
        <v>0.51404643592496801</v>
      </c>
      <c r="BK1386" s="17">
        <v>0</v>
      </c>
      <c r="BL1386" s="17"/>
      <c r="BM1386" s="17">
        <v>0.19935521530490999</v>
      </c>
      <c r="BN1386" s="17">
        <v>0.84918103436996994</v>
      </c>
      <c r="BO1386" s="17">
        <v>0.18245785589779001</v>
      </c>
      <c r="BP1386" s="17">
        <v>0.72674961479446998</v>
      </c>
      <c r="BQ1386" s="17">
        <v>1</v>
      </c>
      <c r="BR1386" s="17">
        <v>0</v>
      </c>
      <c r="BS1386" s="17"/>
      <c r="BT1386" s="17">
        <v>0.28451086817709198</v>
      </c>
      <c r="BU1386" s="17">
        <v>0.50276675950098604</v>
      </c>
      <c r="BV1386" s="17"/>
      <c r="BW1386" s="17">
        <v>0.41240737288670198</v>
      </c>
      <c r="BX1386" s="17">
        <v>0.208387298925888</v>
      </c>
      <c r="BY1386" s="17"/>
      <c r="BZ1386" s="17">
        <v>0.38929137901050298</v>
      </c>
      <c r="CA1386" s="17">
        <v>0.55766027797364903</v>
      </c>
      <c r="CB1386" s="17">
        <v>0</v>
      </c>
      <c r="CC1386" s="17"/>
      <c r="CD1386" s="17">
        <v>0.36532615466652801</v>
      </c>
      <c r="CE1386" s="17">
        <v>0.44379606337180999</v>
      </c>
      <c r="CF1386" s="17">
        <v>0.22950987450518201</v>
      </c>
      <c r="CG1386" s="17"/>
      <c r="CH1386" s="17">
        <v>0.62523173809379395</v>
      </c>
      <c r="CI1386" s="17">
        <v>0.39578674737771002</v>
      </c>
      <c r="CJ1386" s="17">
        <v>0.16148420723058399</v>
      </c>
      <c r="CK1386" s="17"/>
      <c r="CL1386" s="17">
        <v>0.25834707189056499</v>
      </c>
      <c r="CM1386" s="17">
        <v>0.52554616385196795</v>
      </c>
      <c r="CN1386" s="17"/>
      <c r="CO1386" s="17">
        <v>0.23934360190244799</v>
      </c>
      <c r="CP1386" s="17">
        <v>0.32526208873562101</v>
      </c>
      <c r="CQ1386" s="17">
        <v>0.54997461028757</v>
      </c>
      <c r="CR1386" s="17">
        <v>0.39430164766520098</v>
      </c>
    </row>
    <row r="1387" spans="2:96" x14ac:dyDescent="0.25">
      <c r="B1387" t="s">
        <v>594</v>
      </c>
      <c r="C1387" s="17">
        <v>0.29639191210840499</v>
      </c>
      <c r="D1387" s="17">
        <v>0.25282218713335097</v>
      </c>
      <c r="E1387" s="17">
        <v>0.37105934717098898</v>
      </c>
      <c r="F1387" s="17"/>
      <c r="G1387" s="17">
        <v>0.44359179479844102</v>
      </c>
      <c r="H1387" s="17">
        <v>0.153635265542275</v>
      </c>
      <c r="I1387" s="17">
        <v>0.59859154260483505</v>
      </c>
      <c r="J1387" s="17">
        <v>0</v>
      </c>
      <c r="K1387" s="17" t="s">
        <v>131</v>
      </c>
      <c r="L1387" s="17">
        <v>0</v>
      </c>
      <c r="M1387" s="17"/>
      <c r="N1387" s="17">
        <v>0.211601198617931</v>
      </c>
      <c r="O1387" s="17">
        <v>0.51450222402926105</v>
      </c>
      <c r="P1387" s="17">
        <v>0.29590191566392599</v>
      </c>
      <c r="Q1387" s="17">
        <v>0</v>
      </c>
      <c r="R1387" s="17"/>
      <c r="S1387" s="17">
        <v>0.15484693576463501</v>
      </c>
      <c r="T1387" s="17">
        <v>0.35105564812374501</v>
      </c>
      <c r="U1387" s="17">
        <v>0</v>
      </c>
      <c r="V1387" s="17">
        <v>0.50610322217658299</v>
      </c>
      <c r="W1387" s="17" t="s">
        <v>131</v>
      </c>
      <c r="X1387" s="17">
        <v>0.56434386522155799</v>
      </c>
      <c r="Y1387" s="17">
        <v>0</v>
      </c>
      <c r="Z1387" s="17">
        <v>0</v>
      </c>
      <c r="AA1387" s="17" t="s">
        <v>131</v>
      </c>
      <c r="AB1387" s="17">
        <v>0.78086140485038302</v>
      </c>
      <c r="AC1387" s="17">
        <v>0</v>
      </c>
      <c r="AD1387" s="17">
        <v>0.51028641523836904</v>
      </c>
      <c r="AE1387" s="17"/>
      <c r="AF1387" s="17">
        <v>0</v>
      </c>
      <c r="AG1387" s="17">
        <v>0.22345296806855999</v>
      </c>
      <c r="AH1387" s="17" t="s">
        <v>131</v>
      </c>
      <c r="AI1387" s="17" t="s">
        <v>131</v>
      </c>
      <c r="AJ1387" s="17">
        <v>0.44616673263182699</v>
      </c>
      <c r="AK1387" s="17"/>
      <c r="AL1387" s="17">
        <v>0</v>
      </c>
      <c r="AM1387" s="17">
        <v>0.20709270827541901</v>
      </c>
      <c r="AN1387" s="17">
        <v>0.39595667111605398</v>
      </c>
      <c r="AO1387" s="17"/>
      <c r="AP1387" s="17">
        <v>0</v>
      </c>
      <c r="AQ1387" s="17">
        <v>0.477906611236668</v>
      </c>
      <c r="AR1387" s="17">
        <v>0.37145997190636298</v>
      </c>
      <c r="AS1387" s="17">
        <v>0.35731963069593597</v>
      </c>
      <c r="AT1387" s="17">
        <v>0</v>
      </c>
      <c r="AU1387" s="17"/>
      <c r="AV1387" s="17" t="s">
        <v>131</v>
      </c>
      <c r="AW1387" s="17">
        <v>1</v>
      </c>
      <c r="AX1387" s="17">
        <v>0.29803704454077701</v>
      </c>
      <c r="AY1387" s="17" t="s">
        <v>131</v>
      </c>
      <c r="AZ1387" s="17">
        <v>0.42736869295007401</v>
      </c>
      <c r="BA1387" s="17">
        <v>0.62348939689273297</v>
      </c>
      <c r="BB1387" s="17">
        <v>0.45378224739641998</v>
      </c>
      <c r="BC1387" s="17">
        <v>0</v>
      </c>
      <c r="BD1387" s="17">
        <v>0.45060556659763101</v>
      </c>
      <c r="BE1387" s="17">
        <v>0</v>
      </c>
      <c r="BF1387" s="17">
        <v>0</v>
      </c>
      <c r="BG1387" s="17">
        <v>0</v>
      </c>
      <c r="BH1387" s="17">
        <v>0</v>
      </c>
      <c r="BI1387" s="17">
        <v>1</v>
      </c>
      <c r="BJ1387" s="17">
        <v>0</v>
      </c>
      <c r="BK1387" s="17">
        <v>0.52369440308367499</v>
      </c>
      <c r="BL1387" s="17"/>
      <c r="BM1387" s="17">
        <v>0.273018094245292</v>
      </c>
      <c r="BN1387" s="17">
        <v>0.34465524829445698</v>
      </c>
      <c r="BO1387" s="17">
        <v>0.35459459360723999</v>
      </c>
      <c r="BP1387" s="17">
        <v>0.37555090324121798</v>
      </c>
      <c r="BQ1387" s="17">
        <v>0</v>
      </c>
      <c r="BR1387" s="17">
        <v>0</v>
      </c>
      <c r="BS1387" s="17"/>
      <c r="BT1387" s="17">
        <v>0.19316612403677799</v>
      </c>
      <c r="BU1387" s="17">
        <v>0.43091414817760199</v>
      </c>
      <c r="BV1387" s="17"/>
      <c r="BW1387" s="17">
        <v>0.34132917958411002</v>
      </c>
      <c r="BX1387" s="17">
        <v>0</v>
      </c>
      <c r="BY1387" s="17"/>
      <c r="BZ1387" s="17">
        <v>0.28057248996194001</v>
      </c>
      <c r="CA1387" s="17">
        <v>0.31985676806499602</v>
      </c>
      <c r="CB1387" s="17">
        <v>0</v>
      </c>
      <c r="CC1387" s="17"/>
      <c r="CD1387" s="17">
        <v>0.27357895542774702</v>
      </c>
      <c r="CE1387" s="17">
        <v>0</v>
      </c>
      <c r="CF1387" s="17">
        <v>0.44603703292777602</v>
      </c>
      <c r="CG1387" s="17"/>
      <c r="CH1387" s="17">
        <v>0.307278203212003</v>
      </c>
      <c r="CI1387" s="17">
        <v>0.38235191131015001</v>
      </c>
      <c r="CJ1387" s="17">
        <v>0.16148420723058399</v>
      </c>
      <c r="CK1387" s="17"/>
      <c r="CL1387" s="17">
        <v>0.32196107296966098</v>
      </c>
      <c r="CM1387" s="17">
        <v>0.190563629014842</v>
      </c>
      <c r="CN1387" s="17"/>
      <c r="CO1387" s="17">
        <v>0.23934360190244799</v>
      </c>
      <c r="CP1387" s="17">
        <v>0.23487361408670801</v>
      </c>
      <c r="CQ1387" s="17">
        <v>0.41249617269086902</v>
      </c>
      <c r="CR1387" s="17">
        <v>0.33909369985978299</v>
      </c>
    </row>
    <row r="1388" spans="2:96" x14ac:dyDescent="0.25">
      <c r="B1388" t="s">
        <v>592</v>
      </c>
      <c r="C1388" s="17">
        <v>0.19875447586678299</v>
      </c>
      <c r="D1388" s="17">
        <v>0.21207361017356099</v>
      </c>
      <c r="E1388" s="17">
        <v>0.17592886481437101</v>
      </c>
      <c r="F1388" s="17"/>
      <c r="G1388" s="17">
        <v>0.20636650310719701</v>
      </c>
      <c r="H1388" s="17">
        <v>0.30266901655692602</v>
      </c>
      <c r="I1388" s="17">
        <v>0.178136070460057</v>
      </c>
      <c r="J1388" s="17">
        <v>0</v>
      </c>
      <c r="K1388" s="17" t="s">
        <v>131</v>
      </c>
      <c r="L1388" s="17">
        <v>0</v>
      </c>
      <c r="M1388" s="17"/>
      <c r="N1388" s="17">
        <v>0.48319132657045</v>
      </c>
      <c r="O1388" s="17">
        <v>0.163419194194729</v>
      </c>
      <c r="P1388" s="17">
        <v>0</v>
      </c>
      <c r="Q1388" s="17">
        <v>0</v>
      </c>
      <c r="R1388" s="17"/>
      <c r="S1388" s="17">
        <v>0.192213758006124</v>
      </c>
      <c r="T1388" s="17">
        <v>0.35105564812374501</v>
      </c>
      <c r="U1388" s="17">
        <v>0</v>
      </c>
      <c r="V1388" s="17">
        <v>0.50610322217658299</v>
      </c>
      <c r="W1388" s="17" t="s">
        <v>131</v>
      </c>
      <c r="X1388" s="17">
        <v>0</v>
      </c>
      <c r="Y1388" s="17">
        <v>0.23067008213898199</v>
      </c>
      <c r="Z1388" s="17">
        <v>0</v>
      </c>
      <c r="AA1388" s="17" t="s">
        <v>131</v>
      </c>
      <c r="AB1388" s="17">
        <v>0.322972574037732</v>
      </c>
      <c r="AC1388" s="17">
        <v>0</v>
      </c>
      <c r="AD1388" s="17">
        <v>0</v>
      </c>
      <c r="AE1388" s="17"/>
      <c r="AF1388" s="17">
        <v>0.13574514441373201</v>
      </c>
      <c r="AG1388" s="17">
        <v>0.14882591017484401</v>
      </c>
      <c r="AH1388" s="17" t="s">
        <v>131</v>
      </c>
      <c r="AI1388" s="17" t="s">
        <v>131</v>
      </c>
      <c r="AJ1388" s="17">
        <v>0.55383326736817295</v>
      </c>
      <c r="AK1388" s="17"/>
      <c r="AL1388" s="17">
        <v>0.15442253849677601</v>
      </c>
      <c r="AM1388" s="17">
        <v>0.13792952076701001</v>
      </c>
      <c r="AN1388" s="17">
        <v>0.60404332888394596</v>
      </c>
      <c r="AO1388" s="17"/>
      <c r="AP1388" s="17">
        <v>0.17045667607040599</v>
      </c>
      <c r="AQ1388" s="17">
        <v>0.16748207180866301</v>
      </c>
      <c r="AR1388" s="17">
        <v>0.22707080947229</v>
      </c>
      <c r="AS1388" s="17">
        <v>0.25657794481755303</v>
      </c>
      <c r="AT1388" s="17">
        <v>0</v>
      </c>
      <c r="AU1388" s="17"/>
      <c r="AV1388" s="17" t="s">
        <v>131</v>
      </c>
      <c r="AW1388" s="17">
        <v>0</v>
      </c>
      <c r="AX1388" s="17">
        <v>0</v>
      </c>
      <c r="AY1388" s="17" t="s">
        <v>131</v>
      </c>
      <c r="AZ1388" s="17">
        <v>0</v>
      </c>
      <c r="BA1388" s="17">
        <v>0.62348939689273297</v>
      </c>
      <c r="BB1388" s="17">
        <v>0</v>
      </c>
      <c r="BC1388" s="17">
        <v>0</v>
      </c>
      <c r="BD1388" s="17">
        <v>0</v>
      </c>
      <c r="BE1388" s="17">
        <v>0</v>
      </c>
      <c r="BF1388" s="17">
        <v>0</v>
      </c>
      <c r="BG1388" s="17">
        <v>0</v>
      </c>
      <c r="BH1388" s="17">
        <v>0</v>
      </c>
      <c r="BI1388" s="17">
        <v>1</v>
      </c>
      <c r="BJ1388" s="17">
        <v>0.51404643592496801</v>
      </c>
      <c r="BK1388" s="17">
        <v>1</v>
      </c>
      <c r="BL1388" s="17"/>
      <c r="BM1388" s="17">
        <v>0.188643730202813</v>
      </c>
      <c r="BN1388" s="17">
        <v>0.44062352280971001</v>
      </c>
      <c r="BO1388" s="17">
        <v>0.17213673770945101</v>
      </c>
      <c r="BP1388" s="17">
        <v>0</v>
      </c>
      <c r="BQ1388" s="17">
        <v>0</v>
      </c>
      <c r="BR1388" s="17">
        <v>0</v>
      </c>
      <c r="BS1388" s="17"/>
      <c r="BT1388" s="17">
        <v>0.15303736586880701</v>
      </c>
      <c r="BU1388" s="17">
        <v>0.25833230015311198</v>
      </c>
      <c r="BV1388" s="17"/>
      <c r="BW1388" s="17">
        <v>0.20543554174821499</v>
      </c>
      <c r="BX1388" s="17">
        <v>0.20594375792113601</v>
      </c>
      <c r="BY1388" s="17"/>
      <c r="BZ1388" s="17">
        <v>0.168867957744508</v>
      </c>
      <c r="CA1388" s="17">
        <v>0.24300606536889399</v>
      </c>
      <c r="CB1388" s="17">
        <v>0.46180487484594601</v>
      </c>
      <c r="CC1388" s="17"/>
      <c r="CD1388" s="17">
        <v>0.26693972685081002</v>
      </c>
      <c r="CE1388" s="17">
        <v>0</v>
      </c>
      <c r="CF1388" s="17">
        <v>0.21652715842259401</v>
      </c>
      <c r="CG1388" s="17"/>
      <c r="CH1388" s="17">
        <v>0.34042532353969301</v>
      </c>
      <c r="CI1388" s="17">
        <v>0.13996100214194401</v>
      </c>
      <c r="CJ1388" s="17">
        <v>0</v>
      </c>
      <c r="CK1388" s="17"/>
      <c r="CL1388" s="17">
        <v>0.247137310654093</v>
      </c>
      <c r="CM1388" s="17">
        <v>0.135780793948995</v>
      </c>
      <c r="CN1388" s="17"/>
      <c r="CO1388" s="17">
        <v>0.23934360190244799</v>
      </c>
      <c r="CP1388" s="17">
        <v>0.15717431785450001</v>
      </c>
      <c r="CQ1388" s="17">
        <v>0.23154830517753899</v>
      </c>
      <c r="CR1388" s="17">
        <v>0.2320165862902</v>
      </c>
    </row>
    <row r="1389" spans="2:96" x14ac:dyDescent="0.25">
      <c r="C1389" s="17"/>
      <c r="D1389" s="17"/>
      <c r="E1389" s="17"/>
      <c r="F1389" s="17"/>
      <c r="G1389" s="17"/>
      <c r="H1389" s="17"/>
      <c r="I1389" s="17"/>
      <c r="J1389" s="17"/>
      <c r="K1389" s="17"/>
      <c r="L1389" s="17"/>
      <c r="M1389" s="17"/>
      <c r="N1389" s="17"/>
      <c r="O1389" s="17"/>
      <c r="P1389" s="17"/>
      <c r="Q1389" s="17"/>
      <c r="R1389" s="17"/>
      <c r="S1389" s="17"/>
      <c r="T1389" s="17"/>
      <c r="U1389" s="17"/>
      <c r="V1389" s="17"/>
      <c r="W1389" s="17"/>
      <c r="X1389" s="17"/>
      <c r="Y1389" s="17"/>
      <c r="Z1389" s="17"/>
      <c r="AA1389" s="17"/>
      <c r="AB1389" s="17"/>
      <c r="AC1389" s="17"/>
      <c r="AD1389" s="17"/>
      <c r="AE1389" s="17"/>
      <c r="AF1389" s="17"/>
      <c r="AG1389" s="17"/>
      <c r="AH1389" s="17"/>
      <c r="AI1389" s="17"/>
      <c r="AJ1389" s="17"/>
      <c r="AK1389" s="17"/>
      <c r="AL1389" s="17"/>
      <c r="AM1389" s="17"/>
      <c r="AN1389" s="17"/>
      <c r="AO1389" s="17"/>
      <c r="AP1389" s="17"/>
      <c r="AQ1389" s="17"/>
      <c r="AR1389" s="17"/>
      <c r="AS1389" s="17"/>
      <c r="AT1389" s="17"/>
      <c r="AU1389" s="17"/>
      <c r="AV1389" s="17"/>
      <c r="AW1389" s="17"/>
      <c r="AX1389" s="17"/>
      <c r="AY1389" s="17"/>
      <c r="AZ1389" s="17"/>
      <c r="BA1389" s="17"/>
      <c r="BB1389" s="17"/>
      <c r="BC1389" s="17"/>
      <c r="BD1389" s="17"/>
      <c r="BE1389" s="17"/>
      <c r="BF1389" s="17"/>
      <c r="BG1389" s="17"/>
      <c r="BH1389" s="17"/>
      <c r="BI1389" s="17"/>
      <c r="BJ1389" s="17"/>
      <c r="BK1389" s="17"/>
      <c r="BL1389" s="17"/>
      <c r="BM1389" s="17"/>
      <c r="BN1389" s="17"/>
      <c r="BO1389" s="17"/>
      <c r="BP1389" s="17"/>
      <c r="BQ1389" s="17"/>
      <c r="BR1389" s="17"/>
      <c r="BS1389" s="17"/>
      <c r="BT1389" s="17"/>
      <c r="BU1389" s="17"/>
      <c r="BV1389" s="17"/>
      <c r="BW1389" s="17"/>
      <c r="BX1389" s="17"/>
      <c r="BY1389" s="17"/>
      <c r="BZ1389" s="17"/>
      <c r="CA1389" s="17"/>
      <c r="CB1389" s="17"/>
      <c r="CC1389" s="17"/>
      <c r="CD1389" s="17"/>
      <c r="CE1389" s="17"/>
      <c r="CF1389" s="17"/>
      <c r="CG1389" s="17"/>
      <c r="CH1389" s="17"/>
      <c r="CI1389" s="17"/>
      <c r="CJ1389" s="17"/>
      <c r="CK1389" s="17"/>
      <c r="CL1389" s="17"/>
      <c r="CM1389" s="17"/>
      <c r="CN1389" s="17"/>
      <c r="CO1389" s="17"/>
      <c r="CP1389" s="17"/>
      <c r="CQ1389" s="17"/>
      <c r="CR1389" s="17"/>
    </row>
    <row r="1390" spans="2:96" x14ac:dyDescent="0.25">
      <c r="B1390" s="6" t="s">
        <v>607</v>
      </c>
      <c r="C1390" s="17"/>
      <c r="D1390" s="17"/>
      <c r="E1390" s="17"/>
      <c r="F1390" s="17"/>
      <c r="G1390" s="17"/>
      <c r="H1390" s="17"/>
      <c r="I1390" s="17"/>
      <c r="J1390" s="17"/>
      <c r="K1390" s="17"/>
      <c r="L1390" s="17"/>
      <c r="M1390" s="17"/>
      <c r="N1390" s="17"/>
      <c r="O1390" s="17"/>
      <c r="P1390" s="17"/>
      <c r="Q1390" s="17"/>
      <c r="R1390" s="17"/>
      <c r="S1390" s="17"/>
      <c r="T1390" s="17"/>
      <c r="U1390" s="17"/>
      <c r="V1390" s="17"/>
      <c r="W1390" s="17"/>
      <c r="X1390" s="17"/>
      <c r="Y1390" s="17"/>
      <c r="Z1390" s="17"/>
      <c r="AA1390" s="17"/>
      <c r="AB1390" s="17"/>
      <c r="AC1390" s="17"/>
      <c r="AD1390" s="17"/>
      <c r="AE1390" s="17"/>
      <c r="AF1390" s="17"/>
      <c r="AG1390" s="17"/>
      <c r="AH1390" s="17"/>
      <c r="AI1390" s="17"/>
      <c r="AJ1390" s="17"/>
      <c r="AK1390" s="17"/>
      <c r="AL1390" s="17"/>
      <c r="AM1390" s="17"/>
      <c r="AN1390" s="17"/>
      <c r="AO1390" s="17"/>
      <c r="AP1390" s="17"/>
      <c r="AQ1390" s="17"/>
      <c r="AR1390" s="17"/>
      <c r="AS1390" s="17"/>
      <c r="AT1390" s="17"/>
      <c r="AU1390" s="17"/>
      <c r="AV1390" s="17"/>
      <c r="AW1390" s="17"/>
      <c r="AX1390" s="17"/>
      <c r="AY1390" s="17"/>
      <c r="AZ1390" s="17"/>
      <c r="BA1390" s="17"/>
      <c r="BB1390" s="17"/>
      <c r="BC1390" s="17"/>
      <c r="BD1390" s="17"/>
      <c r="BE1390" s="17"/>
      <c r="BF1390" s="17"/>
      <c r="BG1390" s="17"/>
      <c r="BH1390" s="17"/>
      <c r="BI1390" s="17"/>
      <c r="BJ1390" s="17"/>
      <c r="BK1390" s="17"/>
      <c r="BL1390" s="17"/>
      <c r="BM1390" s="17"/>
      <c r="BN1390" s="17"/>
      <c r="BO1390" s="17"/>
      <c r="BP1390" s="17"/>
      <c r="BQ1390" s="17"/>
      <c r="BR1390" s="17"/>
      <c r="BS1390" s="17"/>
      <c r="BT1390" s="17"/>
      <c r="BU1390" s="17"/>
      <c r="BV1390" s="17"/>
      <c r="BW1390" s="17"/>
      <c r="BX1390" s="17"/>
      <c r="BY1390" s="17"/>
      <c r="BZ1390" s="17"/>
      <c r="CA1390" s="17"/>
      <c r="CB1390" s="17"/>
      <c r="CC1390" s="17"/>
      <c r="CD1390" s="17"/>
      <c r="CE1390" s="17"/>
      <c r="CF1390" s="17"/>
      <c r="CG1390" s="17"/>
      <c r="CH1390" s="17"/>
      <c r="CI1390" s="17"/>
      <c r="CJ1390" s="17"/>
      <c r="CK1390" s="17"/>
      <c r="CL1390" s="17"/>
      <c r="CM1390" s="17"/>
      <c r="CN1390" s="17"/>
      <c r="CO1390" s="17"/>
      <c r="CP1390" s="17"/>
      <c r="CQ1390" s="17"/>
      <c r="CR1390" s="17"/>
    </row>
    <row r="1391" spans="2:96" x14ac:dyDescent="0.25">
      <c r="B1391" s="24" t="s">
        <v>608</v>
      </c>
      <c r="C1391" s="17"/>
      <c r="D1391" s="17"/>
      <c r="E1391" s="17"/>
      <c r="F1391" s="17"/>
      <c r="G1391" s="17"/>
      <c r="H1391" s="17"/>
      <c r="I1391" s="17"/>
      <c r="J1391" s="17"/>
      <c r="K1391" s="17"/>
      <c r="L1391" s="17"/>
      <c r="M1391" s="17"/>
      <c r="N1391" s="17"/>
      <c r="O1391" s="17"/>
      <c r="P1391" s="17"/>
      <c r="Q1391" s="17"/>
      <c r="R1391" s="17"/>
      <c r="S1391" s="17"/>
      <c r="T1391" s="17"/>
      <c r="U1391" s="17"/>
      <c r="V1391" s="17"/>
      <c r="W1391" s="17"/>
      <c r="X1391" s="17"/>
      <c r="Y1391" s="17"/>
      <c r="Z1391" s="17"/>
      <c r="AA1391" s="17"/>
      <c r="AB1391" s="17"/>
      <c r="AC1391" s="17"/>
      <c r="AD1391" s="17"/>
      <c r="AE1391" s="17"/>
      <c r="AF1391" s="17"/>
      <c r="AG1391" s="17"/>
      <c r="AH1391" s="17"/>
      <c r="AI1391" s="17"/>
      <c r="AJ1391" s="17"/>
      <c r="AK1391" s="17"/>
      <c r="AL1391" s="17"/>
      <c r="AM1391" s="17"/>
      <c r="AN1391" s="17"/>
      <c r="AO1391" s="17"/>
      <c r="AP1391" s="17"/>
      <c r="AQ1391" s="17"/>
      <c r="AR1391" s="17"/>
      <c r="AS1391" s="17"/>
      <c r="AT1391" s="17"/>
      <c r="AU1391" s="17"/>
      <c r="AV1391" s="17"/>
      <c r="AW1391" s="17"/>
      <c r="AX1391" s="17"/>
      <c r="AY1391" s="17"/>
      <c r="AZ1391" s="17"/>
      <c r="BA1391" s="17"/>
      <c r="BB1391" s="17"/>
      <c r="BC1391" s="17"/>
      <c r="BD1391" s="17"/>
      <c r="BE1391" s="17"/>
      <c r="BF1391" s="17"/>
      <c r="BG1391" s="17"/>
      <c r="BH1391" s="17"/>
      <c r="BI1391" s="17"/>
      <c r="BJ1391" s="17"/>
      <c r="BK1391" s="17"/>
      <c r="BL1391" s="17"/>
      <c r="BM1391" s="17"/>
      <c r="BN1391" s="17"/>
      <c r="BO1391" s="17"/>
      <c r="BP1391" s="17"/>
      <c r="BQ1391" s="17"/>
      <c r="BR1391" s="17"/>
      <c r="BS1391" s="17"/>
      <c r="BT1391" s="17"/>
      <c r="BU1391" s="17"/>
      <c r="BV1391" s="17"/>
      <c r="BW1391" s="17"/>
      <c r="BX1391" s="17"/>
      <c r="BY1391" s="17"/>
      <c r="BZ1391" s="17"/>
      <c r="CA1391" s="17"/>
      <c r="CB1391" s="17"/>
      <c r="CC1391" s="17"/>
      <c r="CD1391" s="17"/>
      <c r="CE1391" s="17"/>
      <c r="CF1391" s="17"/>
      <c r="CG1391" s="17"/>
      <c r="CH1391" s="17"/>
      <c r="CI1391" s="17"/>
      <c r="CJ1391" s="17"/>
      <c r="CK1391" s="17"/>
      <c r="CL1391" s="17"/>
      <c r="CM1391" s="17"/>
      <c r="CN1391" s="17"/>
      <c r="CO1391" s="17"/>
      <c r="CP1391" s="17"/>
      <c r="CQ1391" s="17"/>
      <c r="CR1391" s="17"/>
    </row>
    <row r="1392" spans="2:96" x14ac:dyDescent="0.25">
      <c r="B1392" t="s">
        <v>589</v>
      </c>
      <c r="C1392" s="17">
        <v>0.40624114143464601</v>
      </c>
      <c r="D1392" s="17">
        <v>0.40898886390056</v>
      </c>
      <c r="E1392" s="17">
        <v>0.40167924154317303</v>
      </c>
      <c r="F1392" s="17"/>
      <c r="G1392" s="17">
        <v>0.42781618143345701</v>
      </c>
      <c r="H1392" s="17">
        <v>0.30392013910354099</v>
      </c>
      <c r="I1392" s="17">
        <v>0.56158438391881305</v>
      </c>
      <c r="J1392" s="17">
        <v>0.229707753987693</v>
      </c>
      <c r="K1392" s="17">
        <v>0.32234398486938698</v>
      </c>
      <c r="L1392" s="17">
        <v>0.62108254991451295</v>
      </c>
      <c r="M1392" s="17"/>
      <c r="N1392" s="17">
        <v>0.28385127782565001</v>
      </c>
      <c r="O1392" s="17">
        <v>0.38948027562897902</v>
      </c>
      <c r="P1392" s="17">
        <v>0.37175498282936598</v>
      </c>
      <c r="Q1392" s="17">
        <v>0.65489485130097502</v>
      </c>
      <c r="R1392" s="17"/>
      <c r="S1392" s="17">
        <v>0.29892292485890598</v>
      </c>
      <c r="T1392" s="17">
        <v>0.32711368177559103</v>
      </c>
      <c r="U1392" s="17">
        <v>0</v>
      </c>
      <c r="V1392" s="17">
        <v>0.82895639551438105</v>
      </c>
      <c r="W1392" s="17">
        <v>0.70552591786277397</v>
      </c>
      <c r="X1392" s="17">
        <v>0.46297641558263503</v>
      </c>
      <c r="Y1392" s="17">
        <v>0.20821322427231501</v>
      </c>
      <c r="Z1392" s="17" t="s">
        <v>131</v>
      </c>
      <c r="AA1392" s="17">
        <v>0.37471815543627801</v>
      </c>
      <c r="AB1392" s="17">
        <v>0.76254901665238295</v>
      </c>
      <c r="AC1392" s="17">
        <v>0.37232999559111801</v>
      </c>
      <c r="AD1392" s="17">
        <v>0.53468210757216095</v>
      </c>
      <c r="AE1392" s="17"/>
      <c r="AF1392" s="17">
        <v>0.60877792522429697</v>
      </c>
      <c r="AG1392" s="17">
        <v>0.23566824233116099</v>
      </c>
      <c r="AH1392" s="17">
        <v>0.390862408739233</v>
      </c>
      <c r="AI1392" s="17" t="s">
        <v>131</v>
      </c>
      <c r="AJ1392" s="17">
        <v>0.387940150476971</v>
      </c>
      <c r="AK1392" s="17"/>
      <c r="AL1392" s="17">
        <v>0.365304895239983</v>
      </c>
      <c r="AM1392" s="17">
        <v>0.32065721102258798</v>
      </c>
      <c r="AN1392" s="17">
        <v>0.42858218617376298</v>
      </c>
      <c r="AO1392" s="17"/>
      <c r="AP1392" s="17">
        <v>0</v>
      </c>
      <c r="AQ1392" s="17">
        <v>0.48944597068643497</v>
      </c>
      <c r="AR1392" s="17">
        <v>0.395970291621419</v>
      </c>
      <c r="AS1392" s="17">
        <v>0.25385122533211202</v>
      </c>
      <c r="AT1392" s="17">
        <v>1</v>
      </c>
      <c r="AU1392" s="17"/>
      <c r="AV1392" s="17">
        <v>0</v>
      </c>
      <c r="AW1392" s="17">
        <v>1</v>
      </c>
      <c r="AX1392" s="17">
        <v>0.41452947402111601</v>
      </c>
      <c r="AY1392" s="17">
        <v>1</v>
      </c>
      <c r="AZ1392" s="17">
        <v>0.290224511018913</v>
      </c>
      <c r="BA1392" s="17">
        <v>0.34890882648170901</v>
      </c>
      <c r="BB1392" s="17">
        <v>0.26043003933912301</v>
      </c>
      <c r="BC1392" s="17">
        <v>0.324994214992329</v>
      </c>
      <c r="BD1392" s="17">
        <v>0.47527070444853098</v>
      </c>
      <c r="BE1392" s="17">
        <v>0.55002712234686901</v>
      </c>
      <c r="BF1392" s="17">
        <v>0.23451517109040099</v>
      </c>
      <c r="BG1392" s="17">
        <v>0.82662752028979003</v>
      </c>
      <c r="BH1392" s="17">
        <v>1</v>
      </c>
      <c r="BI1392" s="17">
        <v>0</v>
      </c>
      <c r="BJ1392" s="17">
        <v>0.35193008346166998</v>
      </c>
      <c r="BK1392" s="17">
        <v>0.214161107217233</v>
      </c>
      <c r="BL1392" s="17"/>
      <c r="BM1392" s="17">
        <v>0.432765858492002</v>
      </c>
      <c r="BN1392" s="17">
        <v>0.24886364591566701</v>
      </c>
      <c r="BO1392" s="17">
        <v>0.460458557535735</v>
      </c>
      <c r="BP1392" s="17">
        <v>0.31965314623794999</v>
      </c>
      <c r="BQ1392" s="17">
        <v>0.46879928005607902</v>
      </c>
      <c r="BR1392" s="17">
        <v>0.56493201177619601</v>
      </c>
      <c r="BS1392" s="17"/>
      <c r="BT1392" s="17">
        <v>0.30620933595697097</v>
      </c>
      <c r="BU1392" s="17">
        <v>0.61723874408643298</v>
      </c>
      <c r="BV1392" s="17"/>
      <c r="BW1392" s="17">
        <v>0.480663381419769</v>
      </c>
      <c r="BX1392" s="17">
        <v>0.33200089943900601</v>
      </c>
      <c r="BY1392" s="17"/>
      <c r="BZ1392" s="17">
        <v>0.41285683364859099</v>
      </c>
      <c r="CA1392" s="17">
        <v>0.42951050373036798</v>
      </c>
      <c r="CB1392" s="17">
        <v>0.51826601020774299</v>
      </c>
      <c r="CC1392" s="17"/>
      <c r="CD1392" s="17">
        <v>0.37653618081729401</v>
      </c>
      <c r="CE1392" s="17">
        <v>0.47072095116581297</v>
      </c>
      <c r="CF1392" s="17">
        <v>1</v>
      </c>
      <c r="CG1392" s="17"/>
      <c r="CH1392" s="17">
        <v>0.43062705690046399</v>
      </c>
      <c r="CI1392" s="17">
        <v>0.348256649658304</v>
      </c>
      <c r="CJ1392" s="17">
        <v>0.46885682641011101</v>
      </c>
      <c r="CK1392" s="17"/>
      <c r="CL1392" s="17">
        <v>0.45102733594699101</v>
      </c>
      <c r="CM1392" s="17">
        <v>0.38820873805860601</v>
      </c>
      <c r="CN1392" s="17"/>
      <c r="CO1392" s="17">
        <v>0.32727376445216999</v>
      </c>
      <c r="CP1392" s="17">
        <v>0.29816705266950899</v>
      </c>
      <c r="CQ1392" s="17">
        <v>0.54038153353429796</v>
      </c>
      <c r="CR1392" s="17">
        <v>0.437593265983378</v>
      </c>
    </row>
    <row r="1393" spans="2:96" x14ac:dyDescent="0.25">
      <c r="B1393" t="s">
        <v>591</v>
      </c>
      <c r="C1393" s="17">
        <v>0.39503154191648998</v>
      </c>
      <c r="D1393" s="17">
        <v>0.424427038376049</v>
      </c>
      <c r="E1393" s="17">
        <v>0.34622773666609002</v>
      </c>
      <c r="F1393" s="17"/>
      <c r="G1393" s="17">
        <v>0.51516930766318503</v>
      </c>
      <c r="H1393" s="17">
        <v>0.21718148804728399</v>
      </c>
      <c r="I1393" s="17">
        <v>0.38659671749696201</v>
      </c>
      <c r="J1393" s="17">
        <v>0.53908364458414404</v>
      </c>
      <c r="K1393" s="17">
        <v>0.32234398486938698</v>
      </c>
      <c r="L1393" s="17">
        <v>0.378917450085487</v>
      </c>
      <c r="M1393" s="17"/>
      <c r="N1393" s="17">
        <v>0.27965152824773798</v>
      </c>
      <c r="O1393" s="17">
        <v>0.49112706927928301</v>
      </c>
      <c r="P1393" s="17">
        <v>0.360205673023549</v>
      </c>
      <c r="Q1393" s="17">
        <v>0.46020028284083198</v>
      </c>
      <c r="R1393" s="17"/>
      <c r="S1393" s="17">
        <v>0.34705411072812797</v>
      </c>
      <c r="T1393" s="17">
        <v>0.29776421750130599</v>
      </c>
      <c r="U1393" s="17">
        <v>0.39542365200728802</v>
      </c>
      <c r="V1393" s="17">
        <v>0.229313276998169</v>
      </c>
      <c r="W1393" s="17">
        <v>0.55002282586083295</v>
      </c>
      <c r="X1393" s="17">
        <v>0.47186173724339298</v>
      </c>
      <c r="Y1393" s="17">
        <v>0.55676583741117103</v>
      </c>
      <c r="Z1393" s="17" t="s">
        <v>131</v>
      </c>
      <c r="AA1393" s="17">
        <v>0.16034411517917399</v>
      </c>
      <c r="AB1393" s="17">
        <v>0.506371422556119</v>
      </c>
      <c r="AC1393" s="17">
        <v>0.38027479907302503</v>
      </c>
      <c r="AD1393" s="17">
        <v>1</v>
      </c>
      <c r="AE1393" s="17"/>
      <c r="AF1393" s="17">
        <v>0.42068172924382802</v>
      </c>
      <c r="AG1393" s="17">
        <v>0.44384440314818902</v>
      </c>
      <c r="AH1393" s="17">
        <v>0.26249186033189398</v>
      </c>
      <c r="AI1393" s="17" t="s">
        <v>131</v>
      </c>
      <c r="AJ1393" s="17">
        <v>0.38384157259111001</v>
      </c>
      <c r="AK1393" s="17"/>
      <c r="AL1393" s="17">
        <v>0.53548325511296102</v>
      </c>
      <c r="AM1393" s="17">
        <v>0.37261567929185702</v>
      </c>
      <c r="AN1393" s="17">
        <v>0.52957553520263001</v>
      </c>
      <c r="AO1393" s="17"/>
      <c r="AP1393" s="17">
        <v>0</v>
      </c>
      <c r="AQ1393" s="17">
        <v>0.40208896139581202</v>
      </c>
      <c r="AR1393" s="17">
        <v>0.315781279156373</v>
      </c>
      <c r="AS1393" s="17">
        <v>0.56092953191577699</v>
      </c>
      <c r="AT1393" s="17">
        <v>1</v>
      </c>
      <c r="AU1393" s="17"/>
      <c r="AV1393" s="17">
        <v>0</v>
      </c>
      <c r="AW1393" s="17">
        <v>0</v>
      </c>
      <c r="AX1393" s="17">
        <v>0.67776708895784199</v>
      </c>
      <c r="AY1393" s="17">
        <v>0.44095496298918202</v>
      </c>
      <c r="AZ1393" s="17">
        <v>0.290224511018913</v>
      </c>
      <c r="BA1393" s="17">
        <v>0.59633856058421997</v>
      </c>
      <c r="BB1393" s="17">
        <v>0.38125974852926803</v>
      </c>
      <c r="BC1393" s="17">
        <v>0.59237564302715495</v>
      </c>
      <c r="BD1393" s="17">
        <v>0.28333002208869501</v>
      </c>
      <c r="BE1393" s="17">
        <v>0</v>
      </c>
      <c r="BF1393" s="17">
        <v>0.38469525560683698</v>
      </c>
      <c r="BG1393" s="17">
        <v>0.369411029956415</v>
      </c>
      <c r="BH1393" s="17">
        <v>0</v>
      </c>
      <c r="BI1393" s="17">
        <v>0</v>
      </c>
      <c r="BJ1393" s="17">
        <v>0.43534945826086202</v>
      </c>
      <c r="BK1393" s="17">
        <v>0.26004080760801002</v>
      </c>
      <c r="BL1393" s="17"/>
      <c r="BM1393" s="17">
        <v>0.24010598371401101</v>
      </c>
      <c r="BN1393" s="17">
        <v>0.62546140447824305</v>
      </c>
      <c r="BO1393" s="17">
        <v>0.49602064710337401</v>
      </c>
      <c r="BP1393" s="17">
        <v>0.36080418617582599</v>
      </c>
      <c r="BQ1393" s="17">
        <v>0.53120071994392104</v>
      </c>
      <c r="BR1393" s="17">
        <v>0.44305932472388299</v>
      </c>
      <c r="BS1393" s="17"/>
      <c r="BT1393" s="17">
        <v>0.42036814602105699</v>
      </c>
      <c r="BU1393" s="17">
        <v>0.42899783091632099</v>
      </c>
      <c r="BV1393" s="17"/>
      <c r="BW1393" s="17">
        <v>0.44520322173557902</v>
      </c>
      <c r="BX1393" s="17">
        <v>0.30057449940709202</v>
      </c>
      <c r="BY1393" s="17"/>
      <c r="BZ1393" s="17">
        <v>0.40146480781043198</v>
      </c>
      <c r="CA1393" s="17">
        <v>0.49376785208003299</v>
      </c>
      <c r="CB1393" s="17">
        <v>0</v>
      </c>
      <c r="CC1393" s="17"/>
      <c r="CD1393" s="17">
        <v>0.33992536779517801</v>
      </c>
      <c r="CE1393" s="17">
        <v>0.57047186053870802</v>
      </c>
      <c r="CF1393" s="17">
        <v>0.49273821596512801</v>
      </c>
      <c r="CG1393" s="17"/>
      <c r="CH1393" s="17">
        <v>0.39148762233283602</v>
      </c>
      <c r="CI1393" s="17">
        <v>0.56245144384969503</v>
      </c>
      <c r="CJ1393" s="17">
        <v>0.32211417102846202</v>
      </c>
      <c r="CK1393" s="17"/>
      <c r="CL1393" s="17">
        <v>0.39669315413107498</v>
      </c>
      <c r="CM1393" s="17">
        <v>0.39548840701982302</v>
      </c>
      <c r="CN1393" s="17"/>
      <c r="CO1393" s="17">
        <v>0.18363308970924999</v>
      </c>
      <c r="CP1393" s="17">
        <v>0.45704842174434401</v>
      </c>
      <c r="CQ1393" s="17">
        <v>0.31218492466828701</v>
      </c>
      <c r="CR1393" s="17">
        <v>0.48762329784986502</v>
      </c>
    </row>
    <row r="1394" spans="2:96" x14ac:dyDescent="0.25">
      <c r="B1394" t="s">
        <v>590</v>
      </c>
      <c r="C1394" s="17">
        <v>0.39436717469308502</v>
      </c>
      <c r="D1394" s="17">
        <v>0.43357305898223503</v>
      </c>
      <c r="E1394" s="17">
        <v>0.32927569565820097</v>
      </c>
      <c r="F1394" s="17"/>
      <c r="G1394" s="17">
        <v>0.379655178728729</v>
      </c>
      <c r="H1394" s="17">
        <v>0.41955074868171699</v>
      </c>
      <c r="I1394" s="17">
        <v>0.36816903027918602</v>
      </c>
      <c r="J1394" s="17">
        <v>0.24318451485714401</v>
      </c>
      <c r="K1394" s="17">
        <v>0.68849277384783403</v>
      </c>
      <c r="L1394" s="17">
        <v>0.38781430524403798</v>
      </c>
      <c r="M1394" s="17"/>
      <c r="N1394" s="17">
        <v>0.30510534447777699</v>
      </c>
      <c r="O1394" s="17">
        <v>0.458811143886102</v>
      </c>
      <c r="P1394" s="17">
        <v>0.44744879890053502</v>
      </c>
      <c r="Q1394" s="17">
        <v>0.37966644089775198</v>
      </c>
      <c r="R1394" s="17"/>
      <c r="S1394" s="17">
        <v>0.10339059974791801</v>
      </c>
      <c r="T1394" s="17">
        <v>0.20116233746159601</v>
      </c>
      <c r="U1394" s="17">
        <v>0.449985712572117</v>
      </c>
      <c r="V1394" s="17">
        <v>0.229313276998169</v>
      </c>
      <c r="W1394" s="17">
        <v>1</v>
      </c>
      <c r="X1394" s="17">
        <v>0.79778941436488604</v>
      </c>
      <c r="Y1394" s="17">
        <v>0</v>
      </c>
      <c r="Z1394" s="17" t="s">
        <v>131</v>
      </c>
      <c r="AA1394" s="17">
        <v>0.80329324983710304</v>
      </c>
      <c r="AB1394" s="17">
        <v>0.87164156884247102</v>
      </c>
      <c r="AC1394" s="17">
        <v>0.430564419142764</v>
      </c>
      <c r="AD1394" s="17">
        <v>0.465317892427839</v>
      </c>
      <c r="AE1394" s="17"/>
      <c r="AF1394" s="17">
        <v>0.54352963003979504</v>
      </c>
      <c r="AG1394" s="17">
        <v>0.30199380900184403</v>
      </c>
      <c r="AH1394" s="17">
        <v>0.14540362462739401</v>
      </c>
      <c r="AI1394" s="17" t="s">
        <v>131</v>
      </c>
      <c r="AJ1394" s="17">
        <v>0.344985796269071</v>
      </c>
      <c r="AK1394" s="17"/>
      <c r="AL1394" s="17">
        <v>0.39543419432300497</v>
      </c>
      <c r="AM1394" s="17">
        <v>0.33761192192306499</v>
      </c>
      <c r="AN1394" s="17">
        <v>8.8448464143694006E-2</v>
      </c>
      <c r="AO1394" s="17"/>
      <c r="AP1394" s="17">
        <v>0.53902547353928898</v>
      </c>
      <c r="AQ1394" s="17">
        <v>0.53564639038212503</v>
      </c>
      <c r="AR1394" s="17">
        <v>0.33370078625548999</v>
      </c>
      <c r="AS1394" s="17">
        <v>0.174293429265446</v>
      </c>
      <c r="AT1394" s="17">
        <v>1</v>
      </c>
      <c r="AU1394" s="17"/>
      <c r="AV1394" s="17">
        <v>0</v>
      </c>
      <c r="AW1394" s="17">
        <v>1</v>
      </c>
      <c r="AX1394" s="17">
        <v>1</v>
      </c>
      <c r="AY1394" s="17">
        <v>0.54999153156550695</v>
      </c>
      <c r="AZ1394" s="17">
        <v>0.29469074311556598</v>
      </c>
      <c r="BA1394" s="17">
        <v>0.47651932844573303</v>
      </c>
      <c r="BB1394" s="17">
        <v>0.48273888834727302</v>
      </c>
      <c r="BC1394" s="17">
        <v>0.29293106816939501</v>
      </c>
      <c r="BD1394" s="17">
        <v>0.15915438558172401</v>
      </c>
      <c r="BE1394" s="17">
        <v>0.44997287765313099</v>
      </c>
      <c r="BF1394" s="17">
        <v>0.30509414302634402</v>
      </c>
      <c r="BG1394" s="17">
        <v>0.36426323045175601</v>
      </c>
      <c r="BH1394" s="17">
        <v>0</v>
      </c>
      <c r="BI1394" s="17">
        <v>1</v>
      </c>
      <c r="BJ1394" s="17">
        <v>0.36170373100619202</v>
      </c>
      <c r="BK1394" s="17">
        <v>0.265414498359552</v>
      </c>
      <c r="BL1394" s="17"/>
      <c r="BM1394" s="17">
        <v>0.320969624866982</v>
      </c>
      <c r="BN1394" s="17">
        <v>0.44857068260393301</v>
      </c>
      <c r="BO1394" s="17">
        <v>0.30355729158008099</v>
      </c>
      <c r="BP1394" s="17">
        <v>0.44832707365959601</v>
      </c>
      <c r="BQ1394" s="17">
        <v>0.53120071994392104</v>
      </c>
      <c r="BR1394" s="17">
        <v>0.67427695312967995</v>
      </c>
      <c r="BS1394" s="17"/>
      <c r="BT1394" s="17">
        <v>0.35144601185299701</v>
      </c>
      <c r="BU1394" s="17">
        <v>0.46872963575313897</v>
      </c>
      <c r="BV1394" s="17"/>
      <c r="BW1394" s="17">
        <v>0.384855511563649</v>
      </c>
      <c r="BX1394" s="17">
        <v>0.43532523868994299</v>
      </c>
      <c r="BY1394" s="17"/>
      <c r="BZ1394" s="17">
        <v>0.43938119185927399</v>
      </c>
      <c r="CA1394" s="17">
        <v>0.29144022163936001</v>
      </c>
      <c r="CB1394" s="17">
        <v>0</v>
      </c>
      <c r="CC1394" s="17"/>
      <c r="CD1394" s="17">
        <v>0.43920872805099498</v>
      </c>
      <c r="CE1394" s="17">
        <v>0.43688797856111</v>
      </c>
      <c r="CF1394" s="17">
        <v>0</v>
      </c>
      <c r="CG1394" s="17"/>
      <c r="CH1394" s="17">
        <v>0.461744482506179</v>
      </c>
      <c r="CI1394" s="17">
        <v>0.27077621173557198</v>
      </c>
      <c r="CJ1394" s="17">
        <v>0.32209267238476402</v>
      </c>
      <c r="CK1394" s="17"/>
      <c r="CL1394" s="17">
        <v>0.46318560130078801</v>
      </c>
      <c r="CM1394" s="17">
        <v>0.306750027364247</v>
      </c>
      <c r="CN1394" s="17"/>
      <c r="CO1394" s="17">
        <v>0</v>
      </c>
      <c r="CP1394" s="17">
        <v>0.394810526408643</v>
      </c>
      <c r="CQ1394" s="17">
        <v>0.40984066648880801</v>
      </c>
      <c r="CR1394" s="17">
        <v>0.52181315593970201</v>
      </c>
    </row>
    <row r="1395" spans="2:96" x14ac:dyDescent="0.25">
      <c r="B1395" t="s">
        <v>593</v>
      </c>
      <c r="C1395" s="17">
        <v>0.30642178578670098</v>
      </c>
      <c r="D1395" s="17">
        <v>0.35576877491390402</v>
      </c>
      <c r="E1395" s="17">
        <v>0.22449356081622299</v>
      </c>
      <c r="F1395" s="17"/>
      <c r="G1395" s="17">
        <v>0.238322867941656</v>
      </c>
      <c r="H1395" s="17">
        <v>0.43862401607080098</v>
      </c>
      <c r="I1395" s="17">
        <v>0.36184363042218398</v>
      </c>
      <c r="J1395" s="17">
        <v>0.23120860142816299</v>
      </c>
      <c r="K1395" s="17">
        <v>0.36614878897844699</v>
      </c>
      <c r="L1395" s="17">
        <v>0</v>
      </c>
      <c r="M1395" s="17"/>
      <c r="N1395" s="17">
        <v>0.29157211938945199</v>
      </c>
      <c r="O1395" s="17">
        <v>0.36231325917155399</v>
      </c>
      <c r="P1395" s="17">
        <v>0.10574718444572501</v>
      </c>
      <c r="Q1395" s="17">
        <v>0.44493205618186099</v>
      </c>
      <c r="R1395" s="17"/>
      <c r="S1395" s="17">
        <v>0.45911090900723001</v>
      </c>
      <c r="T1395" s="17">
        <v>0.49854818197657902</v>
      </c>
      <c r="U1395" s="17">
        <v>0.22213604176387</v>
      </c>
      <c r="V1395" s="17">
        <v>0.36460202752161103</v>
      </c>
      <c r="W1395" s="17">
        <v>0</v>
      </c>
      <c r="X1395" s="17">
        <v>0.58052271802938404</v>
      </c>
      <c r="Y1395" s="17">
        <v>0</v>
      </c>
      <c r="Z1395" s="17" t="s">
        <v>131</v>
      </c>
      <c r="AA1395" s="17">
        <v>0</v>
      </c>
      <c r="AB1395" s="17">
        <v>0.189178236184676</v>
      </c>
      <c r="AC1395" s="17">
        <v>0</v>
      </c>
      <c r="AD1395" s="17">
        <v>0.53468210757216095</v>
      </c>
      <c r="AE1395" s="17"/>
      <c r="AF1395" s="17">
        <v>0.20195126846940101</v>
      </c>
      <c r="AG1395" s="17">
        <v>0.25731828424737002</v>
      </c>
      <c r="AH1395" s="17">
        <v>0.59210451504071204</v>
      </c>
      <c r="AI1395" s="17" t="s">
        <v>131</v>
      </c>
      <c r="AJ1395" s="17">
        <v>9.8237786676209901E-2</v>
      </c>
      <c r="AK1395" s="17"/>
      <c r="AL1395" s="17">
        <v>0.26292008619110402</v>
      </c>
      <c r="AM1395" s="17">
        <v>0.29170971801449103</v>
      </c>
      <c r="AN1395" s="17">
        <v>0.38197600065367598</v>
      </c>
      <c r="AO1395" s="17"/>
      <c r="AP1395" s="17">
        <v>0.25176668405777902</v>
      </c>
      <c r="AQ1395" s="17">
        <v>0.204846135240912</v>
      </c>
      <c r="AR1395" s="17">
        <v>0.52695680462262995</v>
      </c>
      <c r="AS1395" s="17">
        <v>0.16487804359001201</v>
      </c>
      <c r="AT1395" s="17">
        <v>0</v>
      </c>
      <c r="AU1395" s="17"/>
      <c r="AV1395" s="17">
        <v>1</v>
      </c>
      <c r="AW1395" s="17">
        <v>0</v>
      </c>
      <c r="AX1395" s="17">
        <v>0</v>
      </c>
      <c r="AY1395" s="17">
        <v>0</v>
      </c>
      <c r="AZ1395" s="17">
        <v>0.84933544332964706</v>
      </c>
      <c r="BA1395" s="17">
        <v>0.274768849488434</v>
      </c>
      <c r="BB1395" s="17">
        <v>0.48245106970906199</v>
      </c>
      <c r="BC1395" s="17">
        <v>0</v>
      </c>
      <c r="BD1395" s="17">
        <v>0.38613773495555898</v>
      </c>
      <c r="BE1395" s="17">
        <v>0</v>
      </c>
      <c r="BF1395" s="17">
        <v>0.33643624392706001</v>
      </c>
      <c r="BG1395" s="17">
        <v>0.19727698137251501</v>
      </c>
      <c r="BH1395" s="17">
        <v>0</v>
      </c>
      <c r="BI1395" s="17">
        <v>0</v>
      </c>
      <c r="BJ1395" s="17">
        <v>0</v>
      </c>
      <c r="BK1395" s="17">
        <v>0.73995919239199004</v>
      </c>
      <c r="BL1395" s="17"/>
      <c r="BM1395" s="17">
        <v>0.50859871827240499</v>
      </c>
      <c r="BN1395" s="17">
        <v>7.4653765522586998E-2</v>
      </c>
      <c r="BO1395" s="17">
        <v>0.36717647126309699</v>
      </c>
      <c r="BP1395" s="17">
        <v>9.6891536403731104E-2</v>
      </c>
      <c r="BQ1395" s="17">
        <v>0</v>
      </c>
      <c r="BR1395" s="17">
        <v>0.155908964087735</v>
      </c>
      <c r="BS1395" s="17"/>
      <c r="BT1395" s="17">
        <v>0.28789302719900001</v>
      </c>
      <c r="BU1395" s="17">
        <v>0.37281467490631198</v>
      </c>
      <c r="BV1395" s="17"/>
      <c r="BW1395" s="17">
        <v>0.30912035887734401</v>
      </c>
      <c r="BX1395" s="17">
        <v>0.28693629662751402</v>
      </c>
      <c r="BY1395" s="17"/>
      <c r="BZ1395" s="17">
        <v>0.25271998368231502</v>
      </c>
      <c r="CA1395" s="17">
        <v>0.34811153955143298</v>
      </c>
      <c r="CB1395" s="17">
        <v>1</v>
      </c>
      <c r="CC1395" s="17"/>
      <c r="CD1395" s="17">
        <v>0.26008128641232597</v>
      </c>
      <c r="CE1395" s="17">
        <v>0.45686245953389398</v>
      </c>
      <c r="CF1395" s="17">
        <v>0</v>
      </c>
      <c r="CG1395" s="17"/>
      <c r="CH1395" s="17">
        <v>0.227324654061382</v>
      </c>
      <c r="CI1395" s="17">
        <v>0.44977200997871197</v>
      </c>
      <c r="CJ1395" s="17">
        <v>0.209050501205125</v>
      </c>
      <c r="CK1395" s="17"/>
      <c r="CL1395" s="17">
        <v>0.22090219382159501</v>
      </c>
      <c r="CM1395" s="17">
        <v>0.43576657857926898</v>
      </c>
      <c r="CN1395" s="17"/>
      <c r="CO1395" s="17">
        <v>0.40291742420860599</v>
      </c>
      <c r="CP1395" s="17">
        <v>0.30637157884572802</v>
      </c>
      <c r="CQ1395" s="17">
        <v>0.35415527149057102</v>
      </c>
      <c r="CR1395" s="17">
        <v>0.187827122304248</v>
      </c>
    </row>
    <row r="1396" spans="2:96" x14ac:dyDescent="0.25">
      <c r="B1396" t="s">
        <v>594</v>
      </c>
      <c r="C1396" s="17">
        <v>0.26433462065201901</v>
      </c>
      <c r="D1396" s="17">
        <v>0.31717408235460698</v>
      </c>
      <c r="E1396" s="17">
        <v>0.17660802613721399</v>
      </c>
      <c r="F1396" s="17"/>
      <c r="G1396" s="17">
        <v>0.17228911887079601</v>
      </c>
      <c r="H1396" s="17">
        <v>0.40028468812523599</v>
      </c>
      <c r="I1396" s="17">
        <v>0.43846080149081701</v>
      </c>
      <c r="J1396" s="17">
        <v>0</v>
      </c>
      <c r="K1396" s="17">
        <v>0.31150722615216597</v>
      </c>
      <c r="L1396" s="17">
        <v>0</v>
      </c>
      <c r="M1396" s="17"/>
      <c r="N1396" s="17">
        <v>0.40399295167439397</v>
      </c>
      <c r="O1396" s="17">
        <v>0.24920222428991901</v>
      </c>
      <c r="P1396" s="17">
        <v>0.18842621349796801</v>
      </c>
      <c r="Q1396" s="17">
        <v>0.14877416245786201</v>
      </c>
      <c r="R1396" s="17"/>
      <c r="S1396" s="17">
        <v>0.55431169072574604</v>
      </c>
      <c r="T1396" s="17">
        <v>0.12247340132774399</v>
      </c>
      <c r="U1396" s="17">
        <v>0.14670536459443501</v>
      </c>
      <c r="V1396" s="17">
        <v>0.36460202752161103</v>
      </c>
      <c r="W1396" s="17">
        <v>0</v>
      </c>
      <c r="X1396" s="17">
        <v>0</v>
      </c>
      <c r="Y1396" s="17">
        <v>0.23802455861116101</v>
      </c>
      <c r="Z1396" s="17" t="s">
        <v>131</v>
      </c>
      <c r="AA1396" s="17">
        <v>0.196277931015991</v>
      </c>
      <c r="AB1396" s="17">
        <v>0.31699739912341102</v>
      </c>
      <c r="AC1396" s="17">
        <v>0</v>
      </c>
      <c r="AD1396" s="17">
        <v>0</v>
      </c>
      <c r="AE1396" s="17"/>
      <c r="AF1396" s="17">
        <v>5.2049554093636499E-2</v>
      </c>
      <c r="AG1396" s="17">
        <v>0.29891121088334999</v>
      </c>
      <c r="AH1396" s="17">
        <v>0.26979725684946798</v>
      </c>
      <c r="AI1396" s="17" t="s">
        <v>131</v>
      </c>
      <c r="AJ1396" s="17">
        <v>0.38592321309479999</v>
      </c>
      <c r="AK1396" s="17"/>
      <c r="AL1396" s="17">
        <v>0.27307902914069099</v>
      </c>
      <c r="AM1396" s="17">
        <v>0.26245685842752198</v>
      </c>
      <c r="AN1396" s="17">
        <v>0.26192425605972602</v>
      </c>
      <c r="AO1396" s="17"/>
      <c r="AP1396" s="17">
        <v>0.46097452646071102</v>
      </c>
      <c r="AQ1396" s="17">
        <v>0.205134727012273</v>
      </c>
      <c r="AR1396" s="17">
        <v>0.233522581505891</v>
      </c>
      <c r="AS1396" s="17">
        <v>0.56853622238597601</v>
      </c>
      <c r="AT1396" s="17">
        <v>0</v>
      </c>
      <c r="AU1396" s="17"/>
      <c r="AV1396" s="17">
        <v>0</v>
      </c>
      <c r="AW1396" s="17">
        <v>1</v>
      </c>
      <c r="AX1396" s="17">
        <v>0</v>
      </c>
      <c r="AY1396" s="17">
        <v>0</v>
      </c>
      <c r="AZ1396" s="17">
        <v>0.405312666869936</v>
      </c>
      <c r="BA1396" s="17">
        <v>0.34601985459977003</v>
      </c>
      <c r="BB1396" s="17">
        <v>0.146418547429397</v>
      </c>
      <c r="BC1396" s="17">
        <v>0.11513326335076</v>
      </c>
      <c r="BD1396" s="17">
        <v>0.14473846149278499</v>
      </c>
      <c r="BE1396" s="17">
        <v>0.44997287765313099</v>
      </c>
      <c r="BF1396" s="17">
        <v>0.24623090089787</v>
      </c>
      <c r="BG1396" s="17">
        <v>0.19727698137251501</v>
      </c>
      <c r="BH1396" s="17">
        <v>0</v>
      </c>
      <c r="BI1396" s="17">
        <v>0</v>
      </c>
      <c r="BJ1396" s="17">
        <v>0.64806991653833002</v>
      </c>
      <c r="BK1396" s="17">
        <v>0.47420191482524299</v>
      </c>
      <c r="BL1396" s="17"/>
      <c r="BM1396" s="17">
        <v>0.41958613813611201</v>
      </c>
      <c r="BN1396" s="17">
        <v>0.369175255490239</v>
      </c>
      <c r="BO1396" s="17">
        <v>0.15569763698789901</v>
      </c>
      <c r="BP1396" s="17">
        <v>0.11168281397240599</v>
      </c>
      <c r="BQ1396" s="17">
        <v>0</v>
      </c>
      <c r="BR1396" s="17">
        <v>0</v>
      </c>
      <c r="BS1396" s="17"/>
      <c r="BT1396" s="17">
        <v>0.26695243700662902</v>
      </c>
      <c r="BU1396" s="17">
        <v>0.27462681634222702</v>
      </c>
      <c r="BV1396" s="17"/>
      <c r="BW1396" s="17">
        <v>0.308582212404233</v>
      </c>
      <c r="BX1396" s="17">
        <v>8.2711886354345204E-2</v>
      </c>
      <c r="BY1396" s="17"/>
      <c r="BZ1396" s="17">
        <v>0.21535377198598199</v>
      </c>
      <c r="CA1396" s="17">
        <v>0.37694543860871899</v>
      </c>
      <c r="CB1396" s="17">
        <v>0.51826601020774299</v>
      </c>
      <c r="CC1396" s="17"/>
      <c r="CD1396" s="17">
        <v>0.236602751203769</v>
      </c>
      <c r="CE1396" s="17">
        <v>0.124559595410716</v>
      </c>
      <c r="CF1396" s="17">
        <v>0.49273821596512801</v>
      </c>
      <c r="CG1396" s="17"/>
      <c r="CH1396" s="17">
        <v>0.26248303298530801</v>
      </c>
      <c r="CI1396" s="17">
        <v>0.159497758136118</v>
      </c>
      <c r="CJ1396" s="17">
        <v>0.37228263918649102</v>
      </c>
      <c r="CK1396" s="17"/>
      <c r="CL1396" s="17">
        <v>0.33874511879527403</v>
      </c>
      <c r="CM1396" s="17">
        <v>0.22647686932942501</v>
      </c>
      <c r="CN1396" s="17"/>
      <c r="CO1396" s="17">
        <v>0.57227722908954004</v>
      </c>
      <c r="CP1396" s="17">
        <v>0.20700734320238301</v>
      </c>
      <c r="CQ1396" s="17">
        <v>0.18102268851641701</v>
      </c>
      <c r="CR1396" s="17">
        <v>0.40553398440261901</v>
      </c>
    </row>
    <row r="1397" spans="2:96" x14ac:dyDescent="0.25">
      <c r="B1397" t="s">
        <v>592</v>
      </c>
      <c r="C1397" s="17">
        <v>0.206279935699172</v>
      </c>
      <c r="D1397" s="17">
        <v>0.241828794753121</v>
      </c>
      <c r="E1397" s="17">
        <v>0.147260024382836</v>
      </c>
      <c r="F1397" s="17"/>
      <c r="G1397" s="17">
        <v>0.172142497891276</v>
      </c>
      <c r="H1397" s="17">
        <v>0.316968396774155</v>
      </c>
      <c r="I1397" s="17">
        <v>8.5546234426657097E-2</v>
      </c>
      <c r="J1397" s="17">
        <v>0.53908364458414404</v>
      </c>
      <c r="K1397" s="17">
        <v>0</v>
      </c>
      <c r="L1397" s="17">
        <v>0</v>
      </c>
      <c r="M1397" s="17"/>
      <c r="N1397" s="17">
        <v>0.236469858705805</v>
      </c>
      <c r="O1397" s="17">
        <v>0.19522797982610801</v>
      </c>
      <c r="P1397" s="17">
        <v>0.220424411957134</v>
      </c>
      <c r="Q1397" s="17">
        <v>0.16257226618180701</v>
      </c>
      <c r="R1397" s="17"/>
      <c r="S1397" s="17">
        <v>0.16237197106783299</v>
      </c>
      <c r="T1397" s="17">
        <v>0.20786962633615</v>
      </c>
      <c r="U1397" s="17">
        <v>0.22213604176387</v>
      </c>
      <c r="V1397" s="17">
        <v>0.19355842303599299</v>
      </c>
      <c r="W1397" s="17">
        <v>0</v>
      </c>
      <c r="X1397" s="17">
        <v>0.145863336923055</v>
      </c>
      <c r="Y1397" s="17">
        <v>0.61751046915825702</v>
      </c>
      <c r="Z1397" s="17" t="s">
        <v>131</v>
      </c>
      <c r="AA1397" s="17">
        <v>0</v>
      </c>
      <c r="AB1397" s="17">
        <v>0.35430212989814203</v>
      </c>
      <c r="AC1397" s="17">
        <v>0.19710558526611799</v>
      </c>
      <c r="AD1397" s="17">
        <v>0</v>
      </c>
      <c r="AE1397" s="17"/>
      <c r="AF1397" s="17">
        <v>9.7760603455750605E-2</v>
      </c>
      <c r="AG1397" s="17">
        <v>0.16288578302631301</v>
      </c>
      <c r="AH1397" s="17">
        <v>0.28146873139546802</v>
      </c>
      <c r="AI1397" s="17" t="s">
        <v>131</v>
      </c>
      <c r="AJ1397" s="17">
        <v>0.169574251614345</v>
      </c>
      <c r="AK1397" s="17"/>
      <c r="AL1397" s="17">
        <v>0.12577024187403699</v>
      </c>
      <c r="AM1397" s="17">
        <v>0.19895517166080501</v>
      </c>
      <c r="AN1397" s="17">
        <v>0.283172064514986</v>
      </c>
      <c r="AO1397" s="17"/>
      <c r="AP1397" s="17">
        <v>0.24677979538655201</v>
      </c>
      <c r="AQ1397" s="17">
        <v>0.27842477310992703</v>
      </c>
      <c r="AR1397" s="17">
        <v>0.154739192604227</v>
      </c>
      <c r="AS1397" s="17">
        <v>0.31887088624557203</v>
      </c>
      <c r="AT1397" s="17">
        <v>0</v>
      </c>
      <c r="AU1397" s="17"/>
      <c r="AV1397" s="17">
        <v>1</v>
      </c>
      <c r="AW1397" s="17">
        <v>0</v>
      </c>
      <c r="AX1397" s="17">
        <v>0.41452947402111601</v>
      </c>
      <c r="AY1397" s="17">
        <v>0</v>
      </c>
      <c r="AZ1397" s="17">
        <v>0.150664556670353</v>
      </c>
      <c r="BA1397" s="17">
        <v>0.15276661836955099</v>
      </c>
      <c r="BB1397" s="17">
        <v>0.14045945763460499</v>
      </c>
      <c r="BC1397" s="17">
        <v>0.38207471683827599</v>
      </c>
      <c r="BD1397" s="17">
        <v>0</v>
      </c>
      <c r="BE1397" s="17">
        <v>0</v>
      </c>
      <c r="BF1397" s="17">
        <v>0</v>
      </c>
      <c r="BG1397" s="17">
        <v>0.37064946108272401</v>
      </c>
      <c r="BH1397" s="17">
        <v>0</v>
      </c>
      <c r="BI1397" s="17">
        <v>0</v>
      </c>
      <c r="BJ1397" s="17">
        <v>0.63829626899380798</v>
      </c>
      <c r="BK1397" s="17">
        <v>0.26038358681520501</v>
      </c>
      <c r="BL1397" s="17"/>
      <c r="BM1397" s="17">
        <v>0.200381654987805</v>
      </c>
      <c r="BN1397" s="17">
        <v>0.265113478286642</v>
      </c>
      <c r="BO1397" s="17">
        <v>0.161955361771315</v>
      </c>
      <c r="BP1397" s="17">
        <v>0.28605611551493398</v>
      </c>
      <c r="BQ1397" s="17">
        <v>0</v>
      </c>
      <c r="BR1397" s="17">
        <v>0.16067184780473401</v>
      </c>
      <c r="BS1397" s="17"/>
      <c r="BT1397" s="17">
        <v>0.198773539438823</v>
      </c>
      <c r="BU1397" s="17">
        <v>0.219916864921816</v>
      </c>
      <c r="BV1397" s="17"/>
      <c r="BW1397" s="17">
        <v>0.232280861968547</v>
      </c>
      <c r="BX1397" s="17">
        <v>0.213602844462744</v>
      </c>
      <c r="BY1397" s="17"/>
      <c r="BZ1397" s="17">
        <v>0.200624784921247</v>
      </c>
      <c r="CA1397" s="17">
        <v>0.217102208843658</v>
      </c>
      <c r="CB1397" s="17">
        <v>0.48173398979225701</v>
      </c>
      <c r="CC1397" s="17"/>
      <c r="CD1397" s="17">
        <v>0.23989451795163999</v>
      </c>
      <c r="CE1397" s="17">
        <v>0.13191943451053501</v>
      </c>
      <c r="CF1397" s="17">
        <v>0</v>
      </c>
      <c r="CG1397" s="17"/>
      <c r="CH1397" s="17">
        <v>0.183742828021632</v>
      </c>
      <c r="CI1397" s="17">
        <v>0.22601077505392</v>
      </c>
      <c r="CJ1397" s="17">
        <v>0.30079188635793502</v>
      </c>
      <c r="CK1397" s="17"/>
      <c r="CL1397" s="17">
        <v>0.18468572941271999</v>
      </c>
      <c r="CM1397" s="17">
        <v>0.26357217113546699</v>
      </c>
      <c r="CN1397" s="17"/>
      <c r="CO1397" s="17">
        <v>0.23740993050513201</v>
      </c>
      <c r="CP1397" s="17">
        <v>9.7361165101326003E-2</v>
      </c>
      <c r="CQ1397" s="17">
        <v>0.31094779516126497</v>
      </c>
      <c r="CR1397" s="17">
        <v>0.246186348010029</v>
      </c>
    </row>
    <row r="1398" spans="2:96" x14ac:dyDescent="0.25">
      <c r="C1398" s="17"/>
      <c r="D1398" s="17"/>
      <c r="E1398" s="17"/>
      <c r="F1398" s="17"/>
      <c r="G1398" s="17"/>
      <c r="H1398" s="17"/>
      <c r="I1398" s="17"/>
      <c r="J1398" s="17"/>
      <c r="K1398" s="17"/>
      <c r="L1398" s="17"/>
      <c r="M1398" s="17"/>
      <c r="N1398" s="17"/>
      <c r="O1398" s="17"/>
      <c r="P1398" s="17"/>
      <c r="Q1398" s="17"/>
      <c r="R1398" s="17"/>
      <c r="S1398" s="17"/>
      <c r="T1398" s="17"/>
      <c r="U1398" s="17"/>
      <c r="V1398" s="17"/>
      <c r="W1398" s="17"/>
      <c r="X1398" s="17"/>
      <c r="Y1398" s="17"/>
      <c r="Z1398" s="17"/>
      <c r="AA1398" s="17"/>
      <c r="AB1398" s="17"/>
      <c r="AC1398" s="17"/>
      <c r="AD1398" s="17"/>
      <c r="AE1398" s="17"/>
      <c r="AF1398" s="17"/>
      <c r="AG1398" s="17"/>
      <c r="AH1398" s="17"/>
      <c r="AI1398" s="17"/>
      <c r="AJ1398" s="17"/>
      <c r="AK1398" s="17"/>
      <c r="AL1398" s="17"/>
      <c r="AM1398" s="17"/>
      <c r="AN1398" s="17"/>
      <c r="AO1398" s="17"/>
      <c r="AP1398" s="17"/>
      <c r="AQ1398" s="17"/>
      <c r="AR1398" s="17"/>
      <c r="AS1398" s="17"/>
      <c r="AT1398" s="17"/>
      <c r="AU1398" s="17"/>
      <c r="AV1398" s="17"/>
      <c r="AW1398" s="17"/>
      <c r="AX1398" s="17"/>
      <c r="AY1398" s="17"/>
      <c r="AZ1398" s="17"/>
      <c r="BA1398" s="17"/>
      <c r="BB1398" s="17"/>
      <c r="BC1398" s="17"/>
      <c r="BD1398" s="17"/>
      <c r="BE1398" s="17"/>
      <c r="BF1398" s="17"/>
      <c r="BG1398" s="17"/>
      <c r="BH1398" s="17"/>
      <c r="BI1398" s="17"/>
      <c r="BJ1398" s="17"/>
      <c r="BK1398" s="17"/>
      <c r="BL1398" s="17"/>
      <c r="BM1398" s="17"/>
      <c r="BN1398" s="17"/>
      <c r="BO1398" s="17"/>
      <c r="BP1398" s="17"/>
      <c r="BQ1398" s="17"/>
      <c r="BR1398" s="17"/>
      <c r="BS1398" s="17"/>
      <c r="BT1398" s="17"/>
      <c r="BU1398" s="17"/>
      <c r="BV1398" s="17"/>
      <c r="BW1398" s="17"/>
      <c r="BX1398" s="17"/>
      <c r="BY1398" s="17"/>
      <c r="BZ1398" s="17"/>
      <c r="CA1398" s="17"/>
      <c r="CB1398" s="17"/>
      <c r="CC1398" s="17"/>
      <c r="CD1398" s="17"/>
      <c r="CE1398" s="17"/>
      <c r="CF1398" s="17"/>
      <c r="CG1398" s="17"/>
      <c r="CH1398" s="17"/>
      <c r="CI1398" s="17"/>
      <c r="CJ1398" s="17"/>
      <c r="CK1398" s="17"/>
      <c r="CL1398" s="17"/>
      <c r="CM1398" s="17"/>
      <c r="CN1398" s="17"/>
      <c r="CO1398" s="17"/>
      <c r="CP1398" s="17"/>
      <c r="CQ1398" s="17"/>
      <c r="CR1398" s="17"/>
    </row>
    <row r="1399" spans="2:96" x14ac:dyDescent="0.25">
      <c r="B1399" s="6" t="s">
        <v>609</v>
      </c>
      <c r="C1399" s="17"/>
      <c r="D1399" s="17"/>
      <c r="E1399" s="17"/>
      <c r="F1399" s="17"/>
      <c r="G1399" s="17"/>
      <c r="H1399" s="17"/>
      <c r="I1399" s="17"/>
      <c r="J1399" s="17"/>
      <c r="K1399" s="17"/>
      <c r="L1399" s="17"/>
      <c r="M1399" s="17"/>
      <c r="N1399" s="17"/>
      <c r="O1399" s="17"/>
      <c r="P1399" s="17"/>
      <c r="Q1399" s="17"/>
      <c r="R1399" s="17"/>
      <c r="S1399" s="17"/>
      <c r="T1399" s="17"/>
      <c r="U1399" s="17"/>
      <c r="V1399" s="17"/>
      <c r="W1399" s="17"/>
      <c r="X1399" s="17"/>
      <c r="Y1399" s="17"/>
      <c r="Z1399" s="17"/>
      <c r="AA1399" s="17"/>
      <c r="AB1399" s="17"/>
      <c r="AC1399" s="17"/>
      <c r="AD1399" s="17"/>
      <c r="AE1399" s="17"/>
      <c r="AF1399" s="17"/>
      <c r="AG1399" s="17"/>
      <c r="AH1399" s="17"/>
      <c r="AI1399" s="17"/>
      <c r="AJ1399" s="17"/>
      <c r="AK1399" s="17"/>
      <c r="AL1399" s="17"/>
      <c r="AM1399" s="17"/>
      <c r="AN1399" s="17"/>
      <c r="AO1399" s="17"/>
      <c r="AP1399" s="17"/>
      <c r="AQ1399" s="17"/>
      <c r="AR1399" s="17"/>
      <c r="AS1399" s="17"/>
      <c r="AT1399" s="17"/>
      <c r="AU1399" s="17"/>
      <c r="AV1399" s="17"/>
      <c r="AW1399" s="17"/>
      <c r="AX1399" s="17"/>
      <c r="AY1399" s="17"/>
      <c r="AZ1399" s="17"/>
      <c r="BA1399" s="17"/>
      <c r="BB1399" s="17"/>
      <c r="BC1399" s="17"/>
      <c r="BD1399" s="17"/>
      <c r="BE1399" s="17"/>
      <c r="BF1399" s="17"/>
      <c r="BG1399" s="17"/>
      <c r="BH1399" s="17"/>
      <c r="BI1399" s="17"/>
      <c r="BJ1399" s="17"/>
      <c r="BK1399" s="17"/>
      <c r="BL1399" s="17"/>
      <c r="BM1399" s="17"/>
      <c r="BN1399" s="17"/>
      <c r="BO1399" s="17"/>
      <c r="BP1399" s="17"/>
      <c r="BQ1399" s="17"/>
      <c r="BR1399" s="17"/>
      <c r="BS1399" s="17"/>
      <c r="BT1399" s="17"/>
      <c r="BU1399" s="17"/>
      <c r="BV1399" s="17"/>
      <c r="BW1399" s="17"/>
      <c r="BX1399" s="17"/>
      <c r="BY1399" s="17"/>
      <c r="BZ1399" s="17"/>
      <c r="CA1399" s="17"/>
      <c r="CB1399" s="17"/>
      <c r="CC1399" s="17"/>
      <c r="CD1399" s="17"/>
      <c r="CE1399" s="17"/>
      <c r="CF1399" s="17"/>
      <c r="CG1399" s="17"/>
      <c r="CH1399" s="17"/>
      <c r="CI1399" s="17"/>
      <c r="CJ1399" s="17"/>
      <c r="CK1399" s="17"/>
      <c r="CL1399" s="17"/>
      <c r="CM1399" s="17"/>
      <c r="CN1399" s="17"/>
      <c r="CO1399" s="17"/>
      <c r="CP1399" s="17"/>
      <c r="CQ1399" s="17"/>
      <c r="CR1399" s="17"/>
    </row>
    <row r="1400" spans="2:96" x14ac:dyDescent="0.25">
      <c r="B1400" s="24" t="s">
        <v>610</v>
      </c>
      <c r="C1400" s="17"/>
      <c r="D1400" s="17"/>
      <c r="E1400" s="17"/>
      <c r="F1400" s="17"/>
      <c r="G1400" s="17"/>
      <c r="H1400" s="17"/>
      <c r="I1400" s="17"/>
      <c r="J1400" s="17"/>
      <c r="K1400" s="17"/>
      <c r="L1400" s="17"/>
      <c r="M1400" s="17"/>
      <c r="N1400" s="17"/>
      <c r="O1400" s="17"/>
      <c r="P1400" s="17"/>
      <c r="Q1400" s="17"/>
      <c r="R1400" s="17"/>
      <c r="S1400" s="17"/>
      <c r="T1400" s="17"/>
      <c r="U1400" s="17"/>
      <c r="V1400" s="17"/>
      <c r="W1400" s="17"/>
      <c r="X1400" s="17"/>
      <c r="Y1400" s="17"/>
      <c r="Z1400" s="17"/>
      <c r="AA1400" s="17"/>
      <c r="AB1400" s="17"/>
      <c r="AC1400" s="17"/>
      <c r="AD1400" s="17"/>
      <c r="AE1400" s="17"/>
      <c r="AF1400" s="17"/>
      <c r="AG1400" s="17"/>
      <c r="AH1400" s="17"/>
      <c r="AI1400" s="17"/>
      <c r="AJ1400" s="17"/>
      <c r="AK1400" s="17"/>
      <c r="AL1400" s="17"/>
      <c r="AM1400" s="17"/>
      <c r="AN1400" s="17"/>
      <c r="AO1400" s="17"/>
      <c r="AP1400" s="17"/>
      <c r="AQ1400" s="17"/>
      <c r="AR1400" s="17"/>
      <c r="AS1400" s="17"/>
      <c r="AT1400" s="17"/>
      <c r="AU1400" s="17"/>
      <c r="AV1400" s="17"/>
      <c r="AW1400" s="17"/>
      <c r="AX1400" s="17"/>
      <c r="AY1400" s="17"/>
      <c r="AZ1400" s="17"/>
      <c r="BA1400" s="17"/>
      <c r="BB1400" s="17"/>
      <c r="BC1400" s="17"/>
      <c r="BD1400" s="17"/>
      <c r="BE1400" s="17"/>
      <c r="BF1400" s="17"/>
      <c r="BG1400" s="17"/>
      <c r="BH1400" s="17"/>
      <c r="BI1400" s="17"/>
      <c r="BJ1400" s="17"/>
      <c r="BK1400" s="17"/>
      <c r="BL1400" s="17"/>
      <c r="BM1400" s="17"/>
      <c r="BN1400" s="17"/>
      <c r="BO1400" s="17"/>
      <c r="BP1400" s="17"/>
      <c r="BQ1400" s="17"/>
      <c r="BR1400" s="17"/>
      <c r="BS1400" s="17"/>
      <c r="BT1400" s="17"/>
      <c r="BU1400" s="17"/>
      <c r="BV1400" s="17"/>
      <c r="BW1400" s="17"/>
      <c r="BX1400" s="17"/>
      <c r="BY1400" s="17"/>
      <c r="BZ1400" s="17"/>
      <c r="CA1400" s="17"/>
      <c r="CB1400" s="17"/>
      <c r="CC1400" s="17"/>
      <c r="CD1400" s="17"/>
      <c r="CE1400" s="17"/>
      <c r="CF1400" s="17"/>
      <c r="CG1400" s="17"/>
      <c r="CH1400" s="17"/>
      <c r="CI1400" s="17"/>
      <c r="CJ1400" s="17"/>
      <c r="CK1400" s="17"/>
      <c r="CL1400" s="17"/>
      <c r="CM1400" s="17"/>
      <c r="CN1400" s="17"/>
      <c r="CO1400" s="17"/>
      <c r="CP1400" s="17"/>
      <c r="CQ1400" s="17"/>
      <c r="CR1400" s="17"/>
    </row>
    <row r="1401" spans="2:96" x14ac:dyDescent="0.25">
      <c r="B1401" t="s">
        <v>589</v>
      </c>
      <c r="C1401" s="17">
        <v>0.54337054883229996</v>
      </c>
      <c r="D1401" s="17">
        <v>0.51151499971579995</v>
      </c>
      <c r="E1401" s="17">
        <v>0.58858764981964096</v>
      </c>
      <c r="F1401" s="17"/>
      <c r="G1401" s="17">
        <v>0.46310926411053099</v>
      </c>
      <c r="H1401" s="17">
        <v>0.44481508261110198</v>
      </c>
      <c r="I1401" s="17">
        <v>0.53383570440960904</v>
      </c>
      <c r="J1401" s="17">
        <v>0.67338911008386104</v>
      </c>
      <c r="K1401" s="17">
        <v>0.53674039394302098</v>
      </c>
      <c r="L1401" s="17">
        <v>0.72010586958274403</v>
      </c>
      <c r="M1401" s="17"/>
      <c r="N1401" s="17">
        <v>0.399044143574939</v>
      </c>
      <c r="O1401" s="17">
        <v>0.61441755333201897</v>
      </c>
      <c r="P1401" s="17">
        <v>0.52320089559961103</v>
      </c>
      <c r="Q1401" s="17">
        <v>0.62937460142444202</v>
      </c>
      <c r="R1401" s="17"/>
      <c r="S1401" s="17">
        <v>0.54351245507912405</v>
      </c>
      <c r="T1401" s="17">
        <v>0.54972599177663295</v>
      </c>
      <c r="U1401" s="17">
        <v>0.57321758864002104</v>
      </c>
      <c r="V1401" s="17">
        <v>0.69269741277458596</v>
      </c>
      <c r="W1401" s="17">
        <v>1</v>
      </c>
      <c r="X1401" s="17">
        <v>0.53175435130661997</v>
      </c>
      <c r="Y1401" s="17">
        <v>0.31719699484331898</v>
      </c>
      <c r="Z1401" s="17">
        <v>0.59446542140133096</v>
      </c>
      <c r="AA1401" s="17">
        <v>0.385214940899193</v>
      </c>
      <c r="AB1401" s="17">
        <v>0.88215136044576603</v>
      </c>
      <c r="AC1401" s="17">
        <v>0.30195392401471599</v>
      </c>
      <c r="AD1401" s="17">
        <v>1</v>
      </c>
      <c r="AE1401" s="17"/>
      <c r="AF1401" s="17">
        <v>0.53857747802172595</v>
      </c>
      <c r="AG1401" s="17">
        <v>0.49957067243132902</v>
      </c>
      <c r="AH1401" s="17">
        <v>0.70056284009110503</v>
      </c>
      <c r="AI1401" s="17" t="s">
        <v>131</v>
      </c>
      <c r="AJ1401" s="17">
        <v>0.61087060327236997</v>
      </c>
      <c r="AK1401" s="17"/>
      <c r="AL1401" s="17">
        <v>0.49417729855714398</v>
      </c>
      <c r="AM1401" s="17">
        <v>0.51084764845776398</v>
      </c>
      <c r="AN1401" s="17">
        <v>0.41722770202610798</v>
      </c>
      <c r="AO1401" s="17"/>
      <c r="AP1401" s="17">
        <v>0.62341752403387796</v>
      </c>
      <c r="AQ1401" s="17">
        <v>0.45579151063101297</v>
      </c>
      <c r="AR1401" s="17">
        <v>0.59653628062739505</v>
      </c>
      <c r="AS1401" s="17">
        <v>0.42367339345287403</v>
      </c>
      <c r="AT1401" s="17">
        <v>0.26005448439326601</v>
      </c>
      <c r="AU1401" s="17"/>
      <c r="AV1401" s="17">
        <v>0</v>
      </c>
      <c r="AW1401" s="17">
        <v>0.64855706890504805</v>
      </c>
      <c r="AX1401" s="17">
        <v>0.78181609840033195</v>
      </c>
      <c r="AY1401" s="17">
        <v>0.80957946379245904</v>
      </c>
      <c r="AZ1401" s="17">
        <v>0.44418491435799701</v>
      </c>
      <c r="BA1401" s="17">
        <v>0.57021638460269797</v>
      </c>
      <c r="BB1401" s="17">
        <v>0.46825900597612802</v>
      </c>
      <c r="BC1401" s="17">
        <v>0.461578728022357</v>
      </c>
      <c r="BD1401" s="17">
        <v>0.54690135782872196</v>
      </c>
      <c r="BE1401" s="17">
        <v>0.602089515709888</v>
      </c>
      <c r="BF1401" s="17">
        <v>0.37924793383239702</v>
      </c>
      <c r="BG1401" s="17">
        <v>0.376529774854854</v>
      </c>
      <c r="BH1401" s="17">
        <v>1</v>
      </c>
      <c r="BI1401" s="17">
        <v>0.56308855684620696</v>
      </c>
      <c r="BJ1401" s="17">
        <v>0</v>
      </c>
      <c r="BK1401" s="17">
        <v>0.44886138781295398</v>
      </c>
      <c r="BL1401" s="17"/>
      <c r="BM1401" s="17">
        <v>0.51077654989490295</v>
      </c>
      <c r="BN1401" s="17">
        <v>0.56879290321748699</v>
      </c>
      <c r="BO1401" s="17">
        <v>0.517215334628645</v>
      </c>
      <c r="BP1401" s="17">
        <v>0.50076597662255995</v>
      </c>
      <c r="BQ1401" s="17">
        <v>0.83717881288222495</v>
      </c>
      <c r="BR1401" s="17">
        <v>0.45753596560995702</v>
      </c>
      <c r="BS1401" s="17"/>
      <c r="BT1401" s="17">
        <v>0.48713257683757999</v>
      </c>
      <c r="BU1401" s="17">
        <v>0.60562627547511905</v>
      </c>
      <c r="BV1401" s="17"/>
      <c r="BW1401" s="17">
        <v>0.53735711571403799</v>
      </c>
      <c r="BX1401" s="17">
        <v>0.56269554091802199</v>
      </c>
      <c r="BY1401" s="17"/>
      <c r="BZ1401" s="17">
        <v>0.52158086448395502</v>
      </c>
      <c r="CA1401" s="17">
        <v>0.61150441728509397</v>
      </c>
      <c r="CB1401" s="17">
        <v>0.70990406719971699</v>
      </c>
      <c r="CC1401" s="17"/>
      <c r="CD1401" s="17">
        <v>0.52444220439317801</v>
      </c>
      <c r="CE1401" s="17">
        <v>0.72181563649847602</v>
      </c>
      <c r="CF1401" s="17">
        <v>0.28547360643267899</v>
      </c>
      <c r="CG1401" s="17"/>
      <c r="CH1401" s="17">
        <v>0.50683325520609601</v>
      </c>
      <c r="CI1401" s="17">
        <v>0.77236001694491696</v>
      </c>
      <c r="CJ1401" s="17">
        <v>0.47316776400228999</v>
      </c>
      <c r="CK1401" s="17"/>
      <c r="CL1401" s="17">
        <v>0.62167715946446001</v>
      </c>
      <c r="CM1401" s="17">
        <v>0.46443760551066499</v>
      </c>
      <c r="CN1401" s="17"/>
      <c r="CO1401" s="17">
        <v>0.253189728390465</v>
      </c>
      <c r="CP1401" s="17">
        <v>0.494837772084253</v>
      </c>
      <c r="CQ1401" s="17">
        <v>0.66190833805280103</v>
      </c>
      <c r="CR1401" s="17">
        <v>0.56245604146196704</v>
      </c>
    </row>
    <row r="1402" spans="2:96" x14ac:dyDescent="0.25">
      <c r="B1402" t="s">
        <v>590</v>
      </c>
      <c r="C1402" s="17">
        <v>0.53027372026991004</v>
      </c>
      <c r="D1402" s="17">
        <v>0.54950516435723096</v>
      </c>
      <c r="E1402" s="17">
        <v>0.50297580284118704</v>
      </c>
      <c r="F1402" s="17"/>
      <c r="G1402" s="17">
        <v>0.54438788237426705</v>
      </c>
      <c r="H1402" s="17">
        <v>0.46298333002346298</v>
      </c>
      <c r="I1402" s="17">
        <v>0.56367830430377397</v>
      </c>
      <c r="J1402" s="17">
        <v>0.52311047730771698</v>
      </c>
      <c r="K1402" s="17">
        <v>0.655970623684767</v>
      </c>
      <c r="L1402" s="17">
        <v>0.45900131805504901</v>
      </c>
      <c r="M1402" s="17"/>
      <c r="N1402" s="17">
        <v>0.56181486949803305</v>
      </c>
      <c r="O1402" s="17">
        <v>0.56927625477904398</v>
      </c>
      <c r="P1402" s="17">
        <v>0.48695380835205598</v>
      </c>
      <c r="Q1402" s="17">
        <v>0.45864492696730502</v>
      </c>
      <c r="R1402" s="17"/>
      <c r="S1402" s="17">
        <v>0.38273978495475802</v>
      </c>
      <c r="T1402" s="17">
        <v>0.53655124578758795</v>
      </c>
      <c r="U1402" s="17">
        <v>0.54925315814567799</v>
      </c>
      <c r="V1402" s="17">
        <v>0.52642619016057901</v>
      </c>
      <c r="W1402" s="17">
        <v>0.49627457669595099</v>
      </c>
      <c r="X1402" s="17">
        <v>0.61689684633756103</v>
      </c>
      <c r="Y1402" s="17">
        <v>0.30038381732970598</v>
      </c>
      <c r="Z1402" s="17">
        <v>0.67533705921637999</v>
      </c>
      <c r="AA1402" s="17">
        <v>0.48914600518361401</v>
      </c>
      <c r="AB1402" s="17">
        <v>1</v>
      </c>
      <c r="AC1402" s="17">
        <v>0.53842310610754596</v>
      </c>
      <c r="AD1402" s="17">
        <v>0</v>
      </c>
      <c r="AE1402" s="17"/>
      <c r="AF1402" s="17">
        <v>0.51754496624288204</v>
      </c>
      <c r="AG1402" s="17">
        <v>0.476135881195827</v>
      </c>
      <c r="AH1402" s="17">
        <v>0.53928992543460197</v>
      </c>
      <c r="AI1402" s="17" t="s">
        <v>131</v>
      </c>
      <c r="AJ1402" s="17">
        <v>0.66125717524389405</v>
      </c>
      <c r="AK1402" s="17"/>
      <c r="AL1402" s="17">
        <v>0.41795963758280102</v>
      </c>
      <c r="AM1402" s="17">
        <v>0.38313884757663003</v>
      </c>
      <c r="AN1402" s="17">
        <v>0.55402881462839604</v>
      </c>
      <c r="AO1402" s="17"/>
      <c r="AP1402" s="17">
        <v>0.702365934753584</v>
      </c>
      <c r="AQ1402" s="17">
        <v>0.31481834036407302</v>
      </c>
      <c r="AR1402" s="17">
        <v>0.56088879977482298</v>
      </c>
      <c r="AS1402" s="17">
        <v>0.57275937088722395</v>
      </c>
      <c r="AT1402" s="17">
        <v>1</v>
      </c>
      <c r="AU1402" s="17"/>
      <c r="AV1402" s="17">
        <v>1</v>
      </c>
      <c r="AW1402" s="17">
        <v>0.35807215757621003</v>
      </c>
      <c r="AX1402" s="17">
        <v>0.55741408151805205</v>
      </c>
      <c r="AY1402" s="17">
        <v>0.72014749947534595</v>
      </c>
      <c r="AZ1402" s="17">
        <v>0.47413502251456702</v>
      </c>
      <c r="BA1402" s="17">
        <v>0.72783591209864595</v>
      </c>
      <c r="BB1402" s="17">
        <v>0.48218209598502398</v>
      </c>
      <c r="BC1402" s="17">
        <v>0.26673151947364299</v>
      </c>
      <c r="BD1402" s="17">
        <v>0.31840414675416001</v>
      </c>
      <c r="BE1402" s="17">
        <v>0.66878446634542299</v>
      </c>
      <c r="BF1402" s="17">
        <v>0.50364322337864897</v>
      </c>
      <c r="BG1402" s="17">
        <v>0.602320383198097</v>
      </c>
      <c r="BH1402" s="17">
        <v>0.175459036410201</v>
      </c>
      <c r="BI1402" s="17">
        <v>0.72378693297746499</v>
      </c>
      <c r="BJ1402" s="17">
        <v>0.57784038891442602</v>
      </c>
      <c r="BK1402" s="17">
        <v>0.44886138781295398</v>
      </c>
      <c r="BL1402" s="17"/>
      <c r="BM1402" s="17">
        <v>0.465999516811896</v>
      </c>
      <c r="BN1402" s="17">
        <v>0.61125195548520905</v>
      </c>
      <c r="BO1402" s="17">
        <v>0.69636717946432403</v>
      </c>
      <c r="BP1402" s="17">
        <v>0.52316377647299805</v>
      </c>
      <c r="BQ1402" s="17">
        <v>0.50200438864774999</v>
      </c>
      <c r="BR1402" s="17">
        <v>0</v>
      </c>
      <c r="BS1402" s="17"/>
      <c r="BT1402" s="17">
        <v>0.519671794872552</v>
      </c>
      <c r="BU1402" s="17">
        <v>0.55582937835985302</v>
      </c>
      <c r="BV1402" s="17"/>
      <c r="BW1402" s="17">
        <v>0.54479867166345597</v>
      </c>
      <c r="BX1402" s="17">
        <v>0.54164497923580102</v>
      </c>
      <c r="BY1402" s="17"/>
      <c r="BZ1402" s="17">
        <v>0.53918334171929305</v>
      </c>
      <c r="CA1402" s="17">
        <v>0.37151753223334699</v>
      </c>
      <c r="CB1402" s="17">
        <v>0.70990406719971699</v>
      </c>
      <c r="CC1402" s="17"/>
      <c r="CD1402" s="17">
        <v>0.49022259280701902</v>
      </c>
      <c r="CE1402" s="17">
        <v>0.71440395442882898</v>
      </c>
      <c r="CF1402" s="17">
        <v>0.71909674041115101</v>
      </c>
      <c r="CG1402" s="17"/>
      <c r="CH1402" s="17">
        <v>0.51234068726154203</v>
      </c>
      <c r="CI1402" s="17">
        <v>0.60062060117439597</v>
      </c>
      <c r="CJ1402" s="17">
        <v>0.43444199508695802</v>
      </c>
      <c r="CK1402" s="17"/>
      <c r="CL1402" s="17">
        <v>0.481619693969638</v>
      </c>
      <c r="CM1402" s="17">
        <v>0.58375864262824995</v>
      </c>
      <c r="CN1402" s="17"/>
      <c r="CO1402" s="17">
        <v>0.21733400556789301</v>
      </c>
      <c r="CP1402" s="17">
        <v>0.42413677524989701</v>
      </c>
      <c r="CQ1402" s="17">
        <v>0.67895758227710201</v>
      </c>
      <c r="CR1402" s="17">
        <v>0.62000132252958196</v>
      </c>
    </row>
    <row r="1403" spans="2:96" x14ac:dyDescent="0.25">
      <c r="B1403" t="s">
        <v>591</v>
      </c>
      <c r="C1403" s="17">
        <v>0.41130652832033698</v>
      </c>
      <c r="D1403" s="17">
        <v>0.42702092544791598</v>
      </c>
      <c r="E1403" s="17">
        <v>0.38900085469109502</v>
      </c>
      <c r="F1403" s="17"/>
      <c r="G1403" s="17">
        <v>0.160120317023108</v>
      </c>
      <c r="H1403" s="17">
        <v>0.674489029684055</v>
      </c>
      <c r="I1403" s="17">
        <v>0.45998459258411301</v>
      </c>
      <c r="J1403" s="17">
        <v>0.33765172388568698</v>
      </c>
      <c r="K1403" s="17">
        <v>0.51649847973487695</v>
      </c>
      <c r="L1403" s="17">
        <v>0.44368043995698497</v>
      </c>
      <c r="M1403" s="17"/>
      <c r="N1403" s="17">
        <v>0.39488250570504502</v>
      </c>
      <c r="O1403" s="17">
        <v>0.48961981355608603</v>
      </c>
      <c r="P1403" s="17">
        <v>0.40335913578518601</v>
      </c>
      <c r="Q1403" s="17">
        <v>0.34022647568293202</v>
      </c>
      <c r="R1403" s="17"/>
      <c r="S1403" s="17">
        <v>0.37897349221651</v>
      </c>
      <c r="T1403" s="17">
        <v>0.196305098977472</v>
      </c>
      <c r="U1403" s="17">
        <v>0.31185633436763399</v>
      </c>
      <c r="V1403" s="17">
        <v>0.44356830270932901</v>
      </c>
      <c r="W1403" s="17">
        <v>0.71406629058086801</v>
      </c>
      <c r="X1403" s="17">
        <v>0.408017653517456</v>
      </c>
      <c r="Y1403" s="17">
        <v>0.29713639144023202</v>
      </c>
      <c r="Z1403" s="17">
        <v>0.40553457859866898</v>
      </c>
      <c r="AA1403" s="17">
        <v>0.46248284725827399</v>
      </c>
      <c r="AB1403" s="17">
        <v>0.876121642780329</v>
      </c>
      <c r="AC1403" s="17">
        <v>0.35939808383143801</v>
      </c>
      <c r="AD1403" s="17">
        <v>0.51584049640866703</v>
      </c>
      <c r="AE1403" s="17"/>
      <c r="AF1403" s="17">
        <v>0.52303065874682797</v>
      </c>
      <c r="AG1403" s="17">
        <v>0.31186456705881299</v>
      </c>
      <c r="AH1403" s="17">
        <v>0.64026746889055097</v>
      </c>
      <c r="AI1403" s="17" t="s">
        <v>131</v>
      </c>
      <c r="AJ1403" s="17">
        <v>0.45534600624976901</v>
      </c>
      <c r="AK1403" s="17"/>
      <c r="AL1403" s="17">
        <v>0.55943617228081999</v>
      </c>
      <c r="AM1403" s="17">
        <v>0.34364941917776098</v>
      </c>
      <c r="AN1403" s="17">
        <v>0.48928314457254701</v>
      </c>
      <c r="AO1403" s="17"/>
      <c r="AP1403" s="17">
        <v>0.324497297107186</v>
      </c>
      <c r="AQ1403" s="17">
        <v>0.32238937271701801</v>
      </c>
      <c r="AR1403" s="17">
        <v>0.44029980827388099</v>
      </c>
      <c r="AS1403" s="17">
        <v>0.45029832631281203</v>
      </c>
      <c r="AT1403" s="17">
        <v>0.72177678331273398</v>
      </c>
      <c r="AU1403" s="17"/>
      <c r="AV1403" s="17">
        <v>0</v>
      </c>
      <c r="AW1403" s="17">
        <v>0.70627378592110002</v>
      </c>
      <c r="AX1403" s="17">
        <v>0.200214311458844</v>
      </c>
      <c r="AY1403" s="17">
        <v>0.63939539410598401</v>
      </c>
      <c r="AZ1403" s="17">
        <v>0.351574533668156</v>
      </c>
      <c r="BA1403" s="17">
        <v>0.294606386034864</v>
      </c>
      <c r="BB1403" s="17">
        <v>0.275314087473362</v>
      </c>
      <c r="BC1403" s="17">
        <v>0.44524410663015501</v>
      </c>
      <c r="BD1403" s="17">
        <v>0.33427405806992799</v>
      </c>
      <c r="BE1403" s="17">
        <v>0.41245242211552102</v>
      </c>
      <c r="BF1403" s="17">
        <v>0.55276120222004999</v>
      </c>
      <c r="BG1403" s="17">
        <v>0.50465481094160503</v>
      </c>
      <c r="BH1403" s="17">
        <v>0.60364446216198897</v>
      </c>
      <c r="BI1403" s="17">
        <v>0.286875489823672</v>
      </c>
      <c r="BJ1403" s="17">
        <v>0.57784038891442602</v>
      </c>
      <c r="BK1403" s="17">
        <v>0.78374578169766895</v>
      </c>
      <c r="BL1403" s="17"/>
      <c r="BM1403" s="17">
        <v>0.48007481911330402</v>
      </c>
      <c r="BN1403" s="17">
        <v>0.44679713594042297</v>
      </c>
      <c r="BO1403" s="17">
        <v>0.43074840930649499</v>
      </c>
      <c r="BP1403" s="17">
        <v>0.339646210925867</v>
      </c>
      <c r="BQ1403" s="17">
        <v>0.10939156452717</v>
      </c>
      <c r="BR1403" s="17">
        <v>0.33102874493323098</v>
      </c>
      <c r="BS1403" s="17"/>
      <c r="BT1403" s="17">
        <v>0.478131960911025</v>
      </c>
      <c r="BU1403" s="17">
        <v>0.334386816623578</v>
      </c>
      <c r="BV1403" s="17"/>
      <c r="BW1403" s="17">
        <v>0.49486240373602502</v>
      </c>
      <c r="BX1403" s="17">
        <v>0.35444931768832399</v>
      </c>
      <c r="BY1403" s="17"/>
      <c r="BZ1403" s="17">
        <v>0.405975405251147</v>
      </c>
      <c r="CA1403" s="17">
        <v>0.35652067898120099</v>
      </c>
      <c r="CB1403" s="17">
        <v>0.65265632575106802</v>
      </c>
      <c r="CC1403" s="17"/>
      <c r="CD1403" s="17">
        <v>0.43729685551764502</v>
      </c>
      <c r="CE1403" s="17">
        <v>0.46149824771657399</v>
      </c>
      <c r="CF1403" s="17">
        <v>0.198135509562926</v>
      </c>
      <c r="CG1403" s="17"/>
      <c r="CH1403" s="17">
        <v>0.42113514509278999</v>
      </c>
      <c r="CI1403" s="17">
        <v>0.39492492504218502</v>
      </c>
      <c r="CJ1403" s="17">
        <v>0.26087729129200898</v>
      </c>
      <c r="CK1403" s="17"/>
      <c r="CL1403" s="17">
        <v>0.386848852653567</v>
      </c>
      <c r="CM1403" s="17">
        <v>0.44981990284876899</v>
      </c>
      <c r="CN1403" s="17"/>
      <c r="CO1403" s="17">
        <v>0.63978655238450699</v>
      </c>
      <c r="CP1403" s="17">
        <v>0.32842709194693198</v>
      </c>
      <c r="CQ1403" s="17">
        <v>0.46327057277616801</v>
      </c>
      <c r="CR1403" s="17">
        <v>0.399244902972614</v>
      </c>
    </row>
    <row r="1404" spans="2:96" x14ac:dyDescent="0.25">
      <c r="B1404" t="s">
        <v>592</v>
      </c>
      <c r="C1404" s="17">
        <v>0.33946341579489497</v>
      </c>
      <c r="D1404" s="17">
        <v>0.31231274025463701</v>
      </c>
      <c r="E1404" s="17">
        <v>0.37800222211993101</v>
      </c>
      <c r="F1404" s="17"/>
      <c r="G1404" s="17">
        <v>0.29763574709368601</v>
      </c>
      <c r="H1404" s="17">
        <v>0.353735352265035</v>
      </c>
      <c r="I1404" s="17">
        <v>0.29936832555137499</v>
      </c>
      <c r="J1404" s="17">
        <v>0.39910673178506501</v>
      </c>
      <c r="K1404" s="17">
        <v>0.33982669902440599</v>
      </c>
      <c r="L1404" s="17">
        <v>0.38765020360313202</v>
      </c>
      <c r="M1404" s="17"/>
      <c r="N1404" s="17">
        <v>0.32073587240733398</v>
      </c>
      <c r="O1404" s="17">
        <v>0.37805168462224298</v>
      </c>
      <c r="P1404" s="17">
        <v>0.36339059260214701</v>
      </c>
      <c r="Q1404" s="17">
        <v>0.29668314707549398</v>
      </c>
      <c r="R1404" s="17"/>
      <c r="S1404" s="17">
        <v>0.29962893135884899</v>
      </c>
      <c r="T1404" s="17">
        <v>0.39443907203808398</v>
      </c>
      <c r="U1404" s="17">
        <v>0.33140949164501399</v>
      </c>
      <c r="V1404" s="17">
        <v>9.38585489527759E-2</v>
      </c>
      <c r="W1404" s="17">
        <v>0</v>
      </c>
      <c r="X1404" s="17">
        <v>0.36250359819598099</v>
      </c>
      <c r="Y1404" s="17">
        <v>0.488721320911158</v>
      </c>
      <c r="Z1404" s="17">
        <v>0.53248812399872802</v>
      </c>
      <c r="AA1404" s="17">
        <v>0.45061004878590299</v>
      </c>
      <c r="AB1404" s="17">
        <v>0.45824360761588301</v>
      </c>
      <c r="AC1404" s="17">
        <v>0.207985937571078</v>
      </c>
      <c r="AD1404" s="17">
        <v>0</v>
      </c>
      <c r="AE1404" s="17"/>
      <c r="AF1404" s="17">
        <v>0.32608468607587099</v>
      </c>
      <c r="AG1404" s="17">
        <v>0.404134200444695</v>
      </c>
      <c r="AH1404" s="17">
        <v>0.30214845910490401</v>
      </c>
      <c r="AI1404" s="17" t="s">
        <v>131</v>
      </c>
      <c r="AJ1404" s="17">
        <v>0.225733299530922</v>
      </c>
      <c r="AK1404" s="17"/>
      <c r="AL1404" s="17">
        <v>0.29059939889127501</v>
      </c>
      <c r="AM1404" s="17">
        <v>0.39070979944066397</v>
      </c>
      <c r="AN1404" s="17">
        <v>0.27008609413719598</v>
      </c>
      <c r="AO1404" s="17"/>
      <c r="AP1404" s="17">
        <v>0.27324355767214098</v>
      </c>
      <c r="AQ1404" s="17">
        <v>0.34400619102789198</v>
      </c>
      <c r="AR1404" s="17">
        <v>0.38727351466375998</v>
      </c>
      <c r="AS1404" s="17">
        <v>0.29540678177853902</v>
      </c>
      <c r="AT1404" s="17">
        <v>0</v>
      </c>
      <c r="AU1404" s="17"/>
      <c r="AV1404" s="17">
        <v>0</v>
      </c>
      <c r="AW1404" s="17">
        <v>0.49616596138260299</v>
      </c>
      <c r="AX1404" s="17">
        <v>0.45630024937337099</v>
      </c>
      <c r="AY1404" s="17">
        <v>0.28523286480705401</v>
      </c>
      <c r="AZ1404" s="17">
        <v>0.38335512027150698</v>
      </c>
      <c r="BA1404" s="17">
        <v>0.293495292239428</v>
      </c>
      <c r="BB1404" s="17">
        <v>0.45336549145333999</v>
      </c>
      <c r="BC1404" s="17">
        <v>0.16669568971262499</v>
      </c>
      <c r="BD1404" s="17">
        <v>0.236409169169708</v>
      </c>
      <c r="BE1404" s="17">
        <v>0.28273295820810501</v>
      </c>
      <c r="BF1404" s="17">
        <v>0.28436785345622401</v>
      </c>
      <c r="BG1404" s="17">
        <v>0.47863386966113602</v>
      </c>
      <c r="BH1404" s="17">
        <v>0.39635553783801097</v>
      </c>
      <c r="BI1404" s="17">
        <v>0.286875489823672</v>
      </c>
      <c r="BJ1404" s="17">
        <v>0</v>
      </c>
      <c r="BK1404" s="17">
        <v>0.53091169192326004</v>
      </c>
      <c r="BL1404" s="17"/>
      <c r="BM1404" s="17">
        <v>0.30927105584492898</v>
      </c>
      <c r="BN1404" s="17">
        <v>0.33134481377788499</v>
      </c>
      <c r="BO1404" s="17">
        <v>0.32656427870124599</v>
      </c>
      <c r="BP1404" s="17">
        <v>0.38636636061229601</v>
      </c>
      <c r="BQ1404" s="17">
        <v>0.22094106989621901</v>
      </c>
      <c r="BR1404" s="17">
        <v>0.66897125506676902</v>
      </c>
      <c r="BS1404" s="17"/>
      <c r="BT1404" s="17">
        <v>0.344909609025634</v>
      </c>
      <c r="BU1404" s="17">
        <v>0.34005405139280698</v>
      </c>
      <c r="BV1404" s="17"/>
      <c r="BW1404" s="17">
        <v>0.33856044309037098</v>
      </c>
      <c r="BX1404" s="17">
        <v>0.36075399600743702</v>
      </c>
      <c r="BY1404" s="17"/>
      <c r="BZ1404" s="17">
        <v>0.36016078537336699</v>
      </c>
      <c r="CA1404" s="17">
        <v>0.19041559209431799</v>
      </c>
      <c r="CB1404" s="17">
        <v>0.29009593280028301</v>
      </c>
      <c r="CC1404" s="17"/>
      <c r="CD1404" s="17">
        <v>0.38061477395732801</v>
      </c>
      <c r="CE1404" s="17">
        <v>0.27846337632662899</v>
      </c>
      <c r="CF1404" s="17">
        <v>0.28090325958884899</v>
      </c>
      <c r="CG1404" s="17"/>
      <c r="CH1404" s="17">
        <v>0.35195596818789099</v>
      </c>
      <c r="CI1404" s="17">
        <v>0.17945980818072399</v>
      </c>
      <c r="CJ1404" s="17">
        <v>0.34686157144534602</v>
      </c>
      <c r="CK1404" s="17"/>
      <c r="CL1404" s="17">
        <v>0.421688179338155</v>
      </c>
      <c r="CM1404" s="17">
        <v>0.27857452267545202</v>
      </c>
      <c r="CN1404" s="17"/>
      <c r="CO1404" s="17">
        <v>0.26428077619593798</v>
      </c>
      <c r="CP1404" s="17">
        <v>0.37200253751650603</v>
      </c>
      <c r="CQ1404" s="17">
        <v>0.34740199758426399</v>
      </c>
      <c r="CR1404" s="17">
        <v>0.294634663444167</v>
      </c>
    </row>
    <row r="1405" spans="2:96" x14ac:dyDescent="0.25">
      <c r="B1405" t="s">
        <v>594</v>
      </c>
      <c r="C1405" s="17">
        <v>0.32227417685413501</v>
      </c>
      <c r="D1405" s="17">
        <v>0.33245904189346898</v>
      </c>
      <c r="E1405" s="17">
        <v>0.30781735272777</v>
      </c>
      <c r="F1405" s="17"/>
      <c r="G1405" s="17">
        <v>0.29185941324264297</v>
      </c>
      <c r="H1405" s="17">
        <v>0.446656083331822</v>
      </c>
      <c r="I1405" s="17">
        <v>0.34042275228008401</v>
      </c>
      <c r="J1405" s="17">
        <v>0.30788693156042402</v>
      </c>
      <c r="K1405" s="17">
        <v>0.19466565010603001</v>
      </c>
      <c r="L1405" s="17">
        <v>0.28324074552728401</v>
      </c>
      <c r="M1405" s="17"/>
      <c r="N1405" s="17">
        <v>0.323195986161883</v>
      </c>
      <c r="O1405" s="17">
        <v>0.47906296802698101</v>
      </c>
      <c r="P1405" s="17">
        <v>0.230534144213245</v>
      </c>
      <c r="Q1405" s="17">
        <v>0.19072148356372501</v>
      </c>
      <c r="R1405" s="17"/>
      <c r="S1405" s="17">
        <v>0.44732790330639099</v>
      </c>
      <c r="T1405" s="17">
        <v>0.35169097531628102</v>
      </c>
      <c r="U1405" s="17">
        <v>0.125033507115795</v>
      </c>
      <c r="V1405" s="17">
        <v>0.177105696106854</v>
      </c>
      <c r="W1405" s="17">
        <v>0.24813728834797499</v>
      </c>
      <c r="X1405" s="17">
        <v>0.31180551778099302</v>
      </c>
      <c r="Y1405" s="17">
        <v>0.22402179011757201</v>
      </c>
      <c r="Z1405" s="17">
        <v>0</v>
      </c>
      <c r="AA1405" s="17">
        <v>0.40127115850193201</v>
      </c>
      <c r="AB1405" s="17">
        <v>0.83195494593113195</v>
      </c>
      <c r="AC1405" s="17">
        <v>0.247580371224492</v>
      </c>
      <c r="AD1405" s="17">
        <v>0</v>
      </c>
      <c r="AE1405" s="17"/>
      <c r="AF1405" s="17">
        <v>0.30504762556890003</v>
      </c>
      <c r="AG1405" s="17">
        <v>0.257368355450107</v>
      </c>
      <c r="AH1405" s="17">
        <v>0.69271265101664903</v>
      </c>
      <c r="AI1405" s="17" t="s">
        <v>131</v>
      </c>
      <c r="AJ1405" s="17">
        <v>0.31083812793716697</v>
      </c>
      <c r="AK1405" s="17"/>
      <c r="AL1405" s="17">
        <v>0.237986282098372</v>
      </c>
      <c r="AM1405" s="17">
        <v>0.259936812952961</v>
      </c>
      <c r="AN1405" s="17">
        <v>0.41359241622807402</v>
      </c>
      <c r="AO1405" s="17"/>
      <c r="AP1405" s="17">
        <v>0.176915910747352</v>
      </c>
      <c r="AQ1405" s="17">
        <v>0.22632458266622199</v>
      </c>
      <c r="AR1405" s="17">
        <v>0.31387162130618701</v>
      </c>
      <c r="AS1405" s="17">
        <v>0.53266697503550897</v>
      </c>
      <c r="AT1405" s="17">
        <v>0.73994551560673405</v>
      </c>
      <c r="AU1405" s="17"/>
      <c r="AV1405" s="17">
        <v>0</v>
      </c>
      <c r="AW1405" s="17">
        <v>0.35807215757621003</v>
      </c>
      <c r="AX1405" s="17">
        <v>0.43130280257845</v>
      </c>
      <c r="AY1405" s="17">
        <v>0.30484254527468202</v>
      </c>
      <c r="AZ1405" s="17">
        <v>0.346573535240352</v>
      </c>
      <c r="BA1405" s="17">
        <v>0.33303728331706201</v>
      </c>
      <c r="BB1405" s="17">
        <v>0.23539179773395799</v>
      </c>
      <c r="BC1405" s="17">
        <v>9.5489724281354396E-2</v>
      </c>
      <c r="BD1405" s="17">
        <v>0.247403953988449</v>
      </c>
      <c r="BE1405" s="17">
        <v>0.157235590744322</v>
      </c>
      <c r="BF1405" s="17">
        <v>0.4127462776229</v>
      </c>
      <c r="BG1405" s="17">
        <v>0.13253126826577499</v>
      </c>
      <c r="BH1405" s="17">
        <v>0.177351897079596</v>
      </c>
      <c r="BI1405" s="17">
        <v>0.72378693297746499</v>
      </c>
      <c r="BJ1405" s="17">
        <v>1</v>
      </c>
      <c r="BK1405" s="17">
        <v>1</v>
      </c>
      <c r="BL1405" s="17"/>
      <c r="BM1405" s="17">
        <v>0.43389050989064898</v>
      </c>
      <c r="BN1405" s="17">
        <v>0.176689234068827</v>
      </c>
      <c r="BO1405" s="17">
        <v>0.33811106003229602</v>
      </c>
      <c r="BP1405" s="17">
        <v>0.430200951933361</v>
      </c>
      <c r="BQ1405" s="17">
        <v>0.22763369616092699</v>
      </c>
      <c r="BR1405" s="17">
        <v>0</v>
      </c>
      <c r="BS1405" s="17"/>
      <c r="BT1405" s="17">
        <v>0.29748199335890801</v>
      </c>
      <c r="BU1405" s="17">
        <v>0.36145830488832498</v>
      </c>
      <c r="BV1405" s="17"/>
      <c r="BW1405" s="17">
        <v>0.38731920931976199</v>
      </c>
      <c r="BX1405" s="17">
        <v>0.22404694017363599</v>
      </c>
      <c r="BY1405" s="17"/>
      <c r="BZ1405" s="17">
        <v>0.30172694106480502</v>
      </c>
      <c r="CA1405" s="17">
        <v>0.31912970184164802</v>
      </c>
      <c r="CB1405" s="17">
        <v>0.63743960704921498</v>
      </c>
      <c r="CC1405" s="17"/>
      <c r="CD1405" s="17">
        <v>0.29064161876558797</v>
      </c>
      <c r="CE1405" s="17">
        <v>0.28993126303087502</v>
      </c>
      <c r="CF1405" s="17">
        <v>0.58179727870876496</v>
      </c>
      <c r="CG1405" s="17"/>
      <c r="CH1405" s="17">
        <v>0.31442033645878398</v>
      </c>
      <c r="CI1405" s="17">
        <v>0.173882031996132</v>
      </c>
      <c r="CJ1405" s="17">
        <v>0.35149258270018302</v>
      </c>
      <c r="CK1405" s="17"/>
      <c r="CL1405" s="17">
        <v>0.29208347267516299</v>
      </c>
      <c r="CM1405" s="17">
        <v>0.362362048847375</v>
      </c>
      <c r="CN1405" s="17"/>
      <c r="CO1405" s="17">
        <v>0.51504507151093204</v>
      </c>
      <c r="CP1405" s="17">
        <v>0.26437789268365097</v>
      </c>
      <c r="CQ1405" s="17">
        <v>0.37924175692827899</v>
      </c>
      <c r="CR1405" s="17">
        <v>0.269029226638555</v>
      </c>
    </row>
    <row r="1406" spans="2:96" x14ac:dyDescent="0.25">
      <c r="B1406" t="s">
        <v>593</v>
      </c>
      <c r="C1406" s="17">
        <v>0.26879904386422798</v>
      </c>
      <c r="D1406" s="17">
        <v>0.27348576948803899</v>
      </c>
      <c r="E1406" s="17">
        <v>0.26214650916589999</v>
      </c>
      <c r="F1406" s="17"/>
      <c r="G1406" s="17">
        <v>0.225355800810808</v>
      </c>
      <c r="H1406" s="17">
        <v>0.227302507674017</v>
      </c>
      <c r="I1406" s="17">
        <v>0.37229064008193002</v>
      </c>
      <c r="J1406" s="17">
        <v>0.390134768733991</v>
      </c>
      <c r="K1406" s="17">
        <v>0.191141448575363</v>
      </c>
      <c r="L1406" s="17">
        <v>0.167013889301735</v>
      </c>
      <c r="M1406" s="17"/>
      <c r="N1406" s="17">
        <v>0.27325562720820501</v>
      </c>
      <c r="O1406" s="17">
        <v>0.44439192852975501</v>
      </c>
      <c r="P1406" s="17">
        <v>0.20250771789428301</v>
      </c>
      <c r="Q1406" s="17">
        <v>8.0326932202204104E-2</v>
      </c>
      <c r="R1406" s="17"/>
      <c r="S1406" s="17">
        <v>0.29718053002469702</v>
      </c>
      <c r="T1406" s="17">
        <v>0.14908679039251699</v>
      </c>
      <c r="U1406" s="17">
        <v>0.15128151435932199</v>
      </c>
      <c r="V1406" s="17">
        <v>0.37848227635244802</v>
      </c>
      <c r="W1406" s="17">
        <v>0.24813728834797499</v>
      </c>
      <c r="X1406" s="17">
        <v>0.47003120755500999</v>
      </c>
      <c r="Y1406" s="17">
        <v>9.7596467188768896E-2</v>
      </c>
      <c r="Z1406" s="17">
        <v>0.20782518321510801</v>
      </c>
      <c r="AA1406" s="17">
        <v>0.194510646536601</v>
      </c>
      <c r="AB1406" s="17">
        <v>0.57609224717011698</v>
      </c>
      <c r="AC1406" s="17">
        <v>0.207985937571078</v>
      </c>
      <c r="AD1406" s="17">
        <v>0</v>
      </c>
      <c r="AE1406" s="17"/>
      <c r="AF1406" s="17">
        <v>0.194015446093592</v>
      </c>
      <c r="AG1406" s="17">
        <v>0.27497410202848099</v>
      </c>
      <c r="AH1406" s="17">
        <v>0.38255749199998901</v>
      </c>
      <c r="AI1406" s="17" t="s">
        <v>131</v>
      </c>
      <c r="AJ1406" s="17">
        <v>0.37440180914645099</v>
      </c>
      <c r="AK1406" s="17"/>
      <c r="AL1406" s="17">
        <v>0.30523482894739701</v>
      </c>
      <c r="AM1406" s="17">
        <v>0.21420866363508301</v>
      </c>
      <c r="AN1406" s="17">
        <v>0.16997533879940199</v>
      </c>
      <c r="AO1406" s="17"/>
      <c r="AP1406" s="17">
        <v>0.22183057326946001</v>
      </c>
      <c r="AQ1406" s="17">
        <v>8.2522134680270295E-2</v>
      </c>
      <c r="AR1406" s="17">
        <v>0.31920065923515101</v>
      </c>
      <c r="AS1406" s="17">
        <v>0.53489770086609101</v>
      </c>
      <c r="AT1406" s="17">
        <v>0.27822321668726602</v>
      </c>
      <c r="AU1406" s="17"/>
      <c r="AV1406" s="17">
        <v>0</v>
      </c>
      <c r="AW1406" s="17">
        <v>0.192081472232453</v>
      </c>
      <c r="AX1406" s="17">
        <v>0.218183901599668</v>
      </c>
      <c r="AY1406" s="17">
        <v>0.11442200906714101</v>
      </c>
      <c r="AZ1406" s="17">
        <v>0.21632551839304001</v>
      </c>
      <c r="BA1406" s="17">
        <v>0.39140697712069999</v>
      </c>
      <c r="BB1406" s="17">
        <v>0.48692573892201302</v>
      </c>
      <c r="BC1406" s="17">
        <v>7.1205965431270293E-2</v>
      </c>
      <c r="BD1406" s="17">
        <v>0.11270945857133199</v>
      </c>
      <c r="BE1406" s="17">
        <v>0.48845112439889898</v>
      </c>
      <c r="BF1406" s="17">
        <v>0.17710112412930301</v>
      </c>
      <c r="BG1406" s="17">
        <v>0.22579060834324399</v>
      </c>
      <c r="BH1406" s="17">
        <v>0.39446267716861599</v>
      </c>
      <c r="BI1406" s="17">
        <v>0.56308855684620696</v>
      </c>
      <c r="BJ1406" s="17">
        <v>0</v>
      </c>
      <c r="BK1406" s="17">
        <v>0.48544125928503101</v>
      </c>
      <c r="BL1406" s="17"/>
      <c r="BM1406" s="17">
        <v>0.37667795000767801</v>
      </c>
      <c r="BN1406" s="17">
        <v>0.16208212527469701</v>
      </c>
      <c r="BO1406" s="17">
        <v>0.461697952737672</v>
      </c>
      <c r="BP1406" s="17">
        <v>0.226867996149271</v>
      </c>
      <c r="BQ1406" s="17">
        <v>0.10939156452717</v>
      </c>
      <c r="BR1406" s="17">
        <v>0</v>
      </c>
      <c r="BS1406" s="17"/>
      <c r="BT1406" s="17">
        <v>0.285738004018398</v>
      </c>
      <c r="BU1406" s="17">
        <v>0.23056964098622301</v>
      </c>
      <c r="BV1406" s="17"/>
      <c r="BW1406" s="17">
        <v>0.3745827956128</v>
      </c>
      <c r="BX1406" s="17">
        <v>0.191190623480852</v>
      </c>
      <c r="BY1406" s="17"/>
      <c r="BZ1406" s="17">
        <v>0.27990042286885503</v>
      </c>
      <c r="CA1406" s="17">
        <v>0.13450841655283899</v>
      </c>
      <c r="CB1406" s="17">
        <v>0.34734367424893198</v>
      </c>
      <c r="CC1406" s="17"/>
      <c r="CD1406" s="17">
        <v>0.28101344808606399</v>
      </c>
      <c r="CE1406" s="17">
        <v>0.32893365836034899</v>
      </c>
      <c r="CF1406" s="17">
        <v>0.28120050969322802</v>
      </c>
      <c r="CG1406" s="17"/>
      <c r="CH1406" s="17">
        <v>0.27438607835197498</v>
      </c>
      <c r="CI1406" s="17">
        <v>0.170443833118545</v>
      </c>
      <c r="CJ1406" s="17">
        <v>0.26503858441552702</v>
      </c>
      <c r="CK1406" s="17"/>
      <c r="CL1406" s="17">
        <v>0.28717233645843099</v>
      </c>
      <c r="CM1406" s="17">
        <v>0.23431180082291</v>
      </c>
      <c r="CN1406" s="17"/>
      <c r="CO1406" s="17">
        <v>0.16979376267924601</v>
      </c>
      <c r="CP1406" s="17">
        <v>0.25172768600839202</v>
      </c>
      <c r="CQ1406" s="17">
        <v>0.327005133636385</v>
      </c>
      <c r="CR1406" s="17">
        <v>0.248709307946923</v>
      </c>
    </row>
    <row r="1407" spans="2:96" x14ac:dyDescent="0.25">
      <c r="B1407" t="s">
        <v>152</v>
      </c>
      <c r="C1407" s="17">
        <v>1.11725449675826E-2</v>
      </c>
      <c r="D1407" s="17">
        <v>1.90436279693601E-2</v>
      </c>
      <c r="E1407" s="17">
        <v>0</v>
      </c>
      <c r="F1407" s="17"/>
      <c r="G1407" s="17">
        <v>0</v>
      </c>
      <c r="H1407" s="17">
        <v>5.8372641481663302E-2</v>
      </c>
      <c r="I1407" s="17">
        <v>0</v>
      </c>
      <c r="J1407" s="17">
        <v>0</v>
      </c>
      <c r="K1407" s="17">
        <v>0</v>
      </c>
      <c r="L1407" s="17">
        <v>0</v>
      </c>
      <c r="M1407" s="17"/>
      <c r="N1407" s="17">
        <v>4.0883529349978298E-2</v>
      </c>
      <c r="O1407" s="17">
        <v>0</v>
      </c>
      <c r="P1407" s="17">
        <v>0</v>
      </c>
      <c r="Q1407" s="17">
        <v>0</v>
      </c>
      <c r="R1407" s="17"/>
      <c r="S1407" s="17">
        <v>0</v>
      </c>
      <c r="T1407" s="17">
        <v>0</v>
      </c>
      <c r="U1407" s="17">
        <v>0</v>
      </c>
      <c r="V1407" s="17">
        <v>0</v>
      </c>
      <c r="W1407" s="17">
        <v>0</v>
      </c>
      <c r="X1407" s="17">
        <v>0</v>
      </c>
      <c r="Y1407" s="17">
        <v>0</v>
      </c>
      <c r="Z1407" s="17">
        <v>0</v>
      </c>
      <c r="AA1407" s="17">
        <v>7.0040956976406804E-2</v>
      </c>
      <c r="AB1407" s="17">
        <v>0</v>
      </c>
      <c r="AC1407" s="17">
        <v>0</v>
      </c>
      <c r="AD1407" s="17">
        <v>0</v>
      </c>
      <c r="AE1407" s="17"/>
      <c r="AF1407" s="17">
        <v>0</v>
      </c>
      <c r="AG1407" s="17">
        <v>3.7030301450703303E-2</v>
      </c>
      <c r="AH1407" s="17">
        <v>0</v>
      </c>
      <c r="AI1407" s="17" t="s">
        <v>131</v>
      </c>
      <c r="AJ1407" s="17">
        <v>0</v>
      </c>
      <c r="AK1407" s="17"/>
      <c r="AL1407" s="17">
        <v>0</v>
      </c>
      <c r="AM1407" s="17">
        <v>2.9902872761089001E-2</v>
      </c>
      <c r="AN1407" s="17">
        <v>0</v>
      </c>
      <c r="AO1407" s="17"/>
      <c r="AP1407" s="17">
        <v>0</v>
      </c>
      <c r="AQ1407" s="17">
        <v>0</v>
      </c>
      <c r="AR1407" s="17">
        <v>3.9213307665701198E-2</v>
      </c>
      <c r="AS1407" s="17">
        <v>0</v>
      </c>
      <c r="AT1407" s="17">
        <v>0</v>
      </c>
      <c r="AU1407" s="17"/>
      <c r="AV1407" s="17">
        <v>0</v>
      </c>
      <c r="AW1407" s="17">
        <v>0</v>
      </c>
      <c r="AX1407" s="17">
        <v>0</v>
      </c>
      <c r="AY1407" s="17">
        <v>0</v>
      </c>
      <c r="AZ1407" s="17">
        <v>0</v>
      </c>
      <c r="BA1407" s="17">
        <v>0</v>
      </c>
      <c r="BB1407" s="17">
        <v>0</v>
      </c>
      <c r="BC1407" s="17">
        <v>0</v>
      </c>
      <c r="BD1407" s="17">
        <v>0</v>
      </c>
      <c r="BE1407" s="17">
        <v>0</v>
      </c>
      <c r="BF1407" s="17">
        <v>0.133092214777454</v>
      </c>
      <c r="BG1407" s="17">
        <v>0</v>
      </c>
      <c r="BH1407" s="17">
        <v>0</v>
      </c>
      <c r="BI1407" s="17">
        <v>0</v>
      </c>
      <c r="BJ1407" s="17">
        <v>0</v>
      </c>
      <c r="BK1407" s="17">
        <v>0</v>
      </c>
      <c r="BL1407" s="17"/>
      <c r="BM1407" s="17">
        <v>3.5019974816904297E-2</v>
      </c>
      <c r="BN1407" s="17">
        <v>0</v>
      </c>
      <c r="BO1407" s="17">
        <v>0</v>
      </c>
      <c r="BP1407" s="17">
        <v>0</v>
      </c>
      <c r="BQ1407" s="17">
        <v>0</v>
      </c>
      <c r="BR1407" s="17">
        <v>0</v>
      </c>
      <c r="BS1407" s="17"/>
      <c r="BT1407" s="17">
        <v>2.0034118092426102E-2</v>
      </c>
      <c r="BU1407" s="17">
        <v>0</v>
      </c>
      <c r="BV1407" s="17"/>
      <c r="BW1407" s="17">
        <v>0</v>
      </c>
      <c r="BX1407" s="17">
        <v>0</v>
      </c>
      <c r="BY1407" s="17"/>
      <c r="BZ1407" s="17">
        <v>1.40390823379281E-2</v>
      </c>
      <c r="CA1407" s="17">
        <v>0</v>
      </c>
      <c r="CB1407" s="17">
        <v>0</v>
      </c>
      <c r="CC1407" s="17"/>
      <c r="CD1407" s="17">
        <v>1.8235357755595202E-2</v>
      </c>
      <c r="CE1407" s="17">
        <v>0</v>
      </c>
      <c r="CF1407" s="17">
        <v>0</v>
      </c>
      <c r="CG1407" s="17"/>
      <c r="CH1407" s="17">
        <v>1.56442632339279E-2</v>
      </c>
      <c r="CI1407" s="17">
        <v>0</v>
      </c>
      <c r="CJ1407" s="17">
        <v>0</v>
      </c>
      <c r="CK1407" s="17"/>
      <c r="CL1407" s="17">
        <v>2.2729583252415898E-2</v>
      </c>
      <c r="CM1407" s="17">
        <v>0</v>
      </c>
      <c r="CN1407" s="17"/>
      <c r="CO1407" s="17">
        <v>0</v>
      </c>
      <c r="CP1407" s="17">
        <v>2.8559668421437701E-2</v>
      </c>
      <c r="CQ1407" s="17">
        <v>0</v>
      </c>
      <c r="CR1407" s="17">
        <v>0</v>
      </c>
    </row>
    <row r="1408" spans="2:96" x14ac:dyDescent="0.25">
      <c r="C1408" s="17"/>
      <c r="D1408" s="17"/>
      <c r="E1408" s="17"/>
      <c r="F1408" s="17"/>
      <c r="G1408" s="17"/>
      <c r="H1408" s="17"/>
      <c r="I1408" s="17"/>
      <c r="J1408" s="17"/>
      <c r="K1408" s="17"/>
      <c r="L1408" s="17"/>
      <c r="M1408" s="17"/>
      <c r="N1408" s="17"/>
      <c r="O1408" s="17"/>
      <c r="P1408" s="17"/>
      <c r="Q1408" s="17"/>
      <c r="R1408" s="17"/>
      <c r="S1408" s="17"/>
      <c r="T1408" s="17"/>
      <c r="U1408" s="17"/>
      <c r="V1408" s="17"/>
      <c r="W1408" s="17"/>
      <c r="X1408" s="17"/>
      <c r="Y1408" s="17"/>
      <c r="Z1408" s="17"/>
      <c r="AA1408" s="17"/>
      <c r="AB1408" s="17"/>
      <c r="AC1408" s="17"/>
      <c r="AD1408" s="17"/>
      <c r="AE1408" s="17"/>
      <c r="AF1408" s="17"/>
      <c r="AG1408" s="17"/>
      <c r="AH1408" s="17"/>
      <c r="AI1408" s="17"/>
      <c r="AJ1408" s="17"/>
      <c r="AK1408" s="17"/>
      <c r="AL1408" s="17"/>
      <c r="AM1408" s="17"/>
      <c r="AN1408" s="17"/>
      <c r="AO1408" s="17"/>
      <c r="AP1408" s="17"/>
      <c r="AQ1408" s="17"/>
      <c r="AR1408" s="17"/>
      <c r="AS1408" s="17"/>
      <c r="AT1408" s="17"/>
      <c r="AU1408" s="17"/>
      <c r="AV1408" s="17"/>
      <c r="AW1408" s="17"/>
      <c r="AX1408" s="17"/>
      <c r="AY1408" s="17"/>
      <c r="AZ1408" s="17"/>
      <c r="BA1408" s="17"/>
      <c r="BB1408" s="17"/>
      <c r="BC1408" s="17"/>
      <c r="BD1408" s="17"/>
      <c r="BE1408" s="17"/>
      <c r="BF1408" s="17"/>
      <c r="BG1408" s="17"/>
      <c r="BH1408" s="17"/>
      <c r="BI1408" s="17"/>
      <c r="BJ1408" s="17"/>
      <c r="BK1408" s="17"/>
      <c r="BL1408" s="17"/>
      <c r="BM1408" s="17"/>
      <c r="BN1408" s="17"/>
      <c r="BO1408" s="17"/>
      <c r="BP1408" s="17"/>
      <c r="BQ1408" s="17"/>
      <c r="BR1408" s="17"/>
      <c r="BS1408" s="17"/>
      <c r="BT1408" s="17"/>
      <c r="BU1408" s="17"/>
      <c r="BV1408" s="17"/>
      <c r="BW1408" s="17"/>
      <c r="BX1408" s="17"/>
      <c r="BY1408" s="17"/>
      <c r="BZ1408" s="17"/>
      <c r="CA1408" s="17"/>
      <c r="CB1408" s="17"/>
      <c r="CC1408" s="17"/>
      <c r="CD1408" s="17"/>
      <c r="CE1408" s="17"/>
      <c r="CF1408" s="17"/>
      <c r="CG1408" s="17"/>
      <c r="CH1408" s="17"/>
      <c r="CI1408" s="17"/>
      <c r="CJ1408" s="17"/>
      <c r="CK1408" s="17"/>
      <c r="CL1408" s="17"/>
      <c r="CM1408" s="17"/>
      <c r="CN1408" s="17"/>
      <c r="CO1408" s="17"/>
      <c r="CP1408" s="17"/>
      <c r="CQ1408" s="17"/>
      <c r="CR1408" s="17"/>
    </row>
    <row r="1409" spans="2:96" x14ac:dyDescent="0.25">
      <c r="B1409" s="6" t="s">
        <v>611</v>
      </c>
      <c r="C1409" s="17"/>
      <c r="D1409" s="17"/>
      <c r="E1409" s="17"/>
      <c r="F1409" s="17"/>
      <c r="G1409" s="17"/>
      <c r="H1409" s="17"/>
      <c r="I1409" s="17"/>
      <c r="J1409" s="17"/>
      <c r="K1409" s="17"/>
      <c r="L1409" s="17"/>
      <c r="M1409" s="17"/>
      <c r="N1409" s="17"/>
      <c r="O1409" s="17"/>
      <c r="P1409" s="17"/>
      <c r="Q1409" s="17"/>
      <c r="R1409" s="17"/>
      <c r="S1409" s="17"/>
      <c r="T1409" s="17"/>
      <c r="U1409" s="17"/>
      <c r="V1409" s="17"/>
      <c r="W1409" s="17"/>
      <c r="X1409" s="17"/>
      <c r="Y1409" s="17"/>
      <c r="Z1409" s="17"/>
      <c r="AA1409" s="17"/>
      <c r="AB1409" s="17"/>
      <c r="AC1409" s="17"/>
      <c r="AD1409" s="17"/>
      <c r="AE1409" s="17"/>
      <c r="AF1409" s="17"/>
      <c r="AG1409" s="17"/>
      <c r="AH1409" s="17"/>
      <c r="AI1409" s="17"/>
      <c r="AJ1409" s="17"/>
      <c r="AK1409" s="17"/>
      <c r="AL1409" s="17"/>
      <c r="AM1409" s="17"/>
      <c r="AN1409" s="17"/>
      <c r="AO1409" s="17"/>
      <c r="AP1409" s="17"/>
      <c r="AQ1409" s="17"/>
      <c r="AR1409" s="17"/>
      <c r="AS1409" s="17"/>
      <c r="AT1409" s="17"/>
      <c r="AU1409" s="17"/>
      <c r="AV1409" s="17"/>
      <c r="AW1409" s="17"/>
      <c r="AX1409" s="17"/>
      <c r="AY1409" s="17"/>
      <c r="AZ1409" s="17"/>
      <c r="BA1409" s="17"/>
      <c r="BB1409" s="17"/>
      <c r="BC1409" s="17"/>
      <c r="BD1409" s="17"/>
      <c r="BE1409" s="17"/>
      <c r="BF1409" s="17"/>
      <c r="BG1409" s="17"/>
      <c r="BH1409" s="17"/>
      <c r="BI1409" s="17"/>
      <c r="BJ1409" s="17"/>
      <c r="BK1409" s="17"/>
      <c r="BL1409" s="17"/>
      <c r="BM1409" s="17"/>
      <c r="BN1409" s="17"/>
      <c r="BO1409" s="17"/>
      <c r="BP1409" s="17"/>
      <c r="BQ1409" s="17"/>
      <c r="BR1409" s="17"/>
      <c r="BS1409" s="17"/>
      <c r="BT1409" s="17"/>
      <c r="BU1409" s="17"/>
      <c r="BV1409" s="17"/>
      <c r="BW1409" s="17"/>
      <c r="BX1409" s="17"/>
      <c r="BY1409" s="17"/>
      <c r="BZ1409" s="17"/>
      <c r="CA1409" s="17"/>
      <c r="CB1409" s="17"/>
      <c r="CC1409" s="17"/>
      <c r="CD1409" s="17"/>
      <c r="CE1409" s="17"/>
      <c r="CF1409" s="17"/>
      <c r="CG1409" s="17"/>
      <c r="CH1409" s="17"/>
      <c r="CI1409" s="17"/>
      <c r="CJ1409" s="17"/>
      <c r="CK1409" s="17"/>
      <c r="CL1409" s="17"/>
      <c r="CM1409" s="17"/>
      <c r="CN1409" s="17"/>
      <c r="CO1409" s="17"/>
      <c r="CP1409" s="17"/>
      <c r="CQ1409" s="17"/>
      <c r="CR1409" s="17"/>
    </row>
    <row r="1410" spans="2:96" x14ac:dyDescent="0.25">
      <c r="B1410" s="24" t="s">
        <v>612</v>
      </c>
      <c r="C1410" s="17"/>
      <c r="D1410" s="17"/>
      <c r="E1410" s="17"/>
      <c r="F1410" s="17"/>
      <c r="G1410" s="17"/>
      <c r="H1410" s="17"/>
      <c r="I1410" s="17"/>
      <c r="J1410" s="17"/>
      <c r="K1410" s="17"/>
      <c r="L1410" s="17"/>
      <c r="M1410" s="17"/>
      <c r="N1410" s="17"/>
      <c r="O1410" s="17"/>
      <c r="P1410" s="17"/>
      <c r="Q1410" s="17"/>
      <c r="R1410" s="17"/>
      <c r="S1410" s="17"/>
      <c r="T1410" s="17"/>
      <c r="U1410" s="17"/>
      <c r="V1410" s="17"/>
      <c r="W1410" s="17"/>
      <c r="X1410" s="17"/>
      <c r="Y1410" s="17"/>
      <c r="Z1410" s="17"/>
      <c r="AA1410" s="17"/>
      <c r="AB1410" s="17"/>
      <c r="AC1410" s="17"/>
      <c r="AD1410" s="17"/>
      <c r="AE1410" s="17"/>
      <c r="AF1410" s="17"/>
      <c r="AG1410" s="17"/>
      <c r="AH1410" s="17"/>
      <c r="AI1410" s="17"/>
      <c r="AJ1410" s="17"/>
      <c r="AK1410" s="17"/>
      <c r="AL1410" s="17"/>
      <c r="AM1410" s="17"/>
      <c r="AN1410" s="17"/>
      <c r="AO1410" s="17"/>
      <c r="AP1410" s="17"/>
      <c r="AQ1410" s="17"/>
      <c r="AR1410" s="17"/>
      <c r="AS1410" s="17"/>
      <c r="AT1410" s="17"/>
      <c r="AU1410" s="17"/>
      <c r="AV1410" s="17"/>
      <c r="AW1410" s="17"/>
      <c r="AX1410" s="17"/>
      <c r="AY1410" s="17"/>
      <c r="AZ1410" s="17"/>
      <c r="BA1410" s="17"/>
      <c r="BB1410" s="17"/>
      <c r="BC1410" s="17"/>
      <c r="BD1410" s="17"/>
      <c r="BE1410" s="17"/>
      <c r="BF1410" s="17"/>
      <c r="BG1410" s="17"/>
      <c r="BH1410" s="17"/>
      <c r="BI1410" s="17"/>
      <c r="BJ1410" s="17"/>
      <c r="BK1410" s="17"/>
      <c r="BL1410" s="17"/>
      <c r="BM1410" s="17"/>
      <c r="BN1410" s="17"/>
      <c r="BO1410" s="17"/>
      <c r="BP1410" s="17"/>
      <c r="BQ1410" s="17"/>
      <c r="BR1410" s="17"/>
      <c r="BS1410" s="17"/>
      <c r="BT1410" s="17"/>
      <c r="BU1410" s="17"/>
      <c r="BV1410" s="17"/>
      <c r="BW1410" s="17"/>
      <c r="BX1410" s="17"/>
      <c r="BY1410" s="17"/>
      <c r="BZ1410" s="17"/>
      <c r="CA1410" s="17"/>
      <c r="CB1410" s="17"/>
      <c r="CC1410" s="17"/>
      <c r="CD1410" s="17"/>
      <c r="CE1410" s="17"/>
      <c r="CF1410" s="17"/>
      <c r="CG1410" s="17"/>
      <c r="CH1410" s="17"/>
      <c r="CI1410" s="17"/>
      <c r="CJ1410" s="17"/>
      <c r="CK1410" s="17"/>
      <c r="CL1410" s="17"/>
      <c r="CM1410" s="17"/>
      <c r="CN1410" s="17"/>
      <c r="CO1410" s="17"/>
      <c r="CP1410" s="17"/>
      <c r="CQ1410" s="17"/>
      <c r="CR1410" s="17"/>
    </row>
    <row r="1411" spans="2:96" x14ac:dyDescent="0.25">
      <c r="B1411" t="s">
        <v>590</v>
      </c>
      <c r="C1411" s="17">
        <v>0.76829343611844303</v>
      </c>
      <c r="D1411" s="17">
        <v>0.75675551698912802</v>
      </c>
      <c r="E1411" s="17">
        <v>0.77878732192943101</v>
      </c>
      <c r="F1411" s="17"/>
      <c r="G1411" s="17">
        <v>0.65849929089685499</v>
      </c>
      <c r="H1411" s="17">
        <v>0.87780907719637502</v>
      </c>
      <c r="I1411" s="17">
        <v>0.78164736352025099</v>
      </c>
      <c r="J1411" s="17">
        <v>0.80559448815547297</v>
      </c>
      <c r="K1411" s="17">
        <v>0.72373225084624104</v>
      </c>
      <c r="L1411" s="17">
        <v>0.72102921992757196</v>
      </c>
      <c r="M1411" s="17"/>
      <c r="N1411" s="17">
        <v>0.77800424882586705</v>
      </c>
      <c r="O1411" s="17">
        <v>0.75889144888381599</v>
      </c>
      <c r="P1411" s="17">
        <v>0.783563180333541</v>
      </c>
      <c r="Q1411" s="17">
        <v>0.76192888103036704</v>
      </c>
      <c r="R1411" s="17"/>
      <c r="S1411" s="17">
        <v>0.70858571878501198</v>
      </c>
      <c r="T1411" s="17">
        <v>0.78949226666433103</v>
      </c>
      <c r="U1411" s="17">
        <v>0.71792358832677305</v>
      </c>
      <c r="V1411" s="17">
        <v>0.72204014476638101</v>
      </c>
      <c r="W1411" s="17">
        <v>0.85981962528310096</v>
      </c>
      <c r="X1411" s="17">
        <v>0.67768216761781896</v>
      </c>
      <c r="Y1411" s="17">
        <v>0.75461341722484299</v>
      </c>
      <c r="Z1411" s="17">
        <v>0.894178018788225</v>
      </c>
      <c r="AA1411" s="17">
        <v>0.73535956307341799</v>
      </c>
      <c r="AB1411" s="17">
        <v>0.89594754911531505</v>
      </c>
      <c r="AC1411" s="17">
        <v>0.66268818946812003</v>
      </c>
      <c r="AD1411" s="17">
        <v>0.83157616160192904</v>
      </c>
      <c r="AE1411" s="17"/>
      <c r="AF1411" s="17">
        <v>0.74224228520685298</v>
      </c>
      <c r="AG1411" s="17">
        <v>0.77689277157251202</v>
      </c>
      <c r="AH1411" s="17">
        <v>0.76841994721155904</v>
      </c>
      <c r="AI1411" s="17">
        <v>1</v>
      </c>
      <c r="AJ1411" s="17">
        <v>0.74670744787744003</v>
      </c>
      <c r="AK1411" s="17"/>
      <c r="AL1411" s="17">
        <v>0.78228064854985402</v>
      </c>
      <c r="AM1411" s="17">
        <v>0.76787285411359196</v>
      </c>
      <c r="AN1411" s="17">
        <v>0.70380818386761601</v>
      </c>
      <c r="AO1411" s="17"/>
      <c r="AP1411" s="17">
        <v>0.71292915251307198</v>
      </c>
      <c r="AQ1411" s="17">
        <v>0.76179875141397901</v>
      </c>
      <c r="AR1411" s="17">
        <v>0.83377828242219199</v>
      </c>
      <c r="AS1411" s="17">
        <v>0.77233309760501601</v>
      </c>
      <c r="AT1411" s="17">
        <v>1</v>
      </c>
      <c r="AU1411" s="17"/>
      <c r="AV1411" s="17">
        <v>1</v>
      </c>
      <c r="AW1411" s="17">
        <v>0.89107893217249201</v>
      </c>
      <c r="AX1411" s="17">
        <v>0.74701851322011303</v>
      </c>
      <c r="AY1411" s="17">
        <v>0.60240923168925498</v>
      </c>
      <c r="AZ1411" s="17">
        <v>0.79670057866419197</v>
      </c>
      <c r="BA1411" s="17">
        <v>0.87533589915618704</v>
      </c>
      <c r="BB1411" s="17">
        <v>0.68254430031806601</v>
      </c>
      <c r="BC1411" s="17">
        <v>0.74154505010097105</v>
      </c>
      <c r="BD1411" s="17">
        <v>0.80859241314014796</v>
      </c>
      <c r="BE1411" s="17">
        <v>0.75993852174965204</v>
      </c>
      <c r="BF1411" s="17">
        <v>0.73530906149714803</v>
      </c>
      <c r="BG1411" s="17">
        <v>0.82483005365186901</v>
      </c>
      <c r="BH1411" s="17">
        <v>0.78861302568833902</v>
      </c>
      <c r="BI1411" s="17">
        <v>0.69402511345848095</v>
      </c>
      <c r="BJ1411" s="17">
        <v>0.879561620066723</v>
      </c>
      <c r="BK1411" s="17">
        <v>0.82378314982856504</v>
      </c>
      <c r="BL1411" s="17"/>
      <c r="BM1411" s="17">
        <v>0.73633110281949599</v>
      </c>
      <c r="BN1411" s="17">
        <v>0.75546349902341003</v>
      </c>
      <c r="BO1411" s="17">
        <v>0.77336660484599096</v>
      </c>
      <c r="BP1411" s="17">
        <v>0.83656175784493803</v>
      </c>
      <c r="BQ1411" s="17">
        <v>0.75238475235131597</v>
      </c>
      <c r="BR1411" s="17">
        <v>0.73497973698555297</v>
      </c>
      <c r="BS1411" s="17"/>
      <c r="BT1411" s="17">
        <v>0.78111952400449502</v>
      </c>
      <c r="BU1411" s="17">
        <v>0.76071640830627496</v>
      </c>
      <c r="BV1411" s="17"/>
      <c r="BW1411" s="17">
        <v>0.72595106440433799</v>
      </c>
      <c r="BX1411" s="17">
        <v>0.79338071499891505</v>
      </c>
      <c r="BY1411" s="17"/>
      <c r="BZ1411" s="17">
        <v>0.77693867885210099</v>
      </c>
      <c r="CA1411" s="17">
        <v>0.77150604303192605</v>
      </c>
      <c r="CB1411" s="17">
        <v>0.58502689259262397</v>
      </c>
      <c r="CC1411" s="17"/>
      <c r="CD1411" s="17">
        <v>0.78097221570067799</v>
      </c>
      <c r="CE1411" s="17">
        <v>0.74040591647722498</v>
      </c>
      <c r="CF1411" s="17">
        <v>0.738499448529917</v>
      </c>
      <c r="CG1411" s="17"/>
      <c r="CH1411" s="17">
        <v>0.78666937216173005</v>
      </c>
      <c r="CI1411" s="17">
        <v>0.74948159123503399</v>
      </c>
      <c r="CJ1411" s="17">
        <v>0.67887222098329802</v>
      </c>
      <c r="CK1411" s="17"/>
      <c r="CL1411" s="17">
        <v>0.80136846399119099</v>
      </c>
      <c r="CM1411" s="17">
        <v>0.728389841237845</v>
      </c>
      <c r="CN1411" s="17"/>
      <c r="CO1411" s="17">
        <v>0.599917241013463</v>
      </c>
      <c r="CP1411" s="17">
        <v>0.84755013412992497</v>
      </c>
      <c r="CQ1411" s="17">
        <v>0.73521958103645801</v>
      </c>
      <c r="CR1411" s="17">
        <v>0.77857409398046296</v>
      </c>
    </row>
    <row r="1412" spans="2:96" x14ac:dyDescent="0.25">
      <c r="B1412" t="s">
        <v>589</v>
      </c>
      <c r="C1412" s="17">
        <v>0.56088805193947999</v>
      </c>
      <c r="D1412" s="17">
        <v>0.58150244780532001</v>
      </c>
      <c r="E1412" s="17">
        <v>0.53931021803152002</v>
      </c>
      <c r="F1412" s="17"/>
      <c r="G1412" s="17">
        <v>0.57478320321725795</v>
      </c>
      <c r="H1412" s="17">
        <v>0.52344995716993403</v>
      </c>
      <c r="I1412" s="17">
        <v>0.52639339286055198</v>
      </c>
      <c r="J1412" s="17">
        <v>0.63664865401374104</v>
      </c>
      <c r="K1412" s="17">
        <v>0.57114524192967497</v>
      </c>
      <c r="L1412" s="17">
        <v>0.53544929332328295</v>
      </c>
      <c r="M1412" s="17"/>
      <c r="N1412" s="17">
        <v>0.48041863557035203</v>
      </c>
      <c r="O1412" s="17">
        <v>0.58077330124090598</v>
      </c>
      <c r="P1412" s="17">
        <v>0.61340114169719395</v>
      </c>
      <c r="Q1412" s="17">
        <v>0.57635527231786199</v>
      </c>
      <c r="R1412" s="17"/>
      <c r="S1412" s="17">
        <v>0.63625930214653903</v>
      </c>
      <c r="T1412" s="17">
        <v>0.48732749889629501</v>
      </c>
      <c r="U1412" s="17">
        <v>0.53462051354419404</v>
      </c>
      <c r="V1412" s="17">
        <v>0.60738839916359599</v>
      </c>
      <c r="W1412" s="17">
        <v>0.68021159850811697</v>
      </c>
      <c r="X1412" s="17">
        <v>0.50001192074450296</v>
      </c>
      <c r="Y1412" s="17">
        <v>0.45151563079240198</v>
      </c>
      <c r="Z1412" s="17">
        <v>0.56293744718693395</v>
      </c>
      <c r="AA1412" s="17">
        <v>0.45826607228281002</v>
      </c>
      <c r="AB1412" s="17">
        <v>0.615079683076311</v>
      </c>
      <c r="AC1412" s="17">
        <v>0.59532351958582097</v>
      </c>
      <c r="AD1412" s="17">
        <v>0.67004757030390305</v>
      </c>
      <c r="AE1412" s="17"/>
      <c r="AF1412" s="17">
        <v>0.52598763542354898</v>
      </c>
      <c r="AG1412" s="17">
        <v>0.53126296234543602</v>
      </c>
      <c r="AH1412" s="17">
        <v>0.641336605442551</v>
      </c>
      <c r="AI1412" s="17">
        <v>1</v>
      </c>
      <c r="AJ1412" s="17">
        <v>0.602908963176643</v>
      </c>
      <c r="AK1412" s="17"/>
      <c r="AL1412" s="17">
        <v>0.53702653358918095</v>
      </c>
      <c r="AM1412" s="17">
        <v>0.52889835581139699</v>
      </c>
      <c r="AN1412" s="17">
        <v>0.52130947728821297</v>
      </c>
      <c r="AO1412" s="17"/>
      <c r="AP1412" s="17">
        <v>0.59781557755859205</v>
      </c>
      <c r="AQ1412" s="17">
        <v>0.57348275531355197</v>
      </c>
      <c r="AR1412" s="17">
        <v>0.53907118493902295</v>
      </c>
      <c r="AS1412" s="17">
        <v>0.43741537972762601</v>
      </c>
      <c r="AT1412" s="17">
        <v>0.30634798140377101</v>
      </c>
      <c r="AU1412" s="17"/>
      <c r="AV1412" s="17">
        <v>1</v>
      </c>
      <c r="AW1412" s="17">
        <v>0.53180687431377704</v>
      </c>
      <c r="AX1412" s="17">
        <v>0.59508503801010604</v>
      </c>
      <c r="AY1412" s="17">
        <v>0.54589020820067002</v>
      </c>
      <c r="AZ1412" s="17">
        <v>0.55518699395304505</v>
      </c>
      <c r="BA1412" s="17">
        <v>0.76266328746054701</v>
      </c>
      <c r="BB1412" s="17">
        <v>0.54840960652725701</v>
      </c>
      <c r="BC1412" s="17">
        <v>0.53307993256880404</v>
      </c>
      <c r="BD1412" s="17">
        <v>0.58375592485606698</v>
      </c>
      <c r="BE1412" s="17">
        <v>0.44040246222129698</v>
      </c>
      <c r="BF1412" s="17">
        <v>0.39008700142004099</v>
      </c>
      <c r="BG1412" s="17">
        <v>0.61668403481397904</v>
      </c>
      <c r="BH1412" s="17">
        <v>0.51551013850558602</v>
      </c>
      <c r="BI1412" s="17">
        <v>0.56792920374554301</v>
      </c>
      <c r="BJ1412" s="17">
        <v>0.654045679166395</v>
      </c>
      <c r="BK1412" s="17">
        <v>0.41656551638943301</v>
      </c>
      <c r="BL1412" s="17"/>
      <c r="BM1412" s="17">
        <v>0.67191996794633502</v>
      </c>
      <c r="BN1412" s="17">
        <v>0.55092018502638695</v>
      </c>
      <c r="BO1412" s="17">
        <v>0.49887226375223398</v>
      </c>
      <c r="BP1412" s="17">
        <v>0.44909406467083202</v>
      </c>
      <c r="BQ1412" s="17">
        <v>0.66025260892790305</v>
      </c>
      <c r="BR1412" s="17">
        <v>0.553585533918312</v>
      </c>
      <c r="BS1412" s="17"/>
      <c r="BT1412" s="17">
        <v>0.55890630727703505</v>
      </c>
      <c r="BU1412" s="17">
        <v>0.55522087875998005</v>
      </c>
      <c r="BV1412" s="17"/>
      <c r="BW1412" s="17">
        <v>0.5358579883322</v>
      </c>
      <c r="BX1412" s="17">
        <v>0.537798435091428</v>
      </c>
      <c r="BY1412" s="17"/>
      <c r="BZ1412" s="17">
        <v>0.55376191511945005</v>
      </c>
      <c r="CA1412" s="17">
        <v>0.60091066148102301</v>
      </c>
      <c r="CB1412" s="17">
        <v>0.73436481930491904</v>
      </c>
      <c r="CC1412" s="17"/>
      <c r="CD1412" s="17">
        <v>0.52688236370376795</v>
      </c>
      <c r="CE1412" s="17">
        <v>0.682987838935467</v>
      </c>
      <c r="CF1412" s="17">
        <v>0.62913434934915502</v>
      </c>
      <c r="CG1412" s="17"/>
      <c r="CH1412" s="17">
        <v>0.55488024571383898</v>
      </c>
      <c r="CI1412" s="17">
        <v>0.63599783633328999</v>
      </c>
      <c r="CJ1412" s="17">
        <v>0.51790487673861796</v>
      </c>
      <c r="CK1412" s="17"/>
      <c r="CL1412" s="17">
        <v>0.53403134439789501</v>
      </c>
      <c r="CM1412" s="17">
        <v>0.57589967196360803</v>
      </c>
      <c r="CN1412" s="17"/>
      <c r="CO1412" s="17">
        <v>0.28350188344149202</v>
      </c>
      <c r="CP1412" s="17">
        <v>0.51134630608480203</v>
      </c>
      <c r="CQ1412" s="17">
        <v>0.565184438799198</v>
      </c>
      <c r="CR1412" s="17">
        <v>0.67464698459287897</v>
      </c>
    </row>
    <row r="1413" spans="2:96" x14ac:dyDescent="0.25">
      <c r="B1413" t="s">
        <v>591</v>
      </c>
      <c r="C1413" s="17">
        <v>0.520849764188964</v>
      </c>
      <c r="D1413" s="17">
        <v>0.486316247250352</v>
      </c>
      <c r="E1413" s="17">
        <v>0.55076975428103903</v>
      </c>
      <c r="F1413" s="17"/>
      <c r="G1413" s="17">
        <v>0.46457867110020501</v>
      </c>
      <c r="H1413" s="17">
        <v>0.52951056805087304</v>
      </c>
      <c r="I1413" s="17">
        <v>0.51144791264515799</v>
      </c>
      <c r="J1413" s="17">
        <v>0.60001649359662501</v>
      </c>
      <c r="K1413" s="17">
        <v>0.51557428420015206</v>
      </c>
      <c r="L1413" s="17">
        <v>0.48100283000334598</v>
      </c>
      <c r="M1413" s="17"/>
      <c r="N1413" s="17">
        <v>0.48394982115698498</v>
      </c>
      <c r="O1413" s="17">
        <v>0.55286137215176301</v>
      </c>
      <c r="P1413" s="17">
        <v>0.474843086253182</v>
      </c>
      <c r="Q1413" s="17">
        <v>0.56945712665869097</v>
      </c>
      <c r="R1413" s="17"/>
      <c r="S1413" s="17">
        <v>0.387386621195565</v>
      </c>
      <c r="T1413" s="17">
        <v>0.52701108420014298</v>
      </c>
      <c r="U1413" s="17">
        <v>0.600730152436322</v>
      </c>
      <c r="V1413" s="17">
        <v>0.59226046384814302</v>
      </c>
      <c r="W1413" s="17">
        <v>0.60505484245263796</v>
      </c>
      <c r="X1413" s="17">
        <v>0.53065621118971695</v>
      </c>
      <c r="Y1413" s="17">
        <v>0.35578612524552999</v>
      </c>
      <c r="Z1413" s="17">
        <v>0.66723855726841597</v>
      </c>
      <c r="AA1413" s="17">
        <v>0.38939428329927001</v>
      </c>
      <c r="AB1413" s="17">
        <v>0.60952428125298297</v>
      </c>
      <c r="AC1413" s="17">
        <v>0.53577292925646103</v>
      </c>
      <c r="AD1413" s="17">
        <v>0.57522540120731303</v>
      </c>
      <c r="AE1413" s="17"/>
      <c r="AF1413" s="17">
        <v>0.49785159637673099</v>
      </c>
      <c r="AG1413" s="17">
        <v>0.51709681837106303</v>
      </c>
      <c r="AH1413" s="17">
        <v>0.38595673039918998</v>
      </c>
      <c r="AI1413" s="17">
        <v>0</v>
      </c>
      <c r="AJ1413" s="17">
        <v>0.61202091465657205</v>
      </c>
      <c r="AK1413" s="17"/>
      <c r="AL1413" s="17">
        <v>0.53329497856321395</v>
      </c>
      <c r="AM1413" s="17">
        <v>0.55697845307740801</v>
      </c>
      <c r="AN1413" s="17">
        <v>0.40580632107092202</v>
      </c>
      <c r="AO1413" s="17"/>
      <c r="AP1413" s="17">
        <v>0.52086102312550597</v>
      </c>
      <c r="AQ1413" s="17">
        <v>0.52848479759212896</v>
      </c>
      <c r="AR1413" s="17">
        <v>0.52757301753838104</v>
      </c>
      <c r="AS1413" s="17">
        <v>0.56781193502066896</v>
      </c>
      <c r="AT1413" s="17">
        <v>0.33251800122949599</v>
      </c>
      <c r="AU1413" s="17"/>
      <c r="AV1413" s="17">
        <v>0.71728923418406099</v>
      </c>
      <c r="AW1413" s="17">
        <v>0.76150692424377997</v>
      </c>
      <c r="AX1413" s="17">
        <v>0.53992502740985904</v>
      </c>
      <c r="AY1413" s="17">
        <v>0.55094506096370799</v>
      </c>
      <c r="AZ1413" s="17">
        <v>0.51678585651240105</v>
      </c>
      <c r="BA1413" s="17">
        <v>0.56859230344390499</v>
      </c>
      <c r="BB1413" s="17">
        <v>0.54925299391544402</v>
      </c>
      <c r="BC1413" s="17">
        <v>0.54311156999976995</v>
      </c>
      <c r="BD1413" s="17">
        <v>0.37269909735447099</v>
      </c>
      <c r="BE1413" s="17">
        <v>0.36502485187361999</v>
      </c>
      <c r="BF1413" s="17">
        <v>0.50141093392505498</v>
      </c>
      <c r="BG1413" s="17">
        <v>0.45401404012930302</v>
      </c>
      <c r="BH1413" s="17">
        <v>0.55059242799127195</v>
      </c>
      <c r="BI1413" s="17">
        <v>0.44479408714978902</v>
      </c>
      <c r="BJ1413" s="17">
        <v>0.40756623086586302</v>
      </c>
      <c r="BK1413" s="17">
        <v>0.43347303326847297</v>
      </c>
      <c r="BL1413" s="17"/>
      <c r="BM1413" s="17">
        <v>0.470082009643423</v>
      </c>
      <c r="BN1413" s="17">
        <v>0.48707399371342602</v>
      </c>
      <c r="BO1413" s="17">
        <v>0.41049681020951401</v>
      </c>
      <c r="BP1413" s="17">
        <v>0.626596566226303</v>
      </c>
      <c r="BQ1413" s="17">
        <v>0.57566676803642902</v>
      </c>
      <c r="BR1413" s="17">
        <v>0.600622317481735</v>
      </c>
      <c r="BS1413" s="17"/>
      <c r="BT1413" s="17">
        <v>0.49647485252425499</v>
      </c>
      <c r="BU1413" s="17">
        <v>0.56302539655625905</v>
      </c>
      <c r="BV1413" s="17"/>
      <c r="BW1413" s="17">
        <v>0.43365096016676902</v>
      </c>
      <c r="BX1413" s="17">
        <v>0.54921687224253302</v>
      </c>
      <c r="BY1413" s="17"/>
      <c r="BZ1413" s="17">
        <v>0.50966983348795603</v>
      </c>
      <c r="CA1413" s="17">
        <v>0.57149304926787103</v>
      </c>
      <c r="CB1413" s="17">
        <v>0.71443204602263899</v>
      </c>
      <c r="CC1413" s="17"/>
      <c r="CD1413" s="17">
        <v>0.50810633151772</v>
      </c>
      <c r="CE1413" s="17">
        <v>0.503462855192508</v>
      </c>
      <c r="CF1413" s="17">
        <v>0.572297906194562</v>
      </c>
      <c r="CG1413" s="17"/>
      <c r="CH1413" s="17">
        <v>0.52646251267491895</v>
      </c>
      <c r="CI1413" s="17">
        <v>0.50763385824746499</v>
      </c>
      <c r="CJ1413" s="17">
        <v>0.46225620452221999</v>
      </c>
      <c r="CK1413" s="17"/>
      <c r="CL1413" s="17">
        <v>0.50998904746515195</v>
      </c>
      <c r="CM1413" s="17">
        <v>0.54015249076756799</v>
      </c>
      <c r="CN1413" s="17"/>
      <c r="CO1413" s="17">
        <v>0.29161141495833498</v>
      </c>
      <c r="CP1413" s="17">
        <v>0.42066412635968897</v>
      </c>
      <c r="CQ1413" s="17">
        <v>0.57360346321834699</v>
      </c>
      <c r="CR1413" s="17">
        <v>0.58931039089106896</v>
      </c>
    </row>
    <row r="1414" spans="2:96" x14ac:dyDescent="0.25">
      <c r="B1414" t="s">
        <v>594</v>
      </c>
      <c r="C1414" s="17">
        <v>0.50401308062616601</v>
      </c>
      <c r="D1414" s="17">
        <v>0.53431974615867905</v>
      </c>
      <c r="E1414" s="17">
        <v>0.48407025995159803</v>
      </c>
      <c r="F1414" s="17"/>
      <c r="G1414" s="17">
        <v>0.60138019319355496</v>
      </c>
      <c r="H1414" s="17">
        <v>0.54130417718318502</v>
      </c>
      <c r="I1414" s="17">
        <v>0.53981837673890598</v>
      </c>
      <c r="J1414" s="17">
        <v>0.38088206560934901</v>
      </c>
      <c r="K1414" s="17">
        <v>0.45623239260101101</v>
      </c>
      <c r="L1414" s="17">
        <v>0.53875080769369499</v>
      </c>
      <c r="M1414" s="17"/>
      <c r="N1414" s="17">
        <v>0.64347496823855399</v>
      </c>
      <c r="O1414" s="17">
        <v>0.53113959084107898</v>
      </c>
      <c r="P1414" s="17">
        <v>0.474820801152191</v>
      </c>
      <c r="Q1414" s="17">
        <v>0.38459415915344097</v>
      </c>
      <c r="R1414" s="17"/>
      <c r="S1414" s="17">
        <v>0.50639767396572</v>
      </c>
      <c r="T1414" s="17">
        <v>0.60853825603327105</v>
      </c>
      <c r="U1414" s="17">
        <v>0.25663009124362401</v>
      </c>
      <c r="V1414" s="17">
        <v>0.54764188657000201</v>
      </c>
      <c r="W1414" s="17">
        <v>0.57391527749906202</v>
      </c>
      <c r="X1414" s="17">
        <v>0.61342150848021904</v>
      </c>
      <c r="Y1414" s="17">
        <v>0.42498640808178401</v>
      </c>
      <c r="Z1414" s="17">
        <v>0.503742031420362</v>
      </c>
      <c r="AA1414" s="17">
        <v>0.46651170139096898</v>
      </c>
      <c r="AB1414" s="17">
        <v>0.43277087783199097</v>
      </c>
      <c r="AC1414" s="17">
        <v>0.299205647142602</v>
      </c>
      <c r="AD1414" s="17">
        <v>0.66979462722468996</v>
      </c>
      <c r="AE1414" s="17"/>
      <c r="AF1414" s="17">
        <v>0.37021476009953802</v>
      </c>
      <c r="AG1414" s="17">
        <v>0.54967483303896103</v>
      </c>
      <c r="AH1414" s="17">
        <v>0.68199553119648404</v>
      </c>
      <c r="AI1414" s="17">
        <v>1</v>
      </c>
      <c r="AJ1414" s="17">
        <v>0.382720457208019</v>
      </c>
      <c r="AK1414" s="17"/>
      <c r="AL1414" s="17">
        <v>0.40964253502965298</v>
      </c>
      <c r="AM1414" s="17">
        <v>0.51365702371874999</v>
      </c>
      <c r="AN1414" s="17">
        <v>0.71847886898577196</v>
      </c>
      <c r="AO1414" s="17"/>
      <c r="AP1414" s="17">
        <v>0.41053574868298498</v>
      </c>
      <c r="AQ1414" s="17">
        <v>0.50769963262321405</v>
      </c>
      <c r="AR1414" s="17">
        <v>0.55715122637400705</v>
      </c>
      <c r="AS1414" s="17">
        <v>0.77492060608543201</v>
      </c>
      <c r="AT1414" s="17">
        <v>0.35908844730385198</v>
      </c>
      <c r="AU1414" s="17"/>
      <c r="AV1414" s="17">
        <v>0.71728923418406099</v>
      </c>
      <c r="AW1414" s="17">
        <v>0.61073525024714403</v>
      </c>
      <c r="AX1414" s="17">
        <v>0.54250338062214698</v>
      </c>
      <c r="AY1414" s="17">
        <v>0.61903044652589601</v>
      </c>
      <c r="AZ1414" s="17">
        <v>0.271442267883578</v>
      </c>
      <c r="BA1414" s="17">
        <v>0.55818390033301302</v>
      </c>
      <c r="BB1414" s="17">
        <v>0.58181239839832699</v>
      </c>
      <c r="BC1414" s="17">
        <v>0.44607293710360901</v>
      </c>
      <c r="BD1414" s="17">
        <v>0.47576472616347598</v>
      </c>
      <c r="BE1414" s="17">
        <v>0.63726674001731598</v>
      </c>
      <c r="BF1414" s="17">
        <v>0.15224255470196699</v>
      </c>
      <c r="BG1414" s="17">
        <v>0.67797476849316196</v>
      </c>
      <c r="BH1414" s="17">
        <v>0.50548061028532099</v>
      </c>
      <c r="BI1414" s="17">
        <v>0.56378897016787799</v>
      </c>
      <c r="BJ1414" s="17">
        <v>0.76135992797415497</v>
      </c>
      <c r="BK1414" s="17">
        <v>0.51065220982290205</v>
      </c>
      <c r="BL1414" s="17"/>
      <c r="BM1414" s="17">
        <v>0.54269355876504999</v>
      </c>
      <c r="BN1414" s="17">
        <v>0.55146111607245796</v>
      </c>
      <c r="BO1414" s="17">
        <v>0.35595451884518903</v>
      </c>
      <c r="BP1414" s="17">
        <v>0.50520880825302295</v>
      </c>
      <c r="BQ1414" s="17">
        <v>0.47300056643257998</v>
      </c>
      <c r="BR1414" s="17">
        <v>0.476429652703665</v>
      </c>
      <c r="BS1414" s="17"/>
      <c r="BT1414" s="17">
        <v>0.50597721610554802</v>
      </c>
      <c r="BU1414" s="17">
        <v>0.49133290762828102</v>
      </c>
      <c r="BV1414" s="17"/>
      <c r="BW1414" s="17">
        <v>0.47430843979948301</v>
      </c>
      <c r="BX1414" s="17">
        <v>0.53404350475200402</v>
      </c>
      <c r="BY1414" s="17"/>
      <c r="BZ1414" s="17">
        <v>0.50696423454081296</v>
      </c>
      <c r="CA1414" s="17">
        <v>0.49117452828742902</v>
      </c>
      <c r="CB1414" s="17">
        <v>0.44879686532755803</v>
      </c>
      <c r="CC1414" s="17"/>
      <c r="CD1414" s="17">
        <v>0.49445704496343201</v>
      </c>
      <c r="CE1414" s="17">
        <v>0.513375659735964</v>
      </c>
      <c r="CF1414" s="17">
        <v>0.57843885702642495</v>
      </c>
      <c r="CG1414" s="17"/>
      <c r="CH1414" s="17">
        <v>0.50622444161742997</v>
      </c>
      <c r="CI1414" s="17">
        <v>0.40644797684718598</v>
      </c>
      <c r="CJ1414" s="17">
        <v>0.59317905881462896</v>
      </c>
      <c r="CK1414" s="17"/>
      <c r="CL1414" s="17">
        <v>0.55357593364040603</v>
      </c>
      <c r="CM1414" s="17">
        <v>0.43591984102724601</v>
      </c>
      <c r="CN1414" s="17"/>
      <c r="CO1414" s="17">
        <v>0.51848180297675905</v>
      </c>
      <c r="CP1414" s="17">
        <v>0.54443671816497197</v>
      </c>
      <c r="CQ1414" s="17">
        <v>0.48721535802170801</v>
      </c>
      <c r="CR1414" s="17">
        <v>0.48585537662040601</v>
      </c>
    </row>
    <row r="1415" spans="2:96" x14ac:dyDescent="0.25">
      <c r="B1415" t="s">
        <v>592</v>
      </c>
      <c r="C1415" s="17">
        <v>0.38206116633123299</v>
      </c>
      <c r="D1415" s="17">
        <v>0.42132381779745198</v>
      </c>
      <c r="E1415" s="17">
        <v>0.35710192477956498</v>
      </c>
      <c r="F1415" s="17"/>
      <c r="G1415" s="17">
        <v>0.397327955850238</v>
      </c>
      <c r="H1415" s="17">
        <v>0.45312737906620798</v>
      </c>
      <c r="I1415" s="17">
        <v>0.30968883542952502</v>
      </c>
      <c r="J1415" s="17">
        <v>0.39617126727987001</v>
      </c>
      <c r="K1415" s="17">
        <v>0.38777790401914197</v>
      </c>
      <c r="L1415" s="17">
        <v>0.353311569126325</v>
      </c>
      <c r="M1415" s="17"/>
      <c r="N1415" s="17">
        <v>0.43381466059652701</v>
      </c>
      <c r="O1415" s="17">
        <v>0.42604972548168002</v>
      </c>
      <c r="P1415" s="17">
        <v>0.32396719598371299</v>
      </c>
      <c r="Q1415" s="17">
        <v>0.33641601815349997</v>
      </c>
      <c r="R1415" s="17"/>
      <c r="S1415" s="17">
        <v>0.31568502482173899</v>
      </c>
      <c r="T1415" s="17">
        <v>0.305278392381573</v>
      </c>
      <c r="U1415" s="17">
        <v>0.18360121398291299</v>
      </c>
      <c r="V1415" s="17">
        <v>0.37773971255147998</v>
      </c>
      <c r="W1415" s="17">
        <v>0.57073971922407596</v>
      </c>
      <c r="X1415" s="17">
        <v>0.36084369367629299</v>
      </c>
      <c r="Y1415" s="17">
        <v>0.38388509753473898</v>
      </c>
      <c r="Z1415" s="17">
        <v>0.43909051139046801</v>
      </c>
      <c r="AA1415" s="17">
        <v>0.40144524108500101</v>
      </c>
      <c r="AB1415" s="17">
        <v>0.39297095001353399</v>
      </c>
      <c r="AC1415" s="17">
        <v>0.38152464773859801</v>
      </c>
      <c r="AD1415" s="17">
        <v>0.53553294169242904</v>
      </c>
      <c r="AE1415" s="17"/>
      <c r="AF1415" s="17">
        <v>0.283285373686262</v>
      </c>
      <c r="AG1415" s="17">
        <v>0.44462905651919499</v>
      </c>
      <c r="AH1415" s="17">
        <v>0.29906471823494402</v>
      </c>
      <c r="AI1415" s="17">
        <v>1</v>
      </c>
      <c r="AJ1415" s="17">
        <v>0.30471017953451002</v>
      </c>
      <c r="AK1415" s="17"/>
      <c r="AL1415" s="17">
        <v>0.30555196696661502</v>
      </c>
      <c r="AM1415" s="17">
        <v>0.43049692529213801</v>
      </c>
      <c r="AN1415" s="17">
        <v>0.27613440569862302</v>
      </c>
      <c r="AO1415" s="17"/>
      <c r="AP1415" s="17">
        <v>0.32197143894803998</v>
      </c>
      <c r="AQ1415" s="17">
        <v>0.40182766555926103</v>
      </c>
      <c r="AR1415" s="17">
        <v>0.36163530499326202</v>
      </c>
      <c r="AS1415" s="17">
        <v>0.49407205171707502</v>
      </c>
      <c r="AT1415" s="17">
        <v>0.66543642870762298</v>
      </c>
      <c r="AU1415" s="17"/>
      <c r="AV1415" s="17">
        <v>0.71728923418406099</v>
      </c>
      <c r="AW1415" s="17">
        <v>0.443108567464225</v>
      </c>
      <c r="AX1415" s="17">
        <v>0.32302673596062897</v>
      </c>
      <c r="AY1415" s="17">
        <v>0.17455209131011001</v>
      </c>
      <c r="AZ1415" s="17">
        <v>0.330686919618362</v>
      </c>
      <c r="BA1415" s="17">
        <v>0.46409625511994601</v>
      </c>
      <c r="BB1415" s="17">
        <v>0.50084827946089805</v>
      </c>
      <c r="BC1415" s="17">
        <v>0.33489653255297602</v>
      </c>
      <c r="BD1415" s="17">
        <v>0.335385134268124</v>
      </c>
      <c r="BE1415" s="17">
        <v>0.46818128264799602</v>
      </c>
      <c r="BF1415" s="17">
        <v>0.27356654444059503</v>
      </c>
      <c r="BG1415" s="17">
        <v>0.26082624144081201</v>
      </c>
      <c r="BH1415" s="17">
        <v>0.53821826022638697</v>
      </c>
      <c r="BI1415" s="17">
        <v>0.41800717848141</v>
      </c>
      <c r="BJ1415" s="17">
        <v>0.76135992797415497</v>
      </c>
      <c r="BK1415" s="17">
        <v>0.41197211798962602</v>
      </c>
      <c r="BL1415" s="17"/>
      <c r="BM1415" s="17">
        <v>0.41861517699539103</v>
      </c>
      <c r="BN1415" s="17">
        <v>0.34547884190914002</v>
      </c>
      <c r="BO1415" s="17">
        <v>0.30266384911871003</v>
      </c>
      <c r="BP1415" s="17">
        <v>0.41746809309967098</v>
      </c>
      <c r="BQ1415" s="17">
        <v>0.42876527093137001</v>
      </c>
      <c r="BR1415" s="17">
        <v>0.390738493850948</v>
      </c>
      <c r="BS1415" s="17"/>
      <c r="BT1415" s="17">
        <v>0.37887490862967899</v>
      </c>
      <c r="BU1415" s="17">
        <v>0.365863519009819</v>
      </c>
      <c r="BV1415" s="17"/>
      <c r="BW1415" s="17">
        <v>0.37037919588752999</v>
      </c>
      <c r="BX1415" s="17">
        <v>0.41896628143099302</v>
      </c>
      <c r="BY1415" s="17"/>
      <c r="BZ1415" s="17">
        <v>0.40247638188194501</v>
      </c>
      <c r="CA1415" s="17">
        <v>0.24116694864224</v>
      </c>
      <c r="CB1415" s="17">
        <v>0.32037221208429301</v>
      </c>
      <c r="CC1415" s="17"/>
      <c r="CD1415" s="17">
        <v>0.411637333944324</v>
      </c>
      <c r="CE1415" s="17">
        <v>0.35098376172047902</v>
      </c>
      <c r="CF1415" s="17">
        <v>0.35794046924780298</v>
      </c>
      <c r="CG1415" s="17"/>
      <c r="CH1415" s="17">
        <v>0.41173822018656597</v>
      </c>
      <c r="CI1415" s="17">
        <v>0.26975097536605902</v>
      </c>
      <c r="CJ1415" s="17">
        <v>0.27744530796408801</v>
      </c>
      <c r="CK1415" s="17"/>
      <c r="CL1415" s="17">
        <v>0.43438465025288697</v>
      </c>
      <c r="CM1415" s="17">
        <v>0.31382899638787198</v>
      </c>
      <c r="CN1415" s="17"/>
      <c r="CO1415" s="17">
        <v>0.29336032160979097</v>
      </c>
      <c r="CP1415" s="17">
        <v>0.415108753466506</v>
      </c>
      <c r="CQ1415" s="17">
        <v>0.329018293660717</v>
      </c>
      <c r="CR1415" s="17">
        <v>0.46606989896517298</v>
      </c>
    </row>
    <row r="1416" spans="2:96" x14ac:dyDescent="0.25">
      <c r="B1416" t="s">
        <v>593</v>
      </c>
      <c r="C1416" s="17">
        <v>0.37375260901813001</v>
      </c>
      <c r="D1416" s="17">
        <v>0.431687266068221</v>
      </c>
      <c r="E1416" s="17">
        <v>0.32781816828459398</v>
      </c>
      <c r="F1416" s="17"/>
      <c r="G1416" s="17">
        <v>0.48905322834964499</v>
      </c>
      <c r="H1416" s="17">
        <v>0.39642214628956501</v>
      </c>
      <c r="I1416" s="17">
        <v>0.36005618499066</v>
      </c>
      <c r="J1416" s="17">
        <v>0.34811995619295499</v>
      </c>
      <c r="K1416" s="17">
        <v>0.33982827990605302</v>
      </c>
      <c r="L1416" s="17">
        <v>0.34105497288123099</v>
      </c>
      <c r="M1416" s="17"/>
      <c r="N1416" s="17">
        <v>0.39748377279945302</v>
      </c>
      <c r="O1416" s="17">
        <v>0.38046655000799101</v>
      </c>
      <c r="P1416" s="17">
        <v>0.37406665273349698</v>
      </c>
      <c r="Q1416" s="17">
        <v>0.33415737922098099</v>
      </c>
      <c r="R1416" s="17"/>
      <c r="S1416" s="17">
        <v>0.38092209696575702</v>
      </c>
      <c r="T1416" s="17">
        <v>0.38605439662413998</v>
      </c>
      <c r="U1416" s="17">
        <v>0.23037767222498901</v>
      </c>
      <c r="V1416" s="17">
        <v>0.41400135180932102</v>
      </c>
      <c r="W1416" s="17">
        <v>0.528622819824486</v>
      </c>
      <c r="X1416" s="17">
        <v>0.30292134173115598</v>
      </c>
      <c r="Y1416" s="17">
        <v>0.423004235532141</v>
      </c>
      <c r="Z1416" s="17">
        <v>0.32788786722333602</v>
      </c>
      <c r="AA1416" s="17">
        <v>0.30595703602399099</v>
      </c>
      <c r="AB1416" s="17">
        <v>0.35574079597420799</v>
      </c>
      <c r="AC1416" s="17">
        <v>0.247732180109939</v>
      </c>
      <c r="AD1416" s="17">
        <v>0.54564286998818901</v>
      </c>
      <c r="AE1416" s="17"/>
      <c r="AF1416" s="17">
        <v>0.29777449186668697</v>
      </c>
      <c r="AG1416" s="17">
        <v>0.42155962561601001</v>
      </c>
      <c r="AH1416" s="17">
        <v>0.49637052935280401</v>
      </c>
      <c r="AI1416" s="17">
        <v>1</v>
      </c>
      <c r="AJ1416" s="17">
        <v>0.277401109114363</v>
      </c>
      <c r="AK1416" s="17"/>
      <c r="AL1416" s="17">
        <v>0.25750581822149499</v>
      </c>
      <c r="AM1416" s="17">
        <v>0.42879739899896402</v>
      </c>
      <c r="AN1416" s="17">
        <v>0.43044818428766801</v>
      </c>
      <c r="AO1416" s="17"/>
      <c r="AP1416" s="17">
        <v>0.31484322822181399</v>
      </c>
      <c r="AQ1416" s="17">
        <v>0.39875352985003298</v>
      </c>
      <c r="AR1416" s="17">
        <v>0.37438244372461899</v>
      </c>
      <c r="AS1416" s="17">
        <v>0.59762817045819505</v>
      </c>
      <c r="AT1416" s="17">
        <v>0.35908844730385198</v>
      </c>
      <c r="AU1416" s="17"/>
      <c r="AV1416" s="17">
        <v>0.71728923418406099</v>
      </c>
      <c r="AW1416" s="17">
        <v>0.36645842334226397</v>
      </c>
      <c r="AX1416" s="17">
        <v>0.35679746961342002</v>
      </c>
      <c r="AY1416" s="17">
        <v>0.36014260127195402</v>
      </c>
      <c r="AZ1416" s="17">
        <v>0.25633842550260599</v>
      </c>
      <c r="BA1416" s="17">
        <v>0.31006035662709602</v>
      </c>
      <c r="BB1416" s="17">
        <v>0.36041637343810601</v>
      </c>
      <c r="BC1416" s="17">
        <v>0.47901131261152102</v>
      </c>
      <c r="BD1416" s="17">
        <v>0.35860526984049301</v>
      </c>
      <c r="BE1416" s="17">
        <v>0.56106623044133197</v>
      </c>
      <c r="BF1416" s="17">
        <v>0.19613385133234901</v>
      </c>
      <c r="BG1416" s="17">
        <v>0.39308542031265797</v>
      </c>
      <c r="BH1416" s="17">
        <v>0.46835392448145402</v>
      </c>
      <c r="BI1416" s="17">
        <v>0.41800717848141</v>
      </c>
      <c r="BJ1416" s="17">
        <v>0.64092154804087798</v>
      </c>
      <c r="BK1416" s="17">
        <v>0.42966626725669199</v>
      </c>
      <c r="BL1416" s="17"/>
      <c r="BM1416" s="17">
        <v>0.35996573749474498</v>
      </c>
      <c r="BN1416" s="17">
        <v>0.36991944410390198</v>
      </c>
      <c r="BO1416" s="17">
        <v>0.24614036266676101</v>
      </c>
      <c r="BP1416" s="17">
        <v>0.43257652708848099</v>
      </c>
      <c r="BQ1416" s="17">
        <v>0.42605349134015602</v>
      </c>
      <c r="BR1416" s="17">
        <v>0.38526595182794798</v>
      </c>
      <c r="BS1416" s="17"/>
      <c r="BT1416" s="17">
        <v>0.39001943052217097</v>
      </c>
      <c r="BU1416" s="17">
        <v>0.336617347941989</v>
      </c>
      <c r="BV1416" s="17"/>
      <c r="BW1416" s="17">
        <v>0.38496942418451802</v>
      </c>
      <c r="BX1416" s="17">
        <v>0.39104053734893701</v>
      </c>
      <c r="BY1416" s="17"/>
      <c r="BZ1416" s="17">
        <v>0.384911457359637</v>
      </c>
      <c r="CA1416" s="17">
        <v>0.29903450561898198</v>
      </c>
      <c r="CB1416" s="17">
        <v>0.46159282174705102</v>
      </c>
      <c r="CC1416" s="17"/>
      <c r="CD1416" s="17">
        <v>0.406679160556286</v>
      </c>
      <c r="CE1416" s="17">
        <v>0.30060859554014602</v>
      </c>
      <c r="CF1416" s="17">
        <v>0.31937959872521898</v>
      </c>
      <c r="CG1416" s="17"/>
      <c r="CH1416" s="17">
        <v>0.41355968207291899</v>
      </c>
      <c r="CI1416" s="17">
        <v>0.17249905337083099</v>
      </c>
      <c r="CJ1416" s="17">
        <v>0.25049427656802697</v>
      </c>
      <c r="CK1416" s="17"/>
      <c r="CL1416" s="17">
        <v>0.44119473720201202</v>
      </c>
      <c r="CM1416" s="17">
        <v>0.28230419147548402</v>
      </c>
      <c r="CN1416" s="17"/>
      <c r="CO1416" s="17">
        <v>0.39519550101809198</v>
      </c>
      <c r="CP1416" s="17">
        <v>0.38806852309635098</v>
      </c>
      <c r="CQ1416" s="17">
        <v>0.37104122554758701</v>
      </c>
      <c r="CR1416" s="17">
        <v>0.35731692793932901</v>
      </c>
    </row>
    <row r="1417" spans="2:96" x14ac:dyDescent="0.25">
      <c r="B1417" t="s">
        <v>152</v>
      </c>
      <c r="C1417" s="17">
        <v>2.52378640438966E-2</v>
      </c>
      <c r="D1417" s="17">
        <v>2.5514473028109001E-2</v>
      </c>
      <c r="E1417" s="17">
        <v>2.5538166391323499E-2</v>
      </c>
      <c r="F1417" s="17"/>
      <c r="G1417" s="17">
        <v>5.5139256174174298E-2</v>
      </c>
      <c r="H1417" s="17">
        <v>0</v>
      </c>
      <c r="I1417" s="17">
        <v>2.7759019645233501E-2</v>
      </c>
      <c r="J1417" s="17">
        <v>3.0255741345076002E-2</v>
      </c>
      <c r="K1417" s="17">
        <v>1.25221547066611E-2</v>
      </c>
      <c r="L1417" s="17">
        <v>3.7280281162851897E-2</v>
      </c>
      <c r="M1417" s="17"/>
      <c r="N1417" s="17">
        <v>1.16015478433444E-2</v>
      </c>
      <c r="O1417" s="17">
        <v>3.98500366135748E-2</v>
      </c>
      <c r="P1417" s="17">
        <v>1.7224949596490301E-2</v>
      </c>
      <c r="Q1417" s="17">
        <v>3.06015551147567E-2</v>
      </c>
      <c r="R1417" s="17"/>
      <c r="S1417" s="17">
        <v>0</v>
      </c>
      <c r="T1417" s="17">
        <v>4.85629744936509E-2</v>
      </c>
      <c r="U1417" s="17">
        <v>9.11004200148606E-2</v>
      </c>
      <c r="V1417" s="17">
        <v>3.15562133494195E-2</v>
      </c>
      <c r="W1417" s="17">
        <v>0</v>
      </c>
      <c r="X1417" s="17">
        <v>0</v>
      </c>
      <c r="Y1417" s="17">
        <v>6.10933314890411E-2</v>
      </c>
      <c r="Z1417" s="17">
        <v>0</v>
      </c>
      <c r="AA1417" s="17">
        <v>0</v>
      </c>
      <c r="AB1417" s="17">
        <v>0</v>
      </c>
      <c r="AC1417" s="17">
        <v>6.3666283755413597E-2</v>
      </c>
      <c r="AD1417" s="17">
        <v>6.3217533979523996E-2</v>
      </c>
      <c r="AE1417" s="17"/>
      <c r="AF1417" s="17">
        <v>3.82082304422693E-2</v>
      </c>
      <c r="AG1417" s="17">
        <v>2.3071791377355499E-2</v>
      </c>
      <c r="AH1417" s="17">
        <v>4.2966144804831401E-2</v>
      </c>
      <c r="AI1417" s="17">
        <v>0</v>
      </c>
      <c r="AJ1417" s="17">
        <v>3.2594190487435698E-2</v>
      </c>
      <c r="AK1417" s="17"/>
      <c r="AL1417" s="17">
        <v>3.6470230915778001E-2</v>
      </c>
      <c r="AM1417" s="17">
        <v>2.0089445552853899E-2</v>
      </c>
      <c r="AN1417" s="17">
        <v>4.9344624764634998E-2</v>
      </c>
      <c r="AO1417" s="17"/>
      <c r="AP1417" s="17">
        <v>2.2055973157949101E-2</v>
      </c>
      <c r="AQ1417" s="17">
        <v>3.1522094585518398E-2</v>
      </c>
      <c r="AR1417" s="17">
        <v>1.1170521574825501E-2</v>
      </c>
      <c r="AS1417" s="17">
        <v>0</v>
      </c>
      <c r="AT1417" s="17">
        <v>0</v>
      </c>
      <c r="AU1417" s="17"/>
      <c r="AV1417" s="17">
        <v>0</v>
      </c>
      <c r="AW1417" s="17">
        <v>0</v>
      </c>
      <c r="AX1417" s="17">
        <v>3.63072109017782E-2</v>
      </c>
      <c r="AY1417" s="17">
        <v>0</v>
      </c>
      <c r="AZ1417" s="17">
        <v>2.7375568344074199E-2</v>
      </c>
      <c r="BA1417" s="17">
        <v>0</v>
      </c>
      <c r="BB1417" s="17">
        <v>5.2389065231819798E-2</v>
      </c>
      <c r="BC1417" s="17">
        <v>4.44487866142158E-2</v>
      </c>
      <c r="BD1417" s="17">
        <v>3.0963959100245401E-2</v>
      </c>
      <c r="BE1417" s="17">
        <v>0</v>
      </c>
      <c r="BF1417" s="17">
        <v>7.9864415079327594E-2</v>
      </c>
      <c r="BG1417" s="17">
        <v>0</v>
      </c>
      <c r="BH1417" s="17">
        <v>0</v>
      </c>
      <c r="BI1417" s="17">
        <v>0</v>
      </c>
      <c r="BJ1417" s="17">
        <v>0</v>
      </c>
      <c r="BK1417" s="17">
        <v>0</v>
      </c>
      <c r="BL1417" s="17"/>
      <c r="BM1417" s="17">
        <v>3.0650990156362599E-2</v>
      </c>
      <c r="BN1417" s="17">
        <v>2.76115860817388E-2</v>
      </c>
      <c r="BO1417" s="17">
        <v>5.2896873046065503E-2</v>
      </c>
      <c r="BP1417" s="17">
        <v>0</v>
      </c>
      <c r="BQ1417" s="17">
        <v>2.1437681577490601E-2</v>
      </c>
      <c r="BR1417" s="17">
        <v>3.3138247338905198E-2</v>
      </c>
      <c r="BS1417" s="17"/>
      <c r="BT1417" s="17">
        <v>2.2746439511121999E-2</v>
      </c>
      <c r="BU1417" s="17">
        <v>2.95237362637088E-2</v>
      </c>
      <c r="BV1417" s="17"/>
      <c r="BW1417" s="17">
        <v>2.9159999943951399E-2</v>
      </c>
      <c r="BX1417" s="17">
        <v>1.8891808679278001E-2</v>
      </c>
      <c r="BY1417" s="17"/>
      <c r="BZ1417" s="17">
        <v>2.1945017027388599E-2</v>
      </c>
      <c r="CA1417" s="17">
        <v>0</v>
      </c>
      <c r="CB1417" s="17">
        <v>0</v>
      </c>
      <c r="CC1417" s="17"/>
      <c r="CD1417" s="17">
        <v>1.9733899012877299E-2</v>
      </c>
      <c r="CE1417" s="17">
        <v>2.5582755465552501E-2</v>
      </c>
      <c r="CF1417" s="17">
        <v>3.1160289352941298E-2</v>
      </c>
      <c r="CG1417" s="17"/>
      <c r="CH1417" s="17">
        <v>1.7390567093531799E-2</v>
      </c>
      <c r="CI1417" s="17">
        <v>2.53194497982656E-2</v>
      </c>
      <c r="CJ1417" s="17">
        <v>3.2952844765425697E-2</v>
      </c>
      <c r="CK1417" s="17"/>
      <c r="CL1417" s="17">
        <v>1.9024985812255299E-2</v>
      </c>
      <c r="CM1417" s="17">
        <v>3.3603098446665598E-2</v>
      </c>
      <c r="CN1417" s="17"/>
      <c r="CO1417" s="17">
        <v>0.112161382637013</v>
      </c>
      <c r="CP1417" s="17">
        <v>0</v>
      </c>
      <c r="CQ1417" s="17">
        <v>3.2371322497688898E-2</v>
      </c>
      <c r="CR1417" s="17">
        <v>2.0773008008922102E-2</v>
      </c>
    </row>
    <row r="1418" spans="2:96" x14ac:dyDescent="0.25">
      <c r="C1418" s="17"/>
      <c r="D1418" s="17"/>
      <c r="E1418" s="17"/>
      <c r="F1418" s="17"/>
      <c r="G1418" s="17"/>
      <c r="H1418" s="17"/>
      <c r="I1418" s="17"/>
      <c r="J1418" s="17"/>
      <c r="K1418" s="17"/>
      <c r="L1418" s="17"/>
      <c r="M1418" s="17"/>
      <c r="N1418" s="17"/>
      <c r="O1418" s="17"/>
      <c r="P1418" s="17"/>
      <c r="Q1418" s="17"/>
      <c r="R1418" s="17"/>
      <c r="S1418" s="17"/>
      <c r="T1418" s="17"/>
      <c r="U1418" s="17"/>
      <c r="V1418" s="17"/>
      <c r="W1418" s="17"/>
      <c r="X1418" s="17"/>
      <c r="Y1418" s="17"/>
      <c r="Z1418" s="17"/>
      <c r="AA1418" s="17"/>
      <c r="AB1418" s="17"/>
      <c r="AC1418" s="17"/>
      <c r="AD1418" s="17"/>
      <c r="AE1418" s="17"/>
      <c r="AF1418" s="17"/>
      <c r="AG1418" s="17"/>
      <c r="AH1418" s="17"/>
      <c r="AI1418" s="17"/>
      <c r="AJ1418" s="17"/>
      <c r="AK1418" s="17"/>
      <c r="AL1418" s="17"/>
      <c r="AM1418" s="17"/>
      <c r="AN1418" s="17"/>
      <c r="AO1418" s="17"/>
      <c r="AP1418" s="17"/>
      <c r="AQ1418" s="17"/>
      <c r="AR1418" s="17"/>
      <c r="AS1418" s="17"/>
      <c r="AT1418" s="17"/>
      <c r="AU1418" s="17"/>
      <c r="AV1418" s="17"/>
      <c r="AW1418" s="17"/>
      <c r="AX1418" s="17"/>
      <c r="AY1418" s="17"/>
      <c r="AZ1418" s="17"/>
      <c r="BA1418" s="17"/>
      <c r="BB1418" s="17"/>
      <c r="BC1418" s="17"/>
      <c r="BD1418" s="17"/>
      <c r="BE1418" s="17"/>
      <c r="BF1418" s="17"/>
      <c r="BG1418" s="17"/>
      <c r="BH1418" s="17"/>
      <c r="BI1418" s="17"/>
      <c r="BJ1418" s="17"/>
      <c r="BK1418" s="17"/>
      <c r="BL1418" s="17"/>
      <c r="BM1418" s="17"/>
      <c r="BN1418" s="17"/>
      <c r="BO1418" s="17"/>
      <c r="BP1418" s="17"/>
      <c r="BQ1418" s="17"/>
      <c r="BR1418" s="17"/>
      <c r="BS1418" s="17"/>
      <c r="BT1418" s="17"/>
      <c r="BU1418" s="17"/>
      <c r="BV1418" s="17"/>
      <c r="BW1418" s="17"/>
      <c r="BX1418" s="17"/>
      <c r="BY1418" s="17"/>
      <c r="BZ1418" s="17"/>
      <c r="CA1418" s="17"/>
      <c r="CB1418" s="17"/>
      <c r="CC1418" s="17"/>
      <c r="CD1418" s="17"/>
      <c r="CE1418" s="17"/>
      <c r="CF1418" s="17"/>
      <c r="CG1418" s="17"/>
      <c r="CH1418" s="17"/>
      <c r="CI1418" s="17"/>
      <c r="CJ1418" s="17"/>
      <c r="CK1418" s="17"/>
      <c r="CL1418" s="17"/>
      <c r="CM1418" s="17"/>
      <c r="CN1418" s="17"/>
      <c r="CO1418" s="17"/>
      <c r="CP1418" s="17"/>
      <c r="CQ1418" s="17"/>
      <c r="CR1418" s="17"/>
    </row>
    <row r="1419" spans="2:96" x14ac:dyDescent="0.25">
      <c r="B1419" s="6" t="s">
        <v>613</v>
      </c>
      <c r="C1419" s="17"/>
      <c r="D1419" s="17"/>
      <c r="E1419" s="17"/>
      <c r="F1419" s="17"/>
      <c r="G1419" s="17"/>
      <c r="H1419" s="17"/>
      <c r="I1419" s="17"/>
      <c r="J1419" s="17"/>
      <c r="K1419" s="17"/>
      <c r="L1419" s="17"/>
      <c r="M1419" s="17"/>
      <c r="N1419" s="17"/>
      <c r="O1419" s="17"/>
      <c r="P1419" s="17"/>
      <c r="Q1419" s="17"/>
      <c r="R1419" s="17"/>
      <c r="S1419" s="17"/>
      <c r="T1419" s="17"/>
      <c r="U1419" s="17"/>
      <c r="V1419" s="17"/>
      <c r="W1419" s="17"/>
      <c r="X1419" s="17"/>
      <c r="Y1419" s="17"/>
      <c r="Z1419" s="17"/>
      <c r="AA1419" s="17"/>
      <c r="AB1419" s="17"/>
      <c r="AC1419" s="17"/>
      <c r="AD1419" s="17"/>
      <c r="AE1419" s="17"/>
      <c r="AF1419" s="17"/>
      <c r="AG1419" s="17"/>
      <c r="AH1419" s="17"/>
      <c r="AI1419" s="17"/>
      <c r="AJ1419" s="17"/>
      <c r="AK1419" s="17"/>
      <c r="AL1419" s="17"/>
      <c r="AM1419" s="17"/>
      <c r="AN1419" s="17"/>
      <c r="AO1419" s="17"/>
      <c r="AP1419" s="17"/>
      <c r="AQ1419" s="17"/>
      <c r="AR1419" s="17"/>
      <c r="AS1419" s="17"/>
      <c r="AT1419" s="17"/>
      <c r="AU1419" s="17"/>
      <c r="AV1419" s="17"/>
      <c r="AW1419" s="17"/>
      <c r="AX1419" s="17"/>
      <c r="AY1419" s="17"/>
      <c r="AZ1419" s="17"/>
      <c r="BA1419" s="17"/>
      <c r="BB1419" s="17"/>
      <c r="BC1419" s="17"/>
      <c r="BD1419" s="17"/>
      <c r="BE1419" s="17"/>
      <c r="BF1419" s="17"/>
      <c r="BG1419" s="17"/>
      <c r="BH1419" s="17"/>
      <c r="BI1419" s="17"/>
      <c r="BJ1419" s="17"/>
      <c r="BK1419" s="17"/>
      <c r="BL1419" s="17"/>
      <c r="BM1419" s="17"/>
      <c r="BN1419" s="17"/>
      <c r="BO1419" s="17"/>
      <c r="BP1419" s="17"/>
      <c r="BQ1419" s="17"/>
      <c r="BR1419" s="17"/>
      <c r="BS1419" s="17"/>
      <c r="BT1419" s="17"/>
      <c r="BU1419" s="17"/>
      <c r="BV1419" s="17"/>
      <c r="BW1419" s="17"/>
      <c r="BX1419" s="17"/>
      <c r="BY1419" s="17"/>
      <c r="BZ1419" s="17"/>
      <c r="CA1419" s="17"/>
      <c r="CB1419" s="17"/>
      <c r="CC1419" s="17"/>
      <c r="CD1419" s="17"/>
      <c r="CE1419" s="17"/>
      <c r="CF1419" s="17"/>
      <c r="CG1419" s="17"/>
      <c r="CH1419" s="17"/>
      <c r="CI1419" s="17"/>
      <c r="CJ1419" s="17"/>
      <c r="CK1419" s="17"/>
      <c r="CL1419" s="17"/>
      <c r="CM1419" s="17"/>
      <c r="CN1419" s="17"/>
      <c r="CO1419" s="17"/>
      <c r="CP1419" s="17"/>
      <c r="CQ1419" s="17"/>
      <c r="CR1419" s="17"/>
    </row>
    <row r="1420" spans="2:96" x14ac:dyDescent="0.25">
      <c r="B1420" s="24" t="s">
        <v>123</v>
      </c>
      <c r="C1420" s="17"/>
      <c r="D1420" s="17"/>
      <c r="E1420" s="17"/>
      <c r="F1420" s="17"/>
      <c r="G1420" s="17"/>
      <c r="H1420" s="17"/>
      <c r="I1420" s="17"/>
      <c r="J1420" s="17"/>
      <c r="K1420" s="17"/>
      <c r="L1420" s="17"/>
      <c r="M1420" s="17"/>
      <c r="N1420" s="17"/>
      <c r="O1420" s="17"/>
      <c r="P1420" s="17"/>
      <c r="Q1420" s="17"/>
      <c r="R1420" s="17"/>
      <c r="S1420" s="17"/>
      <c r="T1420" s="17"/>
      <c r="U1420" s="17"/>
      <c r="V1420" s="17"/>
      <c r="W1420" s="17"/>
      <c r="X1420" s="17"/>
      <c r="Y1420" s="17"/>
      <c r="Z1420" s="17"/>
      <c r="AA1420" s="17"/>
      <c r="AB1420" s="17"/>
      <c r="AC1420" s="17"/>
      <c r="AD1420" s="17"/>
      <c r="AE1420" s="17"/>
      <c r="AF1420" s="17"/>
      <c r="AG1420" s="17"/>
      <c r="AH1420" s="17"/>
      <c r="AI1420" s="17"/>
      <c r="AJ1420" s="17"/>
      <c r="AK1420" s="17"/>
      <c r="AL1420" s="17"/>
      <c r="AM1420" s="17"/>
      <c r="AN1420" s="17"/>
      <c r="AO1420" s="17"/>
      <c r="AP1420" s="17"/>
      <c r="AQ1420" s="17"/>
      <c r="AR1420" s="17"/>
      <c r="AS1420" s="17"/>
      <c r="AT1420" s="17"/>
      <c r="AU1420" s="17"/>
      <c r="AV1420" s="17"/>
      <c r="AW1420" s="17"/>
      <c r="AX1420" s="17"/>
      <c r="AY1420" s="17"/>
      <c r="AZ1420" s="17"/>
      <c r="BA1420" s="17"/>
      <c r="BB1420" s="17"/>
      <c r="BC1420" s="17"/>
      <c r="BD1420" s="17"/>
      <c r="BE1420" s="17"/>
      <c r="BF1420" s="17"/>
      <c r="BG1420" s="17"/>
      <c r="BH1420" s="17"/>
      <c r="BI1420" s="17"/>
      <c r="BJ1420" s="17"/>
      <c r="BK1420" s="17"/>
      <c r="BL1420" s="17"/>
      <c r="BM1420" s="17"/>
      <c r="BN1420" s="17"/>
      <c r="BO1420" s="17"/>
      <c r="BP1420" s="17"/>
      <c r="BQ1420" s="17"/>
      <c r="BR1420" s="17"/>
      <c r="BS1420" s="17"/>
      <c r="BT1420" s="17"/>
      <c r="BU1420" s="17"/>
      <c r="BV1420" s="17"/>
      <c r="BW1420" s="17"/>
      <c r="BX1420" s="17"/>
      <c r="BY1420" s="17"/>
      <c r="BZ1420" s="17"/>
      <c r="CA1420" s="17"/>
      <c r="CB1420" s="17"/>
      <c r="CC1420" s="17"/>
      <c r="CD1420" s="17"/>
      <c r="CE1420" s="17"/>
      <c r="CF1420" s="17"/>
      <c r="CG1420" s="17"/>
      <c r="CH1420" s="17"/>
      <c r="CI1420" s="17"/>
      <c r="CJ1420" s="17"/>
      <c r="CK1420" s="17"/>
      <c r="CL1420" s="17"/>
      <c r="CM1420" s="17"/>
      <c r="CN1420" s="17"/>
      <c r="CO1420" s="17"/>
      <c r="CP1420" s="17"/>
      <c r="CQ1420" s="17"/>
      <c r="CR1420" s="17"/>
    </row>
    <row r="1421" spans="2:96" x14ac:dyDescent="0.25">
      <c r="B1421" t="s">
        <v>359</v>
      </c>
      <c r="C1421" s="17">
        <v>0.32798238095371501</v>
      </c>
      <c r="D1421" s="17">
        <v>0.38355526760834702</v>
      </c>
      <c r="E1421" s="17">
        <v>0.27204410540231</v>
      </c>
      <c r="F1421" s="17"/>
      <c r="G1421" s="17">
        <v>0.28373294348269001</v>
      </c>
      <c r="H1421" s="17">
        <v>0.303998265572482</v>
      </c>
      <c r="I1421" s="17">
        <v>0.31756549537805401</v>
      </c>
      <c r="J1421" s="17">
        <v>0.34160516666318802</v>
      </c>
      <c r="K1421" s="17">
        <v>0.35072445126302998</v>
      </c>
      <c r="L1421" s="17">
        <v>0.35912680652696699</v>
      </c>
      <c r="M1421" s="17"/>
      <c r="N1421" s="17">
        <v>0.37982264489446699</v>
      </c>
      <c r="O1421" s="17">
        <v>0.357433250821101</v>
      </c>
      <c r="P1421" s="17">
        <v>0.300693801472107</v>
      </c>
      <c r="Q1421" s="17">
        <v>0.26507682023309898</v>
      </c>
      <c r="R1421" s="17"/>
      <c r="S1421" s="17">
        <v>0.30792873888201899</v>
      </c>
      <c r="T1421" s="17">
        <v>0.35017026859883299</v>
      </c>
      <c r="U1421" s="17">
        <v>0.33945910072964403</v>
      </c>
      <c r="V1421" s="17">
        <v>0.329756341607916</v>
      </c>
      <c r="W1421" s="17">
        <v>0.34315060257897601</v>
      </c>
      <c r="X1421" s="17">
        <v>0.29976331113649501</v>
      </c>
      <c r="Y1421" s="17">
        <v>0.31179453237037102</v>
      </c>
      <c r="Z1421" s="17">
        <v>0.31060791857461101</v>
      </c>
      <c r="AA1421" s="17">
        <v>0.33853323409311298</v>
      </c>
      <c r="AB1421" s="17">
        <v>0.32621813872043598</v>
      </c>
      <c r="AC1421" s="17">
        <v>0.37409948288061801</v>
      </c>
      <c r="AD1421" s="17">
        <v>0.29432369508693201</v>
      </c>
      <c r="AE1421" s="17"/>
      <c r="AF1421" s="17">
        <v>0.359793062156614</v>
      </c>
      <c r="AG1421" s="17">
        <v>0.31260755478079899</v>
      </c>
      <c r="AH1421" s="17">
        <v>0.47917130650801398</v>
      </c>
      <c r="AI1421" s="17">
        <v>0.27272356081692201</v>
      </c>
      <c r="AJ1421" s="17">
        <v>0.21817184499335801</v>
      </c>
      <c r="AK1421" s="17"/>
      <c r="AL1421" s="17">
        <v>0.34476462553866699</v>
      </c>
      <c r="AM1421" s="17">
        <v>0.32575769834834201</v>
      </c>
      <c r="AN1421" s="17">
        <v>0.46664082589807498</v>
      </c>
      <c r="AO1421" s="17"/>
      <c r="AP1421" s="17">
        <v>0.27408531254144203</v>
      </c>
      <c r="AQ1421" s="17">
        <v>0.31182175251793298</v>
      </c>
      <c r="AR1421" s="17">
        <v>0.36399563598898799</v>
      </c>
      <c r="AS1421" s="17">
        <v>0.37528460083589399</v>
      </c>
      <c r="AT1421" s="17">
        <v>0.49565214090760001</v>
      </c>
      <c r="AU1421" s="17"/>
      <c r="AV1421" s="17">
        <v>0.17717430870440201</v>
      </c>
      <c r="AW1421" s="17">
        <v>0.291201766235821</v>
      </c>
      <c r="AX1421" s="17">
        <v>0.24871787195374401</v>
      </c>
      <c r="AY1421" s="17">
        <v>0.27247094164371899</v>
      </c>
      <c r="AZ1421" s="17">
        <v>0.27517961478685699</v>
      </c>
      <c r="BA1421" s="17">
        <v>0.32073653796630203</v>
      </c>
      <c r="BB1421" s="17">
        <v>0.30139142778603101</v>
      </c>
      <c r="BC1421" s="17">
        <v>0.314928638956882</v>
      </c>
      <c r="BD1421" s="17">
        <v>0.36301492186224499</v>
      </c>
      <c r="BE1421" s="17">
        <v>0.32869784875726998</v>
      </c>
      <c r="BF1421" s="17">
        <v>0.35665966745703398</v>
      </c>
      <c r="BG1421" s="17">
        <v>0.38089657031333202</v>
      </c>
      <c r="BH1421" s="17">
        <v>0.43949063573042102</v>
      </c>
      <c r="BI1421" s="17">
        <v>0.46298632797559802</v>
      </c>
      <c r="BJ1421" s="17">
        <v>0.48143888913183502</v>
      </c>
      <c r="BK1421" s="17">
        <v>0.48531558479911202</v>
      </c>
      <c r="BL1421" s="17"/>
      <c r="BM1421" s="17">
        <v>0.29993464351697902</v>
      </c>
      <c r="BN1421" s="17">
        <v>0.37446065375348098</v>
      </c>
      <c r="BO1421" s="17">
        <v>0.30232170022164101</v>
      </c>
      <c r="BP1421" s="17">
        <v>0.34069057018159399</v>
      </c>
      <c r="BQ1421" s="17">
        <v>0.30664730385477101</v>
      </c>
      <c r="BR1421" s="17">
        <v>0.25805353172151602</v>
      </c>
      <c r="BS1421" s="17"/>
      <c r="BT1421" s="17">
        <v>0.33817334633226298</v>
      </c>
      <c r="BU1421" s="17">
        <v>0.31957912894551299</v>
      </c>
      <c r="BV1421" s="17"/>
      <c r="BW1421" s="17">
        <v>0.329032583312098</v>
      </c>
      <c r="BX1421" s="17">
        <v>0.374406054796386</v>
      </c>
      <c r="BY1421" s="17"/>
      <c r="BZ1421" s="17">
        <v>0.32684500123469101</v>
      </c>
      <c r="CA1421" s="17">
        <v>0.341364871514445</v>
      </c>
      <c r="CB1421" s="17">
        <v>0.36618646820286799</v>
      </c>
      <c r="CC1421" s="17"/>
      <c r="CD1421" s="17">
        <v>0.34860387245542701</v>
      </c>
      <c r="CE1421" s="17">
        <v>0.18859277832787899</v>
      </c>
      <c r="CF1421" s="17">
        <v>0.35164401901387099</v>
      </c>
      <c r="CG1421" s="17"/>
      <c r="CH1421" s="17">
        <v>0.35427527101582601</v>
      </c>
      <c r="CI1421" s="17">
        <v>0.229657362596598</v>
      </c>
      <c r="CJ1421" s="17">
        <v>0.25998607615831798</v>
      </c>
      <c r="CK1421" s="17"/>
      <c r="CL1421" s="17">
        <v>0.40948984096732299</v>
      </c>
      <c r="CM1421" s="17">
        <v>0.25186810714396501</v>
      </c>
      <c r="CN1421" s="17"/>
      <c r="CO1421" s="17">
        <v>0.53644869283101504</v>
      </c>
      <c r="CP1421" s="17">
        <v>0.354144870708548</v>
      </c>
      <c r="CQ1421" s="17">
        <v>0.30243569568512302</v>
      </c>
      <c r="CR1421" s="17">
        <v>0.251532347720758</v>
      </c>
    </row>
    <row r="1422" spans="2:96" x14ac:dyDescent="0.25">
      <c r="B1422" t="s">
        <v>360</v>
      </c>
      <c r="C1422" s="17">
        <v>0.54616780803071296</v>
      </c>
      <c r="D1422" s="17">
        <v>0.51089381612999096</v>
      </c>
      <c r="E1422" s="17">
        <v>0.581553023737166</v>
      </c>
      <c r="F1422" s="17"/>
      <c r="G1422" s="17">
        <v>0.48779949564827002</v>
      </c>
      <c r="H1422" s="17">
        <v>0.485820304176384</v>
      </c>
      <c r="I1422" s="17">
        <v>0.53260707673102603</v>
      </c>
      <c r="J1422" s="17">
        <v>0.56833138778096903</v>
      </c>
      <c r="K1422" s="17">
        <v>0.584572704577208</v>
      </c>
      <c r="L1422" s="17">
        <v>0.601491754444617</v>
      </c>
      <c r="M1422" s="17"/>
      <c r="N1422" s="17">
        <v>0.49563820125437003</v>
      </c>
      <c r="O1422" s="17">
        <v>0.50030867512619803</v>
      </c>
      <c r="P1422" s="17">
        <v>0.57501020732197194</v>
      </c>
      <c r="Q1422" s="17">
        <v>0.62623493089014304</v>
      </c>
      <c r="R1422" s="17"/>
      <c r="S1422" s="17">
        <v>0.50320694897565998</v>
      </c>
      <c r="T1422" s="17">
        <v>0.54179963770350503</v>
      </c>
      <c r="U1422" s="17">
        <v>0.57399446143964805</v>
      </c>
      <c r="V1422" s="17">
        <v>0.61145540895679096</v>
      </c>
      <c r="W1422" s="17">
        <v>0.49625402118052597</v>
      </c>
      <c r="X1422" s="17">
        <v>0.504895538631567</v>
      </c>
      <c r="Y1422" s="17">
        <v>0.55378583417484195</v>
      </c>
      <c r="Z1422" s="17">
        <v>0.58790023333144603</v>
      </c>
      <c r="AA1422" s="17">
        <v>0.54735841908634197</v>
      </c>
      <c r="AB1422" s="17">
        <v>0.58152601318327302</v>
      </c>
      <c r="AC1422" s="17">
        <v>0.56521627949128395</v>
      </c>
      <c r="AD1422" s="17">
        <v>0.51726801918629295</v>
      </c>
      <c r="AE1422" s="17"/>
      <c r="AF1422" s="17">
        <v>0.55825871606437905</v>
      </c>
      <c r="AG1422" s="17">
        <v>0.54256503601071104</v>
      </c>
      <c r="AH1422" s="17">
        <v>0.46843035192796001</v>
      </c>
      <c r="AI1422" s="17">
        <v>0.68058805960656799</v>
      </c>
      <c r="AJ1422" s="17">
        <v>0.58533415135964395</v>
      </c>
      <c r="AK1422" s="17"/>
      <c r="AL1422" s="17">
        <v>0.56113105236721605</v>
      </c>
      <c r="AM1422" s="17">
        <v>0.52101816540046697</v>
      </c>
      <c r="AN1422" s="17">
        <v>0.44650719877665901</v>
      </c>
      <c r="AO1422" s="17"/>
      <c r="AP1422" s="17">
        <v>0.61236881447392699</v>
      </c>
      <c r="AQ1422" s="17">
        <v>0.56092481623660895</v>
      </c>
      <c r="AR1422" s="17">
        <v>0.49410869670317398</v>
      </c>
      <c r="AS1422" s="17">
        <v>0.46372379020625498</v>
      </c>
      <c r="AT1422" s="17">
        <v>0.361805787344536</v>
      </c>
      <c r="AU1422" s="17"/>
      <c r="AV1422" s="17">
        <v>0.82282569129559802</v>
      </c>
      <c r="AW1422" s="17">
        <v>0.53272465477601505</v>
      </c>
      <c r="AX1422" s="17">
        <v>0.58282568866817597</v>
      </c>
      <c r="AY1422" s="17">
        <v>0.61065247640714404</v>
      </c>
      <c r="AZ1422" s="17">
        <v>0.58337048850963402</v>
      </c>
      <c r="BA1422" s="17">
        <v>0.567262691835831</v>
      </c>
      <c r="BB1422" s="17">
        <v>0.59588126911403605</v>
      </c>
      <c r="BC1422" s="17">
        <v>0.55081244707864396</v>
      </c>
      <c r="BD1422" s="17">
        <v>0.51618199895064298</v>
      </c>
      <c r="BE1422" s="17">
        <v>0.51657931517321998</v>
      </c>
      <c r="BF1422" s="17">
        <v>0.55287738806353204</v>
      </c>
      <c r="BG1422" s="17">
        <v>0.48495340697612199</v>
      </c>
      <c r="BH1422" s="17">
        <v>0.460311010656062</v>
      </c>
      <c r="BI1422" s="17">
        <v>0.49426383574000499</v>
      </c>
      <c r="BJ1422" s="17">
        <v>0.35237679960686003</v>
      </c>
      <c r="BK1422" s="17">
        <v>0.394473731660893</v>
      </c>
      <c r="BL1422" s="17"/>
      <c r="BM1422" s="17">
        <v>0.51651550212941399</v>
      </c>
      <c r="BN1422" s="17">
        <v>0.53162057641212102</v>
      </c>
      <c r="BO1422" s="17">
        <v>0.50582987580718997</v>
      </c>
      <c r="BP1422" s="17">
        <v>0.56913996449774595</v>
      </c>
      <c r="BQ1422" s="17">
        <v>0.61990748336745705</v>
      </c>
      <c r="BR1422" s="17">
        <v>0.62657561347870605</v>
      </c>
      <c r="BS1422" s="17"/>
      <c r="BT1422" s="17">
        <v>0.53720224222813495</v>
      </c>
      <c r="BU1422" s="17">
        <v>0.56063280790502501</v>
      </c>
      <c r="BV1422" s="17"/>
      <c r="BW1422" s="17">
        <v>0.55513192510470799</v>
      </c>
      <c r="BX1422" s="17">
        <v>0.519281528830429</v>
      </c>
      <c r="BY1422" s="17"/>
      <c r="BZ1422" s="17">
        <v>0.55623797575349898</v>
      </c>
      <c r="CA1422" s="17">
        <v>0.52451627288332603</v>
      </c>
      <c r="CB1422" s="17">
        <v>0.443221198592534</v>
      </c>
      <c r="CC1422" s="17"/>
      <c r="CD1422" s="17">
        <v>0.53917116871190096</v>
      </c>
      <c r="CE1422" s="17">
        <v>0.62602590815916404</v>
      </c>
      <c r="CF1422" s="17">
        <v>0.53807145848644999</v>
      </c>
      <c r="CG1422" s="17"/>
      <c r="CH1422" s="17">
        <v>0.53123273127251003</v>
      </c>
      <c r="CI1422" s="17">
        <v>0.60166224658790401</v>
      </c>
      <c r="CJ1422" s="17">
        <v>0.64098896164052599</v>
      </c>
      <c r="CK1422" s="17"/>
      <c r="CL1422" s="17">
        <v>0.51155022946753104</v>
      </c>
      <c r="CM1422" s="17">
        <v>0.58494770426129294</v>
      </c>
      <c r="CN1422" s="17"/>
      <c r="CO1422" s="17">
        <v>0.37425152601773398</v>
      </c>
      <c r="CP1422" s="17">
        <v>0.52934782776993305</v>
      </c>
      <c r="CQ1422" s="17">
        <v>0.56330336060432995</v>
      </c>
      <c r="CR1422" s="17">
        <v>0.60775170173572401</v>
      </c>
    </row>
    <row r="1423" spans="2:96" x14ac:dyDescent="0.25">
      <c r="B1423" t="s">
        <v>361</v>
      </c>
      <c r="C1423" s="17">
        <v>0.10990815097756799</v>
      </c>
      <c r="D1423" s="17">
        <v>8.9482339642147399E-2</v>
      </c>
      <c r="E1423" s="17">
        <v>0.130499576908299</v>
      </c>
      <c r="F1423" s="17"/>
      <c r="G1423" s="17">
        <v>0.20965769374405599</v>
      </c>
      <c r="H1423" s="17">
        <v>0.173854273685316</v>
      </c>
      <c r="I1423" s="17">
        <v>0.13152282314885</v>
      </c>
      <c r="J1423" s="17">
        <v>7.4617547521475897E-2</v>
      </c>
      <c r="K1423" s="17">
        <v>6.4702844159761602E-2</v>
      </c>
      <c r="L1423" s="17">
        <v>3.2804233729476398E-2</v>
      </c>
      <c r="M1423" s="17"/>
      <c r="N1423" s="17">
        <v>0.106208865788636</v>
      </c>
      <c r="O1423" s="17">
        <v>0.131214587507341</v>
      </c>
      <c r="P1423" s="17">
        <v>0.10868867719254199</v>
      </c>
      <c r="Q1423" s="17">
        <v>9.1830845654186699E-2</v>
      </c>
      <c r="R1423" s="17"/>
      <c r="S1423" s="17">
        <v>0.160120988617245</v>
      </c>
      <c r="T1423" s="17">
        <v>9.19494706029612E-2</v>
      </c>
      <c r="U1423" s="17">
        <v>7.9458246945053004E-2</v>
      </c>
      <c r="V1423" s="17">
        <v>5.8788249435292497E-2</v>
      </c>
      <c r="W1423" s="17">
        <v>0.145246310980265</v>
      </c>
      <c r="X1423" s="17">
        <v>0.17058054574734299</v>
      </c>
      <c r="Y1423" s="17">
        <v>0.117308170704034</v>
      </c>
      <c r="Z1423" s="17">
        <v>8.9489378189503893E-2</v>
      </c>
      <c r="AA1423" s="17">
        <v>9.5087282042921703E-2</v>
      </c>
      <c r="AB1423" s="17">
        <v>8.7128082137648194E-2</v>
      </c>
      <c r="AC1423" s="17">
        <v>6.0684237628097097E-2</v>
      </c>
      <c r="AD1423" s="17">
        <v>0.13649787489745099</v>
      </c>
      <c r="AE1423" s="17"/>
      <c r="AF1423" s="17">
        <v>7.0955241989514195E-2</v>
      </c>
      <c r="AG1423" s="17">
        <v>0.127609882611533</v>
      </c>
      <c r="AH1423" s="17">
        <v>3.4532055807228797E-2</v>
      </c>
      <c r="AI1423" s="17">
        <v>4.6688379576509398E-2</v>
      </c>
      <c r="AJ1423" s="17">
        <v>0.179870778311953</v>
      </c>
      <c r="AK1423" s="17"/>
      <c r="AL1423" s="17">
        <v>8.7179774114778494E-2</v>
      </c>
      <c r="AM1423" s="17">
        <v>0.135961389838506</v>
      </c>
      <c r="AN1423" s="17">
        <v>8.0544781089999101E-2</v>
      </c>
      <c r="AO1423" s="17"/>
      <c r="AP1423" s="17">
        <v>0.105613691202181</v>
      </c>
      <c r="AQ1423" s="17">
        <v>0.108016266678981</v>
      </c>
      <c r="AR1423" s="17">
        <v>0.11892290467512701</v>
      </c>
      <c r="AS1423" s="17">
        <v>0.150428918343567</v>
      </c>
      <c r="AT1423" s="17">
        <v>0.114406862661605</v>
      </c>
      <c r="AU1423" s="17"/>
      <c r="AV1423" s="17">
        <v>0</v>
      </c>
      <c r="AW1423" s="17">
        <v>0.176073578988164</v>
      </c>
      <c r="AX1423" s="17">
        <v>0.15275124739885701</v>
      </c>
      <c r="AY1423" s="17">
        <v>0.10088148534413401</v>
      </c>
      <c r="AZ1423" s="17">
        <v>0.131159322868657</v>
      </c>
      <c r="BA1423" s="17">
        <v>8.8286866326690999E-2</v>
      </c>
      <c r="BB1423" s="17">
        <v>7.1797770865752203E-2</v>
      </c>
      <c r="BC1423" s="17">
        <v>0.120590389167713</v>
      </c>
      <c r="BD1423" s="17">
        <v>0.107858875960121</v>
      </c>
      <c r="BE1423" s="17">
        <v>0.134610795891419</v>
      </c>
      <c r="BF1423" s="17">
        <v>7.4707512355285194E-2</v>
      </c>
      <c r="BG1423" s="17">
        <v>0.122432932357928</v>
      </c>
      <c r="BH1423" s="17">
        <v>8.8216888651998504E-2</v>
      </c>
      <c r="BI1423" s="17">
        <v>4.27498362843962E-2</v>
      </c>
      <c r="BJ1423" s="17">
        <v>0.12841891009659701</v>
      </c>
      <c r="BK1423" s="17">
        <v>0.12021068353999501</v>
      </c>
      <c r="BL1423" s="17"/>
      <c r="BM1423" s="17">
        <v>0.15885003697661601</v>
      </c>
      <c r="BN1423" s="17">
        <v>8.0570178127164396E-2</v>
      </c>
      <c r="BO1423" s="17">
        <v>0.15849454787390499</v>
      </c>
      <c r="BP1423" s="17">
        <v>8.26741927837953E-2</v>
      </c>
      <c r="BQ1423" s="17">
        <v>6.8327371034299395E-2</v>
      </c>
      <c r="BR1423" s="17">
        <v>0.115370854799778</v>
      </c>
      <c r="BS1423" s="17"/>
      <c r="BT1423" s="17">
        <v>0.10788851859202001</v>
      </c>
      <c r="BU1423" s="17">
        <v>0.11045142138217599</v>
      </c>
      <c r="BV1423" s="17"/>
      <c r="BW1423" s="17">
        <v>0.10150826524084899</v>
      </c>
      <c r="BX1423" s="17">
        <v>9.2328333121267994E-2</v>
      </c>
      <c r="BY1423" s="17"/>
      <c r="BZ1423" s="17">
        <v>0.100258514233922</v>
      </c>
      <c r="CA1423" s="17">
        <v>0.124003618666763</v>
      </c>
      <c r="CB1423" s="17">
        <v>0.16115471247207699</v>
      </c>
      <c r="CC1423" s="17"/>
      <c r="CD1423" s="17">
        <v>9.4653717007415095E-2</v>
      </c>
      <c r="CE1423" s="17">
        <v>0.16404824733537901</v>
      </c>
      <c r="CF1423" s="17">
        <v>0.100150986312507</v>
      </c>
      <c r="CG1423" s="17"/>
      <c r="CH1423" s="17">
        <v>9.8833939510039603E-2</v>
      </c>
      <c r="CI1423" s="17">
        <v>0.153098392220304</v>
      </c>
      <c r="CJ1423" s="17">
        <v>9.3162510214890706E-2</v>
      </c>
      <c r="CK1423" s="17"/>
      <c r="CL1423" s="17">
        <v>7.4035305680464403E-2</v>
      </c>
      <c r="CM1423" s="17">
        <v>0.13952353983790899</v>
      </c>
      <c r="CN1423" s="17"/>
      <c r="CO1423" s="17">
        <v>8.9299781151250507E-2</v>
      </c>
      <c r="CP1423" s="17">
        <v>9.9277008594136504E-2</v>
      </c>
      <c r="CQ1423" s="17">
        <v>0.113176667902272</v>
      </c>
      <c r="CR1423" s="17">
        <v>0.131399771978567</v>
      </c>
    </row>
    <row r="1424" spans="2:96" x14ac:dyDescent="0.25">
      <c r="B1424" t="s">
        <v>175</v>
      </c>
      <c r="C1424" s="17">
        <v>1.5941660038004599E-2</v>
      </c>
      <c r="D1424" s="17">
        <v>1.6068576619515301E-2</v>
      </c>
      <c r="E1424" s="17">
        <v>1.59032939522251E-2</v>
      </c>
      <c r="F1424" s="17"/>
      <c r="G1424" s="17">
        <v>1.8809867124984701E-2</v>
      </c>
      <c r="H1424" s="17">
        <v>3.6327156565817802E-2</v>
      </c>
      <c r="I1424" s="17">
        <v>1.8304604742069401E-2</v>
      </c>
      <c r="J1424" s="17">
        <v>1.5445898034366801E-2</v>
      </c>
      <c r="K1424" s="17">
        <v>0</v>
      </c>
      <c r="L1424" s="17">
        <v>6.57720529894016E-3</v>
      </c>
      <c r="M1424" s="17"/>
      <c r="N1424" s="17">
        <v>1.8330288062527199E-2</v>
      </c>
      <c r="O1424" s="17">
        <v>1.10434865453602E-2</v>
      </c>
      <c r="P1424" s="17">
        <v>1.56073140133788E-2</v>
      </c>
      <c r="Q1424" s="17">
        <v>1.68574032225705E-2</v>
      </c>
      <c r="R1424" s="17"/>
      <c r="S1424" s="17">
        <v>2.8743323525076501E-2</v>
      </c>
      <c r="T1424" s="17">
        <v>1.6080623094700999E-2</v>
      </c>
      <c r="U1424" s="17">
        <v>7.0881908856546298E-3</v>
      </c>
      <c r="V1424" s="17">
        <v>0</v>
      </c>
      <c r="W1424" s="17">
        <v>1.53490652602327E-2</v>
      </c>
      <c r="X1424" s="17">
        <v>2.4760604484595699E-2</v>
      </c>
      <c r="Y1424" s="17">
        <v>1.7111462750753401E-2</v>
      </c>
      <c r="Z1424" s="17">
        <v>1.2002469904438399E-2</v>
      </c>
      <c r="AA1424" s="17">
        <v>1.9021064777623099E-2</v>
      </c>
      <c r="AB1424" s="17">
        <v>5.1277659586426404E-3</v>
      </c>
      <c r="AC1424" s="17">
        <v>0</v>
      </c>
      <c r="AD1424" s="17">
        <v>5.1910410829324002E-2</v>
      </c>
      <c r="AE1424" s="17"/>
      <c r="AF1424" s="17">
        <v>1.09929797894923E-2</v>
      </c>
      <c r="AG1424" s="17">
        <v>1.72175265969573E-2</v>
      </c>
      <c r="AH1424" s="17">
        <v>1.78662857567971E-2</v>
      </c>
      <c r="AI1424" s="17">
        <v>0</v>
      </c>
      <c r="AJ1424" s="17">
        <v>1.66232253350454E-2</v>
      </c>
      <c r="AK1424" s="17"/>
      <c r="AL1424" s="17">
        <v>6.9245479793392699E-3</v>
      </c>
      <c r="AM1424" s="17">
        <v>1.7262746412685801E-2</v>
      </c>
      <c r="AN1424" s="17">
        <v>6.3071942352660899E-3</v>
      </c>
      <c r="AO1424" s="17"/>
      <c r="AP1424" s="17">
        <v>7.9321817824497005E-3</v>
      </c>
      <c r="AQ1424" s="17">
        <v>1.92371645664773E-2</v>
      </c>
      <c r="AR1424" s="17">
        <v>2.2972762632711301E-2</v>
      </c>
      <c r="AS1424" s="17">
        <v>1.05626906142837E-2</v>
      </c>
      <c r="AT1424" s="17">
        <v>2.8135209086259098E-2</v>
      </c>
      <c r="AU1424" s="17"/>
      <c r="AV1424" s="17">
        <v>0</v>
      </c>
      <c r="AW1424" s="17">
        <v>0</v>
      </c>
      <c r="AX1424" s="17">
        <v>1.5705191979222499E-2</v>
      </c>
      <c r="AY1424" s="17">
        <v>1.5995096605003801E-2</v>
      </c>
      <c r="AZ1424" s="17">
        <v>1.0290573834852299E-2</v>
      </c>
      <c r="BA1424" s="17">
        <v>2.3713903871176199E-2</v>
      </c>
      <c r="BB1424" s="17">
        <v>3.0929532234180799E-2</v>
      </c>
      <c r="BC1424" s="17">
        <v>1.3668524796761001E-2</v>
      </c>
      <c r="BD1424" s="17">
        <v>1.29442032269912E-2</v>
      </c>
      <c r="BE1424" s="17">
        <v>2.01120401780907E-2</v>
      </c>
      <c r="BF1424" s="17">
        <v>1.5755432124149E-2</v>
      </c>
      <c r="BG1424" s="17">
        <v>1.1717090352619201E-2</v>
      </c>
      <c r="BH1424" s="17">
        <v>1.1981464961518201E-2</v>
      </c>
      <c r="BI1424" s="17">
        <v>0</v>
      </c>
      <c r="BJ1424" s="17">
        <v>3.7765401164708202E-2</v>
      </c>
      <c r="BK1424" s="17">
        <v>0</v>
      </c>
      <c r="BL1424" s="17"/>
      <c r="BM1424" s="17">
        <v>2.4699817376990299E-2</v>
      </c>
      <c r="BN1424" s="17">
        <v>1.3348591707233799E-2</v>
      </c>
      <c r="BO1424" s="17">
        <v>3.3353876097263903E-2</v>
      </c>
      <c r="BP1424" s="17">
        <v>7.4952725368646099E-3</v>
      </c>
      <c r="BQ1424" s="17">
        <v>5.1178417434726304E-3</v>
      </c>
      <c r="BR1424" s="17">
        <v>0</v>
      </c>
      <c r="BS1424" s="17"/>
      <c r="BT1424" s="17">
        <v>1.6735892847582499E-2</v>
      </c>
      <c r="BU1424" s="17">
        <v>9.3366417672858509E-3</v>
      </c>
      <c r="BV1424" s="17"/>
      <c r="BW1424" s="17">
        <v>1.43272263423447E-2</v>
      </c>
      <c r="BX1424" s="17">
        <v>1.3984083251916701E-2</v>
      </c>
      <c r="BY1424" s="17"/>
      <c r="BZ1424" s="17">
        <v>1.6658508777888201E-2</v>
      </c>
      <c r="CA1424" s="17">
        <v>1.0115236935466501E-2</v>
      </c>
      <c r="CB1424" s="17">
        <v>2.94376207325221E-2</v>
      </c>
      <c r="CC1424" s="17"/>
      <c r="CD1424" s="17">
        <v>1.7571241825256802E-2</v>
      </c>
      <c r="CE1424" s="17">
        <v>2.1333066177578099E-2</v>
      </c>
      <c r="CF1424" s="17">
        <v>1.0133536187172301E-2</v>
      </c>
      <c r="CG1424" s="17"/>
      <c r="CH1424" s="17">
        <v>1.5658058201624799E-2</v>
      </c>
      <c r="CI1424" s="17">
        <v>1.5581998595194199E-2</v>
      </c>
      <c r="CJ1424" s="17">
        <v>5.8624519862648904E-3</v>
      </c>
      <c r="CK1424" s="17"/>
      <c r="CL1424" s="17">
        <v>4.92462388468232E-3</v>
      </c>
      <c r="CM1424" s="17">
        <v>2.3660648756831899E-2</v>
      </c>
      <c r="CN1424" s="17"/>
      <c r="CO1424" s="17">
        <v>0</v>
      </c>
      <c r="CP1424" s="17">
        <v>1.7230292927381902E-2</v>
      </c>
      <c r="CQ1424" s="17">
        <v>2.1084275808274901E-2</v>
      </c>
      <c r="CR1424" s="17">
        <v>9.3161785649511202E-3</v>
      </c>
    </row>
    <row r="1425" spans="2:96" x14ac:dyDescent="0.25">
      <c r="C1425" s="17"/>
      <c r="D1425" s="17"/>
      <c r="E1425" s="17"/>
      <c r="F1425" s="17"/>
      <c r="G1425" s="17"/>
      <c r="H1425" s="17"/>
      <c r="I1425" s="17"/>
      <c r="J1425" s="17"/>
      <c r="K1425" s="17"/>
      <c r="L1425" s="17"/>
      <c r="M1425" s="17"/>
      <c r="N1425" s="17"/>
      <c r="O1425" s="17"/>
      <c r="P1425" s="17"/>
      <c r="Q1425" s="17"/>
      <c r="R1425" s="17"/>
      <c r="S1425" s="17"/>
      <c r="T1425" s="17"/>
      <c r="U1425" s="17"/>
      <c r="V1425" s="17"/>
      <c r="W1425" s="17"/>
      <c r="X1425" s="17"/>
      <c r="Y1425" s="17"/>
      <c r="Z1425" s="17"/>
      <c r="AA1425" s="17"/>
      <c r="AB1425" s="17"/>
      <c r="AC1425" s="17"/>
      <c r="AD1425" s="17"/>
      <c r="AE1425" s="17"/>
      <c r="AF1425" s="17"/>
      <c r="AG1425" s="17"/>
      <c r="AH1425" s="17"/>
      <c r="AI1425" s="17"/>
      <c r="AJ1425" s="17"/>
      <c r="AK1425" s="17"/>
      <c r="AL1425" s="17"/>
      <c r="AM1425" s="17"/>
      <c r="AN1425" s="17"/>
      <c r="AO1425" s="17"/>
      <c r="AP1425" s="17"/>
      <c r="AQ1425" s="17"/>
      <c r="AR1425" s="17"/>
      <c r="AS1425" s="17"/>
      <c r="AT1425" s="17"/>
      <c r="AU1425" s="17"/>
      <c r="AV1425" s="17"/>
      <c r="AW1425" s="17"/>
      <c r="AX1425" s="17"/>
      <c r="AY1425" s="17"/>
      <c r="AZ1425" s="17"/>
      <c r="BA1425" s="17"/>
      <c r="BB1425" s="17"/>
      <c r="BC1425" s="17"/>
      <c r="BD1425" s="17"/>
      <c r="BE1425" s="17"/>
      <c r="BF1425" s="17"/>
      <c r="BG1425" s="17"/>
      <c r="BH1425" s="17"/>
      <c r="BI1425" s="17"/>
      <c r="BJ1425" s="17"/>
      <c r="BK1425" s="17"/>
      <c r="BL1425" s="17"/>
      <c r="BM1425" s="17"/>
      <c r="BN1425" s="17"/>
      <c r="BO1425" s="17"/>
      <c r="BP1425" s="17"/>
      <c r="BQ1425" s="17"/>
      <c r="BR1425" s="17"/>
      <c r="BS1425" s="17"/>
      <c r="BT1425" s="17"/>
      <c r="BU1425" s="17"/>
      <c r="BV1425" s="17"/>
      <c r="BW1425" s="17"/>
      <c r="BX1425" s="17"/>
      <c r="BY1425" s="17"/>
      <c r="BZ1425" s="17"/>
      <c r="CA1425" s="17"/>
      <c r="CB1425" s="17"/>
      <c r="CC1425" s="17"/>
      <c r="CD1425" s="17"/>
      <c r="CE1425" s="17"/>
      <c r="CF1425" s="17"/>
      <c r="CG1425" s="17"/>
      <c r="CH1425" s="17"/>
      <c r="CI1425" s="17"/>
      <c r="CJ1425" s="17"/>
      <c r="CK1425" s="17"/>
      <c r="CL1425" s="17"/>
      <c r="CM1425" s="17"/>
      <c r="CN1425" s="17"/>
      <c r="CO1425" s="17"/>
      <c r="CP1425" s="17"/>
      <c r="CQ1425" s="17"/>
      <c r="CR1425" s="17"/>
    </row>
    <row r="1426" spans="2:96" x14ac:dyDescent="0.25">
      <c r="B1426" s="6" t="s">
        <v>621</v>
      </c>
      <c r="C1426" s="17"/>
      <c r="D1426" s="17"/>
      <c r="E1426" s="17"/>
      <c r="F1426" s="17"/>
      <c r="G1426" s="17"/>
      <c r="H1426" s="17"/>
      <c r="I1426" s="17"/>
      <c r="J1426" s="17"/>
      <c r="K1426" s="17"/>
      <c r="L1426" s="17"/>
      <c r="M1426" s="17"/>
      <c r="N1426" s="17"/>
      <c r="O1426" s="17"/>
      <c r="P1426" s="17"/>
      <c r="Q1426" s="17"/>
      <c r="R1426" s="17"/>
      <c r="S1426" s="17"/>
      <c r="T1426" s="17"/>
      <c r="U1426" s="17"/>
      <c r="V1426" s="17"/>
      <c r="W1426" s="17"/>
      <c r="X1426" s="17"/>
      <c r="Y1426" s="17"/>
      <c r="Z1426" s="17"/>
      <c r="AA1426" s="17"/>
      <c r="AB1426" s="17"/>
      <c r="AC1426" s="17"/>
      <c r="AD1426" s="17"/>
      <c r="AE1426" s="17"/>
      <c r="AF1426" s="17"/>
      <c r="AG1426" s="17"/>
      <c r="AH1426" s="17"/>
      <c r="AI1426" s="17"/>
      <c r="AJ1426" s="17"/>
      <c r="AK1426" s="17"/>
      <c r="AL1426" s="17"/>
      <c r="AM1426" s="17"/>
      <c r="AN1426" s="17"/>
      <c r="AO1426" s="17"/>
      <c r="AP1426" s="17"/>
      <c r="AQ1426" s="17"/>
      <c r="AR1426" s="17"/>
      <c r="AS1426" s="17"/>
      <c r="AT1426" s="17"/>
      <c r="AU1426" s="17"/>
      <c r="AV1426" s="17"/>
      <c r="AW1426" s="17"/>
      <c r="AX1426" s="17"/>
      <c r="AY1426" s="17"/>
      <c r="AZ1426" s="17"/>
      <c r="BA1426" s="17"/>
      <c r="BB1426" s="17"/>
      <c r="BC1426" s="17"/>
      <c r="BD1426" s="17"/>
      <c r="BE1426" s="17"/>
      <c r="BF1426" s="17"/>
      <c r="BG1426" s="17"/>
      <c r="BH1426" s="17"/>
      <c r="BI1426" s="17"/>
      <c r="BJ1426" s="17"/>
      <c r="BK1426" s="17"/>
      <c r="BL1426" s="17"/>
      <c r="BM1426" s="17"/>
      <c r="BN1426" s="17"/>
      <c r="BO1426" s="17"/>
      <c r="BP1426" s="17"/>
      <c r="BQ1426" s="17"/>
      <c r="BR1426" s="17"/>
      <c r="BS1426" s="17"/>
      <c r="BT1426" s="17"/>
      <c r="BU1426" s="17"/>
      <c r="BV1426" s="17"/>
      <c r="BW1426" s="17"/>
      <c r="BX1426" s="17"/>
      <c r="BY1426" s="17"/>
      <c r="BZ1426" s="17"/>
      <c r="CA1426" s="17"/>
      <c r="CB1426" s="17"/>
      <c r="CC1426" s="17"/>
      <c r="CD1426" s="17"/>
      <c r="CE1426" s="17"/>
      <c r="CF1426" s="17"/>
      <c r="CG1426" s="17"/>
      <c r="CH1426" s="17"/>
      <c r="CI1426" s="17"/>
      <c r="CJ1426" s="17"/>
      <c r="CK1426" s="17"/>
      <c r="CL1426" s="17"/>
      <c r="CM1426" s="17"/>
      <c r="CN1426" s="17"/>
      <c r="CO1426" s="17"/>
      <c r="CP1426" s="17"/>
      <c r="CQ1426" s="17"/>
      <c r="CR1426" s="17"/>
    </row>
    <row r="1427" spans="2:96" x14ac:dyDescent="0.25">
      <c r="B1427" s="24" t="s">
        <v>123</v>
      </c>
      <c r="C1427" s="17"/>
      <c r="D1427" s="17"/>
      <c r="E1427" s="17"/>
      <c r="F1427" s="17"/>
      <c r="G1427" s="17"/>
      <c r="H1427" s="17"/>
      <c r="I1427" s="17"/>
      <c r="J1427" s="17"/>
      <c r="K1427" s="17"/>
      <c r="L1427" s="17"/>
      <c r="M1427" s="17"/>
      <c r="N1427" s="17"/>
      <c r="O1427" s="17"/>
      <c r="P1427" s="17"/>
      <c r="Q1427" s="17"/>
      <c r="R1427" s="17"/>
      <c r="S1427" s="17"/>
      <c r="T1427" s="17"/>
      <c r="U1427" s="17"/>
      <c r="V1427" s="17"/>
      <c r="W1427" s="17"/>
      <c r="X1427" s="17"/>
      <c r="Y1427" s="17"/>
      <c r="Z1427" s="17"/>
      <c r="AA1427" s="17"/>
      <c r="AB1427" s="17"/>
      <c r="AC1427" s="17"/>
      <c r="AD1427" s="17"/>
      <c r="AE1427" s="17"/>
      <c r="AF1427" s="17"/>
      <c r="AG1427" s="17"/>
      <c r="AH1427" s="17"/>
      <c r="AI1427" s="17"/>
      <c r="AJ1427" s="17"/>
      <c r="AK1427" s="17"/>
      <c r="AL1427" s="17"/>
      <c r="AM1427" s="17"/>
      <c r="AN1427" s="17"/>
      <c r="AO1427" s="17"/>
      <c r="AP1427" s="17"/>
      <c r="AQ1427" s="17"/>
      <c r="AR1427" s="17"/>
      <c r="AS1427" s="17"/>
      <c r="AT1427" s="17"/>
      <c r="AU1427" s="17"/>
      <c r="AV1427" s="17"/>
      <c r="AW1427" s="17"/>
      <c r="AX1427" s="17"/>
      <c r="AY1427" s="17"/>
      <c r="AZ1427" s="17"/>
      <c r="BA1427" s="17"/>
      <c r="BB1427" s="17"/>
      <c r="BC1427" s="17"/>
      <c r="BD1427" s="17"/>
      <c r="BE1427" s="17"/>
      <c r="BF1427" s="17"/>
      <c r="BG1427" s="17"/>
      <c r="BH1427" s="17"/>
      <c r="BI1427" s="17"/>
      <c r="BJ1427" s="17"/>
      <c r="BK1427" s="17"/>
      <c r="BL1427" s="17"/>
      <c r="BM1427" s="17"/>
      <c r="BN1427" s="17"/>
      <c r="BO1427" s="17"/>
      <c r="BP1427" s="17"/>
      <c r="BQ1427" s="17"/>
      <c r="BR1427" s="17"/>
      <c r="BS1427" s="17"/>
      <c r="BT1427" s="17"/>
      <c r="BU1427" s="17"/>
      <c r="BV1427" s="17"/>
      <c r="BW1427" s="17"/>
      <c r="BX1427" s="17"/>
      <c r="BY1427" s="17"/>
      <c r="BZ1427" s="17"/>
      <c r="CA1427" s="17"/>
      <c r="CB1427" s="17"/>
      <c r="CC1427" s="17"/>
      <c r="CD1427" s="17"/>
      <c r="CE1427" s="17"/>
      <c r="CF1427" s="17"/>
      <c r="CG1427" s="17"/>
      <c r="CH1427" s="17"/>
      <c r="CI1427" s="17"/>
      <c r="CJ1427" s="17"/>
      <c r="CK1427" s="17"/>
      <c r="CL1427" s="17"/>
      <c r="CM1427" s="17"/>
      <c r="CN1427" s="17"/>
      <c r="CO1427" s="17"/>
      <c r="CP1427" s="17"/>
      <c r="CQ1427" s="17"/>
      <c r="CR1427" s="17"/>
    </row>
    <row r="1428" spans="2:96" x14ac:dyDescent="0.25">
      <c r="B1428" t="s">
        <v>614</v>
      </c>
      <c r="C1428" s="17">
        <v>0.30281823926326401</v>
      </c>
      <c r="D1428" s="17">
        <v>0.31992368654000902</v>
      </c>
      <c r="E1428" s="17">
        <v>0.285571861007061</v>
      </c>
      <c r="F1428" s="17"/>
      <c r="G1428" s="17">
        <v>0.25409052699051299</v>
      </c>
      <c r="H1428" s="17">
        <v>0.30117570642404201</v>
      </c>
      <c r="I1428" s="17">
        <v>0.30073602260320498</v>
      </c>
      <c r="J1428" s="17">
        <v>0.356184550398565</v>
      </c>
      <c r="K1428" s="17">
        <v>0.34821260590223901</v>
      </c>
      <c r="L1428" s="17">
        <v>0.26423986518139803</v>
      </c>
      <c r="M1428" s="17"/>
      <c r="N1428" s="17">
        <v>0.27432177477529401</v>
      </c>
      <c r="O1428" s="17">
        <v>0.32267358581535599</v>
      </c>
      <c r="P1428" s="17">
        <v>0.29754891643055298</v>
      </c>
      <c r="Q1428" s="17">
        <v>0.31693506077094402</v>
      </c>
      <c r="R1428" s="17"/>
      <c r="S1428" s="17">
        <v>0.28476119962678897</v>
      </c>
      <c r="T1428" s="17">
        <v>0.30329531967175699</v>
      </c>
      <c r="U1428" s="17">
        <v>0.24512465162309399</v>
      </c>
      <c r="V1428" s="17">
        <v>0.30750801883209999</v>
      </c>
      <c r="W1428" s="17">
        <v>0.29174499745064503</v>
      </c>
      <c r="X1428" s="17">
        <v>0.27778667761690201</v>
      </c>
      <c r="Y1428" s="17">
        <v>0.33753105900118502</v>
      </c>
      <c r="Z1428" s="17">
        <v>0.43263942120363902</v>
      </c>
      <c r="AA1428" s="17">
        <v>0.304392080192388</v>
      </c>
      <c r="AB1428" s="17">
        <v>0.31390295647275501</v>
      </c>
      <c r="AC1428" s="17">
        <v>0.34589103012429701</v>
      </c>
      <c r="AD1428" s="17">
        <v>0.249763291003298</v>
      </c>
      <c r="AE1428" s="17"/>
      <c r="AF1428" s="17">
        <v>0.323960658204897</v>
      </c>
      <c r="AG1428" s="17">
        <v>0.32955953219366402</v>
      </c>
      <c r="AH1428" s="17">
        <v>0.29943140938828799</v>
      </c>
      <c r="AI1428" s="17">
        <v>0.27702699493321697</v>
      </c>
      <c r="AJ1428" s="17">
        <v>0.23830687518451399</v>
      </c>
      <c r="AK1428" s="17"/>
      <c r="AL1428" s="17">
        <v>0.322463652428359</v>
      </c>
      <c r="AM1428" s="17">
        <v>0.31809230957652901</v>
      </c>
      <c r="AN1428" s="17">
        <v>0.30069933327498699</v>
      </c>
      <c r="AO1428" s="17"/>
      <c r="AP1428" s="17">
        <v>0.27547013913865398</v>
      </c>
      <c r="AQ1428" s="17">
        <v>0.31205602023124601</v>
      </c>
      <c r="AR1428" s="17">
        <v>0.325347753761009</v>
      </c>
      <c r="AS1428" s="17">
        <v>0.28245244851368601</v>
      </c>
      <c r="AT1428" s="17">
        <v>0.415193629370121</v>
      </c>
      <c r="AU1428" s="17"/>
      <c r="AV1428" s="17">
        <v>0.334768686323765</v>
      </c>
      <c r="AW1428" s="17">
        <v>0.34645553080852698</v>
      </c>
      <c r="AX1428" s="17">
        <v>0.28317457336240098</v>
      </c>
      <c r="AY1428" s="17">
        <v>0.32070052871542098</v>
      </c>
      <c r="AZ1428" s="17">
        <v>0.28994706737186599</v>
      </c>
      <c r="BA1428" s="17">
        <v>0.318382465241065</v>
      </c>
      <c r="BB1428" s="17">
        <v>0.24121093762854401</v>
      </c>
      <c r="BC1428" s="17">
        <v>0.384686219330303</v>
      </c>
      <c r="BD1428" s="17">
        <v>0.21619093025237099</v>
      </c>
      <c r="BE1428" s="17">
        <v>0.28109214830217399</v>
      </c>
      <c r="BF1428" s="17">
        <v>0.35448928242982702</v>
      </c>
      <c r="BG1428" s="17">
        <v>0.33388798232500999</v>
      </c>
      <c r="BH1428" s="17">
        <v>0.27990154002117101</v>
      </c>
      <c r="BI1428" s="17">
        <v>0.30955463861604099</v>
      </c>
      <c r="BJ1428" s="17">
        <v>0.26324839276970702</v>
      </c>
      <c r="BK1428" s="17">
        <v>0.41309436667103699</v>
      </c>
      <c r="BL1428" s="17"/>
      <c r="BM1428" s="17">
        <v>0.339743256819384</v>
      </c>
      <c r="BN1428" s="17">
        <v>0.30472283605242501</v>
      </c>
      <c r="BO1428" s="17">
        <v>0.33280662133178501</v>
      </c>
      <c r="BP1428" s="17">
        <v>0.250170209156377</v>
      </c>
      <c r="BQ1428" s="17">
        <v>0.29544133717023702</v>
      </c>
      <c r="BR1428" s="17">
        <v>0.26831238328424101</v>
      </c>
      <c r="BS1428" s="17"/>
      <c r="BT1428" s="17">
        <v>0.30278343334344698</v>
      </c>
      <c r="BU1428" s="17">
        <v>0.31094531594959701</v>
      </c>
      <c r="BV1428" s="17"/>
      <c r="BW1428" s="17">
        <v>0.29261194378406902</v>
      </c>
      <c r="BX1428" s="17">
        <v>0.318999655194318</v>
      </c>
      <c r="BY1428" s="17"/>
      <c r="BZ1428" s="17">
        <v>0.30066550476681297</v>
      </c>
      <c r="CA1428" s="17">
        <v>0.29903779734120101</v>
      </c>
      <c r="CB1428" s="17">
        <v>0.347835454085477</v>
      </c>
      <c r="CC1428" s="17"/>
      <c r="CD1428" s="17">
        <v>0.29759192528640399</v>
      </c>
      <c r="CE1428" s="17">
        <v>0.323906314671915</v>
      </c>
      <c r="CF1428" s="17">
        <v>0.33972110962942098</v>
      </c>
      <c r="CG1428" s="17"/>
      <c r="CH1428" s="17">
        <v>0.29534515428036801</v>
      </c>
      <c r="CI1428" s="17">
        <v>0.329150476174013</v>
      </c>
      <c r="CJ1428" s="17">
        <v>0.33558831501836101</v>
      </c>
      <c r="CK1428" s="17"/>
      <c r="CL1428" s="17">
        <v>0.31527237728955898</v>
      </c>
      <c r="CM1428" s="17">
        <v>0.30072363584033801</v>
      </c>
      <c r="CN1428" s="17"/>
      <c r="CO1428" s="17">
        <v>0.31845187869806002</v>
      </c>
      <c r="CP1428" s="17">
        <v>0.28506080413958501</v>
      </c>
      <c r="CQ1428" s="17">
        <v>0.31790488459709698</v>
      </c>
      <c r="CR1428" s="17">
        <v>0.30179592152349499</v>
      </c>
    </row>
    <row r="1429" spans="2:96" x14ac:dyDescent="0.25">
      <c r="B1429" t="s">
        <v>615</v>
      </c>
      <c r="C1429" s="17">
        <v>0.45576983416657402</v>
      </c>
      <c r="D1429" s="17">
        <v>0.44352235063529899</v>
      </c>
      <c r="E1429" s="17">
        <v>0.46918599369292302</v>
      </c>
      <c r="F1429" s="17"/>
      <c r="G1429" s="17">
        <v>0.46960361214357499</v>
      </c>
      <c r="H1429" s="17">
        <v>0.44711400593702</v>
      </c>
      <c r="I1429" s="17">
        <v>0.47915503832790601</v>
      </c>
      <c r="J1429" s="17">
        <v>0.41496206904035599</v>
      </c>
      <c r="K1429" s="17">
        <v>0.44272300253096603</v>
      </c>
      <c r="L1429" s="17">
        <v>0.47667029413233297</v>
      </c>
      <c r="M1429" s="17"/>
      <c r="N1429" s="17">
        <v>0.49953702699440999</v>
      </c>
      <c r="O1429" s="17">
        <v>0.461284319026252</v>
      </c>
      <c r="P1429" s="17">
        <v>0.45921398808557701</v>
      </c>
      <c r="Q1429" s="17">
        <v>0.40478383251861899</v>
      </c>
      <c r="R1429" s="17"/>
      <c r="S1429" s="17">
        <v>0.49508816884887102</v>
      </c>
      <c r="T1429" s="17">
        <v>0.44887740451860098</v>
      </c>
      <c r="U1429" s="17">
        <v>0.53326177539975606</v>
      </c>
      <c r="V1429" s="17">
        <v>0.50523979042943701</v>
      </c>
      <c r="W1429" s="17">
        <v>0.44555992634049502</v>
      </c>
      <c r="X1429" s="17">
        <v>0.44472981186357802</v>
      </c>
      <c r="Y1429" s="17">
        <v>0.43188154541159701</v>
      </c>
      <c r="Z1429" s="17">
        <v>0.38050689795271597</v>
      </c>
      <c r="AA1429" s="17">
        <v>0.42801806773345602</v>
      </c>
      <c r="AB1429" s="17">
        <v>0.39058460014824897</v>
      </c>
      <c r="AC1429" s="17">
        <v>0.46179807462087602</v>
      </c>
      <c r="AD1429" s="17">
        <v>0.45458164437821003</v>
      </c>
      <c r="AE1429" s="17"/>
      <c r="AF1429" s="17">
        <v>0.44961101171567802</v>
      </c>
      <c r="AG1429" s="17">
        <v>0.45812703117166897</v>
      </c>
      <c r="AH1429" s="17">
        <v>0.50414763427607501</v>
      </c>
      <c r="AI1429" s="17">
        <v>0.423885480850687</v>
      </c>
      <c r="AJ1429" s="17">
        <v>0.45662432652283602</v>
      </c>
      <c r="AK1429" s="17"/>
      <c r="AL1429" s="17">
        <v>0.470766901785931</v>
      </c>
      <c r="AM1429" s="17">
        <v>0.46267929902676702</v>
      </c>
      <c r="AN1429" s="17">
        <v>0.49144528585460701</v>
      </c>
      <c r="AO1429" s="17"/>
      <c r="AP1429" s="17">
        <v>0.46729327896529999</v>
      </c>
      <c r="AQ1429" s="17">
        <v>0.43504221879757399</v>
      </c>
      <c r="AR1429" s="17">
        <v>0.46830113833425102</v>
      </c>
      <c r="AS1429" s="17">
        <v>0.46840499939208802</v>
      </c>
      <c r="AT1429" s="17">
        <v>0.50049228096008502</v>
      </c>
      <c r="AU1429" s="17"/>
      <c r="AV1429" s="17">
        <v>0.36847709415683799</v>
      </c>
      <c r="AW1429" s="17">
        <v>0.423790701327529</v>
      </c>
      <c r="AX1429" s="17">
        <v>0.40628080978040199</v>
      </c>
      <c r="AY1429" s="17">
        <v>0.36789650489999198</v>
      </c>
      <c r="AZ1429" s="17">
        <v>0.43447816827643998</v>
      </c>
      <c r="BA1429" s="17">
        <v>0.45617735998985198</v>
      </c>
      <c r="BB1429" s="17">
        <v>0.526747229638029</v>
      </c>
      <c r="BC1429" s="17">
        <v>0.395126421754043</v>
      </c>
      <c r="BD1429" s="17">
        <v>0.523586238049639</v>
      </c>
      <c r="BE1429" s="17">
        <v>0.50726429144931096</v>
      </c>
      <c r="BF1429" s="17">
        <v>0.46972988558052597</v>
      </c>
      <c r="BG1429" s="17">
        <v>0.49588905025005298</v>
      </c>
      <c r="BH1429" s="17">
        <v>0.56925233317567503</v>
      </c>
      <c r="BI1429" s="17">
        <v>0.39847782800078702</v>
      </c>
      <c r="BJ1429" s="17">
        <v>0.39814981267414701</v>
      </c>
      <c r="BK1429" s="17">
        <v>0.40703642199866902</v>
      </c>
      <c r="BL1429" s="17"/>
      <c r="BM1429" s="17">
        <v>0.41416067990087102</v>
      </c>
      <c r="BN1429" s="17">
        <v>0.45108231084308997</v>
      </c>
      <c r="BO1429" s="17">
        <v>0.46809134443747702</v>
      </c>
      <c r="BP1429" s="17">
        <v>0.51485932520982203</v>
      </c>
      <c r="BQ1429" s="17">
        <v>0.45787024369127899</v>
      </c>
      <c r="BR1429" s="17">
        <v>0.40448486094672798</v>
      </c>
      <c r="BS1429" s="17"/>
      <c r="BT1429" s="17">
        <v>0.45878874347891102</v>
      </c>
      <c r="BU1429" s="17">
        <v>0.44747282685803602</v>
      </c>
      <c r="BV1429" s="17"/>
      <c r="BW1429" s="17">
        <v>0.47034327244056601</v>
      </c>
      <c r="BX1429" s="17">
        <v>0.46639773222666803</v>
      </c>
      <c r="BY1429" s="17"/>
      <c r="BZ1429" s="17">
        <v>0.46041899984434498</v>
      </c>
      <c r="CA1429" s="17">
        <v>0.45503177299446801</v>
      </c>
      <c r="CB1429" s="17">
        <v>0.44732802373762898</v>
      </c>
      <c r="CC1429" s="17"/>
      <c r="CD1429" s="17">
        <v>0.46795265665111202</v>
      </c>
      <c r="CE1429" s="17">
        <v>0.41895900569799099</v>
      </c>
      <c r="CF1429" s="17">
        <v>0.45202558406754301</v>
      </c>
      <c r="CG1429" s="17"/>
      <c r="CH1429" s="17">
        <v>0.47147034152678402</v>
      </c>
      <c r="CI1429" s="17">
        <v>0.41233151428702403</v>
      </c>
      <c r="CJ1429" s="17">
        <v>0.426216135648887</v>
      </c>
      <c r="CK1429" s="17"/>
      <c r="CL1429" s="17">
        <v>0.455885839910811</v>
      </c>
      <c r="CM1429" s="17">
        <v>0.45418803642168598</v>
      </c>
      <c r="CN1429" s="17"/>
      <c r="CO1429" s="17">
        <v>0.44294157833325998</v>
      </c>
      <c r="CP1429" s="17">
        <v>0.48101065641634899</v>
      </c>
      <c r="CQ1429" s="17">
        <v>0.46051120387708899</v>
      </c>
      <c r="CR1429" s="17">
        <v>0.403010340404303</v>
      </c>
    </row>
    <row r="1430" spans="2:96" x14ac:dyDescent="0.25">
      <c r="B1430" t="s">
        <v>616</v>
      </c>
      <c r="C1430" s="17">
        <v>0.16454375314222799</v>
      </c>
      <c r="D1430" s="17">
        <v>0.15231969359209899</v>
      </c>
      <c r="E1430" s="17">
        <v>0.17517202489734901</v>
      </c>
      <c r="F1430" s="17"/>
      <c r="G1430" s="17">
        <v>0.202868682593388</v>
      </c>
      <c r="H1430" s="17">
        <v>0.175651419490404</v>
      </c>
      <c r="I1430" s="17">
        <v>0.151134984169324</v>
      </c>
      <c r="J1430" s="17">
        <v>0.137764150153704</v>
      </c>
      <c r="K1430" s="17">
        <v>0.15488942062786601</v>
      </c>
      <c r="L1430" s="17">
        <v>0.169183378556685</v>
      </c>
      <c r="M1430" s="17"/>
      <c r="N1430" s="17">
        <v>0.15123921489013101</v>
      </c>
      <c r="O1430" s="17">
        <v>0.153259190896289</v>
      </c>
      <c r="P1430" s="17">
        <v>0.181775992962217</v>
      </c>
      <c r="Q1430" s="17">
        <v>0.174550798160065</v>
      </c>
      <c r="R1430" s="17"/>
      <c r="S1430" s="17">
        <v>0.146498166503373</v>
      </c>
      <c r="T1430" s="17">
        <v>0.16854689484466501</v>
      </c>
      <c r="U1430" s="17">
        <v>0.118716131955798</v>
      </c>
      <c r="V1430" s="17">
        <v>0.14312323172948599</v>
      </c>
      <c r="W1430" s="17">
        <v>0.193038114863814</v>
      </c>
      <c r="X1430" s="17">
        <v>0.18037402586194001</v>
      </c>
      <c r="Y1430" s="17">
        <v>0.140658731027483</v>
      </c>
      <c r="Z1430" s="17">
        <v>0.123243801514169</v>
      </c>
      <c r="AA1430" s="17">
        <v>0.207385082999274</v>
      </c>
      <c r="AB1430" s="17">
        <v>0.21485614540545001</v>
      </c>
      <c r="AC1430" s="17">
        <v>0.11450462634237001</v>
      </c>
      <c r="AD1430" s="17">
        <v>0.19856762139179199</v>
      </c>
      <c r="AE1430" s="17"/>
      <c r="AF1430" s="17">
        <v>0.153332709870482</v>
      </c>
      <c r="AG1430" s="17">
        <v>0.14763202939589201</v>
      </c>
      <c r="AH1430" s="17">
        <v>0.171483594868927</v>
      </c>
      <c r="AI1430" s="17">
        <v>0.15296579016068501</v>
      </c>
      <c r="AJ1430" s="17">
        <v>0.220575025576532</v>
      </c>
      <c r="AK1430" s="17"/>
      <c r="AL1430" s="17">
        <v>0.14247242353898601</v>
      </c>
      <c r="AM1430" s="17">
        <v>0.150515815393827</v>
      </c>
      <c r="AN1430" s="17">
        <v>0.17455934434023199</v>
      </c>
      <c r="AO1430" s="17"/>
      <c r="AP1430" s="17">
        <v>0.176355500264955</v>
      </c>
      <c r="AQ1430" s="17">
        <v>0.17129918627565499</v>
      </c>
      <c r="AR1430" s="17">
        <v>0.12831848215889</v>
      </c>
      <c r="AS1430" s="17">
        <v>0.18299224521922799</v>
      </c>
      <c r="AT1430" s="17">
        <v>5.51103414290528E-2</v>
      </c>
      <c r="AU1430" s="17"/>
      <c r="AV1430" s="17">
        <v>0.29675421951939701</v>
      </c>
      <c r="AW1430" s="17">
        <v>0.178093839382931</v>
      </c>
      <c r="AX1430" s="17">
        <v>0.22171211198171301</v>
      </c>
      <c r="AY1430" s="17">
        <v>0.22784448575952301</v>
      </c>
      <c r="AZ1430" s="17">
        <v>0.18753226833049999</v>
      </c>
      <c r="BA1430" s="17">
        <v>0.160545376377938</v>
      </c>
      <c r="BB1430" s="17">
        <v>0.17132648542588899</v>
      </c>
      <c r="BC1430" s="17">
        <v>0.13685202663962101</v>
      </c>
      <c r="BD1430" s="17">
        <v>0.175995316593304</v>
      </c>
      <c r="BE1430" s="17">
        <v>0.128419252910702</v>
      </c>
      <c r="BF1430" s="17">
        <v>0.110396160372669</v>
      </c>
      <c r="BG1430" s="17">
        <v>9.0628218414566294E-2</v>
      </c>
      <c r="BH1430" s="17">
        <v>0.11093389139766301</v>
      </c>
      <c r="BI1430" s="17">
        <v>0.196082524831098</v>
      </c>
      <c r="BJ1430" s="17">
        <v>0.18332052962075601</v>
      </c>
      <c r="BK1430" s="17">
        <v>0.12816195509575501</v>
      </c>
      <c r="BL1430" s="17"/>
      <c r="BM1430" s="17">
        <v>0.16477465988735401</v>
      </c>
      <c r="BN1430" s="17">
        <v>0.16626740935836001</v>
      </c>
      <c r="BO1430" s="17">
        <v>0.119547859505097</v>
      </c>
      <c r="BP1430" s="17">
        <v>0.17037727668555799</v>
      </c>
      <c r="BQ1430" s="17">
        <v>0.14416642548553699</v>
      </c>
      <c r="BR1430" s="17">
        <v>0.283743445645736</v>
      </c>
      <c r="BS1430" s="17"/>
      <c r="BT1430" s="17">
        <v>0.16152718057719001</v>
      </c>
      <c r="BU1430" s="17">
        <v>0.16442298802343699</v>
      </c>
      <c r="BV1430" s="17"/>
      <c r="BW1430" s="17">
        <v>0.17208340725305199</v>
      </c>
      <c r="BX1430" s="17">
        <v>0.14491354143008001</v>
      </c>
      <c r="BY1430" s="17"/>
      <c r="BZ1430" s="17">
        <v>0.16346640864150899</v>
      </c>
      <c r="CA1430" s="17">
        <v>0.168402522137269</v>
      </c>
      <c r="CB1430" s="17">
        <v>0.102926431942073</v>
      </c>
      <c r="CC1430" s="17"/>
      <c r="CD1430" s="17">
        <v>0.16014704654553399</v>
      </c>
      <c r="CE1430" s="17">
        <v>0.15317609598978299</v>
      </c>
      <c r="CF1430" s="17">
        <v>0.18170017360183099</v>
      </c>
      <c r="CG1430" s="17"/>
      <c r="CH1430" s="17">
        <v>0.16155919989746501</v>
      </c>
      <c r="CI1430" s="17">
        <v>0.16012955731310599</v>
      </c>
      <c r="CJ1430" s="17">
        <v>0.19062160263889799</v>
      </c>
      <c r="CK1430" s="17"/>
      <c r="CL1430" s="17">
        <v>0.15836039365459101</v>
      </c>
      <c r="CM1430" s="17">
        <v>0.171693918261871</v>
      </c>
      <c r="CN1430" s="17"/>
      <c r="CO1430" s="17">
        <v>0.14883805824833901</v>
      </c>
      <c r="CP1430" s="17">
        <v>0.15525818146902301</v>
      </c>
      <c r="CQ1430" s="17">
        <v>0.154619997194132</v>
      </c>
      <c r="CR1430" s="17">
        <v>0.20726317731500801</v>
      </c>
    </row>
    <row r="1431" spans="2:96" x14ac:dyDescent="0.25">
      <c r="B1431" t="s">
        <v>617</v>
      </c>
      <c r="C1431" s="17">
        <v>2.2928372573973399E-2</v>
      </c>
      <c r="D1431" s="17">
        <v>3.3638287642851303E-2</v>
      </c>
      <c r="E1431" s="17">
        <v>1.2565690948678401E-2</v>
      </c>
      <c r="F1431" s="17"/>
      <c r="G1431" s="17">
        <v>3.85178391143597E-2</v>
      </c>
      <c r="H1431" s="17">
        <v>2.0064772610673898E-2</v>
      </c>
      <c r="I1431" s="17">
        <v>1.52065234105475E-2</v>
      </c>
      <c r="J1431" s="17">
        <v>3.3186261640057099E-2</v>
      </c>
      <c r="K1431" s="17">
        <v>1.32496079799555E-2</v>
      </c>
      <c r="L1431" s="17">
        <v>1.9309238479745201E-2</v>
      </c>
      <c r="M1431" s="17"/>
      <c r="N1431" s="17">
        <v>1.9287648564743898E-2</v>
      </c>
      <c r="O1431" s="17">
        <v>2.49246700366598E-2</v>
      </c>
      <c r="P1431" s="17">
        <v>1.8502865468454199E-2</v>
      </c>
      <c r="Q1431" s="17">
        <v>2.8915219271810101E-2</v>
      </c>
      <c r="R1431" s="17"/>
      <c r="S1431" s="17">
        <v>2.35222153544839E-2</v>
      </c>
      <c r="T1431" s="17">
        <v>2.3825726748013601E-2</v>
      </c>
      <c r="U1431" s="17">
        <v>3.74715325329621E-2</v>
      </c>
      <c r="V1431" s="17">
        <v>1.1256229445407001E-2</v>
      </c>
      <c r="W1431" s="17">
        <v>2.2764398011005198E-2</v>
      </c>
      <c r="X1431" s="17">
        <v>2.71643368327587E-2</v>
      </c>
      <c r="Y1431" s="17">
        <v>3.0829456197279899E-2</v>
      </c>
      <c r="Z1431" s="17">
        <v>1.4331402753024299E-2</v>
      </c>
      <c r="AA1431" s="17">
        <v>1.9786605747242999E-2</v>
      </c>
      <c r="AB1431" s="17">
        <v>1.6076816256710799E-2</v>
      </c>
      <c r="AC1431" s="17">
        <v>2.1462435646225599E-2</v>
      </c>
      <c r="AD1431" s="17">
        <v>2.4914369518091801E-2</v>
      </c>
      <c r="AE1431" s="17"/>
      <c r="AF1431" s="17">
        <v>2.2622579580870099E-2</v>
      </c>
      <c r="AG1431" s="17">
        <v>2.8137200922472901E-2</v>
      </c>
      <c r="AH1431" s="17">
        <v>9.7134625983946992E-3</v>
      </c>
      <c r="AI1431" s="17">
        <v>0</v>
      </c>
      <c r="AJ1431" s="17">
        <v>1.91251911196317E-2</v>
      </c>
      <c r="AK1431" s="17"/>
      <c r="AL1431" s="17">
        <v>2.8852382800326301E-2</v>
      </c>
      <c r="AM1431" s="17">
        <v>2.8681665614588799E-2</v>
      </c>
      <c r="AN1431" s="17">
        <v>6.4575352425283302E-3</v>
      </c>
      <c r="AO1431" s="17"/>
      <c r="AP1431" s="17">
        <v>2.1974746030471001E-2</v>
      </c>
      <c r="AQ1431" s="17">
        <v>2.34936026838246E-2</v>
      </c>
      <c r="AR1431" s="17">
        <v>2.38780253112819E-2</v>
      </c>
      <c r="AS1431" s="17">
        <v>2.4527254613671799E-2</v>
      </c>
      <c r="AT1431" s="17">
        <v>0</v>
      </c>
      <c r="AU1431" s="17"/>
      <c r="AV1431" s="17">
        <v>0</v>
      </c>
      <c r="AW1431" s="17">
        <v>0</v>
      </c>
      <c r="AX1431" s="17">
        <v>4.1464880696333299E-2</v>
      </c>
      <c r="AY1431" s="17">
        <v>1.8171859913534101E-2</v>
      </c>
      <c r="AZ1431" s="17">
        <v>2.94206448199083E-2</v>
      </c>
      <c r="BA1431" s="17">
        <v>1.39634442985614E-2</v>
      </c>
      <c r="BB1431" s="17">
        <v>3.0205532470356102E-2</v>
      </c>
      <c r="BC1431" s="17">
        <v>3.4572356416948197E-2</v>
      </c>
      <c r="BD1431" s="17">
        <v>3.7090380158681803E-2</v>
      </c>
      <c r="BE1431" s="17">
        <v>1.07456973608275E-2</v>
      </c>
      <c r="BF1431" s="17">
        <v>0</v>
      </c>
      <c r="BG1431" s="17">
        <v>4.9334638370925901E-2</v>
      </c>
      <c r="BH1431" s="17">
        <v>1.44010625866568E-2</v>
      </c>
      <c r="BI1431" s="17">
        <v>0</v>
      </c>
      <c r="BJ1431" s="17">
        <v>3.2633270808462102E-2</v>
      </c>
      <c r="BK1431" s="17">
        <v>2.5918367582831399E-2</v>
      </c>
      <c r="BL1431" s="17"/>
      <c r="BM1431" s="17">
        <v>2.5262754305191201E-2</v>
      </c>
      <c r="BN1431" s="17">
        <v>2.5350639934303601E-2</v>
      </c>
      <c r="BO1431" s="17">
        <v>3.1697550426283201E-2</v>
      </c>
      <c r="BP1431" s="17">
        <v>1.6214538413600599E-2</v>
      </c>
      <c r="BQ1431" s="17">
        <v>1.47485051905401E-2</v>
      </c>
      <c r="BR1431" s="17">
        <v>1.7450683110350699E-2</v>
      </c>
      <c r="BS1431" s="17"/>
      <c r="BT1431" s="17">
        <v>2.3089400160890599E-2</v>
      </c>
      <c r="BU1431" s="17">
        <v>2.34927016379258E-2</v>
      </c>
      <c r="BV1431" s="17"/>
      <c r="BW1431" s="17">
        <v>2.0657903594200801E-2</v>
      </c>
      <c r="BX1431" s="17">
        <v>2.54991314904554E-2</v>
      </c>
      <c r="BY1431" s="17"/>
      <c r="BZ1431" s="17">
        <v>2.1386704024887598E-2</v>
      </c>
      <c r="CA1431" s="17">
        <v>2.3634740239835701E-2</v>
      </c>
      <c r="CB1431" s="17">
        <v>4.4854715620406799E-2</v>
      </c>
      <c r="CC1431" s="17"/>
      <c r="CD1431" s="17">
        <v>2.2060825734369599E-2</v>
      </c>
      <c r="CE1431" s="17">
        <v>3.06960539289978E-2</v>
      </c>
      <c r="CF1431" s="17">
        <v>9.6067943374526597E-3</v>
      </c>
      <c r="CG1431" s="17"/>
      <c r="CH1431" s="17">
        <v>2.08860743268602E-2</v>
      </c>
      <c r="CI1431" s="17">
        <v>2.4762956035568901E-2</v>
      </c>
      <c r="CJ1431" s="17">
        <v>2.2218663471129201E-2</v>
      </c>
      <c r="CK1431" s="17"/>
      <c r="CL1431" s="17">
        <v>2.3339152077884999E-2</v>
      </c>
      <c r="CM1431" s="17">
        <v>2.16424686942879E-2</v>
      </c>
      <c r="CN1431" s="17"/>
      <c r="CO1431" s="17">
        <v>2.2904274314202999E-2</v>
      </c>
      <c r="CP1431" s="17">
        <v>3.3649447829996799E-2</v>
      </c>
      <c r="CQ1431" s="17">
        <v>1.2699961758636099E-2</v>
      </c>
      <c r="CR1431" s="17">
        <v>2.2285369182942699E-2</v>
      </c>
    </row>
    <row r="1432" spans="2:96" x14ac:dyDescent="0.25">
      <c r="B1432" t="s">
        <v>618</v>
      </c>
      <c r="C1432" s="17">
        <v>1.1482769041990099E-2</v>
      </c>
      <c r="D1432" s="17">
        <v>1.7498921983714399E-2</v>
      </c>
      <c r="E1432" s="17">
        <v>5.6541426414676204E-3</v>
      </c>
      <c r="F1432" s="17"/>
      <c r="G1432" s="17">
        <v>1.531665074444E-2</v>
      </c>
      <c r="H1432" s="17">
        <v>0</v>
      </c>
      <c r="I1432" s="17">
        <v>1.18538299362617E-2</v>
      </c>
      <c r="J1432" s="17">
        <v>1.8192638771112199E-2</v>
      </c>
      <c r="K1432" s="17">
        <v>6.5340506052045501E-3</v>
      </c>
      <c r="L1432" s="17">
        <v>1.5867773442792901E-2</v>
      </c>
      <c r="M1432" s="17"/>
      <c r="N1432" s="17">
        <v>1.9740949264755399E-2</v>
      </c>
      <c r="O1432" s="17">
        <v>7.5585292198165699E-3</v>
      </c>
      <c r="P1432" s="17">
        <v>2.3981235128645302E-3</v>
      </c>
      <c r="Q1432" s="17">
        <v>1.2559363634762399E-2</v>
      </c>
      <c r="R1432" s="17"/>
      <c r="S1432" s="17">
        <v>1.24802061574023E-2</v>
      </c>
      <c r="T1432" s="17">
        <v>1.1155540383714101E-2</v>
      </c>
      <c r="U1432" s="17">
        <v>1.12024109730388E-2</v>
      </c>
      <c r="V1432" s="17">
        <v>4.7707269678254997E-3</v>
      </c>
      <c r="W1432" s="17">
        <v>1.41724521721331E-2</v>
      </c>
      <c r="X1432" s="17">
        <v>5.7636258893596203E-3</v>
      </c>
      <c r="Y1432" s="17">
        <v>0</v>
      </c>
      <c r="Z1432" s="17">
        <v>1.3198370208195099E-2</v>
      </c>
      <c r="AA1432" s="17">
        <v>1.5056365111218399E-2</v>
      </c>
      <c r="AB1432" s="17">
        <v>1.9192147681441001E-2</v>
      </c>
      <c r="AC1432" s="17">
        <v>2.09770361908653E-2</v>
      </c>
      <c r="AD1432" s="17">
        <v>1.6338769270372599E-2</v>
      </c>
      <c r="AE1432" s="17"/>
      <c r="AF1432" s="17">
        <v>9.45814992826924E-3</v>
      </c>
      <c r="AG1432" s="17">
        <v>1.0195125805268801E-2</v>
      </c>
      <c r="AH1432" s="17">
        <v>0</v>
      </c>
      <c r="AI1432" s="17">
        <v>0.111439588533741</v>
      </c>
      <c r="AJ1432" s="17">
        <v>1.1767432241413901E-2</v>
      </c>
      <c r="AK1432" s="17"/>
      <c r="AL1432" s="17">
        <v>4.36427436569857E-3</v>
      </c>
      <c r="AM1432" s="17">
        <v>1.1129527907376899E-2</v>
      </c>
      <c r="AN1432" s="17">
        <v>0</v>
      </c>
      <c r="AO1432" s="17"/>
      <c r="AP1432" s="17">
        <v>1.5782720360530501E-2</v>
      </c>
      <c r="AQ1432" s="17">
        <v>9.7932825248215304E-3</v>
      </c>
      <c r="AR1432" s="17">
        <v>1.6065765259852399E-2</v>
      </c>
      <c r="AS1432" s="17">
        <v>0</v>
      </c>
      <c r="AT1432" s="17">
        <v>2.92037482407419E-2</v>
      </c>
      <c r="AU1432" s="17"/>
      <c r="AV1432" s="17">
        <v>0</v>
      </c>
      <c r="AW1432" s="17">
        <v>0</v>
      </c>
      <c r="AX1432" s="17">
        <v>0</v>
      </c>
      <c r="AY1432" s="17">
        <v>1.52247892788472E-2</v>
      </c>
      <c r="AZ1432" s="17">
        <v>1.23526958217401E-2</v>
      </c>
      <c r="BA1432" s="17">
        <v>1.34209071874306E-2</v>
      </c>
      <c r="BB1432" s="17">
        <v>0</v>
      </c>
      <c r="BC1432" s="17">
        <v>1.6563555420111498E-2</v>
      </c>
      <c r="BD1432" s="17">
        <v>1.3572241566484001E-2</v>
      </c>
      <c r="BE1432" s="17">
        <v>1.7962826496535501E-2</v>
      </c>
      <c r="BF1432" s="17">
        <v>1.9142475631041201E-2</v>
      </c>
      <c r="BG1432" s="17">
        <v>2.2030761743683701E-2</v>
      </c>
      <c r="BH1432" s="17">
        <v>1.3874435001750601E-2</v>
      </c>
      <c r="BI1432" s="17">
        <v>3.6952692458983902E-2</v>
      </c>
      <c r="BJ1432" s="17">
        <v>0</v>
      </c>
      <c r="BK1432" s="17">
        <v>1.2341491168428999E-2</v>
      </c>
      <c r="BL1432" s="17"/>
      <c r="BM1432" s="17">
        <v>6.5214536069686403E-3</v>
      </c>
      <c r="BN1432" s="17">
        <v>1.29380257764692E-2</v>
      </c>
      <c r="BO1432" s="17">
        <v>1.1003220366779899E-2</v>
      </c>
      <c r="BP1432" s="17">
        <v>1.0853628811706701E-2</v>
      </c>
      <c r="BQ1432" s="17">
        <v>2.6478477935006701E-2</v>
      </c>
      <c r="BR1432" s="17">
        <v>0</v>
      </c>
      <c r="BS1432" s="17"/>
      <c r="BT1432" s="17">
        <v>1.2736656045396999E-2</v>
      </c>
      <c r="BU1432" s="17">
        <v>1.00007050347062E-2</v>
      </c>
      <c r="BV1432" s="17"/>
      <c r="BW1432" s="17">
        <v>7.35480562712869E-3</v>
      </c>
      <c r="BX1432" s="17">
        <v>9.9143317191553899E-3</v>
      </c>
      <c r="BY1432" s="17"/>
      <c r="BZ1432" s="17">
        <v>7.4569372918498102E-3</v>
      </c>
      <c r="CA1432" s="17">
        <v>2.5054121846378698E-2</v>
      </c>
      <c r="CB1432" s="17">
        <v>2.7617753881892099E-2</v>
      </c>
      <c r="CC1432" s="17"/>
      <c r="CD1432" s="17">
        <v>1.0642207968213E-2</v>
      </c>
      <c r="CE1432" s="17">
        <v>0</v>
      </c>
      <c r="CF1432" s="17">
        <v>0</v>
      </c>
      <c r="CG1432" s="17"/>
      <c r="CH1432" s="17">
        <v>1.18127516189291E-2</v>
      </c>
      <c r="CI1432" s="17">
        <v>3.9586109266450797E-3</v>
      </c>
      <c r="CJ1432" s="17">
        <v>6.2771169226213796E-3</v>
      </c>
      <c r="CK1432" s="17"/>
      <c r="CL1432" s="17">
        <v>1.27740416393475E-2</v>
      </c>
      <c r="CM1432" s="17">
        <v>9.6239180138651195E-3</v>
      </c>
      <c r="CN1432" s="17"/>
      <c r="CO1432" s="17">
        <v>6.4036112399726997E-3</v>
      </c>
      <c r="CP1432" s="17">
        <v>1.13018467506698E-2</v>
      </c>
      <c r="CQ1432" s="17">
        <v>1.04408217311119E-2</v>
      </c>
      <c r="CR1432" s="17">
        <v>1.57010472433767E-2</v>
      </c>
    </row>
    <row r="1433" spans="2:96" x14ac:dyDescent="0.25">
      <c r="B1433" t="s">
        <v>152</v>
      </c>
      <c r="C1433" s="17">
        <v>4.2457031811969803E-2</v>
      </c>
      <c r="D1433" s="17">
        <v>3.3097059606027199E-2</v>
      </c>
      <c r="E1433" s="17">
        <v>5.1850286812520199E-2</v>
      </c>
      <c r="F1433" s="17"/>
      <c r="G1433" s="17">
        <v>1.9602688413723601E-2</v>
      </c>
      <c r="H1433" s="17">
        <v>5.5994095537860597E-2</v>
      </c>
      <c r="I1433" s="17">
        <v>4.1913601552755697E-2</v>
      </c>
      <c r="J1433" s="17">
        <v>3.9710329996204899E-2</v>
      </c>
      <c r="K1433" s="17">
        <v>3.4391312353769098E-2</v>
      </c>
      <c r="L1433" s="17">
        <v>5.4729450207045401E-2</v>
      </c>
      <c r="M1433" s="17"/>
      <c r="N1433" s="17">
        <v>3.5873385510665899E-2</v>
      </c>
      <c r="O1433" s="17">
        <v>3.0299705005626398E-2</v>
      </c>
      <c r="P1433" s="17">
        <v>4.0560113540333897E-2</v>
      </c>
      <c r="Q1433" s="17">
        <v>6.2255725643799803E-2</v>
      </c>
      <c r="R1433" s="17"/>
      <c r="S1433" s="17">
        <v>3.7650043509080501E-2</v>
      </c>
      <c r="T1433" s="17">
        <v>4.4299113833249498E-2</v>
      </c>
      <c r="U1433" s="17">
        <v>5.4223497515350397E-2</v>
      </c>
      <c r="V1433" s="17">
        <v>2.81020025957451E-2</v>
      </c>
      <c r="W1433" s="17">
        <v>3.2720111161907803E-2</v>
      </c>
      <c r="X1433" s="17">
        <v>6.41815219354612E-2</v>
      </c>
      <c r="Y1433" s="17">
        <v>5.9099208362455698E-2</v>
      </c>
      <c r="Z1433" s="17">
        <v>3.60801063682566E-2</v>
      </c>
      <c r="AA1433" s="17">
        <v>2.5361798216420799E-2</v>
      </c>
      <c r="AB1433" s="17">
        <v>4.5387334035394702E-2</v>
      </c>
      <c r="AC1433" s="17">
        <v>3.5366797075366101E-2</v>
      </c>
      <c r="AD1433" s="17">
        <v>5.5834304438236101E-2</v>
      </c>
      <c r="AE1433" s="17"/>
      <c r="AF1433" s="17">
        <v>4.1014890699803401E-2</v>
      </c>
      <c r="AG1433" s="17">
        <v>2.6349080511033001E-2</v>
      </c>
      <c r="AH1433" s="17">
        <v>1.52238988683162E-2</v>
      </c>
      <c r="AI1433" s="17">
        <v>3.4682145521670198E-2</v>
      </c>
      <c r="AJ1433" s="17">
        <v>5.3601149355072701E-2</v>
      </c>
      <c r="AK1433" s="17"/>
      <c r="AL1433" s="17">
        <v>3.1080365080699401E-2</v>
      </c>
      <c r="AM1433" s="17">
        <v>2.8901382480910301E-2</v>
      </c>
      <c r="AN1433" s="17">
        <v>2.68385012876457E-2</v>
      </c>
      <c r="AO1433" s="17"/>
      <c r="AP1433" s="17">
        <v>4.3123615240089598E-2</v>
      </c>
      <c r="AQ1433" s="17">
        <v>4.8315689486879199E-2</v>
      </c>
      <c r="AR1433" s="17">
        <v>3.8088835174715598E-2</v>
      </c>
      <c r="AS1433" s="17">
        <v>4.1623052261325802E-2</v>
      </c>
      <c r="AT1433" s="17">
        <v>0</v>
      </c>
      <c r="AU1433" s="17"/>
      <c r="AV1433" s="17">
        <v>0</v>
      </c>
      <c r="AW1433" s="17">
        <v>5.1659928481012897E-2</v>
      </c>
      <c r="AX1433" s="17">
        <v>4.7367624179150997E-2</v>
      </c>
      <c r="AY1433" s="17">
        <v>5.01618314326834E-2</v>
      </c>
      <c r="AZ1433" s="17">
        <v>4.6269155379545401E-2</v>
      </c>
      <c r="BA1433" s="17">
        <v>3.7510446905152497E-2</v>
      </c>
      <c r="BB1433" s="17">
        <v>3.0509814837182101E-2</v>
      </c>
      <c r="BC1433" s="17">
        <v>3.2199420438972497E-2</v>
      </c>
      <c r="BD1433" s="17">
        <v>3.3564893379521399E-2</v>
      </c>
      <c r="BE1433" s="17">
        <v>5.45157834804499E-2</v>
      </c>
      <c r="BF1433" s="17">
        <v>4.6242195985936999E-2</v>
      </c>
      <c r="BG1433" s="17">
        <v>8.2293488957613306E-3</v>
      </c>
      <c r="BH1433" s="17">
        <v>1.1636737817083799E-2</v>
      </c>
      <c r="BI1433" s="17">
        <v>5.8932316093089999E-2</v>
      </c>
      <c r="BJ1433" s="17">
        <v>0.12264799412692701</v>
      </c>
      <c r="BK1433" s="17">
        <v>1.3447397483278899E-2</v>
      </c>
      <c r="BL1433" s="17"/>
      <c r="BM1433" s="17">
        <v>4.9537195480230098E-2</v>
      </c>
      <c r="BN1433" s="17">
        <v>3.9638778035351402E-2</v>
      </c>
      <c r="BO1433" s="17">
        <v>3.68534039325785E-2</v>
      </c>
      <c r="BP1433" s="17">
        <v>3.7525021722935703E-2</v>
      </c>
      <c r="BQ1433" s="17">
        <v>6.12950105273996E-2</v>
      </c>
      <c r="BR1433" s="17">
        <v>2.6008627012943802E-2</v>
      </c>
      <c r="BS1433" s="17"/>
      <c r="BT1433" s="17">
        <v>4.1074586394164302E-2</v>
      </c>
      <c r="BU1433" s="17">
        <v>4.3665462496297901E-2</v>
      </c>
      <c r="BV1433" s="17"/>
      <c r="BW1433" s="17">
        <v>3.69486673009842E-2</v>
      </c>
      <c r="BX1433" s="17">
        <v>3.4275607939322703E-2</v>
      </c>
      <c r="BY1433" s="17"/>
      <c r="BZ1433" s="17">
        <v>4.6605445430594798E-2</v>
      </c>
      <c r="CA1433" s="17">
        <v>2.8839045440847401E-2</v>
      </c>
      <c r="CB1433" s="17">
        <v>2.94376207325221E-2</v>
      </c>
      <c r="CC1433" s="17"/>
      <c r="CD1433" s="17">
        <v>4.1605337814367899E-2</v>
      </c>
      <c r="CE1433" s="17">
        <v>7.3262529711312793E-2</v>
      </c>
      <c r="CF1433" s="17">
        <v>1.6946338363752301E-2</v>
      </c>
      <c r="CG1433" s="17"/>
      <c r="CH1433" s="17">
        <v>3.8926478349594403E-2</v>
      </c>
      <c r="CI1433" s="17">
        <v>6.9666885263642994E-2</v>
      </c>
      <c r="CJ1433" s="17">
        <v>1.9078166300103901E-2</v>
      </c>
      <c r="CK1433" s="17"/>
      <c r="CL1433" s="17">
        <v>3.4368195427806697E-2</v>
      </c>
      <c r="CM1433" s="17">
        <v>4.2128022767952099E-2</v>
      </c>
      <c r="CN1433" s="17"/>
      <c r="CO1433" s="17">
        <v>6.0460599166165897E-2</v>
      </c>
      <c r="CP1433" s="17">
        <v>3.3719063394376803E-2</v>
      </c>
      <c r="CQ1433" s="17">
        <v>4.3823130841934101E-2</v>
      </c>
      <c r="CR1433" s="17">
        <v>4.9944144330874699E-2</v>
      </c>
    </row>
    <row r="1434" spans="2:96" x14ac:dyDescent="0.25">
      <c r="B1434" t="s">
        <v>619</v>
      </c>
      <c r="C1434" s="17">
        <v>0.75858807342983803</v>
      </c>
      <c r="D1434" s="17">
        <v>0.76344603717530801</v>
      </c>
      <c r="E1434" s="17">
        <v>0.75475785469998402</v>
      </c>
      <c r="F1434" s="17"/>
      <c r="G1434" s="17">
        <v>0.72369413913408798</v>
      </c>
      <c r="H1434" s="17">
        <v>0.74828971236106201</v>
      </c>
      <c r="I1434" s="17">
        <v>0.77989106093111105</v>
      </c>
      <c r="J1434" s="17">
        <v>0.77114661943892104</v>
      </c>
      <c r="K1434" s="17">
        <v>0.79093560843320498</v>
      </c>
      <c r="L1434" s="17">
        <v>0.74091015931373105</v>
      </c>
      <c r="M1434" s="17"/>
      <c r="N1434" s="17">
        <v>0.77385880176970401</v>
      </c>
      <c r="O1434" s="17">
        <v>0.78395790484160799</v>
      </c>
      <c r="P1434" s="17">
        <v>0.75676290451613004</v>
      </c>
      <c r="Q1434" s="17">
        <v>0.72171889328956296</v>
      </c>
      <c r="R1434" s="17"/>
      <c r="S1434" s="17">
        <v>0.77984936847566</v>
      </c>
      <c r="T1434" s="17">
        <v>0.75217272419035797</v>
      </c>
      <c r="U1434" s="17">
        <v>0.77838642702285099</v>
      </c>
      <c r="V1434" s="17">
        <v>0.812747809261537</v>
      </c>
      <c r="W1434" s="17">
        <v>0.73730492379113999</v>
      </c>
      <c r="X1434" s="17">
        <v>0.72251648948047997</v>
      </c>
      <c r="Y1434" s="17">
        <v>0.76941260441278203</v>
      </c>
      <c r="Z1434" s="17">
        <v>0.81314631915635505</v>
      </c>
      <c r="AA1434" s="17">
        <v>0.73241014792584402</v>
      </c>
      <c r="AB1434" s="17">
        <v>0.70448755662100304</v>
      </c>
      <c r="AC1434" s="17">
        <v>0.80768910474517297</v>
      </c>
      <c r="AD1434" s="17">
        <v>0.704344935381508</v>
      </c>
      <c r="AE1434" s="17"/>
      <c r="AF1434" s="17">
        <v>0.77357166992057502</v>
      </c>
      <c r="AG1434" s="17">
        <v>0.78768656336533305</v>
      </c>
      <c r="AH1434" s="17">
        <v>0.80357904366436195</v>
      </c>
      <c r="AI1434" s="17">
        <v>0.70091247578390303</v>
      </c>
      <c r="AJ1434" s="17">
        <v>0.69493120170735001</v>
      </c>
      <c r="AK1434" s="17"/>
      <c r="AL1434" s="17">
        <v>0.79323055421429001</v>
      </c>
      <c r="AM1434" s="17">
        <v>0.78077160860329697</v>
      </c>
      <c r="AN1434" s="17">
        <v>0.792144619129594</v>
      </c>
      <c r="AO1434" s="17"/>
      <c r="AP1434" s="17">
        <v>0.74276341810395397</v>
      </c>
      <c r="AQ1434" s="17">
        <v>0.747098239028819</v>
      </c>
      <c r="AR1434" s="17">
        <v>0.79364889209526002</v>
      </c>
      <c r="AS1434" s="17">
        <v>0.75085744790577402</v>
      </c>
      <c r="AT1434" s="17">
        <v>0.91568591033020497</v>
      </c>
      <c r="AU1434" s="17"/>
      <c r="AV1434" s="17">
        <v>0.70324578048060304</v>
      </c>
      <c r="AW1434" s="17">
        <v>0.77024623213605603</v>
      </c>
      <c r="AX1434" s="17">
        <v>0.68945538314280197</v>
      </c>
      <c r="AY1434" s="17">
        <v>0.68859703361541202</v>
      </c>
      <c r="AZ1434" s="17">
        <v>0.72442523564830597</v>
      </c>
      <c r="BA1434" s="17">
        <v>0.77455982523091804</v>
      </c>
      <c r="BB1434" s="17">
        <v>0.76795816726657296</v>
      </c>
      <c r="BC1434" s="17">
        <v>0.779812641084346</v>
      </c>
      <c r="BD1434" s="17">
        <v>0.73977716830200901</v>
      </c>
      <c r="BE1434" s="17">
        <v>0.78835643975148495</v>
      </c>
      <c r="BF1434" s="17">
        <v>0.824219168010353</v>
      </c>
      <c r="BG1434" s="17">
        <v>0.82977703257506297</v>
      </c>
      <c r="BH1434" s="17">
        <v>0.84915387319684599</v>
      </c>
      <c r="BI1434" s="17">
        <v>0.70803246661682795</v>
      </c>
      <c r="BJ1434" s="17">
        <v>0.66139820544385497</v>
      </c>
      <c r="BK1434" s="17">
        <v>0.82013078866970601</v>
      </c>
      <c r="BL1434" s="17"/>
      <c r="BM1434" s="17">
        <v>0.75390393672025502</v>
      </c>
      <c r="BN1434" s="17">
        <v>0.75580514689551503</v>
      </c>
      <c r="BO1434" s="17">
        <v>0.80089796576926198</v>
      </c>
      <c r="BP1434" s="17">
        <v>0.76502953436619903</v>
      </c>
      <c r="BQ1434" s="17">
        <v>0.75331158086151695</v>
      </c>
      <c r="BR1434" s="17">
        <v>0.67279724423096998</v>
      </c>
      <c r="BS1434" s="17"/>
      <c r="BT1434" s="17">
        <v>0.761572176822358</v>
      </c>
      <c r="BU1434" s="17">
        <v>0.75841814280763298</v>
      </c>
      <c r="BV1434" s="17"/>
      <c r="BW1434" s="17">
        <v>0.76295521622463403</v>
      </c>
      <c r="BX1434" s="17">
        <v>0.78539738742098697</v>
      </c>
      <c r="BY1434" s="17"/>
      <c r="BZ1434" s="17">
        <v>0.76108450461115895</v>
      </c>
      <c r="CA1434" s="17">
        <v>0.75406957033566901</v>
      </c>
      <c r="CB1434" s="17">
        <v>0.79516347782310604</v>
      </c>
      <c r="CC1434" s="17"/>
      <c r="CD1434" s="17">
        <v>0.76554458193751596</v>
      </c>
      <c r="CE1434" s="17">
        <v>0.74286532036990605</v>
      </c>
      <c r="CF1434" s="17">
        <v>0.79174669369696404</v>
      </c>
      <c r="CG1434" s="17"/>
      <c r="CH1434" s="17">
        <v>0.76681549580715203</v>
      </c>
      <c r="CI1434" s="17">
        <v>0.74148199046103702</v>
      </c>
      <c r="CJ1434" s="17">
        <v>0.761804450667248</v>
      </c>
      <c r="CK1434" s="17"/>
      <c r="CL1434" s="17">
        <v>0.77115821720037003</v>
      </c>
      <c r="CM1434" s="17">
        <v>0.75491167226202405</v>
      </c>
      <c r="CN1434" s="17"/>
      <c r="CO1434" s="17">
        <v>0.76139345703132</v>
      </c>
      <c r="CP1434" s="17">
        <v>0.766071460555933</v>
      </c>
      <c r="CQ1434" s="17">
        <v>0.77841608847418597</v>
      </c>
      <c r="CR1434" s="17">
        <v>0.70480626192779805</v>
      </c>
    </row>
    <row r="1435" spans="2:96" x14ac:dyDescent="0.25">
      <c r="B1435" t="s">
        <v>620</v>
      </c>
      <c r="C1435" s="17">
        <v>3.4411141615963599E-2</v>
      </c>
      <c r="D1435" s="17">
        <v>5.1137209626565698E-2</v>
      </c>
      <c r="E1435" s="17">
        <v>1.82198335901461E-2</v>
      </c>
      <c r="F1435" s="17"/>
      <c r="G1435" s="17">
        <v>5.3834489858799697E-2</v>
      </c>
      <c r="H1435" s="17">
        <v>2.0064772610673898E-2</v>
      </c>
      <c r="I1435" s="17">
        <v>2.7060353346809202E-2</v>
      </c>
      <c r="J1435" s="17">
        <v>5.1378900411169298E-2</v>
      </c>
      <c r="K1435" s="17">
        <v>1.97836585851601E-2</v>
      </c>
      <c r="L1435" s="17">
        <v>3.5177011922538103E-2</v>
      </c>
      <c r="M1435" s="17"/>
      <c r="N1435" s="17">
        <v>3.9028597829499301E-2</v>
      </c>
      <c r="O1435" s="17">
        <v>3.24831992564764E-2</v>
      </c>
      <c r="P1435" s="17">
        <v>2.0900988981318799E-2</v>
      </c>
      <c r="Q1435" s="17">
        <v>4.1474582906572501E-2</v>
      </c>
      <c r="R1435" s="17"/>
      <c r="S1435" s="17">
        <v>3.60024215118862E-2</v>
      </c>
      <c r="T1435" s="17">
        <v>3.4981267131727799E-2</v>
      </c>
      <c r="U1435" s="17">
        <v>4.8673943506000898E-2</v>
      </c>
      <c r="V1435" s="17">
        <v>1.6026956413232499E-2</v>
      </c>
      <c r="W1435" s="17">
        <v>3.6936850183138303E-2</v>
      </c>
      <c r="X1435" s="17">
        <v>3.2927962722118301E-2</v>
      </c>
      <c r="Y1435" s="17">
        <v>3.0829456197279899E-2</v>
      </c>
      <c r="Z1435" s="17">
        <v>2.75297729612193E-2</v>
      </c>
      <c r="AA1435" s="17">
        <v>3.4842970858461303E-2</v>
      </c>
      <c r="AB1435" s="17">
        <v>3.5268963938151897E-2</v>
      </c>
      <c r="AC1435" s="17">
        <v>4.2439471837090903E-2</v>
      </c>
      <c r="AD1435" s="17">
        <v>4.1253138788464302E-2</v>
      </c>
      <c r="AE1435" s="17"/>
      <c r="AF1435" s="17">
        <v>3.20807295091394E-2</v>
      </c>
      <c r="AG1435" s="17">
        <v>3.83323267277417E-2</v>
      </c>
      <c r="AH1435" s="17">
        <v>9.7134625983946992E-3</v>
      </c>
      <c r="AI1435" s="17">
        <v>0.111439588533741</v>
      </c>
      <c r="AJ1435" s="17">
        <v>3.0892623361045601E-2</v>
      </c>
      <c r="AK1435" s="17"/>
      <c r="AL1435" s="17">
        <v>3.3216657166024899E-2</v>
      </c>
      <c r="AM1435" s="17">
        <v>3.9811193521965701E-2</v>
      </c>
      <c r="AN1435" s="17">
        <v>6.4575352425283302E-3</v>
      </c>
      <c r="AO1435" s="17"/>
      <c r="AP1435" s="17">
        <v>3.7757466391001603E-2</v>
      </c>
      <c r="AQ1435" s="17">
        <v>3.3286885208646103E-2</v>
      </c>
      <c r="AR1435" s="17">
        <v>3.9943790571134299E-2</v>
      </c>
      <c r="AS1435" s="17">
        <v>2.4527254613671799E-2</v>
      </c>
      <c r="AT1435" s="17">
        <v>2.92037482407419E-2</v>
      </c>
      <c r="AU1435" s="17"/>
      <c r="AV1435" s="17">
        <v>0</v>
      </c>
      <c r="AW1435" s="17">
        <v>0</v>
      </c>
      <c r="AX1435" s="17">
        <v>4.1464880696333299E-2</v>
      </c>
      <c r="AY1435" s="17">
        <v>3.3396649192381299E-2</v>
      </c>
      <c r="AZ1435" s="17">
        <v>4.17733406416484E-2</v>
      </c>
      <c r="BA1435" s="17">
        <v>2.7384351485992001E-2</v>
      </c>
      <c r="BB1435" s="17">
        <v>3.0205532470356102E-2</v>
      </c>
      <c r="BC1435" s="17">
        <v>5.1135911837059699E-2</v>
      </c>
      <c r="BD1435" s="17">
        <v>5.0662621725165703E-2</v>
      </c>
      <c r="BE1435" s="17">
        <v>2.8708523857363E-2</v>
      </c>
      <c r="BF1435" s="17">
        <v>1.9142475631041201E-2</v>
      </c>
      <c r="BG1435" s="17">
        <v>7.1365400114609706E-2</v>
      </c>
      <c r="BH1435" s="17">
        <v>2.8275497588407299E-2</v>
      </c>
      <c r="BI1435" s="17">
        <v>3.6952692458983902E-2</v>
      </c>
      <c r="BJ1435" s="17">
        <v>3.2633270808462102E-2</v>
      </c>
      <c r="BK1435" s="17">
        <v>3.8259858751260402E-2</v>
      </c>
      <c r="BL1435" s="17"/>
      <c r="BM1435" s="17">
        <v>3.1784207912159898E-2</v>
      </c>
      <c r="BN1435" s="17">
        <v>3.8288665710772801E-2</v>
      </c>
      <c r="BO1435" s="17">
        <v>4.2700770793063197E-2</v>
      </c>
      <c r="BP1435" s="17">
        <v>2.7068167225307301E-2</v>
      </c>
      <c r="BQ1435" s="17">
        <v>4.1226983125546797E-2</v>
      </c>
      <c r="BR1435" s="17">
        <v>1.7450683110350699E-2</v>
      </c>
      <c r="BS1435" s="17"/>
      <c r="BT1435" s="17">
        <v>3.58260562062876E-2</v>
      </c>
      <c r="BU1435" s="17">
        <v>3.3493406672632002E-2</v>
      </c>
      <c r="BV1435" s="17"/>
      <c r="BW1435" s="17">
        <v>2.80127092213295E-2</v>
      </c>
      <c r="BX1435" s="17">
        <v>3.54134632096108E-2</v>
      </c>
      <c r="BY1435" s="17"/>
      <c r="BZ1435" s="17">
        <v>2.88436413167374E-2</v>
      </c>
      <c r="CA1435" s="17">
        <v>4.8688862086214403E-2</v>
      </c>
      <c r="CB1435" s="17">
        <v>7.2472469502299006E-2</v>
      </c>
      <c r="CC1435" s="17"/>
      <c r="CD1435" s="17">
        <v>3.2703033702582603E-2</v>
      </c>
      <c r="CE1435" s="17">
        <v>3.06960539289978E-2</v>
      </c>
      <c r="CF1435" s="17">
        <v>9.6067943374526597E-3</v>
      </c>
      <c r="CG1435" s="17"/>
      <c r="CH1435" s="17">
        <v>3.2698825945789302E-2</v>
      </c>
      <c r="CI1435" s="17">
        <v>2.8721566962214E-2</v>
      </c>
      <c r="CJ1435" s="17">
        <v>2.8495780393750499E-2</v>
      </c>
      <c r="CK1435" s="17"/>
      <c r="CL1435" s="17">
        <v>3.61131937172324E-2</v>
      </c>
      <c r="CM1435" s="17">
        <v>3.1266386708153002E-2</v>
      </c>
      <c r="CN1435" s="17"/>
      <c r="CO1435" s="17">
        <v>2.9307885554175701E-2</v>
      </c>
      <c r="CP1435" s="17">
        <v>4.4951294580666497E-2</v>
      </c>
      <c r="CQ1435" s="17">
        <v>2.3140783489748001E-2</v>
      </c>
      <c r="CR1435" s="17">
        <v>3.7986416426319398E-2</v>
      </c>
    </row>
    <row r="1436" spans="2:96" x14ac:dyDescent="0.25">
      <c r="B1436" t="s">
        <v>275</v>
      </c>
      <c r="C1436" s="17">
        <v>0.72417693181387499</v>
      </c>
      <c r="D1436" s="17">
        <v>0.71230882754874203</v>
      </c>
      <c r="E1436" s="17">
        <v>0.73653802110983801</v>
      </c>
      <c r="F1436" s="17"/>
      <c r="G1436" s="17">
        <v>0.66985964927528896</v>
      </c>
      <c r="H1436" s="17">
        <v>0.72822493975038805</v>
      </c>
      <c r="I1436" s="17">
        <v>0.75283070758430204</v>
      </c>
      <c r="J1436" s="17">
        <v>0.71976771902775205</v>
      </c>
      <c r="K1436" s="17">
        <v>0.77115194984804503</v>
      </c>
      <c r="L1436" s="17">
        <v>0.70573314739119297</v>
      </c>
      <c r="M1436" s="17"/>
      <c r="N1436" s="17">
        <v>0.73483020394020504</v>
      </c>
      <c r="O1436" s="17">
        <v>0.75147470558513196</v>
      </c>
      <c r="P1436" s="17">
        <v>0.73586191553481095</v>
      </c>
      <c r="Q1436" s="17">
        <v>0.68024431038299005</v>
      </c>
      <c r="R1436" s="17"/>
      <c r="S1436" s="17">
        <v>0.74384694696377396</v>
      </c>
      <c r="T1436" s="17">
        <v>0.71719145705862997</v>
      </c>
      <c r="U1436" s="17">
        <v>0.72971248351685003</v>
      </c>
      <c r="V1436" s="17">
        <v>0.79672085284830396</v>
      </c>
      <c r="W1436" s="17">
        <v>0.70036807360800202</v>
      </c>
      <c r="X1436" s="17">
        <v>0.68958852675836202</v>
      </c>
      <c r="Y1436" s="17">
        <v>0.73858314821550197</v>
      </c>
      <c r="Z1436" s="17">
        <v>0.78561654619513499</v>
      </c>
      <c r="AA1436" s="17">
        <v>0.69756717706738303</v>
      </c>
      <c r="AB1436" s="17">
        <v>0.669218592682852</v>
      </c>
      <c r="AC1436" s="17">
        <v>0.76524963290808201</v>
      </c>
      <c r="AD1436" s="17">
        <v>0.66309179659304296</v>
      </c>
      <c r="AE1436" s="17"/>
      <c r="AF1436" s="17">
        <v>0.74149094041143604</v>
      </c>
      <c r="AG1436" s="17">
        <v>0.74935423663759104</v>
      </c>
      <c r="AH1436" s="17">
        <v>0.79386558106596805</v>
      </c>
      <c r="AI1436" s="17">
        <v>0.589472887250162</v>
      </c>
      <c r="AJ1436" s="17">
        <v>0.66403857834630398</v>
      </c>
      <c r="AK1436" s="17"/>
      <c r="AL1436" s="17">
        <v>0.76001389704826505</v>
      </c>
      <c r="AM1436" s="17">
        <v>0.74096041508133104</v>
      </c>
      <c r="AN1436" s="17">
        <v>0.78568708388706499</v>
      </c>
      <c r="AO1436" s="17"/>
      <c r="AP1436" s="17">
        <v>0.70500595171295199</v>
      </c>
      <c r="AQ1436" s="17">
        <v>0.71381135382017302</v>
      </c>
      <c r="AR1436" s="17">
        <v>0.75370510152412595</v>
      </c>
      <c r="AS1436" s="17">
        <v>0.72633019329210202</v>
      </c>
      <c r="AT1436" s="17">
        <v>0.88648216208946395</v>
      </c>
      <c r="AU1436" s="17"/>
      <c r="AV1436" s="17">
        <v>0.70324578048060304</v>
      </c>
      <c r="AW1436" s="17">
        <v>0.77024623213605603</v>
      </c>
      <c r="AX1436" s="17">
        <v>0.64799050244646905</v>
      </c>
      <c r="AY1436" s="17">
        <v>0.65520038442303097</v>
      </c>
      <c r="AZ1436" s="17">
        <v>0.68265189500665702</v>
      </c>
      <c r="BA1436" s="17">
        <v>0.74717547374492599</v>
      </c>
      <c r="BB1436" s="17">
        <v>0.737752634796217</v>
      </c>
      <c r="BC1436" s="17">
        <v>0.72867672924728699</v>
      </c>
      <c r="BD1436" s="17">
        <v>0.68911454657684401</v>
      </c>
      <c r="BE1436" s="17">
        <v>0.75964791589412195</v>
      </c>
      <c r="BF1436" s="17">
        <v>0.80507669237931201</v>
      </c>
      <c r="BG1436" s="17">
        <v>0.75841163246045296</v>
      </c>
      <c r="BH1436" s="17">
        <v>0.82087837560843901</v>
      </c>
      <c r="BI1436" s="17">
        <v>0.67107977415784403</v>
      </c>
      <c r="BJ1436" s="17">
        <v>0.62876493463539196</v>
      </c>
      <c r="BK1436" s="17">
        <v>0.78187092991844498</v>
      </c>
      <c r="BL1436" s="17"/>
      <c r="BM1436" s="17">
        <v>0.72211972880809605</v>
      </c>
      <c r="BN1436" s="17">
        <v>0.71751648118474298</v>
      </c>
      <c r="BO1436" s="17">
        <v>0.75819719497619797</v>
      </c>
      <c r="BP1436" s="17">
        <v>0.737961367140892</v>
      </c>
      <c r="BQ1436" s="17">
        <v>0.71208459773596999</v>
      </c>
      <c r="BR1436" s="17">
        <v>0.65534656112061895</v>
      </c>
      <c r="BS1436" s="17"/>
      <c r="BT1436" s="17">
        <v>0.72574612061607002</v>
      </c>
      <c r="BU1436" s="17">
        <v>0.72492473613500097</v>
      </c>
      <c r="BV1436" s="17"/>
      <c r="BW1436" s="17">
        <v>0.73494250700330499</v>
      </c>
      <c r="BX1436" s="17">
        <v>0.74998392421137605</v>
      </c>
      <c r="BY1436" s="17"/>
      <c r="BZ1436" s="17">
        <v>0.73224086329442095</v>
      </c>
      <c r="CA1436" s="17">
        <v>0.70538070824945498</v>
      </c>
      <c r="CB1436" s="17">
        <v>0.72269100832080702</v>
      </c>
      <c r="CC1436" s="17"/>
      <c r="CD1436" s="17">
        <v>0.73284154823493297</v>
      </c>
      <c r="CE1436" s="17">
        <v>0.71216926644090806</v>
      </c>
      <c r="CF1436" s="17">
        <v>0.782139899359511</v>
      </c>
      <c r="CG1436" s="17"/>
      <c r="CH1436" s="17">
        <v>0.73411666986136204</v>
      </c>
      <c r="CI1436" s="17">
        <v>0.71276042349882296</v>
      </c>
      <c r="CJ1436" s="17">
        <v>0.733308670273497</v>
      </c>
      <c r="CK1436" s="17"/>
      <c r="CL1436" s="17">
        <v>0.73504502348313805</v>
      </c>
      <c r="CM1436" s="17">
        <v>0.72364528555387098</v>
      </c>
      <c r="CN1436" s="17"/>
      <c r="CO1436" s="17">
        <v>0.73208557147714404</v>
      </c>
      <c r="CP1436" s="17">
        <v>0.72112016597526696</v>
      </c>
      <c r="CQ1436" s="17">
        <v>0.75527530498443796</v>
      </c>
      <c r="CR1436" s="17">
        <v>0.66681984550147899</v>
      </c>
    </row>
    <row r="1437" spans="2:96" x14ac:dyDescent="0.25">
      <c r="C1437" s="17"/>
      <c r="D1437" s="17"/>
      <c r="E1437" s="17"/>
      <c r="F1437" s="17"/>
      <c r="G1437" s="17"/>
      <c r="H1437" s="17"/>
      <c r="I1437" s="17"/>
      <c r="J1437" s="17"/>
      <c r="K1437" s="17"/>
      <c r="L1437" s="17"/>
      <c r="M1437" s="17"/>
      <c r="N1437" s="17"/>
      <c r="O1437" s="17"/>
      <c r="P1437" s="17"/>
      <c r="Q1437" s="17"/>
      <c r="R1437" s="17"/>
      <c r="S1437" s="17"/>
      <c r="T1437" s="17"/>
      <c r="U1437" s="17"/>
      <c r="V1437" s="17"/>
      <c r="W1437" s="17"/>
      <c r="X1437" s="17"/>
      <c r="Y1437" s="17"/>
      <c r="Z1437" s="17"/>
      <c r="AA1437" s="17"/>
      <c r="AB1437" s="17"/>
      <c r="AC1437" s="17"/>
      <c r="AD1437" s="17"/>
      <c r="AE1437" s="17"/>
      <c r="AF1437" s="17"/>
      <c r="AG1437" s="17"/>
      <c r="AH1437" s="17"/>
      <c r="AI1437" s="17"/>
      <c r="AJ1437" s="17"/>
      <c r="AK1437" s="17"/>
      <c r="AL1437" s="17"/>
      <c r="AM1437" s="17"/>
      <c r="AN1437" s="17"/>
      <c r="AO1437" s="17"/>
      <c r="AP1437" s="17"/>
      <c r="AQ1437" s="17"/>
      <c r="AR1437" s="17"/>
      <c r="AS1437" s="17"/>
      <c r="AT1437" s="17"/>
      <c r="AU1437" s="17"/>
      <c r="AV1437" s="17"/>
      <c r="AW1437" s="17"/>
      <c r="AX1437" s="17"/>
      <c r="AY1437" s="17"/>
      <c r="AZ1437" s="17"/>
      <c r="BA1437" s="17"/>
      <c r="BB1437" s="17"/>
      <c r="BC1437" s="17"/>
      <c r="BD1437" s="17"/>
      <c r="BE1437" s="17"/>
      <c r="BF1437" s="17"/>
      <c r="BG1437" s="17"/>
      <c r="BH1437" s="17"/>
      <c r="BI1437" s="17"/>
      <c r="BJ1437" s="17"/>
      <c r="BK1437" s="17"/>
      <c r="BL1437" s="17"/>
      <c r="BM1437" s="17"/>
      <c r="BN1437" s="17"/>
      <c r="BO1437" s="17"/>
      <c r="BP1437" s="17"/>
      <c r="BQ1437" s="17"/>
      <c r="BR1437" s="17"/>
      <c r="BS1437" s="17"/>
      <c r="BT1437" s="17"/>
      <c r="BU1437" s="17"/>
      <c r="BV1437" s="17"/>
      <c r="BW1437" s="17"/>
      <c r="BX1437" s="17"/>
      <c r="BY1437" s="17"/>
      <c r="BZ1437" s="17"/>
      <c r="CA1437" s="17"/>
      <c r="CB1437" s="17"/>
      <c r="CC1437" s="17"/>
      <c r="CD1437" s="17"/>
      <c r="CE1437" s="17"/>
      <c r="CF1437" s="17"/>
      <c r="CG1437" s="17"/>
      <c r="CH1437" s="17"/>
      <c r="CI1437" s="17"/>
      <c r="CJ1437" s="17"/>
      <c r="CK1437" s="17"/>
      <c r="CL1437" s="17"/>
      <c r="CM1437" s="17"/>
      <c r="CN1437" s="17"/>
      <c r="CO1437" s="17"/>
      <c r="CP1437" s="17"/>
      <c r="CQ1437" s="17"/>
      <c r="CR1437" s="17"/>
    </row>
    <row r="1438" spans="2:96" x14ac:dyDescent="0.25">
      <c r="B1438" s="6" t="s">
        <v>627</v>
      </c>
      <c r="C1438" s="17"/>
      <c r="D1438" s="17"/>
      <c r="E1438" s="17"/>
      <c r="F1438" s="17"/>
      <c r="G1438" s="17"/>
      <c r="H1438" s="17"/>
      <c r="I1438" s="17"/>
      <c r="J1438" s="17"/>
      <c r="K1438" s="17"/>
      <c r="L1438" s="17"/>
      <c r="M1438" s="17"/>
      <c r="N1438" s="17"/>
      <c r="O1438" s="17"/>
      <c r="P1438" s="17"/>
      <c r="Q1438" s="17"/>
      <c r="R1438" s="17"/>
      <c r="S1438" s="17"/>
      <c r="T1438" s="17"/>
      <c r="U1438" s="17"/>
      <c r="V1438" s="17"/>
      <c r="W1438" s="17"/>
      <c r="X1438" s="17"/>
      <c r="Y1438" s="17"/>
      <c r="Z1438" s="17"/>
      <c r="AA1438" s="17"/>
      <c r="AB1438" s="17"/>
      <c r="AC1438" s="17"/>
      <c r="AD1438" s="17"/>
      <c r="AE1438" s="17"/>
      <c r="AF1438" s="17"/>
      <c r="AG1438" s="17"/>
      <c r="AH1438" s="17"/>
      <c r="AI1438" s="17"/>
      <c r="AJ1438" s="17"/>
      <c r="AK1438" s="17"/>
      <c r="AL1438" s="17"/>
      <c r="AM1438" s="17"/>
      <c r="AN1438" s="17"/>
      <c r="AO1438" s="17"/>
      <c r="AP1438" s="17"/>
      <c r="AQ1438" s="17"/>
      <c r="AR1438" s="17"/>
      <c r="AS1438" s="17"/>
      <c r="AT1438" s="17"/>
      <c r="AU1438" s="17"/>
      <c r="AV1438" s="17"/>
      <c r="AW1438" s="17"/>
      <c r="AX1438" s="17"/>
      <c r="AY1438" s="17"/>
      <c r="AZ1438" s="17"/>
      <c r="BA1438" s="17"/>
      <c r="BB1438" s="17"/>
      <c r="BC1438" s="17"/>
      <c r="BD1438" s="17"/>
      <c r="BE1438" s="17"/>
      <c r="BF1438" s="17"/>
      <c r="BG1438" s="17"/>
      <c r="BH1438" s="17"/>
      <c r="BI1438" s="17"/>
      <c r="BJ1438" s="17"/>
      <c r="BK1438" s="17"/>
      <c r="BL1438" s="17"/>
      <c r="BM1438" s="17"/>
      <c r="BN1438" s="17"/>
      <c r="BO1438" s="17"/>
      <c r="BP1438" s="17"/>
      <c r="BQ1438" s="17"/>
      <c r="BR1438" s="17"/>
      <c r="BS1438" s="17"/>
      <c r="BT1438" s="17"/>
      <c r="BU1438" s="17"/>
      <c r="BV1438" s="17"/>
      <c r="BW1438" s="17"/>
      <c r="BX1438" s="17"/>
      <c r="BY1438" s="17"/>
      <c r="BZ1438" s="17"/>
      <c r="CA1438" s="17"/>
      <c r="CB1438" s="17"/>
      <c r="CC1438" s="17"/>
      <c r="CD1438" s="17"/>
      <c r="CE1438" s="17"/>
      <c r="CF1438" s="17"/>
      <c r="CG1438" s="17"/>
      <c r="CH1438" s="17"/>
      <c r="CI1438" s="17"/>
      <c r="CJ1438" s="17"/>
      <c r="CK1438" s="17"/>
      <c r="CL1438" s="17"/>
      <c r="CM1438" s="17"/>
      <c r="CN1438" s="17"/>
      <c r="CO1438" s="17"/>
      <c r="CP1438" s="17"/>
      <c r="CQ1438" s="17"/>
      <c r="CR1438" s="17"/>
    </row>
    <row r="1439" spans="2:96" x14ac:dyDescent="0.25">
      <c r="B1439" s="24" t="s">
        <v>535</v>
      </c>
      <c r="C1439" s="17"/>
      <c r="D1439" s="17"/>
      <c r="E1439" s="17"/>
      <c r="F1439" s="17"/>
      <c r="G1439" s="17"/>
      <c r="H1439" s="17"/>
      <c r="I1439" s="17"/>
      <c r="J1439" s="17"/>
      <c r="K1439" s="17"/>
      <c r="L1439" s="17"/>
      <c r="M1439" s="17"/>
      <c r="N1439" s="17"/>
      <c r="O1439" s="17"/>
      <c r="P1439" s="17"/>
      <c r="Q1439" s="17"/>
      <c r="R1439" s="17"/>
      <c r="S1439" s="17"/>
      <c r="T1439" s="17"/>
      <c r="U1439" s="17"/>
      <c r="V1439" s="17"/>
      <c r="W1439" s="17"/>
      <c r="X1439" s="17"/>
      <c r="Y1439" s="17"/>
      <c r="Z1439" s="17"/>
      <c r="AA1439" s="17"/>
      <c r="AB1439" s="17"/>
      <c r="AC1439" s="17"/>
      <c r="AD1439" s="17"/>
      <c r="AE1439" s="17"/>
      <c r="AF1439" s="17"/>
      <c r="AG1439" s="17"/>
      <c r="AH1439" s="17"/>
      <c r="AI1439" s="17"/>
      <c r="AJ1439" s="17"/>
      <c r="AK1439" s="17"/>
      <c r="AL1439" s="17"/>
      <c r="AM1439" s="17"/>
      <c r="AN1439" s="17"/>
      <c r="AO1439" s="17"/>
      <c r="AP1439" s="17"/>
      <c r="AQ1439" s="17"/>
      <c r="AR1439" s="17"/>
      <c r="AS1439" s="17"/>
      <c r="AT1439" s="17"/>
      <c r="AU1439" s="17"/>
      <c r="AV1439" s="17"/>
      <c r="AW1439" s="17"/>
      <c r="AX1439" s="17"/>
      <c r="AY1439" s="17"/>
      <c r="AZ1439" s="17"/>
      <c r="BA1439" s="17"/>
      <c r="BB1439" s="17"/>
      <c r="BC1439" s="17"/>
      <c r="BD1439" s="17"/>
      <c r="BE1439" s="17"/>
      <c r="BF1439" s="17"/>
      <c r="BG1439" s="17"/>
      <c r="BH1439" s="17"/>
      <c r="BI1439" s="17"/>
      <c r="BJ1439" s="17"/>
      <c r="BK1439" s="17"/>
      <c r="BL1439" s="17"/>
      <c r="BM1439" s="17"/>
      <c r="BN1439" s="17"/>
      <c r="BO1439" s="17"/>
      <c r="BP1439" s="17"/>
      <c r="BQ1439" s="17"/>
      <c r="BR1439" s="17"/>
      <c r="BS1439" s="17"/>
      <c r="BT1439" s="17"/>
      <c r="BU1439" s="17"/>
      <c r="BV1439" s="17"/>
      <c r="BW1439" s="17"/>
      <c r="BX1439" s="17"/>
      <c r="BY1439" s="17"/>
      <c r="BZ1439" s="17"/>
      <c r="CA1439" s="17"/>
      <c r="CB1439" s="17"/>
      <c r="CC1439" s="17"/>
      <c r="CD1439" s="17"/>
      <c r="CE1439" s="17"/>
      <c r="CF1439" s="17"/>
      <c r="CG1439" s="17"/>
      <c r="CH1439" s="17"/>
      <c r="CI1439" s="17"/>
      <c r="CJ1439" s="17"/>
      <c r="CK1439" s="17"/>
      <c r="CL1439" s="17"/>
      <c r="CM1439" s="17"/>
      <c r="CN1439" s="17"/>
      <c r="CO1439" s="17"/>
      <c r="CP1439" s="17"/>
      <c r="CQ1439" s="17"/>
      <c r="CR1439" s="17"/>
    </row>
    <row r="1440" spans="2:96" x14ac:dyDescent="0.25">
      <c r="B1440" t="s">
        <v>614</v>
      </c>
      <c r="C1440" s="17">
        <v>0.237113719824879</v>
      </c>
      <c r="D1440" s="17">
        <v>0.246550595675088</v>
      </c>
      <c r="E1440" s="17">
        <v>0.229386893819503</v>
      </c>
      <c r="F1440" s="17"/>
      <c r="G1440" s="17">
        <v>0.24339753884927301</v>
      </c>
      <c r="H1440" s="17">
        <v>0.24615856492657001</v>
      </c>
      <c r="I1440" s="17">
        <v>0.223535479326394</v>
      </c>
      <c r="J1440" s="17">
        <v>0.227986797098674</v>
      </c>
      <c r="K1440" s="17">
        <v>0.282593743608551</v>
      </c>
      <c r="L1440" s="17">
        <v>0.21354847554263801</v>
      </c>
      <c r="M1440" s="17"/>
      <c r="N1440" s="17">
        <v>0.176828856307649</v>
      </c>
      <c r="O1440" s="17">
        <v>0.255039456983779</v>
      </c>
      <c r="P1440" s="17">
        <v>0.21416556309277601</v>
      </c>
      <c r="Q1440" s="17">
        <v>0.30732969430117302</v>
      </c>
      <c r="R1440" s="17"/>
      <c r="S1440" s="17">
        <v>0.24993815803702399</v>
      </c>
      <c r="T1440" s="17">
        <v>0.17394897851719901</v>
      </c>
      <c r="U1440" s="17">
        <v>0.235337766540617</v>
      </c>
      <c r="V1440" s="17">
        <v>0.28410002866677397</v>
      </c>
      <c r="W1440" s="17">
        <v>0.27571861710870699</v>
      </c>
      <c r="X1440" s="17">
        <v>0.18231861530421301</v>
      </c>
      <c r="Y1440" s="17">
        <v>0.16057161596238501</v>
      </c>
      <c r="Z1440" s="17">
        <v>0.33513908749802002</v>
      </c>
      <c r="AA1440" s="17">
        <v>0.265849945222766</v>
      </c>
      <c r="AB1440" s="17">
        <v>0.24510100923411399</v>
      </c>
      <c r="AC1440" s="17">
        <v>0.27496285030899897</v>
      </c>
      <c r="AD1440" s="17">
        <v>0.26747875266561699</v>
      </c>
      <c r="AE1440" s="17"/>
      <c r="AF1440" s="17">
        <v>0.26558446863705998</v>
      </c>
      <c r="AG1440" s="17">
        <v>0.244103313447597</v>
      </c>
      <c r="AH1440" s="17">
        <v>0.15356876871521699</v>
      </c>
      <c r="AI1440" s="17">
        <v>0</v>
      </c>
      <c r="AJ1440" s="17">
        <v>0.23520642920873999</v>
      </c>
      <c r="AK1440" s="17"/>
      <c r="AL1440" s="17">
        <v>0.314336553445693</v>
      </c>
      <c r="AM1440" s="17">
        <v>0.24111348500568999</v>
      </c>
      <c r="AN1440" s="17">
        <v>0.139971228465255</v>
      </c>
      <c r="AO1440" s="17"/>
      <c r="AP1440" s="17">
        <v>0.258693500604326</v>
      </c>
      <c r="AQ1440" s="17">
        <v>0.22947494221790099</v>
      </c>
      <c r="AR1440" s="17">
        <v>0.191215506946083</v>
      </c>
      <c r="AS1440" s="17">
        <v>0.222973943027134</v>
      </c>
      <c r="AT1440" s="17">
        <v>0.29766949329085701</v>
      </c>
      <c r="AU1440" s="17"/>
      <c r="AV1440" s="17">
        <v>0</v>
      </c>
      <c r="AW1440" s="17">
        <v>0.33061872638102802</v>
      </c>
      <c r="AX1440" s="17">
        <v>0.31090710086595102</v>
      </c>
      <c r="AY1440" s="17">
        <v>0.19630603137397001</v>
      </c>
      <c r="AZ1440" s="17">
        <v>0.24339084114537299</v>
      </c>
      <c r="BA1440" s="17">
        <v>0.20380553743961299</v>
      </c>
      <c r="BB1440" s="17">
        <v>0.258637260366328</v>
      </c>
      <c r="BC1440" s="17">
        <v>0.26701618301354602</v>
      </c>
      <c r="BD1440" s="17">
        <v>0.20537427025971799</v>
      </c>
      <c r="BE1440" s="17">
        <v>0.242633085376741</v>
      </c>
      <c r="BF1440" s="17">
        <v>0.240164494121754</v>
      </c>
      <c r="BG1440" s="17">
        <v>0.22213917837830999</v>
      </c>
      <c r="BH1440" s="17">
        <v>0.21694710369923301</v>
      </c>
      <c r="BI1440" s="17">
        <v>0.1259012658543</v>
      </c>
      <c r="BJ1440" s="17">
        <v>0.343443491521287</v>
      </c>
      <c r="BK1440" s="17">
        <v>0.14921814791705099</v>
      </c>
      <c r="BL1440" s="17"/>
      <c r="BM1440" s="17">
        <v>0.205077849378587</v>
      </c>
      <c r="BN1440" s="17">
        <v>0.237553118539339</v>
      </c>
      <c r="BO1440" s="17">
        <v>0.34066412773802901</v>
      </c>
      <c r="BP1440" s="17">
        <v>0.23156858132941799</v>
      </c>
      <c r="BQ1440" s="17">
        <v>0.20561977058918199</v>
      </c>
      <c r="BR1440" s="17">
        <v>0.19186123264805599</v>
      </c>
      <c r="BS1440" s="17"/>
      <c r="BT1440" s="17">
        <v>0.25131384981935501</v>
      </c>
      <c r="BU1440" s="17">
        <v>0.22287770574153201</v>
      </c>
      <c r="BV1440" s="17"/>
      <c r="BW1440" s="17">
        <v>0.25209641074081701</v>
      </c>
      <c r="BX1440" s="17">
        <v>0.216077138236203</v>
      </c>
      <c r="BY1440" s="17"/>
      <c r="BZ1440" s="17">
        <v>0.23832984883629499</v>
      </c>
      <c r="CA1440" s="17">
        <v>0.223925727236327</v>
      </c>
      <c r="CB1440" s="17">
        <v>0.24893450524171401</v>
      </c>
      <c r="CC1440" s="17"/>
      <c r="CD1440" s="17">
        <v>0.24154067372077401</v>
      </c>
      <c r="CE1440" s="17">
        <v>0.25705954165843797</v>
      </c>
      <c r="CF1440" s="17">
        <v>0.208335416300965</v>
      </c>
      <c r="CG1440" s="17"/>
      <c r="CH1440" s="17">
        <v>0.24301488894885101</v>
      </c>
      <c r="CI1440" s="17">
        <v>0.24186403638586201</v>
      </c>
      <c r="CJ1440" s="17">
        <v>0.196586163922299</v>
      </c>
      <c r="CK1440" s="17"/>
      <c r="CL1440" s="17">
        <v>0.21904716092097601</v>
      </c>
      <c r="CM1440" s="17">
        <v>0.26425142836045801</v>
      </c>
      <c r="CN1440" s="17"/>
      <c r="CO1440" s="17">
        <v>0.30949503392045602</v>
      </c>
      <c r="CP1440" s="17">
        <v>0.227982127108837</v>
      </c>
      <c r="CQ1440" s="17">
        <v>0.24568466966847799</v>
      </c>
      <c r="CR1440" s="17">
        <v>0.20813086227585401</v>
      </c>
    </row>
    <row r="1441" spans="2:96" x14ac:dyDescent="0.25">
      <c r="B1441" t="s">
        <v>615</v>
      </c>
      <c r="C1441" s="17">
        <v>0.39421096272386102</v>
      </c>
      <c r="D1441" s="17">
        <v>0.37985315474122799</v>
      </c>
      <c r="E1441" s="17">
        <v>0.410740154161152</v>
      </c>
      <c r="F1441" s="17"/>
      <c r="G1441" s="17">
        <v>0.39206744096354401</v>
      </c>
      <c r="H1441" s="17">
        <v>0.346939951507791</v>
      </c>
      <c r="I1441" s="17">
        <v>0.36366688220554999</v>
      </c>
      <c r="J1441" s="17">
        <v>0.41002941149748701</v>
      </c>
      <c r="K1441" s="17">
        <v>0.41335789410425</v>
      </c>
      <c r="L1441" s="17">
        <v>0.43329512529463698</v>
      </c>
      <c r="M1441" s="17"/>
      <c r="N1441" s="17">
        <v>0.45770722037526801</v>
      </c>
      <c r="O1441" s="17">
        <v>0.37288130115441298</v>
      </c>
      <c r="P1441" s="17">
        <v>0.41450310162659998</v>
      </c>
      <c r="Q1441" s="17">
        <v>0.32328608139784198</v>
      </c>
      <c r="R1441" s="17"/>
      <c r="S1441" s="17">
        <v>0.37310716643238601</v>
      </c>
      <c r="T1441" s="17">
        <v>0.43701706071087398</v>
      </c>
      <c r="U1441" s="17">
        <v>0.36987507547759102</v>
      </c>
      <c r="V1441" s="17">
        <v>0.36713293209883402</v>
      </c>
      <c r="W1441" s="17">
        <v>0.37703190548149101</v>
      </c>
      <c r="X1441" s="17">
        <v>0.49293791674181398</v>
      </c>
      <c r="Y1441" s="17">
        <v>0.42019074612956198</v>
      </c>
      <c r="Z1441" s="17">
        <v>0.41304363731348198</v>
      </c>
      <c r="AA1441" s="17">
        <v>0.39396607494436497</v>
      </c>
      <c r="AB1441" s="17">
        <v>0.33277479541649702</v>
      </c>
      <c r="AC1441" s="17">
        <v>0.39575904813183699</v>
      </c>
      <c r="AD1441" s="17">
        <v>0.27455602214863101</v>
      </c>
      <c r="AE1441" s="17"/>
      <c r="AF1441" s="17">
        <v>0.40011247566445701</v>
      </c>
      <c r="AG1441" s="17">
        <v>0.38604025009702297</v>
      </c>
      <c r="AH1441" s="17">
        <v>0.509955212719849</v>
      </c>
      <c r="AI1441" s="17">
        <v>0.311891742538974</v>
      </c>
      <c r="AJ1441" s="17">
        <v>0.33380720743980702</v>
      </c>
      <c r="AK1441" s="17"/>
      <c r="AL1441" s="17">
        <v>0.396622206857347</v>
      </c>
      <c r="AM1441" s="17">
        <v>0.37775781558048999</v>
      </c>
      <c r="AN1441" s="17">
        <v>0.52600623829908699</v>
      </c>
      <c r="AO1441" s="17"/>
      <c r="AP1441" s="17">
        <v>0.40830019697984599</v>
      </c>
      <c r="AQ1441" s="17">
        <v>0.373391678910656</v>
      </c>
      <c r="AR1441" s="17">
        <v>0.396261567870899</v>
      </c>
      <c r="AS1441" s="17">
        <v>0.41968471009230301</v>
      </c>
      <c r="AT1441" s="17">
        <v>0.44140664284527098</v>
      </c>
      <c r="AU1441" s="17"/>
      <c r="AV1441" s="17">
        <v>0</v>
      </c>
      <c r="AW1441" s="17">
        <v>0.28716815752930902</v>
      </c>
      <c r="AX1441" s="17">
        <v>0.33111948478528402</v>
      </c>
      <c r="AY1441" s="17">
        <v>0.28673753706580202</v>
      </c>
      <c r="AZ1441" s="17">
        <v>0.36305873745311801</v>
      </c>
      <c r="BA1441" s="17">
        <v>0.49475095626480198</v>
      </c>
      <c r="BB1441" s="17">
        <v>0.36451848053329799</v>
      </c>
      <c r="BC1441" s="17">
        <v>0.31702198732410802</v>
      </c>
      <c r="BD1441" s="17">
        <v>0.47066634169842902</v>
      </c>
      <c r="BE1441" s="17">
        <v>0.51252053333111003</v>
      </c>
      <c r="BF1441" s="17">
        <v>0.42713940629693697</v>
      </c>
      <c r="BG1441" s="17">
        <v>0.39170200513320202</v>
      </c>
      <c r="BH1441" s="17">
        <v>0.47936275384590699</v>
      </c>
      <c r="BI1441" s="17">
        <v>0.39409781887745099</v>
      </c>
      <c r="BJ1441" s="17">
        <v>0.27019915005443801</v>
      </c>
      <c r="BK1441" s="17">
        <v>0.488978070111454</v>
      </c>
      <c r="BL1441" s="17"/>
      <c r="BM1441" s="17">
        <v>0.38831357067385203</v>
      </c>
      <c r="BN1441" s="17">
        <v>0.39401757880281901</v>
      </c>
      <c r="BO1441" s="17">
        <v>0.36237775089539198</v>
      </c>
      <c r="BP1441" s="17">
        <v>0.40183569301002903</v>
      </c>
      <c r="BQ1441" s="17">
        <v>0.44991227135406298</v>
      </c>
      <c r="BR1441" s="17">
        <v>0.36759480832270902</v>
      </c>
      <c r="BS1441" s="17"/>
      <c r="BT1441" s="17">
        <v>0.41985500990650698</v>
      </c>
      <c r="BU1441" s="17">
        <v>0.35419366567615901</v>
      </c>
      <c r="BV1441" s="17"/>
      <c r="BW1441" s="17">
        <v>0.41932792211412601</v>
      </c>
      <c r="BX1441" s="17">
        <v>0.39743366066951902</v>
      </c>
      <c r="BY1441" s="17"/>
      <c r="BZ1441" s="17">
        <v>0.407962054303115</v>
      </c>
      <c r="CA1441" s="17">
        <v>0.34005582290200298</v>
      </c>
      <c r="CB1441" s="17">
        <v>0.304759373205086</v>
      </c>
      <c r="CC1441" s="17"/>
      <c r="CD1441" s="17">
        <v>0.40224067231673299</v>
      </c>
      <c r="CE1441" s="17">
        <v>0.39080466056668201</v>
      </c>
      <c r="CF1441" s="17">
        <v>0.49302026959078299</v>
      </c>
      <c r="CG1441" s="17"/>
      <c r="CH1441" s="17">
        <v>0.39434355096665502</v>
      </c>
      <c r="CI1441" s="17">
        <v>0.37979327822367398</v>
      </c>
      <c r="CJ1441" s="17">
        <v>0.49561362509122903</v>
      </c>
      <c r="CK1441" s="17"/>
      <c r="CL1441" s="17">
        <v>0.40906769071242099</v>
      </c>
      <c r="CM1441" s="17">
        <v>0.37915811966252799</v>
      </c>
      <c r="CN1441" s="17"/>
      <c r="CO1441" s="17">
        <v>0.360943089881892</v>
      </c>
      <c r="CP1441" s="17">
        <v>0.39992729296221802</v>
      </c>
      <c r="CQ1441" s="17">
        <v>0.41974008817564001</v>
      </c>
      <c r="CR1441" s="17">
        <v>0.33944087434236098</v>
      </c>
    </row>
    <row r="1442" spans="2:96" x14ac:dyDescent="0.25">
      <c r="B1442" t="s">
        <v>616</v>
      </c>
      <c r="C1442" s="17">
        <v>0.189368969186758</v>
      </c>
      <c r="D1442" s="17">
        <v>0.188678781244525</v>
      </c>
      <c r="E1442" s="17">
        <v>0.186975080637617</v>
      </c>
      <c r="F1442" s="17"/>
      <c r="G1442" s="17">
        <v>0.18335975566325399</v>
      </c>
      <c r="H1442" s="17">
        <v>0.186257450379266</v>
      </c>
      <c r="I1442" s="17">
        <v>0.212741687460519</v>
      </c>
      <c r="J1442" s="17">
        <v>0.19439778069316599</v>
      </c>
      <c r="K1442" s="17">
        <v>0.161244784988643</v>
      </c>
      <c r="L1442" s="17">
        <v>0.19200952893647399</v>
      </c>
      <c r="M1442" s="17"/>
      <c r="N1442" s="17">
        <v>0.210197403453147</v>
      </c>
      <c r="O1442" s="17">
        <v>0.17999354017213401</v>
      </c>
      <c r="P1442" s="17">
        <v>0.17890128656491999</v>
      </c>
      <c r="Q1442" s="17">
        <v>0.187000630322432</v>
      </c>
      <c r="R1442" s="17"/>
      <c r="S1442" s="17">
        <v>0.209657352721072</v>
      </c>
      <c r="T1442" s="17">
        <v>0.165514117986232</v>
      </c>
      <c r="U1442" s="17">
        <v>0.21685953030362101</v>
      </c>
      <c r="V1442" s="17">
        <v>0.19866179923705901</v>
      </c>
      <c r="W1442" s="17">
        <v>0.15534246707407601</v>
      </c>
      <c r="X1442" s="17">
        <v>0.171011462384172</v>
      </c>
      <c r="Y1442" s="17">
        <v>0.200837536246987</v>
      </c>
      <c r="Z1442" s="17">
        <v>0.114449563752547</v>
      </c>
      <c r="AA1442" s="17">
        <v>0.19217578241885699</v>
      </c>
      <c r="AB1442" s="17">
        <v>0.23874971159851999</v>
      </c>
      <c r="AC1442" s="17">
        <v>0.14363928984827101</v>
      </c>
      <c r="AD1442" s="17">
        <v>0.22329640236724299</v>
      </c>
      <c r="AE1442" s="17"/>
      <c r="AF1442" s="17">
        <v>0.18286714808378199</v>
      </c>
      <c r="AG1442" s="17">
        <v>0.155175388330974</v>
      </c>
      <c r="AH1442" s="17">
        <v>0.21340691212305299</v>
      </c>
      <c r="AI1442" s="17">
        <v>0.59308410225660702</v>
      </c>
      <c r="AJ1442" s="17">
        <v>0.215504826881428</v>
      </c>
      <c r="AK1442" s="17"/>
      <c r="AL1442" s="17">
        <v>0.16677909636587501</v>
      </c>
      <c r="AM1442" s="17">
        <v>0.17899643147028199</v>
      </c>
      <c r="AN1442" s="17">
        <v>0.185698045231519</v>
      </c>
      <c r="AO1442" s="17"/>
      <c r="AP1442" s="17">
        <v>0.174444829363682</v>
      </c>
      <c r="AQ1442" s="17">
        <v>0.20104226992559901</v>
      </c>
      <c r="AR1442" s="17">
        <v>0.19358100754421101</v>
      </c>
      <c r="AS1442" s="17">
        <v>0.168690407746971</v>
      </c>
      <c r="AT1442" s="17">
        <v>0.20847332195124299</v>
      </c>
      <c r="AU1442" s="17"/>
      <c r="AV1442" s="17">
        <v>1</v>
      </c>
      <c r="AW1442" s="17">
        <v>0.22850815585738199</v>
      </c>
      <c r="AX1442" s="17">
        <v>0.187175427796197</v>
      </c>
      <c r="AY1442" s="17">
        <v>0.28179963497719301</v>
      </c>
      <c r="AZ1442" s="17">
        <v>0.169793198274132</v>
      </c>
      <c r="BA1442" s="17">
        <v>0.143119715207153</v>
      </c>
      <c r="BB1442" s="17">
        <v>0.19380910868946499</v>
      </c>
      <c r="BC1442" s="17">
        <v>0.236152742978955</v>
      </c>
      <c r="BD1442" s="17">
        <v>0.19652518751426301</v>
      </c>
      <c r="BE1442" s="17">
        <v>0.125394900937562</v>
      </c>
      <c r="BF1442" s="17">
        <v>0.17594737477097899</v>
      </c>
      <c r="BG1442" s="17">
        <v>8.5673138259307002E-2</v>
      </c>
      <c r="BH1442" s="17">
        <v>0.149665263960539</v>
      </c>
      <c r="BI1442" s="17">
        <v>0.18726844831619299</v>
      </c>
      <c r="BJ1442" s="17">
        <v>0.167923036301729</v>
      </c>
      <c r="BK1442" s="17">
        <v>0.25086283712382701</v>
      </c>
      <c r="BL1442" s="17"/>
      <c r="BM1442" s="17">
        <v>0.20461914099668799</v>
      </c>
      <c r="BN1442" s="17">
        <v>0.180440813924969</v>
      </c>
      <c r="BO1442" s="17">
        <v>0.140518000988268</v>
      </c>
      <c r="BP1442" s="17">
        <v>0.197403835125225</v>
      </c>
      <c r="BQ1442" s="17">
        <v>0.18929000625908801</v>
      </c>
      <c r="BR1442" s="17">
        <v>0.26143644995123</v>
      </c>
      <c r="BS1442" s="17"/>
      <c r="BT1442" s="17">
        <v>0.172283025303228</v>
      </c>
      <c r="BU1442" s="17">
        <v>0.20631637153045199</v>
      </c>
      <c r="BV1442" s="17"/>
      <c r="BW1442" s="17">
        <v>0.16725062330399401</v>
      </c>
      <c r="BX1442" s="17">
        <v>0.19610049958633699</v>
      </c>
      <c r="BY1442" s="17"/>
      <c r="BZ1442" s="17">
        <v>0.18833785223062599</v>
      </c>
      <c r="CA1442" s="17">
        <v>0.24243383467822199</v>
      </c>
      <c r="CB1442" s="17">
        <v>8.4532550689316394E-2</v>
      </c>
      <c r="CC1442" s="17"/>
      <c r="CD1442" s="17">
        <v>0.16598514355788499</v>
      </c>
      <c r="CE1442" s="17">
        <v>0.25607568791069801</v>
      </c>
      <c r="CF1442" s="17">
        <v>0.20633713848205701</v>
      </c>
      <c r="CG1442" s="17"/>
      <c r="CH1442" s="17">
        <v>0.180866977547531</v>
      </c>
      <c r="CI1442" s="17">
        <v>0.28334112169883502</v>
      </c>
      <c r="CJ1442" s="17">
        <v>0.15641319094267001</v>
      </c>
      <c r="CK1442" s="17"/>
      <c r="CL1442" s="17">
        <v>0.191467240581674</v>
      </c>
      <c r="CM1442" s="17">
        <v>0.18516192699128101</v>
      </c>
      <c r="CN1442" s="17"/>
      <c r="CO1442" s="17">
        <v>0.16453077108893299</v>
      </c>
      <c r="CP1442" s="17">
        <v>0.194842531798887</v>
      </c>
      <c r="CQ1442" s="17">
        <v>0.176086345226484</v>
      </c>
      <c r="CR1442" s="17">
        <v>0.21740325279567699</v>
      </c>
    </row>
    <row r="1443" spans="2:96" x14ac:dyDescent="0.25">
      <c r="B1443" t="s">
        <v>617</v>
      </c>
      <c r="C1443" s="17">
        <v>8.49686449506145E-2</v>
      </c>
      <c r="D1443" s="17">
        <v>0.103162258696003</v>
      </c>
      <c r="E1443" s="17">
        <v>6.5662499341190103E-2</v>
      </c>
      <c r="F1443" s="17"/>
      <c r="G1443" s="17">
        <v>7.9479902816127795E-2</v>
      </c>
      <c r="H1443" s="17">
        <v>0.14634446282396499</v>
      </c>
      <c r="I1443" s="17">
        <v>0.102779540089654</v>
      </c>
      <c r="J1443" s="17">
        <v>6.5854017278118404E-2</v>
      </c>
      <c r="K1443" s="17">
        <v>4.8563549044355399E-2</v>
      </c>
      <c r="L1443" s="17">
        <v>6.3697571495539604E-2</v>
      </c>
      <c r="M1443" s="17"/>
      <c r="N1443" s="17">
        <v>7.0871662205287497E-2</v>
      </c>
      <c r="O1443" s="17">
        <v>0.10252011844302</v>
      </c>
      <c r="P1443" s="17">
        <v>8.16972158621391E-2</v>
      </c>
      <c r="Q1443" s="17">
        <v>8.7158040514998494E-2</v>
      </c>
      <c r="R1443" s="17"/>
      <c r="S1443" s="17">
        <v>0.102936200366106</v>
      </c>
      <c r="T1443" s="17">
        <v>8.0023443178813297E-2</v>
      </c>
      <c r="U1443" s="17">
        <v>0.111114829292525</v>
      </c>
      <c r="V1443" s="17">
        <v>5.3082428897845202E-2</v>
      </c>
      <c r="W1443" s="17">
        <v>9.9050706225745994E-2</v>
      </c>
      <c r="X1443" s="17">
        <v>9.7623733059899298E-2</v>
      </c>
      <c r="Y1443" s="17">
        <v>0.11958496707310499</v>
      </c>
      <c r="Z1443" s="17">
        <v>3.7431004449991E-2</v>
      </c>
      <c r="AA1443" s="17">
        <v>7.8440820329849101E-2</v>
      </c>
      <c r="AB1443" s="17">
        <v>6.2816864227616898E-2</v>
      </c>
      <c r="AC1443" s="17">
        <v>4.84203250750272E-2</v>
      </c>
      <c r="AD1443" s="17">
        <v>0.127012074086467</v>
      </c>
      <c r="AE1443" s="17"/>
      <c r="AF1443" s="17">
        <v>6.0247570017744202E-2</v>
      </c>
      <c r="AG1443" s="17">
        <v>0.12021122627443501</v>
      </c>
      <c r="AH1443" s="17">
        <v>8.9745811901996195E-2</v>
      </c>
      <c r="AI1443" s="17">
        <v>9.5024155204419397E-2</v>
      </c>
      <c r="AJ1443" s="17">
        <v>0.10727987065378</v>
      </c>
      <c r="AK1443" s="17"/>
      <c r="AL1443" s="17">
        <v>7.3902552588248099E-2</v>
      </c>
      <c r="AM1443" s="17">
        <v>0.101943037471509</v>
      </c>
      <c r="AN1443" s="17">
        <v>8.6815526233042006E-2</v>
      </c>
      <c r="AO1443" s="17"/>
      <c r="AP1443" s="17">
        <v>7.0801923514945395E-2</v>
      </c>
      <c r="AQ1443" s="17">
        <v>6.3390226014790399E-2</v>
      </c>
      <c r="AR1443" s="17">
        <v>0.13958928845554699</v>
      </c>
      <c r="AS1443" s="17">
        <v>8.8442023291344499E-2</v>
      </c>
      <c r="AT1443" s="17">
        <v>0</v>
      </c>
      <c r="AU1443" s="17"/>
      <c r="AV1443" s="17">
        <v>0</v>
      </c>
      <c r="AW1443" s="17">
        <v>0.116682802730186</v>
      </c>
      <c r="AX1443" s="17">
        <v>5.7745053861505198E-2</v>
      </c>
      <c r="AY1443" s="17">
        <v>9.3314565075938799E-2</v>
      </c>
      <c r="AZ1443" s="17">
        <v>8.1581858899449106E-2</v>
      </c>
      <c r="BA1443" s="17">
        <v>8.8954232291939703E-2</v>
      </c>
      <c r="BB1443" s="17">
        <v>7.8182978078054396E-2</v>
      </c>
      <c r="BC1443" s="17">
        <v>0.13816140863093701</v>
      </c>
      <c r="BD1443" s="17">
        <v>4.2943513585967798E-2</v>
      </c>
      <c r="BE1443" s="17">
        <v>3.7660117364047598E-2</v>
      </c>
      <c r="BF1443" s="17">
        <v>5.01486431735561E-2</v>
      </c>
      <c r="BG1443" s="17">
        <v>0.17153126689186299</v>
      </c>
      <c r="BH1443" s="17">
        <v>0.13033239508591701</v>
      </c>
      <c r="BI1443" s="17">
        <v>0.13774525418929101</v>
      </c>
      <c r="BJ1443" s="17">
        <v>8.2817877079913907E-2</v>
      </c>
      <c r="BK1443" s="17">
        <v>8.0600808362880499E-2</v>
      </c>
      <c r="BL1443" s="17"/>
      <c r="BM1443" s="17">
        <v>0.100166958584161</v>
      </c>
      <c r="BN1443" s="17">
        <v>9.7316338695039306E-2</v>
      </c>
      <c r="BO1443" s="17">
        <v>6.6408305835838705E-2</v>
      </c>
      <c r="BP1443" s="17">
        <v>6.8593120398098298E-2</v>
      </c>
      <c r="BQ1443" s="17">
        <v>8.8082354223600903E-2</v>
      </c>
      <c r="BR1443" s="17">
        <v>5.9486038071584701E-2</v>
      </c>
      <c r="BS1443" s="17"/>
      <c r="BT1443" s="17">
        <v>7.4736823331486804E-2</v>
      </c>
      <c r="BU1443" s="17">
        <v>0.103462523652572</v>
      </c>
      <c r="BV1443" s="17"/>
      <c r="BW1443" s="17">
        <v>7.7035387310040698E-2</v>
      </c>
      <c r="BX1443" s="17">
        <v>8.8182517976191505E-2</v>
      </c>
      <c r="BY1443" s="17"/>
      <c r="BZ1443" s="17">
        <v>7.6317694383217505E-2</v>
      </c>
      <c r="CA1443" s="17">
        <v>0.114938810691095</v>
      </c>
      <c r="CB1443" s="17">
        <v>0.13716951855437401</v>
      </c>
      <c r="CC1443" s="17"/>
      <c r="CD1443" s="17">
        <v>8.83712851878065E-2</v>
      </c>
      <c r="CE1443" s="17">
        <v>2.0191328762331501E-2</v>
      </c>
      <c r="CF1443" s="17">
        <v>5.8328574965054898E-2</v>
      </c>
      <c r="CG1443" s="17"/>
      <c r="CH1443" s="17">
        <v>8.7160586647112598E-2</v>
      </c>
      <c r="CI1443" s="17">
        <v>2.8401544896111301E-2</v>
      </c>
      <c r="CJ1443" s="17">
        <v>0.11576998824446801</v>
      </c>
      <c r="CK1443" s="17"/>
      <c r="CL1443" s="17">
        <v>8.5885552252510294E-2</v>
      </c>
      <c r="CM1443" s="17">
        <v>8.4859366591362603E-2</v>
      </c>
      <c r="CN1443" s="17"/>
      <c r="CO1443" s="17">
        <v>7.9860386986808404E-2</v>
      </c>
      <c r="CP1443" s="17">
        <v>0.101676860187376</v>
      </c>
      <c r="CQ1443" s="17">
        <v>6.0469912653404401E-2</v>
      </c>
      <c r="CR1443" s="17">
        <v>0.10726892897309701</v>
      </c>
    </row>
    <row r="1444" spans="2:96" x14ac:dyDescent="0.25">
      <c r="B1444" t="s">
        <v>618</v>
      </c>
      <c r="C1444" s="17">
        <v>3.6881687159145297E-2</v>
      </c>
      <c r="D1444" s="17">
        <v>3.6911856599561803E-2</v>
      </c>
      <c r="E1444" s="17">
        <v>3.70853696075042E-2</v>
      </c>
      <c r="F1444" s="17"/>
      <c r="G1444" s="17">
        <v>3.5313806453267003E-2</v>
      </c>
      <c r="H1444" s="17">
        <v>4.4191198896788499E-2</v>
      </c>
      <c r="I1444" s="17">
        <v>4.8240611461610697E-2</v>
      </c>
      <c r="J1444" s="17">
        <v>3.1026531368330001E-2</v>
      </c>
      <c r="K1444" s="17">
        <v>4.1226266084991803E-2</v>
      </c>
      <c r="L1444" s="17">
        <v>2.46814859448217E-2</v>
      </c>
      <c r="M1444" s="17"/>
      <c r="N1444" s="17">
        <v>4.1023411663961298E-2</v>
      </c>
      <c r="O1444" s="17">
        <v>2.89628444715107E-2</v>
      </c>
      <c r="P1444" s="17">
        <v>4.7885994665087799E-2</v>
      </c>
      <c r="Q1444" s="17">
        <v>2.9754045147986501E-2</v>
      </c>
      <c r="R1444" s="17"/>
      <c r="S1444" s="17">
        <v>1.5774568942639101E-2</v>
      </c>
      <c r="T1444" s="17">
        <v>4.9639788588447503E-2</v>
      </c>
      <c r="U1444" s="17">
        <v>5.2202401974294099E-2</v>
      </c>
      <c r="V1444" s="17">
        <v>2.1745694002443899E-2</v>
      </c>
      <c r="W1444" s="17">
        <v>3.1489383094682098E-2</v>
      </c>
      <c r="X1444" s="17">
        <v>2.2721146847955301E-2</v>
      </c>
      <c r="Y1444" s="17">
        <v>3.1174577955119898E-2</v>
      </c>
      <c r="Z1444" s="17">
        <v>5.8752278053839799E-2</v>
      </c>
      <c r="AA1444" s="17">
        <v>3.4657441306362599E-2</v>
      </c>
      <c r="AB1444" s="17">
        <v>7.2434232385843206E-2</v>
      </c>
      <c r="AC1444" s="17">
        <v>2.40970256971067E-2</v>
      </c>
      <c r="AD1444" s="17">
        <v>3.66916334073836E-2</v>
      </c>
      <c r="AE1444" s="17"/>
      <c r="AF1444" s="17">
        <v>3.3407066693648603E-2</v>
      </c>
      <c r="AG1444" s="17">
        <v>5.1326703624568003E-2</v>
      </c>
      <c r="AH1444" s="17">
        <v>0</v>
      </c>
      <c r="AI1444" s="17">
        <v>0</v>
      </c>
      <c r="AJ1444" s="17">
        <v>4.4343551482986902E-2</v>
      </c>
      <c r="AK1444" s="17"/>
      <c r="AL1444" s="17">
        <v>8.1826803589737096E-3</v>
      </c>
      <c r="AM1444" s="17">
        <v>4.5482761845310297E-2</v>
      </c>
      <c r="AN1444" s="17">
        <v>4.7944305815173602E-2</v>
      </c>
      <c r="AO1444" s="17"/>
      <c r="AP1444" s="17">
        <v>1.9896855352671598E-2</v>
      </c>
      <c r="AQ1444" s="17">
        <v>4.7386481145219997E-2</v>
      </c>
      <c r="AR1444" s="17">
        <v>5.1828203317448703E-2</v>
      </c>
      <c r="AS1444" s="17">
        <v>1.5844187046476301E-2</v>
      </c>
      <c r="AT1444" s="17">
        <v>5.2450541912628199E-2</v>
      </c>
      <c r="AU1444" s="17"/>
      <c r="AV1444" s="17">
        <v>0</v>
      </c>
      <c r="AW1444" s="17">
        <v>0</v>
      </c>
      <c r="AX1444" s="17">
        <v>2.9342042063853199E-2</v>
      </c>
      <c r="AY1444" s="17">
        <v>5.5915999259222499E-2</v>
      </c>
      <c r="AZ1444" s="17">
        <v>4.4228456148906997E-2</v>
      </c>
      <c r="BA1444" s="17">
        <v>1.7431058679434602E-2</v>
      </c>
      <c r="BB1444" s="17">
        <v>4.9212837561988798E-2</v>
      </c>
      <c r="BC1444" s="17">
        <v>1.81148859460111E-2</v>
      </c>
      <c r="BD1444" s="17">
        <v>4.0998704096066999E-2</v>
      </c>
      <c r="BE1444" s="17">
        <v>5.9815388030794302E-2</v>
      </c>
      <c r="BF1444" s="17">
        <v>5.4080270270740999E-2</v>
      </c>
      <c r="BG1444" s="17">
        <v>9.1724584897888803E-2</v>
      </c>
      <c r="BH1444" s="17">
        <v>2.3692483408402899E-2</v>
      </c>
      <c r="BI1444" s="17">
        <v>6.0695985278846301E-2</v>
      </c>
      <c r="BJ1444" s="17">
        <v>0</v>
      </c>
      <c r="BK1444" s="17">
        <v>0</v>
      </c>
      <c r="BL1444" s="17"/>
      <c r="BM1444" s="17">
        <v>3.4494781272313597E-2</v>
      </c>
      <c r="BN1444" s="17">
        <v>4.18066574372341E-2</v>
      </c>
      <c r="BO1444" s="17">
        <v>4.4942991423996402E-2</v>
      </c>
      <c r="BP1444" s="17">
        <v>5.14091211632767E-2</v>
      </c>
      <c r="BQ1444" s="17">
        <v>8.3999606734399407E-3</v>
      </c>
      <c r="BR1444" s="17">
        <v>0</v>
      </c>
      <c r="BS1444" s="17"/>
      <c r="BT1444" s="17">
        <v>2.51608537648116E-2</v>
      </c>
      <c r="BU1444" s="17">
        <v>5.6120653432685401E-2</v>
      </c>
      <c r="BV1444" s="17"/>
      <c r="BW1444" s="17">
        <v>3.3467264772269897E-2</v>
      </c>
      <c r="BX1444" s="17">
        <v>4.5505039946058701E-2</v>
      </c>
      <c r="BY1444" s="17"/>
      <c r="BZ1444" s="17">
        <v>3.4077272586599899E-2</v>
      </c>
      <c r="CA1444" s="17">
        <v>2.7545610436350398E-2</v>
      </c>
      <c r="CB1444" s="17">
        <v>0.10874193295965399</v>
      </c>
      <c r="CC1444" s="17"/>
      <c r="CD1444" s="17">
        <v>4.4829176515794197E-2</v>
      </c>
      <c r="CE1444" s="17">
        <v>0</v>
      </c>
      <c r="CF1444" s="17">
        <v>0</v>
      </c>
      <c r="CG1444" s="17"/>
      <c r="CH1444" s="17">
        <v>3.6109192969920399E-2</v>
      </c>
      <c r="CI1444" s="17">
        <v>1.6625367117111701E-2</v>
      </c>
      <c r="CJ1444" s="17">
        <v>1.19324315398543E-2</v>
      </c>
      <c r="CK1444" s="17"/>
      <c r="CL1444" s="17">
        <v>5.0505857519135097E-2</v>
      </c>
      <c r="CM1444" s="17">
        <v>2.23266932712806E-2</v>
      </c>
      <c r="CN1444" s="17"/>
      <c r="CO1444" s="17">
        <v>1.49900869624308E-2</v>
      </c>
      <c r="CP1444" s="17">
        <v>3.4223873722231797E-2</v>
      </c>
      <c r="CQ1444" s="17">
        <v>3.22243560987725E-2</v>
      </c>
      <c r="CR1444" s="17">
        <v>6.1157319578654598E-2</v>
      </c>
    </row>
    <row r="1445" spans="2:96" x14ac:dyDescent="0.25">
      <c r="B1445" t="s">
        <v>152</v>
      </c>
      <c r="C1445" s="17">
        <v>5.7456016154741302E-2</v>
      </c>
      <c r="D1445" s="17">
        <v>4.4843353043594103E-2</v>
      </c>
      <c r="E1445" s="17">
        <v>7.0150002433033903E-2</v>
      </c>
      <c r="F1445" s="17"/>
      <c r="G1445" s="17">
        <v>6.6381555254533306E-2</v>
      </c>
      <c r="H1445" s="17">
        <v>3.0108371465618601E-2</v>
      </c>
      <c r="I1445" s="17">
        <v>4.9035799456272497E-2</v>
      </c>
      <c r="J1445" s="17">
        <v>7.0705462064223998E-2</v>
      </c>
      <c r="K1445" s="17">
        <v>5.3013762169208799E-2</v>
      </c>
      <c r="L1445" s="17">
        <v>7.2767812785889202E-2</v>
      </c>
      <c r="M1445" s="17"/>
      <c r="N1445" s="17">
        <v>4.3371445994687799E-2</v>
      </c>
      <c r="O1445" s="17">
        <v>6.0602738775143397E-2</v>
      </c>
      <c r="P1445" s="17">
        <v>6.2846838188477694E-2</v>
      </c>
      <c r="Q1445" s="17">
        <v>6.54715083155675E-2</v>
      </c>
      <c r="R1445" s="17"/>
      <c r="S1445" s="17">
        <v>4.8586553500772699E-2</v>
      </c>
      <c r="T1445" s="17">
        <v>9.3856611018434705E-2</v>
      </c>
      <c r="U1445" s="17">
        <v>1.46103964113527E-2</v>
      </c>
      <c r="V1445" s="17">
        <v>7.5277117097044099E-2</v>
      </c>
      <c r="W1445" s="17">
        <v>6.1366921015296901E-2</v>
      </c>
      <c r="X1445" s="17">
        <v>3.3387125661947202E-2</v>
      </c>
      <c r="Y1445" s="17">
        <v>6.7640556632841103E-2</v>
      </c>
      <c r="Z1445" s="17">
        <v>4.1184428932119502E-2</v>
      </c>
      <c r="AA1445" s="17">
        <v>3.4909935777801299E-2</v>
      </c>
      <c r="AB1445" s="17">
        <v>4.81233871374094E-2</v>
      </c>
      <c r="AC1445" s="17">
        <v>0.113121460938758</v>
      </c>
      <c r="AD1445" s="17">
        <v>7.0965115324658407E-2</v>
      </c>
      <c r="AE1445" s="17"/>
      <c r="AF1445" s="17">
        <v>5.7781270903308903E-2</v>
      </c>
      <c r="AG1445" s="17">
        <v>4.3143118225403003E-2</v>
      </c>
      <c r="AH1445" s="17">
        <v>3.3323294539884599E-2</v>
      </c>
      <c r="AI1445" s="17">
        <v>0</v>
      </c>
      <c r="AJ1445" s="17">
        <v>6.3858114333257596E-2</v>
      </c>
      <c r="AK1445" s="17"/>
      <c r="AL1445" s="17">
        <v>4.0176910383863298E-2</v>
      </c>
      <c r="AM1445" s="17">
        <v>5.47064686267194E-2</v>
      </c>
      <c r="AN1445" s="17">
        <v>1.3564655955924E-2</v>
      </c>
      <c r="AO1445" s="17"/>
      <c r="AP1445" s="17">
        <v>6.7862694184528796E-2</v>
      </c>
      <c r="AQ1445" s="17">
        <v>8.5314401785833299E-2</v>
      </c>
      <c r="AR1445" s="17">
        <v>2.7524425865810598E-2</v>
      </c>
      <c r="AS1445" s="17">
        <v>8.4364728795771601E-2</v>
      </c>
      <c r="AT1445" s="17">
        <v>0</v>
      </c>
      <c r="AU1445" s="17"/>
      <c r="AV1445" s="17">
        <v>0</v>
      </c>
      <c r="AW1445" s="17">
        <v>3.7022157502095802E-2</v>
      </c>
      <c r="AX1445" s="17">
        <v>8.3710890627210099E-2</v>
      </c>
      <c r="AY1445" s="17">
        <v>8.5926232247874004E-2</v>
      </c>
      <c r="AZ1445" s="17">
        <v>9.7946908079021094E-2</v>
      </c>
      <c r="BA1445" s="17">
        <v>5.1938500117057598E-2</v>
      </c>
      <c r="BB1445" s="17">
        <v>5.56393347708651E-2</v>
      </c>
      <c r="BC1445" s="17">
        <v>2.3532792106442001E-2</v>
      </c>
      <c r="BD1445" s="17">
        <v>4.34919828455562E-2</v>
      </c>
      <c r="BE1445" s="17">
        <v>2.19759749597448E-2</v>
      </c>
      <c r="BF1445" s="17">
        <v>5.2519811366033897E-2</v>
      </c>
      <c r="BG1445" s="17">
        <v>3.7229826439429202E-2</v>
      </c>
      <c r="BH1445" s="17">
        <v>0</v>
      </c>
      <c r="BI1445" s="17">
        <v>9.4291227483918993E-2</v>
      </c>
      <c r="BJ1445" s="17">
        <v>0.13561644504263201</v>
      </c>
      <c r="BK1445" s="17">
        <v>3.03401364847878E-2</v>
      </c>
      <c r="BL1445" s="17"/>
      <c r="BM1445" s="17">
        <v>6.7327699094398299E-2</v>
      </c>
      <c r="BN1445" s="17">
        <v>4.8865492600599802E-2</v>
      </c>
      <c r="BO1445" s="17">
        <v>4.5088823118474897E-2</v>
      </c>
      <c r="BP1445" s="17">
        <v>4.91896489739529E-2</v>
      </c>
      <c r="BQ1445" s="17">
        <v>5.8695636900626298E-2</v>
      </c>
      <c r="BR1445" s="17">
        <v>0.11962147100642</v>
      </c>
      <c r="BS1445" s="17"/>
      <c r="BT1445" s="17">
        <v>5.6650437874611603E-2</v>
      </c>
      <c r="BU1445" s="17">
        <v>5.7029079966600199E-2</v>
      </c>
      <c r="BV1445" s="17"/>
      <c r="BW1445" s="17">
        <v>5.0822391758752701E-2</v>
      </c>
      <c r="BX1445" s="17">
        <v>5.6701143585690797E-2</v>
      </c>
      <c r="BY1445" s="17"/>
      <c r="BZ1445" s="17">
        <v>5.4975277660147197E-2</v>
      </c>
      <c r="CA1445" s="17">
        <v>5.1100194056002801E-2</v>
      </c>
      <c r="CB1445" s="17">
        <v>0.115862119349856</v>
      </c>
      <c r="CC1445" s="17"/>
      <c r="CD1445" s="17">
        <v>5.7033048701006901E-2</v>
      </c>
      <c r="CE1445" s="17">
        <v>7.5868781101851301E-2</v>
      </c>
      <c r="CF1445" s="17">
        <v>3.3978600661140203E-2</v>
      </c>
      <c r="CG1445" s="17"/>
      <c r="CH1445" s="17">
        <v>5.85048029199308E-2</v>
      </c>
      <c r="CI1445" s="17">
        <v>4.9974651678406298E-2</v>
      </c>
      <c r="CJ1445" s="17">
        <v>2.3684600259480101E-2</v>
      </c>
      <c r="CK1445" s="17"/>
      <c r="CL1445" s="17">
        <v>4.4026498013283899E-2</v>
      </c>
      <c r="CM1445" s="17">
        <v>6.4242465123088802E-2</v>
      </c>
      <c r="CN1445" s="17"/>
      <c r="CO1445" s="17">
        <v>7.0180631159479603E-2</v>
      </c>
      <c r="CP1445" s="17">
        <v>4.1347314220449703E-2</v>
      </c>
      <c r="CQ1445" s="17">
        <v>6.5794628177221495E-2</v>
      </c>
      <c r="CR1445" s="17">
        <v>6.6598762034355594E-2</v>
      </c>
    </row>
    <row r="1446" spans="2:96" x14ac:dyDescent="0.25">
      <c r="B1446" t="s">
        <v>619</v>
      </c>
      <c r="C1446" s="17">
        <v>0.63132468254874097</v>
      </c>
      <c r="D1446" s="17">
        <v>0.62640375041631602</v>
      </c>
      <c r="E1446" s="17">
        <v>0.64012704798065501</v>
      </c>
      <c r="F1446" s="17"/>
      <c r="G1446" s="17">
        <v>0.63546497981281802</v>
      </c>
      <c r="H1446" s="17">
        <v>0.59309851643436096</v>
      </c>
      <c r="I1446" s="17">
        <v>0.58720236153194405</v>
      </c>
      <c r="J1446" s="17">
        <v>0.63801620859616104</v>
      </c>
      <c r="K1446" s="17">
        <v>0.695951637712801</v>
      </c>
      <c r="L1446" s="17">
        <v>0.64684360083727499</v>
      </c>
      <c r="M1446" s="17"/>
      <c r="N1446" s="17">
        <v>0.63453607668291601</v>
      </c>
      <c r="O1446" s="17">
        <v>0.62792075813819204</v>
      </c>
      <c r="P1446" s="17">
        <v>0.62866866471937499</v>
      </c>
      <c r="Q1446" s="17">
        <v>0.63061577569901495</v>
      </c>
      <c r="R1446" s="17"/>
      <c r="S1446" s="17">
        <v>0.62304532446940997</v>
      </c>
      <c r="T1446" s="17">
        <v>0.61096603922807302</v>
      </c>
      <c r="U1446" s="17">
        <v>0.60521284201820702</v>
      </c>
      <c r="V1446" s="17">
        <v>0.65123296076560799</v>
      </c>
      <c r="W1446" s="17">
        <v>0.65275052259019894</v>
      </c>
      <c r="X1446" s="17">
        <v>0.67525653204602598</v>
      </c>
      <c r="Y1446" s="17">
        <v>0.58076236209194698</v>
      </c>
      <c r="Z1446" s="17">
        <v>0.74818272481150205</v>
      </c>
      <c r="AA1446" s="17">
        <v>0.65981602016713004</v>
      </c>
      <c r="AB1446" s="17">
        <v>0.57787580465061095</v>
      </c>
      <c r="AC1446" s="17">
        <v>0.67072189844083596</v>
      </c>
      <c r="AD1446" s="17">
        <v>0.542034774814248</v>
      </c>
      <c r="AE1446" s="17"/>
      <c r="AF1446" s="17">
        <v>0.66569694430151605</v>
      </c>
      <c r="AG1446" s="17">
        <v>0.63014356354461998</v>
      </c>
      <c r="AH1446" s="17">
        <v>0.66352398143506597</v>
      </c>
      <c r="AI1446" s="17">
        <v>0.311891742538974</v>
      </c>
      <c r="AJ1446" s="17">
        <v>0.56901363664854798</v>
      </c>
      <c r="AK1446" s="17"/>
      <c r="AL1446" s="17">
        <v>0.71095876030303995</v>
      </c>
      <c r="AM1446" s="17">
        <v>0.61887130058618001</v>
      </c>
      <c r="AN1446" s="17">
        <v>0.665977466764341</v>
      </c>
      <c r="AO1446" s="17"/>
      <c r="AP1446" s="17">
        <v>0.66699369758417204</v>
      </c>
      <c r="AQ1446" s="17">
        <v>0.60286662112855705</v>
      </c>
      <c r="AR1446" s="17">
        <v>0.58747707481698197</v>
      </c>
      <c r="AS1446" s="17">
        <v>0.64265865311943604</v>
      </c>
      <c r="AT1446" s="17">
        <v>0.73907613613612799</v>
      </c>
      <c r="AU1446" s="17"/>
      <c r="AV1446" s="17">
        <v>0</v>
      </c>
      <c r="AW1446" s="17">
        <v>0.61778688391033598</v>
      </c>
      <c r="AX1446" s="17">
        <v>0.64202658565123505</v>
      </c>
      <c r="AY1446" s="17">
        <v>0.48304356843977098</v>
      </c>
      <c r="AZ1446" s="17">
        <v>0.60644957859849102</v>
      </c>
      <c r="BA1446" s="17">
        <v>0.69855649370441497</v>
      </c>
      <c r="BB1446" s="17">
        <v>0.623155740899626</v>
      </c>
      <c r="BC1446" s="17">
        <v>0.58403817033765504</v>
      </c>
      <c r="BD1446" s="17">
        <v>0.67604061195814602</v>
      </c>
      <c r="BE1446" s="17">
        <v>0.75515361870785203</v>
      </c>
      <c r="BF1446" s="17">
        <v>0.66730390041869103</v>
      </c>
      <c r="BG1446" s="17">
        <v>0.61384118351151196</v>
      </c>
      <c r="BH1446" s="17">
        <v>0.69630985754513997</v>
      </c>
      <c r="BI1446" s="17">
        <v>0.51999908473175105</v>
      </c>
      <c r="BJ1446" s="17">
        <v>0.61364264157572501</v>
      </c>
      <c r="BK1446" s="17">
        <v>0.63819621802850501</v>
      </c>
      <c r="BL1446" s="17"/>
      <c r="BM1446" s="17">
        <v>0.59339142005243894</v>
      </c>
      <c r="BN1446" s="17">
        <v>0.63157069734215798</v>
      </c>
      <c r="BO1446" s="17">
        <v>0.70304187863342205</v>
      </c>
      <c r="BP1446" s="17">
        <v>0.63340427433944702</v>
      </c>
      <c r="BQ1446" s="17">
        <v>0.65553204194324399</v>
      </c>
      <c r="BR1446" s="17">
        <v>0.55945604097076496</v>
      </c>
      <c r="BS1446" s="17"/>
      <c r="BT1446" s="17">
        <v>0.67116885972586204</v>
      </c>
      <c r="BU1446" s="17">
        <v>0.57707137141769105</v>
      </c>
      <c r="BV1446" s="17"/>
      <c r="BW1446" s="17">
        <v>0.67142433285494296</v>
      </c>
      <c r="BX1446" s="17">
        <v>0.61351079890572202</v>
      </c>
      <c r="BY1446" s="17"/>
      <c r="BZ1446" s="17">
        <v>0.64629190313940899</v>
      </c>
      <c r="CA1446" s="17">
        <v>0.56398155013832896</v>
      </c>
      <c r="CB1446" s="17">
        <v>0.55369387844679996</v>
      </c>
      <c r="CC1446" s="17"/>
      <c r="CD1446" s="17">
        <v>0.64378134603750703</v>
      </c>
      <c r="CE1446" s="17">
        <v>0.64786420222511898</v>
      </c>
      <c r="CF1446" s="17">
        <v>0.70135568589174802</v>
      </c>
      <c r="CG1446" s="17"/>
      <c r="CH1446" s="17">
        <v>0.637358439915505</v>
      </c>
      <c r="CI1446" s="17">
        <v>0.62165731460953599</v>
      </c>
      <c r="CJ1446" s="17">
        <v>0.69219978901352797</v>
      </c>
      <c r="CK1446" s="17"/>
      <c r="CL1446" s="17">
        <v>0.62811485163339698</v>
      </c>
      <c r="CM1446" s="17">
        <v>0.643409548022987</v>
      </c>
      <c r="CN1446" s="17"/>
      <c r="CO1446" s="17">
        <v>0.67043812380234802</v>
      </c>
      <c r="CP1446" s="17">
        <v>0.62790942007105599</v>
      </c>
      <c r="CQ1446" s="17">
        <v>0.66542475784411803</v>
      </c>
      <c r="CR1446" s="17">
        <v>0.54757173661821501</v>
      </c>
    </row>
    <row r="1447" spans="2:96" x14ac:dyDescent="0.25">
      <c r="B1447" t="s">
        <v>620</v>
      </c>
      <c r="C1447" s="17">
        <v>0.12185033210976</v>
      </c>
      <c r="D1447" s="17">
        <v>0.14007411529556499</v>
      </c>
      <c r="E1447" s="17">
        <v>0.102747868948694</v>
      </c>
      <c r="F1447" s="17"/>
      <c r="G1447" s="17">
        <v>0.114793709269395</v>
      </c>
      <c r="H1447" s="17">
        <v>0.19053566172075401</v>
      </c>
      <c r="I1447" s="17">
        <v>0.151020151551265</v>
      </c>
      <c r="J1447" s="17">
        <v>9.6880548646448295E-2</v>
      </c>
      <c r="K1447" s="17">
        <v>8.9789815129347195E-2</v>
      </c>
      <c r="L1447" s="17">
        <v>8.8379057440361397E-2</v>
      </c>
      <c r="M1447" s="17"/>
      <c r="N1447" s="17">
        <v>0.111895073869249</v>
      </c>
      <c r="O1447" s="17">
        <v>0.13148296291453099</v>
      </c>
      <c r="P1447" s="17">
        <v>0.12958321052722699</v>
      </c>
      <c r="Q1447" s="17">
        <v>0.116912085662985</v>
      </c>
      <c r="R1447" s="17"/>
      <c r="S1447" s="17">
        <v>0.118710769308745</v>
      </c>
      <c r="T1447" s="17">
        <v>0.12966323176726099</v>
      </c>
      <c r="U1447" s="17">
        <v>0.16331723126681899</v>
      </c>
      <c r="V1447" s="17">
        <v>7.4828122900289104E-2</v>
      </c>
      <c r="W1447" s="17">
        <v>0.13054008932042799</v>
      </c>
      <c r="X1447" s="17">
        <v>0.120344879907855</v>
      </c>
      <c r="Y1447" s="17">
        <v>0.150759545028225</v>
      </c>
      <c r="Z1447" s="17">
        <v>9.6183282503830805E-2</v>
      </c>
      <c r="AA1447" s="17">
        <v>0.11309826163621201</v>
      </c>
      <c r="AB1447" s="17">
        <v>0.13525109661345999</v>
      </c>
      <c r="AC1447" s="17">
        <v>7.2517350772133907E-2</v>
      </c>
      <c r="AD1447" s="17">
        <v>0.16370370749385099</v>
      </c>
      <c r="AE1447" s="17"/>
      <c r="AF1447" s="17">
        <v>9.3654636711392805E-2</v>
      </c>
      <c r="AG1447" s="17">
        <v>0.17153792989900299</v>
      </c>
      <c r="AH1447" s="17">
        <v>8.9745811901996195E-2</v>
      </c>
      <c r="AI1447" s="17">
        <v>9.5024155204419397E-2</v>
      </c>
      <c r="AJ1447" s="17">
        <v>0.15162342213676699</v>
      </c>
      <c r="AK1447" s="17"/>
      <c r="AL1447" s="17">
        <v>8.2085232947221795E-2</v>
      </c>
      <c r="AM1447" s="17">
        <v>0.14742579931681901</v>
      </c>
      <c r="AN1447" s="17">
        <v>0.13475983204821601</v>
      </c>
      <c r="AO1447" s="17"/>
      <c r="AP1447" s="17">
        <v>9.0698778867617E-2</v>
      </c>
      <c r="AQ1447" s="17">
        <v>0.11077670716000999</v>
      </c>
      <c r="AR1447" s="17">
        <v>0.191417491772996</v>
      </c>
      <c r="AS1447" s="17">
        <v>0.104286210337821</v>
      </c>
      <c r="AT1447" s="17">
        <v>5.2450541912628199E-2</v>
      </c>
      <c r="AU1447" s="17"/>
      <c r="AV1447" s="17">
        <v>0</v>
      </c>
      <c r="AW1447" s="17">
        <v>0.116682802730186</v>
      </c>
      <c r="AX1447" s="17">
        <v>8.7087095925358293E-2</v>
      </c>
      <c r="AY1447" s="17">
        <v>0.14923056433516099</v>
      </c>
      <c r="AZ1447" s="17">
        <v>0.12581031504835599</v>
      </c>
      <c r="BA1447" s="17">
        <v>0.106385290971374</v>
      </c>
      <c r="BB1447" s="17">
        <v>0.12739581564004299</v>
      </c>
      <c r="BC1447" s="17">
        <v>0.156276294576948</v>
      </c>
      <c r="BD1447" s="17">
        <v>8.3942217682034803E-2</v>
      </c>
      <c r="BE1447" s="17">
        <v>9.7475505394841899E-2</v>
      </c>
      <c r="BF1447" s="17">
        <v>0.10422891344429699</v>
      </c>
      <c r="BG1447" s="17">
        <v>0.26325585178975203</v>
      </c>
      <c r="BH1447" s="17">
        <v>0.15402487849432001</v>
      </c>
      <c r="BI1447" s="17">
        <v>0.19844123946813799</v>
      </c>
      <c r="BJ1447" s="17">
        <v>8.2817877079913907E-2</v>
      </c>
      <c r="BK1447" s="17">
        <v>8.0600808362880499E-2</v>
      </c>
      <c r="BL1447" s="17"/>
      <c r="BM1447" s="17">
        <v>0.134661739856475</v>
      </c>
      <c r="BN1447" s="17">
        <v>0.139122996132273</v>
      </c>
      <c r="BO1447" s="17">
        <v>0.111351297259835</v>
      </c>
      <c r="BP1447" s="17">
        <v>0.120002241561375</v>
      </c>
      <c r="BQ1447" s="17">
        <v>9.6482314897040802E-2</v>
      </c>
      <c r="BR1447" s="17">
        <v>5.9486038071584701E-2</v>
      </c>
      <c r="BS1447" s="17"/>
      <c r="BT1447" s="17">
        <v>9.9897677096298404E-2</v>
      </c>
      <c r="BU1447" s="17">
        <v>0.15958317708525699</v>
      </c>
      <c r="BV1447" s="17"/>
      <c r="BW1447" s="17">
        <v>0.110502652082311</v>
      </c>
      <c r="BX1447" s="17">
        <v>0.13368755792225001</v>
      </c>
      <c r="BY1447" s="17"/>
      <c r="BZ1447" s="17">
        <v>0.110394966969817</v>
      </c>
      <c r="CA1447" s="17">
        <v>0.142484421127446</v>
      </c>
      <c r="CB1447" s="17">
        <v>0.24591145151402799</v>
      </c>
      <c r="CC1447" s="17"/>
      <c r="CD1447" s="17">
        <v>0.133200461703601</v>
      </c>
      <c r="CE1447" s="17">
        <v>2.0191328762331501E-2</v>
      </c>
      <c r="CF1447" s="17">
        <v>5.8328574965054898E-2</v>
      </c>
      <c r="CG1447" s="17"/>
      <c r="CH1447" s="17">
        <v>0.123269779617033</v>
      </c>
      <c r="CI1447" s="17">
        <v>4.5026912013223001E-2</v>
      </c>
      <c r="CJ1447" s="17">
        <v>0.12770241978432201</v>
      </c>
      <c r="CK1447" s="17"/>
      <c r="CL1447" s="17">
        <v>0.13639140977164499</v>
      </c>
      <c r="CM1447" s="17">
        <v>0.107186059862643</v>
      </c>
      <c r="CN1447" s="17"/>
      <c r="CO1447" s="17">
        <v>9.4850473949239206E-2</v>
      </c>
      <c r="CP1447" s="17">
        <v>0.135900733909607</v>
      </c>
      <c r="CQ1447" s="17">
        <v>9.26942687521769E-2</v>
      </c>
      <c r="CR1447" s="17">
        <v>0.16842624855175201</v>
      </c>
    </row>
    <row r="1448" spans="2:96" x14ac:dyDescent="0.25">
      <c r="B1448" t="s">
        <v>275</v>
      </c>
      <c r="C1448" s="17">
        <v>0.50947435043898104</v>
      </c>
      <c r="D1448" s="17">
        <v>0.486329635120752</v>
      </c>
      <c r="E1448" s="17">
        <v>0.53737917903196097</v>
      </c>
      <c r="F1448" s="17"/>
      <c r="G1448" s="17">
        <v>0.52067127054342299</v>
      </c>
      <c r="H1448" s="17">
        <v>0.40256285471360698</v>
      </c>
      <c r="I1448" s="17">
        <v>0.43618220998067903</v>
      </c>
      <c r="J1448" s="17">
        <v>0.54113565994971302</v>
      </c>
      <c r="K1448" s="17">
        <v>0.60616182258345397</v>
      </c>
      <c r="L1448" s="17">
        <v>0.55846454339691398</v>
      </c>
      <c r="M1448" s="17"/>
      <c r="N1448" s="17">
        <v>0.52264100281366799</v>
      </c>
      <c r="O1448" s="17">
        <v>0.49643779522366099</v>
      </c>
      <c r="P1448" s="17">
        <v>0.499085454192148</v>
      </c>
      <c r="Q1448" s="17">
        <v>0.51370369003603</v>
      </c>
      <c r="R1448" s="17"/>
      <c r="S1448" s="17">
        <v>0.50433455516066505</v>
      </c>
      <c r="T1448" s="17">
        <v>0.481302807460812</v>
      </c>
      <c r="U1448" s="17">
        <v>0.441895610751388</v>
      </c>
      <c r="V1448" s="17">
        <v>0.57640483786531904</v>
      </c>
      <c r="W1448" s="17">
        <v>0.52221043326977001</v>
      </c>
      <c r="X1448" s="17">
        <v>0.55491165213817195</v>
      </c>
      <c r="Y1448" s="17">
        <v>0.43000281706372301</v>
      </c>
      <c r="Z1448" s="17">
        <v>0.65199944230767104</v>
      </c>
      <c r="AA1448" s="17">
        <v>0.54671775853091897</v>
      </c>
      <c r="AB1448" s="17">
        <v>0.44262470803715098</v>
      </c>
      <c r="AC1448" s="17">
        <v>0.59820454766870201</v>
      </c>
      <c r="AD1448" s="17">
        <v>0.37833106732039701</v>
      </c>
      <c r="AE1448" s="17"/>
      <c r="AF1448" s="17">
        <v>0.57204230759012298</v>
      </c>
      <c r="AG1448" s="17">
        <v>0.45860563364561702</v>
      </c>
      <c r="AH1448" s="17">
        <v>0.57377816953307004</v>
      </c>
      <c r="AI1448" s="17">
        <v>0.216867587334555</v>
      </c>
      <c r="AJ1448" s="17">
        <v>0.41739021451178099</v>
      </c>
      <c r="AK1448" s="17"/>
      <c r="AL1448" s="17">
        <v>0.62887352735581803</v>
      </c>
      <c r="AM1448" s="17">
        <v>0.47144550126936002</v>
      </c>
      <c r="AN1448" s="17">
        <v>0.53121763471612604</v>
      </c>
      <c r="AO1448" s="17"/>
      <c r="AP1448" s="17">
        <v>0.57629491871655503</v>
      </c>
      <c r="AQ1448" s="17">
        <v>0.49208991396854601</v>
      </c>
      <c r="AR1448" s="17">
        <v>0.39605958304398597</v>
      </c>
      <c r="AS1448" s="17">
        <v>0.538372442781616</v>
      </c>
      <c r="AT1448" s="17">
        <v>0.6866255942235</v>
      </c>
      <c r="AU1448" s="17"/>
      <c r="AV1448" s="17">
        <v>0</v>
      </c>
      <c r="AW1448" s="17">
        <v>0.50110408118015004</v>
      </c>
      <c r="AX1448" s="17">
        <v>0.55493948972587703</v>
      </c>
      <c r="AY1448" s="17">
        <v>0.33381300410461001</v>
      </c>
      <c r="AZ1448" s="17">
        <v>0.48063926355013498</v>
      </c>
      <c r="BA1448" s="17">
        <v>0.59217120273304102</v>
      </c>
      <c r="BB1448" s="17">
        <v>0.49575992525958301</v>
      </c>
      <c r="BC1448" s="17">
        <v>0.42776187576070701</v>
      </c>
      <c r="BD1448" s="17">
        <v>0.59209839427611199</v>
      </c>
      <c r="BE1448" s="17">
        <v>0.65767811331300996</v>
      </c>
      <c r="BF1448" s="17">
        <v>0.56307498697439395</v>
      </c>
      <c r="BG1448" s="17">
        <v>0.35058533172175999</v>
      </c>
      <c r="BH1448" s="17">
        <v>0.54228497905081996</v>
      </c>
      <c r="BI1448" s="17">
        <v>0.32155784526361297</v>
      </c>
      <c r="BJ1448" s="17">
        <v>0.53082476449581095</v>
      </c>
      <c r="BK1448" s="17">
        <v>0.55759540966562404</v>
      </c>
      <c r="BL1448" s="17"/>
      <c r="BM1448" s="17">
        <v>0.458729680195965</v>
      </c>
      <c r="BN1448" s="17">
        <v>0.49244770120988401</v>
      </c>
      <c r="BO1448" s="17">
        <v>0.59169058137358699</v>
      </c>
      <c r="BP1448" s="17">
        <v>0.51340203277807195</v>
      </c>
      <c r="BQ1448" s="17">
        <v>0.55904972704620304</v>
      </c>
      <c r="BR1448" s="17">
        <v>0.49997000289918098</v>
      </c>
      <c r="BS1448" s="17"/>
      <c r="BT1448" s="17">
        <v>0.571271182629563</v>
      </c>
      <c r="BU1448" s="17">
        <v>0.417488194332434</v>
      </c>
      <c r="BV1448" s="17"/>
      <c r="BW1448" s="17">
        <v>0.56092168077263205</v>
      </c>
      <c r="BX1448" s="17">
        <v>0.47982324098347201</v>
      </c>
      <c r="BY1448" s="17"/>
      <c r="BZ1448" s="17">
        <v>0.535896936169592</v>
      </c>
      <c r="CA1448" s="17">
        <v>0.42149712901088399</v>
      </c>
      <c r="CB1448" s="17">
        <v>0.30778242693277202</v>
      </c>
      <c r="CC1448" s="17"/>
      <c r="CD1448" s="17">
        <v>0.51058088433390703</v>
      </c>
      <c r="CE1448" s="17">
        <v>0.62767287346278799</v>
      </c>
      <c r="CF1448" s="17">
        <v>0.64302711092669296</v>
      </c>
      <c r="CG1448" s="17"/>
      <c r="CH1448" s="17">
        <v>0.514088660298472</v>
      </c>
      <c r="CI1448" s="17">
        <v>0.57663040259631304</v>
      </c>
      <c r="CJ1448" s="17">
        <v>0.56449736922920601</v>
      </c>
      <c r="CK1448" s="17"/>
      <c r="CL1448" s="17">
        <v>0.49172344186175099</v>
      </c>
      <c r="CM1448" s="17">
        <v>0.53622348816034404</v>
      </c>
      <c r="CN1448" s="17"/>
      <c r="CO1448" s="17">
        <v>0.57558764985310895</v>
      </c>
      <c r="CP1448" s="17">
        <v>0.49200868616144799</v>
      </c>
      <c r="CQ1448" s="17">
        <v>0.57273048909194102</v>
      </c>
      <c r="CR1448" s="17">
        <v>0.37914548806646298</v>
      </c>
    </row>
    <row r="1449" spans="2:96" x14ac:dyDescent="0.25">
      <c r="C1449" s="17"/>
      <c r="D1449" s="17"/>
      <c r="E1449" s="17"/>
      <c r="F1449" s="17"/>
      <c r="G1449" s="17"/>
      <c r="H1449" s="17"/>
      <c r="I1449" s="17"/>
      <c r="J1449" s="17"/>
      <c r="K1449" s="17"/>
      <c r="L1449" s="17"/>
      <c r="M1449" s="17"/>
      <c r="N1449" s="17"/>
      <c r="O1449" s="17"/>
      <c r="P1449" s="17"/>
      <c r="Q1449" s="17"/>
      <c r="R1449" s="17"/>
      <c r="S1449" s="17"/>
      <c r="T1449" s="17"/>
      <c r="U1449" s="17"/>
      <c r="V1449" s="17"/>
      <c r="W1449" s="17"/>
      <c r="X1449" s="17"/>
      <c r="Y1449" s="17"/>
      <c r="Z1449" s="17"/>
      <c r="AA1449" s="17"/>
      <c r="AB1449" s="17"/>
      <c r="AC1449" s="17"/>
      <c r="AD1449" s="17"/>
      <c r="AE1449" s="17"/>
      <c r="AF1449" s="17"/>
      <c r="AG1449" s="17"/>
      <c r="AH1449" s="17"/>
      <c r="AI1449" s="17"/>
      <c r="AJ1449" s="17"/>
      <c r="AK1449" s="17"/>
      <c r="AL1449" s="17"/>
      <c r="AM1449" s="17"/>
      <c r="AN1449" s="17"/>
      <c r="AO1449" s="17"/>
      <c r="AP1449" s="17"/>
      <c r="AQ1449" s="17"/>
      <c r="AR1449" s="17"/>
      <c r="AS1449" s="17"/>
      <c r="AT1449" s="17"/>
      <c r="AU1449" s="17"/>
      <c r="AV1449" s="17"/>
      <c r="AW1449" s="17"/>
      <c r="AX1449" s="17"/>
      <c r="AY1449" s="17"/>
      <c r="AZ1449" s="17"/>
      <c r="BA1449" s="17"/>
      <c r="BB1449" s="17"/>
      <c r="BC1449" s="17"/>
      <c r="BD1449" s="17"/>
      <c r="BE1449" s="17"/>
      <c r="BF1449" s="17"/>
      <c r="BG1449" s="17"/>
      <c r="BH1449" s="17"/>
      <c r="BI1449" s="17"/>
      <c r="BJ1449" s="17"/>
      <c r="BK1449" s="17"/>
      <c r="BL1449" s="17"/>
      <c r="BM1449" s="17"/>
      <c r="BN1449" s="17"/>
      <c r="BO1449" s="17"/>
      <c r="BP1449" s="17"/>
      <c r="BQ1449" s="17"/>
      <c r="BR1449" s="17"/>
      <c r="BS1449" s="17"/>
      <c r="BT1449" s="17"/>
      <c r="BU1449" s="17"/>
      <c r="BV1449" s="17"/>
      <c r="BW1449" s="17"/>
      <c r="BX1449" s="17"/>
      <c r="BY1449" s="17"/>
      <c r="BZ1449" s="17"/>
      <c r="CA1449" s="17"/>
      <c r="CB1449" s="17"/>
      <c r="CC1449" s="17"/>
      <c r="CD1449" s="17"/>
      <c r="CE1449" s="17"/>
      <c r="CF1449" s="17"/>
      <c r="CG1449" s="17"/>
      <c r="CH1449" s="17"/>
      <c r="CI1449" s="17"/>
      <c r="CJ1449" s="17"/>
      <c r="CK1449" s="17"/>
      <c r="CL1449" s="17"/>
      <c r="CM1449" s="17"/>
      <c r="CN1449" s="17"/>
      <c r="CO1449" s="17"/>
      <c r="CP1449" s="17"/>
      <c r="CQ1449" s="17"/>
      <c r="CR1449" s="17"/>
    </row>
    <row r="1450" spans="2:96" x14ac:dyDescent="0.25">
      <c r="B1450" s="6" t="s">
        <v>628</v>
      </c>
      <c r="C1450" s="17"/>
      <c r="D1450" s="17"/>
      <c r="E1450" s="17"/>
      <c r="F1450" s="17"/>
      <c r="G1450" s="17"/>
      <c r="H1450" s="17"/>
      <c r="I1450" s="17"/>
      <c r="J1450" s="17"/>
      <c r="K1450" s="17"/>
      <c r="L1450" s="17"/>
      <c r="M1450" s="17"/>
      <c r="N1450" s="17"/>
      <c r="O1450" s="17"/>
      <c r="P1450" s="17"/>
      <c r="Q1450" s="17"/>
      <c r="R1450" s="17"/>
      <c r="S1450" s="17"/>
      <c r="T1450" s="17"/>
      <c r="U1450" s="17"/>
      <c r="V1450" s="17"/>
      <c r="W1450" s="17"/>
      <c r="X1450" s="17"/>
      <c r="Y1450" s="17"/>
      <c r="Z1450" s="17"/>
      <c r="AA1450" s="17"/>
      <c r="AB1450" s="17"/>
      <c r="AC1450" s="17"/>
      <c r="AD1450" s="17"/>
      <c r="AE1450" s="17"/>
      <c r="AF1450" s="17"/>
      <c r="AG1450" s="17"/>
      <c r="AH1450" s="17"/>
      <c r="AI1450" s="17"/>
      <c r="AJ1450" s="17"/>
      <c r="AK1450" s="17"/>
      <c r="AL1450" s="17"/>
      <c r="AM1450" s="17"/>
      <c r="AN1450" s="17"/>
      <c r="AO1450" s="17"/>
      <c r="AP1450" s="17"/>
      <c r="AQ1450" s="17"/>
      <c r="AR1450" s="17"/>
      <c r="AS1450" s="17"/>
      <c r="AT1450" s="17"/>
      <c r="AU1450" s="17"/>
      <c r="AV1450" s="17"/>
      <c r="AW1450" s="17"/>
      <c r="AX1450" s="17"/>
      <c r="AY1450" s="17"/>
      <c r="AZ1450" s="17"/>
      <c r="BA1450" s="17"/>
      <c r="BB1450" s="17"/>
      <c r="BC1450" s="17"/>
      <c r="BD1450" s="17"/>
      <c r="BE1450" s="17"/>
      <c r="BF1450" s="17"/>
      <c r="BG1450" s="17"/>
      <c r="BH1450" s="17"/>
      <c r="BI1450" s="17"/>
      <c r="BJ1450" s="17"/>
      <c r="BK1450" s="17"/>
      <c r="BL1450" s="17"/>
      <c r="BM1450" s="17"/>
      <c r="BN1450" s="17"/>
      <c r="BO1450" s="17"/>
      <c r="BP1450" s="17"/>
      <c r="BQ1450" s="17"/>
      <c r="BR1450" s="17"/>
      <c r="BS1450" s="17"/>
      <c r="BT1450" s="17"/>
      <c r="BU1450" s="17"/>
      <c r="BV1450" s="17"/>
      <c r="BW1450" s="17"/>
      <c r="BX1450" s="17"/>
      <c r="BY1450" s="17"/>
      <c r="BZ1450" s="17"/>
      <c r="CA1450" s="17"/>
      <c r="CB1450" s="17"/>
      <c r="CC1450" s="17"/>
      <c r="CD1450" s="17"/>
      <c r="CE1450" s="17"/>
      <c r="CF1450" s="17"/>
      <c r="CG1450" s="17"/>
      <c r="CH1450" s="17"/>
      <c r="CI1450" s="17"/>
      <c r="CJ1450" s="17"/>
      <c r="CK1450" s="17"/>
      <c r="CL1450" s="17"/>
      <c r="CM1450" s="17"/>
      <c r="CN1450" s="17"/>
      <c r="CO1450" s="17"/>
      <c r="CP1450" s="17"/>
      <c r="CQ1450" s="17"/>
      <c r="CR1450" s="17"/>
    </row>
    <row r="1451" spans="2:96" x14ac:dyDescent="0.25">
      <c r="B1451" s="24" t="s">
        <v>535</v>
      </c>
      <c r="C1451" s="17"/>
      <c r="D1451" s="17"/>
      <c r="E1451" s="17"/>
      <c r="F1451" s="17"/>
      <c r="G1451" s="17"/>
      <c r="H1451" s="17"/>
      <c r="I1451" s="17"/>
      <c r="J1451" s="17"/>
      <c r="K1451" s="17"/>
      <c r="L1451" s="17"/>
      <c r="M1451" s="17"/>
      <c r="N1451" s="17"/>
      <c r="O1451" s="17"/>
      <c r="P1451" s="17"/>
      <c r="Q1451" s="17"/>
      <c r="R1451" s="17"/>
      <c r="S1451" s="17"/>
      <c r="T1451" s="17"/>
      <c r="U1451" s="17"/>
      <c r="V1451" s="17"/>
      <c r="W1451" s="17"/>
      <c r="X1451" s="17"/>
      <c r="Y1451" s="17"/>
      <c r="Z1451" s="17"/>
      <c r="AA1451" s="17"/>
      <c r="AB1451" s="17"/>
      <c r="AC1451" s="17"/>
      <c r="AD1451" s="17"/>
      <c r="AE1451" s="17"/>
      <c r="AF1451" s="17"/>
      <c r="AG1451" s="17"/>
      <c r="AH1451" s="17"/>
      <c r="AI1451" s="17"/>
      <c r="AJ1451" s="17"/>
      <c r="AK1451" s="17"/>
      <c r="AL1451" s="17"/>
      <c r="AM1451" s="17"/>
      <c r="AN1451" s="17"/>
      <c r="AO1451" s="17"/>
      <c r="AP1451" s="17"/>
      <c r="AQ1451" s="17"/>
      <c r="AR1451" s="17"/>
      <c r="AS1451" s="17"/>
      <c r="AT1451" s="17"/>
      <c r="AU1451" s="17"/>
      <c r="AV1451" s="17"/>
      <c r="AW1451" s="17"/>
      <c r="AX1451" s="17"/>
      <c r="AY1451" s="17"/>
      <c r="AZ1451" s="17"/>
      <c r="BA1451" s="17"/>
      <c r="BB1451" s="17"/>
      <c r="BC1451" s="17"/>
      <c r="BD1451" s="17"/>
      <c r="BE1451" s="17"/>
      <c r="BF1451" s="17"/>
      <c r="BG1451" s="17"/>
      <c r="BH1451" s="17"/>
      <c r="BI1451" s="17"/>
      <c r="BJ1451" s="17"/>
      <c r="BK1451" s="17"/>
      <c r="BL1451" s="17"/>
      <c r="BM1451" s="17"/>
      <c r="BN1451" s="17"/>
      <c r="BO1451" s="17"/>
      <c r="BP1451" s="17"/>
      <c r="BQ1451" s="17"/>
      <c r="BR1451" s="17"/>
      <c r="BS1451" s="17"/>
      <c r="BT1451" s="17"/>
      <c r="BU1451" s="17"/>
      <c r="BV1451" s="17"/>
      <c r="BW1451" s="17"/>
      <c r="BX1451" s="17"/>
      <c r="BY1451" s="17"/>
      <c r="BZ1451" s="17"/>
      <c r="CA1451" s="17"/>
      <c r="CB1451" s="17"/>
      <c r="CC1451" s="17"/>
      <c r="CD1451" s="17"/>
      <c r="CE1451" s="17"/>
      <c r="CF1451" s="17"/>
      <c r="CG1451" s="17"/>
      <c r="CH1451" s="17"/>
      <c r="CI1451" s="17"/>
      <c r="CJ1451" s="17"/>
      <c r="CK1451" s="17"/>
      <c r="CL1451" s="17"/>
      <c r="CM1451" s="17"/>
      <c r="CN1451" s="17"/>
      <c r="CO1451" s="17"/>
      <c r="CP1451" s="17"/>
      <c r="CQ1451" s="17"/>
      <c r="CR1451" s="17"/>
    </row>
    <row r="1452" spans="2:96" x14ac:dyDescent="0.25">
      <c r="B1452" t="s">
        <v>614</v>
      </c>
      <c r="C1452" s="17">
        <v>0.30276819136148397</v>
      </c>
      <c r="D1452" s="17">
        <v>0.32705756361989302</v>
      </c>
      <c r="E1452" s="17">
        <v>0.27891954082006998</v>
      </c>
      <c r="F1452" s="17"/>
      <c r="G1452" s="17">
        <v>0.269519044960566</v>
      </c>
      <c r="H1452" s="17">
        <v>0.28187780936103801</v>
      </c>
      <c r="I1452" s="17">
        <v>0.348872475545495</v>
      </c>
      <c r="J1452" s="17">
        <v>0.35916460582658299</v>
      </c>
      <c r="K1452" s="17">
        <v>0.35874254319864102</v>
      </c>
      <c r="L1452" s="17">
        <v>0.22702894642750801</v>
      </c>
      <c r="M1452" s="17"/>
      <c r="N1452" s="17">
        <v>0.22747124848029501</v>
      </c>
      <c r="O1452" s="17">
        <v>0.31893722579440498</v>
      </c>
      <c r="P1452" s="17">
        <v>0.28877279699449698</v>
      </c>
      <c r="Q1452" s="17">
        <v>0.37958004035534998</v>
      </c>
      <c r="R1452" s="17"/>
      <c r="S1452" s="17">
        <v>0.27348650924541101</v>
      </c>
      <c r="T1452" s="17">
        <v>0.30945289795967501</v>
      </c>
      <c r="U1452" s="17">
        <v>0.31498802146777799</v>
      </c>
      <c r="V1452" s="17">
        <v>0.30122722341918401</v>
      </c>
      <c r="W1452" s="17">
        <v>0.38326032684757499</v>
      </c>
      <c r="X1452" s="17">
        <v>0.20458768534920099</v>
      </c>
      <c r="Y1452" s="17">
        <v>0.28299019826424199</v>
      </c>
      <c r="Z1452" s="17">
        <v>0.38980174532711398</v>
      </c>
      <c r="AA1452" s="17">
        <v>0.27928192654269401</v>
      </c>
      <c r="AB1452" s="17">
        <v>0.34211649804991801</v>
      </c>
      <c r="AC1452" s="17">
        <v>0.38288582910715002</v>
      </c>
      <c r="AD1452" s="17">
        <v>0.27094978269363101</v>
      </c>
      <c r="AE1452" s="17"/>
      <c r="AF1452" s="17">
        <v>0.32179996130508598</v>
      </c>
      <c r="AG1452" s="17">
        <v>0.34412145942134198</v>
      </c>
      <c r="AH1452" s="17">
        <v>0.26450964939608801</v>
      </c>
      <c r="AI1452" s="17">
        <v>0.28301560665731701</v>
      </c>
      <c r="AJ1452" s="17">
        <v>0.224542972254763</v>
      </c>
      <c r="AK1452" s="17"/>
      <c r="AL1452" s="17">
        <v>0.32391589900601803</v>
      </c>
      <c r="AM1452" s="17">
        <v>0.31894598349293601</v>
      </c>
      <c r="AN1452" s="17">
        <v>0.26638966411334902</v>
      </c>
      <c r="AO1452" s="17"/>
      <c r="AP1452" s="17">
        <v>0.35539998746644003</v>
      </c>
      <c r="AQ1452" s="17">
        <v>0.273183648958918</v>
      </c>
      <c r="AR1452" s="17">
        <v>0.29913112728284802</v>
      </c>
      <c r="AS1452" s="17">
        <v>0.21126764624609301</v>
      </c>
      <c r="AT1452" s="17">
        <v>0.22713148908575401</v>
      </c>
      <c r="AU1452" s="17"/>
      <c r="AV1452" s="17">
        <v>0</v>
      </c>
      <c r="AW1452" s="17">
        <v>0.40287594574734398</v>
      </c>
      <c r="AX1452" s="17">
        <v>0.30378259889400699</v>
      </c>
      <c r="AY1452" s="17">
        <v>0.30770018752780098</v>
      </c>
      <c r="AZ1452" s="17">
        <v>0.344756357595704</v>
      </c>
      <c r="BA1452" s="17">
        <v>0.280339702261587</v>
      </c>
      <c r="BB1452" s="17">
        <v>0.35642368026854299</v>
      </c>
      <c r="BC1452" s="17">
        <v>0.33752827892361298</v>
      </c>
      <c r="BD1452" s="17">
        <v>0.21218637090881101</v>
      </c>
      <c r="BE1452" s="17">
        <v>0.33550927523490298</v>
      </c>
      <c r="BF1452" s="17">
        <v>0.34446711927392598</v>
      </c>
      <c r="BG1452" s="17">
        <v>0.30878456459401699</v>
      </c>
      <c r="BH1452" s="17">
        <v>0.245246129628651</v>
      </c>
      <c r="BI1452" s="17">
        <v>0.185990029357257</v>
      </c>
      <c r="BJ1452" s="17">
        <v>0.21719383971359099</v>
      </c>
      <c r="BK1452" s="17">
        <v>0.32231840938353101</v>
      </c>
      <c r="BL1452" s="17"/>
      <c r="BM1452" s="17">
        <v>0.29864734400473397</v>
      </c>
      <c r="BN1452" s="17">
        <v>0.28858417310377399</v>
      </c>
      <c r="BO1452" s="17">
        <v>0.30705379122102799</v>
      </c>
      <c r="BP1452" s="17">
        <v>0.325184142228786</v>
      </c>
      <c r="BQ1452" s="17">
        <v>0.32042489755340697</v>
      </c>
      <c r="BR1452" s="17">
        <v>0.27166845385445298</v>
      </c>
      <c r="BS1452" s="17"/>
      <c r="BT1452" s="17">
        <v>0.30671468102628502</v>
      </c>
      <c r="BU1452" s="17">
        <v>0.30151413606261301</v>
      </c>
      <c r="BV1452" s="17"/>
      <c r="BW1452" s="17">
        <v>0.30360089338961099</v>
      </c>
      <c r="BX1452" s="17">
        <v>0.32213402594523899</v>
      </c>
      <c r="BY1452" s="17"/>
      <c r="BZ1452" s="17">
        <v>0.31326991517574798</v>
      </c>
      <c r="CA1452" s="17">
        <v>0.26280191851854001</v>
      </c>
      <c r="CB1452" s="17">
        <v>0.26004925786578698</v>
      </c>
      <c r="CC1452" s="17"/>
      <c r="CD1452" s="17">
        <v>0.307885581992631</v>
      </c>
      <c r="CE1452" s="17">
        <v>0.31935315545284298</v>
      </c>
      <c r="CF1452" s="17">
        <v>0.39728307454922701</v>
      </c>
      <c r="CG1452" s="17"/>
      <c r="CH1452" s="17">
        <v>0.30273194333312298</v>
      </c>
      <c r="CI1452" s="17">
        <v>0.33985378112320203</v>
      </c>
      <c r="CJ1452" s="17">
        <v>0.34141055941183102</v>
      </c>
      <c r="CK1452" s="17"/>
      <c r="CL1452" s="17">
        <v>0.29432010982586698</v>
      </c>
      <c r="CM1452" s="17">
        <v>0.31316586278769798</v>
      </c>
      <c r="CN1452" s="17"/>
      <c r="CO1452" s="17">
        <v>0.22281853698033599</v>
      </c>
      <c r="CP1452" s="17">
        <v>0.25112181352353302</v>
      </c>
      <c r="CQ1452" s="17">
        <v>0.33448201333813499</v>
      </c>
      <c r="CR1452" s="17">
        <v>0.36868292724377499</v>
      </c>
    </row>
    <row r="1453" spans="2:96" x14ac:dyDescent="0.25">
      <c r="B1453" t="s">
        <v>615</v>
      </c>
      <c r="C1453" s="17">
        <v>0.374311524299002</v>
      </c>
      <c r="D1453" s="17">
        <v>0.37022623066282101</v>
      </c>
      <c r="E1453" s="17">
        <v>0.38067201310708298</v>
      </c>
      <c r="F1453" s="17"/>
      <c r="G1453" s="17">
        <v>0.38894435487677897</v>
      </c>
      <c r="H1453" s="17">
        <v>0.454308602257669</v>
      </c>
      <c r="I1453" s="17">
        <v>0.36218510629800998</v>
      </c>
      <c r="J1453" s="17">
        <v>0.31333337254847199</v>
      </c>
      <c r="K1453" s="17">
        <v>0.36320947367013001</v>
      </c>
      <c r="L1453" s="17">
        <v>0.36296526113667799</v>
      </c>
      <c r="M1453" s="17"/>
      <c r="N1453" s="17">
        <v>0.45318173595955702</v>
      </c>
      <c r="O1453" s="17">
        <v>0.372654492134532</v>
      </c>
      <c r="P1453" s="17">
        <v>0.34480084636370001</v>
      </c>
      <c r="Q1453" s="17">
        <v>0.31851575071099097</v>
      </c>
      <c r="R1453" s="17"/>
      <c r="S1453" s="17">
        <v>0.38875481651167698</v>
      </c>
      <c r="T1453" s="17">
        <v>0.36343835906180399</v>
      </c>
      <c r="U1453" s="17">
        <v>0.34122234551451203</v>
      </c>
      <c r="V1453" s="17">
        <v>0.33694162333413402</v>
      </c>
      <c r="W1453" s="17">
        <v>0.31511438725427399</v>
      </c>
      <c r="X1453" s="17">
        <v>0.437754405644672</v>
      </c>
      <c r="Y1453" s="17">
        <v>0.46550626061101702</v>
      </c>
      <c r="Z1453" s="17">
        <v>0.41591041009626001</v>
      </c>
      <c r="AA1453" s="17">
        <v>0.39445297426905601</v>
      </c>
      <c r="AB1453" s="17">
        <v>0.29539522189196898</v>
      </c>
      <c r="AC1453" s="17">
        <v>0.399634729232483</v>
      </c>
      <c r="AD1453" s="17">
        <v>0.31410070759485997</v>
      </c>
      <c r="AE1453" s="17"/>
      <c r="AF1453" s="17">
        <v>0.37299606367925497</v>
      </c>
      <c r="AG1453" s="17">
        <v>0.36585601320858102</v>
      </c>
      <c r="AH1453" s="17">
        <v>0.36030278403774502</v>
      </c>
      <c r="AI1453" s="17">
        <v>0.52197947918701304</v>
      </c>
      <c r="AJ1453" s="17">
        <v>0.42761982666297299</v>
      </c>
      <c r="AK1453" s="17"/>
      <c r="AL1453" s="17">
        <v>0.33935848681339298</v>
      </c>
      <c r="AM1453" s="17">
        <v>0.39309843290461999</v>
      </c>
      <c r="AN1453" s="17">
        <v>0.41535422939050998</v>
      </c>
      <c r="AO1453" s="17"/>
      <c r="AP1453" s="17">
        <v>0.35882794185998201</v>
      </c>
      <c r="AQ1453" s="17">
        <v>0.40904477884928703</v>
      </c>
      <c r="AR1453" s="17">
        <v>0.36253600363268201</v>
      </c>
      <c r="AS1453" s="17">
        <v>0.47956461805008199</v>
      </c>
      <c r="AT1453" s="17">
        <v>0.38896119622817099</v>
      </c>
      <c r="AU1453" s="17"/>
      <c r="AV1453" s="17">
        <v>0</v>
      </c>
      <c r="AW1453" s="17">
        <v>0.36856233134149802</v>
      </c>
      <c r="AX1453" s="17">
        <v>0.33209088919233898</v>
      </c>
      <c r="AY1453" s="17">
        <v>0.31416887026160301</v>
      </c>
      <c r="AZ1453" s="17">
        <v>0.30420852790897501</v>
      </c>
      <c r="BA1453" s="17">
        <v>0.35784332096452598</v>
      </c>
      <c r="BB1453" s="17">
        <v>0.381450923343716</v>
      </c>
      <c r="BC1453" s="17">
        <v>0.39927951511087401</v>
      </c>
      <c r="BD1453" s="17">
        <v>0.45228777940923998</v>
      </c>
      <c r="BE1453" s="17">
        <v>0.328885248740379</v>
      </c>
      <c r="BF1453" s="17">
        <v>0.41311960114201202</v>
      </c>
      <c r="BG1453" s="17">
        <v>0.42150921771272598</v>
      </c>
      <c r="BH1453" s="17">
        <v>0.42268937088585501</v>
      </c>
      <c r="BI1453" s="17">
        <v>0.52006963874340295</v>
      </c>
      <c r="BJ1453" s="17">
        <v>0.35256902513469102</v>
      </c>
      <c r="BK1453" s="17">
        <v>0.36367561863293302</v>
      </c>
      <c r="BL1453" s="17"/>
      <c r="BM1453" s="17">
        <v>0.38325423139612902</v>
      </c>
      <c r="BN1453" s="17">
        <v>0.38414785704075499</v>
      </c>
      <c r="BO1453" s="17">
        <v>0.403010617732729</v>
      </c>
      <c r="BP1453" s="17">
        <v>0.38465844309310498</v>
      </c>
      <c r="BQ1453" s="17">
        <v>0.32908496123049102</v>
      </c>
      <c r="BR1453" s="17">
        <v>0.265955470232841</v>
      </c>
      <c r="BS1453" s="17"/>
      <c r="BT1453" s="17">
        <v>0.37235097879666201</v>
      </c>
      <c r="BU1453" s="17">
        <v>0.38533701995952402</v>
      </c>
      <c r="BV1453" s="17"/>
      <c r="BW1453" s="17">
        <v>0.40664530775875501</v>
      </c>
      <c r="BX1453" s="17">
        <v>0.352357311706327</v>
      </c>
      <c r="BY1453" s="17"/>
      <c r="BZ1453" s="17">
        <v>0.37000846466508702</v>
      </c>
      <c r="CA1453" s="17">
        <v>0.36659014890924602</v>
      </c>
      <c r="CB1453" s="17">
        <v>0.41271494979481199</v>
      </c>
      <c r="CC1453" s="17"/>
      <c r="CD1453" s="17">
        <v>0.38815289305345402</v>
      </c>
      <c r="CE1453" s="17">
        <v>0.33617521877555401</v>
      </c>
      <c r="CF1453" s="17">
        <v>0.23665002341408101</v>
      </c>
      <c r="CG1453" s="17"/>
      <c r="CH1453" s="17">
        <v>0.37833530847027003</v>
      </c>
      <c r="CI1453" s="17">
        <v>0.32563435295371801</v>
      </c>
      <c r="CJ1453" s="17">
        <v>0.347598312681481</v>
      </c>
      <c r="CK1453" s="17"/>
      <c r="CL1453" s="17">
        <v>0.38324235394620199</v>
      </c>
      <c r="CM1453" s="17">
        <v>0.376826856866673</v>
      </c>
      <c r="CN1453" s="17"/>
      <c r="CO1453" s="17">
        <v>0.51190853812236303</v>
      </c>
      <c r="CP1453" s="17">
        <v>0.37081617773367698</v>
      </c>
      <c r="CQ1453" s="17">
        <v>0.365102900862733</v>
      </c>
      <c r="CR1453" s="17">
        <v>0.347464409098312</v>
      </c>
    </row>
    <row r="1454" spans="2:96" x14ac:dyDescent="0.25">
      <c r="B1454" t="s">
        <v>616</v>
      </c>
      <c r="C1454" s="17">
        <v>0.20146320582232899</v>
      </c>
      <c r="D1454" s="17">
        <v>0.20514649505912899</v>
      </c>
      <c r="E1454" s="17">
        <v>0.19688647916535601</v>
      </c>
      <c r="F1454" s="17"/>
      <c r="G1454" s="17">
        <v>0.213227198792345</v>
      </c>
      <c r="H1454" s="17">
        <v>0.18841488558455</v>
      </c>
      <c r="I1454" s="17">
        <v>0.19074415321227201</v>
      </c>
      <c r="J1454" s="17">
        <v>0.189361098592258</v>
      </c>
      <c r="K1454" s="17">
        <v>0.172098741957769</v>
      </c>
      <c r="L1454" s="17">
        <v>0.24047740606738999</v>
      </c>
      <c r="M1454" s="17"/>
      <c r="N1454" s="17">
        <v>0.206864285441694</v>
      </c>
      <c r="O1454" s="17">
        <v>0.207124739507272</v>
      </c>
      <c r="P1454" s="17">
        <v>0.20612416977101999</v>
      </c>
      <c r="Q1454" s="17">
        <v>0.18678766433340999</v>
      </c>
      <c r="R1454" s="17"/>
      <c r="S1454" s="17">
        <v>0.225582270196129</v>
      </c>
      <c r="T1454" s="17">
        <v>0.17517163200675701</v>
      </c>
      <c r="U1454" s="17">
        <v>0.25741822292424099</v>
      </c>
      <c r="V1454" s="17">
        <v>0.18325295538711001</v>
      </c>
      <c r="W1454" s="17">
        <v>0.17852560491747499</v>
      </c>
      <c r="X1454" s="17">
        <v>0.251344736460274</v>
      </c>
      <c r="Y1454" s="17">
        <v>0.16350513431804101</v>
      </c>
      <c r="Z1454" s="17">
        <v>0.14716855824637001</v>
      </c>
      <c r="AA1454" s="17">
        <v>0.18959635689354701</v>
      </c>
      <c r="AB1454" s="17">
        <v>0.24416358471052199</v>
      </c>
      <c r="AC1454" s="17">
        <v>0.102452883584998</v>
      </c>
      <c r="AD1454" s="17">
        <v>0.27423153374786202</v>
      </c>
      <c r="AE1454" s="17"/>
      <c r="AF1454" s="17">
        <v>0.192070580693849</v>
      </c>
      <c r="AG1454" s="17">
        <v>0.17203610008949599</v>
      </c>
      <c r="AH1454" s="17">
        <v>0.27543634815521201</v>
      </c>
      <c r="AI1454" s="17">
        <v>0.19500491415567001</v>
      </c>
      <c r="AJ1454" s="17">
        <v>0.20236404422614299</v>
      </c>
      <c r="AK1454" s="17"/>
      <c r="AL1454" s="17">
        <v>0.21960254777211899</v>
      </c>
      <c r="AM1454" s="17">
        <v>0.17293278480095201</v>
      </c>
      <c r="AN1454" s="17">
        <v>0.25769074694050798</v>
      </c>
      <c r="AO1454" s="17"/>
      <c r="AP1454" s="17">
        <v>0.17471666486636001</v>
      </c>
      <c r="AQ1454" s="17">
        <v>0.19195708146723101</v>
      </c>
      <c r="AR1454" s="17">
        <v>0.193532141131357</v>
      </c>
      <c r="AS1454" s="17">
        <v>0.19347022752808099</v>
      </c>
      <c r="AT1454" s="17">
        <v>0.227565256824871</v>
      </c>
      <c r="AU1454" s="17"/>
      <c r="AV1454" s="17">
        <v>1</v>
      </c>
      <c r="AW1454" s="17">
        <v>0.14574804073633599</v>
      </c>
      <c r="AX1454" s="17">
        <v>0.174225910647301</v>
      </c>
      <c r="AY1454" s="17">
        <v>0.26535063404737502</v>
      </c>
      <c r="AZ1454" s="17">
        <v>0.19623846957529001</v>
      </c>
      <c r="BA1454" s="17">
        <v>0.24817374577628101</v>
      </c>
      <c r="BB1454" s="17">
        <v>0.17670793525350001</v>
      </c>
      <c r="BC1454" s="17">
        <v>0.13952357279397801</v>
      </c>
      <c r="BD1454" s="17">
        <v>0.25355805305569701</v>
      </c>
      <c r="BE1454" s="17">
        <v>0.22991578761407</v>
      </c>
      <c r="BF1454" s="17">
        <v>0.20217319264414799</v>
      </c>
      <c r="BG1454" s="17">
        <v>6.87724330548036E-2</v>
      </c>
      <c r="BH1454" s="17">
        <v>0.235749924589189</v>
      </c>
      <c r="BI1454" s="17">
        <v>0.226574894589053</v>
      </c>
      <c r="BJ1454" s="17">
        <v>0.19153362591496301</v>
      </c>
      <c r="BK1454" s="17">
        <v>0.167318612316808</v>
      </c>
      <c r="BL1454" s="17"/>
      <c r="BM1454" s="17">
        <v>0.229301267119984</v>
      </c>
      <c r="BN1454" s="17">
        <v>0.182989020775536</v>
      </c>
      <c r="BO1454" s="17">
        <v>0.18596925216433</v>
      </c>
      <c r="BP1454" s="17">
        <v>0.18719702533254601</v>
      </c>
      <c r="BQ1454" s="17">
        <v>0.21344350110384799</v>
      </c>
      <c r="BR1454" s="17">
        <v>0.25647015491584302</v>
      </c>
      <c r="BS1454" s="17"/>
      <c r="BT1454" s="17">
        <v>0.203650066998213</v>
      </c>
      <c r="BU1454" s="17">
        <v>0.18836380411001899</v>
      </c>
      <c r="BV1454" s="17"/>
      <c r="BW1454" s="17">
        <v>0.19290729183664199</v>
      </c>
      <c r="BX1454" s="17">
        <v>0.19048515856002099</v>
      </c>
      <c r="BY1454" s="17"/>
      <c r="BZ1454" s="17">
        <v>0.20102075153506899</v>
      </c>
      <c r="CA1454" s="17">
        <v>0.23323815931501199</v>
      </c>
      <c r="CB1454" s="17">
        <v>0.16028043741308601</v>
      </c>
      <c r="CC1454" s="17"/>
      <c r="CD1454" s="17">
        <v>0.19013876792819201</v>
      </c>
      <c r="CE1454" s="17">
        <v>0.21554088880997099</v>
      </c>
      <c r="CF1454" s="17">
        <v>0.26405348740545997</v>
      </c>
      <c r="CG1454" s="17"/>
      <c r="CH1454" s="17">
        <v>0.19829454982149899</v>
      </c>
      <c r="CI1454" s="17">
        <v>0.21598479308799101</v>
      </c>
      <c r="CJ1454" s="17">
        <v>0.23263730095062901</v>
      </c>
      <c r="CK1454" s="17"/>
      <c r="CL1454" s="17">
        <v>0.20407078722970101</v>
      </c>
      <c r="CM1454" s="17">
        <v>0.19401413595224901</v>
      </c>
      <c r="CN1454" s="17"/>
      <c r="CO1454" s="17">
        <v>0.18097887235775501</v>
      </c>
      <c r="CP1454" s="17">
        <v>0.25644241541777701</v>
      </c>
      <c r="CQ1454" s="17">
        <v>0.16687865871125099</v>
      </c>
      <c r="CR1454" s="17">
        <v>0.17472978060837699</v>
      </c>
    </row>
    <row r="1455" spans="2:96" x14ac:dyDescent="0.25">
      <c r="B1455" t="s">
        <v>617</v>
      </c>
      <c r="C1455" s="17">
        <v>3.6116882183980001E-2</v>
      </c>
      <c r="D1455" s="17">
        <v>3.5966250753930701E-2</v>
      </c>
      <c r="E1455" s="17">
        <v>3.4436075623510101E-2</v>
      </c>
      <c r="F1455" s="17"/>
      <c r="G1455" s="17">
        <v>4.3503352984299498E-2</v>
      </c>
      <c r="H1455" s="17">
        <v>2.1903934171264398E-2</v>
      </c>
      <c r="I1455" s="17">
        <v>2.65249287762509E-2</v>
      </c>
      <c r="J1455" s="17">
        <v>5.6050077577259397E-2</v>
      </c>
      <c r="K1455" s="17">
        <v>2.6108256001746599E-2</v>
      </c>
      <c r="L1455" s="17">
        <v>4.1551004125784503E-2</v>
      </c>
      <c r="M1455" s="17"/>
      <c r="N1455" s="17">
        <v>4.0556292200832698E-2</v>
      </c>
      <c r="O1455" s="17">
        <v>2.9838641548519999E-2</v>
      </c>
      <c r="P1455" s="17">
        <v>4.9715072305136401E-2</v>
      </c>
      <c r="Q1455" s="17">
        <v>2.4465928471795899E-2</v>
      </c>
      <c r="R1455" s="17"/>
      <c r="S1455" s="17">
        <v>4.1042173406598798E-2</v>
      </c>
      <c r="T1455" s="17">
        <v>5.44139624323806E-2</v>
      </c>
      <c r="U1455" s="17">
        <v>3.75017075811774E-2</v>
      </c>
      <c r="V1455" s="17">
        <v>4.7862254472125498E-2</v>
      </c>
      <c r="W1455" s="17">
        <v>3.6302227533769701E-2</v>
      </c>
      <c r="X1455" s="17">
        <v>3.21259655511862E-2</v>
      </c>
      <c r="Y1455" s="17">
        <v>1.1477303984704E-2</v>
      </c>
      <c r="Z1455" s="17">
        <v>0</v>
      </c>
      <c r="AA1455" s="17">
        <v>3.4478278876881097E-2</v>
      </c>
      <c r="AB1455" s="17">
        <v>4.0922593205981697E-2</v>
      </c>
      <c r="AC1455" s="17">
        <v>2.40970256971067E-2</v>
      </c>
      <c r="AD1455" s="17">
        <v>3.30612272316059E-2</v>
      </c>
      <c r="AE1455" s="17"/>
      <c r="AF1455" s="17">
        <v>3.3201885319994302E-2</v>
      </c>
      <c r="AG1455" s="17">
        <v>4.5392872441310697E-2</v>
      </c>
      <c r="AH1455" s="17">
        <v>3.2282035586310903E-2</v>
      </c>
      <c r="AI1455" s="17">
        <v>0</v>
      </c>
      <c r="AJ1455" s="17">
        <v>3.3635146369036403E-2</v>
      </c>
      <c r="AK1455" s="17"/>
      <c r="AL1455" s="17">
        <v>3.4293160677321702E-2</v>
      </c>
      <c r="AM1455" s="17">
        <v>4.7028751820628698E-2</v>
      </c>
      <c r="AN1455" s="17">
        <v>0</v>
      </c>
      <c r="AO1455" s="17"/>
      <c r="AP1455" s="17">
        <v>2.5515697232022901E-2</v>
      </c>
      <c r="AQ1455" s="17">
        <v>3.8221431150360502E-2</v>
      </c>
      <c r="AR1455" s="17">
        <v>5.1066709038456497E-2</v>
      </c>
      <c r="AS1455" s="17">
        <v>4.2715489695310402E-2</v>
      </c>
      <c r="AT1455" s="17">
        <v>4.8931974454141297E-2</v>
      </c>
      <c r="AU1455" s="17"/>
      <c r="AV1455" s="17">
        <v>0</v>
      </c>
      <c r="AW1455" s="17">
        <v>4.4815639130551498E-2</v>
      </c>
      <c r="AX1455" s="17">
        <v>2.0530092189406199E-2</v>
      </c>
      <c r="AY1455" s="17">
        <v>1.6678407110214798E-2</v>
      </c>
      <c r="AZ1455" s="17">
        <v>6.9548141919862999E-2</v>
      </c>
      <c r="BA1455" s="17">
        <v>2.6694129829416501E-2</v>
      </c>
      <c r="BB1455" s="17">
        <v>1.7065612518797998E-2</v>
      </c>
      <c r="BC1455" s="17">
        <v>4.1984087706345798E-2</v>
      </c>
      <c r="BD1455" s="17">
        <v>4.0872855465915701E-2</v>
      </c>
      <c r="BE1455" s="17">
        <v>0</v>
      </c>
      <c r="BF1455" s="17">
        <v>0</v>
      </c>
      <c r="BG1455" s="17">
        <v>0.10161672605387501</v>
      </c>
      <c r="BH1455" s="17">
        <v>2.27849199544699E-2</v>
      </c>
      <c r="BI1455" s="17">
        <v>3.3117935965899299E-2</v>
      </c>
      <c r="BJ1455" s="17">
        <v>3.1999653076713798E-2</v>
      </c>
      <c r="BK1455" s="17">
        <v>0.11634722318194</v>
      </c>
      <c r="BL1455" s="17"/>
      <c r="BM1455" s="17">
        <v>1.83844915409089E-2</v>
      </c>
      <c r="BN1455" s="17">
        <v>7.2066280360324003E-2</v>
      </c>
      <c r="BO1455" s="17">
        <v>1.6663471039499E-2</v>
      </c>
      <c r="BP1455" s="17">
        <v>2.4429684924875399E-2</v>
      </c>
      <c r="BQ1455" s="17">
        <v>1.8373555639597101E-2</v>
      </c>
      <c r="BR1455" s="17">
        <v>3.5098917833768499E-2</v>
      </c>
      <c r="BS1455" s="17"/>
      <c r="BT1455" s="17">
        <v>3.78610580689073E-2</v>
      </c>
      <c r="BU1455" s="17">
        <v>3.4593429213608903E-2</v>
      </c>
      <c r="BV1455" s="17"/>
      <c r="BW1455" s="17">
        <v>3.3255345647855497E-2</v>
      </c>
      <c r="BX1455" s="17">
        <v>3.2629899230147703E-2</v>
      </c>
      <c r="BY1455" s="17"/>
      <c r="BZ1455" s="17">
        <v>3.1446481000238197E-2</v>
      </c>
      <c r="CA1455" s="17">
        <v>5.3078028967205301E-2</v>
      </c>
      <c r="CB1455" s="17">
        <v>5.68606590139848E-2</v>
      </c>
      <c r="CC1455" s="17"/>
      <c r="CD1455" s="17">
        <v>3.1282325027843498E-2</v>
      </c>
      <c r="CE1455" s="17">
        <v>9.3768506585471794E-3</v>
      </c>
      <c r="CF1455" s="17">
        <v>4.2129060168126203E-2</v>
      </c>
      <c r="CG1455" s="17"/>
      <c r="CH1455" s="17">
        <v>3.4306879597855E-2</v>
      </c>
      <c r="CI1455" s="17">
        <v>1.9786918715141901E-2</v>
      </c>
      <c r="CJ1455" s="17">
        <v>3.0292297157711801E-2</v>
      </c>
      <c r="CK1455" s="17"/>
      <c r="CL1455" s="17">
        <v>4.2899696077770902E-2</v>
      </c>
      <c r="CM1455" s="17">
        <v>2.8812290721208E-2</v>
      </c>
      <c r="CN1455" s="17"/>
      <c r="CO1455" s="17">
        <v>2.9379994585108499E-2</v>
      </c>
      <c r="CP1455" s="17">
        <v>4.6132943465845497E-2</v>
      </c>
      <c r="CQ1455" s="17">
        <v>2.38141051881475E-2</v>
      </c>
      <c r="CR1455" s="17">
        <v>4.5674491656445097E-2</v>
      </c>
    </row>
    <row r="1456" spans="2:96" x14ac:dyDescent="0.25">
      <c r="B1456" t="s">
        <v>618</v>
      </c>
      <c r="C1456" s="17">
        <v>1.2122146392673099E-2</v>
      </c>
      <c r="D1456" s="17">
        <v>1.1518430584996801E-2</v>
      </c>
      <c r="E1456" s="17">
        <v>1.2789007286465599E-2</v>
      </c>
      <c r="F1456" s="17"/>
      <c r="G1456" s="17">
        <v>9.0451384717665003E-3</v>
      </c>
      <c r="H1456" s="17">
        <v>0</v>
      </c>
      <c r="I1456" s="17">
        <v>1.8462485669522199E-2</v>
      </c>
      <c r="J1456" s="17">
        <v>1.9155734097176899E-2</v>
      </c>
      <c r="K1456" s="17">
        <v>8.2707511421769506E-3</v>
      </c>
      <c r="L1456" s="17">
        <v>1.61228093788158E-2</v>
      </c>
      <c r="M1456" s="17"/>
      <c r="N1456" s="17">
        <v>1.25344102782454E-2</v>
      </c>
      <c r="O1456" s="17">
        <v>7.5442684658368004E-3</v>
      </c>
      <c r="P1456" s="17">
        <v>9.9318475035179293E-3</v>
      </c>
      <c r="Q1456" s="17">
        <v>1.8501775450499001E-2</v>
      </c>
      <c r="R1456" s="17"/>
      <c r="S1456" s="17">
        <v>2.1773702700076E-2</v>
      </c>
      <c r="T1456" s="17">
        <v>2.1537645995074399E-2</v>
      </c>
      <c r="U1456" s="17">
        <v>1.1379797033430601E-2</v>
      </c>
      <c r="V1456" s="17">
        <v>1.2078019815992399E-2</v>
      </c>
      <c r="W1456" s="17">
        <v>1.51292129704487E-2</v>
      </c>
      <c r="X1456" s="17">
        <v>0</v>
      </c>
      <c r="Y1456" s="17">
        <v>1.7428388257964202E-2</v>
      </c>
      <c r="Z1456" s="17">
        <v>2.3787723610317401E-2</v>
      </c>
      <c r="AA1456" s="17">
        <v>0</v>
      </c>
      <c r="AB1456" s="17">
        <v>0</v>
      </c>
      <c r="AC1456" s="17">
        <v>0</v>
      </c>
      <c r="AD1456" s="17">
        <v>3.66916334073836E-2</v>
      </c>
      <c r="AE1456" s="17"/>
      <c r="AF1456" s="17">
        <v>1.03369431155032E-2</v>
      </c>
      <c r="AG1456" s="17">
        <v>1.0717087789525501E-2</v>
      </c>
      <c r="AH1456" s="17">
        <v>1.8564409997829101E-2</v>
      </c>
      <c r="AI1456" s="17">
        <v>0</v>
      </c>
      <c r="AJ1456" s="17">
        <v>2.6104596526827398E-2</v>
      </c>
      <c r="AK1456" s="17"/>
      <c r="AL1456" s="17">
        <v>9.5794918051598302E-3</v>
      </c>
      <c r="AM1456" s="17">
        <v>1.13695613205594E-2</v>
      </c>
      <c r="AN1456" s="17">
        <v>1.7199986971448901E-2</v>
      </c>
      <c r="AO1456" s="17"/>
      <c r="AP1456" s="17">
        <v>9.7484946675722092E-3</v>
      </c>
      <c r="AQ1456" s="17">
        <v>1.10877931380502E-2</v>
      </c>
      <c r="AR1456" s="17">
        <v>1.5114037529205499E-2</v>
      </c>
      <c r="AS1456" s="17">
        <v>1.60393790917919E-2</v>
      </c>
      <c r="AT1456" s="17">
        <v>5.2450541912628199E-2</v>
      </c>
      <c r="AU1456" s="17"/>
      <c r="AV1456" s="17">
        <v>0</v>
      </c>
      <c r="AW1456" s="17">
        <v>1.9428823724459698E-2</v>
      </c>
      <c r="AX1456" s="17">
        <v>2.8027896127407401E-2</v>
      </c>
      <c r="AY1456" s="17">
        <v>0</v>
      </c>
      <c r="AZ1456" s="17">
        <v>1.12555092630129E-2</v>
      </c>
      <c r="BA1456" s="17">
        <v>0</v>
      </c>
      <c r="BB1456" s="17">
        <v>0</v>
      </c>
      <c r="BC1456" s="17">
        <v>3.0639136268676401E-2</v>
      </c>
      <c r="BD1456" s="17">
        <v>0</v>
      </c>
      <c r="BE1456" s="17">
        <v>3.6203309892340899E-2</v>
      </c>
      <c r="BF1456" s="17">
        <v>1.20228070156469E-2</v>
      </c>
      <c r="BG1456" s="17">
        <v>1.78868442778417E-2</v>
      </c>
      <c r="BH1456" s="17">
        <v>2.3692483408402899E-2</v>
      </c>
      <c r="BI1456" s="17">
        <v>0</v>
      </c>
      <c r="BJ1456" s="17">
        <v>0</v>
      </c>
      <c r="BK1456" s="17">
        <v>0</v>
      </c>
      <c r="BL1456" s="17"/>
      <c r="BM1456" s="17">
        <v>9.2344534503087695E-3</v>
      </c>
      <c r="BN1456" s="17">
        <v>1.25896593470012E-2</v>
      </c>
      <c r="BO1456" s="17">
        <v>1.32161194571254E-2</v>
      </c>
      <c r="BP1456" s="17">
        <v>1.22653300327732E-2</v>
      </c>
      <c r="BQ1456" s="17">
        <v>2.23389999115822E-2</v>
      </c>
      <c r="BR1456" s="17">
        <v>0</v>
      </c>
      <c r="BS1456" s="17"/>
      <c r="BT1456" s="17">
        <v>1.04968135430752E-2</v>
      </c>
      <c r="BU1456" s="17">
        <v>1.5015638758313099E-2</v>
      </c>
      <c r="BV1456" s="17"/>
      <c r="BW1456" s="17">
        <v>5.3021315605646796E-3</v>
      </c>
      <c r="BX1456" s="17">
        <v>2.0031502036032201E-2</v>
      </c>
      <c r="BY1456" s="17"/>
      <c r="BZ1456" s="17">
        <v>9.5507221257521008E-3</v>
      </c>
      <c r="CA1456" s="17">
        <v>8.20917927328935E-3</v>
      </c>
      <c r="CB1456" s="17">
        <v>7.9436323329812805E-2</v>
      </c>
      <c r="CC1456" s="17"/>
      <c r="CD1456" s="17">
        <v>1.3156347381696999E-2</v>
      </c>
      <c r="CE1456" s="17">
        <v>1.05835465132471E-2</v>
      </c>
      <c r="CF1456" s="17">
        <v>1.8531613679194099E-2</v>
      </c>
      <c r="CG1456" s="17"/>
      <c r="CH1456" s="17">
        <v>1.21281026335403E-2</v>
      </c>
      <c r="CI1456" s="17">
        <v>0</v>
      </c>
      <c r="CJ1456" s="17">
        <v>0</v>
      </c>
      <c r="CK1456" s="17"/>
      <c r="CL1456" s="17">
        <v>1.47009933203165E-2</v>
      </c>
      <c r="CM1456" s="17">
        <v>1.0112061190131E-2</v>
      </c>
      <c r="CN1456" s="17"/>
      <c r="CO1456" s="17">
        <v>0</v>
      </c>
      <c r="CP1456" s="17">
        <v>1.6003655823488099E-2</v>
      </c>
      <c r="CQ1456" s="17">
        <v>1.0602410626388E-2</v>
      </c>
      <c r="CR1456" s="17">
        <v>1.24082210706036E-2</v>
      </c>
    </row>
    <row r="1457" spans="2:96" x14ac:dyDescent="0.25">
      <c r="B1457" t="s">
        <v>152</v>
      </c>
      <c r="C1457" s="17">
        <v>7.3218049940531896E-2</v>
      </c>
      <c r="D1457" s="17">
        <v>5.0085029319229799E-2</v>
      </c>
      <c r="E1457" s="17">
        <v>9.6296883997515806E-2</v>
      </c>
      <c r="F1457" s="17"/>
      <c r="G1457" s="17">
        <v>7.5760909914244307E-2</v>
      </c>
      <c r="H1457" s="17">
        <v>5.34947686254785E-2</v>
      </c>
      <c r="I1457" s="17">
        <v>5.3210850498449903E-2</v>
      </c>
      <c r="J1457" s="17">
        <v>6.2935111358250598E-2</v>
      </c>
      <c r="K1457" s="17">
        <v>7.15702340295368E-2</v>
      </c>
      <c r="L1457" s="17">
        <v>0.111854572863824</v>
      </c>
      <c r="M1457" s="17"/>
      <c r="N1457" s="17">
        <v>5.9392027639375802E-2</v>
      </c>
      <c r="O1457" s="17">
        <v>6.3900632549434205E-2</v>
      </c>
      <c r="P1457" s="17">
        <v>0.10065526706213</v>
      </c>
      <c r="Q1457" s="17">
        <v>7.2148840677953005E-2</v>
      </c>
      <c r="R1457" s="17"/>
      <c r="S1457" s="17">
        <v>4.9360527940108201E-2</v>
      </c>
      <c r="T1457" s="17">
        <v>7.5985502544308595E-2</v>
      </c>
      <c r="U1457" s="17">
        <v>3.7489905478860802E-2</v>
      </c>
      <c r="V1457" s="17">
        <v>0.118637923571453</v>
      </c>
      <c r="W1457" s="17">
        <v>7.1668240476456202E-2</v>
      </c>
      <c r="X1457" s="17">
        <v>7.4187206994667299E-2</v>
      </c>
      <c r="Y1457" s="17">
        <v>5.9092714564031798E-2</v>
      </c>
      <c r="Z1457" s="17">
        <v>2.3331562719939102E-2</v>
      </c>
      <c r="AA1457" s="17">
        <v>0.10219046341782199</v>
      </c>
      <c r="AB1457" s="17">
        <v>7.74021021416086E-2</v>
      </c>
      <c r="AC1457" s="17">
        <v>9.0929532378262901E-2</v>
      </c>
      <c r="AD1457" s="17">
        <v>7.0965115324658407E-2</v>
      </c>
      <c r="AE1457" s="17"/>
      <c r="AF1457" s="17">
        <v>6.9594565886311993E-2</v>
      </c>
      <c r="AG1457" s="17">
        <v>6.1876467049744997E-2</v>
      </c>
      <c r="AH1457" s="17">
        <v>4.89047728268154E-2</v>
      </c>
      <c r="AI1457" s="17">
        <v>0</v>
      </c>
      <c r="AJ1457" s="17">
        <v>8.5733413960256896E-2</v>
      </c>
      <c r="AK1457" s="17"/>
      <c r="AL1457" s="17">
        <v>7.3250413925988606E-2</v>
      </c>
      <c r="AM1457" s="17">
        <v>5.66244856603043E-2</v>
      </c>
      <c r="AN1457" s="17">
        <v>4.3365372584184297E-2</v>
      </c>
      <c r="AO1457" s="17"/>
      <c r="AP1457" s="17">
        <v>7.5791213907622806E-2</v>
      </c>
      <c r="AQ1457" s="17">
        <v>7.6505266436153893E-2</v>
      </c>
      <c r="AR1457" s="17">
        <v>7.8619981385450094E-2</v>
      </c>
      <c r="AS1457" s="17">
        <v>5.6942639388640602E-2</v>
      </c>
      <c r="AT1457" s="17">
        <v>5.4959541494435098E-2</v>
      </c>
      <c r="AU1457" s="17"/>
      <c r="AV1457" s="17">
        <v>0</v>
      </c>
      <c r="AW1457" s="17">
        <v>1.8569219319810301E-2</v>
      </c>
      <c r="AX1457" s="17">
        <v>0.14134261294953801</v>
      </c>
      <c r="AY1457" s="17">
        <v>9.6101901053006505E-2</v>
      </c>
      <c r="AZ1457" s="17">
        <v>7.3992993737155399E-2</v>
      </c>
      <c r="BA1457" s="17">
        <v>8.6949101168189394E-2</v>
      </c>
      <c r="BB1457" s="17">
        <v>6.83518486154433E-2</v>
      </c>
      <c r="BC1457" s="17">
        <v>5.1045409196512202E-2</v>
      </c>
      <c r="BD1457" s="17">
        <v>4.1094941160336802E-2</v>
      </c>
      <c r="BE1457" s="17">
        <v>6.9486378518306996E-2</v>
      </c>
      <c r="BF1457" s="17">
        <v>2.8217279924267501E-2</v>
      </c>
      <c r="BG1457" s="17">
        <v>8.1430214306736901E-2</v>
      </c>
      <c r="BH1457" s="17">
        <v>4.9837171533431798E-2</v>
      </c>
      <c r="BI1457" s="17">
        <v>3.4247501344388101E-2</v>
      </c>
      <c r="BJ1457" s="17">
        <v>0.206703856160041</v>
      </c>
      <c r="BK1457" s="17">
        <v>3.03401364847878E-2</v>
      </c>
      <c r="BL1457" s="17"/>
      <c r="BM1457" s="17">
        <v>6.1178212487936097E-2</v>
      </c>
      <c r="BN1457" s="17">
        <v>5.9623009372609399E-2</v>
      </c>
      <c r="BO1457" s="17">
        <v>7.4086748385287698E-2</v>
      </c>
      <c r="BP1457" s="17">
        <v>6.6265374387915105E-2</v>
      </c>
      <c r="BQ1457" s="17">
        <v>9.6334084561074895E-2</v>
      </c>
      <c r="BR1457" s="17">
        <v>0.17080700316309499</v>
      </c>
      <c r="BS1457" s="17"/>
      <c r="BT1457" s="17">
        <v>6.8926401566857601E-2</v>
      </c>
      <c r="BU1457" s="17">
        <v>7.5175971895921706E-2</v>
      </c>
      <c r="BV1457" s="17"/>
      <c r="BW1457" s="17">
        <v>5.8289029806572003E-2</v>
      </c>
      <c r="BX1457" s="17">
        <v>8.2362102522233097E-2</v>
      </c>
      <c r="BY1457" s="17"/>
      <c r="BZ1457" s="17">
        <v>7.4703665498105004E-2</v>
      </c>
      <c r="CA1457" s="17">
        <v>7.6082565016707404E-2</v>
      </c>
      <c r="CB1457" s="17">
        <v>3.06583725825176E-2</v>
      </c>
      <c r="CC1457" s="17"/>
      <c r="CD1457" s="17">
        <v>6.9384084616183006E-2</v>
      </c>
      <c r="CE1457" s="17">
        <v>0.108970339789838</v>
      </c>
      <c r="CF1457" s="17">
        <v>4.1352740783911497E-2</v>
      </c>
      <c r="CG1457" s="17"/>
      <c r="CH1457" s="17">
        <v>7.4203216143712503E-2</v>
      </c>
      <c r="CI1457" s="17">
        <v>9.87401541199463E-2</v>
      </c>
      <c r="CJ1457" s="17">
        <v>4.80615297983479E-2</v>
      </c>
      <c r="CK1457" s="17"/>
      <c r="CL1457" s="17">
        <v>6.0766059600142301E-2</v>
      </c>
      <c r="CM1457" s="17">
        <v>7.7068792482040696E-2</v>
      </c>
      <c r="CN1457" s="17"/>
      <c r="CO1457" s="17">
        <v>5.4914057954438197E-2</v>
      </c>
      <c r="CP1457" s="17">
        <v>5.9482994035678999E-2</v>
      </c>
      <c r="CQ1457" s="17">
        <v>9.9119911273344893E-2</v>
      </c>
      <c r="CR1457" s="17">
        <v>5.1040170322487498E-2</v>
      </c>
    </row>
    <row r="1458" spans="2:96" x14ac:dyDescent="0.25">
      <c r="B1458" t="s">
        <v>619</v>
      </c>
      <c r="C1458" s="17">
        <v>0.67707971566048597</v>
      </c>
      <c r="D1458" s="17">
        <v>0.69728379428271403</v>
      </c>
      <c r="E1458" s="17">
        <v>0.65959155392715296</v>
      </c>
      <c r="F1458" s="17"/>
      <c r="G1458" s="17">
        <v>0.65846339983734503</v>
      </c>
      <c r="H1458" s="17">
        <v>0.73618641161870702</v>
      </c>
      <c r="I1458" s="17">
        <v>0.71105758184350498</v>
      </c>
      <c r="J1458" s="17">
        <v>0.67249797837505498</v>
      </c>
      <c r="K1458" s="17">
        <v>0.72195201686877097</v>
      </c>
      <c r="L1458" s="17">
        <v>0.58999420756418597</v>
      </c>
      <c r="M1458" s="17"/>
      <c r="N1458" s="17">
        <v>0.680652984439852</v>
      </c>
      <c r="O1458" s="17">
        <v>0.69159171792893703</v>
      </c>
      <c r="P1458" s="17">
        <v>0.63357364335819599</v>
      </c>
      <c r="Q1458" s="17">
        <v>0.69809579106634201</v>
      </c>
      <c r="R1458" s="17"/>
      <c r="S1458" s="17">
        <v>0.66224132575708805</v>
      </c>
      <c r="T1458" s="17">
        <v>0.67289125702147901</v>
      </c>
      <c r="U1458" s="17">
        <v>0.65621036698228996</v>
      </c>
      <c r="V1458" s="17">
        <v>0.63816884675331798</v>
      </c>
      <c r="W1458" s="17">
        <v>0.69837471410185004</v>
      </c>
      <c r="X1458" s="17">
        <v>0.64234209099387296</v>
      </c>
      <c r="Y1458" s="17">
        <v>0.74849645887525995</v>
      </c>
      <c r="Z1458" s="17">
        <v>0.80571215542337404</v>
      </c>
      <c r="AA1458" s="17">
        <v>0.67373490081175003</v>
      </c>
      <c r="AB1458" s="17">
        <v>0.63751171994188804</v>
      </c>
      <c r="AC1458" s="17">
        <v>0.78252055833963197</v>
      </c>
      <c r="AD1458" s="17">
        <v>0.58505049028848999</v>
      </c>
      <c r="AE1458" s="17"/>
      <c r="AF1458" s="17">
        <v>0.69479602498434101</v>
      </c>
      <c r="AG1458" s="17">
        <v>0.70997747262992195</v>
      </c>
      <c r="AH1458" s="17">
        <v>0.62481243343383297</v>
      </c>
      <c r="AI1458" s="17">
        <v>0.80499508584432999</v>
      </c>
      <c r="AJ1458" s="17">
        <v>0.65216279891773599</v>
      </c>
      <c r="AK1458" s="17"/>
      <c r="AL1458" s="17">
        <v>0.66327438581941101</v>
      </c>
      <c r="AM1458" s="17">
        <v>0.712044416397556</v>
      </c>
      <c r="AN1458" s="17">
        <v>0.681743893503859</v>
      </c>
      <c r="AO1458" s="17"/>
      <c r="AP1458" s="17">
        <v>0.71422792932642198</v>
      </c>
      <c r="AQ1458" s="17">
        <v>0.68222842780820403</v>
      </c>
      <c r="AR1458" s="17">
        <v>0.66166713091552998</v>
      </c>
      <c r="AS1458" s="17">
        <v>0.69083226429617595</v>
      </c>
      <c r="AT1458" s="17">
        <v>0.61609268531392503</v>
      </c>
      <c r="AU1458" s="17"/>
      <c r="AV1458" s="17">
        <v>0</v>
      </c>
      <c r="AW1458" s="17">
        <v>0.77143827708884205</v>
      </c>
      <c r="AX1458" s="17">
        <v>0.63587348808634703</v>
      </c>
      <c r="AY1458" s="17">
        <v>0.62186905778940404</v>
      </c>
      <c r="AZ1458" s="17">
        <v>0.64896488550467901</v>
      </c>
      <c r="BA1458" s="17">
        <v>0.63818302322611298</v>
      </c>
      <c r="BB1458" s="17">
        <v>0.73787460361225898</v>
      </c>
      <c r="BC1458" s="17">
        <v>0.73680779403448704</v>
      </c>
      <c r="BD1458" s="17">
        <v>0.66447415031805002</v>
      </c>
      <c r="BE1458" s="17">
        <v>0.66439452397528198</v>
      </c>
      <c r="BF1458" s="17">
        <v>0.757586720415938</v>
      </c>
      <c r="BG1458" s="17">
        <v>0.73029378230674302</v>
      </c>
      <c r="BH1458" s="17">
        <v>0.66793550051450601</v>
      </c>
      <c r="BI1458" s="17">
        <v>0.70605966810065901</v>
      </c>
      <c r="BJ1458" s="17">
        <v>0.56976286484828198</v>
      </c>
      <c r="BK1458" s="17">
        <v>0.68599402801646403</v>
      </c>
      <c r="BL1458" s="17"/>
      <c r="BM1458" s="17">
        <v>0.68190157540086205</v>
      </c>
      <c r="BN1458" s="17">
        <v>0.67273203014452898</v>
      </c>
      <c r="BO1458" s="17">
        <v>0.710064408953757</v>
      </c>
      <c r="BP1458" s="17">
        <v>0.70984258532189104</v>
      </c>
      <c r="BQ1458" s="17">
        <v>0.649509858783898</v>
      </c>
      <c r="BR1458" s="17">
        <v>0.53762392408729398</v>
      </c>
      <c r="BS1458" s="17"/>
      <c r="BT1458" s="17">
        <v>0.67906565982294698</v>
      </c>
      <c r="BU1458" s="17">
        <v>0.68685115602213698</v>
      </c>
      <c r="BV1458" s="17"/>
      <c r="BW1458" s="17">
        <v>0.71024620114836501</v>
      </c>
      <c r="BX1458" s="17">
        <v>0.67449133765156599</v>
      </c>
      <c r="BY1458" s="17"/>
      <c r="BZ1458" s="17">
        <v>0.68327837984083595</v>
      </c>
      <c r="CA1458" s="17">
        <v>0.62939206742778597</v>
      </c>
      <c r="CB1458" s="17">
        <v>0.67276420766059897</v>
      </c>
      <c r="CC1458" s="17"/>
      <c r="CD1458" s="17">
        <v>0.69603847504608496</v>
      </c>
      <c r="CE1458" s="17">
        <v>0.65552837422839705</v>
      </c>
      <c r="CF1458" s="17">
        <v>0.63393309796330799</v>
      </c>
      <c r="CG1458" s="17"/>
      <c r="CH1458" s="17">
        <v>0.681067251803393</v>
      </c>
      <c r="CI1458" s="17">
        <v>0.66548813407691998</v>
      </c>
      <c r="CJ1458" s="17">
        <v>0.68900887209331096</v>
      </c>
      <c r="CK1458" s="17"/>
      <c r="CL1458" s="17">
        <v>0.67756246377206897</v>
      </c>
      <c r="CM1458" s="17">
        <v>0.68999271965437103</v>
      </c>
      <c r="CN1458" s="17"/>
      <c r="CO1458" s="17">
        <v>0.73472707510269897</v>
      </c>
      <c r="CP1458" s="17">
        <v>0.62193799125721005</v>
      </c>
      <c r="CQ1458" s="17">
        <v>0.69958491420086799</v>
      </c>
      <c r="CR1458" s="17">
        <v>0.71614733634208705</v>
      </c>
    </row>
    <row r="1459" spans="2:96" x14ac:dyDescent="0.25">
      <c r="B1459" t="s">
        <v>620</v>
      </c>
      <c r="C1459" s="17">
        <v>4.8239028576652999E-2</v>
      </c>
      <c r="D1459" s="17">
        <v>4.7484681338927498E-2</v>
      </c>
      <c r="E1459" s="17">
        <v>4.7225082909975701E-2</v>
      </c>
      <c r="F1459" s="17"/>
      <c r="G1459" s="17">
        <v>5.2548491456066E-2</v>
      </c>
      <c r="H1459" s="17">
        <v>2.1903934171264398E-2</v>
      </c>
      <c r="I1459" s="17">
        <v>4.4987414445772998E-2</v>
      </c>
      <c r="J1459" s="17">
        <v>7.5205811674436296E-2</v>
      </c>
      <c r="K1459" s="17">
        <v>3.4379007143923501E-2</v>
      </c>
      <c r="L1459" s="17">
        <v>5.7673813504600303E-2</v>
      </c>
      <c r="M1459" s="17"/>
      <c r="N1459" s="17">
        <v>5.30907024790781E-2</v>
      </c>
      <c r="O1459" s="17">
        <v>3.7382910014356799E-2</v>
      </c>
      <c r="P1459" s="17">
        <v>5.9646919808654303E-2</v>
      </c>
      <c r="Q1459" s="17">
        <v>4.2967703922294799E-2</v>
      </c>
      <c r="R1459" s="17"/>
      <c r="S1459" s="17">
        <v>6.2815876106674898E-2</v>
      </c>
      <c r="T1459" s="17">
        <v>7.5951608427455006E-2</v>
      </c>
      <c r="U1459" s="17">
        <v>4.8881504614608003E-2</v>
      </c>
      <c r="V1459" s="17">
        <v>5.9940274288117899E-2</v>
      </c>
      <c r="W1459" s="17">
        <v>5.1431440504218398E-2</v>
      </c>
      <c r="X1459" s="17">
        <v>3.21259655511862E-2</v>
      </c>
      <c r="Y1459" s="17">
        <v>2.8905692242668202E-2</v>
      </c>
      <c r="Z1459" s="17">
        <v>2.3787723610317401E-2</v>
      </c>
      <c r="AA1459" s="17">
        <v>3.4478278876881097E-2</v>
      </c>
      <c r="AB1459" s="17">
        <v>4.0922593205981697E-2</v>
      </c>
      <c r="AC1459" s="17">
        <v>2.40970256971067E-2</v>
      </c>
      <c r="AD1459" s="17">
        <v>6.97528606389895E-2</v>
      </c>
      <c r="AE1459" s="17"/>
      <c r="AF1459" s="17">
        <v>4.3538828435497501E-2</v>
      </c>
      <c r="AG1459" s="17">
        <v>5.6109960230836198E-2</v>
      </c>
      <c r="AH1459" s="17">
        <v>5.0846445584139997E-2</v>
      </c>
      <c r="AI1459" s="17">
        <v>0</v>
      </c>
      <c r="AJ1459" s="17">
        <v>5.9739742895863798E-2</v>
      </c>
      <c r="AK1459" s="17"/>
      <c r="AL1459" s="17">
        <v>4.3872652482481497E-2</v>
      </c>
      <c r="AM1459" s="17">
        <v>5.8398313141188103E-2</v>
      </c>
      <c r="AN1459" s="17">
        <v>1.7199986971448901E-2</v>
      </c>
      <c r="AO1459" s="17"/>
      <c r="AP1459" s="17">
        <v>3.52641918995951E-2</v>
      </c>
      <c r="AQ1459" s="17">
        <v>4.9309224288410697E-2</v>
      </c>
      <c r="AR1459" s="17">
        <v>6.6180746567661999E-2</v>
      </c>
      <c r="AS1459" s="17">
        <v>5.8754868787102198E-2</v>
      </c>
      <c r="AT1459" s="17">
        <v>0.101382516366769</v>
      </c>
      <c r="AU1459" s="17"/>
      <c r="AV1459" s="17">
        <v>0</v>
      </c>
      <c r="AW1459" s="17">
        <v>6.42444628550113E-2</v>
      </c>
      <c r="AX1459" s="17">
        <v>4.85579883168136E-2</v>
      </c>
      <c r="AY1459" s="17">
        <v>1.6678407110214798E-2</v>
      </c>
      <c r="AZ1459" s="17">
        <v>8.0803651182875899E-2</v>
      </c>
      <c r="BA1459" s="17">
        <v>2.6694129829416501E-2</v>
      </c>
      <c r="BB1459" s="17">
        <v>1.7065612518797998E-2</v>
      </c>
      <c r="BC1459" s="17">
        <v>7.26232239750223E-2</v>
      </c>
      <c r="BD1459" s="17">
        <v>4.0872855465915701E-2</v>
      </c>
      <c r="BE1459" s="17">
        <v>3.6203309892340899E-2</v>
      </c>
      <c r="BF1459" s="17">
        <v>1.20228070156469E-2</v>
      </c>
      <c r="BG1459" s="17">
        <v>0.119503570331717</v>
      </c>
      <c r="BH1459" s="17">
        <v>4.6477403362872899E-2</v>
      </c>
      <c r="BI1459" s="17">
        <v>3.3117935965899299E-2</v>
      </c>
      <c r="BJ1459" s="17">
        <v>3.1999653076713798E-2</v>
      </c>
      <c r="BK1459" s="17">
        <v>0.11634722318194</v>
      </c>
      <c r="BL1459" s="17"/>
      <c r="BM1459" s="17">
        <v>2.7618944991217701E-2</v>
      </c>
      <c r="BN1459" s="17">
        <v>8.4655939707325295E-2</v>
      </c>
      <c r="BO1459" s="17">
        <v>2.9879590496624399E-2</v>
      </c>
      <c r="BP1459" s="17">
        <v>3.66950149576485E-2</v>
      </c>
      <c r="BQ1459" s="17">
        <v>4.0712555551179197E-2</v>
      </c>
      <c r="BR1459" s="17">
        <v>3.5098917833768499E-2</v>
      </c>
      <c r="BS1459" s="17"/>
      <c r="BT1459" s="17">
        <v>4.8357871611982399E-2</v>
      </c>
      <c r="BU1459" s="17">
        <v>4.9609067971922001E-2</v>
      </c>
      <c r="BV1459" s="17"/>
      <c r="BW1459" s="17">
        <v>3.8557477208420197E-2</v>
      </c>
      <c r="BX1459" s="17">
        <v>5.2661401266179998E-2</v>
      </c>
      <c r="BY1459" s="17"/>
      <c r="BZ1459" s="17">
        <v>4.0997203125990297E-2</v>
      </c>
      <c r="CA1459" s="17">
        <v>6.1287208240494599E-2</v>
      </c>
      <c r="CB1459" s="17">
        <v>0.136296982343798</v>
      </c>
      <c r="CC1459" s="17"/>
      <c r="CD1459" s="17">
        <v>4.4438672409540497E-2</v>
      </c>
      <c r="CE1459" s="17">
        <v>1.9960397171794299E-2</v>
      </c>
      <c r="CF1459" s="17">
        <v>6.0660673847320198E-2</v>
      </c>
      <c r="CG1459" s="17"/>
      <c r="CH1459" s="17">
        <v>4.6434982231395402E-2</v>
      </c>
      <c r="CI1459" s="17">
        <v>1.9786918715141901E-2</v>
      </c>
      <c r="CJ1459" s="17">
        <v>3.0292297157711801E-2</v>
      </c>
      <c r="CK1459" s="17"/>
      <c r="CL1459" s="17">
        <v>5.76006893980874E-2</v>
      </c>
      <c r="CM1459" s="17">
        <v>3.8924351911338903E-2</v>
      </c>
      <c r="CN1459" s="17"/>
      <c r="CO1459" s="17">
        <v>2.9379994585108499E-2</v>
      </c>
      <c r="CP1459" s="17">
        <v>6.2136599289333599E-2</v>
      </c>
      <c r="CQ1459" s="17">
        <v>3.4416515814535503E-2</v>
      </c>
      <c r="CR1459" s="17">
        <v>5.8082712727048701E-2</v>
      </c>
    </row>
    <row r="1460" spans="2:96" x14ac:dyDescent="0.25">
      <c r="B1460" t="s">
        <v>275</v>
      </c>
      <c r="C1460" s="17">
        <v>0.62884068708383301</v>
      </c>
      <c r="D1460" s="17">
        <v>0.64979911294378601</v>
      </c>
      <c r="E1460" s="17">
        <v>0.61236647101717701</v>
      </c>
      <c r="F1460" s="17"/>
      <c r="G1460" s="17">
        <v>0.60591490838127904</v>
      </c>
      <c r="H1460" s="17">
        <v>0.714282477447443</v>
      </c>
      <c r="I1460" s="17">
        <v>0.66607016739773195</v>
      </c>
      <c r="J1460" s="17">
        <v>0.59729216670061902</v>
      </c>
      <c r="K1460" s="17">
        <v>0.68757300972484703</v>
      </c>
      <c r="L1460" s="17">
        <v>0.53232039405958598</v>
      </c>
      <c r="M1460" s="17"/>
      <c r="N1460" s="17">
        <v>0.62756228196077402</v>
      </c>
      <c r="O1460" s="17">
        <v>0.65420880791458003</v>
      </c>
      <c r="P1460" s="17">
        <v>0.57392672354954199</v>
      </c>
      <c r="Q1460" s="17">
        <v>0.65512808714404702</v>
      </c>
      <c r="R1460" s="17"/>
      <c r="S1460" s="17">
        <v>0.599425449650413</v>
      </c>
      <c r="T1460" s="17">
        <v>0.59693964859402404</v>
      </c>
      <c r="U1460" s="17">
        <v>0.60732886236768202</v>
      </c>
      <c r="V1460" s="17">
        <v>0.57822857246520099</v>
      </c>
      <c r="W1460" s="17">
        <v>0.64694327359763104</v>
      </c>
      <c r="X1460" s="17">
        <v>0.610216125442686</v>
      </c>
      <c r="Y1460" s="17">
        <v>0.71959076663259103</v>
      </c>
      <c r="Z1460" s="17">
        <v>0.78192443181305604</v>
      </c>
      <c r="AA1460" s="17">
        <v>0.63925662193486898</v>
      </c>
      <c r="AB1460" s="17">
        <v>0.59658912673590603</v>
      </c>
      <c r="AC1460" s="17">
        <v>0.75842353264252604</v>
      </c>
      <c r="AD1460" s="17">
        <v>0.51529762964950099</v>
      </c>
      <c r="AE1460" s="17"/>
      <c r="AF1460" s="17">
        <v>0.65125719654884395</v>
      </c>
      <c r="AG1460" s="17">
        <v>0.65386751239908603</v>
      </c>
      <c r="AH1460" s="17">
        <v>0.57396598784969299</v>
      </c>
      <c r="AI1460" s="17">
        <v>0.80499508584432999</v>
      </c>
      <c r="AJ1460" s="17">
        <v>0.59242305602187195</v>
      </c>
      <c r="AK1460" s="17"/>
      <c r="AL1460" s="17">
        <v>0.61940173333692905</v>
      </c>
      <c r="AM1460" s="17">
        <v>0.65364610325636796</v>
      </c>
      <c r="AN1460" s="17">
        <v>0.66454390653241002</v>
      </c>
      <c r="AO1460" s="17"/>
      <c r="AP1460" s="17">
        <v>0.67896373742682703</v>
      </c>
      <c r="AQ1460" s="17">
        <v>0.63291920351979303</v>
      </c>
      <c r="AR1460" s="17">
        <v>0.59548638434786805</v>
      </c>
      <c r="AS1460" s="17">
        <v>0.63207739550907305</v>
      </c>
      <c r="AT1460" s="17">
        <v>0.51471016894715504</v>
      </c>
      <c r="AU1460" s="17"/>
      <c r="AV1460" s="17">
        <v>0</v>
      </c>
      <c r="AW1460" s="17">
        <v>0.70719381423383099</v>
      </c>
      <c r="AX1460" s="17">
        <v>0.58731549976953301</v>
      </c>
      <c r="AY1460" s="17">
        <v>0.60519065067918898</v>
      </c>
      <c r="AZ1460" s="17">
        <v>0.56816123432180299</v>
      </c>
      <c r="BA1460" s="17">
        <v>0.61148889339669699</v>
      </c>
      <c r="BB1460" s="17">
        <v>0.72080899109346097</v>
      </c>
      <c r="BC1460" s="17">
        <v>0.66418457005946496</v>
      </c>
      <c r="BD1460" s="17">
        <v>0.623601294852135</v>
      </c>
      <c r="BE1460" s="17">
        <v>0.62819121408294198</v>
      </c>
      <c r="BF1460" s="17">
        <v>0.74556391340029105</v>
      </c>
      <c r="BG1460" s="17">
        <v>0.61079021197502603</v>
      </c>
      <c r="BH1460" s="17">
        <v>0.62145809715163303</v>
      </c>
      <c r="BI1460" s="17">
        <v>0.67294173213476005</v>
      </c>
      <c r="BJ1460" s="17">
        <v>0.53776321177156805</v>
      </c>
      <c r="BK1460" s="17">
        <v>0.56964680483452401</v>
      </c>
      <c r="BL1460" s="17"/>
      <c r="BM1460" s="17">
        <v>0.65428263040964496</v>
      </c>
      <c r="BN1460" s="17">
        <v>0.58807609043720399</v>
      </c>
      <c r="BO1460" s="17">
        <v>0.68018481845713297</v>
      </c>
      <c r="BP1460" s="17">
        <v>0.673147570364242</v>
      </c>
      <c r="BQ1460" s="17">
        <v>0.60879730323271897</v>
      </c>
      <c r="BR1460" s="17">
        <v>0.50252500625352503</v>
      </c>
      <c r="BS1460" s="17"/>
      <c r="BT1460" s="17">
        <v>0.63070778821096496</v>
      </c>
      <c r="BU1460" s="17">
        <v>0.63724208805021498</v>
      </c>
      <c r="BV1460" s="17"/>
      <c r="BW1460" s="17">
        <v>0.67168872393994505</v>
      </c>
      <c r="BX1460" s="17">
        <v>0.62182993638538597</v>
      </c>
      <c r="BY1460" s="17"/>
      <c r="BZ1460" s="17">
        <v>0.64228117671484597</v>
      </c>
      <c r="CA1460" s="17">
        <v>0.56810485918729103</v>
      </c>
      <c r="CB1460" s="17">
        <v>0.53646722531680102</v>
      </c>
      <c r="CC1460" s="17"/>
      <c r="CD1460" s="17">
        <v>0.65159980263654405</v>
      </c>
      <c r="CE1460" s="17">
        <v>0.63556797705660295</v>
      </c>
      <c r="CF1460" s="17">
        <v>0.573272424115988</v>
      </c>
      <c r="CG1460" s="17"/>
      <c r="CH1460" s="17">
        <v>0.63463226957199803</v>
      </c>
      <c r="CI1460" s="17">
        <v>0.64570121536177805</v>
      </c>
      <c r="CJ1460" s="17">
        <v>0.65871657493559899</v>
      </c>
      <c r="CK1460" s="17"/>
      <c r="CL1460" s="17">
        <v>0.61996177437398203</v>
      </c>
      <c r="CM1460" s="17">
        <v>0.65106836774303201</v>
      </c>
      <c r="CN1460" s="17"/>
      <c r="CO1460" s="17">
        <v>0.70534708051758999</v>
      </c>
      <c r="CP1460" s="17">
        <v>0.55980139196787604</v>
      </c>
      <c r="CQ1460" s="17">
        <v>0.66516839838633302</v>
      </c>
      <c r="CR1460" s="17">
        <v>0.65806462361503804</v>
      </c>
    </row>
    <row r="1461" spans="2:96" x14ac:dyDescent="0.25">
      <c r="C1461" s="17"/>
      <c r="D1461" s="17"/>
      <c r="E1461" s="17"/>
      <c r="F1461" s="17"/>
      <c r="G1461" s="17"/>
      <c r="H1461" s="17"/>
      <c r="I1461" s="17"/>
      <c r="J1461" s="17"/>
      <c r="K1461" s="17"/>
      <c r="L1461" s="17"/>
      <c r="M1461" s="17"/>
      <c r="N1461" s="17"/>
      <c r="O1461" s="17"/>
      <c r="P1461" s="17"/>
      <c r="Q1461" s="17"/>
      <c r="R1461" s="17"/>
      <c r="S1461" s="17"/>
      <c r="T1461" s="17"/>
      <c r="U1461" s="17"/>
      <c r="V1461" s="17"/>
      <c r="W1461" s="17"/>
      <c r="X1461" s="17"/>
      <c r="Y1461" s="17"/>
      <c r="Z1461" s="17"/>
      <c r="AA1461" s="17"/>
      <c r="AB1461" s="17"/>
      <c r="AC1461" s="17"/>
      <c r="AD1461" s="17"/>
      <c r="AE1461" s="17"/>
      <c r="AF1461" s="17"/>
      <c r="AG1461" s="17"/>
      <c r="AH1461" s="17"/>
      <c r="AI1461" s="17"/>
      <c r="AJ1461" s="17"/>
      <c r="AK1461" s="17"/>
      <c r="AL1461" s="17"/>
      <c r="AM1461" s="17"/>
      <c r="AN1461" s="17"/>
      <c r="AO1461" s="17"/>
      <c r="AP1461" s="17"/>
      <c r="AQ1461" s="17"/>
      <c r="AR1461" s="17"/>
      <c r="AS1461" s="17"/>
      <c r="AT1461" s="17"/>
      <c r="AU1461" s="17"/>
      <c r="AV1461" s="17"/>
      <c r="AW1461" s="17"/>
      <c r="AX1461" s="17"/>
      <c r="AY1461" s="17"/>
      <c r="AZ1461" s="17"/>
      <c r="BA1461" s="17"/>
      <c r="BB1461" s="17"/>
      <c r="BC1461" s="17"/>
      <c r="BD1461" s="17"/>
      <c r="BE1461" s="17"/>
      <c r="BF1461" s="17"/>
      <c r="BG1461" s="17"/>
      <c r="BH1461" s="17"/>
      <c r="BI1461" s="17"/>
      <c r="BJ1461" s="17"/>
      <c r="BK1461" s="17"/>
      <c r="BL1461" s="17"/>
      <c r="BM1461" s="17"/>
      <c r="BN1461" s="17"/>
      <c r="BO1461" s="17"/>
      <c r="BP1461" s="17"/>
      <c r="BQ1461" s="17"/>
      <c r="BR1461" s="17"/>
      <c r="BS1461" s="17"/>
      <c r="BT1461" s="17"/>
      <c r="BU1461" s="17"/>
      <c r="BV1461" s="17"/>
      <c r="BW1461" s="17"/>
      <c r="BX1461" s="17"/>
      <c r="BY1461" s="17"/>
      <c r="BZ1461" s="17"/>
      <c r="CA1461" s="17"/>
      <c r="CB1461" s="17"/>
      <c r="CC1461" s="17"/>
      <c r="CD1461" s="17"/>
      <c r="CE1461" s="17"/>
      <c r="CF1461" s="17"/>
      <c r="CG1461" s="17"/>
      <c r="CH1461" s="17"/>
      <c r="CI1461" s="17"/>
      <c r="CJ1461" s="17"/>
      <c r="CK1461" s="17"/>
      <c r="CL1461" s="17"/>
      <c r="CM1461" s="17"/>
      <c r="CN1461" s="17"/>
      <c r="CO1461" s="17"/>
      <c r="CP1461" s="17"/>
      <c r="CQ1461" s="17"/>
      <c r="CR1461" s="17"/>
    </row>
    <row r="1462" spans="2:96" x14ac:dyDescent="0.25">
      <c r="B1462" s="6" t="s">
        <v>629</v>
      </c>
      <c r="C1462" s="17"/>
      <c r="D1462" s="17"/>
      <c r="E1462" s="17"/>
      <c r="F1462" s="17"/>
      <c r="G1462" s="17"/>
      <c r="H1462" s="17"/>
      <c r="I1462" s="17"/>
      <c r="J1462" s="17"/>
      <c r="K1462" s="17"/>
      <c r="L1462" s="17"/>
      <c r="M1462" s="17"/>
      <c r="N1462" s="17"/>
      <c r="O1462" s="17"/>
      <c r="P1462" s="17"/>
      <c r="Q1462" s="17"/>
      <c r="R1462" s="17"/>
      <c r="S1462" s="17"/>
      <c r="T1462" s="17"/>
      <c r="U1462" s="17"/>
      <c r="V1462" s="17"/>
      <c r="W1462" s="17"/>
      <c r="X1462" s="17"/>
      <c r="Y1462" s="17"/>
      <c r="Z1462" s="17"/>
      <c r="AA1462" s="17"/>
      <c r="AB1462" s="17"/>
      <c r="AC1462" s="17"/>
      <c r="AD1462" s="17"/>
      <c r="AE1462" s="17"/>
      <c r="AF1462" s="17"/>
      <c r="AG1462" s="17"/>
      <c r="AH1462" s="17"/>
      <c r="AI1462" s="17"/>
      <c r="AJ1462" s="17"/>
      <c r="AK1462" s="17"/>
      <c r="AL1462" s="17"/>
      <c r="AM1462" s="17"/>
      <c r="AN1462" s="17"/>
      <c r="AO1462" s="17"/>
      <c r="AP1462" s="17"/>
      <c r="AQ1462" s="17"/>
      <c r="AR1462" s="17"/>
      <c r="AS1462" s="17"/>
      <c r="AT1462" s="17"/>
      <c r="AU1462" s="17"/>
      <c r="AV1462" s="17"/>
      <c r="AW1462" s="17"/>
      <c r="AX1462" s="17"/>
      <c r="AY1462" s="17"/>
      <c r="AZ1462" s="17"/>
      <c r="BA1462" s="17"/>
      <c r="BB1462" s="17"/>
      <c r="BC1462" s="17"/>
      <c r="BD1462" s="17"/>
      <c r="BE1462" s="17"/>
      <c r="BF1462" s="17"/>
      <c r="BG1462" s="17"/>
      <c r="BH1462" s="17"/>
      <c r="BI1462" s="17"/>
      <c r="BJ1462" s="17"/>
      <c r="BK1462" s="17"/>
      <c r="BL1462" s="17"/>
      <c r="BM1462" s="17"/>
      <c r="BN1462" s="17"/>
      <c r="BO1462" s="17"/>
      <c r="BP1462" s="17"/>
      <c r="BQ1462" s="17"/>
      <c r="BR1462" s="17"/>
      <c r="BS1462" s="17"/>
      <c r="BT1462" s="17"/>
      <c r="BU1462" s="17"/>
      <c r="BV1462" s="17"/>
      <c r="BW1462" s="17"/>
      <c r="BX1462" s="17"/>
      <c r="BY1462" s="17"/>
      <c r="BZ1462" s="17"/>
      <c r="CA1462" s="17"/>
      <c r="CB1462" s="17"/>
      <c r="CC1462" s="17"/>
      <c r="CD1462" s="17"/>
      <c r="CE1462" s="17"/>
      <c r="CF1462" s="17"/>
      <c r="CG1462" s="17"/>
      <c r="CH1462" s="17"/>
      <c r="CI1462" s="17"/>
      <c r="CJ1462" s="17"/>
      <c r="CK1462" s="17"/>
      <c r="CL1462" s="17"/>
      <c r="CM1462" s="17"/>
      <c r="CN1462" s="17"/>
      <c r="CO1462" s="17"/>
      <c r="CP1462" s="17"/>
      <c r="CQ1462" s="17"/>
      <c r="CR1462" s="17"/>
    </row>
    <row r="1463" spans="2:96" x14ac:dyDescent="0.25">
      <c r="B1463" s="24" t="s">
        <v>535</v>
      </c>
      <c r="C1463" s="17"/>
      <c r="D1463" s="17"/>
      <c r="E1463" s="17"/>
      <c r="F1463" s="17"/>
      <c r="G1463" s="17"/>
      <c r="H1463" s="17"/>
      <c r="I1463" s="17"/>
      <c r="J1463" s="17"/>
      <c r="K1463" s="17"/>
      <c r="L1463" s="17"/>
      <c r="M1463" s="17"/>
      <c r="N1463" s="17"/>
      <c r="O1463" s="17"/>
      <c r="P1463" s="17"/>
      <c r="Q1463" s="17"/>
      <c r="R1463" s="17"/>
      <c r="S1463" s="17"/>
      <c r="T1463" s="17"/>
      <c r="U1463" s="17"/>
      <c r="V1463" s="17"/>
      <c r="W1463" s="17"/>
      <c r="X1463" s="17"/>
      <c r="Y1463" s="17"/>
      <c r="Z1463" s="17"/>
      <c r="AA1463" s="17"/>
      <c r="AB1463" s="17"/>
      <c r="AC1463" s="17"/>
      <c r="AD1463" s="17"/>
      <c r="AE1463" s="17"/>
      <c r="AF1463" s="17"/>
      <c r="AG1463" s="17"/>
      <c r="AH1463" s="17"/>
      <c r="AI1463" s="17"/>
      <c r="AJ1463" s="17"/>
      <c r="AK1463" s="17"/>
      <c r="AL1463" s="17"/>
      <c r="AM1463" s="17"/>
      <c r="AN1463" s="17"/>
      <c r="AO1463" s="17"/>
      <c r="AP1463" s="17"/>
      <c r="AQ1463" s="17"/>
      <c r="AR1463" s="17"/>
      <c r="AS1463" s="17"/>
      <c r="AT1463" s="17"/>
      <c r="AU1463" s="17"/>
      <c r="AV1463" s="17"/>
      <c r="AW1463" s="17"/>
      <c r="AX1463" s="17"/>
      <c r="AY1463" s="17"/>
      <c r="AZ1463" s="17"/>
      <c r="BA1463" s="17"/>
      <c r="BB1463" s="17"/>
      <c r="BC1463" s="17"/>
      <c r="BD1463" s="17"/>
      <c r="BE1463" s="17"/>
      <c r="BF1463" s="17"/>
      <c r="BG1463" s="17"/>
      <c r="BH1463" s="17"/>
      <c r="BI1463" s="17"/>
      <c r="BJ1463" s="17"/>
      <c r="BK1463" s="17"/>
      <c r="BL1463" s="17"/>
      <c r="BM1463" s="17"/>
      <c r="BN1463" s="17"/>
      <c r="BO1463" s="17"/>
      <c r="BP1463" s="17"/>
      <c r="BQ1463" s="17"/>
      <c r="BR1463" s="17"/>
      <c r="BS1463" s="17"/>
      <c r="BT1463" s="17"/>
      <c r="BU1463" s="17"/>
      <c r="BV1463" s="17"/>
      <c r="BW1463" s="17"/>
      <c r="BX1463" s="17"/>
      <c r="BY1463" s="17"/>
      <c r="BZ1463" s="17"/>
      <c r="CA1463" s="17"/>
      <c r="CB1463" s="17"/>
      <c r="CC1463" s="17"/>
      <c r="CD1463" s="17"/>
      <c r="CE1463" s="17"/>
      <c r="CF1463" s="17"/>
      <c r="CG1463" s="17"/>
      <c r="CH1463" s="17"/>
      <c r="CI1463" s="17"/>
      <c r="CJ1463" s="17"/>
      <c r="CK1463" s="17"/>
      <c r="CL1463" s="17"/>
      <c r="CM1463" s="17"/>
      <c r="CN1463" s="17"/>
      <c r="CO1463" s="17"/>
      <c r="CP1463" s="17"/>
      <c r="CQ1463" s="17"/>
      <c r="CR1463" s="17"/>
    </row>
    <row r="1464" spans="2:96" x14ac:dyDescent="0.25">
      <c r="B1464" t="s">
        <v>614</v>
      </c>
      <c r="C1464" s="17">
        <v>7.9265627290927496E-2</v>
      </c>
      <c r="D1464" s="17">
        <v>9.2608002226069006E-2</v>
      </c>
      <c r="E1464" s="17">
        <v>6.67226372814477E-2</v>
      </c>
      <c r="F1464" s="17"/>
      <c r="G1464" s="17">
        <v>9.6964693208595104E-2</v>
      </c>
      <c r="H1464" s="17">
        <v>8.0471560532969597E-2</v>
      </c>
      <c r="I1464" s="17">
        <v>6.6223048689120101E-2</v>
      </c>
      <c r="J1464" s="17">
        <v>8.7563826244338699E-2</v>
      </c>
      <c r="K1464" s="17">
        <v>8.3922482441718405E-2</v>
      </c>
      <c r="L1464" s="17">
        <v>6.71979975865412E-2</v>
      </c>
      <c r="M1464" s="17"/>
      <c r="N1464" s="17">
        <v>5.3501623237618E-2</v>
      </c>
      <c r="O1464" s="17">
        <v>5.11842838655076E-2</v>
      </c>
      <c r="P1464" s="17">
        <v>7.3372711772401497E-2</v>
      </c>
      <c r="Q1464" s="17">
        <v>0.138778354802891</v>
      </c>
      <c r="R1464" s="17"/>
      <c r="S1464" s="17">
        <v>4.2506762468230201E-2</v>
      </c>
      <c r="T1464" s="17">
        <v>0.125528531711773</v>
      </c>
      <c r="U1464" s="17">
        <v>7.7150080787128997E-2</v>
      </c>
      <c r="V1464" s="17">
        <v>6.6370473973478006E-2</v>
      </c>
      <c r="W1464" s="17">
        <v>0.124250766385625</v>
      </c>
      <c r="X1464" s="17">
        <v>3.9714685058548603E-2</v>
      </c>
      <c r="Y1464" s="17">
        <v>6.7036556043729795E-2</v>
      </c>
      <c r="Z1464" s="17">
        <v>0.17604561971933799</v>
      </c>
      <c r="AA1464" s="17">
        <v>0.10896163237623301</v>
      </c>
      <c r="AB1464" s="17">
        <v>1.1104883750248901E-2</v>
      </c>
      <c r="AC1464" s="17">
        <v>0.104124696754468</v>
      </c>
      <c r="AD1464" s="17">
        <v>6.3195924190623198E-2</v>
      </c>
      <c r="AE1464" s="17"/>
      <c r="AF1464" s="17">
        <v>8.5599579452385194E-2</v>
      </c>
      <c r="AG1464" s="17">
        <v>8.6933936883357904E-2</v>
      </c>
      <c r="AH1464" s="17">
        <v>9.0534602372425596E-2</v>
      </c>
      <c r="AI1464" s="17">
        <v>0</v>
      </c>
      <c r="AJ1464" s="17">
        <v>6.7422645299731604E-2</v>
      </c>
      <c r="AK1464" s="17"/>
      <c r="AL1464" s="17">
        <v>0.105099660066796</v>
      </c>
      <c r="AM1464" s="17">
        <v>9.06596430548854E-2</v>
      </c>
      <c r="AN1464" s="17">
        <v>6.1732336090264198E-2</v>
      </c>
      <c r="AO1464" s="17"/>
      <c r="AP1464" s="17">
        <v>7.7183087858017904E-2</v>
      </c>
      <c r="AQ1464" s="17">
        <v>6.9349085335927499E-2</v>
      </c>
      <c r="AR1464" s="17">
        <v>7.9226543716487102E-2</v>
      </c>
      <c r="AS1464" s="17">
        <v>9.12649690389368E-2</v>
      </c>
      <c r="AT1464" s="17">
        <v>6.4066157319353501E-2</v>
      </c>
      <c r="AU1464" s="17"/>
      <c r="AV1464" s="17">
        <v>0</v>
      </c>
      <c r="AW1464" s="17">
        <v>0.132988727330621</v>
      </c>
      <c r="AX1464" s="17">
        <v>0.12076190668924899</v>
      </c>
      <c r="AY1464" s="17">
        <v>5.22385023789236E-2</v>
      </c>
      <c r="AZ1464" s="17">
        <v>0.122148921706004</v>
      </c>
      <c r="BA1464" s="17">
        <v>6.4907393684129094E-2</v>
      </c>
      <c r="BB1464" s="17">
        <v>6.5201505643833396E-2</v>
      </c>
      <c r="BC1464" s="17">
        <v>0.11005323376916</v>
      </c>
      <c r="BD1464" s="17">
        <v>3.1352744642585202E-2</v>
      </c>
      <c r="BE1464" s="17">
        <v>5.57190794149649E-2</v>
      </c>
      <c r="BF1464" s="17">
        <v>6.8249779321224197E-2</v>
      </c>
      <c r="BG1464" s="17">
        <v>2.3774432061814999E-2</v>
      </c>
      <c r="BH1464" s="17">
        <v>0.143338737208004</v>
      </c>
      <c r="BI1464" s="17">
        <v>0</v>
      </c>
      <c r="BJ1464" s="17">
        <v>3.6533128258626001E-2</v>
      </c>
      <c r="BK1464" s="17">
        <v>0.153227513530101</v>
      </c>
      <c r="BL1464" s="17"/>
      <c r="BM1464" s="17">
        <v>0.10255640436555601</v>
      </c>
      <c r="BN1464" s="17">
        <v>6.91500522824081E-2</v>
      </c>
      <c r="BO1464" s="17">
        <v>8.6753100853636606E-2</v>
      </c>
      <c r="BP1464" s="17">
        <v>6.6741417149736096E-2</v>
      </c>
      <c r="BQ1464" s="17">
        <v>8.2800679097534302E-2</v>
      </c>
      <c r="BR1464" s="17">
        <v>6.4345061715614299E-2</v>
      </c>
      <c r="BS1464" s="17"/>
      <c r="BT1464" s="17">
        <v>8.3877501501092799E-2</v>
      </c>
      <c r="BU1464" s="17">
        <v>7.2247994668940593E-2</v>
      </c>
      <c r="BV1464" s="17"/>
      <c r="BW1464" s="17">
        <v>8.7431445179999095E-2</v>
      </c>
      <c r="BX1464" s="17">
        <v>5.9696825702465602E-2</v>
      </c>
      <c r="BY1464" s="17"/>
      <c r="BZ1464" s="17">
        <v>7.7586497118096606E-2</v>
      </c>
      <c r="CA1464" s="17">
        <v>6.2930404531351805E-2</v>
      </c>
      <c r="CB1464" s="17">
        <v>0.128701238789242</v>
      </c>
      <c r="CC1464" s="17"/>
      <c r="CD1464" s="17">
        <v>7.5433834288423998E-2</v>
      </c>
      <c r="CE1464" s="17">
        <v>9.7040139091491298E-2</v>
      </c>
      <c r="CF1464" s="17">
        <v>0.100026273233213</v>
      </c>
      <c r="CG1464" s="17"/>
      <c r="CH1464" s="17">
        <v>7.4633984732002404E-2</v>
      </c>
      <c r="CI1464" s="17">
        <v>7.6832425741866606E-2</v>
      </c>
      <c r="CJ1464" s="17">
        <v>8.0050059013074798E-2</v>
      </c>
      <c r="CK1464" s="17"/>
      <c r="CL1464" s="17">
        <v>7.53835054496719E-2</v>
      </c>
      <c r="CM1464" s="17">
        <v>8.0372552466738495E-2</v>
      </c>
      <c r="CN1464" s="17"/>
      <c r="CO1464" s="17">
        <v>0.11718442096840199</v>
      </c>
      <c r="CP1464" s="17">
        <v>7.3407649350170107E-2</v>
      </c>
      <c r="CQ1464" s="17">
        <v>8.2848520529794106E-2</v>
      </c>
      <c r="CR1464" s="17">
        <v>6.8254875645729102E-2</v>
      </c>
    </row>
    <row r="1465" spans="2:96" x14ac:dyDescent="0.25">
      <c r="B1465" t="s">
        <v>615</v>
      </c>
      <c r="C1465" s="17">
        <v>0.199030775873518</v>
      </c>
      <c r="D1465" s="17">
        <v>0.21538356216694299</v>
      </c>
      <c r="E1465" s="17">
        <v>0.18430185897950599</v>
      </c>
      <c r="F1465" s="17"/>
      <c r="G1465" s="17">
        <v>0.27330427524879602</v>
      </c>
      <c r="H1465" s="17">
        <v>0.28512191438951001</v>
      </c>
      <c r="I1465" s="17">
        <v>0.19073961070625201</v>
      </c>
      <c r="J1465" s="17">
        <v>9.6816860013407405E-2</v>
      </c>
      <c r="K1465" s="17">
        <v>0.16500912252122901</v>
      </c>
      <c r="L1465" s="17">
        <v>0.18455072147082699</v>
      </c>
      <c r="M1465" s="17"/>
      <c r="N1465" s="17">
        <v>0.19674460679443501</v>
      </c>
      <c r="O1465" s="17">
        <v>0.22056534451773099</v>
      </c>
      <c r="P1465" s="17">
        <v>0.204899520424381</v>
      </c>
      <c r="Q1465" s="17">
        <v>0.17587811020128799</v>
      </c>
      <c r="R1465" s="17"/>
      <c r="S1465" s="17">
        <v>0.26288129070267402</v>
      </c>
      <c r="T1465" s="17">
        <v>0.15837404219637599</v>
      </c>
      <c r="U1465" s="17">
        <v>0.19390728875551999</v>
      </c>
      <c r="V1465" s="17">
        <v>0.18711355838695801</v>
      </c>
      <c r="W1465" s="17">
        <v>0.16038921266193601</v>
      </c>
      <c r="X1465" s="17">
        <v>0.240581764482623</v>
      </c>
      <c r="Y1465" s="17">
        <v>0.25767460632265698</v>
      </c>
      <c r="Z1465" s="17">
        <v>0.14895483320379199</v>
      </c>
      <c r="AA1465" s="17">
        <v>0.241377177533034</v>
      </c>
      <c r="AB1465" s="17">
        <v>0.14841598452122501</v>
      </c>
      <c r="AC1465" s="17">
        <v>0.15902381340088401</v>
      </c>
      <c r="AD1465" s="17">
        <v>8.64765038202433E-2</v>
      </c>
      <c r="AE1465" s="17"/>
      <c r="AF1465" s="17">
        <v>0.172948348807696</v>
      </c>
      <c r="AG1465" s="17">
        <v>0.23049036493547601</v>
      </c>
      <c r="AH1465" s="17">
        <v>0.226984909589943</v>
      </c>
      <c r="AI1465" s="17">
        <v>0.39807918810093701</v>
      </c>
      <c r="AJ1465" s="17">
        <v>0.14774782348972901</v>
      </c>
      <c r="AK1465" s="17"/>
      <c r="AL1465" s="17">
        <v>0.205473704724975</v>
      </c>
      <c r="AM1465" s="17">
        <v>0.21640534648752899</v>
      </c>
      <c r="AN1465" s="17">
        <v>0.300453005400516</v>
      </c>
      <c r="AO1465" s="17"/>
      <c r="AP1465" s="17">
        <v>0.17128831869021199</v>
      </c>
      <c r="AQ1465" s="17">
        <v>0.15657170664549899</v>
      </c>
      <c r="AR1465" s="17">
        <v>0.205382470187077</v>
      </c>
      <c r="AS1465" s="17">
        <v>0.27244352418608198</v>
      </c>
      <c r="AT1465" s="17">
        <v>0.28206899372691302</v>
      </c>
      <c r="AU1465" s="17"/>
      <c r="AV1465" s="17">
        <v>1</v>
      </c>
      <c r="AW1465" s="17">
        <v>0.20464445697057301</v>
      </c>
      <c r="AX1465" s="17">
        <v>0.157027365313781</v>
      </c>
      <c r="AY1465" s="17">
        <v>0.26178442828165599</v>
      </c>
      <c r="AZ1465" s="17">
        <v>0.152489530229311</v>
      </c>
      <c r="BA1465" s="17">
        <v>0.198519234357667</v>
      </c>
      <c r="BB1465" s="17">
        <v>0.26115344227378601</v>
      </c>
      <c r="BC1465" s="17">
        <v>0.19246734311927699</v>
      </c>
      <c r="BD1465" s="17">
        <v>0.17318779598561701</v>
      </c>
      <c r="BE1465" s="17">
        <v>0.22366774391156899</v>
      </c>
      <c r="BF1465" s="17">
        <v>0.15902004800096201</v>
      </c>
      <c r="BG1465" s="17">
        <v>0.20871599094013399</v>
      </c>
      <c r="BH1465" s="17">
        <v>0.35402020579399801</v>
      </c>
      <c r="BI1465" s="17">
        <v>0.17082496403786801</v>
      </c>
      <c r="BJ1465" s="17">
        <v>0.16044916516096</v>
      </c>
      <c r="BK1465" s="17">
        <v>0.14661111416927899</v>
      </c>
      <c r="BL1465" s="17"/>
      <c r="BM1465" s="17">
        <v>0.23046878224832301</v>
      </c>
      <c r="BN1465" s="17">
        <v>0.17781563332730399</v>
      </c>
      <c r="BO1465" s="17">
        <v>0.220211020612326</v>
      </c>
      <c r="BP1465" s="17">
        <v>0.192104355339487</v>
      </c>
      <c r="BQ1465" s="17">
        <v>0.20250601023190201</v>
      </c>
      <c r="BR1465" s="17">
        <v>0.159286609864144</v>
      </c>
      <c r="BS1465" s="17"/>
      <c r="BT1465" s="17">
        <v>0.206015339442222</v>
      </c>
      <c r="BU1465" s="17">
        <v>0.18468792970513401</v>
      </c>
      <c r="BV1465" s="17"/>
      <c r="BW1465" s="17">
        <v>0.213401360004674</v>
      </c>
      <c r="BX1465" s="17">
        <v>0.20630338786768801</v>
      </c>
      <c r="BY1465" s="17"/>
      <c r="BZ1465" s="17">
        <v>0.20191847906468999</v>
      </c>
      <c r="CA1465" s="17">
        <v>0.18122093186910401</v>
      </c>
      <c r="CB1465" s="17">
        <v>0.186096874161988</v>
      </c>
      <c r="CC1465" s="17"/>
      <c r="CD1465" s="17">
        <v>0.20022259758232699</v>
      </c>
      <c r="CE1465" s="17">
        <v>0.19158713919842099</v>
      </c>
      <c r="CF1465" s="17">
        <v>0.20148206958465401</v>
      </c>
      <c r="CG1465" s="17"/>
      <c r="CH1465" s="17">
        <v>0.19708455559923199</v>
      </c>
      <c r="CI1465" s="17">
        <v>0.20013607487989499</v>
      </c>
      <c r="CJ1465" s="17">
        <v>0.21500966227648699</v>
      </c>
      <c r="CK1465" s="17"/>
      <c r="CL1465" s="17">
        <v>0.195285480058209</v>
      </c>
      <c r="CM1465" s="17">
        <v>0.210385935347084</v>
      </c>
      <c r="CN1465" s="17"/>
      <c r="CO1465" s="17">
        <v>0.26933146764016602</v>
      </c>
      <c r="CP1465" s="17">
        <v>0.18315868394778201</v>
      </c>
      <c r="CQ1465" s="17">
        <v>0.19578465504366599</v>
      </c>
      <c r="CR1465" s="17">
        <v>0.21056453595116301</v>
      </c>
    </row>
    <row r="1466" spans="2:96" x14ac:dyDescent="0.25">
      <c r="B1466" t="s">
        <v>616</v>
      </c>
      <c r="C1466" s="17">
        <v>0.32602056730892198</v>
      </c>
      <c r="D1466" s="17">
        <v>0.33281786175306</v>
      </c>
      <c r="E1466" s="17">
        <v>0.319186933420259</v>
      </c>
      <c r="F1466" s="17"/>
      <c r="G1466" s="17">
        <v>0.27248284513479198</v>
      </c>
      <c r="H1466" s="17">
        <v>0.28446364309292399</v>
      </c>
      <c r="I1466" s="17">
        <v>0.35531802631905601</v>
      </c>
      <c r="J1466" s="17">
        <v>0.34059631941538399</v>
      </c>
      <c r="K1466" s="17">
        <v>0.37817465505778802</v>
      </c>
      <c r="L1466" s="17">
        <v>0.32792256490141303</v>
      </c>
      <c r="M1466" s="17"/>
      <c r="N1466" s="17">
        <v>0.35389694886415002</v>
      </c>
      <c r="O1466" s="17">
        <v>0.31728865539652401</v>
      </c>
      <c r="P1466" s="17">
        <v>0.30060779555660999</v>
      </c>
      <c r="Q1466" s="17">
        <v>0.32671620929144002</v>
      </c>
      <c r="R1466" s="17"/>
      <c r="S1466" s="17">
        <v>0.360687816203001</v>
      </c>
      <c r="T1466" s="17">
        <v>0.36753170731275803</v>
      </c>
      <c r="U1466" s="17">
        <v>0.31340294529474899</v>
      </c>
      <c r="V1466" s="17">
        <v>0.331389584165385</v>
      </c>
      <c r="W1466" s="17">
        <v>0.33771876577250198</v>
      </c>
      <c r="X1466" s="17">
        <v>0.38032458842411898</v>
      </c>
      <c r="Y1466" s="17">
        <v>0.32059280642155802</v>
      </c>
      <c r="Z1466" s="17">
        <v>0.34053398700007198</v>
      </c>
      <c r="AA1466" s="17">
        <v>0.210459522679497</v>
      </c>
      <c r="AB1466" s="17">
        <v>0.340690751922124</v>
      </c>
      <c r="AC1466" s="17">
        <v>0.21228456051665301</v>
      </c>
      <c r="AD1466" s="17">
        <v>0.40571737544031</v>
      </c>
      <c r="AE1466" s="17"/>
      <c r="AF1466" s="17">
        <v>0.35302696751630702</v>
      </c>
      <c r="AG1466" s="17">
        <v>0.30810677719108798</v>
      </c>
      <c r="AH1466" s="17">
        <v>0.24254443532291001</v>
      </c>
      <c r="AI1466" s="17">
        <v>0.49794371749199501</v>
      </c>
      <c r="AJ1466" s="17">
        <v>0.38798462915118198</v>
      </c>
      <c r="AK1466" s="17"/>
      <c r="AL1466" s="17">
        <v>0.33573610083250399</v>
      </c>
      <c r="AM1466" s="17">
        <v>0.29025543105629598</v>
      </c>
      <c r="AN1466" s="17">
        <v>0.30072977113176802</v>
      </c>
      <c r="AO1466" s="17"/>
      <c r="AP1466" s="17">
        <v>0.37873945299586997</v>
      </c>
      <c r="AQ1466" s="17">
        <v>0.32334611841570898</v>
      </c>
      <c r="AR1466" s="17">
        <v>0.32495705703183198</v>
      </c>
      <c r="AS1466" s="17">
        <v>0.29667362990253898</v>
      </c>
      <c r="AT1466" s="17">
        <v>0.32837036464524999</v>
      </c>
      <c r="AU1466" s="17"/>
      <c r="AV1466" s="17">
        <v>0</v>
      </c>
      <c r="AW1466" s="17">
        <v>0.19631832020277101</v>
      </c>
      <c r="AX1466" s="17">
        <v>0.337045701270759</v>
      </c>
      <c r="AY1466" s="17">
        <v>0.272542422592291</v>
      </c>
      <c r="AZ1466" s="17">
        <v>0.32867575440598401</v>
      </c>
      <c r="BA1466" s="17">
        <v>0.33324219463358901</v>
      </c>
      <c r="BB1466" s="17">
        <v>0.31556397322914997</v>
      </c>
      <c r="BC1466" s="17">
        <v>0.331567643370833</v>
      </c>
      <c r="BD1466" s="17">
        <v>0.46231689080843602</v>
      </c>
      <c r="BE1466" s="17">
        <v>0.38958928019907701</v>
      </c>
      <c r="BF1466" s="17">
        <v>0.30955579166450897</v>
      </c>
      <c r="BG1466" s="17">
        <v>0.24762231842049101</v>
      </c>
      <c r="BH1466" s="17">
        <v>0.32355224547786798</v>
      </c>
      <c r="BI1466" s="17">
        <v>0.44702668373443399</v>
      </c>
      <c r="BJ1466" s="17">
        <v>0.28887043852127903</v>
      </c>
      <c r="BK1466" s="17">
        <v>0.204289289290284</v>
      </c>
      <c r="BL1466" s="17"/>
      <c r="BM1466" s="17">
        <v>0.32306956238749701</v>
      </c>
      <c r="BN1466" s="17">
        <v>0.361891185932388</v>
      </c>
      <c r="BO1466" s="17">
        <v>0.26944439823302502</v>
      </c>
      <c r="BP1466" s="17">
        <v>0.35150747745262301</v>
      </c>
      <c r="BQ1466" s="17">
        <v>0.26812036361255998</v>
      </c>
      <c r="BR1466" s="17">
        <v>0.292954544047627</v>
      </c>
      <c r="BS1466" s="17"/>
      <c r="BT1466" s="17">
        <v>0.33481618711516198</v>
      </c>
      <c r="BU1466" s="17">
        <v>0.30675301998578097</v>
      </c>
      <c r="BV1466" s="17"/>
      <c r="BW1466" s="17">
        <v>0.33813792155579803</v>
      </c>
      <c r="BX1466" s="17">
        <v>0.29137010080204701</v>
      </c>
      <c r="BY1466" s="17"/>
      <c r="BZ1466" s="17">
        <v>0.32715398629228398</v>
      </c>
      <c r="CA1466" s="17">
        <v>0.39151049766146501</v>
      </c>
      <c r="CB1466" s="17">
        <v>0.19139821289096301</v>
      </c>
      <c r="CC1466" s="17"/>
      <c r="CD1466" s="17">
        <v>0.33051991562609701</v>
      </c>
      <c r="CE1466" s="17">
        <v>0.27821236720571402</v>
      </c>
      <c r="CF1466" s="17">
        <v>0.32034667601008598</v>
      </c>
      <c r="CG1466" s="17"/>
      <c r="CH1466" s="17">
        <v>0.33776988006542802</v>
      </c>
      <c r="CI1466" s="17">
        <v>0.340820475763282</v>
      </c>
      <c r="CJ1466" s="17">
        <v>0.32869419673655098</v>
      </c>
      <c r="CK1466" s="17"/>
      <c r="CL1466" s="17">
        <v>0.33526776427507698</v>
      </c>
      <c r="CM1466" s="17">
        <v>0.31954687211742799</v>
      </c>
      <c r="CN1466" s="17"/>
      <c r="CO1466" s="17">
        <v>0.41024593229214301</v>
      </c>
      <c r="CP1466" s="17">
        <v>0.36213818863470998</v>
      </c>
      <c r="CQ1466" s="17">
        <v>0.29079539887973299</v>
      </c>
      <c r="CR1466" s="17">
        <v>0.29755265353612298</v>
      </c>
    </row>
    <row r="1467" spans="2:96" x14ac:dyDescent="0.25">
      <c r="B1467" t="s">
        <v>617</v>
      </c>
      <c r="C1467" s="17">
        <v>0.16317637509354299</v>
      </c>
      <c r="D1467" s="17">
        <v>0.16423398790807101</v>
      </c>
      <c r="E1467" s="17">
        <v>0.159101226993005</v>
      </c>
      <c r="F1467" s="17"/>
      <c r="G1467" s="17">
        <v>0.18185031271403601</v>
      </c>
      <c r="H1467" s="17">
        <v>0.17785634101696399</v>
      </c>
      <c r="I1467" s="17">
        <v>0.165955234675568</v>
      </c>
      <c r="J1467" s="17">
        <v>0.17190902713469</v>
      </c>
      <c r="K1467" s="17">
        <v>0.116297177850287</v>
      </c>
      <c r="L1467" s="17">
        <v>0.16038832453899601</v>
      </c>
      <c r="M1467" s="17"/>
      <c r="N1467" s="17">
        <v>0.18121134768519001</v>
      </c>
      <c r="O1467" s="17">
        <v>0.17198665573230301</v>
      </c>
      <c r="P1467" s="17">
        <v>0.17329911508534801</v>
      </c>
      <c r="Q1467" s="17">
        <v>0.125374728962168</v>
      </c>
      <c r="R1467" s="17"/>
      <c r="S1467" s="17">
        <v>0.15895388140887801</v>
      </c>
      <c r="T1467" s="17">
        <v>0.12039910551597501</v>
      </c>
      <c r="U1467" s="17">
        <v>0.166179036801962</v>
      </c>
      <c r="V1467" s="17">
        <v>0.17779334018163201</v>
      </c>
      <c r="W1467" s="17">
        <v>0.14019998468214401</v>
      </c>
      <c r="X1467" s="17">
        <v>0.148608540407249</v>
      </c>
      <c r="Y1467" s="17">
        <v>0.16044527348635601</v>
      </c>
      <c r="Z1467" s="17">
        <v>0.18823510321605599</v>
      </c>
      <c r="AA1467" s="17">
        <v>0.17226122217584899</v>
      </c>
      <c r="AB1467" s="17">
        <v>0.209137813944936</v>
      </c>
      <c r="AC1467" s="17">
        <v>0.18150551807628601</v>
      </c>
      <c r="AD1467" s="17">
        <v>0.16996284038922099</v>
      </c>
      <c r="AE1467" s="17"/>
      <c r="AF1467" s="17">
        <v>0.14775415901181099</v>
      </c>
      <c r="AG1467" s="17">
        <v>0.14039671835232201</v>
      </c>
      <c r="AH1467" s="17">
        <v>0.28944880076634899</v>
      </c>
      <c r="AI1467" s="17">
        <v>0.103977094407068</v>
      </c>
      <c r="AJ1467" s="17">
        <v>0.160202190920715</v>
      </c>
      <c r="AK1467" s="17"/>
      <c r="AL1467" s="17">
        <v>0.13640609234026699</v>
      </c>
      <c r="AM1467" s="17">
        <v>0.15474234039443199</v>
      </c>
      <c r="AN1467" s="17">
        <v>0.19002803903575399</v>
      </c>
      <c r="AO1467" s="17"/>
      <c r="AP1467" s="17">
        <v>0.110803414649202</v>
      </c>
      <c r="AQ1467" s="17">
        <v>0.195629996192863</v>
      </c>
      <c r="AR1467" s="17">
        <v>0.188619198029462</v>
      </c>
      <c r="AS1467" s="17">
        <v>0.18363762775393599</v>
      </c>
      <c r="AT1467" s="17">
        <v>4.8931974454141297E-2</v>
      </c>
      <c r="AU1467" s="17"/>
      <c r="AV1467" s="17">
        <v>0</v>
      </c>
      <c r="AW1467" s="17">
        <v>0.23625494036671901</v>
      </c>
      <c r="AX1467" s="17">
        <v>0.12025902298049999</v>
      </c>
      <c r="AY1467" s="17">
        <v>0.12371109140268299</v>
      </c>
      <c r="AZ1467" s="17">
        <v>0.104529993915736</v>
      </c>
      <c r="BA1467" s="17">
        <v>0.17879881854019</v>
      </c>
      <c r="BB1467" s="17">
        <v>0.16396708003562699</v>
      </c>
      <c r="BC1467" s="17">
        <v>0.140951561462585</v>
      </c>
      <c r="BD1467" s="17">
        <v>0.110994537198014</v>
      </c>
      <c r="BE1467" s="17">
        <v>0.15862456981675599</v>
      </c>
      <c r="BF1467" s="17">
        <v>0.239856788909177</v>
      </c>
      <c r="BG1467" s="17">
        <v>0.27814374346527598</v>
      </c>
      <c r="BH1467" s="17">
        <v>7.4437162483635397E-2</v>
      </c>
      <c r="BI1467" s="17">
        <v>0.13351012837095799</v>
      </c>
      <c r="BJ1467" s="17">
        <v>0.26429313837549301</v>
      </c>
      <c r="BK1467" s="17">
        <v>0.28499239194135301</v>
      </c>
      <c r="BL1467" s="17"/>
      <c r="BM1467" s="17">
        <v>0.169472919935377</v>
      </c>
      <c r="BN1467" s="17">
        <v>0.16979180032760599</v>
      </c>
      <c r="BO1467" s="17">
        <v>0.14641733303215601</v>
      </c>
      <c r="BP1467" s="17">
        <v>0.168022182935013</v>
      </c>
      <c r="BQ1467" s="17">
        <v>0.161043583159966</v>
      </c>
      <c r="BR1467" s="17">
        <v>0.13062647713754999</v>
      </c>
      <c r="BS1467" s="17"/>
      <c r="BT1467" s="17">
        <v>0.17490152516390101</v>
      </c>
      <c r="BU1467" s="17">
        <v>0.15037170036796099</v>
      </c>
      <c r="BV1467" s="17"/>
      <c r="BW1467" s="17">
        <v>0.18183019972984801</v>
      </c>
      <c r="BX1467" s="17">
        <v>0.15659165720179</v>
      </c>
      <c r="BY1467" s="17"/>
      <c r="BZ1467" s="17">
        <v>0.161540585978909</v>
      </c>
      <c r="CA1467" s="17">
        <v>0.16620512060550199</v>
      </c>
      <c r="CB1467" s="17">
        <v>0.16761523036608</v>
      </c>
      <c r="CC1467" s="17"/>
      <c r="CD1467" s="17">
        <v>0.162446020249982</v>
      </c>
      <c r="CE1467" s="17">
        <v>0.175950811737553</v>
      </c>
      <c r="CF1467" s="17">
        <v>0.148036653066833</v>
      </c>
      <c r="CG1467" s="17"/>
      <c r="CH1467" s="17">
        <v>0.163366484709149</v>
      </c>
      <c r="CI1467" s="17">
        <v>0.12556989950859601</v>
      </c>
      <c r="CJ1467" s="17">
        <v>0.211263832461519</v>
      </c>
      <c r="CK1467" s="17"/>
      <c r="CL1467" s="17">
        <v>0.19259625947822101</v>
      </c>
      <c r="CM1467" s="17">
        <v>0.13464678456429999</v>
      </c>
      <c r="CN1467" s="17"/>
      <c r="CO1467" s="17">
        <v>0.137381509805547</v>
      </c>
      <c r="CP1467" s="17">
        <v>0.15301072502250401</v>
      </c>
      <c r="CQ1467" s="17">
        <v>0.19063888152952099</v>
      </c>
      <c r="CR1467" s="17">
        <v>0.133293376109102</v>
      </c>
    </row>
    <row r="1468" spans="2:96" x14ac:dyDescent="0.25">
      <c r="B1468" t="s">
        <v>618</v>
      </c>
      <c r="C1468" s="17">
        <v>0.106984483426021</v>
      </c>
      <c r="D1468" s="17">
        <v>0.107346070077169</v>
      </c>
      <c r="E1468" s="17">
        <v>0.107307368558082</v>
      </c>
      <c r="F1468" s="17"/>
      <c r="G1468" s="17">
        <v>0.110290204517917</v>
      </c>
      <c r="H1468" s="17">
        <v>0.102783462489257</v>
      </c>
      <c r="I1468" s="17">
        <v>0.11265428474412301</v>
      </c>
      <c r="J1468" s="17">
        <v>0.154296224525343</v>
      </c>
      <c r="K1468" s="17">
        <v>0.10403101126985401</v>
      </c>
      <c r="L1468" s="17">
        <v>7.0012490612697098E-2</v>
      </c>
      <c r="M1468" s="17"/>
      <c r="N1468" s="17">
        <v>9.4093865816915201E-2</v>
      </c>
      <c r="O1468" s="17">
        <v>0.122554213640109</v>
      </c>
      <c r="P1468" s="17">
        <v>0.11970097821568999</v>
      </c>
      <c r="Q1468" s="17">
        <v>9.4411452756517203E-2</v>
      </c>
      <c r="R1468" s="17"/>
      <c r="S1468" s="17">
        <v>6.9072758153549796E-2</v>
      </c>
      <c r="T1468" s="17">
        <v>8.0683598819290603E-2</v>
      </c>
      <c r="U1468" s="17">
        <v>0.12781020138788601</v>
      </c>
      <c r="V1468" s="17">
        <v>9.0714150835680102E-2</v>
      </c>
      <c r="W1468" s="17">
        <v>0.107304317480237</v>
      </c>
      <c r="X1468" s="17">
        <v>7.0758884728871804E-2</v>
      </c>
      <c r="Y1468" s="17">
        <v>0.120432062657737</v>
      </c>
      <c r="Z1468" s="17">
        <v>7.5533100151989302E-2</v>
      </c>
      <c r="AA1468" s="17">
        <v>0.116394647816845</v>
      </c>
      <c r="AB1468" s="17">
        <v>0.16761807387424699</v>
      </c>
      <c r="AC1468" s="17">
        <v>0.19008641973016899</v>
      </c>
      <c r="AD1468" s="17">
        <v>0.13345374223209</v>
      </c>
      <c r="AE1468" s="17"/>
      <c r="AF1468" s="17">
        <v>9.77786118611704E-2</v>
      </c>
      <c r="AG1468" s="17">
        <v>0.130401264315328</v>
      </c>
      <c r="AH1468" s="17">
        <v>3.3846518320388402E-2</v>
      </c>
      <c r="AI1468" s="17">
        <v>0</v>
      </c>
      <c r="AJ1468" s="17">
        <v>9.9410133826580704E-2</v>
      </c>
      <c r="AK1468" s="17"/>
      <c r="AL1468" s="17">
        <v>9.7072324125132198E-2</v>
      </c>
      <c r="AM1468" s="17">
        <v>0.15173501260188901</v>
      </c>
      <c r="AN1468" s="17">
        <v>5.6722199985652498E-2</v>
      </c>
      <c r="AO1468" s="17"/>
      <c r="AP1468" s="17">
        <v>8.4376537900548096E-2</v>
      </c>
      <c r="AQ1468" s="17">
        <v>0.13910455225712701</v>
      </c>
      <c r="AR1468" s="17">
        <v>0.10319393961640599</v>
      </c>
      <c r="AS1468" s="17">
        <v>5.6221418997106198E-2</v>
      </c>
      <c r="AT1468" s="17">
        <v>0.10756066512868701</v>
      </c>
      <c r="AU1468" s="17"/>
      <c r="AV1468" s="17">
        <v>0</v>
      </c>
      <c r="AW1468" s="17">
        <v>0.10403338406844299</v>
      </c>
      <c r="AX1468" s="17">
        <v>7.7177533108300098E-2</v>
      </c>
      <c r="AY1468" s="17">
        <v>9.2812189202847201E-2</v>
      </c>
      <c r="AZ1468" s="17">
        <v>0.13982834852162199</v>
      </c>
      <c r="BA1468" s="17">
        <v>0.12304772179632301</v>
      </c>
      <c r="BB1468" s="17">
        <v>9.0727425252907001E-2</v>
      </c>
      <c r="BC1468" s="17">
        <v>7.9449436651146205E-2</v>
      </c>
      <c r="BD1468" s="17">
        <v>0.105984582281493</v>
      </c>
      <c r="BE1468" s="17">
        <v>8.68117689294787E-2</v>
      </c>
      <c r="BF1468" s="17">
        <v>9.46919616480624E-2</v>
      </c>
      <c r="BG1468" s="17">
        <v>0.135232177681013</v>
      </c>
      <c r="BH1468" s="17">
        <v>4.9644096142364001E-2</v>
      </c>
      <c r="BI1468" s="17">
        <v>0.214390722512352</v>
      </c>
      <c r="BJ1468" s="17">
        <v>0.17002181971428801</v>
      </c>
      <c r="BK1468" s="17">
        <v>9.06132057524493E-2</v>
      </c>
      <c r="BL1468" s="17"/>
      <c r="BM1468" s="17">
        <v>7.0080449267354197E-2</v>
      </c>
      <c r="BN1468" s="17">
        <v>0.105904362117485</v>
      </c>
      <c r="BO1468" s="17">
        <v>0.16259765942113699</v>
      </c>
      <c r="BP1468" s="17">
        <v>0.110075341008796</v>
      </c>
      <c r="BQ1468" s="17">
        <v>9.9176246876248597E-2</v>
      </c>
      <c r="BR1468" s="17">
        <v>0.12644225020265401</v>
      </c>
      <c r="BS1468" s="17"/>
      <c r="BT1468" s="17">
        <v>0.100153187206244</v>
      </c>
      <c r="BU1468" s="17">
        <v>0.117432491927111</v>
      </c>
      <c r="BV1468" s="17"/>
      <c r="BW1468" s="17">
        <v>9.6528753476529797E-2</v>
      </c>
      <c r="BX1468" s="17">
        <v>0.128293648307724</v>
      </c>
      <c r="BY1468" s="17"/>
      <c r="BZ1468" s="17">
        <v>0.105168280950602</v>
      </c>
      <c r="CA1468" s="17">
        <v>8.2878273323857596E-2</v>
      </c>
      <c r="CB1468" s="17">
        <v>0.202939021902873</v>
      </c>
      <c r="CC1468" s="17"/>
      <c r="CD1468" s="17">
        <v>0.105077792506355</v>
      </c>
      <c r="CE1468" s="17">
        <v>0.10047466380751099</v>
      </c>
      <c r="CF1468" s="17">
        <v>0.14417422416896</v>
      </c>
      <c r="CG1468" s="17"/>
      <c r="CH1468" s="17">
        <v>9.6261108871105505E-2</v>
      </c>
      <c r="CI1468" s="17">
        <v>0.13384383165611599</v>
      </c>
      <c r="CJ1468" s="17">
        <v>7.7318292345518305E-2</v>
      </c>
      <c r="CK1468" s="17"/>
      <c r="CL1468" s="17">
        <v>9.4201652833374394E-2</v>
      </c>
      <c r="CM1468" s="17">
        <v>0.115073471837545</v>
      </c>
      <c r="CN1468" s="17"/>
      <c r="CO1468" s="17">
        <v>5.3251869944881597E-2</v>
      </c>
      <c r="CP1468" s="17">
        <v>0.125605866533436</v>
      </c>
      <c r="CQ1468" s="17">
        <v>9.2028942237495207E-2</v>
      </c>
      <c r="CR1468" s="17">
        <v>0.12352544901121799</v>
      </c>
    </row>
    <row r="1469" spans="2:96" x14ac:dyDescent="0.25">
      <c r="B1469" t="s">
        <v>152</v>
      </c>
      <c r="C1469" s="17">
        <v>0.125522171007068</v>
      </c>
      <c r="D1469" s="17">
        <v>8.7610515868687497E-2</v>
      </c>
      <c r="E1469" s="17">
        <v>0.1633799747677</v>
      </c>
      <c r="F1469" s="17"/>
      <c r="G1469" s="17">
        <v>6.5107669175864094E-2</v>
      </c>
      <c r="H1469" s="17">
        <v>6.9303078478375801E-2</v>
      </c>
      <c r="I1469" s="17">
        <v>0.109109794865881</v>
      </c>
      <c r="J1469" s="17">
        <v>0.14881774266683701</v>
      </c>
      <c r="K1469" s="17">
        <v>0.15256555085912399</v>
      </c>
      <c r="L1469" s="17">
        <v>0.18992790088952499</v>
      </c>
      <c r="M1469" s="17"/>
      <c r="N1469" s="17">
        <v>0.12055160760169201</v>
      </c>
      <c r="O1469" s="17">
        <v>0.116420846847826</v>
      </c>
      <c r="P1469" s="17">
        <v>0.128119878945569</v>
      </c>
      <c r="Q1469" s="17">
        <v>0.138841143985695</v>
      </c>
      <c r="R1469" s="17"/>
      <c r="S1469" s="17">
        <v>0.105897491063666</v>
      </c>
      <c r="T1469" s="17">
        <v>0.147483014443826</v>
      </c>
      <c r="U1469" s="17">
        <v>0.12155044697275399</v>
      </c>
      <c r="V1469" s="17">
        <v>0.14661889245686799</v>
      </c>
      <c r="W1469" s="17">
        <v>0.13013695301755601</v>
      </c>
      <c r="X1469" s="17">
        <v>0.120011536898588</v>
      </c>
      <c r="Y1469" s="17">
        <v>7.3818695067961598E-2</v>
      </c>
      <c r="Z1469" s="17">
        <v>7.0697356708752795E-2</v>
      </c>
      <c r="AA1469" s="17">
        <v>0.15054579741854299</v>
      </c>
      <c r="AB1469" s="17">
        <v>0.123032491987218</v>
      </c>
      <c r="AC1469" s="17">
        <v>0.15297499152154001</v>
      </c>
      <c r="AD1469" s="17">
        <v>0.14119361392751301</v>
      </c>
      <c r="AE1469" s="17"/>
      <c r="AF1469" s="17">
        <v>0.14289233335063101</v>
      </c>
      <c r="AG1469" s="17">
        <v>0.10367093832242701</v>
      </c>
      <c r="AH1469" s="17">
        <v>0.11664073362798399</v>
      </c>
      <c r="AI1469" s="17">
        <v>0</v>
      </c>
      <c r="AJ1469" s="17">
        <v>0.13723257731206201</v>
      </c>
      <c r="AK1469" s="17"/>
      <c r="AL1469" s="17">
        <v>0.120212117910326</v>
      </c>
      <c r="AM1469" s="17">
        <v>9.6202226404969199E-2</v>
      </c>
      <c r="AN1469" s="17">
        <v>9.0334648356044406E-2</v>
      </c>
      <c r="AO1469" s="17"/>
      <c r="AP1469" s="17">
        <v>0.17760918790614899</v>
      </c>
      <c r="AQ1469" s="17">
        <v>0.115998541152875</v>
      </c>
      <c r="AR1469" s="17">
        <v>9.8620791418734893E-2</v>
      </c>
      <c r="AS1469" s="17">
        <v>9.9758830121400494E-2</v>
      </c>
      <c r="AT1469" s="17">
        <v>0.16900184472565599</v>
      </c>
      <c r="AU1469" s="17"/>
      <c r="AV1469" s="17">
        <v>0</v>
      </c>
      <c r="AW1469" s="17">
        <v>0.12576017106087301</v>
      </c>
      <c r="AX1469" s="17">
        <v>0.18772847063741099</v>
      </c>
      <c r="AY1469" s="17">
        <v>0.19691136614159799</v>
      </c>
      <c r="AZ1469" s="17">
        <v>0.152327451221343</v>
      </c>
      <c r="BA1469" s="17">
        <v>0.10148463698810201</v>
      </c>
      <c r="BB1469" s="17">
        <v>0.10338657356469599</v>
      </c>
      <c r="BC1469" s="17">
        <v>0.14551078162700001</v>
      </c>
      <c r="BD1469" s="17">
        <v>0.11616344908385499</v>
      </c>
      <c r="BE1469" s="17">
        <v>8.5587557728154004E-2</v>
      </c>
      <c r="BF1469" s="17">
        <v>0.12862563045606501</v>
      </c>
      <c r="BG1469" s="17">
        <v>0.106511337431272</v>
      </c>
      <c r="BH1469" s="17">
        <v>5.5007552894130798E-2</v>
      </c>
      <c r="BI1469" s="17">
        <v>3.4247501344388101E-2</v>
      </c>
      <c r="BJ1469" s="17">
        <v>7.9832309969354004E-2</v>
      </c>
      <c r="BK1469" s="17">
        <v>0.120266485316533</v>
      </c>
      <c r="BL1469" s="17"/>
      <c r="BM1469" s="17">
        <v>0.104351881795893</v>
      </c>
      <c r="BN1469" s="17">
        <v>0.11544696601281</v>
      </c>
      <c r="BO1469" s="17">
        <v>0.114576487847719</v>
      </c>
      <c r="BP1469" s="17">
        <v>0.11154922611434499</v>
      </c>
      <c r="BQ1469" s="17">
        <v>0.186353117021789</v>
      </c>
      <c r="BR1469" s="17">
        <v>0.22634505703241001</v>
      </c>
      <c r="BS1469" s="17"/>
      <c r="BT1469" s="17">
        <v>0.10023625957137899</v>
      </c>
      <c r="BU1469" s="17">
        <v>0.168506863345073</v>
      </c>
      <c r="BV1469" s="17"/>
      <c r="BW1469" s="17">
        <v>8.2670320053151294E-2</v>
      </c>
      <c r="BX1469" s="17">
        <v>0.15774438011828501</v>
      </c>
      <c r="BY1469" s="17"/>
      <c r="BZ1469" s="17">
        <v>0.12663217059541801</v>
      </c>
      <c r="CA1469" s="17">
        <v>0.115254772008719</v>
      </c>
      <c r="CB1469" s="17">
        <v>0.123249421888853</v>
      </c>
      <c r="CC1469" s="17"/>
      <c r="CD1469" s="17">
        <v>0.126299839746815</v>
      </c>
      <c r="CE1469" s="17">
        <v>0.15673487895930899</v>
      </c>
      <c r="CF1469" s="17">
        <v>8.5934103936253198E-2</v>
      </c>
      <c r="CG1469" s="17"/>
      <c r="CH1469" s="17">
        <v>0.13088398602308299</v>
      </c>
      <c r="CI1469" s="17">
        <v>0.122797292450244</v>
      </c>
      <c r="CJ1469" s="17">
        <v>8.7663957166849493E-2</v>
      </c>
      <c r="CK1469" s="17"/>
      <c r="CL1469" s="17">
        <v>0.107265337905447</v>
      </c>
      <c r="CM1469" s="17">
        <v>0.13997438366690401</v>
      </c>
      <c r="CN1469" s="17"/>
      <c r="CO1469" s="17">
        <v>1.26047993488612E-2</v>
      </c>
      <c r="CP1469" s="17">
        <v>0.102678886511398</v>
      </c>
      <c r="CQ1469" s="17">
        <v>0.14790360177979101</v>
      </c>
      <c r="CR1469" s="17">
        <v>0.16680910974666399</v>
      </c>
    </row>
    <row r="1470" spans="2:96" x14ac:dyDescent="0.25">
      <c r="B1470" t="s">
        <v>619</v>
      </c>
      <c r="C1470" s="17">
        <v>0.27829640316444598</v>
      </c>
      <c r="D1470" s="17">
        <v>0.30799156439301201</v>
      </c>
      <c r="E1470" s="17">
        <v>0.25102449626095402</v>
      </c>
      <c r="F1470" s="17"/>
      <c r="G1470" s="17">
        <v>0.37026896845739099</v>
      </c>
      <c r="H1470" s="17">
        <v>0.36559347492248001</v>
      </c>
      <c r="I1470" s="17">
        <v>0.256962659395372</v>
      </c>
      <c r="J1470" s="17">
        <v>0.18438068625774601</v>
      </c>
      <c r="K1470" s="17">
        <v>0.248931604962947</v>
      </c>
      <c r="L1470" s="17">
        <v>0.25174871905736801</v>
      </c>
      <c r="M1470" s="17"/>
      <c r="N1470" s="17">
        <v>0.25024623003205299</v>
      </c>
      <c r="O1470" s="17">
        <v>0.27174962838323802</v>
      </c>
      <c r="P1470" s="17">
        <v>0.27827223219678299</v>
      </c>
      <c r="Q1470" s="17">
        <v>0.31465646500417899</v>
      </c>
      <c r="R1470" s="17"/>
      <c r="S1470" s="17">
        <v>0.30538805317090501</v>
      </c>
      <c r="T1470" s="17">
        <v>0.28390257390814999</v>
      </c>
      <c r="U1470" s="17">
        <v>0.27105736954264897</v>
      </c>
      <c r="V1470" s="17">
        <v>0.25348403236043598</v>
      </c>
      <c r="W1470" s="17">
        <v>0.284639979047561</v>
      </c>
      <c r="X1470" s="17">
        <v>0.280296449541171</v>
      </c>
      <c r="Y1470" s="17">
        <v>0.32471116236638697</v>
      </c>
      <c r="Z1470" s="17">
        <v>0.32500045292313001</v>
      </c>
      <c r="AA1470" s="17">
        <v>0.35033880990926602</v>
      </c>
      <c r="AB1470" s="17">
        <v>0.15952086827147399</v>
      </c>
      <c r="AC1470" s="17">
        <v>0.26314851015535201</v>
      </c>
      <c r="AD1470" s="17">
        <v>0.149672428010866</v>
      </c>
      <c r="AE1470" s="17"/>
      <c r="AF1470" s="17">
        <v>0.25854792826008099</v>
      </c>
      <c r="AG1470" s="17">
        <v>0.31742430181883402</v>
      </c>
      <c r="AH1470" s="17">
        <v>0.31751951196236899</v>
      </c>
      <c r="AI1470" s="17">
        <v>0.39807918810093701</v>
      </c>
      <c r="AJ1470" s="17">
        <v>0.21517046878946</v>
      </c>
      <c r="AK1470" s="17"/>
      <c r="AL1470" s="17">
        <v>0.310573364791771</v>
      </c>
      <c r="AM1470" s="17">
        <v>0.30706498954241501</v>
      </c>
      <c r="AN1470" s="17">
        <v>0.36218534149078102</v>
      </c>
      <c r="AO1470" s="17"/>
      <c r="AP1470" s="17">
        <v>0.24847140654822999</v>
      </c>
      <c r="AQ1470" s="17">
        <v>0.22592079198142601</v>
      </c>
      <c r="AR1470" s="17">
        <v>0.28460901390356402</v>
      </c>
      <c r="AS1470" s="17">
        <v>0.36370849322501803</v>
      </c>
      <c r="AT1470" s="17">
        <v>0.34613515104626702</v>
      </c>
      <c r="AU1470" s="17"/>
      <c r="AV1470" s="17">
        <v>1</v>
      </c>
      <c r="AW1470" s="17">
        <v>0.33763318430119399</v>
      </c>
      <c r="AX1470" s="17">
        <v>0.27778927200303</v>
      </c>
      <c r="AY1470" s="17">
        <v>0.31402293066058001</v>
      </c>
      <c r="AZ1470" s="17">
        <v>0.274638451935315</v>
      </c>
      <c r="BA1470" s="17">
        <v>0.26342662804179601</v>
      </c>
      <c r="BB1470" s="17">
        <v>0.32635494791761899</v>
      </c>
      <c r="BC1470" s="17">
        <v>0.30252057688843698</v>
      </c>
      <c r="BD1470" s="17">
        <v>0.20454054062820201</v>
      </c>
      <c r="BE1470" s="17">
        <v>0.27938682332653397</v>
      </c>
      <c r="BF1470" s="17">
        <v>0.22726982732218601</v>
      </c>
      <c r="BG1470" s="17">
        <v>0.232490423001949</v>
      </c>
      <c r="BH1470" s="17">
        <v>0.49735894300200201</v>
      </c>
      <c r="BI1470" s="17">
        <v>0.17082496403786801</v>
      </c>
      <c r="BJ1470" s="17">
        <v>0.19698229341958601</v>
      </c>
      <c r="BK1470" s="17">
        <v>0.29983862769938002</v>
      </c>
      <c r="BL1470" s="17"/>
      <c r="BM1470" s="17">
        <v>0.33302518661387898</v>
      </c>
      <c r="BN1470" s="17">
        <v>0.24696568560971199</v>
      </c>
      <c r="BO1470" s="17">
        <v>0.30696412146596203</v>
      </c>
      <c r="BP1470" s="17">
        <v>0.25884577248922302</v>
      </c>
      <c r="BQ1470" s="17">
        <v>0.28530668932943598</v>
      </c>
      <c r="BR1470" s="17">
        <v>0.22363167157975899</v>
      </c>
      <c r="BS1470" s="17"/>
      <c r="BT1470" s="17">
        <v>0.28989284094331502</v>
      </c>
      <c r="BU1470" s="17">
        <v>0.25693592437407498</v>
      </c>
      <c r="BV1470" s="17"/>
      <c r="BW1470" s="17">
        <v>0.30083280518467298</v>
      </c>
      <c r="BX1470" s="17">
        <v>0.26600021357015402</v>
      </c>
      <c r="BY1470" s="17"/>
      <c r="BZ1470" s="17">
        <v>0.27950497618278602</v>
      </c>
      <c r="CA1470" s="17">
        <v>0.244151336400456</v>
      </c>
      <c r="CB1470" s="17">
        <v>0.31479811295123</v>
      </c>
      <c r="CC1470" s="17"/>
      <c r="CD1470" s="17">
        <v>0.27565643187075101</v>
      </c>
      <c r="CE1470" s="17">
        <v>0.28862727828991303</v>
      </c>
      <c r="CF1470" s="17">
        <v>0.30150834281786698</v>
      </c>
      <c r="CG1470" s="17"/>
      <c r="CH1470" s="17">
        <v>0.27171854033123399</v>
      </c>
      <c r="CI1470" s="17">
        <v>0.27696850062176198</v>
      </c>
      <c r="CJ1470" s="17">
        <v>0.29505972128956198</v>
      </c>
      <c r="CK1470" s="17"/>
      <c r="CL1470" s="17">
        <v>0.27066898550788099</v>
      </c>
      <c r="CM1470" s="17">
        <v>0.29075848781382302</v>
      </c>
      <c r="CN1470" s="17"/>
      <c r="CO1470" s="17">
        <v>0.386515888608568</v>
      </c>
      <c r="CP1470" s="17">
        <v>0.25656633329795198</v>
      </c>
      <c r="CQ1470" s="17">
        <v>0.27863317557346001</v>
      </c>
      <c r="CR1470" s="17">
        <v>0.278819411596893</v>
      </c>
    </row>
    <row r="1471" spans="2:96" x14ac:dyDescent="0.25">
      <c r="B1471" t="s">
        <v>620</v>
      </c>
      <c r="C1471" s="17">
        <v>0.27016085851956401</v>
      </c>
      <c r="D1471" s="17">
        <v>0.27158005798524099</v>
      </c>
      <c r="E1471" s="17">
        <v>0.26640859555108698</v>
      </c>
      <c r="F1471" s="17"/>
      <c r="G1471" s="17">
        <v>0.292140517231953</v>
      </c>
      <c r="H1471" s="17">
        <v>0.28063980350622098</v>
      </c>
      <c r="I1471" s="17">
        <v>0.27860951941969098</v>
      </c>
      <c r="J1471" s="17">
        <v>0.326205251660033</v>
      </c>
      <c r="K1471" s="17">
        <v>0.22032818912014099</v>
      </c>
      <c r="L1471" s="17">
        <v>0.230400815151693</v>
      </c>
      <c r="M1471" s="17"/>
      <c r="N1471" s="17">
        <v>0.27530521350210502</v>
      </c>
      <c r="O1471" s="17">
        <v>0.29454086937241097</v>
      </c>
      <c r="P1471" s="17">
        <v>0.29300009330103899</v>
      </c>
      <c r="Q1471" s="17">
        <v>0.219786181718685</v>
      </c>
      <c r="R1471" s="17"/>
      <c r="S1471" s="17">
        <v>0.228026639562428</v>
      </c>
      <c r="T1471" s="17">
        <v>0.20108270433526501</v>
      </c>
      <c r="U1471" s="17">
        <v>0.29398923818984801</v>
      </c>
      <c r="V1471" s="17">
        <v>0.26850749101731203</v>
      </c>
      <c r="W1471" s="17">
        <v>0.24750430216238101</v>
      </c>
      <c r="X1471" s="17">
        <v>0.21936742513612101</v>
      </c>
      <c r="Y1471" s="17">
        <v>0.28087733614409299</v>
      </c>
      <c r="Z1471" s="17">
        <v>0.26376820336804502</v>
      </c>
      <c r="AA1471" s="17">
        <v>0.28865586999269399</v>
      </c>
      <c r="AB1471" s="17">
        <v>0.37675588781918301</v>
      </c>
      <c r="AC1471" s="17">
        <v>0.371591937806455</v>
      </c>
      <c r="AD1471" s="17">
        <v>0.30341658262131099</v>
      </c>
      <c r="AE1471" s="17"/>
      <c r="AF1471" s="17">
        <v>0.245532770872981</v>
      </c>
      <c r="AG1471" s="17">
        <v>0.27079798266764998</v>
      </c>
      <c r="AH1471" s="17">
        <v>0.32329531908673698</v>
      </c>
      <c r="AI1471" s="17">
        <v>0.103977094407068</v>
      </c>
      <c r="AJ1471" s="17">
        <v>0.25961232474729601</v>
      </c>
      <c r="AK1471" s="17"/>
      <c r="AL1471" s="17">
        <v>0.23347841646539899</v>
      </c>
      <c r="AM1471" s="17">
        <v>0.30647735299632001</v>
      </c>
      <c r="AN1471" s="17">
        <v>0.246750239021407</v>
      </c>
      <c r="AO1471" s="17"/>
      <c r="AP1471" s="17">
        <v>0.19517995254975001</v>
      </c>
      <c r="AQ1471" s="17">
        <v>0.33473454844999001</v>
      </c>
      <c r="AR1471" s="17">
        <v>0.29181313764586903</v>
      </c>
      <c r="AS1471" s="17">
        <v>0.239859046751043</v>
      </c>
      <c r="AT1471" s="17">
        <v>0.156492639582828</v>
      </c>
      <c r="AU1471" s="17"/>
      <c r="AV1471" s="17">
        <v>0</v>
      </c>
      <c r="AW1471" s="17">
        <v>0.34028832443516199</v>
      </c>
      <c r="AX1471" s="17">
        <v>0.19743655608880101</v>
      </c>
      <c r="AY1471" s="17">
        <v>0.216523280605531</v>
      </c>
      <c r="AZ1471" s="17">
        <v>0.24435834243735799</v>
      </c>
      <c r="BA1471" s="17">
        <v>0.30184654033651298</v>
      </c>
      <c r="BB1471" s="17">
        <v>0.25469450528853399</v>
      </c>
      <c r="BC1471" s="17">
        <v>0.22040099811373101</v>
      </c>
      <c r="BD1471" s="17">
        <v>0.21697911947950599</v>
      </c>
      <c r="BE1471" s="17">
        <v>0.24543633874623499</v>
      </c>
      <c r="BF1471" s="17">
        <v>0.33454875055723998</v>
      </c>
      <c r="BG1471" s="17">
        <v>0.41337592114628802</v>
      </c>
      <c r="BH1471" s="17">
        <v>0.124081258625999</v>
      </c>
      <c r="BI1471" s="17">
        <v>0.34790085088331002</v>
      </c>
      <c r="BJ1471" s="17">
        <v>0.43431495808978099</v>
      </c>
      <c r="BK1471" s="17">
        <v>0.37560559769380297</v>
      </c>
      <c r="BL1471" s="17"/>
      <c r="BM1471" s="17">
        <v>0.23955336920273201</v>
      </c>
      <c r="BN1471" s="17">
        <v>0.27569616244508999</v>
      </c>
      <c r="BO1471" s="17">
        <v>0.309014992453294</v>
      </c>
      <c r="BP1471" s="17">
        <v>0.27809752394380899</v>
      </c>
      <c r="BQ1471" s="17">
        <v>0.26021983003621502</v>
      </c>
      <c r="BR1471" s="17">
        <v>0.25706872734020397</v>
      </c>
      <c r="BS1471" s="17"/>
      <c r="BT1471" s="17">
        <v>0.275054712370145</v>
      </c>
      <c r="BU1471" s="17">
        <v>0.26780419229507102</v>
      </c>
      <c r="BV1471" s="17"/>
      <c r="BW1471" s="17">
        <v>0.27835895320637799</v>
      </c>
      <c r="BX1471" s="17">
        <v>0.28488530550951402</v>
      </c>
      <c r="BY1471" s="17"/>
      <c r="BZ1471" s="17">
        <v>0.26670886692951201</v>
      </c>
      <c r="CA1471" s="17">
        <v>0.24908339392935899</v>
      </c>
      <c r="CB1471" s="17">
        <v>0.370554252268953</v>
      </c>
      <c r="CC1471" s="17"/>
      <c r="CD1471" s="17">
        <v>0.26752381275633702</v>
      </c>
      <c r="CE1471" s="17">
        <v>0.27642547554506303</v>
      </c>
      <c r="CF1471" s="17">
        <v>0.29221087723579298</v>
      </c>
      <c r="CG1471" s="17"/>
      <c r="CH1471" s="17">
        <v>0.259627593580254</v>
      </c>
      <c r="CI1471" s="17">
        <v>0.259413731164712</v>
      </c>
      <c r="CJ1471" s="17">
        <v>0.28858212480703699</v>
      </c>
      <c r="CK1471" s="17"/>
      <c r="CL1471" s="17">
        <v>0.28679791231159502</v>
      </c>
      <c r="CM1471" s="17">
        <v>0.249720256401845</v>
      </c>
      <c r="CN1471" s="17"/>
      <c r="CO1471" s="17">
        <v>0.19063337975042899</v>
      </c>
      <c r="CP1471" s="17">
        <v>0.27861659155593999</v>
      </c>
      <c r="CQ1471" s="17">
        <v>0.28266782376701599</v>
      </c>
      <c r="CR1471" s="17">
        <v>0.25681882512032</v>
      </c>
    </row>
    <row r="1472" spans="2:96" x14ac:dyDescent="0.25">
      <c r="B1472" t="s">
        <v>275</v>
      </c>
      <c r="C1472" s="17">
        <v>8.1355446448817502E-3</v>
      </c>
      <c r="D1472" s="17">
        <v>3.6411506407771702E-2</v>
      </c>
      <c r="E1472" s="17">
        <v>-1.53840992901328E-2</v>
      </c>
      <c r="F1472" s="17"/>
      <c r="G1472" s="17">
        <v>7.81284512254381E-2</v>
      </c>
      <c r="H1472" s="17">
        <v>8.49536714162588E-2</v>
      </c>
      <c r="I1472" s="17">
        <v>-2.1646860024319502E-2</v>
      </c>
      <c r="J1472" s="17">
        <v>-0.141824565402287</v>
      </c>
      <c r="K1472" s="17">
        <v>2.8603415842806498E-2</v>
      </c>
      <c r="L1472" s="17">
        <v>2.1347903905674901E-2</v>
      </c>
      <c r="M1472" s="17"/>
      <c r="N1472" s="17">
        <v>-2.5058983470052899E-2</v>
      </c>
      <c r="O1472" s="17">
        <v>-2.2791240989173199E-2</v>
      </c>
      <c r="P1472" s="17">
        <v>-1.47278611042561E-2</v>
      </c>
      <c r="Q1472" s="17">
        <v>9.4870283285494503E-2</v>
      </c>
      <c r="R1472" s="17"/>
      <c r="S1472" s="17">
        <v>7.7361413608476898E-2</v>
      </c>
      <c r="T1472" s="17">
        <v>8.28198695728843E-2</v>
      </c>
      <c r="U1472" s="17">
        <v>-2.2931868647199202E-2</v>
      </c>
      <c r="V1472" s="17">
        <v>-1.5023458656876E-2</v>
      </c>
      <c r="W1472" s="17">
        <v>3.7135676885179499E-2</v>
      </c>
      <c r="X1472" s="17">
        <v>6.09290244050502E-2</v>
      </c>
      <c r="Y1472" s="17">
        <v>4.38338262222931E-2</v>
      </c>
      <c r="Z1472" s="17">
        <v>6.12322495550843E-2</v>
      </c>
      <c r="AA1472" s="17">
        <v>6.1682939916572498E-2</v>
      </c>
      <c r="AB1472" s="17">
        <v>-0.21723501954770799</v>
      </c>
      <c r="AC1472" s="17">
        <v>-0.108443427651102</v>
      </c>
      <c r="AD1472" s="17">
        <v>-0.15374415461044499</v>
      </c>
      <c r="AE1472" s="17"/>
      <c r="AF1472" s="17">
        <v>1.30151573871004E-2</v>
      </c>
      <c r="AG1472" s="17">
        <v>4.6626319151184502E-2</v>
      </c>
      <c r="AH1472" s="17">
        <v>-5.7758071243683203E-3</v>
      </c>
      <c r="AI1472" s="17">
        <v>0.29410209369386803</v>
      </c>
      <c r="AJ1472" s="17">
        <v>-4.4441855957835397E-2</v>
      </c>
      <c r="AK1472" s="17"/>
      <c r="AL1472" s="17">
        <v>7.7094948326371399E-2</v>
      </c>
      <c r="AM1472" s="17">
        <v>5.8763654609433902E-4</v>
      </c>
      <c r="AN1472" s="17">
        <v>0.115435102469374</v>
      </c>
      <c r="AO1472" s="17"/>
      <c r="AP1472" s="17">
        <v>5.32914539984801E-2</v>
      </c>
      <c r="AQ1472" s="17">
        <v>-0.10881375646856301</v>
      </c>
      <c r="AR1472" s="17">
        <v>-7.2041237423042803E-3</v>
      </c>
      <c r="AS1472" s="17">
        <v>0.123849446473976</v>
      </c>
      <c r="AT1472" s="17">
        <v>0.189642511463439</v>
      </c>
      <c r="AU1472" s="17"/>
      <c r="AV1472" s="17">
        <v>1</v>
      </c>
      <c r="AW1472" s="17">
        <v>-2.6551401339678401E-3</v>
      </c>
      <c r="AX1472" s="17">
        <v>8.0352715914229503E-2</v>
      </c>
      <c r="AY1472" s="17">
        <v>9.7499650055049097E-2</v>
      </c>
      <c r="AZ1472" s="17">
        <v>3.0280109497956498E-2</v>
      </c>
      <c r="BA1472" s="17">
        <v>-3.8419912294717598E-2</v>
      </c>
      <c r="BB1472" s="17">
        <v>7.1660442629084706E-2</v>
      </c>
      <c r="BC1472" s="17">
        <v>8.2119578774705895E-2</v>
      </c>
      <c r="BD1472" s="17">
        <v>-1.2438578851304E-2</v>
      </c>
      <c r="BE1472" s="17">
        <v>3.3950484580298999E-2</v>
      </c>
      <c r="BF1472" s="17">
        <v>-0.107278923235053</v>
      </c>
      <c r="BG1472" s="17">
        <v>-0.18088549814433999</v>
      </c>
      <c r="BH1472" s="17">
        <v>0.373277684376003</v>
      </c>
      <c r="BI1472" s="17">
        <v>-0.17707588684544201</v>
      </c>
      <c r="BJ1472" s="17">
        <v>-0.23733266467019401</v>
      </c>
      <c r="BK1472" s="17">
        <v>-7.5766969994423006E-2</v>
      </c>
      <c r="BL1472" s="17"/>
      <c r="BM1472" s="17">
        <v>9.3471817411146907E-2</v>
      </c>
      <c r="BN1472" s="17">
        <v>-2.8730476835378799E-2</v>
      </c>
      <c r="BO1472" s="17">
        <v>-2.0508709873315301E-3</v>
      </c>
      <c r="BP1472" s="17">
        <v>-1.9251751454585998E-2</v>
      </c>
      <c r="BQ1472" s="17">
        <v>2.5086859293221499E-2</v>
      </c>
      <c r="BR1472" s="17">
        <v>-3.3437055760444999E-2</v>
      </c>
      <c r="BS1472" s="17"/>
      <c r="BT1472" s="17">
        <v>1.48381285731703E-2</v>
      </c>
      <c r="BU1472" s="17">
        <v>-1.08682679209962E-2</v>
      </c>
      <c r="BV1472" s="17"/>
      <c r="BW1472" s="17">
        <v>2.2473851978294501E-2</v>
      </c>
      <c r="BX1472" s="17">
        <v>-1.88850919393601E-2</v>
      </c>
      <c r="BY1472" s="17"/>
      <c r="BZ1472" s="17">
        <v>1.27961092532748E-2</v>
      </c>
      <c r="CA1472" s="17">
        <v>-4.93205752890352E-3</v>
      </c>
      <c r="CB1472" s="17">
        <v>-5.5756139317723101E-2</v>
      </c>
      <c r="CC1472" s="17"/>
      <c r="CD1472" s="17">
        <v>8.1326191144139894E-3</v>
      </c>
      <c r="CE1472" s="17">
        <v>1.22018027448493E-2</v>
      </c>
      <c r="CF1472" s="17">
        <v>9.2974655820742807E-3</v>
      </c>
      <c r="CG1472" s="17"/>
      <c r="CH1472" s="17">
        <v>1.20909467509799E-2</v>
      </c>
      <c r="CI1472" s="17">
        <v>1.7554769457049899E-2</v>
      </c>
      <c r="CJ1472" s="17">
        <v>6.47759648252499E-3</v>
      </c>
      <c r="CK1472" s="17"/>
      <c r="CL1472" s="17">
        <v>-1.6128926803714201E-2</v>
      </c>
      <c r="CM1472" s="17">
        <v>4.1038231411977003E-2</v>
      </c>
      <c r="CN1472" s="17"/>
      <c r="CO1472" s="17">
        <v>0.19588250885813899</v>
      </c>
      <c r="CP1472" s="17">
        <v>-2.20502582579876E-2</v>
      </c>
      <c r="CQ1472" s="17">
        <v>-4.0346481935560298E-3</v>
      </c>
      <c r="CR1472" s="17">
        <v>2.2000586476572701E-2</v>
      </c>
    </row>
    <row r="1473" spans="2:96" x14ac:dyDescent="0.25">
      <c r="C1473" s="17"/>
      <c r="D1473" s="17"/>
      <c r="E1473" s="17"/>
      <c r="F1473" s="17"/>
      <c r="G1473" s="17"/>
      <c r="H1473" s="17"/>
      <c r="I1473" s="17"/>
      <c r="J1473" s="17"/>
      <c r="K1473" s="17"/>
      <c r="L1473" s="17"/>
      <c r="M1473" s="17"/>
      <c r="N1473" s="17"/>
      <c r="O1473" s="17"/>
      <c r="P1473" s="17"/>
      <c r="Q1473" s="17"/>
      <c r="R1473" s="17"/>
      <c r="S1473" s="17"/>
      <c r="T1473" s="17"/>
      <c r="U1473" s="17"/>
      <c r="V1473" s="17"/>
      <c r="W1473" s="17"/>
      <c r="X1473" s="17"/>
      <c r="Y1473" s="17"/>
      <c r="Z1473" s="17"/>
      <c r="AA1473" s="17"/>
      <c r="AB1473" s="17"/>
      <c r="AC1473" s="17"/>
      <c r="AD1473" s="17"/>
      <c r="AE1473" s="17"/>
      <c r="AF1473" s="17"/>
      <c r="AG1473" s="17"/>
      <c r="AH1473" s="17"/>
      <c r="AI1473" s="17"/>
      <c r="AJ1473" s="17"/>
      <c r="AK1473" s="17"/>
      <c r="AL1473" s="17"/>
      <c r="AM1473" s="17"/>
      <c r="AN1473" s="17"/>
      <c r="AO1473" s="17"/>
      <c r="AP1473" s="17"/>
      <c r="AQ1473" s="17"/>
      <c r="AR1473" s="17"/>
      <c r="AS1473" s="17"/>
      <c r="AT1473" s="17"/>
      <c r="AU1473" s="17"/>
      <c r="AV1473" s="17"/>
      <c r="AW1473" s="17"/>
      <c r="AX1473" s="17"/>
      <c r="AY1473" s="17"/>
      <c r="AZ1473" s="17"/>
      <c r="BA1473" s="17"/>
      <c r="BB1473" s="17"/>
      <c r="BC1473" s="17"/>
      <c r="BD1473" s="17"/>
      <c r="BE1473" s="17"/>
      <c r="BF1473" s="17"/>
      <c r="BG1473" s="17"/>
      <c r="BH1473" s="17"/>
      <c r="BI1473" s="17"/>
      <c r="BJ1473" s="17"/>
      <c r="BK1473" s="17"/>
      <c r="BL1473" s="17"/>
      <c r="BM1473" s="17"/>
      <c r="BN1473" s="17"/>
      <c r="BO1473" s="17"/>
      <c r="BP1473" s="17"/>
      <c r="BQ1473" s="17"/>
      <c r="BR1473" s="17"/>
      <c r="BS1473" s="17"/>
      <c r="BT1473" s="17"/>
      <c r="BU1473" s="17"/>
      <c r="BV1473" s="17"/>
      <c r="BW1473" s="17"/>
      <c r="BX1473" s="17"/>
      <c r="BY1473" s="17"/>
      <c r="BZ1473" s="17"/>
      <c r="CA1473" s="17"/>
      <c r="CB1473" s="17"/>
      <c r="CC1473" s="17"/>
      <c r="CD1473" s="17"/>
      <c r="CE1473" s="17"/>
      <c r="CF1473" s="17"/>
      <c r="CG1473" s="17"/>
      <c r="CH1473" s="17"/>
      <c r="CI1473" s="17"/>
      <c r="CJ1473" s="17"/>
      <c r="CK1473" s="17"/>
      <c r="CL1473" s="17"/>
      <c r="CM1473" s="17"/>
      <c r="CN1473" s="17"/>
      <c r="CO1473" s="17"/>
      <c r="CP1473" s="17"/>
      <c r="CQ1473" s="17"/>
      <c r="CR1473" s="17"/>
    </row>
    <row r="1474" spans="2:96" x14ac:dyDescent="0.25">
      <c r="B1474" s="6" t="s">
        <v>630</v>
      </c>
      <c r="C1474" s="17"/>
      <c r="D1474" s="17"/>
      <c r="E1474" s="17"/>
      <c r="F1474" s="17"/>
      <c r="G1474" s="17"/>
      <c r="H1474" s="17"/>
      <c r="I1474" s="17"/>
      <c r="J1474" s="17"/>
      <c r="K1474" s="17"/>
      <c r="L1474" s="17"/>
      <c r="M1474" s="17"/>
      <c r="N1474" s="17"/>
      <c r="O1474" s="17"/>
      <c r="P1474" s="17"/>
      <c r="Q1474" s="17"/>
      <c r="R1474" s="17"/>
      <c r="S1474" s="17"/>
      <c r="T1474" s="17"/>
      <c r="U1474" s="17"/>
      <c r="V1474" s="17"/>
      <c r="W1474" s="17"/>
      <c r="X1474" s="17"/>
      <c r="Y1474" s="17"/>
      <c r="Z1474" s="17"/>
      <c r="AA1474" s="17"/>
      <c r="AB1474" s="17"/>
      <c r="AC1474" s="17"/>
      <c r="AD1474" s="17"/>
      <c r="AE1474" s="17"/>
      <c r="AF1474" s="17"/>
      <c r="AG1474" s="17"/>
      <c r="AH1474" s="17"/>
      <c r="AI1474" s="17"/>
      <c r="AJ1474" s="17"/>
      <c r="AK1474" s="17"/>
      <c r="AL1474" s="17"/>
      <c r="AM1474" s="17"/>
      <c r="AN1474" s="17"/>
      <c r="AO1474" s="17"/>
      <c r="AP1474" s="17"/>
      <c r="AQ1474" s="17"/>
      <c r="AR1474" s="17"/>
      <c r="AS1474" s="17"/>
      <c r="AT1474" s="17"/>
      <c r="AU1474" s="17"/>
      <c r="AV1474" s="17"/>
      <c r="AW1474" s="17"/>
      <c r="AX1474" s="17"/>
      <c r="AY1474" s="17"/>
      <c r="AZ1474" s="17"/>
      <c r="BA1474" s="17"/>
      <c r="BB1474" s="17"/>
      <c r="BC1474" s="17"/>
      <c r="BD1474" s="17"/>
      <c r="BE1474" s="17"/>
      <c r="BF1474" s="17"/>
      <c r="BG1474" s="17"/>
      <c r="BH1474" s="17"/>
      <c r="BI1474" s="17"/>
      <c r="BJ1474" s="17"/>
      <c r="BK1474" s="17"/>
      <c r="BL1474" s="17"/>
      <c r="BM1474" s="17"/>
      <c r="BN1474" s="17"/>
      <c r="BO1474" s="17"/>
      <c r="BP1474" s="17"/>
      <c r="BQ1474" s="17"/>
      <c r="BR1474" s="17"/>
      <c r="BS1474" s="17"/>
      <c r="BT1474" s="17"/>
      <c r="BU1474" s="17"/>
      <c r="BV1474" s="17"/>
      <c r="BW1474" s="17"/>
      <c r="BX1474" s="17"/>
      <c r="BY1474" s="17"/>
      <c r="BZ1474" s="17"/>
      <c r="CA1474" s="17"/>
      <c r="CB1474" s="17"/>
      <c r="CC1474" s="17"/>
      <c r="CD1474" s="17"/>
      <c r="CE1474" s="17"/>
      <c r="CF1474" s="17"/>
      <c r="CG1474" s="17"/>
      <c r="CH1474" s="17"/>
      <c r="CI1474" s="17"/>
      <c r="CJ1474" s="17"/>
      <c r="CK1474" s="17"/>
      <c r="CL1474" s="17"/>
      <c r="CM1474" s="17"/>
      <c r="CN1474" s="17"/>
      <c r="CO1474" s="17"/>
      <c r="CP1474" s="17"/>
      <c r="CQ1474" s="17"/>
      <c r="CR1474" s="17"/>
    </row>
    <row r="1475" spans="2:96" x14ac:dyDescent="0.25">
      <c r="B1475" s="24" t="s">
        <v>535</v>
      </c>
      <c r="C1475" s="17"/>
      <c r="D1475" s="17"/>
      <c r="E1475" s="17"/>
      <c r="F1475" s="17"/>
      <c r="G1475" s="17"/>
      <c r="H1475" s="17"/>
      <c r="I1475" s="17"/>
      <c r="J1475" s="17"/>
      <c r="K1475" s="17"/>
      <c r="L1475" s="17"/>
      <c r="M1475" s="17"/>
      <c r="N1475" s="17"/>
      <c r="O1475" s="17"/>
      <c r="P1475" s="17"/>
      <c r="Q1475" s="17"/>
      <c r="R1475" s="17"/>
      <c r="S1475" s="17"/>
      <c r="T1475" s="17"/>
      <c r="U1475" s="17"/>
      <c r="V1475" s="17"/>
      <c r="W1475" s="17"/>
      <c r="X1475" s="17"/>
      <c r="Y1475" s="17"/>
      <c r="Z1475" s="17"/>
      <c r="AA1475" s="17"/>
      <c r="AB1475" s="17"/>
      <c r="AC1475" s="17"/>
      <c r="AD1475" s="17"/>
      <c r="AE1475" s="17"/>
      <c r="AF1475" s="17"/>
      <c r="AG1475" s="17"/>
      <c r="AH1475" s="17"/>
      <c r="AI1475" s="17"/>
      <c r="AJ1475" s="17"/>
      <c r="AK1475" s="17"/>
      <c r="AL1475" s="17"/>
      <c r="AM1475" s="17"/>
      <c r="AN1475" s="17"/>
      <c r="AO1475" s="17"/>
      <c r="AP1475" s="17"/>
      <c r="AQ1475" s="17"/>
      <c r="AR1475" s="17"/>
      <c r="AS1475" s="17"/>
      <c r="AT1475" s="17"/>
      <c r="AU1475" s="17"/>
      <c r="AV1475" s="17"/>
      <c r="AW1475" s="17"/>
      <c r="AX1475" s="17"/>
      <c r="AY1475" s="17"/>
      <c r="AZ1475" s="17"/>
      <c r="BA1475" s="17"/>
      <c r="BB1475" s="17"/>
      <c r="BC1475" s="17"/>
      <c r="BD1475" s="17"/>
      <c r="BE1475" s="17"/>
      <c r="BF1475" s="17"/>
      <c r="BG1475" s="17"/>
      <c r="BH1475" s="17"/>
      <c r="BI1475" s="17"/>
      <c r="BJ1475" s="17"/>
      <c r="BK1475" s="17"/>
      <c r="BL1475" s="17"/>
      <c r="BM1475" s="17"/>
      <c r="BN1475" s="17"/>
      <c r="BO1475" s="17"/>
      <c r="BP1475" s="17"/>
      <c r="BQ1475" s="17"/>
      <c r="BR1475" s="17"/>
      <c r="BS1475" s="17"/>
      <c r="BT1475" s="17"/>
      <c r="BU1475" s="17"/>
      <c r="BV1475" s="17"/>
      <c r="BW1475" s="17"/>
      <c r="BX1475" s="17"/>
      <c r="BY1475" s="17"/>
      <c r="BZ1475" s="17"/>
      <c r="CA1475" s="17"/>
      <c r="CB1475" s="17"/>
      <c r="CC1475" s="17"/>
      <c r="CD1475" s="17"/>
      <c r="CE1475" s="17"/>
      <c r="CF1475" s="17"/>
      <c r="CG1475" s="17"/>
      <c r="CH1475" s="17"/>
      <c r="CI1475" s="17"/>
      <c r="CJ1475" s="17"/>
      <c r="CK1475" s="17"/>
      <c r="CL1475" s="17"/>
      <c r="CM1475" s="17"/>
      <c r="CN1475" s="17"/>
      <c r="CO1475" s="17"/>
      <c r="CP1475" s="17"/>
      <c r="CQ1475" s="17"/>
      <c r="CR1475" s="17"/>
    </row>
    <row r="1476" spans="2:96" x14ac:dyDescent="0.25">
      <c r="B1476" t="s">
        <v>614</v>
      </c>
      <c r="C1476" s="17">
        <v>0.27185232905239398</v>
      </c>
      <c r="D1476" s="17">
        <v>0.28913416851681001</v>
      </c>
      <c r="E1476" s="17">
        <v>0.254659111774173</v>
      </c>
      <c r="F1476" s="17"/>
      <c r="G1476" s="17">
        <v>0.29444490343971502</v>
      </c>
      <c r="H1476" s="17">
        <v>0.30208198201985698</v>
      </c>
      <c r="I1476" s="17">
        <v>0.223904078078489</v>
      </c>
      <c r="J1476" s="17">
        <v>0.29400422801506998</v>
      </c>
      <c r="K1476" s="17">
        <v>0.28387572397642902</v>
      </c>
      <c r="L1476" s="17">
        <v>0.24574401745611599</v>
      </c>
      <c r="M1476" s="17"/>
      <c r="N1476" s="17">
        <v>0.19529708208451199</v>
      </c>
      <c r="O1476" s="17">
        <v>0.32516421771510301</v>
      </c>
      <c r="P1476" s="17">
        <v>0.25018714354042598</v>
      </c>
      <c r="Q1476" s="17">
        <v>0.32389741928372101</v>
      </c>
      <c r="R1476" s="17"/>
      <c r="S1476" s="17">
        <v>0.28617981770796902</v>
      </c>
      <c r="T1476" s="17">
        <v>0.20584794824033101</v>
      </c>
      <c r="U1476" s="17">
        <v>0.322045347261186</v>
      </c>
      <c r="V1476" s="17">
        <v>0.28862852804793498</v>
      </c>
      <c r="W1476" s="17">
        <v>0.29507730959455503</v>
      </c>
      <c r="X1476" s="17">
        <v>0.18660904037699599</v>
      </c>
      <c r="Y1476" s="17">
        <v>0.22732391113294401</v>
      </c>
      <c r="Z1476" s="17">
        <v>0.37363693160297401</v>
      </c>
      <c r="AA1476" s="17">
        <v>0.27311598890040001</v>
      </c>
      <c r="AB1476" s="17">
        <v>0.28018336284948703</v>
      </c>
      <c r="AC1476" s="17">
        <v>0.33838412069256701</v>
      </c>
      <c r="AD1476" s="17">
        <v>0.36066947873385302</v>
      </c>
      <c r="AE1476" s="17"/>
      <c r="AF1476" s="17">
        <v>0.289325879754051</v>
      </c>
      <c r="AG1476" s="17">
        <v>0.27653135986918798</v>
      </c>
      <c r="AH1476" s="17">
        <v>0.29843991335716302</v>
      </c>
      <c r="AI1476" s="17">
        <v>9.3261222274780994E-2</v>
      </c>
      <c r="AJ1476" s="17">
        <v>0.211681821900983</v>
      </c>
      <c r="AK1476" s="17"/>
      <c r="AL1476" s="17">
        <v>0.32014683164526397</v>
      </c>
      <c r="AM1476" s="17">
        <v>0.28777242436668499</v>
      </c>
      <c r="AN1476" s="17">
        <v>0.26503536797314098</v>
      </c>
      <c r="AO1476" s="17"/>
      <c r="AP1476" s="17">
        <v>0.284862701158276</v>
      </c>
      <c r="AQ1476" s="17">
        <v>0.23885602280764501</v>
      </c>
      <c r="AR1476" s="17">
        <v>0.26023420955391902</v>
      </c>
      <c r="AS1476" s="17">
        <v>0.23910749195210601</v>
      </c>
      <c r="AT1476" s="17">
        <v>0.456734074714154</v>
      </c>
      <c r="AU1476" s="17"/>
      <c r="AV1476" s="17">
        <v>0</v>
      </c>
      <c r="AW1476" s="17">
        <v>0.40202253286721801</v>
      </c>
      <c r="AX1476" s="17">
        <v>0.32620847602480202</v>
      </c>
      <c r="AY1476" s="17">
        <v>0.25495247733585502</v>
      </c>
      <c r="AZ1476" s="17">
        <v>0.31691198286181799</v>
      </c>
      <c r="BA1476" s="17">
        <v>0.23839361263382799</v>
      </c>
      <c r="BB1476" s="17">
        <v>0.26989595015593698</v>
      </c>
      <c r="BC1476" s="17">
        <v>0.28066301538447802</v>
      </c>
      <c r="BD1476" s="17">
        <v>0.23224485274036799</v>
      </c>
      <c r="BE1476" s="17">
        <v>0.36819386795259801</v>
      </c>
      <c r="BF1476" s="17">
        <v>0.24559656499986601</v>
      </c>
      <c r="BG1476" s="17">
        <v>0.192156386249657</v>
      </c>
      <c r="BH1476" s="17">
        <v>0.36113994520530301</v>
      </c>
      <c r="BI1476" s="17">
        <v>0.16574725601045501</v>
      </c>
      <c r="BJ1476" s="17">
        <v>0.20802140567795499</v>
      </c>
      <c r="BK1476" s="17">
        <v>0.235523567520632</v>
      </c>
      <c r="BL1476" s="17"/>
      <c r="BM1476" s="17">
        <v>0.292655319539596</v>
      </c>
      <c r="BN1476" s="17">
        <v>0.260404806519206</v>
      </c>
      <c r="BO1476" s="17">
        <v>0.304441355299998</v>
      </c>
      <c r="BP1476" s="17">
        <v>0.246066952187042</v>
      </c>
      <c r="BQ1476" s="17">
        <v>0.26435135225038298</v>
      </c>
      <c r="BR1476" s="17">
        <v>0.28132070933971398</v>
      </c>
      <c r="BS1476" s="17"/>
      <c r="BT1476" s="17">
        <v>0.28960582079722003</v>
      </c>
      <c r="BU1476" s="17">
        <v>0.25079536071653602</v>
      </c>
      <c r="BV1476" s="17"/>
      <c r="BW1476" s="17">
        <v>0.290427365314191</v>
      </c>
      <c r="BX1476" s="17">
        <v>0.240202359794708</v>
      </c>
      <c r="BY1476" s="17"/>
      <c r="BZ1476" s="17">
        <v>0.25839791772846499</v>
      </c>
      <c r="CA1476" s="17">
        <v>0.30266030707594799</v>
      </c>
      <c r="CB1476" s="17">
        <v>0.43625136484725302</v>
      </c>
      <c r="CC1476" s="17"/>
      <c r="CD1476" s="17">
        <v>0.258117978099761</v>
      </c>
      <c r="CE1476" s="17">
        <v>0.29279595269827402</v>
      </c>
      <c r="CF1476" s="17">
        <v>0.37024373553003798</v>
      </c>
      <c r="CG1476" s="17"/>
      <c r="CH1476" s="17">
        <v>0.25697966940016698</v>
      </c>
      <c r="CI1476" s="17">
        <v>0.27907294856098802</v>
      </c>
      <c r="CJ1476" s="17">
        <v>0.34336287691515799</v>
      </c>
      <c r="CK1476" s="17"/>
      <c r="CL1476" s="17">
        <v>0.26627682432538102</v>
      </c>
      <c r="CM1476" s="17">
        <v>0.28248631385926698</v>
      </c>
      <c r="CN1476" s="17"/>
      <c r="CO1476" s="17">
        <v>0.25725322627847202</v>
      </c>
      <c r="CP1476" s="17">
        <v>0.288312192538831</v>
      </c>
      <c r="CQ1476" s="17">
        <v>0.27527127110684801</v>
      </c>
      <c r="CR1476" s="17">
        <v>0.23679623345436901</v>
      </c>
    </row>
    <row r="1477" spans="2:96" x14ac:dyDescent="0.25">
      <c r="B1477" t="s">
        <v>615</v>
      </c>
      <c r="C1477" s="17">
        <v>0.40051456300621602</v>
      </c>
      <c r="D1477" s="17">
        <v>0.39667338023611498</v>
      </c>
      <c r="E1477" s="17">
        <v>0.40680206134288599</v>
      </c>
      <c r="F1477" s="17"/>
      <c r="G1477" s="17">
        <v>0.36884871943731101</v>
      </c>
      <c r="H1477" s="17">
        <v>0.36471328082591098</v>
      </c>
      <c r="I1477" s="17">
        <v>0.41287687866809503</v>
      </c>
      <c r="J1477" s="17">
        <v>0.40383645224898601</v>
      </c>
      <c r="K1477" s="17">
        <v>0.43659944225027603</v>
      </c>
      <c r="L1477" s="17">
        <v>0.41509392823802099</v>
      </c>
      <c r="M1477" s="17"/>
      <c r="N1477" s="17">
        <v>0.48925359339373298</v>
      </c>
      <c r="O1477" s="17">
        <v>0.38810217287737903</v>
      </c>
      <c r="P1477" s="17">
        <v>0.40875765482460502</v>
      </c>
      <c r="Q1477" s="17">
        <v>0.30380208337474701</v>
      </c>
      <c r="R1477" s="17"/>
      <c r="S1477" s="17">
        <v>0.42900747925155303</v>
      </c>
      <c r="T1477" s="17">
        <v>0.41355578078868099</v>
      </c>
      <c r="U1477" s="17">
        <v>0.30087254284416998</v>
      </c>
      <c r="V1477" s="17">
        <v>0.36237081653245101</v>
      </c>
      <c r="W1477" s="17">
        <v>0.456958064790076</v>
      </c>
      <c r="X1477" s="17">
        <v>0.60760399199561099</v>
      </c>
      <c r="Y1477" s="17">
        <v>0.44172591031573699</v>
      </c>
      <c r="Z1477" s="17">
        <v>0.409487123795368</v>
      </c>
      <c r="AA1477" s="17">
        <v>0.359364599929199</v>
      </c>
      <c r="AB1477" s="17">
        <v>0.341161022733458</v>
      </c>
      <c r="AC1477" s="17">
        <v>0.30768496713066701</v>
      </c>
      <c r="AD1477" s="17">
        <v>0.22397461877142699</v>
      </c>
      <c r="AE1477" s="17"/>
      <c r="AF1477" s="17">
        <v>0.42649143120625699</v>
      </c>
      <c r="AG1477" s="17">
        <v>0.39960873078270598</v>
      </c>
      <c r="AH1477" s="17">
        <v>0.37258050805617099</v>
      </c>
      <c r="AI1477" s="17">
        <v>0.45318647392066103</v>
      </c>
      <c r="AJ1477" s="17">
        <v>0.397448286702342</v>
      </c>
      <c r="AK1477" s="17"/>
      <c r="AL1477" s="17">
        <v>0.44826565662204099</v>
      </c>
      <c r="AM1477" s="17">
        <v>0.395497766485924</v>
      </c>
      <c r="AN1477" s="17">
        <v>0.37242764517673899</v>
      </c>
      <c r="AO1477" s="17"/>
      <c r="AP1477" s="17">
        <v>0.38752752039716198</v>
      </c>
      <c r="AQ1477" s="17">
        <v>0.40855234706982702</v>
      </c>
      <c r="AR1477" s="17">
        <v>0.39804106922065702</v>
      </c>
      <c r="AS1477" s="17">
        <v>0.54511127766874801</v>
      </c>
      <c r="AT1477" s="17">
        <v>0.32515944788864398</v>
      </c>
      <c r="AU1477" s="17"/>
      <c r="AV1477" s="17">
        <v>1</v>
      </c>
      <c r="AW1477" s="17">
        <v>0.30416293815221501</v>
      </c>
      <c r="AX1477" s="17">
        <v>0.36294702264049999</v>
      </c>
      <c r="AY1477" s="17">
        <v>0.276669118157227</v>
      </c>
      <c r="AZ1477" s="17">
        <v>0.352584674417387</v>
      </c>
      <c r="BA1477" s="17">
        <v>0.52810052615700698</v>
      </c>
      <c r="BB1477" s="17">
        <v>0.33752021051087799</v>
      </c>
      <c r="BC1477" s="17">
        <v>0.381174427822568</v>
      </c>
      <c r="BD1477" s="17">
        <v>0.36685246548269002</v>
      </c>
      <c r="BE1477" s="17">
        <v>0.449575620774744</v>
      </c>
      <c r="BF1477" s="17">
        <v>0.45360652919281502</v>
      </c>
      <c r="BG1477" s="17">
        <v>0.42901854518029803</v>
      </c>
      <c r="BH1477" s="17">
        <v>0.42110086437458799</v>
      </c>
      <c r="BI1477" s="17">
        <v>0.474736666226583</v>
      </c>
      <c r="BJ1477" s="17">
        <v>0.40529684196042198</v>
      </c>
      <c r="BK1477" s="17">
        <v>0.44231584113584499</v>
      </c>
      <c r="BL1477" s="17"/>
      <c r="BM1477" s="17">
        <v>0.37506645837881902</v>
      </c>
      <c r="BN1477" s="17">
        <v>0.41658468635871898</v>
      </c>
      <c r="BO1477" s="17">
        <v>0.39658191029505102</v>
      </c>
      <c r="BP1477" s="17">
        <v>0.40077525180248302</v>
      </c>
      <c r="BQ1477" s="17">
        <v>0.45367995349273899</v>
      </c>
      <c r="BR1477" s="17">
        <v>0.33059039629449399</v>
      </c>
      <c r="BS1477" s="17"/>
      <c r="BT1477" s="17">
        <v>0.39146965967252501</v>
      </c>
      <c r="BU1477" s="17">
        <v>0.41285820572315202</v>
      </c>
      <c r="BV1477" s="17"/>
      <c r="BW1477" s="17">
        <v>0.41668770607848099</v>
      </c>
      <c r="BX1477" s="17">
        <v>0.400770206814414</v>
      </c>
      <c r="BY1477" s="17"/>
      <c r="BZ1477" s="17">
        <v>0.41649017075679601</v>
      </c>
      <c r="CA1477" s="17">
        <v>0.35929700973174</v>
      </c>
      <c r="CB1477" s="17">
        <v>0.23638381051177601</v>
      </c>
      <c r="CC1477" s="17"/>
      <c r="CD1477" s="17">
        <v>0.41331206675971899</v>
      </c>
      <c r="CE1477" s="17">
        <v>0.37332515487082402</v>
      </c>
      <c r="CF1477" s="17">
        <v>0.374530975449054</v>
      </c>
      <c r="CG1477" s="17"/>
      <c r="CH1477" s="17">
        <v>0.41177154296289997</v>
      </c>
      <c r="CI1477" s="17">
        <v>0.37941378095371198</v>
      </c>
      <c r="CJ1477" s="17">
        <v>0.38897517477883198</v>
      </c>
      <c r="CK1477" s="17"/>
      <c r="CL1477" s="17">
        <v>0.39175781571323898</v>
      </c>
      <c r="CM1477" s="17">
        <v>0.41163862836175102</v>
      </c>
      <c r="CN1477" s="17"/>
      <c r="CO1477" s="17">
        <v>0.46733030959503202</v>
      </c>
      <c r="CP1477" s="17">
        <v>0.39929197411595402</v>
      </c>
      <c r="CQ1477" s="17">
        <v>0.41005922394011701</v>
      </c>
      <c r="CR1477" s="17">
        <v>0.35559228565449802</v>
      </c>
    </row>
    <row r="1478" spans="2:96" x14ac:dyDescent="0.25">
      <c r="B1478" t="s">
        <v>616</v>
      </c>
      <c r="C1478" s="17">
        <v>0.15528339079338499</v>
      </c>
      <c r="D1478" s="17">
        <v>0.15830257956142799</v>
      </c>
      <c r="E1478" s="17">
        <v>0.15106395675666301</v>
      </c>
      <c r="F1478" s="17"/>
      <c r="G1478" s="17">
        <v>0.14190401220837201</v>
      </c>
      <c r="H1478" s="17">
        <v>0.14920211070349601</v>
      </c>
      <c r="I1478" s="17">
        <v>0.165454158144861</v>
      </c>
      <c r="J1478" s="17">
        <v>0.15211348275136299</v>
      </c>
      <c r="K1478" s="17">
        <v>0.13434963316140799</v>
      </c>
      <c r="L1478" s="17">
        <v>0.177302151531707</v>
      </c>
      <c r="M1478" s="17"/>
      <c r="N1478" s="17">
        <v>0.148393948078414</v>
      </c>
      <c r="O1478" s="17">
        <v>0.15632902171657301</v>
      </c>
      <c r="P1478" s="17">
        <v>0.15394642209231099</v>
      </c>
      <c r="Q1478" s="17">
        <v>0.16463786559039101</v>
      </c>
      <c r="R1478" s="17"/>
      <c r="S1478" s="17">
        <v>0.21274859478618599</v>
      </c>
      <c r="T1478" s="17">
        <v>0.158301896432329</v>
      </c>
      <c r="U1478" s="17">
        <v>0.22896317346773801</v>
      </c>
      <c r="V1478" s="17">
        <v>0.130409619649689</v>
      </c>
      <c r="W1478" s="17">
        <v>6.7929906680822202E-2</v>
      </c>
      <c r="X1478" s="17">
        <v>0.11636994528889</v>
      </c>
      <c r="Y1478" s="17">
        <v>0.21046969482733699</v>
      </c>
      <c r="Z1478" s="17">
        <v>0.106592185053378</v>
      </c>
      <c r="AA1478" s="17">
        <v>0.147870163728129</v>
      </c>
      <c r="AB1478" s="17">
        <v>0.14780142713087699</v>
      </c>
      <c r="AC1478" s="17">
        <v>0.123266757033754</v>
      </c>
      <c r="AD1478" s="17">
        <v>0.11423030564153901</v>
      </c>
      <c r="AE1478" s="17"/>
      <c r="AF1478" s="17">
        <v>0.13977903652884799</v>
      </c>
      <c r="AG1478" s="17">
        <v>0.15101494282936101</v>
      </c>
      <c r="AH1478" s="17">
        <v>0.17053951849076299</v>
      </c>
      <c r="AI1478" s="17">
        <v>0.33575875238221597</v>
      </c>
      <c r="AJ1478" s="17">
        <v>0.179128820751597</v>
      </c>
      <c r="AK1478" s="17"/>
      <c r="AL1478" s="17">
        <v>0.11793614548119</v>
      </c>
      <c r="AM1478" s="17">
        <v>0.14144535750673801</v>
      </c>
      <c r="AN1478" s="17">
        <v>0.18288927216049899</v>
      </c>
      <c r="AO1478" s="17"/>
      <c r="AP1478" s="17">
        <v>0.162888063800536</v>
      </c>
      <c r="AQ1478" s="17">
        <v>0.15173389309526</v>
      </c>
      <c r="AR1478" s="17">
        <v>0.168208982851692</v>
      </c>
      <c r="AS1478" s="17">
        <v>9.8893282896325901E-2</v>
      </c>
      <c r="AT1478" s="17">
        <v>5.4050382733490603E-2</v>
      </c>
      <c r="AU1478" s="17"/>
      <c r="AV1478" s="17">
        <v>0</v>
      </c>
      <c r="AW1478" s="17">
        <v>8.8198228079023305E-2</v>
      </c>
      <c r="AX1478" s="17">
        <v>0.149027559397167</v>
      </c>
      <c r="AY1478" s="17">
        <v>0.27921793528687999</v>
      </c>
      <c r="AZ1478" s="17">
        <v>0.10474075597571</v>
      </c>
      <c r="BA1478" s="17">
        <v>0.150596410253415</v>
      </c>
      <c r="BB1478" s="17">
        <v>0.18177351074824899</v>
      </c>
      <c r="BC1478" s="17">
        <v>0.124279686086722</v>
      </c>
      <c r="BD1478" s="17">
        <v>0.24363660158834299</v>
      </c>
      <c r="BE1478" s="17">
        <v>7.9137089418225101E-2</v>
      </c>
      <c r="BF1478" s="17">
        <v>9.3392873316719693E-2</v>
      </c>
      <c r="BG1478" s="17">
        <v>0.14085436503469201</v>
      </c>
      <c r="BH1478" s="17">
        <v>0.14246041292138101</v>
      </c>
      <c r="BI1478" s="17">
        <v>0.15683576395402701</v>
      </c>
      <c r="BJ1478" s="17">
        <v>0.13074654294879201</v>
      </c>
      <c r="BK1478" s="17">
        <v>0.20668497751936901</v>
      </c>
      <c r="BL1478" s="17"/>
      <c r="BM1478" s="17">
        <v>0.20602461642006301</v>
      </c>
      <c r="BN1478" s="17">
        <v>0.14863108006075301</v>
      </c>
      <c r="BO1478" s="17">
        <v>0.106721512630385</v>
      </c>
      <c r="BP1478" s="17">
        <v>0.15917931878220501</v>
      </c>
      <c r="BQ1478" s="17">
        <v>0.12740210289295201</v>
      </c>
      <c r="BR1478" s="17">
        <v>0.14399414446317099</v>
      </c>
      <c r="BS1478" s="17"/>
      <c r="BT1478" s="17">
        <v>0.15838907480199199</v>
      </c>
      <c r="BU1478" s="17">
        <v>0.14781492609881</v>
      </c>
      <c r="BV1478" s="17"/>
      <c r="BW1478" s="17">
        <v>0.13096758277079901</v>
      </c>
      <c r="BX1478" s="17">
        <v>0.18348816570558199</v>
      </c>
      <c r="BY1478" s="17"/>
      <c r="BZ1478" s="17">
        <v>0.15440983864882299</v>
      </c>
      <c r="CA1478" s="17">
        <v>0.18308029796581199</v>
      </c>
      <c r="CB1478" s="17">
        <v>0.14065065359354101</v>
      </c>
      <c r="CC1478" s="17"/>
      <c r="CD1478" s="17">
        <v>0.15289053191863899</v>
      </c>
      <c r="CE1478" s="17">
        <v>0.154540594340316</v>
      </c>
      <c r="CF1478" s="17">
        <v>0.16686877006544501</v>
      </c>
      <c r="CG1478" s="17"/>
      <c r="CH1478" s="17">
        <v>0.159150931088193</v>
      </c>
      <c r="CI1478" s="17">
        <v>0.159923176815778</v>
      </c>
      <c r="CJ1478" s="17">
        <v>0.14596949888399899</v>
      </c>
      <c r="CK1478" s="17"/>
      <c r="CL1478" s="17">
        <v>0.16320848872486901</v>
      </c>
      <c r="CM1478" s="17">
        <v>0.14373512741469099</v>
      </c>
      <c r="CN1478" s="17"/>
      <c r="CO1478" s="17">
        <v>0.154735543625177</v>
      </c>
      <c r="CP1478" s="17">
        <v>0.169303925933249</v>
      </c>
      <c r="CQ1478" s="17">
        <v>0.13029651298595701</v>
      </c>
      <c r="CR1478" s="17">
        <v>0.182295324739251</v>
      </c>
    </row>
    <row r="1479" spans="2:96" x14ac:dyDescent="0.25">
      <c r="B1479" t="s">
        <v>617</v>
      </c>
      <c r="C1479" s="17">
        <v>8.8220995427278001E-2</v>
      </c>
      <c r="D1479" s="17">
        <v>8.9461096770274806E-2</v>
      </c>
      <c r="E1479" s="17">
        <v>8.5509961657954006E-2</v>
      </c>
      <c r="F1479" s="17"/>
      <c r="G1479" s="17">
        <v>0.128821312872822</v>
      </c>
      <c r="H1479" s="17">
        <v>0.12545496982391099</v>
      </c>
      <c r="I1479" s="17">
        <v>0.105894849930654</v>
      </c>
      <c r="J1479" s="17">
        <v>4.7632482027597199E-2</v>
      </c>
      <c r="K1479" s="17">
        <v>7.0755025272943098E-2</v>
      </c>
      <c r="L1479" s="17">
        <v>5.8340757005462401E-2</v>
      </c>
      <c r="M1479" s="17"/>
      <c r="N1479" s="17">
        <v>9.9109915815132094E-2</v>
      </c>
      <c r="O1479" s="17">
        <v>5.6617760623179698E-2</v>
      </c>
      <c r="P1479" s="17">
        <v>9.11702617380864E-2</v>
      </c>
      <c r="Q1479" s="17">
        <v>0.105584260849066</v>
      </c>
      <c r="R1479" s="17"/>
      <c r="S1479" s="17">
        <v>1.6115651537883201E-2</v>
      </c>
      <c r="T1479" s="17">
        <v>0.11709382203414299</v>
      </c>
      <c r="U1479" s="17">
        <v>0.110748945948692</v>
      </c>
      <c r="V1479" s="17">
        <v>6.8531064444051604E-2</v>
      </c>
      <c r="W1479" s="17">
        <v>8.1555768584166494E-2</v>
      </c>
      <c r="X1479" s="17">
        <v>4.6610663590763601E-2</v>
      </c>
      <c r="Y1479" s="17">
        <v>6.8085788721005194E-2</v>
      </c>
      <c r="Z1479" s="17">
        <v>3.7431004449991E-2</v>
      </c>
      <c r="AA1479" s="17">
        <v>0.14964994944749399</v>
      </c>
      <c r="AB1479" s="17">
        <v>0.12913698463017101</v>
      </c>
      <c r="AC1479" s="17">
        <v>0.115637597067643</v>
      </c>
      <c r="AD1479" s="17">
        <v>0.12800379664334399</v>
      </c>
      <c r="AE1479" s="17"/>
      <c r="AF1479" s="17">
        <v>5.7072876339110699E-2</v>
      </c>
      <c r="AG1479" s="17">
        <v>0.103669363758133</v>
      </c>
      <c r="AH1479" s="17">
        <v>7.1507122889850894E-2</v>
      </c>
      <c r="AI1479" s="17">
        <v>0.117793551422343</v>
      </c>
      <c r="AJ1479" s="17">
        <v>0.121697584232902</v>
      </c>
      <c r="AK1479" s="17"/>
      <c r="AL1479" s="17">
        <v>5.13233916328492E-2</v>
      </c>
      <c r="AM1479" s="17">
        <v>9.8443477378642202E-2</v>
      </c>
      <c r="AN1479" s="17">
        <v>0.114468481323791</v>
      </c>
      <c r="AO1479" s="17"/>
      <c r="AP1479" s="17">
        <v>7.4377884846000997E-2</v>
      </c>
      <c r="AQ1479" s="17">
        <v>9.6816995883590398E-2</v>
      </c>
      <c r="AR1479" s="17">
        <v>0.107822074155397</v>
      </c>
      <c r="AS1479" s="17">
        <v>5.5939537484751299E-2</v>
      </c>
      <c r="AT1479" s="17">
        <v>0.111605552751084</v>
      </c>
      <c r="AU1479" s="17"/>
      <c r="AV1479" s="17">
        <v>0</v>
      </c>
      <c r="AW1479" s="17">
        <v>0.10576175052202499</v>
      </c>
      <c r="AX1479" s="17">
        <v>7.4195005112500198E-2</v>
      </c>
      <c r="AY1479" s="17">
        <v>0.124543338845577</v>
      </c>
      <c r="AZ1479" s="17">
        <v>5.0932642593486302E-2</v>
      </c>
      <c r="BA1479" s="17">
        <v>3.8916271066452901E-2</v>
      </c>
      <c r="BB1479" s="17">
        <v>9.6919958467803505E-2</v>
      </c>
      <c r="BC1479" s="17">
        <v>0.15376097484828799</v>
      </c>
      <c r="BD1479" s="17">
        <v>0.102411664725229</v>
      </c>
      <c r="BE1479" s="17">
        <v>4.4914137002347101E-2</v>
      </c>
      <c r="BF1479" s="17">
        <v>0.114919637736317</v>
      </c>
      <c r="BG1479" s="17">
        <v>0.15012722332551801</v>
      </c>
      <c r="BH1479" s="17">
        <v>2.8744560848623299E-2</v>
      </c>
      <c r="BI1479" s="17">
        <v>0.109568960111603</v>
      </c>
      <c r="BJ1479" s="17">
        <v>0.12031876437019901</v>
      </c>
      <c r="BK1479" s="17">
        <v>5.4632994574583503E-2</v>
      </c>
      <c r="BL1479" s="17"/>
      <c r="BM1479" s="17">
        <v>6.6823388551626298E-2</v>
      </c>
      <c r="BN1479" s="17">
        <v>9.0656177645800903E-2</v>
      </c>
      <c r="BO1479" s="17">
        <v>8.1046186441535606E-2</v>
      </c>
      <c r="BP1479" s="17">
        <v>0.124274154197777</v>
      </c>
      <c r="BQ1479" s="17">
        <v>6.6722542745037694E-2</v>
      </c>
      <c r="BR1479" s="17">
        <v>8.2607116465949301E-2</v>
      </c>
      <c r="BS1479" s="17"/>
      <c r="BT1479" s="17">
        <v>8.7091515327288399E-2</v>
      </c>
      <c r="BU1479" s="17">
        <v>8.8755761238737102E-2</v>
      </c>
      <c r="BV1479" s="17"/>
      <c r="BW1479" s="17">
        <v>9.3499499187809504E-2</v>
      </c>
      <c r="BX1479" s="17">
        <v>9.0706414282399006E-2</v>
      </c>
      <c r="BY1479" s="17"/>
      <c r="BZ1479" s="17">
        <v>9.0311949321356E-2</v>
      </c>
      <c r="CA1479" s="17">
        <v>6.7426812128216801E-2</v>
      </c>
      <c r="CB1479" s="17">
        <v>0.101847195303008</v>
      </c>
      <c r="CC1479" s="17"/>
      <c r="CD1479" s="17">
        <v>9.6704219201012298E-2</v>
      </c>
      <c r="CE1479" s="17">
        <v>9.4757852881927604E-2</v>
      </c>
      <c r="CF1479" s="17">
        <v>3.6725328520555399E-2</v>
      </c>
      <c r="CG1479" s="17"/>
      <c r="CH1479" s="17">
        <v>8.7332436023501797E-2</v>
      </c>
      <c r="CI1479" s="17">
        <v>0.122910293138979</v>
      </c>
      <c r="CJ1479" s="17">
        <v>4.6061729171914402E-2</v>
      </c>
      <c r="CK1479" s="17"/>
      <c r="CL1479" s="17">
        <v>0.10230318057863901</v>
      </c>
      <c r="CM1479" s="17">
        <v>7.6165171385421102E-2</v>
      </c>
      <c r="CN1479" s="17"/>
      <c r="CO1479" s="17">
        <v>6.7042878654268903E-2</v>
      </c>
      <c r="CP1479" s="17">
        <v>8.0763194244672099E-2</v>
      </c>
      <c r="CQ1479" s="17">
        <v>9.0031894162974399E-2</v>
      </c>
      <c r="CR1479" s="17">
        <v>0.10764463764221301</v>
      </c>
    </row>
    <row r="1480" spans="2:96" x14ac:dyDescent="0.25">
      <c r="B1480" t="s">
        <v>618</v>
      </c>
      <c r="C1480" s="17">
        <v>3.8742152055535203E-2</v>
      </c>
      <c r="D1480" s="17">
        <v>3.6246809504294403E-2</v>
      </c>
      <c r="E1480" s="17">
        <v>4.1426656004657197E-2</v>
      </c>
      <c r="F1480" s="17"/>
      <c r="G1480" s="17">
        <v>4.4701626224752003E-2</v>
      </c>
      <c r="H1480" s="17">
        <v>3.1431281105173202E-2</v>
      </c>
      <c r="I1480" s="17">
        <v>6.2568561973483497E-2</v>
      </c>
      <c r="J1480" s="17">
        <v>3.8942755862739098E-2</v>
      </c>
      <c r="K1480" s="17">
        <v>2.6794331696347599E-2</v>
      </c>
      <c r="L1480" s="17">
        <v>2.92116588119276E-2</v>
      </c>
      <c r="M1480" s="17"/>
      <c r="N1480" s="17">
        <v>2.5292617971090999E-2</v>
      </c>
      <c r="O1480" s="17">
        <v>2.4328852135322099E-2</v>
      </c>
      <c r="P1480" s="17">
        <v>5.1214685263900703E-2</v>
      </c>
      <c r="Q1480" s="17">
        <v>5.6670190033854498E-2</v>
      </c>
      <c r="R1480" s="17"/>
      <c r="S1480" s="17">
        <v>2.42037571743717E-2</v>
      </c>
      <c r="T1480" s="17">
        <v>5.5015871226180901E-2</v>
      </c>
      <c r="U1480" s="17">
        <v>2.5990193444783299E-2</v>
      </c>
      <c r="V1480" s="17">
        <v>9.5918453083333799E-2</v>
      </c>
      <c r="W1480" s="17">
        <v>1.70017435696494E-2</v>
      </c>
      <c r="X1480" s="17">
        <v>1.0471536426675501E-2</v>
      </c>
      <c r="Y1480" s="17">
        <v>2.9111352153895501E-2</v>
      </c>
      <c r="Z1480" s="17">
        <v>4.9009185529046803E-2</v>
      </c>
      <c r="AA1480" s="17">
        <v>4.2994083204373097E-2</v>
      </c>
      <c r="AB1480" s="17">
        <v>3.0462552539762301E-2</v>
      </c>
      <c r="AC1480" s="17">
        <v>2.40970256971067E-2</v>
      </c>
      <c r="AD1480" s="17">
        <v>6.9772138662878999E-2</v>
      </c>
      <c r="AE1480" s="17"/>
      <c r="AF1480" s="17">
        <v>3.1902243463038098E-2</v>
      </c>
      <c r="AG1480" s="17">
        <v>4.7980632049169199E-2</v>
      </c>
      <c r="AH1480" s="17">
        <v>5.3609642666166898E-2</v>
      </c>
      <c r="AI1480" s="17">
        <v>0</v>
      </c>
      <c r="AJ1480" s="17">
        <v>2.5962138037390801E-2</v>
      </c>
      <c r="AK1480" s="17"/>
      <c r="AL1480" s="17">
        <v>2.6288150339557E-2</v>
      </c>
      <c r="AM1480" s="17">
        <v>5.2084254873642502E-2</v>
      </c>
      <c r="AN1480" s="17">
        <v>5.1614577409905903E-2</v>
      </c>
      <c r="AO1480" s="17"/>
      <c r="AP1480" s="17">
        <v>4.6293444694062498E-2</v>
      </c>
      <c r="AQ1480" s="17">
        <v>4.2891102777907197E-2</v>
      </c>
      <c r="AR1480" s="17">
        <v>3.5522048734049398E-2</v>
      </c>
      <c r="AS1480" s="17">
        <v>2.37591747160899E-2</v>
      </c>
      <c r="AT1480" s="17">
        <v>5.2450541912628199E-2</v>
      </c>
      <c r="AU1480" s="17"/>
      <c r="AV1480" s="17">
        <v>0</v>
      </c>
      <c r="AW1480" s="17">
        <v>6.2832392877423995E-2</v>
      </c>
      <c r="AX1480" s="17">
        <v>2.92206452325211E-2</v>
      </c>
      <c r="AY1480" s="17">
        <v>3.5540950624077597E-2</v>
      </c>
      <c r="AZ1480" s="17">
        <v>7.9842273485863396E-2</v>
      </c>
      <c r="BA1480" s="17">
        <v>0</v>
      </c>
      <c r="BB1480" s="17">
        <v>4.8602239997657101E-2</v>
      </c>
      <c r="BC1480" s="17">
        <v>3.6589103751501401E-2</v>
      </c>
      <c r="BD1480" s="17">
        <v>4.0998704096066999E-2</v>
      </c>
      <c r="BE1480" s="17">
        <v>3.6203309892340899E-2</v>
      </c>
      <c r="BF1480" s="17">
        <v>5.1699548662105098E-2</v>
      </c>
      <c r="BG1480" s="17">
        <v>3.35939198086177E-2</v>
      </c>
      <c r="BH1480" s="17">
        <v>4.6554216650103897E-2</v>
      </c>
      <c r="BI1480" s="17">
        <v>2.8330067073642402E-2</v>
      </c>
      <c r="BJ1480" s="17">
        <v>9.4557051196937594E-2</v>
      </c>
      <c r="BK1480" s="17">
        <v>0</v>
      </c>
      <c r="BL1480" s="17"/>
      <c r="BM1480" s="17">
        <v>2.8401244760919701E-2</v>
      </c>
      <c r="BN1480" s="17">
        <v>4.6578506704359902E-2</v>
      </c>
      <c r="BO1480" s="17">
        <v>5.2595373563809E-2</v>
      </c>
      <c r="BP1480" s="17">
        <v>3.1409474558610401E-2</v>
      </c>
      <c r="BQ1480" s="17">
        <v>3.0738960585022099E-2</v>
      </c>
      <c r="BR1480" s="17">
        <v>4.5401373341535801E-2</v>
      </c>
      <c r="BS1480" s="17"/>
      <c r="BT1480" s="17">
        <v>3.1534251348550098E-2</v>
      </c>
      <c r="BU1480" s="17">
        <v>4.75730926138569E-2</v>
      </c>
      <c r="BV1480" s="17"/>
      <c r="BW1480" s="17">
        <v>3.8611655766783E-2</v>
      </c>
      <c r="BX1480" s="17">
        <v>3.5133757602548103E-2</v>
      </c>
      <c r="BY1480" s="17"/>
      <c r="BZ1480" s="17">
        <v>3.2605993961637901E-2</v>
      </c>
      <c r="CA1480" s="17">
        <v>3.7095177772715399E-2</v>
      </c>
      <c r="CB1480" s="17">
        <v>8.4866975744422604E-2</v>
      </c>
      <c r="CC1480" s="17"/>
      <c r="CD1480" s="17">
        <v>3.3132129741939999E-2</v>
      </c>
      <c r="CE1480" s="17">
        <v>2.0191328762331501E-2</v>
      </c>
      <c r="CF1480" s="17">
        <v>3.6132407555853403E-2</v>
      </c>
      <c r="CG1480" s="17"/>
      <c r="CH1480" s="17">
        <v>3.4523624007163599E-2</v>
      </c>
      <c r="CI1480" s="17">
        <v>8.6097512186234897E-3</v>
      </c>
      <c r="CJ1480" s="17">
        <v>4.0013688450762197E-2</v>
      </c>
      <c r="CK1480" s="17"/>
      <c r="CL1480" s="17">
        <v>4.3135391386255002E-2</v>
      </c>
      <c r="CM1480" s="17">
        <v>3.1237233580482301E-2</v>
      </c>
      <c r="CN1480" s="17"/>
      <c r="CO1480" s="17">
        <v>1.5396788706820101E-2</v>
      </c>
      <c r="CP1480" s="17">
        <v>2.7050385692972901E-2</v>
      </c>
      <c r="CQ1480" s="17">
        <v>3.81321256534152E-2</v>
      </c>
      <c r="CR1480" s="17">
        <v>7.2918638092762403E-2</v>
      </c>
    </row>
    <row r="1481" spans="2:96" x14ac:dyDescent="0.25">
      <c r="B1481" t="s">
        <v>152</v>
      </c>
      <c r="C1481" s="17">
        <v>4.5386569665192202E-2</v>
      </c>
      <c r="D1481" s="17">
        <v>3.0181965411076601E-2</v>
      </c>
      <c r="E1481" s="17">
        <v>6.0538252463667397E-2</v>
      </c>
      <c r="F1481" s="17"/>
      <c r="G1481" s="17">
        <v>2.1279425817027801E-2</v>
      </c>
      <c r="H1481" s="17">
        <v>2.7116375521652001E-2</v>
      </c>
      <c r="I1481" s="17">
        <v>2.9301473204416499E-2</v>
      </c>
      <c r="J1481" s="17">
        <v>6.3470599094245003E-2</v>
      </c>
      <c r="K1481" s="17">
        <v>4.7625843642596401E-2</v>
      </c>
      <c r="L1481" s="17">
        <v>7.4307486956765603E-2</v>
      </c>
      <c r="M1481" s="17"/>
      <c r="N1481" s="17">
        <v>4.2652842657118203E-2</v>
      </c>
      <c r="O1481" s="17">
        <v>4.9457974932443402E-2</v>
      </c>
      <c r="P1481" s="17">
        <v>4.47238325406712E-2</v>
      </c>
      <c r="Q1481" s="17">
        <v>4.5408180868220002E-2</v>
      </c>
      <c r="R1481" s="17"/>
      <c r="S1481" s="17">
        <v>3.1744699542037597E-2</v>
      </c>
      <c r="T1481" s="17">
        <v>5.0184681278334899E-2</v>
      </c>
      <c r="U1481" s="17">
        <v>1.1379797033430601E-2</v>
      </c>
      <c r="V1481" s="17">
        <v>5.4141518242539502E-2</v>
      </c>
      <c r="W1481" s="17">
        <v>8.1477206780731795E-2</v>
      </c>
      <c r="X1481" s="17">
        <v>3.2334822321064202E-2</v>
      </c>
      <c r="Y1481" s="17">
        <v>2.32833428490813E-2</v>
      </c>
      <c r="Z1481" s="17">
        <v>2.38435695692432E-2</v>
      </c>
      <c r="AA1481" s="17">
        <v>2.7005214790404599E-2</v>
      </c>
      <c r="AB1481" s="17">
        <v>7.1254650116244905E-2</v>
      </c>
      <c r="AC1481" s="17">
        <v>9.0929532378262901E-2</v>
      </c>
      <c r="AD1481" s="17">
        <v>0.103349661546958</v>
      </c>
      <c r="AE1481" s="17"/>
      <c r="AF1481" s="17">
        <v>5.5428532708695001E-2</v>
      </c>
      <c r="AG1481" s="17">
        <v>2.11949707114426E-2</v>
      </c>
      <c r="AH1481" s="17">
        <v>3.3323294539884599E-2</v>
      </c>
      <c r="AI1481" s="17">
        <v>0</v>
      </c>
      <c r="AJ1481" s="17">
        <v>6.4081348374785005E-2</v>
      </c>
      <c r="AK1481" s="17"/>
      <c r="AL1481" s="17">
        <v>3.6039824279098701E-2</v>
      </c>
      <c r="AM1481" s="17">
        <v>2.4756719388368501E-2</v>
      </c>
      <c r="AN1481" s="17">
        <v>1.3564655955924E-2</v>
      </c>
      <c r="AO1481" s="17"/>
      <c r="AP1481" s="17">
        <v>4.4050385103962503E-2</v>
      </c>
      <c r="AQ1481" s="17">
        <v>6.1149638365770198E-2</v>
      </c>
      <c r="AR1481" s="17">
        <v>3.0171615484285999E-2</v>
      </c>
      <c r="AS1481" s="17">
        <v>3.7189235281978199E-2</v>
      </c>
      <c r="AT1481" s="17">
        <v>0</v>
      </c>
      <c r="AU1481" s="17"/>
      <c r="AV1481" s="17">
        <v>0</v>
      </c>
      <c r="AW1481" s="17">
        <v>3.7022157502095802E-2</v>
      </c>
      <c r="AX1481" s="17">
        <v>5.8401291592510299E-2</v>
      </c>
      <c r="AY1481" s="17">
        <v>2.90761797503836E-2</v>
      </c>
      <c r="AZ1481" s="17">
        <v>9.4987670665735394E-2</v>
      </c>
      <c r="BA1481" s="17">
        <v>4.3993179889296498E-2</v>
      </c>
      <c r="BB1481" s="17">
        <v>6.5288130119474805E-2</v>
      </c>
      <c r="BC1481" s="17">
        <v>2.3532792106442001E-2</v>
      </c>
      <c r="BD1481" s="17">
        <v>1.3855711367302801E-2</v>
      </c>
      <c r="BE1481" s="17">
        <v>2.19759749597448E-2</v>
      </c>
      <c r="BF1481" s="17">
        <v>4.0784846092177598E-2</v>
      </c>
      <c r="BG1481" s="17">
        <v>5.4249560401217402E-2</v>
      </c>
      <c r="BH1481" s="17">
        <v>0</v>
      </c>
      <c r="BI1481" s="17">
        <v>6.4781286623690204E-2</v>
      </c>
      <c r="BJ1481" s="17">
        <v>4.1059393845694701E-2</v>
      </c>
      <c r="BK1481" s="17">
        <v>6.0842619249570899E-2</v>
      </c>
      <c r="BL1481" s="17"/>
      <c r="BM1481" s="17">
        <v>3.1028972348975802E-2</v>
      </c>
      <c r="BN1481" s="17">
        <v>3.7144742711161798E-2</v>
      </c>
      <c r="BO1481" s="17">
        <v>5.8613661769221698E-2</v>
      </c>
      <c r="BP1481" s="17">
        <v>3.8294848471882102E-2</v>
      </c>
      <c r="BQ1481" s="17">
        <v>5.71050880338662E-2</v>
      </c>
      <c r="BR1481" s="17">
        <v>0.11608626009513601</v>
      </c>
      <c r="BS1481" s="17"/>
      <c r="BT1481" s="17">
        <v>4.1909678052424099E-2</v>
      </c>
      <c r="BU1481" s="17">
        <v>5.2202653608907502E-2</v>
      </c>
      <c r="BV1481" s="17"/>
      <c r="BW1481" s="17">
        <v>2.9806190881935899E-2</v>
      </c>
      <c r="BX1481" s="17">
        <v>4.9699095800349799E-2</v>
      </c>
      <c r="BY1481" s="17"/>
      <c r="BZ1481" s="17">
        <v>4.77841295829219E-2</v>
      </c>
      <c r="CA1481" s="17">
        <v>5.0440395325567801E-2</v>
      </c>
      <c r="CB1481" s="17">
        <v>0</v>
      </c>
      <c r="CC1481" s="17"/>
      <c r="CD1481" s="17">
        <v>4.5843074278928801E-2</v>
      </c>
      <c r="CE1481" s="17">
        <v>6.4389116446327402E-2</v>
      </c>
      <c r="CF1481" s="17">
        <v>1.54987828790542E-2</v>
      </c>
      <c r="CG1481" s="17"/>
      <c r="CH1481" s="17">
        <v>5.0241796518073603E-2</v>
      </c>
      <c r="CI1481" s="17">
        <v>5.0070049311920002E-2</v>
      </c>
      <c r="CJ1481" s="17">
        <v>3.5617031799334398E-2</v>
      </c>
      <c r="CK1481" s="17"/>
      <c r="CL1481" s="17">
        <v>3.3318299271616302E-2</v>
      </c>
      <c r="CM1481" s="17">
        <v>5.4737525398387901E-2</v>
      </c>
      <c r="CN1481" s="17"/>
      <c r="CO1481" s="17">
        <v>3.8241253140229803E-2</v>
      </c>
      <c r="CP1481" s="17">
        <v>3.5278327474320997E-2</v>
      </c>
      <c r="CQ1481" s="17">
        <v>5.6208972150688499E-2</v>
      </c>
      <c r="CR1481" s="17">
        <v>4.4752880416906303E-2</v>
      </c>
    </row>
    <row r="1482" spans="2:96" x14ac:dyDescent="0.25">
      <c r="B1482" t="s">
        <v>619</v>
      </c>
      <c r="C1482" s="17">
        <v>0.67236689205861</v>
      </c>
      <c r="D1482" s="17">
        <v>0.68580754875292604</v>
      </c>
      <c r="E1482" s="17">
        <v>0.66146117311705899</v>
      </c>
      <c r="F1482" s="17"/>
      <c r="G1482" s="17">
        <v>0.66329362287702498</v>
      </c>
      <c r="H1482" s="17">
        <v>0.66679526284576796</v>
      </c>
      <c r="I1482" s="17">
        <v>0.63678095674658397</v>
      </c>
      <c r="J1482" s="17">
        <v>0.69784068026405599</v>
      </c>
      <c r="K1482" s="17">
        <v>0.72047516622670504</v>
      </c>
      <c r="L1482" s="17">
        <v>0.66083794569413701</v>
      </c>
      <c r="M1482" s="17"/>
      <c r="N1482" s="17">
        <v>0.684550675478244</v>
      </c>
      <c r="O1482" s="17">
        <v>0.71326639059248198</v>
      </c>
      <c r="P1482" s="17">
        <v>0.65894479836503095</v>
      </c>
      <c r="Q1482" s="17">
        <v>0.62769950265846797</v>
      </c>
      <c r="R1482" s="17"/>
      <c r="S1482" s="17">
        <v>0.71518729695952199</v>
      </c>
      <c r="T1482" s="17">
        <v>0.61940372902901197</v>
      </c>
      <c r="U1482" s="17">
        <v>0.62291789010535603</v>
      </c>
      <c r="V1482" s="17">
        <v>0.650999344580386</v>
      </c>
      <c r="W1482" s="17">
        <v>0.75203537438462997</v>
      </c>
      <c r="X1482" s="17">
        <v>0.79421303237260599</v>
      </c>
      <c r="Y1482" s="17">
        <v>0.66904982144868097</v>
      </c>
      <c r="Z1482" s="17">
        <v>0.78312405539834096</v>
      </c>
      <c r="AA1482" s="17">
        <v>0.63248058882959901</v>
      </c>
      <c r="AB1482" s="17">
        <v>0.62134438558294502</v>
      </c>
      <c r="AC1482" s="17">
        <v>0.64606908782323402</v>
      </c>
      <c r="AD1482" s="17">
        <v>0.58464409750528001</v>
      </c>
      <c r="AE1482" s="17"/>
      <c r="AF1482" s="17">
        <v>0.71581731096030798</v>
      </c>
      <c r="AG1482" s="17">
        <v>0.67614009065189395</v>
      </c>
      <c r="AH1482" s="17">
        <v>0.67102042141333396</v>
      </c>
      <c r="AI1482" s="17">
        <v>0.54644769619544198</v>
      </c>
      <c r="AJ1482" s="17">
        <v>0.60913010860332495</v>
      </c>
      <c r="AK1482" s="17"/>
      <c r="AL1482" s="17">
        <v>0.76841248826730502</v>
      </c>
      <c r="AM1482" s="17">
        <v>0.68327019085260898</v>
      </c>
      <c r="AN1482" s="17">
        <v>0.63746301314987996</v>
      </c>
      <c r="AO1482" s="17"/>
      <c r="AP1482" s="17">
        <v>0.67239022155543804</v>
      </c>
      <c r="AQ1482" s="17">
        <v>0.64740836987747197</v>
      </c>
      <c r="AR1482" s="17">
        <v>0.65827527877457603</v>
      </c>
      <c r="AS1482" s="17">
        <v>0.78421876962085502</v>
      </c>
      <c r="AT1482" s="17">
        <v>0.78189352260279799</v>
      </c>
      <c r="AU1482" s="17"/>
      <c r="AV1482" s="17">
        <v>1</v>
      </c>
      <c r="AW1482" s="17">
        <v>0.70618547101943197</v>
      </c>
      <c r="AX1482" s="17">
        <v>0.68915549866530101</v>
      </c>
      <c r="AY1482" s="17">
        <v>0.53162159549308297</v>
      </c>
      <c r="AZ1482" s="17">
        <v>0.66949665727920504</v>
      </c>
      <c r="BA1482" s="17">
        <v>0.76649413879083494</v>
      </c>
      <c r="BB1482" s="17">
        <v>0.60741616066681503</v>
      </c>
      <c r="BC1482" s="17">
        <v>0.66183744320704596</v>
      </c>
      <c r="BD1482" s="17">
        <v>0.59909731822305801</v>
      </c>
      <c r="BE1482" s="17">
        <v>0.81776948872734201</v>
      </c>
      <c r="BF1482" s="17">
        <v>0.69920309419268101</v>
      </c>
      <c r="BG1482" s="17">
        <v>0.62117493142995495</v>
      </c>
      <c r="BH1482" s="17">
        <v>0.78224080957989195</v>
      </c>
      <c r="BI1482" s="17">
        <v>0.64048392223703698</v>
      </c>
      <c r="BJ1482" s="17">
        <v>0.61331824763837695</v>
      </c>
      <c r="BK1482" s="17">
        <v>0.67783940865647696</v>
      </c>
      <c r="BL1482" s="17"/>
      <c r="BM1482" s="17">
        <v>0.66772177791841603</v>
      </c>
      <c r="BN1482" s="17">
        <v>0.67698949287792498</v>
      </c>
      <c r="BO1482" s="17">
        <v>0.70102326559504902</v>
      </c>
      <c r="BP1482" s="17">
        <v>0.64684220398952497</v>
      </c>
      <c r="BQ1482" s="17">
        <v>0.71803130574312202</v>
      </c>
      <c r="BR1482" s="17">
        <v>0.61191110563420803</v>
      </c>
      <c r="BS1482" s="17"/>
      <c r="BT1482" s="17">
        <v>0.68107548046974498</v>
      </c>
      <c r="BU1482" s="17">
        <v>0.66365356643968898</v>
      </c>
      <c r="BV1482" s="17"/>
      <c r="BW1482" s="17">
        <v>0.70711507139267205</v>
      </c>
      <c r="BX1482" s="17">
        <v>0.64097256660912105</v>
      </c>
      <c r="BY1482" s="17"/>
      <c r="BZ1482" s="17">
        <v>0.67488808848526105</v>
      </c>
      <c r="CA1482" s="17">
        <v>0.66195731680768799</v>
      </c>
      <c r="CB1482" s="17">
        <v>0.67263517535902895</v>
      </c>
      <c r="CC1482" s="17"/>
      <c r="CD1482" s="17">
        <v>0.67143004485947899</v>
      </c>
      <c r="CE1482" s="17">
        <v>0.66612110756909804</v>
      </c>
      <c r="CF1482" s="17">
        <v>0.74477471097909198</v>
      </c>
      <c r="CG1482" s="17"/>
      <c r="CH1482" s="17">
        <v>0.668751212363067</v>
      </c>
      <c r="CI1482" s="17">
        <v>0.658486729514699</v>
      </c>
      <c r="CJ1482" s="17">
        <v>0.73233805169399002</v>
      </c>
      <c r="CK1482" s="17"/>
      <c r="CL1482" s="17">
        <v>0.658034640038621</v>
      </c>
      <c r="CM1482" s="17">
        <v>0.69412494222101795</v>
      </c>
      <c r="CN1482" s="17"/>
      <c r="CO1482" s="17">
        <v>0.72458353587350399</v>
      </c>
      <c r="CP1482" s="17">
        <v>0.68760416665478497</v>
      </c>
      <c r="CQ1482" s="17">
        <v>0.68533049504696497</v>
      </c>
      <c r="CR1482" s="17">
        <v>0.59238851910886703</v>
      </c>
    </row>
    <row r="1483" spans="2:96" x14ac:dyDescent="0.25">
      <c r="B1483" t="s">
        <v>620</v>
      </c>
      <c r="C1483" s="17">
        <v>0.12696314748281301</v>
      </c>
      <c r="D1483" s="17">
        <v>0.12570790627456899</v>
      </c>
      <c r="E1483" s="17">
        <v>0.126936617662611</v>
      </c>
      <c r="F1483" s="17"/>
      <c r="G1483" s="17">
        <v>0.17352293909757399</v>
      </c>
      <c r="H1483" s="17">
        <v>0.15688625092908501</v>
      </c>
      <c r="I1483" s="17">
        <v>0.16846341190413799</v>
      </c>
      <c r="J1483" s="17">
        <v>8.6575237890336304E-2</v>
      </c>
      <c r="K1483" s="17">
        <v>9.7549356969290693E-2</v>
      </c>
      <c r="L1483" s="17">
        <v>8.7552415817389997E-2</v>
      </c>
      <c r="M1483" s="17"/>
      <c r="N1483" s="17">
        <v>0.124402533786223</v>
      </c>
      <c r="O1483" s="17">
        <v>8.0946612758501901E-2</v>
      </c>
      <c r="P1483" s="17">
        <v>0.14238494700198701</v>
      </c>
      <c r="Q1483" s="17">
        <v>0.16225445088292101</v>
      </c>
      <c r="R1483" s="17"/>
      <c r="S1483" s="17">
        <v>4.0319408712254902E-2</v>
      </c>
      <c r="T1483" s="17">
        <v>0.17210969326032399</v>
      </c>
      <c r="U1483" s="17">
        <v>0.13673913939347501</v>
      </c>
      <c r="V1483" s="17">
        <v>0.16444951752738499</v>
      </c>
      <c r="W1483" s="17">
        <v>9.8557512153815793E-2</v>
      </c>
      <c r="X1483" s="17">
        <v>5.7082200017439098E-2</v>
      </c>
      <c r="Y1483" s="17">
        <v>9.7197140874900695E-2</v>
      </c>
      <c r="Z1483" s="17">
        <v>8.6440189979037907E-2</v>
      </c>
      <c r="AA1483" s="17">
        <v>0.192644032651867</v>
      </c>
      <c r="AB1483" s="17">
        <v>0.159599537169933</v>
      </c>
      <c r="AC1483" s="17">
        <v>0.13973462276474999</v>
      </c>
      <c r="AD1483" s="17">
        <v>0.19777593530622301</v>
      </c>
      <c r="AE1483" s="17"/>
      <c r="AF1483" s="17">
        <v>8.8975119802148797E-2</v>
      </c>
      <c r="AG1483" s="17">
        <v>0.15164999580730201</v>
      </c>
      <c r="AH1483" s="17">
        <v>0.125116765556018</v>
      </c>
      <c r="AI1483" s="17">
        <v>0.117793551422343</v>
      </c>
      <c r="AJ1483" s="17">
        <v>0.147659722270293</v>
      </c>
      <c r="AK1483" s="17"/>
      <c r="AL1483" s="17">
        <v>7.7611541972406203E-2</v>
      </c>
      <c r="AM1483" s="17">
        <v>0.150527732252285</v>
      </c>
      <c r="AN1483" s="17">
        <v>0.166083058733697</v>
      </c>
      <c r="AO1483" s="17"/>
      <c r="AP1483" s="17">
        <v>0.120671329540063</v>
      </c>
      <c r="AQ1483" s="17">
        <v>0.139708098661498</v>
      </c>
      <c r="AR1483" s="17">
        <v>0.14334412288944701</v>
      </c>
      <c r="AS1483" s="17">
        <v>7.9698712200841196E-2</v>
      </c>
      <c r="AT1483" s="17">
        <v>0.16405609466371199</v>
      </c>
      <c r="AU1483" s="17"/>
      <c r="AV1483" s="17">
        <v>0</v>
      </c>
      <c r="AW1483" s="17">
        <v>0.168594143399449</v>
      </c>
      <c r="AX1483" s="17">
        <v>0.103415650345021</v>
      </c>
      <c r="AY1483" s="17">
        <v>0.160084289469654</v>
      </c>
      <c r="AZ1483" s="17">
        <v>0.13077491607934999</v>
      </c>
      <c r="BA1483" s="17">
        <v>3.8916271066452901E-2</v>
      </c>
      <c r="BB1483" s="17">
        <v>0.14552219846546099</v>
      </c>
      <c r="BC1483" s="17">
        <v>0.190350078599789</v>
      </c>
      <c r="BD1483" s="17">
        <v>0.14341036882129601</v>
      </c>
      <c r="BE1483" s="17">
        <v>8.1117446894687903E-2</v>
      </c>
      <c r="BF1483" s="17">
        <v>0.16661918639842199</v>
      </c>
      <c r="BG1483" s="17">
        <v>0.18372114313413601</v>
      </c>
      <c r="BH1483" s="17">
        <v>7.5298777498727099E-2</v>
      </c>
      <c r="BI1483" s="17">
        <v>0.13789902718524599</v>
      </c>
      <c r="BJ1483" s="17">
        <v>0.214875815567136</v>
      </c>
      <c r="BK1483" s="17">
        <v>5.4632994574583503E-2</v>
      </c>
      <c r="BL1483" s="17"/>
      <c r="BM1483" s="17">
        <v>9.5224633312545895E-2</v>
      </c>
      <c r="BN1483" s="17">
        <v>0.13723468435016101</v>
      </c>
      <c r="BO1483" s="17">
        <v>0.13364156000534499</v>
      </c>
      <c r="BP1483" s="17">
        <v>0.155683628756388</v>
      </c>
      <c r="BQ1483" s="17">
        <v>9.7461503330059804E-2</v>
      </c>
      <c r="BR1483" s="17">
        <v>0.128008489807485</v>
      </c>
      <c r="BS1483" s="17"/>
      <c r="BT1483" s="17">
        <v>0.118625766675839</v>
      </c>
      <c r="BU1483" s="17">
        <v>0.136328853852594</v>
      </c>
      <c r="BV1483" s="17"/>
      <c r="BW1483" s="17">
        <v>0.132111154954593</v>
      </c>
      <c r="BX1483" s="17">
        <v>0.12584017188494701</v>
      </c>
      <c r="BY1483" s="17"/>
      <c r="BZ1483" s="17">
        <v>0.122917943282994</v>
      </c>
      <c r="CA1483" s="17">
        <v>0.10452198990093201</v>
      </c>
      <c r="CB1483" s="17">
        <v>0.18671417104742999</v>
      </c>
      <c r="CC1483" s="17"/>
      <c r="CD1483" s="17">
        <v>0.12983634894295201</v>
      </c>
      <c r="CE1483" s="17">
        <v>0.114949181644259</v>
      </c>
      <c r="CF1483" s="17">
        <v>7.2857736076408802E-2</v>
      </c>
      <c r="CG1483" s="17"/>
      <c r="CH1483" s="17">
        <v>0.121856060030665</v>
      </c>
      <c r="CI1483" s="17">
        <v>0.13152004435760301</v>
      </c>
      <c r="CJ1483" s="17">
        <v>8.6075417622676606E-2</v>
      </c>
      <c r="CK1483" s="17"/>
      <c r="CL1483" s="17">
        <v>0.14543857196489399</v>
      </c>
      <c r="CM1483" s="17">
        <v>0.107402404965903</v>
      </c>
      <c r="CN1483" s="17"/>
      <c r="CO1483" s="17">
        <v>8.2439667361089E-2</v>
      </c>
      <c r="CP1483" s="17">
        <v>0.107813579937645</v>
      </c>
      <c r="CQ1483" s="17">
        <v>0.12816401981639</v>
      </c>
      <c r="CR1483" s="17">
        <v>0.18056327573497599</v>
      </c>
    </row>
    <row r="1484" spans="2:96" x14ac:dyDescent="0.25">
      <c r="B1484" t="s">
        <v>275</v>
      </c>
      <c r="C1484" s="17">
        <v>0.54540374457579599</v>
      </c>
      <c r="D1484" s="17">
        <v>0.56009964247835697</v>
      </c>
      <c r="E1484" s="17">
        <v>0.53452455545444799</v>
      </c>
      <c r="F1484" s="17"/>
      <c r="G1484" s="17">
        <v>0.48977068377945099</v>
      </c>
      <c r="H1484" s="17">
        <v>0.50990901191668303</v>
      </c>
      <c r="I1484" s="17">
        <v>0.46831754484244698</v>
      </c>
      <c r="J1484" s="17">
        <v>0.61126544237371905</v>
      </c>
      <c r="K1484" s="17">
        <v>0.62292580925741503</v>
      </c>
      <c r="L1484" s="17">
        <v>0.57328552987674697</v>
      </c>
      <c r="M1484" s="17"/>
      <c r="N1484" s="17">
        <v>0.56014814169202098</v>
      </c>
      <c r="O1484" s="17">
        <v>0.63231977783397997</v>
      </c>
      <c r="P1484" s="17">
        <v>0.51655985136304405</v>
      </c>
      <c r="Q1484" s="17">
        <v>0.46544505177554801</v>
      </c>
      <c r="R1484" s="17"/>
      <c r="S1484" s="17">
        <v>0.67486788824726696</v>
      </c>
      <c r="T1484" s="17">
        <v>0.44729403576868698</v>
      </c>
      <c r="U1484" s="17">
        <v>0.48617875071187999</v>
      </c>
      <c r="V1484" s="17">
        <v>0.48654982705299998</v>
      </c>
      <c r="W1484" s="17">
        <v>0.65347786223081405</v>
      </c>
      <c r="X1484" s="17">
        <v>0.73713083235516697</v>
      </c>
      <c r="Y1484" s="17">
        <v>0.57185268057378003</v>
      </c>
      <c r="Z1484" s="17">
        <v>0.69668386541930305</v>
      </c>
      <c r="AA1484" s="17">
        <v>0.43983655617773199</v>
      </c>
      <c r="AB1484" s="17">
        <v>0.461744848413012</v>
      </c>
      <c r="AC1484" s="17">
        <v>0.50633446505848401</v>
      </c>
      <c r="AD1484" s="17">
        <v>0.38686816219905701</v>
      </c>
      <c r="AE1484" s="17"/>
      <c r="AF1484" s="17">
        <v>0.62684219115815898</v>
      </c>
      <c r="AG1484" s="17">
        <v>0.52449009484459197</v>
      </c>
      <c r="AH1484" s="17">
        <v>0.54590365585731704</v>
      </c>
      <c r="AI1484" s="17">
        <v>0.42865414477309899</v>
      </c>
      <c r="AJ1484" s="17">
        <v>0.461470386333033</v>
      </c>
      <c r="AK1484" s="17"/>
      <c r="AL1484" s="17">
        <v>0.69080094629489897</v>
      </c>
      <c r="AM1484" s="17">
        <v>0.53274245860032399</v>
      </c>
      <c r="AN1484" s="17">
        <v>0.47137995441618402</v>
      </c>
      <c r="AO1484" s="17"/>
      <c r="AP1484" s="17">
        <v>0.55171889201537405</v>
      </c>
      <c r="AQ1484" s="17">
        <v>0.50770027121597505</v>
      </c>
      <c r="AR1484" s="17">
        <v>0.51493115588512905</v>
      </c>
      <c r="AS1484" s="17">
        <v>0.704520057420013</v>
      </c>
      <c r="AT1484" s="17">
        <v>0.61783742793908603</v>
      </c>
      <c r="AU1484" s="17"/>
      <c r="AV1484" s="17">
        <v>1</v>
      </c>
      <c r="AW1484" s="17">
        <v>0.53759132761998396</v>
      </c>
      <c r="AX1484" s="17">
        <v>0.58573984832028003</v>
      </c>
      <c r="AY1484" s="17">
        <v>0.37153730602342799</v>
      </c>
      <c r="AZ1484" s="17">
        <v>0.53872174119985505</v>
      </c>
      <c r="BA1484" s="17">
        <v>0.72757786772438204</v>
      </c>
      <c r="BB1484" s="17">
        <v>0.46189396220135498</v>
      </c>
      <c r="BC1484" s="17">
        <v>0.47148736460725699</v>
      </c>
      <c r="BD1484" s="17">
        <v>0.45568694940176202</v>
      </c>
      <c r="BE1484" s="17">
        <v>0.73665204183265398</v>
      </c>
      <c r="BF1484" s="17">
        <v>0.53258390779425901</v>
      </c>
      <c r="BG1484" s="17">
        <v>0.43745378829581899</v>
      </c>
      <c r="BH1484" s="17">
        <v>0.70694203208116402</v>
      </c>
      <c r="BI1484" s="17">
        <v>0.50258489505179105</v>
      </c>
      <c r="BJ1484" s="17">
        <v>0.39844243207124103</v>
      </c>
      <c r="BK1484" s="17">
        <v>0.62320641408189303</v>
      </c>
      <c r="BL1484" s="17"/>
      <c r="BM1484" s="17">
        <v>0.57249714460586998</v>
      </c>
      <c r="BN1484" s="17">
        <v>0.53975480852776403</v>
      </c>
      <c r="BO1484" s="17">
        <v>0.56738170558970402</v>
      </c>
      <c r="BP1484" s="17">
        <v>0.491158575233137</v>
      </c>
      <c r="BQ1484" s="17">
        <v>0.62056980241306203</v>
      </c>
      <c r="BR1484" s="17">
        <v>0.483902615826723</v>
      </c>
      <c r="BS1484" s="17"/>
      <c r="BT1484" s="17">
        <v>0.56244971379390696</v>
      </c>
      <c r="BU1484" s="17">
        <v>0.52732471258709501</v>
      </c>
      <c r="BV1484" s="17"/>
      <c r="BW1484" s="17">
        <v>0.57500391643808002</v>
      </c>
      <c r="BX1484" s="17">
        <v>0.51513239472417405</v>
      </c>
      <c r="BY1484" s="17"/>
      <c r="BZ1484" s="17">
        <v>0.55197014520226695</v>
      </c>
      <c r="CA1484" s="17">
        <v>0.55743532690675601</v>
      </c>
      <c r="CB1484" s="17">
        <v>0.48592100431159801</v>
      </c>
      <c r="CC1484" s="17"/>
      <c r="CD1484" s="17">
        <v>0.54159369591652695</v>
      </c>
      <c r="CE1484" s="17">
        <v>0.55117192592483799</v>
      </c>
      <c r="CF1484" s="17">
        <v>0.67191697490268298</v>
      </c>
      <c r="CG1484" s="17"/>
      <c r="CH1484" s="17">
        <v>0.54689515233240205</v>
      </c>
      <c r="CI1484" s="17">
        <v>0.52696668515709599</v>
      </c>
      <c r="CJ1484" s="17">
        <v>0.64626263407131301</v>
      </c>
      <c r="CK1484" s="17"/>
      <c r="CL1484" s="17">
        <v>0.51259606807372604</v>
      </c>
      <c r="CM1484" s="17">
        <v>0.58672253725511503</v>
      </c>
      <c r="CN1484" s="17"/>
      <c r="CO1484" s="17">
        <v>0.64214386851241501</v>
      </c>
      <c r="CP1484" s="17">
        <v>0.57979058671714001</v>
      </c>
      <c r="CQ1484" s="17">
        <v>0.55716647523057505</v>
      </c>
      <c r="CR1484" s="17">
        <v>0.41182524337389098</v>
      </c>
    </row>
    <row r="1485" spans="2:96" x14ac:dyDescent="0.25">
      <c r="C1485" s="17"/>
      <c r="D1485" s="17"/>
      <c r="E1485" s="17"/>
      <c r="F1485" s="17"/>
      <c r="G1485" s="17"/>
      <c r="H1485" s="17"/>
      <c r="I1485" s="17"/>
      <c r="J1485" s="17"/>
      <c r="K1485" s="17"/>
      <c r="L1485" s="17"/>
      <c r="M1485" s="17"/>
      <c r="N1485" s="17"/>
      <c r="O1485" s="17"/>
      <c r="P1485" s="17"/>
      <c r="Q1485" s="17"/>
      <c r="R1485" s="17"/>
      <c r="S1485" s="17"/>
      <c r="T1485" s="17"/>
      <c r="U1485" s="17"/>
      <c r="V1485" s="17"/>
      <c r="W1485" s="17"/>
      <c r="X1485" s="17"/>
      <c r="Y1485" s="17"/>
      <c r="Z1485" s="17"/>
      <c r="AA1485" s="17"/>
      <c r="AB1485" s="17"/>
      <c r="AC1485" s="17"/>
      <c r="AD1485" s="17"/>
      <c r="AE1485" s="17"/>
      <c r="AF1485" s="17"/>
      <c r="AG1485" s="17"/>
      <c r="AH1485" s="17"/>
      <c r="AI1485" s="17"/>
      <c r="AJ1485" s="17"/>
      <c r="AK1485" s="17"/>
      <c r="AL1485" s="17"/>
      <c r="AM1485" s="17"/>
      <c r="AN1485" s="17"/>
      <c r="AO1485" s="17"/>
      <c r="AP1485" s="17"/>
      <c r="AQ1485" s="17"/>
      <c r="AR1485" s="17"/>
      <c r="AS1485" s="17"/>
      <c r="AT1485" s="17"/>
      <c r="AU1485" s="17"/>
      <c r="AV1485" s="17"/>
      <c r="AW1485" s="17"/>
      <c r="AX1485" s="17"/>
      <c r="AY1485" s="17"/>
      <c r="AZ1485" s="17"/>
      <c r="BA1485" s="17"/>
      <c r="BB1485" s="17"/>
      <c r="BC1485" s="17"/>
      <c r="BD1485" s="17"/>
      <c r="BE1485" s="17"/>
      <c r="BF1485" s="17"/>
      <c r="BG1485" s="17"/>
      <c r="BH1485" s="17"/>
      <c r="BI1485" s="17"/>
      <c r="BJ1485" s="17"/>
      <c r="BK1485" s="17"/>
      <c r="BL1485" s="17"/>
      <c r="BM1485" s="17"/>
      <c r="BN1485" s="17"/>
      <c r="BO1485" s="17"/>
      <c r="BP1485" s="17"/>
      <c r="BQ1485" s="17"/>
      <c r="BR1485" s="17"/>
      <c r="BS1485" s="17"/>
      <c r="BT1485" s="17"/>
      <c r="BU1485" s="17"/>
      <c r="BV1485" s="17"/>
      <c r="BW1485" s="17"/>
      <c r="BX1485" s="17"/>
      <c r="BY1485" s="17"/>
      <c r="BZ1485" s="17"/>
      <c r="CA1485" s="17"/>
      <c r="CB1485" s="17"/>
      <c r="CC1485" s="17"/>
      <c r="CD1485" s="17"/>
      <c r="CE1485" s="17"/>
      <c r="CF1485" s="17"/>
      <c r="CG1485" s="17"/>
      <c r="CH1485" s="17"/>
      <c r="CI1485" s="17"/>
      <c r="CJ1485" s="17"/>
      <c r="CK1485" s="17"/>
      <c r="CL1485" s="17"/>
      <c r="CM1485" s="17"/>
      <c r="CN1485" s="17"/>
      <c r="CO1485" s="17"/>
      <c r="CP1485" s="17"/>
      <c r="CQ1485" s="17"/>
      <c r="CR1485" s="17"/>
    </row>
    <row r="1486" spans="2:96" x14ac:dyDescent="0.25">
      <c r="B1486" s="6" t="s">
        <v>636</v>
      </c>
      <c r="C1486" s="17"/>
      <c r="D1486" s="17"/>
      <c r="E1486" s="17"/>
      <c r="F1486" s="17"/>
      <c r="G1486" s="17"/>
      <c r="H1486" s="17"/>
      <c r="I1486" s="17"/>
      <c r="J1486" s="17"/>
      <c r="K1486" s="17"/>
      <c r="L1486" s="17"/>
      <c r="M1486" s="17"/>
      <c r="N1486" s="17"/>
      <c r="O1486" s="17"/>
      <c r="P1486" s="17"/>
      <c r="Q1486" s="17"/>
      <c r="R1486" s="17"/>
      <c r="S1486" s="17"/>
      <c r="T1486" s="17"/>
      <c r="U1486" s="17"/>
      <c r="V1486" s="17"/>
      <c r="W1486" s="17"/>
      <c r="X1486" s="17"/>
      <c r="Y1486" s="17"/>
      <c r="Z1486" s="17"/>
      <c r="AA1486" s="17"/>
      <c r="AB1486" s="17"/>
      <c r="AC1486" s="17"/>
      <c r="AD1486" s="17"/>
      <c r="AE1486" s="17"/>
      <c r="AF1486" s="17"/>
      <c r="AG1486" s="17"/>
      <c r="AH1486" s="17"/>
      <c r="AI1486" s="17"/>
      <c r="AJ1486" s="17"/>
      <c r="AK1486" s="17"/>
      <c r="AL1486" s="17"/>
      <c r="AM1486" s="17"/>
      <c r="AN1486" s="17"/>
      <c r="AO1486" s="17"/>
      <c r="AP1486" s="17"/>
      <c r="AQ1486" s="17"/>
      <c r="AR1486" s="17"/>
      <c r="AS1486" s="17"/>
      <c r="AT1486" s="17"/>
      <c r="AU1486" s="17"/>
      <c r="AV1486" s="17"/>
      <c r="AW1486" s="17"/>
      <c r="AX1486" s="17"/>
      <c r="AY1486" s="17"/>
      <c r="AZ1486" s="17"/>
      <c r="BA1486" s="17"/>
      <c r="BB1486" s="17"/>
      <c r="BC1486" s="17"/>
      <c r="BD1486" s="17"/>
      <c r="BE1486" s="17"/>
      <c r="BF1486" s="17"/>
      <c r="BG1486" s="17"/>
      <c r="BH1486" s="17"/>
      <c r="BI1486" s="17"/>
      <c r="BJ1486" s="17"/>
      <c r="BK1486" s="17"/>
      <c r="BL1486" s="17"/>
      <c r="BM1486" s="17"/>
      <c r="BN1486" s="17"/>
      <c r="BO1486" s="17"/>
      <c r="BP1486" s="17"/>
      <c r="BQ1486" s="17"/>
      <c r="BR1486" s="17"/>
      <c r="BS1486" s="17"/>
      <c r="BT1486" s="17"/>
      <c r="BU1486" s="17"/>
      <c r="BV1486" s="17"/>
      <c r="BW1486" s="17"/>
      <c r="BX1486" s="17"/>
      <c r="BY1486" s="17"/>
      <c r="BZ1486" s="17"/>
      <c r="CA1486" s="17"/>
      <c r="CB1486" s="17"/>
      <c r="CC1486" s="17"/>
      <c r="CD1486" s="17"/>
      <c r="CE1486" s="17"/>
      <c r="CF1486" s="17"/>
      <c r="CG1486" s="17"/>
      <c r="CH1486" s="17"/>
      <c r="CI1486" s="17"/>
      <c r="CJ1486" s="17"/>
      <c r="CK1486" s="17"/>
      <c r="CL1486" s="17"/>
      <c r="CM1486" s="17"/>
      <c r="CN1486" s="17"/>
      <c r="CO1486" s="17"/>
      <c r="CP1486" s="17"/>
      <c r="CQ1486" s="17"/>
      <c r="CR1486" s="17"/>
    </row>
    <row r="1487" spans="2:96" x14ac:dyDescent="0.25">
      <c r="B1487" s="24" t="s">
        <v>535</v>
      </c>
      <c r="C1487" s="17"/>
      <c r="D1487" s="17"/>
      <c r="E1487" s="17"/>
      <c r="F1487" s="17"/>
      <c r="G1487" s="17"/>
      <c r="H1487" s="17"/>
      <c r="I1487" s="17"/>
      <c r="J1487" s="17"/>
      <c r="K1487" s="17"/>
      <c r="L1487" s="17"/>
      <c r="M1487" s="17"/>
      <c r="N1487" s="17"/>
      <c r="O1487" s="17"/>
      <c r="P1487" s="17"/>
      <c r="Q1487" s="17"/>
      <c r="R1487" s="17"/>
      <c r="S1487" s="17"/>
      <c r="T1487" s="17"/>
      <c r="U1487" s="17"/>
      <c r="V1487" s="17"/>
      <c r="W1487" s="17"/>
      <c r="X1487" s="17"/>
      <c r="Y1487" s="17"/>
      <c r="Z1487" s="17"/>
      <c r="AA1487" s="17"/>
      <c r="AB1487" s="17"/>
      <c r="AC1487" s="17"/>
      <c r="AD1487" s="17"/>
      <c r="AE1487" s="17"/>
      <c r="AF1487" s="17"/>
      <c r="AG1487" s="17"/>
      <c r="AH1487" s="17"/>
      <c r="AI1487" s="17"/>
      <c r="AJ1487" s="17"/>
      <c r="AK1487" s="17"/>
      <c r="AL1487" s="17"/>
      <c r="AM1487" s="17"/>
      <c r="AN1487" s="17"/>
      <c r="AO1487" s="17"/>
      <c r="AP1487" s="17"/>
      <c r="AQ1487" s="17"/>
      <c r="AR1487" s="17"/>
      <c r="AS1487" s="17"/>
      <c r="AT1487" s="17"/>
      <c r="AU1487" s="17"/>
      <c r="AV1487" s="17"/>
      <c r="AW1487" s="17"/>
      <c r="AX1487" s="17"/>
      <c r="AY1487" s="17"/>
      <c r="AZ1487" s="17"/>
      <c r="BA1487" s="17"/>
      <c r="BB1487" s="17"/>
      <c r="BC1487" s="17"/>
      <c r="BD1487" s="17"/>
      <c r="BE1487" s="17"/>
      <c r="BF1487" s="17"/>
      <c r="BG1487" s="17"/>
      <c r="BH1487" s="17"/>
      <c r="BI1487" s="17"/>
      <c r="BJ1487" s="17"/>
      <c r="BK1487" s="17"/>
      <c r="BL1487" s="17"/>
      <c r="BM1487" s="17"/>
      <c r="BN1487" s="17"/>
      <c r="BO1487" s="17"/>
      <c r="BP1487" s="17"/>
      <c r="BQ1487" s="17"/>
      <c r="BR1487" s="17"/>
      <c r="BS1487" s="17"/>
      <c r="BT1487" s="17"/>
      <c r="BU1487" s="17"/>
      <c r="BV1487" s="17"/>
      <c r="BW1487" s="17"/>
      <c r="BX1487" s="17"/>
      <c r="BY1487" s="17"/>
      <c r="BZ1487" s="17"/>
      <c r="CA1487" s="17"/>
      <c r="CB1487" s="17"/>
      <c r="CC1487" s="17"/>
      <c r="CD1487" s="17"/>
      <c r="CE1487" s="17"/>
      <c r="CF1487" s="17"/>
      <c r="CG1487" s="17"/>
      <c r="CH1487" s="17"/>
      <c r="CI1487" s="17"/>
      <c r="CJ1487" s="17"/>
      <c r="CK1487" s="17"/>
      <c r="CL1487" s="17"/>
      <c r="CM1487" s="17"/>
      <c r="CN1487" s="17"/>
      <c r="CO1487" s="17"/>
      <c r="CP1487" s="17"/>
      <c r="CQ1487" s="17"/>
      <c r="CR1487" s="17"/>
    </row>
    <row r="1488" spans="2:96" x14ac:dyDescent="0.25">
      <c r="B1488" t="s">
        <v>614</v>
      </c>
      <c r="C1488" s="17">
        <v>9.7012236706118499E-2</v>
      </c>
      <c r="D1488" s="17">
        <v>9.3854294784759998E-2</v>
      </c>
      <c r="E1488" s="17">
        <v>0.100541342521035</v>
      </c>
      <c r="F1488" s="17"/>
      <c r="G1488" s="17">
        <v>0.13605345283652701</v>
      </c>
      <c r="H1488" s="17">
        <v>0.12297492152322401</v>
      </c>
      <c r="I1488" s="17">
        <v>5.6919665250445603E-2</v>
      </c>
      <c r="J1488" s="17">
        <v>0.115525120615802</v>
      </c>
      <c r="K1488" s="17">
        <v>6.2064819879588597E-2</v>
      </c>
      <c r="L1488" s="17">
        <v>9.1686977755989996E-2</v>
      </c>
      <c r="M1488" s="17"/>
      <c r="N1488" s="17">
        <v>9.7401956179842694E-2</v>
      </c>
      <c r="O1488" s="17">
        <v>9.4791839120371604E-2</v>
      </c>
      <c r="P1488" s="17">
        <v>8.6943100940227697E-2</v>
      </c>
      <c r="Q1488" s="17">
        <v>0.108114822928566</v>
      </c>
      <c r="R1488" s="17"/>
      <c r="S1488" s="17">
        <v>0.12270307809166001</v>
      </c>
      <c r="T1488" s="17">
        <v>6.8190714165787203E-2</v>
      </c>
      <c r="U1488" s="17">
        <v>5.9994976167612603E-2</v>
      </c>
      <c r="V1488" s="17">
        <v>8.8481499692954699E-2</v>
      </c>
      <c r="W1488" s="17">
        <v>0.10328990408308</v>
      </c>
      <c r="X1488" s="17">
        <v>5.09954682212908E-2</v>
      </c>
      <c r="Y1488" s="17">
        <v>8.8655338299436795E-2</v>
      </c>
      <c r="Z1488" s="17">
        <v>0.18761123798155699</v>
      </c>
      <c r="AA1488" s="17">
        <v>0.14243576032814001</v>
      </c>
      <c r="AB1488" s="17">
        <v>9.8539303319256602E-2</v>
      </c>
      <c r="AC1488" s="17">
        <v>7.8373233100734102E-2</v>
      </c>
      <c r="AD1488" s="17">
        <v>0.12965696023536399</v>
      </c>
      <c r="AE1488" s="17"/>
      <c r="AF1488" s="17">
        <v>0.118960052943536</v>
      </c>
      <c r="AG1488" s="17">
        <v>0.104127371722624</v>
      </c>
      <c r="AH1488" s="17">
        <v>0.12746882269329801</v>
      </c>
      <c r="AI1488" s="17">
        <v>0.121010433508093</v>
      </c>
      <c r="AJ1488" s="17">
        <v>5.0848259471124098E-2</v>
      </c>
      <c r="AK1488" s="17"/>
      <c r="AL1488" s="17">
        <v>0.15784449900879599</v>
      </c>
      <c r="AM1488" s="17">
        <v>9.4563536421479799E-2</v>
      </c>
      <c r="AN1488" s="17">
        <v>8.2431106228281398E-2</v>
      </c>
      <c r="AO1488" s="17"/>
      <c r="AP1488" s="17">
        <v>7.8929302082992994E-2</v>
      </c>
      <c r="AQ1488" s="17">
        <v>8.7167248166986996E-2</v>
      </c>
      <c r="AR1488" s="17">
        <v>0.111169988551517</v>
      </c>
      <c r="AS1488" s="17">
        <v>0.16162219113401399</v>
      </c>
      <c r="AT1488" s="17">
        <v>0</v>
      </c>
      <c r="AU1488" s="17"/>
      <c r="AV1488" s="17">
        <v>0</v>
      </c>
      <c r="AW1488" s="17">
        <v>0.15471473641997199</v>
      </c>
      <c r="AX1488" s="17">
        <v>7.8145657699172005E-2</v>
      </c>
      <c r="AY1488" s="17">
        <v>0.12565144908950099</v>
      </c>
      <c r="AZ1488" s="17">
        <v>9.0037606852105795E-2</v>
      </c>
      <c r="BA1488" s="17">
        <v>6.34326493125804E-2</v>
      </c>
      <c r="BB1488" s="17">
        <v>6.5604409102744204E-2</v>
      </c>
      <c r="BC1488" s="17">
        <v>6.75087286381547E-2</v>
      </c>
      <c r="BD1488" s="17">
        <v>0.100626767649333</v>
      </c>
      <c r="BE1488" s="17">
        <v>0.160375260042808</v>
      </c>
      <c r="BF1488" s="17">
        <v>8.0231418418398107E-2</v>
      </c>
      <c r="BG1488" s="17">
        <v>0.16624344494646201</v>
      </c>
      <c r="BH1488" s="17">
        <v>9.8729611626488301E-2</v>
      </c>
      <c r="BI1488" s="17">
        <v>0.12526309969142899</v>
      </c>
      <c r="BJ1488" s="17">
        <v>5.2253599151476503E-2</v>
      </c>
      <c r="BK1488" s="17">
        <v>0.13638248444089601</v>
      </c>
      <c r="BL1488" s="17"/>
      <c r="BM1488" s="17">
        <v>0.12640699755063201</v>
      </c>
      <c r="BN1488" s="17">
        <v>8.3825015036435704E-2</v>
      </c>
      <c r="BO1488" s="17">
        <v>0.11435206184937299</v>
      </c>
      <c r="BP1488" s="17">
        <v>8.3991775481501205E-2</v>
      </c>
      <c r="BQ1488" s="17">
        <v>6.5771674662205404E-2</v>
      </c>
      <c r="BR1488" s="17">
        <v>9.9647867117110003E-2</v>
      </c>
      <c r="BS1488" s="17"/>
      <c r="BT1488" s="17">
        <v>0.106228521490512</v>
      </c>
      <c r="BU1488" s="17">
        <v>8.0808758626791002E-2</v>
      </c>
      <c r="BV1488" s="17"/>
      <c r="BW1488" s="17">
        <v>0.103549104309823</v>
      </c>
      <c r="BX1488" s="17">
        <v>9.5564986505234498E-2</v>
      </c>
      <c r="BY1488" s="17"/>
      <c r="BZ1488" s="17">
        <v>9.0987229440201198E-2</v>
      </c>
      <c r="CA1488" s="17">
        <v>0.110950385490436</v>
      </c>
      <c r="CB1488" s="17">
        <v>0.17137462359001099</v>
      </c>
      <c r="CC1488" s="17"/>
      <c r="CD1488" s="17">
        <v>9.0618281196228001E-2</v>
      </c>
      <c r="CE1488" s="17">
        <v>0.13642887865922601</v>
      </c>
      <c r="CF1488" s="17">
        <v>9.1434682621421307E-2</v>
      </c>
      <c r="CG1488" s="17"/>
      <c r="CH1488" s="17">
        <v>8.6205152510993296E-2</v>
      </c>
      <c r="CI1488" s="17">
        <v>0.163877717493666</v>
      </c>
      <c r="CJ1488" s="17">
        <v>7.7069476981737994E-2</v>
      </c>
      <c r="CK1488" s="17"/>
      <c r="CL1488" s="17">
        <v>9.7611747720905806E-2</v>
      </c>
      <c r="CM1488" s="17">
        <v>9.9374696912279195E-2</v>
      </c>
      <c r="CN1488" s="17"/>
      <c r="CO1488" s="17">
        <v>0.199291472193456</v>
      </c>
      <c r="CP1488" s="17">
        <v>9.9248273606864806E-2</v>
      </c>
      <c r="CQ1488" s="17">
        <v>9.3192067625872899E-2</v>
      </c>
      <c r="CR1488" s="17">
        <v>6.5147947478711707E-2</v>
      </c>
    </row>
    <row r="1489" spans="2:96" x14ac:dyDescent="0.25">
      <c r="B1489" t="s">
        <v>615</v>
      </c>
      <c r="C1489" s="17">
        <v>0.41216103263339998</v>
      </c>
      <c r="D1489" s="17">
        <v>0.413474870206965</v>
      </c>
      <c r="E1489" s="17">
        <v>0.41267460518916799</v>
      </c>
      <c r="F1489" s="17"/>
      <c r="G1489" s="17">
        <v>0.42483425759501398</v>
      </c>
      <c r="H1489" s="17">
        <v>0.40021386918720198</v>
      </c>
      <c r="I1489" s="17">
        <v>0.43985055539666301</v>
      </c>
      <c r="J1489" s="17">
        <v>0.39596835849130002</v>
      </c>
      <c r="K1489" s="17">
        <v>0.38095364343968902</v>
      </c>
      <c r="L1489" s="17">
        <v>0.42704194129558698</v>
      </c>
      <c r="M1489" s="17"/>
      <c r="N1489" s="17">
        <v>0.46687082941837099</v>
      </c>
      <c r="O1489" s="17">
        <v>0.45219754183764899</v>
      </c>
      <c r="P1489" s="17">
        <v>0.40318774831959298</v>
      </c>
      <c r="Q1489" s="17">
        <v>0.32203212080987598</v>
      </c>
      <c r="R1489" s="17"/>
      <c r="S1489" s="17">
        <v>0.43134606632019501</v>
      </c>
      <c r="T1489" s="17">
        <v>0.51818309697073495</v>
      </c>
      <c r="U1489" s="17">
        <v>0.48621875478673099</v>
      </c>
      <c r="V1489" s="17">
        <v>0.44914891405019203</v>
      </c>
      <c r="W1489" s="17">
        <v>0.33984454482258197</v>
      </c>
      <c r="X1489" s="17">
        <v>0.38771460696954102</v>
      </c>
      <c r="Y1489" s="17">
        <v>0.360455646207898</v>
      </c>
      <c r="Z1489" s="17">
        <v>0.352465531939054</v>
      </c>
      <c r="AA1489" s="17">
        <v>0.37228521429363598</v>
      </c>
      <c r="AB1489" s="17">
        <v>0.407009806375701</v>
      </c>
      <c r="AC1489" s="17">
        <v>0.38980404135701602</v>
      </c>
      <c r="AD1489" s="17">
        <v>0.195111379026527</v>
      </c>
      <c r="AE1489" s="17"/>
      <c r="AF1489" s="17">
        <v>0.435816264827731</v>
      </c>
      <c r="AG1489" s="17">
        <v>0.396526318912446</v>
      </c>
      <c r="AH1489" s="17">
        <v>0.53223355323433896</v>
      </c>
      <c r="AI1489" s="17">
        <v>0.37849553821777498</v>
      </c>
      <c r="AJ1489" s="17">
        <v>0.36222952178323697</v>
      </c>
      <c r="AK1489" s="17"/>
      <c r="AL1489" s="17">
        <v>0.46547002293343698</v>
      </c>
      <c r="AM1489" s="17">
        <v>0.409794153284816</v>
      </c>
      <c r="AN1489" s="17">
        <v>0.43003163249575999</v>
      </c>
      <c r="AO1489" s="17"/>
      <c r="AP1489" s="17">
        <v>0.37521927676111999</v>
      </c>
      <c r="AQ1489" s="17">
        <v>0.42455256247762801</v>
      </c>
      <c r="AR1489" s="17">
        <v>0.42298798029010498</v>
      </c>
      <c r="AS1489" s="17">
        <v>0.42746576842642697</v>
      </c>
      <c r="AT1489" s="17">
        <v>0.469130630082219</v>
      </c>
      <c r="AU1489" s="17"/>
      <c r="AV1489" s="17">
        <v>0</v>
      </c>
      <c r="AW1489" s="17">
        <v>0.390937060123487</v>
      </c>
      <c r="AX1489" s="17">
        <v>0.37916000347477602</v>
      </c>
      <c r="AY1489" s="17">
        <v>0.294499777416945</v>
      </c>
      <c r="AZ1489" s="17">
        <v>0.37908837739058099</v>
      </c>
      <c r="BA1489" s="17">
        <v>0.47397402984579401</v>
      </c>
      <c r="BB1489" s="17">
        <v>0.47041186342157099</v>
      </c>
      <c r="BC1489" s="17">
        <v>0.50109628241798299</v>
      </c>
      <c r="BD1489" s="17">
        <v>0.37160413516743102</v>
      </c>
      <c r="BE1489" s="17">
        <v>0.36491685762465698</v>
      </c>
      <c r="BF1489" s="17">
        <v>0.41323977761890301</v>
      </c>
      <c r="BG1489" s="17">
        <v>0.437286641275699</v>
      </c>
      <c r="BH1489" s="17">
        <v>0.47358208801590201</v>
      </c>
      <c r="BI1489" s="17">
        <v>0.42340182646156599</v>
      </c>
      <c r="BJ1489" s="17">
        <v>0.44468793325186901</v>
      </c>
      <c r="BK1489" s="17">
        <v>0.54234370465071702</v>
      </c>
      <c r="BL1489" s="17"/>
      <c r="BM1489" s="17">
        <v>0.41914274208903501</v>
      </c>
      <c r="BN1489" s="17">
        <v>0.41418808361732401</v>
      </c>
      <c r="BO1489" s="17">
        <v>0.40897653052142002</v>
      </c>
      <c r="BP1489" s="17">
        <v>0.43111009979417098</v>
      </c>
      <c r="BQ1489" s="17">
        <v>0.41282075132859802</v>
      </c>
      <c r="BR1489" s="17">
        <v>0.31354309853177198</v>
      </c>
      <c r="BS1489" s="17"/>
      <c r="BT1489" s="17">
        <v>0.41314560624528801</v>
      </c>
      <c r="BU1489" s="17">
        <v>0.41846890985729801</v>
      </c>
      <c r="BV1489" s="17"/>
      <c r="BW1489" s="17">
        <v>0.43688909441926399</v>
      </c>
      <c r="BX1489" s="17">
        <v>0.42076454462493901</v>
      </c>
      <c r="BY1489" s="17"/>
      <c r="BZ1489" s="17">
        <v>0.417874708213472</v>
      </c>
      <c r="CA1489" s="17">
        <v>0.38077854476398798</v>
      </c>
      <c r="CB1489" s="17">
        <v>0.43374585575386199</v>
      </c>
      <c r="CC1489" s="17"/>
      <c r="CD1489" s="17">
        <v>0.442597887730456</v>
      </c>
      <c r="CE1489" s="17">
        <v>0.30416045644391498</v>
      </c>
      <c r="CF1489" s="17">
        <v>0.40461642413178101</v>
      </c>
      <c r="CG1489" s="17"/>
      <c r="CH1489" s="17">
        <v>0.43353654070235098</v>
      </c>
      <c r="CI1489" s="17">
        <v>0.36616759801286802</v>
      </c>
      <c r="CJ1489" s="17">
        <v>0.30816120394226998</v>
      </c>
      <c r="CK1489" s="17"/>
      <c r="CL1489" s="17">
        <v>0.43728927558465502</v>
      </c>
      <c r="CM1489" s="17">
        <v>0.39852874313704501</v>
      </c>
      <c r="CN1489" s="17"/>
      <c r="CO1489" s="17">
        <v>0.59357795381935297</v>
      </c>
      <c r="CP1489" s="17">
        <v>0.483839135325137</v>
      </c>
      <c r="CQ1489" s="17">
        <v>0.36554897243157802</v>
      </c>
      <c r="CR1489" s="17">
        <v>0.30121905205005101</v>
      </c>
    </row>
    <row r="1490" spans="2:96" x14ac:dyDescent="0.25">
      <c r="B1490" t="s">
        <v>616</v>
      </c>
      <c r="C1490" s="17">
        <v>0.28769789916807698</v>
      </c>
      <c r="D1490" s="17">
        <v>0.28746604322374297</v>
      </c>
      <c r="E1490" s="17">
        <v>0.28705348119855301</v>
      </c>
      <c r="F1490" s="17"/>
      <c r="G1490" s="17">
        <v>0.24004051235510901</v>
      </c>
      <c r="H1490" s="17">
        <v>0.29805782465825997</v>
      </c>
      <c r="I1490" s="17">
        <v>0.29442178683496201</v>
      </c>
      <c r="J1490" s="17">
        <v>0.26920490195567298</v>
      </c>
      <c r="K1490" s="17">
        <v>0.27764078365818001</v>
      </c>
      <c r="L1490" s="17">
        <v>0.32752420409710398</v>
      </c>
      <c r="M1490" s="17"/>
      <c r="N1490" s="17">
        <v>0.28231824816130102</v>
      </c>
      <c r="O1490" s="17">
        <v>0.272061844341839</v>
      </c>
      <c r="P1490" s="17">
        <v>0.31184955342326298</v>
      </c>
      <c r="Q1490" s="17">
        <v>0.28955526863140202</v>
      </c>
      <c r="R1490" s="17"/>
      <c r="S1490" s="17">
        <v>0.27136540239377599</v>
      </c>
      <c r="T1490" s="17">
        <v>0.242750107433126</v>
      </c>
      <c r="U1490" s="17">
        <v>0.278812706051839</v>
      </c>
      <c r="V1490" s="17">
        <v>0.26511960227849801</v>
      </c>
      <c r="W1490" s="17">
        <v>0.30614078650493598</v>
      </c>
      <c r="X1490" s="17">
        <v>0.35385330203017701</v>
      </c>
      <c r="Y1490" s="17">
        <v>0.30605217772274501</v>
      </c>
      <c r="Z1490" s="17">
        <v>0.29060922352630503</v>
      </c>
      <c r="AA1490" s="17">
        <v>0.35190755620014202</v>
      </c>
      <c r="AB1490" s="17">
        <v>0.25832612277388201</v>
      </c>
      <c r="AC1490" s="17">
        <v>0.23069484354391301</v>
      </c>
      <c r="AD1490" s="17">
        <v>0.31157929974002302</v>
      </c>
      <c r="AE1490" s="17"/>
      <c r="AF1490" s="17">
        <v>0.317596040341595</v>
      </c>
      <c r="AG1490" s="17">
        <v>0.2484333854153</v>
      </c>
      <c r="AH1490" s="17">
        <v>0.17770571671002</v>
      </c>
      <c r="AI1490" s="17">
        <v>0.18644573719770199</v>
      </c>
      <c r="AJ1490" s="17">
        <v>0.372394542511227</v>
      </c>
      <c r="AK1490" s="17"/>
      <c r="AL1490" s="17">
        <v>0.27400612780420702</v>
      </c>
      <c r="AM1490" s="17">
        <v>0.259175493375913</v>
      </c>
      <c r="AN1490" s="17">
        <v>0.22551056979530301</v>
      </c>
      <c r="AO1490" s="17"/>
      <c r="AP1490" s="17">
        <v>0.33124629311155201</v>
      </c>
      <c r="AQ1490" s="17">
        <v>0.27299546927117002</v>
      </c>
      <c r="AR1490" s="17">
        <v>0.276729653339642</v>
      </c>
      <c r="AS1490" s="17">
        <v>0.256164985747662</v>
      </c>
      <c r="AT1490" s="17">
        <v>0.35041137578622</v>
      </c>
      <c r="AU1490" s="17"/>
      <c r="AV1490" s="17">
        <v>0.60486700236920499</v>
      </c>
      <c r="AW1490" s="17">
        <v>0.20633611740292901</v>
      </c>
      <c r="AX1490" s="17">
        <v>0.27329448173881699</v>
      </c>
      <c r="AY1490" s="17">
        <v>0.30581442654323499</v>
      </c>
      <c r="AZ1490" s="17">
        <v>0.33085493860784998</v>
      </c>
      <c r="BA1490" s="17">
        <v>0.20747288375182499</v>
      </c>
      <c r="BB1490" s="17">
        <v>0.26874665768579098</v>
      </c>
      <c r="BC1490" s="17">
        <v>0.24908497003000901</v>
      </c>
      <c r="BD1490" s="17">
        <v>0.40349022228796599</v>
      </c>
      <c r="BE1490" s="17">
        <v>0.30028135389252902</v>
      </c>
      <c r="BF1490" s="17">
        <v>0.28736819857784401</v>
      </c>
      <c r="BG1490" s="17">
        <v>0.19588219785078501</v>
      </c>
      <c r="BH1490" s="17">
        <v>0.37281250436574198</v>
      </c>
      <c r="BI1490" s="17">
        <v>0.24442411906884701</v>
      </c>
      <c r="BJ1490" s="17">
        <v>0.43344037609017599</v>
      </c>
      <c r="BK1490" s="17">
        <v>0.25322243874456901</v>
      </c>
      <c r="BL1490" s="17"/>
      <c r="BM1490" s="17">
        <v>0.25510852385496602</v>
      </c>
      <c r="BN1490" s="17">
        <v>0.28419209375502602</v>
      </c>
      <c r="BO1490" s="17">
        <v>0.32549741382084801</v>
      </c>
      <c r="BP1490" s="17">
        <v>0.257879531859531</v>
      </c>
      <c r="BQ1490" s="17">
        <v>0.273395913385309</v>
      </c>
      <c r="BR1490" s="17">
        <v>0.47165158825120901</v>
      </c>
      <c r="BS1490" s="17"/>
      <c r="BT1490" s="17">
        <v>0.28144046425714297</v>
      </c>
      <c r="BU1490" s="17">
        <v>0.29395686317668801</v>
      </c>
      <c r="BV1490" s="17"/>
      <c r="BW1490" s="17">
        <v>0.27270289724873598</v>
      </c>
      <c r="BX1490" s="17">
        <v>0.28896565353140802</v>
      </c>
      <c r="BY1490" s="17"/>
      <c r="BZ1490" s="17">
        <v>0.28475400278504298</v>
      </c>
      <c r="CA1490" s="17">
        <v>0.29674661105570699</v>
      </c>
      <c r="CB1490" s="17">
        <v>0.22646098964563899</v>
      </c>
      <c r="CC1490" s="17"/>
      <c r="CD1490" s="17">
        <v>0.28486957493461101</v>
      </c>
      <c r="CE1490" s="17">
        <v>0.30208255073757301</v>
      </c>
      <c r="CF1490" s="17">
        <v>0.23670977911136001</v>
      </c>
      <c r="CG1490" s="17"/>
      <c r="CH1490" s="17">
        <v>0.28293148237292198</v>
      </c>
      <c r="CI1490" s="17">
        <v>0.248232653432545</v>
      </c>
      <c r="CJ1490" s="17">
        <v>0.39534654427502097</v>
      </c>
      <c r="CK1490" s="17"/>
      <c r="CL1490" s="17">
        <v>0.27077329188322002</v>
      </c>
      <c r="CM1490" s="17">
        <v>0.30779661528347801</v>
      </c>
      <c r="CN1490" s="17"/>
      <c r="CO1490" s="17">
        <v>0.122056144891414</v>
      </c>
      <c r="CP1490" s="17">
        <v>0.26251335534373399</v>
      </c>
      <c r="CQ1490" s="17">
        <v>0.33320366220744302</v>
      </c>
      <c r="CR1490" s="17">
        <v>0.31153507306610201</v>
      </c>
    </row>
    <row r="1491" spans="2:96" x14ac:dyDescent="0.25">
      <c r="B1491" t="s">
        <v>617</v>
      </c>
      <c r="C1491" s="17">
        <v>9.18135159929723E-2</v>
      </c>
      <c r="D1491" s="17">
        <v>8.9482717810317497E-2</v>
      </c>
      <c r="E1491" s="17">
        <v>9.4506776352650201E-2</v>
      </c>
      <c r="F1491" s="17"/>
      <c r="G1491" s="17">
        <v>9.9076166330597598E-2</v>
      </c>
      <c r="H1491" s="17">
        <v>7.7287324463716903E-2</v>
      </c>
      <c r="I1491" s="17">
        <v>7.1924526291316501E-2</v>
      </c>
      <c r="J1491" s="17">
        <v>0.12690446628360799</v>
      </c>
      <c r="K1491" s="17">
        <v>0.14078307554608799</v>
      </c>
      <c r="L1491" s="17">
        <v>5.0424653323372502E-2</v>
      </c>
      <c r="M1491" s="17"/>
      <c r="N1491" s="17">
        <v>7.2866395884563298E-2</v>
      </c>
      <c r="O1491" s="17">
        <v>0.10832073872990799</v>
      </c>
      <c r="P1491" s="17">
        <v>9.0318848286566694E-2</v>
      </c>
      <c r="Q1491" s="17">
        <v>9.5916462005664005E-2</v>
      </c>
      <c r="R1491" s="17"/>
      <c r="S1491" s="17">
        <v>8.4498044344338302E-2</v>
      </c>
      <c r="T1491" s="17">
        <v>0.103342377297153</v>
      </c>
      <c r="U1491" s="17">
        <v>5.2871772186260199E-2</v>
      </c>
      <c r="V1491" s="17">
        <v>9.3048085860416199E-2</v>
      </c>
      <c r="W1491" s="17">
        <v>9.9525894777115195E-2</v>
      </c>
      <c r="X1491" s="17">
        <v>0.107175700337832</v>
      </c>
      <c r="Y1491" s="17">
        <v>0.114466034439116</v>
      </c>
      <c r="Z1491" s="17">
        <v>5.9847359058720198E-2</v>
      </c>
      <c r="AA1491" s="17">
        <v>6.8093623915911103E-2</v>
      </c>
      <c r="AB1491" s="17">
        <v>0.10360815117264301</v>
      </c>
      <c r="AC1491" s="17">
        <v>0.12702414727401001</v>
      </c>
      <c r="AD1491" s="17">
        <v>8.9669768937600397E-2</v>
      </c>
      <c r="AE1491" s="17"/>
      <c r="AF1491" s="17">
        <v>6.7840728497422897E-2</v>
      </c>
      <c r="AG1491" s="17">
        <v>0.13668367535855999</v>
      </c>
      <c r="AH1491" s="17">
        <v>0.10206486083923599</v>
      </c>
      <c r="AI1491" s="17">
        <v>6.61543937135598E-2</v>
      </c>
      <c r="AJ1491" s="17">
        <v>6.7060849495323996E-2</v>
      </c>
      <c r="AK1491" s="17"/>
      <c r="AL1491" s="17">
        <v>5.5937151299825398E-2</v>
      </c>
      <c r="AM1491" s="17">
        <v>0.12559629713450801</v>
      </c>
      <c r="AN1491" s="17">
        <v>0.11768006973037901</v>
      </c>
      <c r="AO1491" s="17"/>
      <c r="AP1491" s="17">
        <v>0.101714729360777</v>
      </c>
      <c r="AQ1491" s="17">
        <v>7.4660717172995605E-2</v>
      </c>
      <c r="AR1491" s="17">
        <v>9.7745748530679993E-2</v>
      </c>
      <c r="AS1491" s="17">
        <v>4.7231349749251E-2</v>
      </c>
      <c r="AT1491" s="17">
        <v>6.5708507447383699E-2</v>
      </c>
      <c r="AU1491" s="17"/>
      <c r="AV1491" s="17">
        <v>0</v>
      </c>
      <c r="AW1491" s="17">
        <v>0.102619127470819</v>
      </c>
      <c r="AX1491" s="17">
        <v>7.56044667498222E-2</v>
      </c>
      <c r="AY1491" s="17">
        <v>0.14119135497243601</v>
      </c>
      <c r="AZ1491" s="17">
        <v>0.100085353705096</v>
      </c>
      <c r="BA1491" s="17">
        <v>0.11044744506452001</v>
      </c>
      <c r="BB1491" s="17">
        <v>0.127683920814504</v>
      </c>
      <c r="BC1491" s="17">
        <v>9.5491945747766593E-2</v>
      </c>
      <c r="BD1491" s="17">
        <v>8.4468332544983399E-2</v>
      </c>
      <c r="BE1491" s="17">
        <v>5.93950119809434E-2</v>
      </c>
      <c r="BF1491" s="17">
        <v>0.10732060990556</v>
      </c>
      <c r="BG1491" s="17">
        <v>6.0798875852116699E-2</v>
      </c>
      <c r="BH1491" s="17">
        <v>0</v>
      </c>
      <c r="BI1491" s="17">
        <v>0.102065325612425</v>
      </c>
      <c r="BJ1491" s="17">
        <v>6.9618091506478297E-2</v>
      </c>
      <c r="BK1491" s="17">
        <v>4.24445919033739E-2</v>
      </c>
      <c r="BL1491" s="17"/>
      <c r="BM1491" s="17">
        <v>8.8478549390751504E-2</v>
      </c>
      <c r="BN1491" s="17">
        <v>0.11600121450703001</v>
      </c>
      <c r="BO1491" s="17">
        <v>8.1282400198853799E-2</v>
      </c>
      <c r="BP1491" s="17">
        <v>7.3697934112295402E-2</v>
      </c>
      <c r="BQ1491" s="17">
        <v>0.11087241916288799</v>
      </c>
      <c r="BR1491" s="17">
        <v>3.4521512537296503E-2</v>
      </c>
      <c r="BS1491" s="17"/>
      <c r="BT1491" s="17">
        <v>9.6636575958402901E-2</v>
      </c>
      <c r="BU1491" s="17">
        <v>8.8242297665789102E-2</v>
      </c>
      <c r="BV1491" s="17"/>
      <c r="BW1491" s="17">
        <v>8.4992094136702806E-2</v>
      </c>
      <c r="BX1491" s="17">
        <v>9.8356772867993797E-2</v>
      </c>
      <c r="BY1491" s="17"/>
      <c r="BZ1491" s="17">
        <v>9.4339699122975101E-2</v>
      </c>
      <c r="CA1491" s="17">
        <v>9.0483494564957107E-2</v>
      </c>
      <c r="CB1491" s="17">
        <v>8.9766725422145394E-2</v>
      </c>
      <c r="CC1491" s="17"/>
      <c r="CD1491" s="17">
        <v>8.4752044812593005E-2</v>
      </c>
      <c r="CE1491" s="17">
        <v>0.115046815846174</v>
      </c>
      <c r="CF1491" s="17">
        <v>0.12692041839103199</v>
      </c>
      <c r="CG1491" s="17"/>
      <c r="CH1491" s="17">
        <v>9.0628551190131898E-2</v>
      </c>
      <c r="CI1491" s="17">
        <v>9.19154629307984E-2</v>
      </c>
      <c r="CJ1491" s="17">
        <v>0.10652525180557</v>
      </c>
      <c r="CK1491" s="17"/>
      <c r="CL1491" s="17">
        <v>8.8292498938749298E-2</v>
      </c>
      <c r="CM1491" s="17">
        <v>8.8831169905367505E-2</v>
      </c>
      <c r="CN1491" s="17"/>
      <c r="CO1491" s="17">
        <v>5.34180190880158E-2</v>
      </c>
      <c r="CP1491" s="17">
        <v>6.4744011458162207E-2</v>
      </c>
      <c r="CQ1491" s="17">
        <v>8.6503330341099596E-2</v>
      </c>
      <c r="CR1491" s="17">
        <v>0.162408778514219</v>
      </c>
    </row>
    <row r="1492" spans="2:96" x14ac:dyDescent="0.25">
      <c r="B1492" t="s">
        <v>618</v>
      </c>
      <c r="C1492" s="17">
        <v>5.3142440558646503E-2</v>
      </c>
      <c r="D1492" s="17">
        <v>6.6333690255006003E-2</v>
      </c>
      <c r="E1492" s="17">
        <v>4.0408256060756098E-2</v>
      </c>
      <c r="F1492" s="17"/>
      <c r="G1492" s="17">
        <v>6.5571831726721694E-2</v>
      </c>
      <c r="H1492" s="17">
        <v>3.9087609436581398E-2</v>
      </c>
      <c r="I1492" s="17">
        <v>7.26455212247617E-2</v>
      </c>
      <c r="J1492" s="17">
        <v>5.0571640983740201E-2</v>
      </c>
      <c r="K1492" s="17">
        <v>5.2512827493544703E-2</v>
      </c>
      <c r="L1492" s="17">
        <v>4.32883438599663E-2</v>
      </c>
      <c r="M1492" s="17"/>
      <c r="N1492" s="17">
        <v>5.9891634963607401E-2</v>
      </c>
      <c r="O1492" s="17">
        <v>4.39194590813499E-2</v>
      </c>
      <c r="P1492" s="17">
        <v>3.6388279377572601E-2</v>
      </c>
      <c r="Q1492" s="17">
        <v>6.98404425583595E-2</v>
      </c>
      <c r="R1492" s="17"/>
      <c r="S1492" s="17">
        <v>5.6281544699215001E-2</v>
      </c>
      <c r="T1492" s="17">
        <v>3.6095011357572197E-2</v>
      </c>
      <c r="U1492" s="17">
        <v>1.10407928867996E-2</v>
      </c>
      <c r="V1492" s="17">
        <v>4.2908590865992399E-2</v>
      </c>
      <c r="W1492" s="17">
        <v>8.1281684223363404E-2</v>
      </c>
      <c r="X1492" s="17">
        <v>2.6964880487115799E-2</v>
      </c>
      <c r="Y1492" s="17">
        <v>5.7109583425969397E-2</v>
      </c>
      <c r="Z1492" s="17">
        <v>5.2688727138945499E-2</v>
      </c>
      <c r="AA1492" s="17">
        <v>4.2561528878361898E-2</v>
      </c>
      <c r="AB1492" s="17">
        <v>4.1418097239731597E-2</v>
      </c>
      <c r="AC1492" s="17">
        <v>0.13758618744697901</v>
      </c>
      <c r="AD1492" s="17">
        <v>0.19797658729089601</v>
      </c>
      <c r="AE1492" s="17"/>
      <c r="AF1492" s="17">
        <v>2.77792795223233E-2</v>
      </c>
      <c r="AG1492" s="17">
        <v>6.6838813087308505E-2</v>
      </c>
      <c r="AH1492" s="17">
        <v>1.9708786265655601E-2</v>
      </c>
      <c r="AI1492" s="17">
        <v>0.18952987404886101</v>
      </c>
      <c r="AJ1492" s="17">
        <v>5.0722596456996498E-2</v>
      </c>
      <c r="AK1492" s="17"/>
      <c r="AL1492" s="17">
        <v>8.2305020161190096E-3</v>
      </c>
      <c r="AM1492" s="17">
        <v>6.7761557879596201E-2</v>
      </c>
      <c r="AN1492" s="17">
        <v>9.1553530390397694E-2</v>
      </c>
      <c r="AO1492" s="17"/>
      <c r="AP1492" s="17">
        <v>5.4304639981311E-2</v>
      </c>
      <c r="AQ1492" s="17">
        <v>6.1308444773952302E-2</v>
      </c>
      <c r="AR1492" s="17">
        <v>4.0698617125901101E-2</v>
      </c>
      <c r="AS1492" s="17">
        <v>8.5286109734700494E-2</v>
      </c>
      <c r="AT1492" s="17">
        <v>0.114749486684178</v>
      </c>
      <c r="AU1492" s="17"/>
      <c r="AV1492" s="17">
        <v>0</v>
      </c>
      <c r="AW1492" s="17">
        <v>6.8308037801387195E-2</v>
      </c>
      <c r="AX1492" s="17">
        <v>6.06902089277222E-2</v>
      </c>
      <c r="AY1492" s="17">
        <v>8.9903863235581902E-2</v>
      </c>
      <c r="AZ1492" s="17">
        <v>2.17408113920581E-2</v>
      </c>
      <c r="BA1492" s="17">
        <v>6.1187291133061802E-2</v>
      </c>
      <c r="BB1492" s="17">
        <v>3.4541252605715701E-2</v>
      </c>
      <c r="BC1492" s="17">
        <v>4.8725226561268903E-2</v>
      </c>
      <c r="BD1492" s="17">
        <v>2.61701328835817E-2</v>
      </c>
      <c r="BE1492" s="17">
        <v>9.4295239016918997E-2</v>
      </c>
      <c r="BF1492" s="17">
        <v>5.5768518373877599E-2</v>
      </c>
      <c r="BG1492" s="17">
        <v>0.116617435297966</v>
      </c>
      <c r="BH1492" s="17">
        <v>5.4875795991867697E-2</v>
      </c>
      <c r="BI1492" s="17">
        <v>4.7643047610879397E-2</v>
      </c>
      <c r="BJ1492" s="17">
        <v>0</v>
      </c>
      <c r="BK1492" s="17">
        <v>0</v>
      </c>
      <c r="BL1492" s="17"/>
      <c r="BM1492" s="17">
        <v>6.2055321823478199E-2</v>
      </c>
      <c r="BN1492" s="17">
        <v>6.14926924962724E-2</v>
      </c>
      <c r="BO1492" s="17">
        <v>8.8391997613922694E-3</v>
      </c>
      <c r="BP1492" s="17">
        <v>6.5311294945436194E-2</v>
      </c>
      <c r="BQ1492" s="17">
        <v>4.8809341412947897E-2</v>
      </c>
      <c r="BR1492" s="17">
        <v>5.92406431357528E-2</v>
      </c>
      <c r="BS1492" s="17"/>
      <c r="BT1492" s="17">
        <v>5.81721535425445E-2</v>
      </c>
      <c r="BU1492" s="17">
        <v>4.2704208214345701E-2</v>
      </c>
      <c r="BV1492" s="17"/>
      <c r="BW1492" s="17">
        <v>6.1016795546537002E-2</v>
      </c>
      <c r="BX1492" s="17">
        <v>5.0919702539338599E-2</v>
      </c>
      <c r="BY1492" s="17"/>
      <c r="BZ1492" s="17">
        <v>5.3167711300517999E-2</v>
      </c>
      <c r="CA1492" s="17">
        <v>5.9340870798171401E-2</v>
      </c>
      <c r="CB1492" s="17">
        <v>5.2438870822158701E-2</v>
      </c>
      <c r="CC1492" s="17"/>
      <c r="CD1492" s="17">
        <v>4.6102543127063099E-2</v>
      </c>
      <c r="CE1492" s="17">
        <v>5.6266256167164901E-2</v>
      </c>
      <c r="CF1492" s="17">
        <v>0.140318695744406</v>
      </c>
      <c r="CG1492" s="17"/>
      <c r="CH1492" s="17">
        <v>5.40603062624418E-2</v>
      </c>
      <c r="CI1492" s="17">
        <v>3.7300840814995302E-2</v>
      </c>
      <c r="CJ1492" s="17">
        <v>8.6132800217098501E-2</v>
      </c>
      <c r="CK1492" s="17"/>
      <c r="CL1492" s="17">
        <v>5.91874027519377E-2</v>
      </c>
      <c r="CM1492" s="17">
        <v>4.85099085435233E-2</v>
      </c>
      <c r="CN1492" s="17"/>
      <c r="CO1492" s="17">
        <v>0</v>
      </c>
      <c r="CP1492" s="17">
        <v>4.3271847403059498E-2</v>
      </c>
      <c r="CQ1492" s="17">
        <v>5.6151660869851398E-2</v>
      </c>
      <c r="CR1492" s="17">
        <v>8.3639487004365604E-2</v>
      </c>
    </row>
    <row r="1493" spans="2:96" x14ac:dyDescent="0.25">
      <c r="B1493" t="s">
        <v>152</v>
      </c>
      <c r="C1493" s="17">
        <v>5.8172874940785803E-2</v>
      </c>
      <c r="D1493" s="17">
        <v>4.9388383719208097E-2</v>
      </c>
      <c r="E1493" s="17">
        <v>6.4815538677837695E-2</v>
      </c>
      <c r="F1493" s="17"/>
      <c r="G1493" s="17">
        <v>3.44237791560301E-2</v>
      </c>
      <c r="H1493" s="17">
        <v>6.2378450731015597E-2</v>
      </c>
      <c r="I1493" s="17">
        <v>6.4237945001851093E-2</v>
      </c>
      <c r="J1493" s="17">
        <v>4.1825511669876601E-2</v>
      </c>
      <c r="K1493" s="17">
        <v>8.6044849982910301E-2</v>
      </c>
      <c r="L1493" s="17">
        <v>6.0033879667980197E-2</v>
      </c>
      <c r="M1493" s="17"/>
      <c r="N1493" s="17">
        <v>2.0650935392314801E-2</v>
      </c>
      <c r="O1493" s="17">
        <v>2.8708576888882301E-2</v>
      </c>
      <c r="P1493" s="17">
        <v>7.1312469652776794E-2</v>
      </c>
      <c r="Q1493" s="17">
        <v>0.114540883066132</v>
      </c>
      <c r="R1493" s="17"/>
      <c r="S1493" s="17">
        <v>3.3805864150815303E-2</v>
      </c>
      <c r="T1493" s="17">
        <v>3.1438692775626803E-2</v>
      </c>
      <c r="U1493" s="17">
        <v>0.11106099792075801</v>
      </c>
      <c r="V1493" s="17">
        <v>6.1293307251946601E-2</v>
      </c>
      <c r="W1493" s="17">
        <v>6.9917185588924693E-2</v>
      </c>
      <c r="X1493" s="17">
        <v>7.3296041954043795E-2</v>
      </c>
      <c r="Y1493" s="17">
        <v>7.3261219904834293E-2</v>
      </c>
      <c r="Z1493" s="17">
        <v>5.6777920355418302E-2</v>
      </c>
      <c r="AA1493" s="17">
        <v>2.2716316383809498E-2</v>
      </c>
      <c r="AB1493" s="17">
        <v>9.1098519118785706E-2</v>
      </c>
      <c r="AC1493" s="17">
        <v>3.6517547277348003E-2</v>
      </c>
      <c r="AD1493" s="17">
        <v>7.60060047695892E-2</v>
      </c>
      <c r="AE1493" s="17"/>
      <c r="AF1493" s="17">
        <v>3.2007633867390799E-2</v>
      </c>
      <c r="AG1493" s="17">
        <v>4.7390435503761201E-2</v>
      </c>
      <c r="AH1493" s="17">
        <v>4.08182602574522E-2</v>
      </c>
      <c r="AI1493" s="17">
        <v>5.8364023314009902E-2</v>
      </c>
      <c r="AJ1493" s="17">
        <v>9.6744230282090907E-2</v>
      </c>
      <c r="AK1493" s="17"/>
      <c r="AL1493" s="17">
        <v>3.8511696937615698E-2</v>
      </c>
      <c r="AM1493" s="17">
        <v>4.31089619036868E-2</v>
      </c>
      <c r="AN1493" s="17">
        <v>5.2793091359879203E-2</v>
      </c>
      <c r="AO1493" s="17"/>
      <c r="AP1493" s="17">
        <v>5.8585758702247498E-2</v>
      </c>
      <c r="AQ1493" s="17">
        <v>7.9315558137267303E-2</v>
      </c>
      <c r="AR1493" s="17">
        <v>5.06680121621551E-2</v>
      </c>
      <c r="AS1493" s="17">
        <v>2.2229595207945201E-2</v>
      </c>
      <c r="AT1493" s="17">
        <v>0</v>
      </c>
      <c r="AU1493" s="17"/>
      <c r="AV1493" s="17">
        <v>0.39513299763079501</v>
      </c>
      <c r="AW1493" s="17">
        <v>7.7084920781405497E-2</v>
      </c>
      <c r="AX1493" s="17">
        <v>0.13310518140968999</v>
      </c>
      <c r="AY1493" s="17">
        <v>4.2939128742301297E-2</v>
      </c>
      <c r="AZ1493" s="17">
        <v>7.8192912052309396E-2</v>
      </c>
      <c r="BA1493" s="17">
        <v>8.3485700892218503E-2</v>
      </c>
      <c r="BB1493" s="17">
        <v>3.30118963696737E-2</v>
      </c>
      <c r="BC1493" s="17">
        <v>3.8092846604818001E-2</v>
      </c>
      <c r="BD1493" s="17">
        <v>1.3640409466704299E-2</v>
      </c>
      <c r="BE1493" s="17">
        <v>2.0736277442143E-2</v>
      </c>
      <c r="BF1493" s="17">
        <v>5.6071477105417301E-2</v>
      </c>
      <c r="BG1493" s="17">
        <v>2.3171404776971199E-2</v>
      </c>
      <c r="BH1493" s="17">
        <v>0</v>
      </c>
      <c r="BI1493" s="17">
        <v>5.7202581554854297E-2</v>
      </c>
      <c r="BJ1493" s="17">
        <v>0</v>
      </c>
      <c r="BK1493" s="17">
        <v>2.5606780260445001E-2</v>
      </c>
      <c r="BL1493" s="17"/>
      <c r="BM1493" s="17">
        <v>4.8807865291137197E-2</v>
      </c>
      <c r="BN1493" s="17">
        <v>4.0300900587912199E-2</v>
      </c>
      <c r="BO1493" s="17">
        <v>6.10523938481125E-2</v>
      </c>
      <c r="BP1493" s="17">
        <v>8.8009363807065602E-2</v>
      </c>
      <c r="BQ1493" s="17">
        <v>8.8329900048051205E-2</v>
      </c>
      <c r="BR1493" s="17">
        <v>2.1395290426859101E-2</v>
      </c>
      <c r="BS1493" s="17"/>
      <c r="BT1493" s="17">
        <v>4.4376678506108998E-2</v>
      </c>
      <c r="BU1493" s="17">
        <v>7.5818962459089007E-2</v>
      </c>
      <c r="BV1493" s="17"/>
      <c r="BW1493" s="17">
        <v>4.0850014338937701E-2</v>
      </c>
      <c r="BX1493" s="17">
        <v>4.5428339931086602E-2</v>
      </c>
      <c r="BY1493" s="17"/>
      <c r="BZ1493" s="17">
        <v>5.8876649137791101E-2</v>
      </c>
      <c r="CA1493" s="17">
        <v>6.1700093326740597E-2</v>
      </c>
      <c r="CB1493" s="17">
        <v>2.6212934766183998E-2</v>
      </c>
      <c r="CC1493" s="17"/>
      <c r="CD1493" s="17">
        <v>5.1059668199047899E-2</v>
      </c>
      <c r="CE1493" s="17">
        <v>8.6015042145946796E-2</v>
      </c>
      <c r="CF1493" s="17">
        <v>0</v>
      </c>
      <c r="CG1493" s="17"/>
      <c r="CH1493" s="17">
        <v>5.2637966961159403E-2</v>
      </c>
      <c r="CI1493" s="17">
        <v>9.2505727315127101E-2</v>
      </c>
      <c r="CJ1493" s="17">
        <v>2.6764722778303201E-2</v>
      </c>
      <c r="CK1493" s="17"/>
      <c r="CL1493" s="17">
        <v>4.6845783120532898E-2</v>
      </c>
      <c r="CM1493" s="17">
        <v>5.6958866218306398E-2</v>
      </c>
      <c r="CN1493" s="17"/>
      <c r="CO1493" s="17">
        <v>3.16564100077611E-2</v>
      </c>
      <c r="CP1493" s="17">
        <v>4.63833768630421E-2</v>
      </c>
      <c r="CQ1493" s="17">
        <v>6.5400306524155696E-2</v>
      </c>
      <c r="CR1493" s="17">
        <v>7.6049661886550296E-2</v>
      </c>
    </row>
    <row r="1494" spans="2:96" x14ac:dyDescent="0.25">
      <c r="B1494" t="s">
        <v>619</v>
      </c>
      <c r="C1494" s="17">
        <v>0.50917326933951801</v>
      </c>
      <c r="D1494" s="17">
        <v>0.50732916499172498</v>
      </c>
      <c r="E1494" s="17">
        <v>0.51321594771020296</v>
      </c>
      <c r="F1494" s="17"/>
      <c r="G1494" s="17">
        <v>0.56088771043154095</v>
      </c>
      <c r="H1494" s="17">
        <v>0.52318879071042601</v>
      </c>
      <c r="I1494" s="17">
        <v>0.49677022064710902</v>
      </c>
      <c r="J1494" s="17">
        <v>0.51149347910710197</v>
      </c>
      <c r="K1494" s="17">
        <v>0.44301846331927802</v>
      </c>
      <c r="L1494" s="17">
        <v>0.51872891905157603</v>
      </c>
      <c r="M1494" s="17"/>
      <c r="N1494" s="17">
        <v>0.56427278559821403</v>
      </c>
      <c r="O1494" s="17">
        <v>0.54698938095802097</v>
      </c>
      <c r="P1494" s="17">
        <v>0.49013084925982098</v>
      </c>
      <c r="Q1494" s="17">
        <v>0.43014694373844198</v>
      </c>
      <c r="R1494" s="17"/>
      <c r="S1494" s="17">
        <v>0.55404914441185604</v>
      </c>
      <c r="T1494" s="17">
        <v>0.58637381113652198</v>
      </c>
      <c r="U1494" s="17">
        <v>0.546213730954343</v>
      </c>
      <c r="V1494" s="17">
        <v>0.53763041374314702</v>
      </c>
      <c r="W1494" s="17">
        <v>0.443134448905661</v>
      </c>
      <c r="X1494" s="17">
        <v>0.43871007519083199</v>
      </c>
      <c r="Y1494" s="17">
        <v>0.449110984507335</v>
      </c>
      <c r="Z1494" s="17">
        <v>0.54007676992061104</v>
      </c>
      <c r="AA1494" s="17">
        <v>0.51472097462177602</v>
      </c>
      <c r="AB1494" s="17">
        <v>0.50554910969495703</v>
      </c>
      <c r="AC1494" s="17">
        <v>0.46817727445774998</v>
      </c>
      <c r="AD1494" s="17">
        <v>0.32476833926189103</v>
      </c>
      <c r="AE1494" s="17"/>
      <c r="AF1494" s="17">
        <v>0.55477631777126801</v>
      </c>
      <c r="AG1494" s="17">
        <v>0.50065369063507004</v>
      </c>
      <c r="AH1494" s="17">
        <v>0.65970237592763703</v>
      </c>
      <c r="AI1494" s="17">
        <v>0.49950597172586803</v>
      </c>
      <c r="AJ1494" s="17">
        <v>0.41307778125436101</v>
      </c>
      <c r="AK1494" s="17"/>
      <c r="AL1494" s="17">
        <v>0.62331452194223302</v>
      </c>
      <c r="AM1494" s="17">
        <v>0.50435768970629502</v>
      </c>
      <c r="AN1494" s="17">
        <v>0.51246273872404102</v>
      </c>
      <c r="AO1494" s="17"/>
      <c r="AP1494" s="17">
        <v>0.45414857884411303</v>
      </c>
      <c r="AQ1494" s="17">
        <v>0.51171981064461503</v>
      </c>
      <c r="AR1494" s="17">
        <v>0.53415796884162103</v>
      </c>
      <c r="AS1494" s="17">
        <v>0.58908795956044102</v>
      </c>
      <c r="AT1494" s="17">
        <v>0.469130630082219</v>
      </c>
      <c r="AU1494" s="17"/>
      <c r="AV1494" s="17">
        <v>0</v>
      </c>
      <c r="AW1494" s="17">
        <v>0.54565179654345897</v>
      </c>
      <c r="AX1494" s="17">
        <v>0.457305661173948</v>
      </c>
      <c r="AY1494" s="17">
        <v>0.42015122650644599</v>
      </c>
      <c r="AZ1494" s="17">
        <v>0.46912598424268698</v>
      </c>
      <c r="BA1494" s="17">
        <v>0.53740667915837403</v>
      </c>
      <c r="BB1494" s="17">
        <v>0.53601627252431505</v>
      </c>
      <c r="BC1494" s="17">
        <v>0.56860501105613803</v>
      </c>
      <c r="BD1494" s="17">
        <v>0.472230902816764</v>
      </c>
      <c r="BE1494" s="17">
        <v>0.52529211766746498</v>
      </c>
      <c r="BF1494" s="17">
        <v>0.493471196037301</v>
      </c>
      <c r="BG1494" s="17">
        <v>0.60353008622216098</v>
      </c>
      <c r="BH1494" s="17">
        <v>0.57231169964239004</v>
      </c>
      <c r="BI1494" s="17">
        <v>0.548664926152994</v>
      </c>
      <c r="BJ1494" s="17">
        <v>0.49694153240334499</v>
      </c>
      <c r="BK1494" s="17">
        <v>0.67872618909161198</v>
      </c>
      <c r="BL1494" s="17"/>
      <c r="BM1494" s="17">
        <v>0.54554973963966702</v>
      </c>
      <c r="BN1494" s="17">
        <v>0.49801309865375998</v>
      </c>
      <c r="BO1494" s="17">
        <v>0.52332859237079299</v>
      </c>
      <c r="BP1494" s="17">
        <v>0.51510187527567197</v>
      </c>
      <c r="BQ1494" s="17">
        <v>0.47859242599080398</v>
      </c>
      <c r="BR1494" s="17">
        <v>0.41319096564888202</v>
      </c>
      <c r="BS1494" s="17"/>
      <c r="BT1494" s="17">
        <v>0.51937412773580005</v>
      </c>
      <c r="BU1494" s="17">
        <v>0.499277668484089</v>
      </c>
      <c r="BV1494" s="17"/>
      <c r="BW1494" s="17">
        <v>0.54043819872908705</v>
      </c>
      <c r="BX1494" s="17">
        <v>0.51632953113017299</v>
      </c>
      <c r="BY1494" s="17"/>
      <c r="BZ1494" s="17">
        <v>0.50886193765367305</v>
      </c>
      <c r="CA1494" s="17">
        <v>0.49172893025442399</v>
      </c>
      <c r="CB1494" s="17">
        <v>0.60512047934387303</v>
      </c>
      <c r="CC1494" s="17"/>
      <c r="CD1494" s="17">
        <v>0.533216168926684</v>
      </c>
      <c r="CE1494" s="17">
        <v>0.44058933510314102</v>
      </c>
      <c r="CF1494" s="17">
        <v>0.49605110675320202</v>
      </c>
      <c r="CG1494" s="17"/>
      <c r="CH1494" s="17">
        <v>0.51974169321334496</v>
      </c>
      <c r="CI1494" s="17">
        <v>0.530045315506534</v>
      </c>
      <c r="CJ1494" s="17">
        <v>0.38523068092400797</v>
      </c>
      <c r="CK1494" s="17"/>
      <c r="CL1494" s="17">
        <v>0.53490102330556</v>
      </c>
      <c r="CM1494" s="17">
        <v>0.49790344004932402</v>
      </c>
      <c r="CN1494" s="17"/>
      <c r="CO1494" s="17">
        <v>0.79286942601280996</v>
      </c>
      <c r="CP1494" s="17">
        <v>0.58308740893200195</v>
      </c>
      <c r="CQ1494" s="17">
        <v>0.45874104005744998</v>
      </c>
      <c r="CR1494" s="17">
        <v>0.36636699952876201</v>
      </c>
    </row>
    <row r="1495" spans="2:96" x14ac:dyDescent="0.25">
      <c r="B1495" t="s">
        <v>620</v>
      </c>
      <c r="C1495" s="17">
        <v>0.144955956551619</v>
      </c>
      <c r="D1495" s="17">
        <v>0.15581640806532299</v>
      </c>
      <c r="E1495" s="17">
        <v>0.13491503241340599</v>
      </c>
      <c r="F1495" s="17"/>
      <c r="G1495" s="17">
        <v>0.164647998057319</v>
      </c>
      <c r="H1495" s="17">
        <v>0.116374933900298</v>
      </c>
      <c r="I1495" s="17">
        <v>0.14457004751607799</v>
      </c>
      <c r="J1495" s="17">
        <v>0.177476107267348</v>
      </c>
      <c r="K1495" s="17">
        <v>0.19329590303963201</v>
      </c>
      <c r="L1495" s="17">
        <v>9.3712997183338795E-2</v>
      </c>
      <c r="M1495" s="17"/>
      <c r="N1495" s="17">
        <v>0.132758030848171</v>
      </c>
      <c r="O1495" s="17">
        <v>0.152240197811258</v>
      </c>
      <c r="P1495" s="17">
        <v>0.126707127664139</v>
      </c>
      <c r="Q1495" s="17">
        <v>0.165756904564024</v>
      </c>
      <c r="R1495" s="17"/>
      <c r="S1495" s="17">
        <v>0.14077958904355301</v>
      </c>
      <c r="T1495" s="17">
        <v>0.13943738865472499</v>
      </c>
      <c r="U1495" s="17">
        <v>6.3912565073059896E-2</v>
      </c>
      <c r="V1495" s="17">
        <v>0.13595667672640899</v>
      </c>
      <c r="W1495" s="17">
        <v>0.180807579000479</v>
      </c>
      <c r="X1495" s="17">
        <v>0.13414058082494801</v>
      </c>
      <c r="Y1495" s="17">
        <v>0.17157561786508599</v>
      </c>
      <c r="Z1495" s="17">
        <v>0.112536086197666</v>
      </c>
      <c r="AA1495" s="17">
        <v>0.110655152794273</v>
      </c>
      <c r="AB1495" s="17">
        <v>0.14502624841237499</v>
      </c>
      <c r="AC1495" s="17">
        <v>0.26461033472098899</v>
      </c>
      <c r="AD1495" s="17">
        <v>0.28764635622849599</v>
      </c>
      <c r="AE1495" s="17"/>
      <c r="AF1495" s="17">
        <v>9.5620008019746197E-2</v>
      </c>
      <c r="AG1495" s="17">
        <v>0.20352248844586801</v>
      </c>
      <c r="AH1495" s="17">
        <v>0.121773647104892</v>
      </c>
      <c r="AI1495" s="17">
        <v>0.25568426776241998</v>
      </c>
      <c r="AJ1495" s="17">
        <v>0.117783445952321</v>
      </c>
      <c r="AK1495" s="17"/>
      <c r="AL1495" s="17">
        <v>6.4167653315944401E-2</v>
      </c>
      <c r="AM1495" s="17">
        <v>0.19335785501410399</v>
      </c>
      <c r="AN1495" s="17">
        <v>0.20923360012077699</v>
      </c>
      <c r="AO1495" s="17"/>
      <c r="AP1495" s="17">
        <v>0.15601936934208799</v>
      </c>
      <c r="AQ1495" s="17">
        <v>0.135969161946948</v>
      </c>
      <c r="AR1495" s="17">
        <v>0.138444365656581</v>
      </c>
      <c r="AS1495" s="17">
        <v>0.13251745948395099</v>
      </c>
      <c r="AT1495" s="17">
        <v>0.18045799413156099</v>
      </c>
      <c r="AU1495" s="17"/>
      <c r="AV1495" s="17">
        <v>0</v>
      </c>
      <c r="AW1495" s="17">
        <v>0.170927165272206</v>
      </c>
      <c r="AX1495" s="17">
        <v>0.136294675677544</v>
      </c>
      <c r="AY1495" s="17">
        <v>0.23109521820801801</v>
      </c>
      <c r="AZ1495" s="17">
        <v>0.12182616509715399</v>
      </c>
      <c r="BA1495" s="17">
        <v>0.17163473619758199</v>
      </c>
      <c r="BB1495" s="17">
        <v>0.16222517342022</v>
      </c>
      <c r="BC1495" s="17">
        <v>0.144217172309035</v>
      </c>
      <c r="BD1495" s="17">
        <v>0.11063846542856499</v>
      </c>
      <c r="BE1495" s="17">
        <v>0.15369025099786199</v>
      </c>
      <c r="BF1495" s="17">
        <v>0.163089128279437</v>
      </c>
      <c r="BG1495" s="17">
        <v>0.17741631115008299</v>
      </c>
      <c r="BH1495" s="17">
        <v>5.4875795991867697E-2</v>
      </c>
      <c r="BI1495" s="17">
        <v>0.14970837322330499</v>
      </c>
      <c r="BJ1495" s="17">
        <v>6.9618091506478297E-2</v>
      </c>
      <c r="BK1495" s="17">
        <v>4.24445919033739E-2</v>
      </c>
      <c r="BL1495" s="17"/>
      <c r="BM1495" s="17">
        <v>0.15053387121423001</v>
      </c>
      <c r="BN1495" s="17">
        <v>0.177493907003302</v>
      </c>
      <c r="BO1495" s="17">
        <v>9.0121599960246102E-2</v>
      </c>
      <c r="BP1495" s="17">
        <v>0.139009229057732</v>
      </c>
      <c r="BQ1495" s="17">
        <v>0.159681760575836</v>
      </c>
      <c r="BR1495" s="17">
        <v>9.3762155673049394E-2</v>
      </c>
      <c r="BS1495" s="17"/>
      <c r="BT1495" s="17">
        <v>0.15480872950094701</v>
      </c>
      <c r="BU1495" s="17">
        <v>0.13094650588013501</v>
      </c>
      <c r="BV1495" s="17"/>
      <c r="BW1495" s="17">
        <v>0.14600888968324</v>
      </c>
      <c r="BX1495" s="17">
        <v>0.14927647540733199</v>
      </c>
      <c r="BY1495" s="17"/>
      <c r="BZ1495" s="17">
        <v>0.147507410423493</v>
      </c>
      <c r="CA1495" s="17">
        <v>0.14982436536312799</v>
      </c>
      <c r="CB1495" s="17">
        <v>0.14220559624430401</v>
      </c>
      <c r="CC1495" s="17"/>
      <c r="CD1495" s="17">
        <v>0.13085458793965599</v>
      </c>
      <c r="CE1495" s="17">
        <v>0.17131307201333901</v>
      </c>
      <c r="CF1495" s="17">
        <v>0.26723911413543699</v>
      </c>
      <c r="CG1495" s="17"/>
      <c r="CH1495" s="17">
        <v>0.14468885745257401</v>
      </c>
      <c r="CI1495" s="17">
        <v>0.12921630374579399</v>
      </c>
      <c r="CJ1495" s="17">
        <v>0.192658052022668</v>
      </c>
      <c r="CK1495" s="17"/>
      <c r="CL1495" s="17">
        <v>0.147479901690687</v>
      </c>
      <c r="CM1495" s="17">
        <v>0.13734107844889101</v>
      </c>
      <c r="CN1495" s="17"/>
      <c r="CO1495" s="17">
        <v>5.34180190880158E-2</v>
      </c>
      <c r="CP1495" s="17">
        <v>0.108015858861222</v>
      </c>
      <c r="CQ1495" s="17">
        <v>0.14265499121095099</v>
      </c>
      <c r="CR1495" s="17">
        <v>0.246048265518585</v>
      </c>
    </row>
    <row r="1496" spans="2:96" x14ac:dyDescent="0.25">
      <c r="B1496" t="s">
        <v>275</v>
      </c>
      <c r="C1496" s="17">
        <v>0.36421731278789898</v>
      </c>
      <c r="D1496" s="17">
        <v>0.35151275692640199</v>
      </c>
      <c r="E1496" s="17">
        <v>0.37830091529679599</v>
      </c>
      <c r="F1496" s="17"/>
      <c r="G1496" s="17">
        <v>0.39623971237422201</v>
      </c>
      <c r="H1496" s="17">
        <v>0.40681385681012799</v>
      </c>
      <c r="I1496" s="17">
        <v>0.35220017313103102</v>
      </c>
      <c r="J1496" s="17">
        <v>0.334017371839754</v>
      </c>
      <c r="K1496" s="17">
        <v>0.24972256027964501</v>
      </c>
      <c r="L1496" s="17">
        <v>0.425015921868238</v>
      </c>
      <c r="M1496" s="17"/>
      <c r="N1496" s="17">
        <v>0.43151475475004297</v>
      </c>
      <c r="O1496" s="17">
        <v>0.39474918314676299</v>
      </c>
      <c r="P1496" s="17">
        <v>0.36342372159568198</v>
      </c>
      <c r="Q1496" s="17">
        <v>0.264390039174418</v>
      </c>
      <c r="R1496" s="17"/>
      <c r="S1496" s="17">
        <v>0.41326955536830201</v>
      </c>
      <c r="T1496" s="17">
        <v>0.44693642248179599</v>
      </c>
      <c r="U1496" s="17">
        <v>0.48230116588128302</v>
      </c>
      <c r="V1496" s="17">
        <v>0.40167373701673798</v>
      </c>
      <c r="W1496" s="17">
        <v>0.262326869905183</v>
      </c>
      <c r="X1496" s="17">
        <v>0.30456949436588399</v>
      </c>
      <c r="Y1496" s="17">
        <v>0.27753536664224898</v>
      </c>
      <c r="Z1496" s="17">
        <v>0.42754068372294501</v>
      </c>
      <c r="AA1496" s="17">
        <v>0.404065821827503</v>
      </c>
      <c r="AB1496" s="17">
        <v>0.36052286128258298</v>
      </c>
      <c r="AC1496" s="17">
        <v>0.20356693973676099</v>
      </c>
      <c r="AD1496" s="17">
        <v>3.7121983033394902E-2</v>
      </c>
      <c r="AE1496" s="17"/>
      <c r="AF1496" s="17">
        <v>0.459156309751522</v>
      </c>
      <c r="AG1496" s="17">
        <v>0.29713120218920203</v>
      </c>
      <c r="AH1496" s="17">
        <v>0.53792872882274501</v>
      </c>
      <c r="AI1496" s="17">
        <v>0.24382170396344699</v>
      </c>
      <c r="AJ1496" s="17">
        <v>0.29529433530204102</v>
      </c>
      <c r="AK1496" s="17"/>
      <c r="AL1496" s="17">
        <v>0.55914686862628904</v>
      </c>
      <c r="AM1496" s="17">
        <v>0.310999834692191</v>
      </c>
      <c r="AN1496" s="17">
        <v>0.303229138603264</v>
      </c>
      <c r="AO1496" s="17"/>
      <c r="AP1496" s="17">
        <v>0.29812920950202498</v>
      </c>
      <c r="AQ1496" s="17">
        <v>0.375750648697667</v>
      </c>
      <c r="AR1496" s="17">
        <v>0.39571360318504001</v>
      </c>
      <c r="AS1496" s="17">
        <v>0.45657050007649003</v>
      </c>
      <c r="AT1496" s="17">
        <v>0.28867263595065801</v>
      </c>
      <c r="AU1496" s="17"/>
      <c r="AV1496" s="17">
        <v>0</v>
      </c>
      <c r="AW1496" s="17">
        <v>0.374724631271252</v>
      </c>
      <c r="AX1496" s="17">
        <v>0.321010985496404</v>
      </c>
      <c r="AY1496" s="17">
        <v>0.189056008298428</v>
      </c>
      <c r="AZ1496" s="17">
        <v>0.34729981914553298</v>
      </c>
      <c r="BA1496" s="17">
        <v>0.36577194296079202</v>
      </c>
      <c r="BB1496" s="17">
        <v>0.37379109910409503</v>
      </c>
      <c r="BC1496" s="17">
        <v>0.42438783874710201</v>
      </c>
      <c r="BD1496" s="17">
        <v>0.36159243738819902</v>
      </c>
      <c r="BE1496" s="17">
        <v>0.37160186666960299</v>
      </c>
      <c r="BF1496" s="17">
        <v>0.330382067757864</v>
      </c>
      <c r="BG1496" s="17">
        <v>0.42611377507207898</v>
      </c>
      <c r="BH1496" s="17">
        <v>0.51743590365052305</v>
      </c>
      <c r="BI1496" s="17">
        <v>0.39895655292968901</v>
      </c>
      <c r="BJ1496" s="17">
        <v>0.42732344089686702</v>
      </c>
      <c r="BK1496" s="17">
        <v>0.63628159718823796</v>
      </c>
      <c r="BL1496" s="17"/>
      <c r="BM1496" s="17">
        <v>0.39501586842543801</v>
      </c>
      <c r="BN1496" s="17">
        <v>0.320519191650458</v>
      </c>
      <c r="BO1496" s="17">
        <v>0.433206992410547</v>
      </c>
      <c r="BP1496" s="17">
        <v>0.37609264621793997</v>
      </c>
      <c r="BQ1496" s="17">
        <v>0.31891066541496699</v>
      </c>
      <c r="BR1496" s="17">
        <v>0.31942880997583301</v>
      </c>
      <c r="BS1496" s="17"/>
      <c r="BT1496" s="17">
        <v>0.36456539823485301</v>
      </c>
      <c r="BU1496" s="17">
        <v>0.36833116260395399</v>
      </c>
      <c r="BV1496" s="17"/>
      <c r="BW1496" s="17">
        <v>0.394429309045847</v>
      </c>
      <c r="BX1496" s="17">
        <v>0.36705305572284103</v>
      </c>
      <c r="BY1496" s="17"/>
      <c r="BZ1496" s="17">
        <v>0.36135452723018002</v>
      </c>
      <c r="CA1496" s="17">
        <v>0.341904564891295</v>
      </c>
      <c r="CB1496" s="17">
        <v>0.46291488309956902</v>
      </c>
      <c r="CC1496" s="17"/>
      <c r="CD1496" s="17">
        <v>0.40236158098702801</v>
      </c>
      <c r="CE1496" s="17">
        <v>0.26927626308980301</v>
      </c>
      <c r="CF1496" s="17">
        <v>0.228811992617765</v>
      </c>
      <c r="CG1496" s="17"/>
      <c r="CH1496" s="17">
        <v>0.37505283576077098</v>
      </c>
      <c r="CI1496" s="17">
        <v>0.40082901176073998</v>
      </c>
      <c r="CJ1496" s="17">
        <v>0.192572628901339</v>
      </c>
      <c r="CK1496" s="17"/>
      <c r="CL1496" s="17">
        <v>0.38742112161487302</v>
      </c>
      <c r="CM1496" s="17">
        <v>0.36056236160043398</v>
      </c>
      <c r="CN1496" s="17"/>
      <c r="CO1496" s="17">
        <v>0.73945140692479405</v>
      </c>
      <c r="CP1496" s="17">
        <v>0.47507155007078</v>
      </c>
      <c r="CQ1496" s="17">
        <v>0.31608604884649899</v>
      </c>
      <c r="CR1496" s="17">
        <v>0.12031873401017699</v>
      </c>
    </row>
    <row r="1497" spans="2:96" x14ac:dyDescent="0.25">
      <c r="C1497" s="17"/>
      <c r="D1497" s="17"/>
      <c r="E1497" s="17"/>
      <c r="F1497" s="17"/>
      <c r="G1497" s="17"/>
      <c r="H1497" s="17"/>
      <c r="I1497" s="17"/>
      <c r="J1497" s="17"/>
      <c r="K1497" s="17"/>
      <c r="L1497" s="17"/>
      <c r="M1497" s="17"/>
      <c r="N1497" s="17"/>
      <c r="O1497" s="17"/>
      <c r="P1497" s="17"/>
      <c r="Q1497" s="17"/>
      <c r="R1497" s="17"/>
      <c r="S1497" s="17"/>
      <c r="T1497" s="17"/>
      <c r="U1497" s="17"/>
      <c r="V1497" s="17"/>
      <c r="W1497" s="17"/>
      <c r="X1497" s="17"/>
      <c r="Y1497" s="17"/>
      <c r="Z1497" s="17"/>
      <c r="AA1497" s="17"/>
      <c r="AB1497" s="17"/>
      <c r="AC1497" s="17"/>
      <c r="AD1497" s="17"/>
      <c r="AE1497" s="17"/>
      <c r="AF1497" s="17"/>
      <c r="AG1497" s="17"/>
      <c r="AH1497" s="17"/>
      <c r="AI1497" s="17"/>
      <c r="AJ1497" s="17"/>
      <c r="AK1497" s="17"/>
      <c r="AL1497" s="17"/>
      <c r="AM1497" s="17"/>
      <c r="AN1497" s="17"/>
      <c r="AO1497" s="17"/>
      <c r="AP1497" s="17"/>
      <c r="AQ1497" s="17"/>
      <c r="AR1497" s="17"/>
      <c r="AS1497" s="17"/>
      <c r="AT1497" s="17"/>
      <c r="AU1497" s="17"/>
      <c r="AV1497" s="17"/>
      <c r="AW1497" s="17"/>
      <c r="AX1497" s="17"/>
      <c r="AY1497" s="17"/>
      <c r="AZ1497" s="17"/>
      <c r="BA1497" s="17"/>
      <c r="BB1497" s="17"/>
      <c r="BC1497" s="17"/>
      <c r="BD1497" s="17"/>
      <c r="BE1497" s="17"/>
      <c r="BF1497" s="17"/>
      <c r="BG1497" s="17"/>
      <c r="BH1497" s="17"/>
      <c r="BI1497" s="17"/>
      <c r="BJ1497" s="17"/>
      <c r="BK1497" s="17"/>
      <c r="BL1497" s="17"/>
      <c r="BM1497" s="17"/>
      <c r="BN1497" s="17"/>
      <c r="BO1497" s="17"/>
      <c r="BP1497" s="17"/>
      <c r="BQ1497" s="17"/>
      <c r="BR1497" s="17"/>
      <c r="BS1497" s="17"/>
      <c r="BT1497" s="17"/>
      <c r="BU1497" s="17"/>
      <c r="BV1497" s="17"/>
      <c r="BW1497" s="17"/>
      <c r="BX1497" s="17"/>
      <c r="BY1497" s="17"/>
      <c r="BZ1497" s="17"/>
      <c r="CA1497" s="17"/>
      <c r="CB1497" s="17"/>
      <c r="CC1497" s="17"/>
      <c r="CD1497" s="17"/>
      <c r="CE1497" s="17"/>
      <c r="CF1497" s="17"/>
      <c r="CG1497" s="17"/>
      <c r="CH1497" s="17"/>
      <c r="CI1497" s="17"/>
      <c r="CJ1497" s="17"/>
      <c r="CK1497" s="17"/>
      <c r="CL1497" s="17"/>
      <c r="CM1497" s="17"/>
      <c r="CN1497" s="17"/>
      <c r="CO1497" s="17"/>
      <c r="CP1497" s="17"/>
      <c r="CQ1497" s="17"/>
      <c r="CR1497" s="17"/>
    </row>
    <row r="1498" spans="2:96" x14ac:dyDescent="0.25">
      <c r="B1498" s="6" t="s">
        <v>637</v>
      </c>
      <c r="C1498" s="17"/>
      <c r="D1498" s="17"/>
      <c r="E1498" s="17"/>
      <c r="F1498" s="17"/>
      <c r="G1498" s="17"/>
      <c r="H1498" s="17"/>
      <c r="I1498" s="17"/>
      <c r="J1498" s="17"/>
      <c r="K1498" s="17"/>
      <c r="L1498" s="17"/>
      <c r="M1498" s="17"/>
      <c r="N1498" s="17"/>
      <c r="O1498" s="17"/>
      <c r="P1498" s="17"/>
      <c r="Q1498" s="17"/>
      <c r="R1498" s="17"/>
      <c r="S1498" s="17"/>
      <c r="T1498" s="17"/>
      <c r="U1498" s="17"/>
      <c r="V1498" s="17"/>
      <c r="W1498" s="17"/>
      <c r="X1498" s="17"/>
      <c r="Y1498" s="17"/>
      <c r="Z1498" s="17"/>
      <c r="AA1498" s="17"/>
      <c r="AB1498" s="17"/>
      <c r="AC1498" s="17"/>
      <c r="AD1498" s="17"/>
      <c r="AE1498" s="17"/>
      <c r="AF1498" s="17"/>
      <c r="AG1498" s="17"/>
      <c r="AH1498" s="17"/>
      <c r="AI1498" s="17"/>
      <c r="AJ1498" s="17"/>
      <c r="AK1498" s="17"/>
      <c r="AL1498" s="17"/>
      <c r="AM1498" s="17"/>
      <c r="AN1498" s="17"/>
      <c r="AO1498" s="17"/>
      <c r="AP1498" s="17"/>
      <c r="AQ1498" s="17"/>
      <c r="AR1498" s="17"/>
      <c r="AS1498" s="17"/>
      <c r="AT1498" s="17"/>
      <c r="AU1498" s="17"/>
      <c r="AV1498" s="17"/>
      <c r="AW1498" s="17"/>
      <c r="AX1498" s="17"/>
      <c r="AY1498" s="17"/>
      <c r="AZ1498" s="17"/>
      <c r="BA1498" s="17"/>
      <c r="BB1498" s="17"/>
      <c r="BC1498" s="17"/>
      <c r="BD1498" s="17"/>
      <c r="BE1498" s="17"/>
      <c r="BF1498" s="17"/>
      <c r="BG1498" s="17"/>
      <c r="BH1498" s="17"/>
      <c r="BI1498" s="17"/>
      <c r="BJ1498" s="17"/>
      <c r="BK1498" s="17"/>
      <c r="BL1498" s="17"/>
      <c r="BM1498" s="17"/>
      <c r="BN1498" s="17"/>
      <c r="BO1498" s="17"/>
      <c r="BP1498" s="17"/>
      <c r="BQ1498" s="17"/>
      <c r="BR1498" s="17"/>
      <c r="BS1498" s="17"/>
      <c r="BT1498" s="17"/>
      <c r="BU1498" s="17"/>
      <c r="BV1498" s="17"/>
      <c r="BW1498" s="17"/>
      <c r="BX1498" s="17"/>
      <c r="BY1498" s="17"/>
      <c r="BZ1498" s="17"/>
      <c r="CA1498" s="17"/>
      <c r="CB1498" s="17"/>
      <c r="CC1498" s="17"/>
      <c r="CD1498" s="17"/>
      <c r="CE1498" s="17"/>
      <c r="CF1498" s="17"/>
      <c r="CG1498" s="17"/>
      <c r="CH1498" s="17"/>
      <c r="CI1498" s="17"/>
      <c r="CJ1498" s="17"/>
      <c r="CK1498" s="17"/>
      <c r="CL1498" s="17"/>
      <c r="CM1498" s="17"/>
      <c r="CN1498" s="17"/>
      <c r="CO1498" s="17"/>
      <c r="CP1498" s="17"/>
      <c r="CQ1498" s="17"/>
      <c r="CR1498" s="17"/>
    </row>
    <row r="1499" spans="2:96" x14ac:dyDescent="0.25">
      <c r="B1499" s="24" t="s">
        <v>535</v>
      </c>
      <c r="C1499" s="17"/>
      <c r="D1499" s="17"/>
      <c r="E1499" s="17"/>
      <c r="F1499" s="17"/>
      <c r="G1499" s="17"/>
      <c r="H1499" s="17"/>
      <c r="I1499" s="17"/>
      <c r="J1499" s="17"/>
      <c r="K1499" s="17"/>
      <c r="L1499" s="17"/>
      <c r="M1499" s="17"/>
      <c r="N1499" s="17"/>
      <c r="O1499" s="17"/>
      <c r="P1499" s="17"/>
      <c r="Q1499" s="17"/>
      <c r="R1499" s="17"/>
      <c r="S1499" s="17"/>
      <c r="T1499" s="17"/>
      <c r="U1499" s="17"/>
      <c r="V1499" s="17"/>
      <c r="W1499" s="17"/>
      <c r="X1499" s="17"/>
      <c r="Y1499" s="17"/>
      <c r="Z1499" s="17"/>
      <c r="AA1499" s="17"/>
      <c r="AB1499" s="17"/>
      <c r="AC1499" s="17"/>
      <c r="AD1499" s="17"/>
      <c r="AE1499" s="17"/>
      <c r="AF1499" s="17"/>
      <c r="AG1499" s="17"/>
      <c r="AH1499" s="17"/>
      <c r="AI1499" s="17"/>
      <c r="AJ1499" s="17"/>
      <c r="AK1499" s="17"/>
      <c r="AL1499" s="17"/>
      <c r="AM1499" s="17"/>
      <c r="AN1499" s="17"/>
      <c r="AO1499" s="17"/>
      <c r="AP1499" s="17"/>
      <c r="AQ1499" s="17"/>
      <c r="AR1499" s="17"/>
      <c r="AS1499" s="17"/>
      <c r="AT1499" s="17"/>
      <c r="AU1499" s="17"/>
      <c r="AV1499" s="17"/>
      <c r="AW1499" s="17"/>
      <c r="AX1499" s="17"/>
      <c r="AY1499" s="17"/>
      <c r="AZ1499" s="17"/>
      <c r="BA1499" s="17"/>
      <c r="BB1499" s="17"/>
      <c r="BC1499" s="17"/>
      <c r="BD1499" s="17"/>
      <c r="BE1499" s="17"/>
      <c r="BF1499" s="17"/>
      <c r="BG1499" s="17"/>
      <c r="BH1499" s="17"/>
      <c r="BI1499" s="17"/>
      <c r="BJ1499" s="17"/>
      <c r="BK1499" s="17"/>
      <c r="BL1499" s="17"/>
      <c r="BM1499" s="17"/>
      <c r="BN1499" s="17"/>
      <c r="BO1499" s="17"/>
      <c r="BP1499" s="17"/>
      <c r="BQ1499" s="17"/>
      <c r="BR1499" s="17"/>
      <c r="BS1499" s="17"/>
      <c r="BT1499" s="17"/>
      <c r="BU1499" s="17"/>
      <c r="BV1499" s="17"/>
      <c r="BW1499" s="17"/>
      <c r="BX1499" s="17"/>
      <c r="BY1499" s="17"/>
      <c r="BZ1499" s="17"/>
      <c r="CA1499" s="17"/>
      <c r="CB1499" s="17"/>
      <c r="CC1499" s="17"/>
      <c r="CD1499" s="17"/>
      <c r="CE1499" s="17"/>
      <c r="CF1499" s="17"/>
      <c r="CG1499" s="17"/>
      <c r="CH1499" s="17"/>
      <c r="CI1499" s="17"/>
      <c r="CJ1499" s="17"/>
      <c r="CK1499" s="17"/>
      <c r="CL1499" s="17"/>
      <c r="CM1499" s="17"/>
      <c r="CN1499" s="17"/>
      <c r="CO1499" s="17"/>
      <c r="CP1499" s="17"/>
      <c r="CQ1499" s="17"/>
      <c r="CR1499" s="17"/>
    </row>
    <row r="1500" spans="2:96" x14ac:dyDescent="0.25">
      <c r="B1500" t="s">
        <v>614</v>
      </c>
      <c r="C1500" s="17">
        <v>0.14285906280510199</v>
      </c>
      <c r="D1500" s="17">
        <v>0.17595738265675101</v>
      </c>
      <c r="E1500" s="17">
        <v>0.110949258130301</v>
      </c>
      <c r="F1500" s="17"/>
      <c r="G1500" s="17">
        <v>0.14412528097239399</v>
      </c>
      <c r="H1500" s="17">
        <v>0.17566751777034101</v>
      </c>
      <c r="I1500" s="17">
        <v>0.129622796802218</v>
      </c>
      <c r="J1500" s="17">
        <v>0.18523128556282101</v>
      </c>
      <c r="K1500" s="17">
        <v>0.121969977848155</v>
      </c>
      <c r="L1500" s="17">
        <v>0.10212761097261</v>
      </c>
      <c r="M1500" s="17"/>
      <c r="N1500" s="17">
        <v>0.13174170062516699</v>
      </c>
      <c r="O1500" s="17">
        <v>0.14044086769695199</v>
      </c>
      <c r="P1500" s="17">
        <v>0.138272797720146</v>
      </c>
      <c r="Q1500" s="17">
        <v>0.162301187825693</v>
      </c>
      <c r="R1500" s="17"/>
      <c r="S1500" s="17">
        <v>0.11072441727509499</v>
      </c>
      <c r="T1500" s="17">
        <v>0.13749505699584</v>
      </c>
      <c r="U1500" s="17">
        <v>0.16285618417962799</v>
      </c>
      <c r="V1500" s="17">
        <v>0.14328638512216099</v>
      </c>
      <c r="W1500" s="17">
        <v>0.16837640429675399</v>
      </c>
      <c r="X1500" s="17">
        <v>0.173526197319602</v>
      </c>
      <c r="Y1500" s="17">
        <v>9.2277734601962896E-2</v>
      </c>
      <c r="Z1500" s="17">
        <v>0.14187242732827601</v>
      </c>
      <c r="AA1500" s="17">
        <v>0.13166321931853001</v>
      </c>
      <c r="AB1500" s="17">
        <v>0.16124215096560701</v>
      </c>
      <c r="AC1500" s="17">
        <v>0.15033103677311399</v>
      </c>
      <c r="AD1500" s="17">
        <v>0.23134377364758099</v>
      </c>
      <c r="AE1500" s="17"/>
      <c r="AF1500" s="17">
        <v>0.15183477139361001</v>
      </c>
      <c r="AG1500" s="17">
        <v>0.14582401290286401</v>
      </c>
      <c r="AH1500" s="17">
        <v>6.98522213016671E-2</v>
      </c>
      <c r="AI1500" s="17">
        <v>0.38474107460551998</v>
      </c>
      <c r="AJ1500" s="17">
        <v>0.12322272134246399</v>
      </c>
      <c r="AK1500" s="17"/>
      <c r="AL1500" s="17">
        <v>0.10860186842689901</v>
      </c>
      <c r="AM1500" s="17">
        <v>0.14502807162898901</v>
      </c>
      <c r="AN1500" s="17">
        <v>0.159818937633774</v>
      </c>
      <c r="AO1500" s="17"/>
      <c r="AP1500" s="17">
        <v>0.129287162370534</v>
      </c>
      <c r="AQ1500" s="17">
        <v>0.155018087719932</v>
      </c>
      <c r="AR1500" s="17">
        <v>0.13382232981182099</v>
      </c>
      <c r="AS1500" s="17">
        <v>0.12678947061549301</v>
      </c>
      <c r="AT1500" s="17">
        <v>0.17552439167119599</v>
      </c>
      <c r="AU1500" s="17"/>
      <c r="AV1500" s="17">
        <v>0.35026389596332502</v>
      </c>
      <c r="AW1500" s="17">
        <v>0.13808027800337999</v>
      </c>
      <c r="AX1500" s="17">
        <v>0.15822328282634501</v>
      </c>
      <c r="AY1500" s="17">
        <v>0.22777842889118699</v>
      </c>
      <c r="AZ1500" s="17">
        <v>0.11453946015355</v>
      </c>
      <c r="BA1500" s="17">
        <v>0.14757435734007199</v>
      </c>
      <c r="BB1500" s="17">
        <v>6.4960834937631301E-2</v>
      </c>
      <c r="BC1500" s="17">
        <v>0.147493811092195</v>
      </c>
      <c r="BD1500" s="17">
        <v>0.162694132891855</v>
      </c>
      <c r="BE1500" s="17">
        <v>0.20255921655110601</v>
      </c>
      <c r="BF1500" s="17">
        <v>0.134693733045752</v>
      </c>
      <c r="BG1500" s="17">
        <v>0.123963843487385</v>
      </c>
      <c r="BH1500" s="17">
        <v>0.25232118022887901</v>
      </c>
      <c r="BI1500" s="17">
        <v>0.15322501652082399</v>
      </c>
      <c r="BJ1500" s="17">
        <v>5.0026881620682001E-2</v>
      </c>
      <c r="BK1500" s="17">
        <v>2.81651546534042E-2</v>
      </c>
      <c r="BL1500" s="17"/>
      <c r="BM1500" s="17">
        <v>0.167360300408437</v>
      </c>
      <c r="BN1500" s="17">
        <v>0.15890699523079499</v>
      </c>
      <c r="BO1500" s="17">
        <v>9.1991216163290701E-2</v>
      </c>
      <c r="BP1500" s="17">
        <v>0.15645319039309499</v>
      </c>
      <c r="BQ1500" s="17">
        <v>0.108537716727236</v>
      </c>
      <c r="BR1500" s="17">
        <v>0.113634082510099</v>
      </c>
      <c r="BS1500" s="17"/>
      <c r="BT1500" s="17">
        <v>0.15733054517360101</v>
      </c>
      <c r="BU1500" s="17">
        <v>0.121993180443955</v>
      </c>
      <c r="BV1500" s="17"/>
      <c r="BW1500" s="17">
        <v>0.14917433957864601</v>
      </c>
      <c r="BX1500" s="17">
        <v>0.141157041106315</v>
      </c>
      <c r="BY1500" s="17"/>
      <c r="BZ1500" s="17">
        <v>0.138698722832682</v>
      </c>
      <c r="CA1500" s="17">
        <v>0.14877613905849901</v>
      </c>
      <c r="CB1500" s="17">
        <v>0.23053314104849701</v>
      </c>
      <c r="CC1500" s="17"/>
      <c r="CD1500" s="17">
        <v>0.13494233360355001</v>
      </c>
      <c r="CE1500" s="17">
        <v>0.144746951670568</v>
      </c>
      <c r="CF1500" s="17">
        <v>0.247519241799598</v>
      </c>
      <c r="CG1500" s="17"/>
      <c r="CH1500" s="17">
        <v>0.13577539536472499</v>
      </c>
      <c r="CI1500" s="17">
        <v>0.140903334172337</v>
      </c>
      <c r="CJ1500" s="17">
        <v>0.19729003188185801</v>
      </c>
      <c r="CK1500" s="17"/>
      <c r="CL1500" s="17">
        <v>0.14233900922540901</v>
      </c>
      <c r="CM1500" s="17">
        <v>0.13766206016735399</v>
      </c>
      <c r="CN1500" s="17"/>
      <c r="CO1500" s="17">
        <v>0.144688733689391</v>
      </c>
      <c r="CP1500" s="17">
        <v>0.111329803647746</v>
      </c>
      <c r="CQ1500" s="17">
        <v>0.14623373563065001</v>
      </c>
      <c r="CR1500" s="17">
        <v>0.19328227468008899</v>
      </c>
    </row>
    <row r="1501" spans="2:96" x14ac:dyDescent="0.25">
      <c r="B1501" t="s">
        <v>615</v>
      </c>
      <c r="C1501" s="17">
        <v>0.27324094035589602</v>
      </c>
      <c r="D1501" s="17">
        <v>0.25814319530760899</v>
      </c>
      <c r="E1501" s="17">
        <v>0.28714629165535299</v>
      </c>
      <c r="F1501" s="17"/>
      <c r="G1501" s="17">
        <v>0.41528939342946197</v>
      </c>
      <c r="H1501" s="17">
        <v>0.27201619147960798</v>
      </c>
      <c r="I1501" s="17">
        <v>0.27653260166245802</v>
      </c>
      <c r="J1501" s="17">
        <v>0.25136844603788999</v>
      </c>
      <c r="K1501" s="17">
        <v>0.25297897407100001</v>
      </c>
      <c r="L1501" s="17">
        <v>0.21423506210026899</v>
      </c>
      <c r="M1501" s="17"/>
      <c r="N1501" s="17">
        <v>0.271737394734132</v>
      </c>
      <c r="O1501" s="17">
        <v>0.29678233329486498</v>
      </c>
      <c r="P1501" s="17">
        <v>0.26179316455923002</v>
      </c>
      <c r="Q1501" s="17">
        <v>0.25833259424572702</v>
      </c>
      <c r="R1501" s="17"/>
      <c r="S1501" s="17">
        <v>0.354719208094528</v>
      </c>
      <c r="T1501" s="17">
        <v>0.24064056772786199</v>
      </c>
      <c r="U1501" s="17">
        <v>0.20112907891092499</v>
      </c>
      <c r="V1501" s="17">
        <v>0.30080721098548402</v>
      </c>
      <c r="W1501" s="17">
        <v>0.372246977316887</v>
      </c>
      <c r="X1501" s="17">
        <v>0.184539685599414</v>
      </c>
      <c r="Y1501" s="17">
        <v>0.26194928408666801</v>
      </c>
      <c r="Z1501" s="17">
        <v>0.18973823164787201</v>
      </c>
      <c r="AA1501" s="17">
        <v>0.28646764234328398</v>
      </c>
      <c r="AB1501" s="17">
        <v>0.216470117193618</v>
      </c>
      <c r="AC1501" s="17">
        <v>0.27951866633292599</v>
      </c>
      <c r="AD1501" s="17">
        <v>0.37595070994381402</v>
      </c>
      <c r="AE1501" s="17"/>
      <c r="AF1501" s="17">
        <v>0.25029514236241801</v>
      </c>
      <c r="AG1501" s="17">
        <v>0.313730439070181</v>
      </c>
      <c r="AH1501" s="17">
        <v>0.284824743221468</v>
      </c>
      <c r="AI1501" s="17">
        <v>0.21222139529839201</v>
      </c>
      <c r="AJ1501" s="17">
        <v>0.28093467894671198</v>
      </c>
      <c r="AK1501" s="17"/>
      <c r="AL1501" s="17">
        <v>0.26984426550565099</v>
      </c>
      <c r="AM1501" s="17">
        <v>0.30149996067669599</v>
      </c>
      <c r="AN1501" s="17">
        <v>0.22308107874567801</v>
      </c>
      <c r="AO1501" s="17"/>
      <c r="AP1501" s="17">
        <v>0.28258851961577203</v>
      </c>
      <c r="AQ1501" s="17">
        <v>0.25268258355332401</v>
      </c>
      <c r="AR1501" s="17">
        <v>0.272189620825603</v>
      </c>
      <c r="AS1501" s="17">
        <v>0.22939522223975101</v>
      </c>
      <c r="AT1501" s="17">
        <v>0.40083015309576903</v>
      </c>
      <c r="AU1501" s="17"/>
      <c r="AV1501" s="17">
        <v>0</v>
      </c>
      <c r="AW1501" s="17">
        <v>0.25155746832579401</v>
      </c>
      <c r="AX1501" s="17">
        <v>0.28252407262831303</v>
      </c>
      <c r="AY1501" s="17">
        <v>0.30186842588666901</v>
      </c>
      <c r="AZ1501" s="17">
        <v>0.28442358352925901</v>
      </c>
      <c r="BA1501" s="17">
        <v>0.28868359680435002</v>
      </c>
      <c r="BB1501" s="17">
        <v>0.258908055021557</v>
      </c>
      <c r="BC1501" s="17">
        <v>0.25212746409950199</v>
      </c>
      <c r="BD1501" s="17">
        <v>0.27411395649048198</v>
      </c>
      <c r="BE1501" s="17">
        <v>0.30885972173919102</v>
      </c>
      <c r="BF1501" s="17">
        <v>0.15970814582715601</v>
      </c>
      <c r="BG1501" s="17">
        <v>0.36738562670840902</v>
      </c>
      <c r="BH1501" s="17">
        <v>0.20897202338066201</v>
      </c>
      <c r="BI1501" s="17">
        <v>0.27329400118674102</v>
      </c>
      <c r="BJ1501" s="17">
        <v>0.41832241767047201</v>
      </c>
      <c r="BK1501" s="17">
        <v>0.39166354245870699</v>
      </c>
      <c r="BL1501" s="17"/>
      <c r="BM1501" s="17">
        <v>0.30763313232742001</v>
      </c>
      <c r="BN1501" s="17">
        <v>0.244577879678266</v>
      </c>
      <c r="BO1501" s="17">
        <v>0.32071993392007903</v>
      </c>
      <c r="BP1501" s="17">
        <v>0.25065817770871102</v>
      </c>
      <c r="BQ1501" s="17">
        <v>0.28295383296924498</v>
      </c>
      <c r="BR1501" s="17">
        <v>0.20728545731669801</v>
      </c>
      <c r="BS1501" s="17"/>
      <c r="BT1501" s="17">
        <v>0.29587523027807799</v>
      </c>
      <c r="BU1501" s="17">
        <v>0.23922291886740699</v>
      </c>
      <c r="BV1501" s="17"/>
      <c r="BW1501" s="17">
        <v>0.354318467699822</v>
      </c>
      <c r="BX1501" s="17">
        <v>0.23015999841896501</v>
      </c>
      <c r="BY1501" s="17"/>
      <c r="BZ1501" s="17">
        <v>0.287263351021317</v>
      </c>
      <c r="CA1501" s="17">
        <v>0.237824947747587</v>
      </c>
      <c r="CB1501" s="17">
        <v>0.19552437539265699</v>
      </c>
      <c r="CC1501" s="17"/>
      <c r="CD1501" s="17">
        <v>0.27271991354741398</v>
      </c>
      <c r="CE1501" s="17">
        <v>0.357110390549641</v>
      </c>
      <c r="CF1501" s="17">
        <v>0.29765098992718297</v>
      </c>
      <c r="CG1501" s="17"/>
      <c r="CH1501" s="17">
        <v>0.26040269846910302</v>
      </c>
      <c r="CI1501" s="17">
        <v>0.35753629867661202</v>
      </c>
      <c r="CJ1501" s="17">
        <v>0.35294740526291002</v>
      </c>
      <c r="CK1501" s="17"/>
      <c r="CL1501" s="17">
        <v>0.28957868274815202</v>
      </c>
      <c r="CM1501" s="17">
        <v>0.24353814479140801</v>
      </c>
      <c r="CN1501" s="17"/>
      <c r="CO1501" s="17">
        <v>0.34350418092202201</v>
      </c>
      <c r="CP1501" s="17">
        <v>0.27868161704824301</v>
      </c>
      <c r="CQ1501" s="17">
        <v>0.26598081026295101</v>
      </c>
      <c r="CR1501" s="17">
        <v>0.25217281745101999</v>
      </c>
    </row>
    <row r="1502" spans="2:96" x14ac:dyDescent="0.25">
      <c r="B1502" t="s">
        <v>616</v>
      </c>
      <c r="C1502" s="17">
        <v>0.32847920072817699</v>
      </c>
      <c r="D1502" s="17">
        <v>0.30182368526208497</v>
      </c>
      <c r="E1502" s="17">
        <v>0.35612000082101197</v>
      </c>
      <c r="F1502" s="17"/>
      <c r="G1502" s="17">
        <v>0.26973032914480199</v>
      </c>
      <c r="H1502" s="17">
        <v>0.25673060562579902</v>
      </c>
      <c r="I1502" s="17">
        <v>0.34213616452373502</v>
      </c>
      <c r="J1502" s="17">
        <v>0.303797074753209</v>
      </c>
      <c r="K1502" s="17">
        <v>0.34996847959872102</v>
      </c>
      <c r="L1502" s="17">
        <v>0.42204698119064199</v>
      </c>
      <c r="M1502" s="17"/>
      <c r="N1502" s="17">
        <v>0.330640117235459</v>
      </c>
      <c r="O1502" s="17">
        <v>0.33804933948591898</v>
      </c>
      <c r="P1502" s="17">
        <v>0.34273569903346102</v>
      </c>
      <c r="Q1502" s="17">
        <v>0.30935881387806902</v>
      </c>
      <c r="R1502" s="17"/>
      <c r="S1502" s="17">
        <v>0.282557655362005</v>
      </c>
      <c r="T1502" s="17">
        <v>0.39447098793191698</v>
      </c>
      <c r="U1502" s="17">
        <v>0.26699050074814601</v>
      </c>
      <c r="V1502" s="17">
        <v>0.25784319655176102</v>
      </c>
      <c r="W1502" s="17">
        <v>0.26523707731035101</v>
      </c>
      <c r="X1502" s="17">
        <v>0.38726567233528902</v>
      </c>
      <c r="Y1502" s="17">
        <v>0.35599595108606202</v>
      </c>
      <c r="Z1502" s="17">
        <v>0.39164863824277701</v>
      </c>
      <c r="AA1502" s="17">
        <v>0.337300569698121</v>
      </c>
      <c r="AB1502" s="17">
        <v>0.37029866644357801</v>
      </c>
      <c r="AC1502" s="17">
        <v>0.35786754755526701</v>
      </c>
      <c r="AD1502" s="17">
        <v>0.316699511639016</v>
      </c>
      <c r="AE1502" s="17"/>
      <c r="AF1502" s="17">
        <v>0.32482423184880899</v>
      </c>
      <c r="AG1502" s="17">
        <v>0.30059913817782102</v>
      </c>
      <c r="AH1502" s="17">
        <v>0.31113949429370302</v>
      </c>
      <c r="AI1502" s="17">
        <v>0.174228978521342</v>
      </c>
      <c r="AJ1502" s="17">
        <v>0.35241235739916299</v>
      </c>
      <c r="AK1502" s="17"/>
      <c r="AL1502" s="17">
        <v>0.30734252035343601</v>
      </c>
      <c r="AM1502" s="17">
        <v>0.319379746103367</v>
      </c>
      <c r="AN1502" s="17">
        <v>0.35235786329396501</v>
      </c>
      <c r="AO1502" s="17"/>
      <c r="AP1502" s="17">
        <v>0.34153934578700201</v>
      </c>
      <c r="AQ1502" s="17">
        <v>0.36813097607305101</v>
      </c>
      <c r="AR1502" s="17">
        <v>0.291585822727571</v>
      </c>
      <c r="AS1502" s="17">
        <v>0.33771191546365198</v>
      </c>
      <c r="AT1502" s="17">
        <v>0.13977912695404399</v>
      </c>
      <c r="AU1502" s="17"/>
      <c r="AV1502" s="17">
        <v>0.186011241141815</v>
      </c>
      <c r="AW1502" s="17">
        <v>0.38847609196327199</v>
      </c>
      <c r="AX1502" s="17">
        <v>0.318279339654432</v>
      </c>
      <c r="AY1502" s="17">
        <v>0.32226444446008101</v>
      </c>
      <c r="AZ1502" s="17">
        <v>0.22748742651474199</v>
      </c>
      <c r="BA1502" s="17">
        <v>0.33440123123845</v>
      </c>
      <c r="BB1502" s="17">
        <v>0.44325829361618702</v>
      </c>
      <c r="BC1502" s="17">
        <v>0.35910097742496799</v>
      </c>
      <c r="BD1502" s="17">
        <v>0.35829522653684398</v>
      </c>
      <c r="BE1502" s="17">
        <v>0.27842376151436299</v>
      </c>
      <c r="BF1502" s="17">
        <v>0.41420706941687502</v>
      </c>
      <c r="BG1502" s="17">
        <v>0.31301574501869001</v>
      </c>
      <c r="BH1502" s="17">
        <v>0.24909434274310099</v>
      </c>
      <c r="BI1502" s="17">
        <v>0.19545240483551399</v>
      </c>
      <c r="BJ1502" s="17">
        <v>0.33960658577457298</v>
      </c>
      <c r="BK1502" s="17">
        <v>0.18424696376602701</v>
      </c>
      <c r="BL1502" s="17"/>
      <c r="BM1502" s="17">
        <v>0.29710959778424301</v>
      </c>
      <c r="BN1502" s="17">
        <v>0.33053617642373201</v>
      </c>
      <c r="BO1502" s="17">
        <v>0.31849149830840801</v>
      </c>
      <c r="BP1502" s="17">
        <v>0.33576298654460002</v>
      </c>
      <c r="BQ1502" s="17">
        <v>0.33099082991172102</v>
      </c>
      <c r="BR1502" s="17">
        <v>0.44766474738536299</v>
      </c>
      <c r="BS1502" s="17"/>
      <c r="BT1502" s="17">
        <v>0.31213051407567599</v>
      </c>
      <c r="BU1502" s="17">
        <v>0.35861985721353101</v>
      </c>
      <c r="BV1502" s="17"/>
      <c r="BW1502" s="17">
        <v>0.30773637378583701</v>
      </c>
      <c r="BX1502" s="17">
        <v>0.34516950940442398</v>
      </c>
      <c r="BY1502" s="17"/>
      <c r="BZ1502" s="17">
        <v>0.32823267784774601</v>
      </c>
      <c r="CA1502" s="17">
        <v>0.30091262541924002</v>
      </c>
      <c r="CB1502" s="17">
        <v>0.34284772826519</v>
      </c>
      <c r="CC1502" s="17"/>
      <c r="CD1502" s="17">
        <v>0.34173972537099401</v>
      </c>
      <c r="CE1502" s="17">
        <v>0.29526005614651202</v>
      </c>
      <c r="CF1502" s="17">
        <v>0.26864690915768702</v>
      </c>
      <c r="CG1502" s="17"/>
      <c r="CH1502" s="17">
        <v>0.34115300982897601</v>
      </c>
      <c r="CI1502" s="17">
        <v>0.25785401040260703</v>
      </c>
      <c r="CJ1502" s="17">
        <v>0.26886874191531701</v>
      </c>
      <c r="CK1502" s="17"/>
      <c r="CL1502" s="17">
        <v>0.30682497471183001</v>
      </c>
      <c r="CM1502" s="17">
        <v>0.36842529346186698</v>
      </c>
      <c r="CN1502" s="17"/>
      <c r="CO1502" s="17">
        <v>0.18815351849615</v>
      </c>
      <c r="CP1502" s="17">
        <v>0.318057765797922</v>
      </c>
      <c r="CQ1502" s="17">
        <v>0.34720149368825898</v>
      </c>
      <c r="CR1502" s="17">
        <v>0.36260480373399201</v>
      </c>
    </row>
    <row r="1503" spans="2:96" x14ac:dyDescent="0.25">
      <c r="B1503" t="s">
        <v>617</v>
      </c>
      <c r="C1503" s="17">
        <v>0.13538091925816101</v>
      </c>
      <c r="D1503" s="17">
        <v>0.14603423531842899</v>
      </c>
      <c r="E1503" s="17">
        <v>0.12550167401929699</v>
      </c>
      <c r="F1503" s="17"/>
      <c r="G1503" s="17">
        <v>9.3425839258601401E-2</v>
      </c>
      <c r="H1503" s="17">
        <v>0.163446981681659</v>
      </c>
      <c r="I1503" s="17">
        <v>0.142204781367713</v>
      </c>
      <c r="J1503" s="17">
        <v>0.14550774843748501</v>
      </c>
      <c r="K1503" s="17">
        <v>0.14374319508022099</v>
      </c>
      <c r="L1503" s="17">
        <v>0.118042809597434</v>
      </c>
      <c r="M1503" s="17"/>
      <c r="N1503" s="17">
        <v>0.13958270223418201</v>
      </c>
      <c r="O1503" s="17">
        <v>0.147549890134134</v>
      </c>
      <c r="P1503" s="17">
        <v>0.12011956265554</v>
      </c>
      <c r="Q1503" s="17">
        <v>0.12623881435818601</v>
      </c>
      <c r="R1503" s="17"/>
      <c r="S1503" s="17">
        <v>0.15609053373020201</v>
      </c>
      <c r="T1503" s="17">
        <v>0.12426380769064201</v>
      </c>
      <c r="U1503" s="17">
        <v>0.201848234852046</v>
      </c>
      <c r="V1503" s="17">
        <v>0.141692283284792</v>
      </c>
      <c r="W1503" s="17">
        <v>6.7840190469539402E-2</v>
      </c>
      <c r="X1503" s="17">
        <v>0.13052506706737699</v>
      </c>
      <c r="Y1503" s="17">
        <v>0.13211925589117501</v>
      </c>
      <c r="Z1503" s="17">
        <v>0.162004726538579</v>
      </c>
      <c r="AA1503" s="17">
        <v>0.149215578868057</v>
      </c>
      <c r="AB1503" s="17">
        <v>0.14931026313120699</v>
      </c>
      <c r="AC1503" s="17">
        <v>0.101118359169798</v>
      </c>
      <c r="AD1503" s="17">
        <v>0</v>
      </c>
      <c r="AE1503" s="17"/>
      <c r="AF1503" s="17">
        <v>0.162214164470637</v>
      </c>
      <c r="AG1503" s="17">
        <v>0.113266351706599</v>
      </c>
      <c r="AH1503" s="17">
        <v>0.22672625653144499</v>
      </c>
      <c r="AI1503" s="17">
        <v>0.115955619309612</v>
      </c>
      <c r="AJ1503" s="17">
        <v>0.10097132619244099</v>
      </c>
      <c r="AK1503" s="17"/>
      <c r="AL1503" s="17">
        <v>0.16787471320160699</v>
      </c>
      <c r="AM1503" s="17">
        <v>0.120148677612649</v>
      </c>
      <c r="AN1503" s="17">
        <v>0.150478340195392</v>
      </c>
      <c r="AO1503" s="17"/>
      <c r="AP1503" s="17">
        <v>0.126133877884304</v>
      </c>
      <c r="AQ1503" s="17">
        <v>0.11298048771331499</v>
      </c>
      <c r="AR1503" s="17">
        <v>0.14806641334482501</v>
      </c>
      <c r="AS1503" s="17">
        <v>0.23581679143890899</v>
      </c>
      <c r="AT1503" s="17">
        <v>0.20535872292694801</v>
      </c>
      <c r="AU1503" s="17"/>
      <c r="AV1503" s="17">
        <v>0.25460310640588102</v>
      </c>
      <c r="AW1503" s="17">
        <v>3.4558833527543097E-2</v>
      </c>
      <c r="AX1503" s="17">
        <v>0.120272541325795</v>
      </c>
      <c r="AY1503" s="17">
        <v>6.8091468616098702E-2</v>
      </c>
      <c r="AZ1503" s="17">
        <v>0.19110540866315301</v>
      </c>
      <c r="BA1503" s="17">
        <v>0.12868176044966501</v>
      </c>
      <c r="BB1503" s="17">
        <v>0.15827591661458301</v>
      </c>
      <c r="BC1503" s="17">
        <v>0.12755443421295801</v>
      </c>
      <c r="BD1503" s="17">
        <v>8.4853697507321593E-2</v>
      </c>
      <c r="BE1503" s="17">
        <v>0.142015332028818</v>
      </c>
      <c r="BF1503" s="17">
        <v>0.13801435981363999</v>
      </c>
      <c r="BG1503" s="17">
        <v>6.7333323782849203E-2</v>
      </c>
      <c r="BH1503" s="17">
        <v>0.187842829432117</v>
      </c>
      <c r="BI1503" s="17">
        <v>0.28084310387549699</v>
      </c>
      <c r="BJ1503" s="17">
        <v>0.150732967499319</v>
      </c>
      <c r="BK1503" s="17">
        <v>0.29731624860717198</v>
      </c>
      <c r="BL1503" s="17"/>
      <c r="BM1503" s="17">
        <v>0.10688619264384799</v>
      </c>
      <c r="BN1503" s="17">
        <v>0.163518065074507</v>
      </c>
      <c r="BO1503" s="17">
        <v>0.15326555998192401</v>
      </c>
      <c r="BP1503" s="17">
        <v>0.11366137049651499</v>
      </c>
      <c r="BQ1503" s="17">
        <v>0.14462698611911101</v>
      </c>
      <c r="BR1503" s="17">
        <v>0.117463835294307</v>
      </c>
      <c r="BS1503" s="17"/>
      <c r="BT1503" s="17">
        <v>0.13719793908351899</v>
      </c>
      <c r="BU1503" s="17">
        <v>0.12723771593803601</v>
      </c>
      <c r="BV1503" s="17"/>
      <c r="BW1503" s="17">
        <v>0.11430375502350699</v>
      </c>
      <c r="BX1503" s="17">
        <v>0.16312281975506901</v>
      </c>
      <c r="BY1503" s="17"/>
      <c r="BZ1503" s="17">
        <v>0.137436221758826</v>
      </c>
      <c r="CA1503" s="17">
        <v>0.125191445730095</v>
      </c>
      <c r="CB1503" s="17">
        <v>0.12604566784499799</v>
      </c>
      <c r="CC1503" s="17"/>
      <c r="CD1503" s="17">
        <v>0.14490508522444101</v>
      </c>
      <c r="CE1503" s="17">
        <v>8.7777018901418896E-2</v>
      </c>
      <c r="CF1503" s="17">
        <v>0.149984754927247</v>
      </c>
      <c r="CG1503" s="17"/>
      <c r="CH1503" s="17">
        <v>0.149476710735131</v>
      </c>
      <c r="CI1503" s="17">
        <v>7.7669661996164902E-2</v>
      </c>
      <c r="CJ1503" s="17">
        <v>9.9278640342863295E-2</v>
      </c>
      <c r="CK1503" s="17"/>
      <c r="CL1503" s="17">
        <v>0.15357147363033899</v>
      </c>
      <c r="CM1503" s="17">
        <v>0.124839016094245</v>
      </c>
      <c r="CN1503" s="17"/>
      <c r="CO1503" s="17">
        <v>0.19296031107700501</v>
      </c>
      <c r="CP1503" s="17">
        <v>0.15565505578831901</v>
      </c>
      <c r="CQ1503" s="17">
        <v>0.12665056050910201</v>
      </c>
      <c r="CR1503" s="17">
        <v>9.4357396581364106E-2</v>
      </c>
    </row>
    <row r="1504" spans="2:96" x14ac:dyDescent="0.25">
      <c r="B1504" t="s">
        <v>618</v>
      </c>
      <c r="C1504" s="17">
        <v>6.5908718373880806E-2</v>
      </c>
      <c r="D1504" s="17">
        <v>7.3183271484294599E-2</v>
      </c>
      <c r="E1504" s="17">
        <v>5.9046522881403198E-2</v>
      </c>
      <c r="F1504" s="17"/>
      <c r="G1504" s="17">
        <v>3.3513484724671701E-2</v>
      </c>
      <c r="H1504" s="17">
        <v>7.0338947610036506E-2</v>
      </c>
      <c r="I1504" s="17">
        <v>6.5503354502584099E-2</v>
      </c>
      <c r="J1504" s="17">
        <v>7.2777487364477395E-2</v>
      </c>
      <c r="K1504" s="17">
        <v>4.6101826061658503E-2</v>
      </c>
      <c r="L1504" s="17">
        <v>9.0923109579337094E-2</v>
      </c>
      <c r="M1504" s="17"/>
      <c r="N1504" s="17">
        <v>9.4638984007436894E-2</v>
      </c>
      <c r="O1504" s="17">
        <v>4.54058296756212E-2</v>
      </c>
      <c r="P1504" s="17">
        <v>6.5295635730895293E-2</v>
      </c>
      <c r="Q1504" s="17">
        <v>5.9830769881167402E-2</v>
      </c>
      <c r="R1504" s="17"/>
      <c r="S1504" s="17">
        <v>6.9028693293187102E-2</v>
      </c>
      <c r="T1504" s="17">
        <v>5.4602825803240301E-2</v>
      </c>
      <c r="U1504" s="17">
        <v>8.5676226415787496E-2</v>
      </c>
      <c r="V1504" s="17">
        <v>0.10807239457781399</v>
      </c>
      <c r="W1504" s="17">
        <v>4.35765684798829E-2</v>
      </c>
      <c r="X1504" s="17">
        <v>6.2703482218794598E-2</v>
      </c>
      <c r="Y1504" s="17">
        <v>8.5849577552361306E-2</v>
      </c>
      <c r="Z1504" s="17">
        <v>8.7676230954939802E-2</v>
      </c>
      <c r="AA1504" s="17">
        <v>6.3959014083468199E-2</v>
      </c>
      <c r="AB1504" s="17">
        <v>2.4760256251946899E-2</v>
      </c>
      <c r="AC1504" s="17">
        <v>7.4646842891547896E-2</v>
      </c>
      <c r="AD1504" s="17">
        <v>0</v>
      </c>
      <c r="AE1504" s="17"/>
      <c r="AF1504" s="17">
        <v>7.5868853311531897E-2</v>
      </c>
      <c r="AG1504" s="17">
        <v>8.1783148043198098E-2</v>
      </c>
      <c r="AH1504" s="17">
        <v>8.4858858523217506E-2</v>
      </c>
      <c r="AI1504" s="17">
        <v>0.112852932265134</v>
      </c>
      <c r="AJ1504" s="17">
        <v>3.1314468237662998E-2</v>
      </c>
      <c r="AK1504" s="17"/>
      <c r="AL1504" s="17">
        <v>9.8248115038369999E-2</v>
      </c>
      <c r="AM1504" s="17">
        <v>8.1171345145751098E-2</v>
      </c>
      <c r="AN1504" s="17">
        <v>8.8623674116092302E-2</v>
      </c>
      <c r="AO1504" s="17"/>
      <c r="AP1504" s="17">
        <v>5.0801091113756601E-2</v>
      </c>
      <c r="AQ1504" s="17">
        <v>4.2843797545248502E-2</v>
      </c>
      <c r="AR1504" s="17">
        <v>0.11137364874685</v>
      </c>
      <c r="AS1504" s="17">
        <v>4.9014930191120097E-2</v>
      </c>
      <c r="AT1504" s="17">
        <v>7.8507605352042806E-2</v>
      </c>
      <c r="AU1504" s="17"/>
      <c r="AV1504" s="17">
        <v>0</v>
      </c>
      <c r="AW1504" s="17">
        <v>7.6455225106517796E-2</v>
      </c>
      <c r="AX1504" s="17">
        <v>6.1935270890489898E-2</v>
      </c>
      <c r="AY1504" s="17">
        <v>4.8239344746695202E-2</v>
      </c>
      <c r="AZ1504" s="17">
        <v>6.6261170115087906E-2</v>
      </c>
      <c r="BA1504" s="17">
        <v>5.9503117437393803E-2</v>
      </c>
      <c r="BB1504" s="17">
        <v>1.9576693689566101E-2</v>
      </c>
      <c r="BC1504" s="17">
        <v>7.5630466565558996E-2</v>
      </c>
      <c r="BD1504" s="17">
        <v>9.2956486344355702E-2</v>
      </c>
      <c r="BE1504" s="17">
        <v>6.8141968166522501E-2</v>
      </c>
      <c r="BF1504" s="17">
        <v>6.8233424896969305E-2</v>
      </c>
      <c r="BG1504" s="17">
        <v>8.2544224318696596E-2</v>
      </c>
      <c r="BH1504" s="17">
        <v>0.10176962421524</v>
      </c>
      <c r="BI1504" s="17">
        <v>9.7185473581423501E-2</v>
      </c>
      <c r="BJ1504" s="17">
        <v>4.1311147434953899E-2</v>
      </c>
      <c r="BK1504" s="17">
        <v>9.8608090514690702E-2</v>
      </c>
      <c r="BL1504" s="17"/>
      <c r="BM1504" s="17">
        <v>7.3470077696889902E-2</v>
      </c>
      <c r="BN1504" s="17">
        <v>5.8059464719082403E-2</v>
      </c>
      <c r="BO1504" s="17">
        <v>6.3636308348280393E-2</v>
      </c>
      <c r="BP1504" s="17">
        <v>7.2948063341991096E-2</v>
      </c>
      <c r="BQ1504" s="17">
        <v>5.4114882568992898E-2</v>
      </c>
      <c r="BR1504" s="17">
        <v>7.9469439296058403E-2</v>
      </c>
      <c r="BS1504" s="17"/>
      <c r="BT1504" s="17">
        <v>5.83178588572172E-2</v>
      </c>
      <c r="BU1504" s="17">
        <v>7.9561783175931405E-2</v>
      </c>
      <c r="BV1504" s="17"/>
      <c r="BW1504" s="17">
        <v>4.0584104950842699E-2</v>
      </c>
      <c r="BX1504" s="17">
        <v>8.0862181338400396E-2</v>
      </c>
      <c r="BY1504" s="17"/>
      <c r="BZ1504" s="17">
        <v>5.6831153161852402E-2</v>
      </c>
      <c r="CA1504" s="17">
        <v>0.114898635097608</v>
      </c>
      <c r="CB1504" s="17">
        <v>7.8836152682474306E-2</v>
      </c>
      <c r="CC1504" s="17"/>
      <c r="CD1504" s="17">
        <v>6.3123627947506006E-2</v>
      </c>
      <c r="CE1504" s="17">
        <v>4.0785100006098599E-2</v>
      </c>
      <c r="CF1504" s="17">
        <v>3.61981041882838E-2</v>
      </c>
      <c r="CG1504" s="17"/>
      <c r="CH1504" s="17">
        <v>6.5614599566199805E-2</v>
      </c>
      <c r="CI1504" s="17">
        <v>9.4257864563076499E-2</v>
      </c>
      <c r="CJ1504" s="17">
        <v>4.09066265785527E-2</v>
      </c>
      <c r="CK1504" s="17"/>
      <c r="CL1504" s="17">
        <v>6.7503910318706895E-2</v>
      </c>
      <c r="CM1504" s="17">
        <v>6.9693049460516701E-2</v>
      </c>
      <c r="CN1504" s="17"/>
      <c r="CO1504" s="17">
        <v>9.9036845807670706E-2</v>
      </c>
      <c r="CP1504" s="17">
        <v>9.0218523176174306E-2</v>
      </c>
      <c r="CQ1504" s="17">
        <v>4.1198717546052803E-2</v>
      </c>
      <c r="CR1504" s="17">
        <v>5.28819363629374E-2</v>
      </c>
    </row>
    <row r="1505" spans="2:96" x14ac:dyDescent="0.25">
      <c r="B1505" t="s">
        <v>152</v>
      </c>
      <c r="C1505" s="17">
        <v>5.4131158478781603E-2</v>
      </c>
      <c r="D1505" s="17">
        <v>4.48582299708319E-2</v>
      </c>
      <c r="E1505" s="17">
        <v>6.12362524926338E-2</v>
      </c>
      <c r="F1505" s="17"/>
      <c r="G1505" s="17">
        <v>4.3915672470068598E-2</v>
      </c>
      <c r="H1505" s="17">
        <v>6.1799755832556702E-2</v>
      </c>
      <c r="I1505" s="17">
        <v>4.4000301141291699E-2</v>
      </c>
      <c r="J1505" s="17">
        <v>4.1317957844118097E-2</v>
      </c>
      <c r="K1505" s="17">
        <v>8.5237547340244996E-2</v>
      </c>
      <c r="L1505" s="17">
        <v>5.26244265597084E-2</v>
      </c>
      <c r="M1505" s="17"/>
      <c r="N1505" s="17">
        <v>3.16591011636242E-2</v>
      </c>
      <c r="O1505" s="17">
        <v>3.1771739712508303E-2</v>
      </c>
      <c r="P1505" s="17">
        <v>7.1783140300727397E-2</v>
      </c>
      <c r="Q1505" s="17">
        <v>8.3937819811157804E-2</v>
      </c>
      <c r="R1505" s="17"/>
      <c r="S1505" s="17">
        <v>2.6879492244982602E-2</v>
      </c>
      <c r="T1505" s="17">
        <v>4.85267538504984E-2</v>
      </c>
      <c r="U1505" s="17">
        <v>8.1499774893467394E-2</v>
      </c>
      <c r="V1505" s="17">
        <v>4.8298529477988399E-2</v>
      </c>
      <c r="W1505" s="17">
        <v>8.2722782126586403E-2</v>
      </c>
      <c r="X1505" s="17">
        <v>6.1439895459522303E-2</v>
      </c>
      <c r="Y1505" s="17">
        <v>7.1808196781770806E-2</v>
      </c>
      <c r="Z1505" s="17">
        <v>2.7059745287556801E-2</v>
      </c>
      <c r="AA1505" s="17">
        <v>3.139397568854E-2</v>
      </c>
      <c r="AB1505" s="17">
        <v>7.7918546014043494E-2</v>
      </c>
      <c r="AC1505" s="17">
        <v>3.6517547277348003E-2</v>
      </c>
      <c r="AD1505" s="17">
        <v>7.60060047695892E-2</v>
      </c>
      <c r="AE1505" s="17"/>
      <c r="AF1505" s="17">
        <v>3.4962836612994298E-2</v>
      </c>
      <c r="AG1505" s="17">
        <v>4.4796910099337499E-2</v>
      </c>
      <c r="AH1505" s="17">
        <v>2.2598426128499199E-2</v>
      </c>
      <c r="AI1505" s="17">
        <v>0</v>
      </c>
      <c r="AJ1505" s="17">
        <v>0.111144447881557</v>
      </c>
      <c r="AK1505" s="17"/>
      <c r="AL1505" s="17">
        <v>4.80885174740373E-2</v>
      </c>
      <c r="AM1505" s="17">
        <v>3.2772198832548401E-2</v>
      </c>
      <c r="AN1505" s="17">
        <v>2.5640106015099001E-2</v>
      </c>
      <c r="AO1505" s="17"/>
      <c r="AP1505" s="17">
        <v>6.9650003228631102E-2</v>
      </c>
      <c r="AQ1505" s="17">
        <v>6.8344067395129798E-2</v>
      </c>
      <c r="AR1505" s="17">
        <v>4.2962164543331002E-2</v>
      </c>
      <c r="AS1505" s="17">
        <v>2.12716700510748E-2</v>
      </c>
      <c r="AT1505" s="17">
        <v>0</v>
      </c>
      <c r="AU1505" s="17"/>
      <c r="AV1505" s="17">
        <v>0.20912175648897999</v>
      </c>
      <c r="AW1505" s="17">
        <v>0.110872103073494</v>
      </c>
      <c r="AX1505" s="17">
        <v>5.8765492674624803E-2</v>
      </c>
      <c r="AY1505" s="17">
        <v>3.1757887399269102E-2</v>
      </c>
      <c r="AZ1505" s="17">
        <v>0.116182951024208</v>
      </c>
      <c r="BA1505" s="17">
        <v>4.11559367300686E-2</v>
      </c>
      <c r="BB1505" s="17">
        <v>5.50202061204755E-2</v>
      </c>
      <c r="BC1505" s="17">
        <v>3.8092846604818001E-2</v>
      </c>
      <c r="BD1505" s="17">
        <v>2.7086500229141199E-2</v>
      </c>
      <c r="BE1505" s="17">
        <v>0</v>
      </c>
      <c r="BF1505" s="17">
        <v>8.5143266999607101E-2</v>
      </c>
      <c r="BG1505" s="17">
        <v>4.5757236683969499E-2</v>
      </c>
      <c r="BH1505" s="17">
        <v>0</v>
      </c>
      <c r="BI1505" s="17">
        <v>0</v>
      </c>
      <c r="BJ1505" s="17">
        <v>0</v>
      </c>
      <c r="BK1505" s="17">
        <v>0</v>
      </c>
      <c r="BL1505" s="17"/>
      <c r="BM1505" s="17">
        <v>4.7540699139161598E-2</v>
      </c>
      <c r="BN1505" s="17">
        <v>4.4401418873617801E-2</v>
      </c>
      <c r="BO1505" s="17">
        <v>5.1895483278017303E-2</v>
      </c>
      <c r="BP1505" s="17">
        <v>7.0516211515087607E-2</v>
      </c>
      <c r="BQ1505" s="17">
        <v>7.8775751703693705E-2</v>
      </c>
      <c r="BR1505" s="17">
        <v>3.4482438197475297E-2</v>
      </c>
      <c r="BS1505" s="17"/>
      <c r="BT1505" s="17">
        <v>3.9147912531908399E-2</v>
      </c>
      <c r="BU1505" s="17">
        <v>7.3364544361138997E-2</v>
      </c>
      <c r="BV1505" s="17"/>
      <c r="BW1505" s="17">
        <v>3.3882958961345203E-2</v>
      </c>
      <c r="BX1505" s="17">
        <v>3.95284499768268E-2</v>
      </c>
      <c r="BY1505" s="17"/>
      <c r="BZ1505" s="17">
        <v>5.1537873377576801E-2</v>
      </c>
      <c r="CA1505" s="17">
        <v>7.2396206946969799E-2</v>
      </c>
      <c r="CB1505" s="17">
        <v>2.6212934766183998E-2</v>
      </c>
      <c r="CC1505" s="17"/>
      <c r="CD1505" s="17">
        <v>4.2569314306095E-2</v>
      </c>
      <c r="CE1505" s="17">
        <v>7.4320482725762096E-2</v>
      </c>
      <c r="CF1505" s="17">
        <v>0</v>
      </c>
      <c r="CG1505" s="17"/>
      <c r="CH1505" s="17">
        <v>4.7577586035864899E-2</v>
      </c>
      <c r="CI1505" s="17">
        <v>7.1778830189203405E-2</v>
      </c>
      <c r="CJ1505" s="17">
        <v>4.0708554018499397E-2</v>
      </c>
      <c r="CK1505" s="17"/>
      <c r="CL1505" s="17">
        <v>4.0181949365563997E-2</v>
      </c>
      <c r="CM1505" s="17">
        <v>5.5842436024609497E-2</v>
      </c>
      <c r="CN1505" s="17"/>
      <c r="CO1505" s="17">
        <v>3.16564100077611E-2</v>
      </c>
      <c r="CP1505" s="17">
        <v>4.6057234541594903E-2</v>
      </c>
      <c r="CQ1505" s="17">
        <v>7.2734682362984901E-2</v>
      </c>
      <c r="CR1505" s="17">
        <v>4.4700771190597698E-2</v>
      </c>
    </row>
    <row r="1506" spans="2:96" x14ac:dyDescent="0.25">
      <c r="B1506" t="s">
        <v>619</v>
      </c>
      <c r="C1506" s="17">
        <v>0.41610000316099899</v>
      </c>
      <c r="D1506" s="17">
        <v>0.43410057796435902</v>
      </c>
      <c r="E1506" s="17">
        <v>0.39809554978565498</v>
      </c>
      <c r="F1506" s="17"/>
      <c r="G1506" s="17">
        <v>0.55941467440185599</v>
      </c>
      <c r="H1506" s="17">
        <v>0.44768370924994899</v>
      </c>
      <c r="I1506" s="17">
        <v>0.40615539846467602</v>
      </c>
      <c r="J1506" s="17">
        <v>0.43659973160071103</v>
      </c>
      <c r="K1506" s="17">
        <v>0.374948951919155</v>
      </c>
      <c r="L1506" s="17">
        <v>0.31636267307287902</v>
      </c>
      <c r="M1506" s="17"/>
      <c r="N1506" s="17">
        <v>0.40347909535929899</v>
      </c>
      <c r="O1506" s="17">
        <v>0.437223200991817</v>
      </c>
      <c r="P1506" s="17">
        <v>0.40006596227937602</v>
      </c>
      <c r="Q1506" s="17">
        <v>0.42063378207141999</v>
      </c>
      <c r="R1506" s="17"/>
      <c r="S1506" s="17">
        <v>0.46544362536962303</v>
      </c>
      <c r="T1506" s="17">
        <v>0.37813562472370199</v>
      </c>
      <c r="U1506" s="17">
        <v>0.36398526309055301</v>
      </c>
      <c r="V1506" s="17">
        <v>0.44409359610764498</v>
      </c>
      <c r="W1506" s="17">
        <v>0.54062338161364099</v>
      </c>
      <c r="X1506" s="17">
        <v>0.35806588291901598</v>
      </c>
      <c r="Y1506" s="17">
        <v>0.35422701868863099</v>
      </c>
      <c r="Z1506" s="17">
        <v>0.331610658976148</v>
      </c>
      <c r="AA1506" s="17">
        <v>0.41813086166181401</v>
      </c>
      <c r="AB1506" s="17">
        <v>0.37771226815922498</v>
      </c>
      <c r="AC1506" s="17">
        <v>0.42984970310603898</v>
      </c>
      <c r="AD1506" s="17">
        <v>0.60729448359139504</v>
      </c>
      <c r="AE1506" s="17"/>
      <c r="AF1506" s="17">
        <v>0.40212991375602802</v>
      </c>
      <c r="AG1506" s="17">
        <v>0.45955445197304501</v>
      </c>
      <c r="AH1506" s="17">
        <v>0.35467696452313502</v>
      </c>
      <c r="AI1506" s="17">
        <v>0.596962469903912</v>
      </c>
      <c r="AJ1506" s="17">
        <v>0.40415740028917702</v>
      </c>
      <c r="AK1506" s="17"/>
      <c r="AL1506" s="17">
        <v>0.378446133932549</v>
      </c>
      <c r="AM1506" s="17">
        <v>0.446528032305685</v>
      </c>
      <c r="AN1506" s="17">
        <v>0.38290001637945198</v>
      </c>
      <c r="AO1506" s="17"/>
      <c r="AP1506" s="17">
        <v>0.41187568198630597</v>
      </c>
      <c r="AQ1506" s="17">
        <v>0.40770067127325599</v>
      </c>
      <c r="AR1506" s="17">
        <v>0.40601195063742301</v>
      </c>
      <c r="AS1506" s="17">
        <v>0.35618469285524501</v>
      </c>
      <c r="AT1506" s="17">
        <v>0.57635454476696502</v>
      </c>
      <c r="AU1506" s="17"/>
      <c r="AV1506" s="17">
        <v>0.35026389596332502</v>
      </c>
      <c r="AW1506" s="17">
        <v>0.38963774632917397</v>
      </c>
      <c r="AX1506" s="17">
        <v>0.44074735545465799</v>
      </c>
      <c r="AY1506" s="17">
        <v>0.529646854777856</v>
      </c>
      <c r="AZ1506" s="17">
        <v>0.39896304368280899</v>
      </c>
      <c r="BA1506" s="17">
        <v>0.43625795414442198</v>
      </c>
      <c r="BB1506" s="17">
        <v>0.323868889959189</v>
      </c>
      <c r="BC1506" s="17">
        <v>0.39962127519169699</v>
      </c>
      <c r="BD1506" s="17">
        <v>0.43680808938233801</v>
      </c>
      <c r="BE1506" s="17">
        <v>0.51141893829029705</v>
      </c>
      <c r="BF1506" s="17">
        <v>0.29440187887290797</v>
      </c>
      <c r="BG1506" s="17">
        <v>0.491349470195795</v>
      </c>
      <c r="BH1506" s="17">
        <v>0.46129320360954201</v>
      </c>
      <c r="BI1506" s="17">
        <v>0.42651901770756501</v>
      </c>
      <c r="BJ1506" s="17">
        <v>0.46834929929115399</v>
      </c>
      <c r="BK1506" s="17">
        <v>0.41982869711211102</v>
      </c>
      <c r="BL1506" s="17"/>
      <c r="BM1506" s="17">
        <v>0.47499343273585698</v>
      </c>
      <c r="BN1506" s="17">
        <v>0.40348487490906099</v>
      </c>
      <c r="BO1506" s="17">
        <v>0.41271115008337</v>
      </c>
      <c r="BP1506" s="17">
        <v>0.40711136810180598</v>
      </c>
      <c r="BQ1506" s="17">
        <v>0.39149154969648098</v>
      </c>
      <c r="BR1506" s="17">
        <v>0.320919539826797</v>
      </c>
      <c r="BS1506" s="17"/>
      <c r="BT1506" s="17">
        <v>0.453205775451679</v>
      </c>
      <c r="BU1506" s="17">
        <v>0.361216099311362</v>
      </c>
      <c r="BV1506" s="17"/>
      <c r="BW1506" s="17">
        <v>0.50349280727846801</v>
      </c>
      <c r="BX1506" s="17">
        <v>0.37131703952528</v>
      </c>
      <c r="BY1506" s="17"/>
      <c r="BZ1506" s="17">
        <v>0.42596207385399898</v>
      </c>
      <c r="CA1506" s="17">
        <v>0.38660108680608601</v>
      </c>
      <c r="CB1506" s="17">
        <v>0.42605751644115403</v>
      </c>
      <c r="CC1506" s="17"/>
      <c r="CD1506" s="17">
        <v>0.407662247150964</v>
      </c>
      <c r="CE1506" s="17">
        <v>0.50185734222020795</v>
      </c>
      <c r="CF1506" s="17">
        <v>0.54517023172678203</v>
      </c>
      <c r="CG1506" s="17"/>
      <c r="CH1506" s="17">
        <v>0.39617809383382802</v>
      </c>
      <c r="CI1506" s="17">
        <v>0.49843963284894899</v>
      </c>
      <c r="CJ1506" s="17">
        <v>0.55023743714476803</v>
      </c>
      <c r="CK1506" s="17"/>
      <c r="CL1506" s="17">
        <v>0.431917691973561</v>
      </c>
      <c r="CM1506" s="17">
        <v>0.381200204958762</v>
      </c>
      <c r="CN1506" s="17"/>
      <c r="CO1506" s="17">
        <v>0.48819291461141301</v>
      </c>
      <c r="CP1506" s="17">
        <v>0.39001142069598899</v>
      </c>
      <c r="CQ1506" s="17">
        <v>0.41221454589360101</v>
      </c>
      <c r="CR1506" s="17">
        <v>0.44545509213110901</v>
      </c>
    </row>
    <row r="1507" spans="2:96" x14ac:dyDescent="0.25">
      <c r="B1507" t="s">
        <v>620</v>
      </c>
      <c r="C1507" s="17">
        <v>0.201289637632042</v>
      </c>
      <c r="D1507" s="17">
        <v>0.219217506802724</v>
      </c>
      <c r="E1507" s="17">
        <v>0.18454819690070001</v>
      </c>
      <c r="F1507" s="17"/>
      <c r="G1507" s="17">
        <v>0.12693932398327301</v>
      </c>
      <c r="H1507" s="17">
        <v>0.233785929291695</v>
      </c>
      <c r="I1507" s="17">
        <v>0.20770813587029699</v>
      </c>
      <c r="J1507" s="17">
        <v>0.21828523580196199</v>
      </c>
      <c r="K1507" s="17">
        <v>0.18984502114187901</v>
      </c>
      <c r="L1507" s="17">
        <v>0.20896591917677099</v>
      </c>
      <c r="M1507" s="17"/>
      <c r="N1507" s="17">
        <v>0.23422168624161799</v>
      </c>
      <c r="O1507" s="17">
        <v>0.19295571980975601</v>
      </c>
      <c r="P1507" s="17">
        <v>0.185415198386436</v>
      </c>
      <c r="Q1507" s="17">
        <v>0.18606958423935299</v>
      </c>
      <c r="R1507" s="17"/>
      <c r="S1507" s="17">
        <v>0.22511922702338899</v>
      </c>
      <c r="T1507" s="17">
        <v>0.17886663349388199</v>
      </c>
      <c r="U1507" s="17">
        <v>0.28752446126783399</v>
      </c>
      <c r="V1507" s="17">
        <v>0.249764677862606</v>
      </c>
      <c r="W1507" s="17">
        <v>0.111416758949422</v>
      </c>
      <c r="X1507" s="17">
        <v>0.193228549286172</v>
      </c>
      <c r="Y1507" s="17">
        <v>0.21796883344353599</v>
      </c>
      <c r="Z1507" s="17">
        <v>0.24968095749351901</v>
      </c>
      <c r="AA1507" s="17">
        <v>0.21317459295152499</v>
      </c>
      <c r="AB1507" s="17">
        <v>0.17407051938315399</v>
      </c>
      <c r="AC1507" s="17">
        <v>0.17576520206134599</v>
      </c>
      <c r="AD1507" s="17">
        <v>0</v>
      </c>
      <c r="AE1507" s="17"/>
      <c r="AF1507" s="17">
        <v>0.238083017782169</v>
      </c>
      <c r="AG1507" s="17">
        <v>0.19504949974979699</v>
      </c>
      <c r="AH1507" s="17">
        <v>0.31158511505466302</v>
      </c>
      <c r="AI1507" s="17">
        <v>0.228808551574746</v>
      </c>
      <c r="AJ1507" s="17">
        <v>0.13228579443010299</v>
      </c>
      <c r="AK1507" s="17"/>
      <c r="AL1507" s="17">
        <v>0.26612282823997702</v>
      </c>
      <c r="AM1507" s="17">
        <v>0.2013200227584</v>
      </c>
      <c r="AN1507" s="17">
        <v>0.23910201431148401</v>
      </c>
      <c r="AO1507" s="17"/>
      <c r="AP1507" s="17">
        <v>0.17693496899806099</v>
      </c>
      <c r="AQ1507" s="17">
        <v>0.15582428525856301</v>
      </c>
      <c r="AR1507" s="17">
        <v>0.25944006209167503</v>
      </c>
      <c r="AS1507" s="17">
        <v>0.28483172163002901</v>
      </c>
      <c r="AT1507" s="17">
        <v>0.283866328278991</v>
      </c>
      <c r="AU1507" s="17"/>
      <c r="AV1507" s="17">
        <v>0.25460310640588102</v>
      </c>
      <c r="AW1507" s="17">
        <v>0.111014058634061</v>
      </c>
      <c r="AX1507" s="17">
        <v>0.18220781221628499</v>
      </c>
      <c r="AY1507" s="17">
        <v>0.11633081336279399</v>
      </c>
      <c r="AZ1507" s="17">
        <v>0.25736657877824098</v>
      </c>
      <c r="BA1507" s="17">
        <v>0.18818487788705901</v>
      </c>
      <c r="BB1507" s="17">
        <v>0.17785261030414901</v>
      </c>
      <c r="BC1507" s="17">
        <v>0.203184900778517</v>
      </c>
      <c r="BD1507" s="17">
        <v>0.17781018385167699</v>
      </c>
      <c r="BE1507" s="17">
        <v>0.21015730019534001</v>
      </c>
      <c r="BF1507" s="17">
        <v>0.20624778471060901</v>
      </c>
      <c r="BG1507" s="17">
        <v>0.14987754810154599</v>
      </c>
      <c r="BH1507" s="17">
        <v>0.28961245364735699</v>
      </c>
      <c r="BI1507" s="17">
        <v>0.37802857745692098</v>
      </c>
      <c r="BJ1507" s="17">
        <v>0.19204411493427301</v>
      </c>
      <c r="BK1507" s="17">
        <v>0.39592433912186198</v>
      </c>
      <c r="BL1507" s="17"/>
      <c r="BM1507" s="17">
        <v>0.18035627034073801</v>
      </c>
      <c r="BN1507" s="17">
        <v>0.221577529793589</v>
      </c>
      <c r="BO1507" s="17">
        <v>0.216901868330205</v>
      </c>
      <c r="BP1507" s="17">
        <v>0.18660943383850601</v>
      </c>
      <c r="BQ1507" s="17">
        <v>0.19874186868810401</v>
      </c>
      <c r="BR1507" s="17">
        <v>0.196933274590366</v>
      </c>
      <c r="BS1507" s="17"/>
      <c r="BT1507" s="17">
        <v>0.19551579794073701</v>
      </c>
      <c r="BU1507" s="17">
        <v>0.206799499113968</v>
      </c>
      <c r="BV1507" s="17"/>
      <c r="BW1507" s="17">
        <v>0.15488785997435001</v>
      </c>
      <c r="BX1507" s="17">
        <v>0.24398500109346899</v>
      </c>
      <c r="BY1507" s="17"/>
      <c r="BZ1507" s="17">
        <v>0.194267374920678</v>
      </c>
      <c r="CA1507" s="17">
        <v>0.240090080827704</v>
      </c>
      <c r="CB1507" s="17">
        <v>0.204881820527472</v>
      </c>
      <c r="CC1507" s="17"/>
      <c r="CD1507" s="17">
        <v>0.20802871317194699</v>
      </c>
      <c r="CE1507" s="17">
        <v>0.12856211890751801</v>
      </c>
      <c r="CF1507" s="17">
        <v>0.18618285911553101</v>
      </c>
      <c r="CG1507" s="17"/>
      <c r="CH1507" s="17">
        <v>0.215091310301331</v>
      </c>
      <c r="CI1507" s="17">
        <v>0.17192752655924101</v>
      </c>
      <c r="CJ1507" s="17">
        <v>0.140185266921416</v>
      </c>
      <c r="CK1507" s="17"/>
      <c r="CL1507" s="17">
        <v>0.22107538394904599</v>
      </c>
      <c r="CM1507" s="17">
        <v>0.19453206555476099</v>
      </c>
      <c r="CN1507" s="17"/>
      <c r="CO1507" s="17">
        <v>0.29199715688467598</v>
      </c>
      <c r="CP1507" s="17">
        <v>0.24587357896449399</v>
      </c>
      <c r="CQ1507" s="17">
        <v>0.16784927805515501</v>
      </c>
      <c r="CR1507" s="17">
        <v>0.147239332944302</v>
      </c>
    </row>
    <row r="1508" spans="2:96" x14ac:dyDescent="0.25">
      <c r="B1508" t="s">
        <v>275</v>
      </c>
      <c r="C1508" s="17">
        <v>0.21481036552895599</v>
      </c>
      <c r="D1508" s="17">
        <v>0.21488307116163499</v>
      </c>
      <c r="E1508" s="17">
        <v>0.21354735288495499</v>
      </c>
      <c r="F1508" s="17"/>
      <c r="G1508" s="17">
        <v>0.43247535041858298</v>
      </c>
      <c r="H1508" s="17">
        <v>0.21389777995825399</v>
      </c>
      <c r="I1508" s="17">
        <v>0.198447262594379</v>
      </c>
      <c r="J1508" s="17">
        <v>0.21831449579874901</v>
      </c>
      <c r="K1508" s="17">
        <v>0.18510393077727499</v>
      </c>
      <c r="L1508" s="17">
        <v>0.107396753896108</v>
      </c>
      <c r="M1508" s="17"/>
      <c r="N1508" s="17">
        <v>0.16925740911768</v>
      </c>
      <c r="O1508" s="17">
        <v>0.24426748118206101</v>
      </c>
      <c r="P1508" s="17">
        <v>0.21465076389293999</v>
      </c>
      <c r="Q1508" s="17">
        <v>0.234564197832067</v>
      </c>
      <c r="R1508" s="17"/>
      <c r="S1508" s="17">
        <v>0.24032439834623401</v>
      </c>
      <c r="T1508" s="17">
        <v>0.19926899122982</v>
      </c>
      <c r="U1508" s="17">
        <v>7.6460801822719304E-2</v>
      </c>
      <c r="V1508" s="17">
        <v>0.19432891824503901</v>
      </c>
      <c r="W1508" s="17">
        <v>0.429206622664219</v>
      </c>
      <c r="X1508" s="17">
        <v>0.164837333632844</v>
      </c>
      <c r="Y1508" s="17">
        <v>0.136258185245094</v>
      </c>
      <c r="Z1508" s="17">
        <v>8.1929701482628903E-2</v>
      </c>
      <c r="AA1508" s="17">
        <v>0.20495626871028899</v>
      </c>
      <c r="AB1508" s="17">
        <v>0.20364174877607</v>
      </c>
      <c r="AC1508" s="17">
        <v>0.25408450104469399</v>
      </c>
      <c r="AD1508" s="17">
        <v>0.60729448359139504</v>
      </c>
      <c r="AE1508" s="17"/>
      <c r="AF1508" s="17">
        <v>0.16404689597385899</v>
      </c>
      <c r="AG1508" s="17">
        <v>0.26450495222324799</v>
      </c>
      <c r="AH1508" s="17">
        <v>4.3091849468472103E-2</v>
      </c>
      <c r="AI1508" s="17">
        <v>0.368153918329166</v>
      </c>
      <c r="AJ1508" s="17">
        <v>0.271871605859073</v>
      </c>
      <c r="AK1508" s="17"/>
      <c r="AL1508" s="17">
        <v>0.112323305692572</v>
      </c>
      <c r="AM1508" s="17">
        <v>0.245208009547285</v>
      </c>
      <c r="AN1508" s="17">
        <v>0.143798002067968</v>
      </c>
      <c r="AO1508" s="17"/>
      <c r="AP1508" s="17">
        <v>0.23494071298824401</v>
      </c>
      <c r="AQ1508" s="17">
        <v>0.25187638601469298</v>
      </c>
      <c r="AR1508" s="17">
        <v>0.14657188854574901</v>
      </c>
      <c r="AS1508" s="17">
        <v>7.1352971225215805E-2</v>
      </c>
      <c r="AT1508" s="17">
        <v>0.29248821648797402</v>
      </c>
      <c r="AU1508" s="17"/>
      <c r="AV1508" s="17">
        <v>9.5660789557444101E-2</v>
      </c>
      <c r="AW1508" s="17">
        <v>0.27862368769511298</v>
      </c>
      <c r="AX1508" s="17">
        <v>0.25853954323837403</v>
      </c>
      <c r="AY1508" s="17">
        <v>0.41331604141506201</v>
      </c>
      <c r="AZ1508" s="17">
        <v>0.14159646490456801</v>
      </c>
      <c r="BA1508" s="17">
        <v>0.248073076257363</v>
      </c>
      <c r="BB1508" s="17">
        <v>0.14601627965503999</v>
      </c>
      <c r="BC1508" s="17">
        <v>0.19643637441318099</v>
      </c>
      <c r="BD1508" s="17">
        <v>0.25899790553065999</v>
      </c>
      <c r="BE1508" s="17">
        <v>0.30126163809495599</v>
      </c>
      <c r="BF1508" s="17">
        <v>8.8154094162299607E-2</v>
      </c>
      <c r="BG1508" s="17">
        <v>0.34147192209424898</v>
      </c>
      <c r="BH1508" s="17">
        <v>0.17168074996218399</v>
      </c>
      <c r="BI1508" s="17">
        <v>4.8490440250644098E-2</v>
      </c>
      <c r="BJ1508" s="17">
        <v>0.27630518435688201</v>
      </c>
      <c r="BK1508" s="17">
        <v>2.3904357990248402E-2</v>
      </c>
      <c r="BL1508" s="17"/>
      <c r="BM1508" s="17">
        <v>0.29463716239512</v>
      </c>
      <c r="BN1508" s="17">
        <v>0.18190734511547199</v>
      </c>
      <c r="BO1508" s="17">
        <v>0.195809281753165</v>
      </c>
      <c r="BP1508" s="17">
        <v>0.220501934263301</v>
      </c>
      <c r="BQ1508" s="17">
        <v>0.192749681008377</v>
      </c>
      <c r="BR1508" s="17">
        <v>0.123986265236431</v>
      </c>
      <c r="BS1508" s="17"/>
      <c r="BT1508" s="17">
        <v>0.25768997751094203</v>
      </c>
      <c r="BU1508" s="17">
        <v>0.154416600197395</v>
      </c>
      <c r="BV1508" s="17"/>
      <c r="BW1508" s="17">
        <v>0.34860494730411801</v>
      </c>
      <c r="BX1508" s="17">
        <v>0.12733203843181101</v>
      </c>
      <c r="BY1508" s="17"/>
      <c r="BZ1508" s="17">
        <v>0.23169469893332101</v>
      </c>
      <c r="CA1508" s="17">
        <v>0.14651100597838301</v>
      </c>
      <c r="CB1508" s="17">
        <v>0.221175695913682</v>
      </c>
      <c r="CC1508" s="17"/>
      <c r="CD1508" s="17">
        <v>0.19963353397901701</v>
      </c>
      <c r="CE1508" s="17">
        <v>0.37329522331269099</v>
      </c>
      <c r="CF1508" s="17">
        <v>0.35898737261125102</v>
      </c>
      <c r="CG1508" s="17"/>
      <c r="CH1508" s="17">
        <v>0.18108678353249599</v>
      </c>
      <c r="CI1508" s="17">
        <v>0.326512106289707</v>
      </c>
      <c r="CJ1508" s="17">
        <v>0.410052170223352</v>
      </c>
      <c r="CK1508" s="17"/>
      <c r="CL1508" s="17">
        <v>0.21084230802451501</v>
      </c>
      <c r="CM1508" s="17">
        <v>0.18666813940400101</v>
      </c>
      <c r="CN1508" s="17"/>
      <c r="CO1508" s="17">
        <v>0.196195757726737</v>
      </c>
      <c r="CP1508" s="17">
        <v>0.14413784173149599</v>
      </c>
      <c r="CQ1508" s="17">
        <v>0.244365267838446</v>
      </c>
      <c r="CR1508" s="17">
        <v>0.29821575918680698</v>
      </c>
    </row>
    <row r="1509" spans="2:96" x14ac:dyDescent="0.25">
      <c r="C1509" s="17"/>
      <c r="D1509" s="17"/>
      <c r="E1509" s="17"/>
      <c r="F1509" s="17"/>
      <c r="G1509" s="17"/>
      <c r="H1509" s="17"/>
      <c r="I1509" s="17"/>
      <c r="J1509" s="17"/>
      <c r="K1509" s="17"/>
      <c r="L1509" s="17"/>
      <c r="M1509" s="17"/>
      <c r="N1509" s="17"/>
      <c r="O1509" s="17"/>
      <c r="P1509" s="17"/>
      <c r="Q1509" s="17"/>
      <c r="R1509" s="17"/>
      <c r="S1509" s="17"/>
      <c r="T1509" s="17"/>
      <c r="U1509" s="17"/>
      <c r="V1509" s="17"/>
      <c r="W1509" s="17"/>
      <c r="X1509" s="17"/>
      <c r="Y1509" s="17"/>
      <c r="Z1509" s="17"/>
      <c r="AA1509" s="17"/>
      <c r="AB1509" s="17"/>
      <c r="AC1509" s="17"/>
      <c r="AD1509" s="17"/>
      <c r="AE1509" s="17"/>
      <c r="AF1509" s="17"/>
      <c r="AG1509" s="17"/>
      <c r="AH1509" s="17"/>
      <c r="AI1509" s="17"/>
      <c r="AJ1509" s="17"/>
      <c r="AK1509" s="17"/>
      <c r="AL1509" s="17"/>
      <c r="AM1509" s="17"/>
      <c r="AN1509" s="17"/>
      <c r="AO1509" s="17"/>
      <c r="AP1509" s="17"/>
      <c r="AQ1509" s="17"/>
      <c r="AR1509" s="17"/>
      <c r="AS1509" s="17"/>
      <c r="AT1509" s="17"/>
      <c r="AU1509" s="17"/>
      <c r="AV1509" s="17"/>
      <c r="AW1509" s="17"/>
      <c r="AX1509" s="17"/>
      <c r="AY1509" s="17"/>
      <c r="AZ1509" s="17"/>
      <c r="BA1509" s="17"/>
      <c r="BB1509" s="17"/>
      <c r="BC1509" s="17"/>
      <c r="BD1509" s="17"/>
      <c r="BE1509" s="17"/>
      <c r="BF1509" s="17"/>
      <c r="BG1509" s="17"/>
      <c r="BH1509" s="17"/>
      <c r="BI1509" s="17"/>
      <c r="BJ1509" s="17"/>
      <c r="BK1509" s="17"/>
      <c r="BL1509" s="17"/>
      <c r="BM1509" s="17"/>
      <c r="BN1509" s="17"/>
      <c r="BO1509" s="17"/>
      <c r="BP1509" s="17"/>
      <c r="BQ1509" s="17"/>
      <c r="BR1509" s="17"/>
      <c r="BS1509" s="17"/>
      <c r="BT1509" s="17"/>
      <c r="BU1509" s="17"/>
      <c r="BV1509" s="17"/>
      <c r="BW1509" s="17"/>
      <c r="BX1509" s="17"/>
      <c r="BY1509" s="17"/>
      <c r="BZ1509" s="17"/>
      <c r="CA1509" s="17"/>
      <c r="CB1509" s="17"/>
      <c r="CC1509" s="17"/>
      <c r="CD1509" s="17"/>
      <c r="CE1509" s="17"/>
      <c r="CF1509" s="17"/>
      <c r="CG1509" s="17"/>
      <c r="CH1509" s="17"/>
      <c r="CI1509" s="17"/>
      <c r="CJ1509" s="17"/>
      <c r="CK1509" s="17"/>
      <c r="CL1509" s="17"/>
      <c r="CM1509" s="17"/>
      <c r="CN1509" s="17"/>
      <c r="CO1509" s="17"/>
      <c r="CP1509" s="17"/>
      <c r="CQ1509" s="17"/>
      <c r="CR1509" s="17"/>
    </row>
    <row r="1510" spans="2:96" x14ac:dyDescent="0.25">
      <c r="B1510" s="6" t="s">
        <v>638</v>
      </c>
      <c r="C1510" s="17"/>
      <c r="D1510" s="17"/>
      <c r="E1510" s="17"/>
      <c r="F1510" s="17"/>
      <c r="G1510" s="17"/>
      <c r="H1510" s="17"/>
      <c r="I1510" s="17"/>
      <c r="J1510" s="17"/>
      <c r="K1510" s="17"/>
      <c r="L1510" s="17"/>
      <c r="M1510" s="17"/>
      <c r="N1510" s="17"/>
      <c r="O1510" s="17"/>
      <c r="P1510" s="17"/>
      <c r="Q1510" s="17"/>
      <c r="R1510" s="17"/>
      <c r="S1510" s="17"/>
      <c r="T1510" s="17"/>
      <c r="U1510" s="17"/>
      <c r="V1510" s="17"/>
      <c r="W1510" s="17"/>
      <c r="X1510" s="17"/>
      <c r="Y1510" s="17"/>
      <c r="Z1510" s="17"/>
      <c r="AA1510" s="17"/>
      <c r="AB1510" s="17"/>
      <c r="AC1510" s="17"/>
      <c r="AD1510" s="17"/>
      <c r="AE1510" s="17"/>
      <c r="AF1510" s="17"/>
      <c r="AG1510" s="17"/>
      <c r="AH1510" s="17"/>
      <c r="AI1510" s="17"/>
      <c r="AJ1510" s="17"/>
      <c r="AK1510" s="17"/>
      <c r="AL1510" s="17"/>
      <c r="AM1510" s="17"/>
      <c r="AN1510" s="17"/>
      <c r="AO1510" s="17"/>
      <c r="AP1510" s="17"/>
      <c r="AQ1510" s="17"/>
      <c r="AR1510" s="17"/>
      <c r="AS1510" s="17"/>
      <c r="AT1510" s="17"/>
      <c r="AU1510" s="17"/>
      <c r="AV1510" s="17"/>
      <c r="AW1510" s="17"/>
      <c r="AX1510" s="17"/>
      <c r="AY1510" s="17"/>
      <c r="AZ1510" s="17"/>
      <c r="BA1510" s="17"/>
      <c r="BB1510" s="17"/>
      <c r="BC1510" s="17"/>
      <c r="BD1510" s="17"/>
      <c r="BE1510" s="17"/>
      <c r="BF1510" s="17"/>
      <c r="BG1510" s="17"/>
      <c r="BH1510" s="17"/>
      <c r="BI1510" s="17"/>
      <c r="BJ1510" s="17"/>
      <c r="BK1510" s="17"/>
      <c r="BL1510" s="17"/>
      <c r="BM1510" s="17"/>
      <c r="BN1510" s="17"/>
      <c r="BO1510" s="17"/>
      <c r="BP1510" s="17"/>
      <c r="BQ1510" s="17"/>
      <c r="BR1510" s="17"/>
      <c r="BS1510" s="17"/>
      <c r="BT1510" s="17"/>
      <c r="BU1510" s="17"/>
      <c r="BV1510" s="17"/>
      <c r="BW1510" s="17"/>
      <c r="BX1510" s="17"/>
      <c r="BY1510" s="17"/>
      <c r="BZ1510" s="17"/>
      <c r="CA1510" s="17"/>
      <c r="CB1510" s="17"/>
      <c r="CC1510" s="17"/>
      <c r="CD1510" s="17"/>
      <c r="CE1510" s="17"/>
      <c r="CF1510" s="17"/>
      <c r="CG1510" s="17"/>
      <c r="CH1510" s="17"/>
      <c r="CI1510" s="17"/>
      <c r="CJ1510" s="17"/>
      <c r="CK1510" s="17"/>
      <c r="CL1510" s="17"/>
      <c r="CM1510" s="17"/>
      <c r="CN1510" s="17"/>
      <c r="CO1510" s="17"/>
      <c r="CP1510" s="17"/>
      <c r="CQ1510" s="17"/>
      <c r="CR1510" s="17"/>
    </row>
    <row r="1511" spans="2:96" x14ac:dyDescent="0.25">
      <c r="B1511" s="24" t="s">
        <v>535</v>
      </c>
      <c r="C1511" s="17"/>
      <c r="D1511" s="17"/>
      <c r="E1511" s="17"/>
      <c r="F1511" s="17"/>
      <c r="G1511" s="17"/>
      <c r="H1511" s="17"/>
      <c r="I1511" s="17"/>
      <c r="J1511" s="17"/>
      <c r="K1511" s="17"/>
      <c r="L1511" s="17"/>
      <c r="M1511" s="17"/>
      <c r="N1511" s="17"/>
      <c r="O1511" s="17"/>
      <c r="P1511" s="17"/>
      <c r="Q1511" s="17"/>
      <c r="R1511" s="17"/>
      <c r="S1511" s="17"/>
      <c r="T1511" s="17"/>
      <c r="U1511" s="17"/>
      <c r="V1511" s="17"/>
      <c r="W1511" s="17"/>
      <c r="X1511" s="17"/>
      <c r="Y1511" s="17"/>
      <c r="Z1511" s="17"/>
      <c r="AA1511" s="17"/>
      <c r="AB1511" s="17"/>
      <c r="AC1511" s="17"/>
      <c r="AD1511" s="17"/>
      <c r="AE1511" s="17"/>
      <c r="AF1511" s="17"/>
      <c r="AG1511" s="17"/>
      <c r="AH1511" s="17"/>
      <c r="AI1511" s="17"/>
      <c r="AJ1511" s="17"/>
      <c r="AK1511" s="17"/>
      <c r="AL1511" s="17"/>
      <c r="AM1511" s="17"/>
      <c r="AN1511" s="17"/>
      <c r="AO1511" s="17"/>
      <c r="AP1511" s="17"/>
      <c r="AQ1511" s="17"/>
      <c r="AR1511" s="17"/>
      <c r="AS1511" s="17"/>
      <c r="AT1511" s="17"/>
      <c r="AU1511" s="17"/>
      <c r="AV1511" s="17"/>
      <c r="AW1511" s="17"/>
      <c r="AX1511" s="17"/>
      <c r="AY1511" s="17"/>
      <c r="AZ1511" s="17"/>
      <c r="BA1511" s="17"/>
      <c r="BB1511" s="17"/>
      <c r="BC1511" s="17"/>
      <c r="BD1511" s="17"/>
      <c r="BE1511" s="17"/>
      <c r="BF1511" s="17"/>
      <c r="BG1511" s="17"/>
      <c r="BH1511" s="17"/>
      <c r="BI1511" s="17"/>
      <c r="BJ1511" s="17"/>
      <c r="BK1511" s="17"/>
      <c r="BL1511" s="17"/>
      <c r="BM1511" s="17"/>
      <c r="BN1511" s="17"/>
      <c r="BO1511" s="17"/>
      <c r="BP1511" s="17"/>
      <c r="BQ1511" s="17"/>
      <c r="BR1511" s="17"/>
      <c r="BS1511" s="17"/>
      <c r="BT1511" s="17"/>
      <c r="BU1511" s="17"/>
      <c r="BV1511" s="17"/>
      <c r="BW1511" s="17"/>
      <c r="BX1511" s="17"/>
      <c r="BY1511" s="17"/>
      <c r="BZ1511" s="17"/>
      <c r="CA1511" s="17"/>
      <c r="CB1511" s="17"/>
      <c r="CC1511" s="17"/>
      <c r="CD1511" s="17"/>
      <c r="CE1511" s="17"/>
      <c r="CF1511" s="17"/>
      <c r="CG1511" s="17"/>
      <c r="CH1511" s="17"/>
      <c r="CI1511" s="17"/>
      <c r="CJ1511" s="17"/>
      <c r="CK1511" s="17"/>
      <c r="CL1511" s="17"/>
      <c r="CM1511" s="17"/>
      <c r="CN1511" s="17"/>
      <c r="CO1511" s="17"/>
      <c r="CP1511" s="17"/>
      <c r="CQ1511" s="17"/>
      <c r="CR1511" s="17"/>
    </row>
    <row r="1512" spans="2:96" x14ac:dyDescent="0.25">
      <c r="B1512" t="s">
        <v>614</v>
      </c>
      <c r="C1512" s="17">
        <v>0.102108030063623</v>
      </c>
      <c r="D1512" s="17">
        <v>9.5216740718164897E-2</v>
      </c>
      <c r="E1512" s="17">
        <v>0.109329312131058</v>
      </c>
      <c r="F1512" s="17"/>
      <c r="G1512" s="17">
        <v>0.17846612539885701</v>
      </c>
      <c r="H1512" s="17">
        <v>0.116565567281747</v>
      </c>
      <c r="I1512" s="17">
        <v>7.5550453894509803E-2</v>
      </c>
      <c r="J1512" s="17">
        <v>0.101753238600096</v>
      </c>
      <c r="K1512" s="17">
        <v>8.3361760717034397E-2</v>
      </c>
      <c r="L1512" s="17">
        <v>7.6790702800096297E-2</v>
      </c>
      <c r="M1512" s="17"/>
      <c r="N1512" s="17">
        <v>9.8478647730703597E-2</v>
      </c>
      <c r="O1512" s="17">
        <v>8.4103515552077096E-2</v>
      </c>
      <c r="P1512" s="17">
        <v>0.10145896852359899</v>
      </c>
      <c r="Q1512" s="17">
        <v>0.126971720514649</v>
      </c>
      <c r="R1512" s="17"/>
      <c r="S1512" s="17">
        <v>0.15935685689481599</v>
      </c>
      <c r="T1512" s="17">
        <v>7.7563159565630493E-2</v>
      </c>
      <c r="U1512" s="17">
        <v>5.5781060085999798E-2</v>
      </c>
      <c r="V1512" s="17">
        <v>0.15413672472814099</v>
      </c>
      <c r="W1512" s="17">
        <v>9.9973575111626703E-2</v>
      </c>
      <c r="X1512" s="17">
        <v>7.3021530059207002E-2</v>
      </c>
      <c r="Y1512" s="17">
        <v>7.5669995712106294E-2</v>
      </c>
      <c r="Z1512" s="17">
        <v>8.8806051845067194E-2</v>
      </c>
      <c r="AA1512" s="17">
        <v>0.156982721480594</v>
      </c>
      <c r="AB1512" s="17">
        <v>1.4616502737643901E-2</v>
      </c>
      <c r="AC1512" s="17">
        <v>0.12790182156598301</v>
      </c>
      <c r="AD1512" s="17">
        <v>9.71355199365843E-2</v>
      </c>
      <c r="AE1512" s="17"/>
      <c r="AF1512" s="17">
        <v>0.112632589781231</v>
      </c>
      <c r="AG1512" s="17">
        <v>0.122093797591485</v>
      </c>
      <c r="AH1512" s="17">
        <v>1.9296037300595301E-2</v>
      </c>
      <c r="AI1512" s="17">
        <v>6.1635042066814999E-2</v>
      </c>
      <c r="AJ1512" s="17">
        <v>5.8361299030212602E-2</v>
      </c>
      <c r="AK1512" s="17"/>
      <c r="AL1512" s="17">
        <v>0.10727168843966201</v>
      </c>
      <c r="AM1512" s="17">
        <v>0.117267755958992</v>
      </c>
      <c r="AN1512" s="17">
        <v>6.0445149568021501E-2</v>
      </c>
      <c r="AO1512" s="17"/>
      <c r="AP1512" s="17">
        <v>0.109849437386913</v>
      </c>
      <c r="AQ1512" s="17">
        <v>0.108494869138093</v>
      </c>
      <c r="AR1512" s="17">
        <v>0.11287532257036401</v>
      </c>
      <c r="AS1512" s="17">
        <v>7.6963773494065704E-2</v>
      </c>
      <c r="AT1512" s="17">
        <v>0</v>
      </c>
      <c r="AU1512" s="17"/>
      <c r="AV1512" s="17">
        <v>0</v>
      </c>
      <c r="AW1512" s="17">
        <v>0.113905246051516</v>
      </c>
      <c r="AX1512" s="17">
        <v>8.7971715985422694E-2</v>
      </c>
      <c r="AY1512" s="17">
        <v>7.1933731814693605E-2</v>
      </c>
      <c r="AZ1512" s="17">
        <v>0.11442510338011</v>
      </c>
      <c r="BA1512" s="17">
        <v>8.9208393297254995E-2</v>
      </c>
      <c r="BB1512" s="17">
        <v>0.101979051887302</v>
      </c>
      <c r="BC1512" s="17">
        <v>0.109148935044467</v>
      </c>
      <c r="BD1512" s="17">
        <v>5.5952838093886501E-2</v>
      </c>
      <c r="BE1512" s="17">
        <v>0.10316989898892</v>
      </c>
      <c r="BF1512" s="17">
        <v>0.153758398795135</v>
      </c>
      <c r="BG1512" s="17">
        <v>0.103468804610355</v>
      </c>
      <c r="BH1512" s="17">
        <v>8.1766684795797406E-2</v>
      </c>
      <c r="BI1512" s="17">
        <v>0.12361990079355099</v>
      </c>
      <c r="BJ1512" s="17">
        <v>0.20545581858435499</v>
      </c>
      <c r="BK1512" s="17">
        <v>0.17075589602432101</v>
      </c>
      <c r="BL1512" s="17"/>
      <c r="BM1512" s="17">
        <v>0.13913620162333101</v>
      </c>
      <c r="BN1512" s="17">
        <v>9.3884195084584496E-2</v>
      </c>
      <c r="BO1512" s="17">
        <v>0.10924284639606099</v>
      </c>
      <c r="BP1512" s="17">
        <v>9.7562847220264898E-2</v>
      </c>
      <c r="BQ1512" s="17">
        <v>6.0228833935188901E-2</v>
      </c>
      <c r="BR1512" s="17">
        <v>6.5500272889534195E-2</v>
      </c>
      <c r="BS1512" s="17"/>
      <c r="BT1512" s="17">
        <v>0.119768256393366</v>
      </c>
      <c r="BU1512" s="17">
        <v>7.7258587367874998E-2</v>
      </c>
      <c r="BV1512" s="17"/>
      <c r="BW1512" s="17">
        <v>0.13243957152821001</v>
      </c>
      <c r="BX1512" s="17">
        <v>8.5165040081659094E-2</v>
      </c>
      <c r="BY1512" s="17"/>
      <c r="BZ1512" s="17">
        <v>9.1311474896634007E-2</v>
      </c>
      <c r="CA1512" s="17">
        <v>0.10396288764573</v>
      </c>
      <c r="CB1512" s="17">
        <v>0.278049523136573</v>
      </c>
      <c r="CC1512" s="17"/>
      <c r="CD1512" s="17">
        <v>9.1551108979160106E-2</v>
      </c>
      <c r="CE1512" s="17">
        <v>0.16849448049672799</v>
      </c>
      <c r="CF1512" s="17">
        <v>0.10961001490585601</v>
      </c>
      <c r="CG1512" s="17"/>
      <c r="CH1512" s="17">
        <v>7.4921117934720005E-2</v>
      </c>
      <c r="CI1512" s="17">
        <v>0.18630597107756</v>
      </c>
      <c r="CJ1512" s="17">
        <v>0.14077161982158001</v>
      </c>
      <c r="CK1512" s="17"/>
      <c r="CL1512" s="17">
        <v>0.10614263227791799</v>
      </c>
      <c r="CM1512" s="17">
        <v>0.101146154793266</v>
      </c>
      <c r="CN1512" s="17"/>
      <c r="CO1512" s="17">
        <v>0.19335305775997599</v>
      </c>
      <c r="CP1512" s="17">
        <v>9.1921435853677999E-2</v>
      </c>
      <c r="CQ1512" s="17">
        <v>9.2252040907598698E-2</v>
      </c>
      <c r="CR1512" s="17">
        <v>0.106525943132199</v>
      </c>
    </row>
    <row r="1513" spans="2:96" x14ac:dyDescent="0.25">
      <c r="B1513" t="s">
        <v>615</v>
      </c>
      <c r="C1513" s="17">
        <v>0.28217568108673302</v>
      </c>
      <c r="D1513" s="17">
        <v>0.25435340602450601</v>
      </c>
      <c r="E1513" s="17">
        <v>0.30862830234903799</v>
      </c>
      <c r="F1513" s="17"/>
      <c r="G1513" s="17">
        <v>0.364762054030424</v>
      </c>
      <c r="H1513" s="17">
        <v>0.32695193424491098</v>
      </c>
      <c r="I1513" s="17">
        <v>0.27419611314314402</v>
      </c>
      <c r="J1513" s="17">
        <v>0.25344299622568001</v>
      </c>
      <c r="K1513" s="17">
        <v>0.26788024807801097</v>
      </c>
      <c r="L1513" s="17">
        <v>0.23419272044474199</v>
      </c>
      <c r="M1513" s="17"/>
      <c r="N1513" s="17">
        <v>0.30567992798795901</v>
      </c>
      <c r="O1513" s="17">
        <v>0.31138640954553198</v>
      </c>
      <c r="P1513" s="17">
        <v>0.27067828842842701</v>
      </c>
      <c r="Q1513" s="17">
        <v>0.23957807301871101</v>
      </c>
      <c r="R1513" s="17"/>
      <c r="S1513" s="17">
        <v>0.35367023144930898</v>
      </c>
      <c r="T1513" s="17">
        <v>0.30378687010524302</v>
      </c>
      <c r="U1513" s="17">
        <v>0.385562015829579</v>
      </c>
      <c r="V1513" s="17">
        <v>0.32633944423336098</v>
      </c>
      <c r="W1513" s="17">
        <v>0.22385503228676801</v>
      </c>
      <c r="X1513" s="17">
        <v>0.235838906752938</v>
      </c>
      <c r="Y1513" s="17">
        <v>0.21687582757405199</v>
      </c>
      <c r="Z1513" s="17">
        <v>0.21603120844843399</v>
      </c>
      <c r="AA1513" s="17">
        <v>0.27420655029975699</v>
      </c>
      <c r="AB1513" s="17">
        <v>0.23179863384576799</v>
      </c>
      <c r="AC1513" s="17">
        <v>0.225258511458276</v>
      </c>
      <c r="AD1513" s="17">
        <v>0.21379820993485599</v>
      </c>
      <c r="AE1513" s="17"/>
      <c r="AF1513" s="17">
        <v>0.27949344471072701</v>
      </c>
      <c r="AG1513" s="17">
        <v>0.24866776091179199</v>
      </c>
      <c r="AH1513" s="17">
        <v>0.32521289462764902</v>
      </c>
      <c r="AI1513" s="17">
        <v>0.14273561327926201</v>
      </c>
      <c r="AJ1513" s="17">
        <v>0.35865873064224801</v>
      </c>
      <c r="AK1513" s="17"/>
      <c r="AL1513" s="17">
        <v>0.34386213719417502</v>
      </c>
      <c r="AM1513" s="17">
        <v>0.25700170014509199</v>
      </c>
      <c r="AN1513" s="17">
        <v>0.36026447116271398</v>
      </c>
      <c r="AO1513" s="17"/>
      <c r="AP1513" s="17">
        <v>0.29873692547622399</v>
      </c>
      <c r="AQ1513" s="17">
        <v>0.28978558282003097</v>
      </c>
      <c r="AR1513" s="17">
        <v>0.25997117928000901</v>
      </c>
      <c r="AS1513" s="17">
        <v>0.32701054060770401</v>
      </c>
      <c r="AT1513" s="17">
        <v>0.44459760642733598</v>
      </c>
      <c r="AU1513" s="17"/>
      <c r="AV1513" s="17">
        <v>0</v>
      </c>
      <c r="AW1513" s="17">
        <v>0.350484031992705</v>
      </c>
      <c r="AX1513" s="17">
        <v>0.41015048622844902</v>
      </c>
      <c r="AY1513" s="17">
        <v>0.24308456410547899</v>
      </c>
      <c r="AZ1513" s="17">
        <v>0.24046568533585</v>
      </c>
      <c r="BA1513" s="17">
        <v>0.25683427145308202</v>
      </c>
      <c r="BB1513" s="17">
        <v>0.28115182293024898</v>
      </c>
      <c r="BC1513" s="17">
        <v>0.24686565571076199</v>
      </c>
      <c r="BD1513" s="17">
        <v>0.329037255715943</v>
      </c>
      <c r="BE1513" s="17">
        <v>0.29356385788441097</v>
      </c>
      <c r="BF1513" s="17">
        <v>0.173548186757363</v>
      </c>
      <c r="BG1513" s="17">
        <v>0.29629891514051199</v>
      </c>
      <c r="BH1513" s="17">
        <v>0.30955590802633398</v>
      </c>
      <c r="BI1513" s="17">
        <v>0.21173452237694801</v>
      </c>
      <c r="BJ1513" s="17">
        <v>0.34336355488242198</v>
      </c>
      <c r="BK1513" s="17">
        <v>0.52129919870080399</v>
      </c>
      <c r="BL1513" s="17"/>
      <c r="BM1513" s="17">
        <v>0.27827986071118199</v>
      </c>
      <c r="BN1513" s="17">
        <v>0.30524303431313898</v>
      </c>
      <c r="BO1513" s="17">
        <v>0.25838972988216802</v>
      </c>
      <c r="BP1513" s="17">
        <v>0.25463281506315599</v>
      </c>
      <c r="BQ1513" s="17">
        <v>0.298476159287967</v>
      </c>
      <c r="BR1513" s="17">
        <v>0.30758278665715699</v>
      </c>
      <c r="BS1513" s="17"/>
      <c r="BT1513" s="17">
        <v>0.313430084099936</v>
      </c>
      <c r="BU1513" s="17">
        <v>0.23377147668103199</v>
      </c>
      <c r="BV1513" s="17"/>
      <c r="BW1513" s="17">
        <v>0.35588433683644599</v>
      </c>
      <c r="BX1513" s="17">
        <v>0.20285996489508001</v>
      </c>
      <c r="BY1513" s="17"/>
      <c r="BZ1513" s="17">
        <v>0.265390995585982</v>
      </c>
      <c r="CA1513" s="17">
        <v>0.36384553397909097</v>
      </c>
      <c r="CB1513" s="17">
        <v>0.225098350100815</v>
      </c>
      <c r="CC1513" s="17"/>
      <c r="CD1513" s="17">
        <v>0.26585402912347</v>
      </c>
      <c r="CE1513" s="17">
        <v>0.25726917837311403</v>
      </c>
      <c r="CF1513" s="17">
        <v>0.249723436640266</v>
      </c>
      <c r="CG1513" s="17"/>
      <c r="CH1513" s="17">
        <v>0.28664199467228402</v>
      </c>
      <c r="CI1513" s="17">
        <v>0.316615414429188</v>
      </c>
      <c r="CJ1513" s="17">
        <v>0.21159265403219901</v>
      </c>
      <c r="CK1513" s="17"/>
      <c r="CL1513" s="17">
        <v>0.28828201756576899</v>
      </c>
      <c r="CM1513" s="17">
        <v>0.27101786737550498</v>
      </c>
      <c r="CN1513" s="17"/>
      <c r="CO1513" s="17">
        <v>0.39238469536321202</v>
      </c>
      <c r="CP1513" s="17">
        <v>0.30460156838372598</v>
      </c>
      <c r="CQ1513" s="17">
        <v>0.251666387755557</v>
      </c>
      <c r="CR1513" s="17">
        <v>0.25650416708704898</v>
      </c>
    </row>
    <row r="1514" spans="2:96" x14ac:dyDescent="0.25">
      <c r="B1514" t="s">
        <v>616</v>
      </c>
      <c r="C1514" s="17">
        <v>0.31351919626599001</v>
      </c>
      <c r="D1514" s="17">
        <v>0.32156210393344398</v>
      </c>
      <c r="E1514" s="17">
        <v>0.30698612761264699</v>
      </c>
      <c r="F1514" s="17"/>
      <c r="G1514" s="17">
        <v>0.25712846714260901</v>
      </c>
      <c r="H1514" s="17">
        <v>0.35247371076823802</v>
      </c>
      <c r="I1514" s="17">
        <v>0.33363613811951898</v>
      </c>
      <c r="J1514" s="17">
        <v>0.28170274712850801</v>
      </c>
      <c r="K1514" s="17">
        <v>0.33185427447277499</v>
      </c>
      <c r="L1514" s="17">
        <v>0.31586437189278599</v>
      </c>
      <c r="M1514" s="17"/>
      <c r="N1514" s="17">
        <v>0.29716786601709999</v>
      </c>
      <c r="O1514" s="17">
        <v>0.27167229599806703</v>
      </c>
      <c r="P1514" s="17">
        <v>0.34523553209159102</v>
      </c>
      <c r="Q1514" s="17">
        <v>0.34532860064193499</v>
      </c>
      <c r="R1514" s="17"/>
      <c r="S1514" s="17">
        <v>0.24776909411221801</v>
      </c>
      <c r="T1514" s="17">
        <v>0.36038411621407102</v>
      </c>
      <c r="U1514" s="17">
        <v>0.18382597654223701</v>
      </c>
      <c r="V1514" s="17">
        <v>0.31316716542220902</v>
      </c>
      <c r="W1514" s="17">
        <v>0.35177246036146997</v>
      </c>
      <c r="X1514" s="17">
        <v>0.38939307034243797</v>
      </c>
      <c r="Y1514" s="17">
        <v>0.35444806194892797</v>
      </c>
      <c r="Z1514" s="17">
        <v>0.33208819816153801</v>
      </c>
      <c r="AA1514" s="17">
        <v>0.34658209368870302</v>
      </c>
      <c r="AB1514" s="17">
        <v>0.38676263123628102</v>
      </c>
      <c r="AC1514" s="17">
        <v>0.187080386777212</v>
      </c>
      <c r="AD1514" s="17">
        <v>0.22963495019716501</v>
      </c>
      <c r="AE1514" s="17"/>
      <c r="AF1514" s="17">
        <v>0.32067610385879203</v>
      </c>
      <c r="AG1514" s="17">
        <v>0.35268536393196598</v>
      </c>
      <c r="AH1514" s="17">
        <v>0.22401823118965</v>
      </c>
      <c r="AI1514" s="17">
        <v>0.240460814840358</v>
      </c>
      <c r="AJ1514" s="17">
        <v>0.32439449497551498</v>
      </c>
      <c r="AK1514" s="17"/>
      <c r="AL1514" s="17">
        <v>0.32045636686540802</v>
      </c>
      <c r="AM1514" s="17">
        <v>0.31728021987596799</v>
      </c>
      <c r="AN1514" s="17">
        <v>0.22963036108020801</v>
      </c>
      <c r="AO1514" s="17"/>
      <c r="AP1514" s="17">
        <v>0.331668206296655</v>
      </c>
      <c r="AQ1514" s="17">
        <v>0.32242276222605398</v>
      </c>
      <c r="AR1514" s="17">
        <v>0.31440448558857398</v>
      </c>
      <c r="AS1514" s="17">
        <v>0.29849708657847901</v>
      </c>
      <c r="AT1514" s="17">
        <v>0.41551336092352098</v>
      </c>
      <c r="AU1514" s="17"/>
      <c r="AV1514" s="17">
        <v>0.60486700236920499</v>
      </c>
      <c r="AW1514" s="17">
        <v>0.226035069107382</v>
      </c>
      <c r="AX1514" s="17">
        <v>0.27313126148754902</v>
      </c>
      <c r="AY1514" s="17">
        <v>0.39498954828106703</v>
      </c>
      <c r="AZ1514" s="17">
        <v>0.39198807253172202</v>
      </c>
      <c r="BA1514" s="17">
        <v>0.28837684704446997</v>
      </c>
      <c r="BB1514" s="17">
        <v>0.27855076516952298</v>
      </c>
      <c r="BC1514" s="17">
        <v>0.33697849743577402</v>
      </c>
      <c r="BD1514" s="17">
        <v>0.34474074423348999</v>
      </c>
      <c r="BE1514" s="17">
        <v>0.31432071826957098</v>
      </c>
      <c r="BF1514" s="17">
        <v>0.318333628801934</v>
      </c>
      <c r="BG1514" s="17">
        <v>0.30990378673367502</v>
      </c>
      <c r="BH1514" s="17">
        <v>0.254282640034031</v>
      </c>
      <c r="BI1514" s="17">
        <v>0.407093190291416</v>
      </c>
      <c r="BJ1514" s="17">
        <v>0.25386326218196298</v>
      </c>
      <c r="BK1514" s="17">
        <v>0.14719988553809299</v>
      </c>
      <c r="BL1514" s="17"/>
      <c r="BM1514" s="17">
        <v>0.32620110381239997</v>
      </c>
      <c r="BN1514" s="17">
        <v>0.292003511354328</v>
      </c>
      <c r="BO1514" s="17">
        <v>0.35059703229575201</v>
      </c>
      <c r="BP1514" s="17">
        <v>0.30842802364834299</v>
      </c>
      <c r="BQ1514" s="17">
        <v>0.26717225685280399</v>
      </c>
      <c r="BR1514" s="17">
        <v>0.37789284477249602</v>
      </c>
      <c r="BS1514" s="17"/>
      <c r="BT1514" s="17">
        <v>0.30347621469720898</v>
      </c>
      <c r="BU1514" s="17">
        <v>0.32813776670682898</v>
      </c>
      <c r="BV1514" s="17"/>
      <c r="BW1514" s="17">
        <v>0.29009658730420501</v>
      </c>
      <c r="BX1514" s="17">
        <v>0.34152122433315102</v>
      </c>
      <c r="BY1514" s="17"/>
      <c r="BZ1514" s="17">
        <v>0.32473232743070901</v>
      </c>
      <c r="CA1514" s="17">
        <v>0.25644763990138097</v>
      </c>
      <c r="CB1514" s="17">
        <v>0.29854791022912902</v>
      </c>
      <c r="CC1514" s="17"/>
      <c r="CD1514" s="17">
        <v>0.321633499323493</v>
      </c>
      <c r="CE1514" s="17">
        <v>0.32221157718975602</v>
      </c>
      <c r="CF1514" s="17">
        <v>0.381296678634095</v>
      </c>
      <c r="CG1514" s="17"/>
      <c r="CH1514" s="17">
        <v>0.31176034256296598</v>
      </c>
      <c r="CI1514" s="17">
        <v>0.26165433691302897</v>
      </c>
      <c r="CJ1514" s="17">
        <v>0.42113438121539498</v>
      </c>
      <c r="CK1514" s="17"/>
      <c r="CL1514" s="17">
        <v>0.28873172127302599</v>
      </c>
      <c r="CM1514" s="17">
        <v>0.34513064957872702</v>
      </c>
      <c r="CN1514" s="17"/>
      <c r="CO1514" s="17">
        <v>0.21566979674350401</v>
      </c>
      <c r="CP1514" s="17">
        <v>0.29498619936238202</v>
      </c>
      <c r="CQ1514" s="17">
        <v>0.33851132678185702</v>
      </c>
      <c r="CR1514" s="17">
        <v>0.33738018783628998</v>
      </c>
    </row>
    <row r="1515" spans="2:96" x14ac:dyDescent="0.25">
      <c r="B1515" t="s">
        <v>617</v>
      </c>
      <c r="C1515" s="17">
        <v>0.11633714136557199</v>
      </c>
      <c r="D1515" s="17">
        <v>0.14424654744729701</v>
      </c>
      <c r="E1515" s="17">
        <v>8.9411855915743105E-2</v>
      </c>
      <c r="F1515" s="17"/>
      <c r="G1515" s="17">
        <v>0.113046923804263</v>
      </c>
      <c r="H1515" s="17">
        <v>5.6943452703896898E-2</v>
      </c>
      <c r="I1515" s="17">
        <v>0.117500586890971</v>
      </c>
      <c r="J1515" s="17">
        <v>0.135270366907984</v>
      </c>
      <c r="K1515" s="17">
        <v>0.115790815187506</v>
      </c>
      <c r="L1515" s="17">
        <v>0.15065481671122599</v>
      </c>
      <c r="M1515" s="17"/>
      <c r="N1515" s="17">
        <v>0.12511781858653501</v>
      </c>
      <c r="O1515" s="17">
        <v>0.152747856140902</v>
      </c>
      <c r="P1515" s="17">
        <v>9.8710251205647498E-2</v>
      </c>
      <c r="Q1515" s="17">
        <v>8.3627368475325703E-2</v>
      </c>
      <c r="R1515" s="17"/>
      <c r="S1515" s="17">
        <v>9.4907922569899897E-2</v>
      </c>
      <c r="T1515" s="17">
        <v>0.126159628508691</v>
      </c>
      <c r="U1515" s="17">
        <v>0.120973846111919</v>
      </c>
      <c r="V1515" s="17">
        <v>7.0331103516659499E-2</v>
      </c>
      <c r="W1515" s="17">
        <v>0.16246720428035</v>
      </c>
      <c r="X1515" s="17">
        <v>0.11480521641083399</v>
      </c>
      <c r="Y1515" s="17">
        <v>0.107697118430247</v>
      </c>
      <c r="Z1515" s="17">
        <v>0.22552147859945601</v>
      </c>
      <c r="AA1515" s="17">
        <v>6.8481392836626603E-2</v>
      </c>
      <c r="AB1515" s="17">
        <v>0.15997434876630101</v>
      </c>
      <c r="AC1515" s="17">
        <v>0.15019979255438801</v>
      </c>
      <c r="AD1515" s="17">
        <v>6.7448314405249205E-2</v>
      </c>
      <c r="AE1515" s="17"/>
      <c r="AF1515" s="17">
        <v>0.13620198255831401</v>
      </c>
      <c r="AG1515" s="17">
        <v>0.126038823630368</v>
      </c>
      <c r="AH1515" s="17">
        <v>0.17797553584020301</v>
      </c>
      <c r="AI1515" s="17">
        <v>0.124282693286545</v>
      </c>
      <c r="AJ1515" s="17">
        <v>6.8090392667446695E-2</v>
      </c>
      <c r="AK1515" s="17"/>
      <c r="AL1515" s="17">
        <v>0.101257938505856</v>
      </c>
      <c r="AM1515" s="17">
        <v>0.14424388587727299</v>
      </c>
      <c r="AN1515" s="17">
        <v>0.13144756675670199</v>
      </c>
      <c r="AO1515" s="17"/>
      <c r="AP1515" s="17">
        <v>9.3275374566420294E-2</v>
      </c>
      <c r="AQ1515" s="17">
        <v>8.8300511516079594E-2</v>
      </c>
      <c r="AR1515" s="17">
        <v>0.14584185917790199</v>
      </c>
      <c r="AS1515" s="17">
        <v>0.10914604222065501</v>
      </c>
      <c r="AT1515" s="17">
        <v>7.4180525201759204E-2</v>
      </c>
      <c r="AU1515" s="17"/>
      <c r="AV1515" s="17">
        <v>0</v>
      </c>
      <c r="AW1515" s="17">
        <v>6.7334617575409997E-2</v>
      </c>
      <c r="AX1515" s="17">
        <v>4.8390371656994099E-2</v>
      </c>
      <c r="AY1515" s="17">
        <v>0.112997486802334</v>
      </c>
      <c r="AZ1515" s="17">
        <v>0.128162019417249</v>
      </c>
      <c r="BA1515" s="17">
        <v>0.142532684423612</v>
      </c>
      <c r="BB1515" s="17">
        <v>0.115800297292906</v>
      </c>
      <c r="BC1515" s="17">
        <v>0.188122818793833</v>
      </c>
      <c r="BD1515" s="17">
        <v>9.5489100515191994E-2</v>
      </c>
      <c r="BE1515" s="17">
        <v>0.118294803189239</v>
      </c>
      <c r="BF1515" s="17">
        <v>0.13817244866609299</v>
      </c>
      <c r="BG1515" s="17">
        <v>0.17412001792850801</v>
      </c>
      <c r="BH1515" s="17">
        <v>0.171998645427309</v>
      </c>
      <c r="BI1515" s="17">
        <v>9.9453682501235804E-2</v>
      </c>
      <c r="BJ1515" s="17">
        <v>0</v>
      </c>
      <c r="BK1515" s="17">
        <v>6.9929185947366607E-2</v>
      </c>
      <c r="BL1515" s="17"/>
      <c r="BM1515" s="17">
        <v>9.5324548643701906E-2</v>
      </c>
      <c r="BN1515" s="17">
        <v>0.13144924162228799</v>
      </c>
      <c r="BO1515" s="17">
        <v>0.10838470462569599</v>
      </c>
      <c r="BP1515" s="17">
        <v>8.6887005136930498E-2</v>
      </c>
      <c r="BQ1515" s="17">
        <v>0.18840975217650499</v>
      </c>
      <c r="BR1515" s="17">
        <v>0.11138891275966201</v>
      </c>
      <c r="BS1515" s="17"/>
      <c r="BT1515" s="17">
        <v>0.108657941634274</v>
      </c>
      <c r="BU1515" s="17">
        <v>0.12963251676218801</v>
      </c>
      <c r="BV1515" s="17"/>
      <c r="BW1515" s="17">
        <v>8.3146200038663395E-2</v>
      </c>
      <c r="BX1515" s="17">
        <v>0.16862203952632401</v>
      </c>
      <c r="BY1515" s="17"/>
      <c r="BZ1515" s="17">
        <v>0.12092543649274599</v>
      </c>
      <c r="CA1515" s="17">
        <v>0.116312647308664</v>
      </c>
      <c r="CB1515" s="17">
        <v>8.1869661802084798E-2</v>
      </c>
      <c r="CC1515" s="17"/>
      <c r="CD1515" s="17">
        <v>0.124927734888355</v>
      </c>
      <c r="CE1515" s="17">
        <v>9.1563439770762103E-2</v>
      </c>
      <c r="CF1515" s="17">
        <v>0.11516008293938999</v>
      </c>
      <c r="CG1515" s="17"/>
      <c r="CH1515" s="17">
        <v>0.12934332514855401</v>
      </c>
      <c r="CI1515" s="17">
        <v>7.5294062573651302E-2</v>
      </c>
      <c r="CJ1515" s="17">
        <v>0.110487207304859</v>
      </c>
      <c r="CK1515" s="17"/>
      <c r="CL1515" s="17">
        <v>0.12984076477607401</v>
      </c>
      <c r="CM1515" s="17">
        <v>0.10837829233532</v>
      </c>
      <c r="CN1515" s="17"/>
      <c r="CO1515" s="17">
        <v>0.110870302935885</v>
      </c>
      <c r="CP1515" s="17">
        <v>0.14058318413166601</v>
      </c>
      <c r="CQ1515" s="17">
        <v>0.11378113908866901</v>
      </c>
      <c r="CR1515" s="17">
        <v>7.8857188145564194E-2</v>
      </c>
    </row>
    <row r="1516" spans="2:96" x14ac:dyDescent="0.25">
      <c r="B1516" t="s">
        <v>618</v>
      </c>
      <c r="C1516" s="17">
        <v>6.5215553720275099E-2</v>
      </c>
      <c r="D1516" s="17">
        <v>9.1185235933340603E-2</v>
      </c>
      <c r="E1516" s="17">
        <v>3.9973117718168298E-2</v>
      </c>
      <c r="F1516" s="17"/>
      <c r="G1516" s="17">
        <v>3.2887063565909203E-2</v>
      </c>
      <c r="H1516" s="17">
        <v>2.62997101365007E-2</v>
      </c>
      <c r="I1516" s="17">
        <v>6.5147676014431499E-2</v>
      </c>
      <c r="J1516" s="17">
        <v>0.10081443429611101</v>
      </c>
      <c r="K1516" s="17">
        <v>6.2870648518245698E-2</v>
      </c>
      <c r="L1516" s="17">
        <v>8.8269545491267906E-2</v>
      </c>
      <c r="M1516" s="17"/>
      <c r="N1516" s="17">
        <v>7.8735503976810103E-2</v>
      </c>
      <c r="O1516" s="17">
        <v>6.8897941242413496E-2</v>
      </c>
      <c r="P1516" s="17">
        <v>5.4012434345680198E-2</v>
      </c>
      <c r="Q1516" s="17">
        <v>5.7020851437841802E-2</v>
      </c>
      <c r="R1516" s="17"/>
      <c r="S1516" s="17">
        <v>3.2335006777051999E-2</v>
      </c>
      <c r="T1516" s="17">
        <v>6.8367916238600293E-2</v>
      </c>
      <c r="U1516" s="17">
        <v>9.5275117871055803E-2</v>
      </c>
      <c r="V1516" s="17">
        <v>4.1770642197939599E-2</v>
      </c>
      <c r="W1516" s="17">
        <v>5.3196431797152798E-2</v>
      </c>
      <c r="X1516" s="17">
        <v>6.3697826304160293E-2</v>
      </c>
      <c r="Y1516" s="17">
        <v>9.3826577815571799E-2</v>
      </c>
      <c r="Z1516" s="17">
        <v>5.4345388345551297E-2</v>
      </c>
      <c r="AA1516" s="17">
        <v>4.4887668508485197E-2</v>
      </c>
      <c r="AB1516" s="17">
        <v>3.7488099147780202E-2</v>
      </c>
      <c r="AC1516" s="17">
        <v>0.169902256311251</v>
      </c>
      <c r="AD1516" s="17">
        <v>0.15221255018027399</v>
      </c>
      <c r="AE1516" s="17"/>
      <c r="AF1516" s="17">
        <v>4.6270932425632398E-2</v>
      </c>
      <c r="AG1516" s="17">
        <v>6.6699706234854897E-2</v>
      </c>
      <c r="AH1516" s="17">
        <v>0.14404230292339701</v>
      </c>
      <c r="AI1516" s="17">
        <v>0.31314642177173302</v>
      </c>
      <c r="AJ1516" s="17">
        <v>3.8743583653895797E-2</v>
      </c>
      <c r="AK1516" s="17"/>
      <c r="AL1516" s="17">
        <v>4.2857740798955303E-2</v>
      </c>
      <c r="AM1516" s="17">
        <v>6.37922761046468E-2</v>
      </c>
      <c r="AN1516" s="17">
        <v>0.124572727746748</v>
      </c>
      <c r="AO1516" s="17"/>
      <c r="AP1516" s="17">
        <v>5.3550608573636298E-2</v>
      </c>
      <c r="AQ1516" s="17">
        <v>4.6518110584018099E-2</v>
      </c>
      <c r="AR1516" s="17">
        <v>7.5064617145634005E-2</v>
      </c>
      <c r="AS1516" s="17">
        <v>8.6360815718325101E-2</v>
      </c>
      <c r="AT1516" s="17">
        <v>0</v>
      </c>
      <c r="AU1516" s="17"/>
      <c r="AV1516" s="17">
        <v>0</v>
      </c>
      <c r="AW1516" s="17">
        <v>0.13329860918552899</v>
      </c>
      <c r="AX1516" s="17">
        <v>5.7834109168497801E-2</v>
      </c>
      <c r="AY1516" s="17">
        <v>5.9083071328646299E-2</v>
      </c>
      <c r="AZ1516" s="17">
        <v>1.7508979879736E-2</v>
      </c>
      <c r="BA1516" s="17">
        <v>8.3353282673060206E-2</v>
      </c>
      <c r="BB1516" s="17">
        <v>0.106537547925819</v>
      </c>
      <c r="BC1516" s="17">
        <v>5.8376852350496201E-2</v>
      </c>
      <c r="BD1516" s="17">
        <v>5.2928132432235597E-2</v>
      </c>
      <c r="BE1516" s="17">
        <v>0.113130747169327</v>
      </c>
      <c r="BF1516" s="17">
        <v>5.2749617068306401E-2</v>
      </c>
      <c r="BG1516" s="17">
        <v>4.4088049765427802E-2</v>
      </c>
      <c r="BH1516" s="17">
        <v>0.13118820290199401</v>
      </c>
      <c r="BI1516" s="17">
        <v>4.7643047610879397E-2</v>
      </c>
      <c r="BJ1516" s="17">
        <v>6.9618091506478297E-2</v>
      </c>
      <c r="BK1516" s="17">
        <v>2.48703486589959E-2</v>
      </c>
      <c r="BL1516" s="17"/>
      <c r="BM1516" s="17">
        <v>4.5602455513293401E-2</v>
      </c>
      <c r="BN1516" s="17">
        <v>8.7456675303640402E-2</v>
      </c>
      <c r="BO1516" s="17">
        <v>3.4766617435691899E-2</v>
      </c>
      <c r="BP1516" s="17">
        <v>7.8779819788276403E-2</v>
      </c>
      <c r="BQ1516" s="17">
        <v>4.9561624694261203E-2</v>
      </c>
      <c r="BR1516" s="17">
        <v>9.8370884954904203E-2</v>
      </c>
      <c r="BS1516" s="17"/>
      <c r="BT1516" s="17">
        <v>6.2633506418763696E-2</v>
      </c>
      <c r="BU1516" s="17">
        <v>7.1493431192202597E-2</v>
      </c>
      <c r="BV1516" s="17"/>
      <c r="BW1516" s="17">
        <v>3.4030721208865598E-2</v>
      </c>
      <c r="BX1516" s="17">
        <v>9.6006457867537601E-2</v>
      </c>
      <c r="BY1516" s="17"/>
      <c r="BZ1516" s="17">
        <v>6.5704917912172103E-2</v>
      </c>
      <c r="CA1516" s="17">
        <v>8.0122763282798395E-2</v>
      </c>
      <c r="CB1516" s="17">
        <v>2.85410577501552E-2</v>
      </c>
      <c r="CC1516" s="17"/>
      <c r="CD1516" s="17">
        <v>6.5521368943349201E-2</v>
      </c>
      <c r="CE1516" s="17">
        <v>2.29194921801745E-2</v>
      </c>
      <c r="CF1516" s="17">
        <v>0.12601621813870201</v>
      </c>
      <c r="CG1516" s="17"/>
      <c r="CH1516" s="17">
        <v>7.4153915749449198E-2</v>
      </c>
      <c r="CI1516" s="17">
        <v>2.87508230645823E-2</v>
      </c>
      <c r="CJ1516" s="17">
        <v>7.5845891757878897E-2</v>
      </c>
      <c r="CK1516" s="17"/>
      <c r="CL1516" s="17">
        <v>8.5666887919246995E-2</v>
      </c>
      <c r="CM1516" s="17">
        <v>4.5938078834858898E-2</v>
      </c>
      <c r="CN1516" s="17"/>
      <c r="CO1516" s="17">
        <v>4.2763311623484603E-2</v>
      </c>
      <c r="CP1516" s="17">
        <v>6.1848142225742801E-2</v>
      </c>
      <c r="CQ1516" s="17">
        <v>7.0234745597468007E-2</v>
      </c>
      <c r="CR1516" s="17">
        <v>7.0308917735386903E-2</v>
      </c>
    </row>
    <row r="1517" spans="2:96" x14ac:dyDescent="0.25">
      <c r="B1517" t="s">
        <v>152</v>
      </c>
      <c r="C1517" s="17">
        <v>0.120644397497807</v>
      </c>
      <c r="D1517" s="17">
        <v>9.3435965943247504E-2</v>
      </c>
      <c r="E1517" s="17">
        <v>0.145671284273345</v>
      </c>
      <c r="F1517" s="17"/>
      <c r="G1517" s="17">
        <v>5.3709366057938003E-2</v>
      </c>
      <c r="H1517" s="17">
        <v>0.120765624864707</v>
      </c>
      <c r="I1517" s="17">
        <v>0.13396903193742599</v>
      </c>
      <c r="J1517" s="17">
        <v>0.12701621684162101</v>
      </c>
      <c r="K1517" s="17">
        <v>0.13824225302642901</v>
      </c>
      <c r="L1517" s="17">
        <v>0.134227842659883</v>
      </c>
      <c r="M1517" s="17"/>
      <c r="N1517" s="17">
        <v>9.4820235700892597E-2</v>
      </c>
      <c r="O1517" s="17">
        <v>0.111191981521008</v>
      </c>
      <c r="P1517" s="17">
        <v>0.12990452540505501</v>
      </c>
      <c r="Q1517" s="17">
        <v>0.147473385911537</v>
      </c>
      <c r="R1517" s="17"/>
      <c r="S1517" s="17">
        <v>0.11196088819670399</v>
      </c>
      <c r="T1517" s="17">
        <v>6.3738309367764895E-2</v>
      </c>
      <c r="U1517" s="17">
        <v>0.15858198355920999</v>
      </c>
      <c r="V1517" s="17">
        <v>9.4254919901689493E-2</v>
      </c>
      <c r="W1517" s="17">
        <v>0.108735296162633</v>
      </c>
      <c r="X1517" s="17">
        <v>0.123243450130423</v>
      </c>
      <c r="Y1517" s="17">
        <v>0.151482418519095</v>
      </c>
      <c r="Z1517" s="17">
        <v>8.3207674599953194E-2</v>
      </c>
      <c r="AA1517" s="17">
        <v>0.108859573185835</v>
      </c>
      <c r="AB1517" s="17">
        <v>0.169359784266225</v>
      </c>
      <c r="AC1517" s="17">
        <v>0.13965723133289101</v>
      </c>
      <c r="AD1517" s="17">
        <v>0.23977045534587199</v>
      </c>
      <c r="AE1517" s="17"/>
      <c r="AF1517" s="17">
        <v>0.10472494666530401</v>
      </c>
      <c r="AG1517" s="17">
        <v>8.3814547699535003E-2</v>
      </c>
      <c r="AH1517" s="17">
        <v>0.109454998118505</v>
      </c>
      <c r="AI1517" s="17">
        <v>0.117739414755288</v>
      </c>
      <c r="AJ1517" s="17">
        <v>0.151751499030682</v>
      </c>
      <c r="AK1517" s="17"/>
      <c r="AL1517" s="17">
        <v>8.4294128195942702E-2</v>
      </c>
      <c r="AM1517" s="17">
        <v>0.100414162038027</v>
      </c>
      <c r="AN1517" s="17">
        <v>9.3639723685606496E-2</v>
      </c>
      <c r="AO1517" s="17"/>
      <c r="AP1517" s="17">
        <v>0.112919447700151</v>
      </c>
      <c r="AQ1517" s="17">
        <v>0.144478163715724</v>
      </c>
      <c r="AR1517" s="17">
        <v>9.1842536237516897E-2</v>
      </c>
      <c r="AS1517" s="17">
        <v>0.102021741380771</v>
      </c>
      <c r="AT1517" s="17">
        <v>6.5708507447383699E-2</v>
      </c>
      <c r="AU1517" s="17"/>
      <c r="AV1517" s="17">
        <v>0.39513299763079501</v>
      </c>
      <c r="AW1517" s="17">
        <v>0.10894242608745799</v>
      </c>
      <c r="AX1517" s="17">
        <v>0.122522055473088</v>
      </c>
      <c r="AY1517" s="17">
        <v>0.11791159766778</v>
      </c>
      <c r="AZ1517" s="17">
        <v>0.10745013945533199</v>
      </c>
      <c r="BA1517" s="17">
        <v>0.13969452110852101</v>
      </c>
      <c r="BB1517" s="17">
        <v>0.115980514794201</v>
      </c>
      <c r="BC1517" s="17">
        <v>6.0507240664667498E-2</v>
      </c>
      <c r="BD1517" s="17">
        <v>0.121851929009253</v>
      </c>
      <c r="BE1517" s="17">
        <v>5.7519974498531599E-2</v>
      </c>
      <c r="BF1517" s="17">
        <v>0.16343771991116901</v>
      </c>
      <c r="BG1517" s="17">
        <v>7.2120425821521505E-2</v>
      </c>
      <c r="BH1517" s="17">
        <v>5.1207918814535E-2</v>
      </c>
      <c r="BI1517" s="17">
        <v>0.11045565642596999</v>
      </c>
      <c r="BJ1517" s="17">
        <v>0.127699272844782</v>
      </c>
      <c r="BK1517" s="17">
        <v>6.5945485130419798E-2</v>
      </c>
      <c r="BL1517" s="17"/>
      <c r="BM1517" s="17">
        <v>0.115455829696092</v>
      </c>
      <c r="BN1517" s="17">
        <v>8.9963342322018899E-2</v>
      </c>
      <c r="BO1517" s="17">
        <v>0.13861906936463</v>
      </c>
      <c r="BP1517" s="17">
        <v>0.173709489143029</v>
      </c>
      <c r="BQ1517" s="17">
        <v>0.13615137305327499</v>
      </c>
      <c r="BR1517" s="17">
        <v>3.9264297966246399E-2</v>
      </c>
      <c r="BS1517" s="17"/>
      <c r="BT1517" s="17">
        <v>9.2033996756451297E-2</v>
      </c>
      <c r="BU1517" s="17">
        <v>0.159706221289874</v>
      </c>
      <c r="BV1517" s="17"/>
      <c r="BW1517" s="17">
        <v>0.104402583083611</v>
      </c>
      <c r="BX1517" s="17">
        <v>0.105825273296248</v>
      </c>
      <c r="BY1517" s="17"/>
      <c r="BZ1517" s="17">
        <v>0.13193484768175701</v>
      </c>
      <c r="CA1517" s="17">
        <v>7.9308527882335403E-2</v>
      </c>
      <c r="CB1517" s="17">
        <v>8.7893496981242797E-2</v>
      </c>
      <c r="CC1517" s="17"/>
      <c r="CD1517" s="17">
        <v>0.13051225874217301</v>
      </c>
      <c r="CE1517" s="17">
        <v>0.13754183198946501</v>
      </c>
      <c r="CF1517" s="17">
        <v>1.8193568741690699E-2</v>
      </c>
      <c r="CG1517" s="17"/>
      <c r="CH1517" s="17">
        <v>0.123179303932027</v>
      </c>
      <c r="CI1517" s="17">
        <v>0.13137939194199</v>
      </c>
      <c r="CJ1517" s="17">
        <v>4.0168245868088502E-2</v>
      </c>
      <c r="CK1517" s="17"/>
      <c r="CL1517" s="17">
        <v>0.101335976187966</v>
      </c>
      <c r="CM1517" s="17">
        <v>0.12838895708232301</v>
      </c>
      <c r="CN1517" s="17"/>
      <c r="CO1517" s="17">
        <v>4.49588355739391E-2</v>
      </c>
      <c r="CP1517" s="17">
        <v>0.106059470042806</v>
      </c>
      <c r="CQ1517" s="17">
        <v>0.133554359868851</v>
      </c>
      <c r="CR1517" s="17">
        <v>0.15042359606351</v>
      </c>
    </row>
    <row r="1518" spans="2:96" x14ac:dyDescent="0.25">
      <c r="B1518" t="s">
        <v>619</v>
      </c>
      <c r="C1518" s="17">
        <v>0.38428371115035598</v>
      </c>
      <c r="D1518" s="17">
        <v>0.34957014674267101</v>
      </c>
      <c r="E1518" s="17">
        <v>0.417957614480096</v>
      </c>
      <c r="F1518" s="17"/>
      <c r="G1518" s="17">
        <v>0.54322817942928103</v>
      </c>
      <c r="H1518" s="17">
        <v>0.44351750152665798</v>
      </c>
      <c r="I1518" s="17">
        <v>0.349746567037653</v>
      </c>
      <c r="J1518" s="17">
        <v>0.355196234825776</v>
      </c>
      <c r="K1518" s="17">
        <v>0.35124200879504502</v>
      </c>
      <c r="L1518" s="17">
        <v>0.31098342324483802</v>
      </c>
      <c r="M1518" s="17"/>
      <c r="N1518" s="17">
        <v>0.40415857571866298</v>
      </c>
      <c r="O1518" s="17">
        <v>0.39548992509761</v>
      </c>
      <c r="P1518" s="17">
        <v>0.37213725695202599</v>
      </c>
      <c r="Q1518" s="17">
        <v>0.36654979353335998</v>
      </c>
      <c r="R1518" s="17"/>
      <c r="S1518" s="17">
        <v>0.51302708834412503</v>
      </c>
      <c r="T1518" s="17">
        <v>0.381350029670874</v>
      </c>
      <c r="U1518" s="17">
        <v>0.44134307591557898</v>
      </c>
      <c r="V1518" s="17">
        <v>0.48047616896150203</v>
      </c>
      <c r="W1518" s="17">
        <v>0.32382860739839497</v>
      </c>
      <c r="X1518" s="17">
        <v>0.30886043681214498</v>
      </c>
      <c r="Y1518" s="17">
        <v>0.29254582328615802</v>
      </c>
      <c r="Z1518" s="17">
        <v>0.304837260293501</v>
      </c>
      <c r="AA1518" s="17">
        <v>0.43118927178035099</v>
      </c>
      <c r="AB1518" s="17">
        <v>0.24641513658341199</v>
      </c>
      <c r="AC1518" s="17">
        <v>0.35316033302425898</v>
      </c>
      <c r="AD1518" s="17">
        <v>0.31093372987144002</v>
      </c>
      <c r="AE1518" s="17"/>
      <c r="AF1518" s="17">
        <v>0.39212603449195699</v>
      </c>
      <c r="AG1518" s="17">
        <v>0.37076155850327702</v>
      </c>
      <c r="AH1518" s="17">
        <v>0.344508931928244</v>
      </c>
      <c r="AI1518" s="17">
        <v>0.20437065534607701</v>
      </c>
      <c r="AJ1518" s="17">
        <v>0.41702002967246099</v>
      </c>
      <c r="AK1518" s="17"/>
      <c r="AL1518" s="17">
        <v>0.45113382563383803</v>
      </c>
      <c r="AM1518" s="17">
        <v>0.37426945610408502</v>
      </c>
      <c r="AN1518" s="17">
        <v>0.42070962073073498</v>
      </c>
      <c r="AO1518" s="17"/>
      <c r="AP1518" s="17">
        <v>0.40858636286313699</v>
      </c>
      <c r="AQ1518" s="17">
        <v>0.398280451958125</v>
      </c>
      <c r="AR1518" s="17">
        <v>0.37284650185037299</v>
      </c>
      <c r="AS1518" s="17">
        <v>0.40397431410176898</v>
      </c>
      <c r="AT1518" s="17">
        <v>0.44459760642733598</v>
      </c>
      <c r="AU1518" s="17"/>
      <c r="AV1518" s="17">
        <v>0</v>
      </c>
      <c r="AW1518" s="17">
        <v>0.46438927804422098</v>
      </c>
      <c r="AX1518" s="17">
        <v>0.49812220221387099</v>
      </c>
      <c r="AY1518" s="17">
        <v>0.315018295920173</v>
      </c>
      <c r="AZ1518" s="17">
        <v>0.35489078871596003</v>
      </c>
      <c r="BA1518" s="17">
        <v>0.34604266475033701</v>
      </c>
      <c r="BB1518" s="17">
        <v>0.38313087481754998</v>
      </c>
      <c r="BC1518" s="17">
        <v>0.35601459075522901</v>
      </c>
      <c r="BD1518" s="17">
        <v>0.38499009380982901</v>
      </c>
      <c r="BE1518" s="17">
        <v>0.39673375687333101</v>
      </c>
      <c r="BF1518" s="17">
        <v>0.32730658555249798</v>
      </c>
      <c r="BG1518" s="17">
        <v>0.399767719750868</v>
      </c>
      <c r="BH1518" s="17">
        <v>0.391322592822131</v>
      </c>
      <c r="BI1518" s="17">
        <v>0.33535442317049902</v>
      </c>
      <c r="BJ1518" s="17">
        <v>0.54881937346677701</v>
      </c>
      <c r="BK1518" s="17">
        <v>0.69205509472512505</v>
      </c>
      <c r="BL1518" s="17"/>
      <c r="BM1518" s="17">
        <v>0.41741606233451301</v>
      </c>
      <c r="BN1518" s="17">
        <v>0.39912722939772399</v>
      </c>
      <c r="BO1518" s="17">
        <v>0.36763257627822898</v>
      </c>
      <c r="BP1518" s="17">
        <v>0.35219566228342097</v>
      </c>
      <c r="BQ1518" s="17">
        <v>0.35870499322315602</v>
      </c>
      <c r="BR1518" s="17">
        <v>0.37308305954669102</v>
      </c>
      <c r="BS1518" s="17"/>
      <c r="BT1518" s="17">
        <v>0.43319834049330203</v>
      </c>
      <c r="BU1518" s="17">
        <v>0.31103006404890698</v>
      </c>
      <c r="BV1518" s="17"/>
      <c r="BW1518" s="17">
        <v>0.488323908364656</v>
      </c>
      <c r="BX1518" s="17">
        <v>0.288025004976739</v>
      </c>
      <c r="BY1518" s="17"/>
      <c r="BZ1518" s="17">
        <v>0.356702470482616</v>
      </c>
      <c r="CA1518" s="17">
        <v>0.467808421624821</v>
      </c>
      <c r="CB1518" s="17">
        <v>0.50314787323738797</v>
      </c>
      <c r="CC1518" s="17"/>
      <c r="CD1518" s="17">
        <v>0.35740513810263003</v>
      </c>
      <c r="CE1518" s="17">
        <v>0.42576365886984202</v>
      </c>
      <c r="CF1518" s="17">
        <v>0.35933345154612201</v>
      </c>
      <c r="CG1518" s="17"/>
      <c r="CH1518" s="17">
        <v>0.36156311260700402</v>
      </c>
      <c r="CI1518" s="17">
        <v>0.50292138550674703</v>
      </c>
      <c r="CJ1518" s="17">
        <v>0.352364273853779</v>
      </c>
      <c r="CK1518" s="17"/>
      <c r="CL1518" s="17">
        <v>0.39442464984368603</v>
      </c>
      <c r="CM1518" s="17">
        <v>0.37216402216877098</v>
      </c>
      <c r="CN1518" s="17"/>
      <c r="CO1518" s="17">
        <v>0.58573775312318799</v>
      </c>
      <c r="CP1518" s="17">
        <v>0.396523004237404</v>
      </c>
      <c r="CQ1518" s="17">
        <v>0.34391842866315597</v>
      </c>
      <c r="CR1518" s="17">
        <v>0.36303011021924902</v>
      </c>
    </row>
    <row r="1519" spans="2:96" x14ac:dyDescent="0.25">
      <c r="B1519" t="s">
        <v>620</v>
      </c>
      <c r="C1519" s="17">
        <v>0.18155269508584701</v>
      </c>
      <c r="D1519" s="17">
        <v>0.235431783380637</v>
      </c>
      <c r="E1519" s="17">
        <v>0.12938497363391099</v>
      </c>
      <c r="F1519" s="17"/>
      <c r="G1519" s="17">
        <v>0.14593398737017199</v>
      </c>
      <c r="H1519" s="17">
        <v>8.3243162840397594E-2</v>
      </c>
      <c r="I1519" s="17">
        <v>0.18264826290540201</v>
      </c>
      <c r="J1519" s="17">
        <v>0.236084801204095</v>
      </c>
      <c r="K1519" s="17">
        <v>0.178661463705752</v>
      </c>
      <c r="L1519" s="17">
        <v>0.238924362202493</v>
      </c>
      <c r="M1519" s="17"/>
      <c r="N1519" s="17">
        <v>0.20385332256334501</v>
      </c>
      <c r="O1519" s="17">
        <v>0.221645797383316</v>
      </c>
      <c r="P1519" s="17">
        <v>0.15272268555132801</v>
      </c>
      <c r="Q1519" s="17">
        <v>0.14064821991316701</v>
      </c>
      <c r="R1519" s="17"/>
      <c r="S1519" s="17">
        <v>0.127242929346952</v>
      </c>
      <c r="T1519" s="17">
        <v>0.194527544747291</v>
      </c>
      <c r="U1519" s="17">
        <v>0.216248963982975</v>
      </c>
      <c r="V1519" s="17">
        <v>0.11210174571459899</v>
      </c>
      <c r="W1519" s="17">
        <v>0.215663636077503</v>
      </c>
      <c r="X1519" s="17">
        <v>0.17850304271499401</v>
      </c>
      <c r="Y1519" s="17">
        <v>0.20152369624581901</v>
      </c>
      <c r="Z1519" s="17">
        <v>0.27986686694500701</v>
      </c>
      <c r="AA1519" s="17">
        <v>0.113369061345112</v>
      </c>
      <c r="AB1519" s="17">
        <v>0.19746244791408199</v>
      </c>
      <c r="AC1519" s="17">
        <v>0.32010204886563898</v>
      </c>
      <c r="AD1519" s="17">
        <v>0.219660864585523</v>
      </c>
      <c r="AE1519" s="17"/>
      <c r="AF1519" s="17">
        <v>0.18247291498394599</v>
      </c>
      <c r="AG1519" s="17">
        <v>0.192738529865223</v>
      </c>
      <c r="AH1519" s="17">
        <v>0.32201783876360002</v>
      </c>
      <c r="AI1519" s="17">
        <v>0.43742911505827797</v>
      </c>
      <c r="AJ1519" s="17">
        <v>0.106833976321343</v>
      </c>
      <c r="AK1519" s="17"/>
      <c r="AL1519" s="17">
        <v>0.14411567930481201</v>
      </c>
      <c r="AM1519" s="17">
        <v>0.20803616198191999</v>
      </c>
      <c r="AN1519" s="17">
        <v>0.25602029450344999</v>
      </c>
      <c r="AO1519" s="17"/>
      <c r="AP1519" s="17">
        <v>0.14682598314005699</v>
      </c>
      <c r="AQ1519" s="17">
        <v>0.13481862210009801</v>
      </c>
      <c r="AR1519" s="17">
        <v>0.22090647632353599</v>
      </c>
      <c r="AS1519" s="17">
        <v>0.19550685793898001</v>
      </c>
      <c r="AT1519" s="17">
        <v>7.4180525201759204E-2</v>
      </c>
      <c r="AU1519" s="17"/>
      <c r="AV1519" s="17">
        <v>0</v>
      </c>
      <c r="AW1519" s="17">
        <v>0.200633226760939</v>
      </c>
      <c r="AX1519" s="17">
        <v>0.106224480825492</v>
      </c>
      <c r="AY1519" s="17">
        <v>0.17208055813098</v>
      </c>
      <c r="AZ1519" s="17">
        <v>0.14567099929698499</v>
      </c>
      <c r="BA1519" s="17">
        <v>0.225885967096672</v>
      </c>
      <c r="BB1519" s="17">
        <v>0.22233784521872499</v>
      </c>
      <c r="BC1519" s="17">
        <v>0.246499671144329</v>
      </c>
      <c r="BD1519" s="17">
        <v>0.14841723294742801</v>
      </c>
      <c r="BE1519" s="17">
        <v>0.23142555035856699</v>
      </c>
      <c r="BF1519" s="17">
        <v>0.19092206573439999</v>
      </c>
      <c r="BG1519" s="17">
        <v>0.218208067693936</v>
      </c>
      <c r="BH1519" s="17">
        <v>0.30318684832930298</v>
      </c>
      <c r="BI1519" s="17">
        <v>0.14709673011211499</v>
      </c>
      <c r="BJ1519" s="17">
        <v>6.9618091506478297E-2</v>
      </c>
      <c r="BK1519" s="17">
        <v>9.4799534606362507E-2</v>
      </c>
      <c r="BL1519" s="17"/>
      <c r="BM1519" s="17">
        <v>0.14092700415699499</v>
      </c>
      <c r="BN1519" s="17">
        <v>0.21890591692592901</v>
      </c>
      <c r="BO1519" s="17">
        <v>0.143151322061388</v>
      </c>
      <c r="BP1519" s="17">
        <v>0.16566682492520701</v>
      </c>
      <c r="BQ1519" s="17">
        <v>0.237971376870766</v>
      </c>
      <c r="BR1519" s="17">
        <v>0.20975979771456699</v>
      </c>
      <c r="BS1519" s="17"/>
      <c r="BT1519" s="17">
        <v>0.171291448053038</v>
      </c>
      <c r="BU1519" s="17">
        <v>0.20112594795439101</v>
      </c>
      <c r="BV1519" s="17"/>
      <c r="BW1519" s="17">
        <v>0.117176921247529</v>
      </c>
      <c r="BX1519" s="17">
        <v>0.26462849739386202</v>
      </c>
      <c r="BY1519" s="17"/>
      <c r="BZ1519" s="17">
        <v>0.18663035440491901</v>
      </c>
      <c r="CA1519" s="17">
        <v>0.196435410591462</v>
      </c>
      <c r="CB1519" s="17">
        <v>0.11041071955223999</v>
      </c>
      <c r="CC1519" s="17"/>
      <c r="CD1519" s="17">
        <v>0.19044910383170499</v>
      </c>
      <c r="CE1519" s="17">
        <v>0.11448293195093701</v>
      </c>
      <c r="CF1519" s="17">
        <v>0.24117630107809199</v>
      </c>
      <c r="CG1519" s="17"/>
      <c r="CH1519" s="17">
        <v>0.203497240898004</v>
      </c>
      <c r="CI1519" s="17">
        <v>0.104044885638234</v>
      </c>
      <c r="CJ1519" s="17">
        <v>0.18633309906273801</v>
      </c>
      <c r="CK1519" s="17"/>
      <c r="CL1519" s="17">
        <v>0.21550765269532099</v>
      </c>
      <c r="CM1519" s="17">
        <v>0.15431637117017799</v>
      </c>
      <c r="CN1519" s="17"/>
      <c r="CO1519" s="17">
        <v>0.15363361455937</v>
      </c>
      <c r="CP1519" s="17">
        <v>0.20243132635740901</v>
      </c>
      <c r="CQ1519" s="17">
        <v>0.184015884686137</v>
      </c>
      <c r="CR1519" s="17">
        <v>0.149166105880951</v>
      </c>
    </row>
    <row r="1520" spans="2:96" x14ac:dyDescent="0.25">
      <c r="B1520" t="s">
        <v>275</v>
      </c>
      <c r="C1520" s="17">
        <v>0.202731016064509</v>
      </c>
      <c r="D1520" s="17">
        <v>0.11413836336203401</v>
      </c>
      <c r="E1520" s="17">
        <v>0.288572640846185</v>
      </c>
      <c r="F1520" s="17"/>
      <c r="G1520" s="17">
        <v>0.39729419205910999</v>
      </c>
      <c r="H1520" s="17">
        <v>0.36027433868626002</v>
      </c>
      <c r="I1520" s="17">
        <v>0.16709830413225099</v>
      </c>
      <c r="J1520" s="17">
        <v>0.119111433621681</v>
      </c>
      <c r="K1520" s="17">
        <v>0.17258054508929299</v>
      </c>
      <c r="L1520" s="17">
        <v>7.2059061042344302E-2</v>
      </c>
      <c r="M1520" s="17"/>
      <c r="N1520" s="17">
        <v>0.200305253155318</v>
      </c>
      <c r="O1520" s="17">
        <v>0.173844127714294</v>
      </c>
      <c r="P1520" s="17">
        <v>0.21941457140069801</v>
      </c>
      <c r="Q1520" s="17">
        <v>0.225901573620193</v>
      </c>
      <c r="R1520" s="17"/>
      <c r="S1520" s="17">
        <v>0.385784158997173</v>
      </c>
      <c r="T1520" s="17">
        <v>0.186822484923583</v>
      </c>
      <c r="U1520" s="17">
        <v>0.22509411193260401</v>
      </c>
      <c r="V1520" s="17">
        <v>0.368374423246903</v>
      </c>
      <c r="W1520" s="17">
        <v>0.10816497132089201</v>
      </c>
      <c r="X1520" s="17">
        <v>0.130357394097151</v>
      </c>
      <c r="Y1520" s="17">
        <v>9.1022127040339296E-2</v>
      </c>
      <c r="Z1520" s="17">
        <v>2.4970393348493901E-2</v>
      </c>
      <c r="AA1520" s="17">
        <v>0.317820210435239</v>
      </c>
      <c r="AB1520" s="17">
        <v>4.8952688669330599E-2</v>
      </c>
      <c r="AC1520" s="17">
        <v>3.3058284158620402E-2</v>
      </c>
      <c r="AD1520" s="17">
        <v>9.1272865285917104E-2</v>
      </c>
      <c r="AE1520" s="17"/>
      <c r="AF1520" s="17">
        <v>0.20965311950801199</v>
      </c>
      <c r="AG1520" s="17">
        <v>0.178023028638054</v>
      </c>
      <c r="AH1520" s="17">
        <v>2.2491093164643601E-2</v>
      </c>
      <c r="AI1520" s="17">
        <v>-0.23305845971220099</v>
      </c>
      <c r="AJ1520" s="17">
        <v>0.31018605335111799</v>
      </c>
      <c r="AK1520" s="17"/>
      <c r="AL1520" s="17">
        <v>0.30701814632902602</v>
      </c>
      <c r="AM1520" s="17">
        <v>0.166233294122165</v>
      </c>
      <c r="AN1520" s="17">
        <v>0.16468932622728499</v>
      </c>
      <c r="AO1520" s="17"/>
      <c r="AP1520" s="17">
        <v>0.26176037972307997</v>
      </c>
      <c r="AQ1520" s="17">
        <v>0.26346182985802702</v>
      </c>
      <c r="AR1520" s="17">
        <v>0.151940025526837</v>
      </c>
      <c r="AS1520" s="17">
        <v>0.208467456162789</v>
      </c>
      <c r="AT1520" s="17">
        <v>0.37041708122557598</v>
      </c>
      <c r="AU1520" s="17"/>
      <c r="AV1520" s="17">
        <v>0</v>
      </c>
      <c r="AW1520" s="17">
        <v>0.263756051283282</v>
      </c>
      <c r="AX1520" s="17">
        <v>0.39189772138837897</v>
      </c>
      <c r="AY1520" s="17">
        <v>0.142937737789193</v>
      </c>
      <c r="AZ1520" s="17">
        <v>0.20921978941897501</v>
      </c>
      <c r="BA1520" s="17">
        <v>0.120156697653665</v>
      </c>
      <c r="BB1520" s="17">
        <v>0.16079302959882599</v>
      </c>
      <c r="BC1520" s="17">
        <v>0.1095149196109</v>
      </c>
      <c r="BD1520" s="17">
        <v>0.23657286086240201</v>
      </c>
      <c r="BE1520" s="17">
        <v>0.16530820651476399</v>
      </c>
      <c r="BF1520" s="17">
        <v>0.13638451981809799</v>
      </c>
      <c r="BG1520" s="17">
        <v>0.181559652056932</v>
      </c>
      <c r="BH1520" s="17">
        <v>8.8135744492828502E-2</v>
      </c>
      <c r="BI1520" s="17">
        <v>0.188257693058384</v>
      </c>
      <c r="BJ1520" s="17">
        <v>0.47920128196029799</v>
      </c>
      <c r="BK1520" s="17">
        <v>0.59725556011876302</v>
      </c>
      <c r="BL1520" s="17"/>
      <c r="BM1520" s="17">
        <v>0.27648905817751801</v>
      </c>
      <c r="BN1520" s="17">
        <v>0.18022131247179499</v>
      </c>
      <c r="BO1520" s="17">
        <v>0.22448125421684101</v>
      </c>
      <c r="BP1520" s="17">
        <v>0.18652883735821399</v>
      </c>
      <c r="BQ1520" s="17">
        <v>0.12073361635238999</v>
      </c>
      <c r="BR1520" s="17">
        <v>0.16332326183212401</v>
      </c>
      <c r="BS1520" s="17"/>
      <c r="BT1520" s="17">
        <v>0.26190689244026399</v>
      </c>
      <c r="BU1520" s="17">
        <v>0.109904116094516</v>
      </c>
      <c r="BV1520" s="17"/>
      <c r="BW1520" s="17">
        <v>0.37114698711712701</v>
      </c>
      <c r="BX1520" s="17">
        <v>2.3396507582877601E-2</v>
      </c>
      <c r="BY1520" s="17"/>
      <c r="BZ1520" s="17">
        <v>0.17007211607769701</v>
      </c>
      <c r="CA1520" s="17">
        <v>0.27137301103335898</v>
      </c>
      <c r="CB1520" s="17">
        <v>0.392737153685148</v>
      </c>
      <c r="CC1520" s="17"/>
      <c r="CD1520" s="17">
        <v>0.16695603427092501</v>
      </c>
      <c r="CE1520" s="17">
        <v>0.31128072691890502</v>
      </c>
      <c r="CF1520" s="17">
        <v>0.11815715046803001</v>
      </c>
      <c r="CG1520" s="17"/>
      <c r="CH1520" s="17">
        <v>0.15806587170899999</v>
      </c>
      <c r="CI1520" s="17">
        <v>0.39887649986851398</v>
      </c>
      <c r="CJ1520" s="17">
        <v>0.16603117479104099</v>
      </c>
      <c r="CK1520" s="17"/>
      <c r="CL1520" s="17">
        <v>0.17891699714836501</v>
      </c>
      <c r="CM1520" s="17">
        <v>0.21784765099859299</v>
      </c>
      <c r="CN1520" s="17"/>
      <c r="CO1520" s="17">
        <v>0.43210413856381802</v>
      </c>
      <c r="CP1520" s="17">
        <v>0.19409167787999501</v>
      </c>
      <c r="CQ1520" s="17">
        <v>0.159902543977019</v>
      </c>
      <c r="CR1520" s="17">
        <v>0.213864004338298</v>
      </c>
    </row>
    <row r="1521" spans="2:96" x14ac:dyDescent="0.25">
      <c r="C1521" s="17"/>
      <c r="D1521" s="17"/>
      <c r="E1521" s="17"/>
      <c r="F1521" s="17"/>
      <c r="G1521" s="17"/>
      <c r="H1521" s="17"/>
      <c r="I1521" s="17"/>
      <c r="J1521" s="17"/>
      <c r="K1521" s="17"/>
      <c r="L1521" s="17"/>
      <c r="M1521" s="17"/>
      <c r="N1521" s="17"/>
      <c r="O1521" s="17"/>
      <c r="P1521" s="17"/>
      <c r="Q1521" s="17"/>
      <c r="R1521" s="17"/>
      <c r="S1521" s="17"/>
      <c r="T1521" s="17"/>
      <c r="U1521" s="17"/>
      <c r="V1521" s="17"/>
      <c r="W1521" s="17"/>
      <c r="X1521" s="17"/>
      <c r="Y1521" s="17"/>
      <c r="Z1521" s="17"/>
      <c r="AA1521" s="17"/>
      <c r="AB1521" s="17"/>
      <c r="AC1521" s="17"/>
      <c r="AD1521" s="17"/>
      <c r="AE1521" s="17"/>
      <c r="AF1521" s="17"/>
      <c r="AG1521" s="17"/>
      <c r="AH1521" s="17"/>
      <c r="AI1521" s="17"/>
      <c r="AJ1521" s="17"/>
      <c r="AK1521" s="17"/>
      <c r="AL1521" s="17"/>
      <c r="AM1521" s="17"/>
      <c r="AN1521" s="17"/>
      <c r="AO1521" s="17"/>
      <c r="AP1521" s="17"/>
      <c r="AQ1521" s="17"/>
      <c r="AR1521" s="17"/>
      <c r="AS1521" s="17"/>
      <c r="AT1521" s="17"/>
      <c r="AU1521" s="17"/>
      <c r="AV1521" s="17"/>
      <c r="AW1521" s="17"/>
      <c r="AX1521" s="17"/>
      <c r="AY1521" s="17"/>
      <c r="AZ1521" s="17"/>
      <c r="BA1521" s="17"/>
      <c r="BB1521" s="17"/>
      <c r="BC1521" s="17"/>
      <c r="BD1521" s="17"/>
      <c r="BE1521" s="17"/>
      <c r="BF1521" s="17"/>
      <c r="BG1521" s="17"/>
      <c r="BH1521" s="17"/>
      <c r="BI1521" s="17"/>
      <c r="BJ1521" s="17"/>
      <c r="BK1521" s="17"/>
      <c r="BL1521" s="17"/>
      <c r="BM1521" s="17"/>
      <c r="BN1521" s="17"/>
      <c r="BO1521" s="17"/>
      <c r="BP1521" s="17"/>
      <c r="BQ1521" s="17"/>
      <c r="BR1521" s="17"/>
      <c r="BS1521" s="17"/>
      <c r="BT1521" s="17"/>
      <c r="BU1521" s="17"/>
      <c r="BV1521" s="17"/>
      <c r="BW1521" s="17"/>
      <c r="BX1521" s="17"/>
      <c r="BY1521" s="17"/>
      <c r="BZ1521" s="17"/>
      <c r="CA1521" s="17"/>
      <c r="CB1521" s="17"/>
      <c r="CC1521" s="17"/>
      <c r="CD1521" s="17"/>
      <c r="CE1521" s="17"/>
      <c r="CF1521" s="17"/>
      <c r="CG1521" s="17"/>
      <c r="CH1521" s="17"/>
      <c r="CI1521" s="17"/>
      <c r="CJ1521" s="17"/>
      <c r="CK1521" s="17"/>
      <c r="CL1521" s="17"/>
      <c r="CM1521" s="17"/>
      <c r="CN1521" s="17"/>
      <c r="CO1521" s="17"/>
      <c r="CP1521" s="17"/>
      <c r="CQ1521" s="17"/>
      <c r="CR1521" s="17"/>
    </row>
    <row r="1522" spans="2:96" x14ac:dyDescent="0.25">
      <c r="B1522" s="6" t="s">
        <v>639</v>
      </c>
      <c r="C1522" s="17"/>
      <c r="D1522" s="17"/>
      <c r="E1522" s="17"/>
      <c r="F1522" s="17"/>
      <c r="G1522" s="17"/>
      <c r="H1522" s="17"/>
      <c r="I1522" s="17"/>
      <c r="J1522" s="17"/>
      <c r="K1522" s="17"/>
      <c r="L1522" s="17"/>
      <c r="M1522" s="17"/>
      <c r="N1522" s="17"/>
      <c r="O1522" s="17"/>
      <c r="P1522" s="17"/>
      <c r="Q1522" s="17"/>
      <c r="R1522" s="17"/>
      <c r="S1522" s="17"/>
      <c r="T1522" s="17"/>
      <c r="U1522" s="17"/>
      <c r="V1522" s="17"/>
      <c r="W1522" s="17"/>
      <c r="X1522" s="17"/>
      <c r="Y1522" s="17"/>
      <c r="Z1522" s="17"/>
      <c r="AA1522" s="17"/>
      <c r="AB1522" s="17"/>
      <c r="AC1522" s="17"/>
      <c r="AD1522" s="17"/>
      <c r="AE1522" s="17"/>
      <c r="AF1522" s="17"/>
      <c r="AG1522" s="17"/>
      <c r="AH1522" s="17"/>
      <c r="AI1522" s="17"/>
      <c r="AJ1522" s="17"/>
      <c r="AK1522" s="17"/>
      <c r="AL1522" s="17"/>
      <c r="AM1522" s="17"/>
      <c r="AN1522" s="17"/>
      <c r="AO1522" s="17"/>
      <c r="AP1522" s="17"/>
      <c r="AQ1522" s="17"/>
      <c r="AR1522" s="17"/>
      <c r="AS1522" s="17"/>
      <c r="AT1522" s="17"/>
      <c r="AU1522" s="17"/>
      <c r="AV1522" s="17"/>
      <c r="AW1522" s="17"/>
      <c r="AX1522" s="17"/>
      <c r="AY1522" s="17"/>
      <c r="AZ1522" s="17"/>
      <c r="BA1522" s="17"/>
      <c r="BB1522" s="17"/>
      <c r="BC1522" s="17"/>
      <c r="BD1522" s="17"/>
      <c r="BE1522" s="17"/>
      <c r="BF1522" s="17"/>
      <c r="BG1522" s="17"/>
      <c r="BH1522" s="17"/>
      <c r="BI1522" s="17"/>
      <c r="BJ1522" s="17"/>
      <c r="BK1522" s="17"/>
      <c r="BL1522" s="17"/>
      <c r="BM1522" s="17"/>
      <c r="BN1522" s="17"/>
      <c r="BO1522" s="17"/>
      <c r="BP1522" s="17"/>
      <c r="BQ1522" s="17"/>
      <c r="BR1522" s="17"/>
      <c r="BS1522" s="17"/>
      <c r="BT1522" s="17"/>
      <c r="BU1522" s="17"/>
      <c r="BV1522" s="17"/>
      <c r="BW1522" s="17"/>
      <c r="BX1522" s="17"/>
      <c r="BY1522" s="17"/>
      <c r="BZ1522" s="17"/>
      <c r="CA1522" s="17"/>
      <c r="CB1522" s="17"/>
      <c r="CC1522" s="17"/>
      <c r="CD1522" s="17"/>
      <c r="CE1522" s="17"/>
      <c r="CF1522" s="17"/>
      <c r="CG1522" s="17"/>
      <c r="CH1522" s="17"/>
      <c r="CI1522" s="17"/>
      <c r="CJ1522" s="17"/>
      <c r="CK1522" s="17"/>
      <c r="CL1522" s="17"/>
      <c r="CM1522" s="17"/>
      <c r="CN1522" s="17"/>
      <c r="CO1522" s="17"/>
      <c r="CP1522" s="17"/>
      <c r="CQ1522" s="17"/>
      <c r="CR1522" s="17"/>
    </row>
    <row r="1523" spans="2:96" x14ac:dyDescent="0.25">
      <c r="B1523" s="24" t="s">
        <v>535</v>
      </c>
      <c r="C1523" s="17"/>
      <c r="D1523" s="17"/>
      <c r="E1523" s="17"/>
      <c r="F1523" s="17"/>
      <c r="G1523" s="17"/>
      <c r="H1523" s="17"/>
      <c r="I1523" s="17"/>
      <c r="J1523" s="17"/>
      <c r="K1523" s="17"/>
      <c r="L1523" s="17"/>
      <c r="M1523" s="17"/>
      <c r="N1523" s="17"/>
      <c r="O1523" s="17"/>
      <c r="P1523" s="17"/>
      <c r="Q1523" s="17"/>
      <c r="R1523" s="17"/>
      <c r="S1523" s="17"/>
      <c r="T1523" s="17"/>
      <c r="U1523" s="17"/>
      <c r="V1523" s="17"/>
      <c r="W1523" s="17"/>
      <c r="X1523" s="17"/>
      <c r="Y1523" s="17"/>
      <c r="Z1523" s="17"/>
      <c r="AA1523" s="17"/>
      <c r="AB1523" s="17"/>
      <c r="AC1523" s="17"/>
      <c r="AD1523" s="17"/>
      <c r="AE1523" s="17"/>
      <c r="AF1523" s="17"/>
      <c r="AG1523" s="17"/>
      <c r="AH1523" s="17"/>
      <c r="AI1523" s="17"/>
      <c r="AJ1523" s="17"/>
      <c r="AK1523" s="17"/>
      <c r="AL1523" s="17"/>
      <c r="AM1523" s="17"/>
      <c r="AN1523" s="17"/>
      <c r="AO1523" s="17"/>
      <c r="AP1523" s="17"/>
      <c r="AQ1523" s="17"/>
      <c r="AR1523" s="17"/>
      <c r="AS1523" s="17"/>
      <c r="AT1523" s="17"/>
      <c r="AU1523" s="17"/>
      <c r="AV1523" s="17"/>
      <c r="AW1523" s="17"/>
      <c r="AX1523" s="17"/>
      <c r="AY1523" s="17"/>
      <c r="AZ1523" s="17"/>
      <c r="BA1523" s="17"/>
      <c r="BB1523" s="17"/>
      <c r="BC1523" s="17"/>
      <c r="BD1523" s="17"/>
      <c r="BE1523" s="17"/>
      <c r="BF1523" s="17"/>
      <c r="BG1523" s="17"/>
      <c r="BH1523" s="17"/>
      <c r="BI1523" s="17"/>
      <c r="BJ1523" s="17"/>
      <c r="BK1523" s="17"/>
      <c r="BL1523" s="17"/>
      <c r="BM1523" s="17"/>
      <c r="BN1523" s="17"/>
      <c r="BO1523" s="17"/>
      <c r="BP1523" s="17"/>
      <c r="BQ1523" s="17"/>
      <c r="BR1523" s="17"/>
      <c r="BS1523" s="17"/>
      <c r="BT1523" s="17"/>
      <c r="BU1523" s="17"/>
      <c r="BV1523" s="17"/>
      <c r="BW1523" s="17"/>
      <c r="BX1523" s="17"/>
      <c r="BY1523" s="17"/>
      <c r="BZ1523" s="17"/>
      <c r="CA1523" s="17"/>
      <c r="CB1523" s="17"/>
      <c r="CC1523" s="17"/>
      <c r="CD1523" s="17"/>
      <c r="CE1523" s="17"/>
      <c r="CF1523" s="17"/>
      <c r="CG1523" s="17"/>
      <c r="CH1523" s="17"/>
      <c r="CI1523" s="17"/>
      <c r="CJ1523" s="17"/>
      <c r="CK1523" s="17"/>
      <c r="CL1523" s="17"/>
      <c r="CM1523" s="17"/>
      <c r="CN1523" s="17"/>
      <c r="CO1523" s="17"/>
      <c r="CP1523" s="17"/>
      <c r="CQ1523" s="17"/>
      <c r="CR1523" s="17"/>
    </row>
    <row r="1524" spans="2:96" x14ac:dyDescent="0.25">
      <c r="B1524" t="s">
        <v>614</v>
      </c>
      <c r="C1524" s="17">
        <v>7.8228352765182099E-2</v>
      </c>
      <c r="D1524" s="17">
        <v>8.6069901920242206E-2</v>
      </c>
      <c r="E1524" s="17">
        <v>7.0862757491324299E-2</v>
      </c>
      <c r="F1524" s="17"/>
      <c r="G1524" s="17">
        <v>0.12548076464727001</v>
      </c>
      <c r="H1524" s="17">
        <v>0.11460916222383</v>
      </c>
      <c r="I1524" s="17">
        <v>8.2505170821774595E-2</v>
      </c>
      <c r="J1524" s="17">
        <v>6.5786595739388401E-2</v>
      </c>
      <c r="K1524" s="17">
        <v>4.3221747760401302E-2</v>
      </c>
      <c r="L1524" s="17">
        <v>4.9395715771076203E-2</v>
      </c>
      <c r="M1524" s="17"/>
      <c r="N1524" s="17">
        <v>7.4402402271763604E-2</v>
      </c>
      <c r="O1524" s="17">
        <v>6.2125721080879201E-2</v>
      </c>
      <c r="P1524" s="17">
        <v>8.6276557443629401E-2</v>
      </c>
      <c r="Q1524" s="17">
        <v>9.4180427410828299E-2</v>
      </c>
      <c r="R1524" s="17"/>
      <c r="S1524" s="17">
        <v>0.13929651743001001</v>
      </c>
      <c r="T1524" s="17">
        <v>7.3793548872328196E-2</v>
      </c>
      <c r="U1524" s="17">
        <v>5.6546942545324802E-2</v>
      </c>
      <c r="V1524" s="17">
        <v>0.127302216109759</v>
      </c>
      <c r="W1524" s="17">
        <v>8.98637752317792E-2</v>
      </c>
      <c r="X1524" s="17">
        <v>4.3683866156091301E-2</v>
      </c>
      <c r="Y1524" s="17">
        <v>4.71318398382507E-2</v>
      </c>
      <c r="Z1524" s="17">
        <v>8.8858456318280807E-2</v>
      </c>
      <c r="AA1524" s="17">
        <v>7.3478628417458197E-2</v>
      </c>
      <c r="AB1524" s="17">
        <v>2.8894262902225298E-2</v>
      </c>
      <c r="AC1524" s="17">
        <v>2.59617061939342E-2</v>
      </c>
      <c r="AD1524" s="17">
        <v>9.1080711572496004E-2</v>
      </c>
      <c r="AE1524" s="17"/>
      <c r="AF1524" s="17">
        <v>8.0494737402397806E-2</v>
      </c>
      <c r="AG1524" s="17">
        <v>0.100915616098018</v>
      </c>
      <c r="AH1524" s="17">
        <v>3.8543547330379201E-2</v>
      </c>
      <c r="AI1524" s="17">
        <v>6.1635042066814999E-2</v>
      </c>
      <c r="AJ1524" s="17">
        <v>6.06788895943247E-2</v>
      </c>
      <c r="AK1524" s="17"/>
      <c r="AL1524" s="17">
        <v>6.3484935447403204E-2</v>
      </c>
      <c r="AM1524" s="17">
        <v>0.109272188772207</v>
      </c>
      <c r="AN1524" s="17">
        <v>8.6789257402492395E-2</v>
      </c>
      <c r="AO1524" s="17"/>
      <c r="AP1524" s="17">
        <v>7.9953359381462405E-2</v>
      </c>
      <c r="AQ1524" s="17">
        <v>5.3966103345431601E-2</v>
      </c>
      <c r="AR1524" s="17">
        <v>7.2890966475824506E-2</v>
      </c>
      <c r="AS1524" s="17">
        <v>0.11965267234934999</v>
      </c>
      <c r="AT1524" s="17">
        <v>7.8507605352042806E-2</v>
      </c>
      <c r="AU1524" s="17"/>
      <c r="AV1524" s="17">
        <v>0</v>
      </c>
      <c r="AW1524" s="17">
        <v>0.116130632887742</v>
      </c>
      <c r="AX1524" s="17">
        <v>5.8100062949800302E-2</v>
      </c>
      <c r="AY1524" s="17">
        <v>8.5473190563137E-2</v>
      </c>
      <c r="AZ1524" s="17">
        <v>8.6383732503934302E-2</v>
      </c>
      <c r="BA1524" s="17">
        <v>5.4998282200354499E-2</v>
      </c>
      <c r="BB1524" s="17">
        <v>6.9721662241483198E-2</v>
      </c>
      <c r="BC1524" s="17">
        <v>0.10178396491021</v>
      </c>
      <c r="BD1524" s="17">
        <v>7.0160752429513307E-2</v>
      </c>
      <c r="BE1524" s="17">
        <v>1.9015200017246402E-2</v>
      </c>
      <c r="BF1524" s="17">
        <v>7.8858154694506702E-2</v>
      </c>
      <c r="BG1524" s="17">
        <v>0.124508744460231</v>
      </c>
      <c r="BH1524" s="17">
        <v>0.13198366403487799</v>
      </c>
      <c r="BI1524" s="17">
        <v>0</v>
      </c>
      <c r="BJ1524" s="17">
        <v>4.7213435718693297E-2</v>
      </c>
      <c r="BK1524" s="17">
        <v>0.16130884926459699</v>
      </c>
      <c r="BL1524" s="17"/>
      <c r="BM1524" s="17">
        <v>0.10417252612574</v>
      </c>
      <c r="BN1524" s="17">
        <v>6.4060888377665604E-2</v>
      </c>
      <c r="BO1524" s="17">
        <v>0.10063166711412901</v>
      </c>
      <c r="BP1524" s="17">
        <v>8.2314909343605497E-2</v>
      </c>
      <c r="BQ1524" s="17">
        <v>6.10786120439296E-2</v>
      </c>
      <c r="BR1524" s="17">
        <v>0</v>
      </c>
      <c r="BS1524" s="17"/>
      <c r="BT1524" s="17">
        <v>9.4575192118580897E-2</v>
      </c>
      <c r="BU1524" s="17">
        <v>5.7231300153764299E-2</v>
      </c>
      <c r="BV1524" s="17"/>
      <c r="BW1524" s="17">
        <v>0.103391242496263</v>
      </c>
      <c r="BX1524" s="17">
        <v>5.6503215547270599E-2</v>
      </c>
      <c r="BY1524" s="17"/>
      <c r="BZ1524" s="17">
        <v>6.8230957090120004E-2</v>
      </c>
      <c r="CA1524" s="17">
        <v>9.0393184229931506E-2</v>
      </c>
      <c r="CB1524" s="17">
        <v>0.251372410776664</v>
      </c>
      <c r="CC1524" s="17"/>
      <c r="CD1524" s="17">
        <v>7.4427451450501406E-2</v>
      </c>
      <c r="CE1524" s="17">
        <v>0.102392912195007</v>
      </c>
      <c r="CF1524" s="17">
        <v>8.4868491804404797E-2</v>
      </c>
      <c r="CG1524" s="17"/>
      <c r="CH1524" s="17">
        <v>6.1528033150921799E-2</v>
      </c>
      <c r="CI1524" s="17">
        <v>0.132917533253993</v>
      </c>
      <c r="CJ1524" s="17">
        <v>8.74780182473016E-2</v>
      </c>
      <c r="CK1524" s="17"/>
      <c r="CL1524" s="17">
        <v>7.4234618466010302E-2</v>
      </c>
      <c r="CM1524" s="17">
        <v>8.6643260392856095E-2</v>
      </c>
      <c r="CN1524" s="17"/>
      <c r="CO1524" s="17">
        <v>0.24122039911888399</v>
      </c>
      <c r="CP1524" s="17">
        <v>7.2053871756402793E-2</v>
      </c>
      <c r="CQ1524" s="17">
        <v>5.9179188806391003E-2</v>
      </c>
      <c r="CR1524" s="17">
        <v>6.6925078356218401E-2</v>
      </c>
    </row>
    <row r="1525" spans="2:96" x14ac:dyDescent="0.25">
      <c r="B1525" t="s">
        <v>615</v>
      </c>
      <c r="C1525" s="17">
        <v>0.27006484170360201</v>
      </c>
      <c r="D1525" s="17">
        <v>0.27277334788729601</v>
      </c>
      <c r="E1525" s="17">
        <v>0.26858514993982902</v>
      </c>
      <c r="F1525" s="17"/>
      <c r="G1525" s="17">
        <v>0.39062547211680898</v>
      </c>
      <c r="H1525" s="17">
        <v>0.32613872443302999</v>
      </c>
      <c r="I1525" s="17">
        <v>0.31646530267051398</v>
      </c>
      <c r="J1525" s="17">
        <v>0.24119119862899199</v>
      </c>
      <c r="K1525" s="17">
        <v>0.20843452798346601</v>
      </c>
      <c r="L1525" s="17">
        <v>0.175563210579853</v>
      </c>
      <c r="M1525" s="17"/>
      <c r="N1525" s="17">
        <v>0.27422599616195997</v>
      </c>
      <c r="O1525" s="17">
        <v>0.27180742958973497</v>
      </c>
      <c r="P1525" s="17">
        <v>0.31338952635970202</v>
      </c>
      <c r="Q1525" s="17">
        <v>0.233914588764289</v>
      </c>
      <c r="R1525" s="17"/>
      <c r="S1525" s="17">
        <v>0.358458514606871</v>
      </c>
      <c r="T1525" s="17">
        <v>0.27058183808438302</v>
      </c>
      <c r="U1525" s="17">
        <v>0.28994351433794502</v>
      </c>
      <c r="V1525" s="17">
        <v>0.24410477497347299</v>
      </c>
      <c r="W1525" s="17">
        <v>0.21127767724272301</v>
      </c>
      <c r="X1525" s="17">
        <v>0.293745901530583</v>
      </c>
      <c r="Y1525" s="17">
        <v>0.23346238820196499</v>
      </c>
      <c r="Z1525" s="17">
        <v>0.301049997296573</v>
      </c>
      <c r="AA1525" s="17">
        <v>0.26719109753157</v>
      </c>
      <c r="AB1525" s="17">
        <v>0.234346662276571</v>
      </c>
      <c r="AC1525" s="17">
        <v>0.23758221443456501</v>
      </c>
      <c r="AD1525" s="17">
        <v>0.16711817551834299</v>
      </c>
      <c r="AE1525" s="17"/>
      <c r="AF1525" s="17">
        <v>0.25810268447749302</v>
      </c>
      <c r="AG1525" s="17">
        <v>0.34928653651901997</v>
      </c>
      <c r="AH1525" s="17">
        <v>0.19372828727209601</v>
      </c>
      <c r="AI1525" s="17">
        <v>0.25705249678194197</v>
      </c>
      <c r="AJ1525" s="17">
        <v>0.19295300509045399</v>
      </c>
      <c r="AK1525" s="17"/>
      <c r="AL1525" s="17">
        <v>0.27057697188438601</v>
      </c>
      <c r="AM1525" s="17">
        <v>0.31301523665835501</v>
      </c>
      <c r="AN1525" s="17">
        <v>0.18835625872613301</v>
      </c>
      <c r="AO1525" s="17"/>
      <c r="AP1525" s="17">
        <v>0.24710221038647601</v>
      </c>
      <c r="AQ1525" s="17">
        <v>0.294192611772852</v>
      </c>
      <c r="AR1525" s="17">
        <v>0.28491672752769798</v>
      </c>
      <c r="AS1525" s="17">
        <v>0.31295390942025197</v>
      </c>
      <c r="AT1525" s="17">
        <v>0.29428477710749101</v>
      </c>
      <c r="AU1525" s="17"/>
      <c r="AV1525" s="17">
        <v>0.25460310640588102</v>
      </c>
      <c r="AW1525" s="17">
        <v>0.20449088310333799</v>
      </c>
      <c r="AX1525" s="17">
        <v>0.26939838753465001</v>
      </c>
      <c r="AY1525" s="17">
        <v>0.21734692060303701</v>
      </c>
      <c r="AZ1525" s="17">
        <v>0.30390516378459098</v>
      </c>
      <c r="BA1525" s="17">
        <v>0.23075635233039299</v>
      </c>
      <c r="BB1525" s="17">
        <v>0.242749428268979</v>
      </c>
      <c r="BC1525" s="17">
        <v>0.23898921506293599</v>
      </c>
      <c r="BD1525" s="17">
        <v>0.22497095418888099</v>
      </c>
      <c r="BE1525" s="17">
        <v>0.489956475524015</v>
      </c>
      <c r="BF1525" s="17">
        <v>0.23640873145454699</v>
      </c>
      <c r="BG1525" s="17">
        <v>0.256647029874706</v>
      </c>
      <c r="BH1525" s="17">
        <v>0.31928322494948302</v>
      </c>
      <c r="BI1525" s="17">
        <v>0.19084012591680499</v>
      </c>
      <c r="BJ1525" s="17">
        <v>0.39150111601899401</v>
      </c>
      <c r="BK1525" s="17">
        <v>0.41536229515460898</v>
      </c>
      <c r="BL1525" s="17"/>
      <c r="BM1525" s="17">
        <v>0.30526802844578099</v>
      </c>
      <c r="BN1525" s="17">
        <v>0.309612108460526</v>
      </c>
      <c r="BO1525" s="17">
        <v>0.22298333650831001</v>
      </c>
      <c r="BP1525" s="17">
        <v>0.232652037719427</v>
      </c>
      <c r="BQ1525" s="17">
        <v>0.219934098232172</v>
      </c>
      <c r="BR1525" s="17">
        <v>0.27021430548666497</v>
      </c>
      <c r="BS1525" s="17"/>
      <c r="BT1525" s="17">
        <v>0.29203041881526698</v>
      </c>
      <c r="BU1525" s="17">
        <v>0.24115043961462601</v>
      </c>
      <c r="BV1525" s="17"/>
      <c r="BW1525" s="17">
        <v>0.33462483783517</v>
      </c>
      <c r="BX1525" s="17">
        <v>0.22212499367320501</v>
      </c>
      <c r="BY1525" s="17"/>
      <c r="BZ1525" s="17">
        <v>0.25778177409608999</v>
      </c>
      <c r="CA1525" s="17">
        <v>0.32419233230792299</v>
      </c>
      <c r="CB1525" s="17">
        <v>0.35517480836534399</v>
      </c>
      <c r="CC1525" s="17"/>
      <c r="CD1525" s="17">
        <v>0.24687255291734</v>
      </c>
      <c r="CE1525" s="17">
        <v>0.38011230991821199</v>
      </c>
      <c r="CF1525" s="17">
        <v>0.251193531374302</v>
      </c>
      <c r="CG1525" s="17"/>
      <c r="CH1525" s="17">
        <v>0.254891031649774</v>
      </c>
      <c r="CI1525" s="17">
        <v>0.38286328571404898</v>
      </c>
      <c r="CJ1525" s="17">
        <v>0.258494343610775</v>
      </c>
      <c r="CK1525" s="17"/>
      <c r="CL1525" s="17">
        <v>0.280642491038538</v>
      </c>
      <c r="CM1525" s="17">
        <v>0.26770951363878798</v>
      </c>
      <c r="CN1525" s="17"/>
      <c r="CO1525" s="17">
        <v>0.34193412978305898</v>
      </c>
      <c r="CP1525" s="17">
        <v>0.273038210001811</v>
      </c>
      <c r="CQ1525" s="17">
        <v>0.249588597515741</v>
      </c>
      <c r="CR1525" s="17">
        <v>0.27527836466664102</v>
      </c>
    </row>
    <row r="1526" spans="2:96" x14ac:dyDescent="0.25">
      <c r="B1526" t="s">
        <v>616</v>
      </c>
      <c r="C1526" s="17">
        <v>0.39956696187996199</v>
      </c>
      <c r="D1526" s="17">
        <v>0.36873953360183398</v>
      </c>
      <c r="E1526" s="17">
        <v>0.43162005861160202</v>
      </c>
      <c r="F1526" s="17"/>
      <c r="G1526" s="17">
        <v>0.28904117031325299</v>
      </c>
      <c r="H1526" s="17">
        <v>0.38195563522419101</v>
      </c>
      <c r="I1526" s="17">
        <v>0.36647362613338003</v>
      </c>
      <c r="J1526" s="17">
        <v>0.37703292373709701</v>
      </c>
      <c r="K1526" s="17">
        <v>0.44278366890995402</v>
      </c>
      <c r="L1526" s="17">
        <v>0.50321119201668396</v>
      </c>
      <c r="M1526" s="17"/>
      <c r="N1526" s="17">
        <v>0.382547158981623</v>
      </c>
      <c r="O1526" s="17">
        <v>0.40073130007416802</v>
      </c>
      <c r="P1526" s="17">
        <v>0.38032729727595399</v>
      </c>
      <c r="Q1526" s="17">
        <v>0.42674888328817001</v>
      </c>
      <c r="R1526" s="17"/>
      <c r="S1526" s="17">
        <v>0.34872313201890498</v>
      </c>
      <c r="T1526" s="17">
        <v>0.42252933906351597</v>
      </c>
      <c r="U1526" s="17">
        <v>0.30609230767133</v>
      </c>
      <c r="V1526" s="17">
        <v>0.44615580383929898</v>
      </c>
      <c r="W1526" s="17">
        <v>0.40273051499881601</v>
      </c>
      <c r="X1526" s="17">
        <v>0.41287366687414501</v>
      </c>
      <c r="Y1526" s="17">
        <v>0.38058288131233797</v>
      </c>
      <c r="Z1526" s="17">
        <v>0.33434815435327098</v>
      </c>
      <c r="AA1526" s="17">
        <v>0.45985483644415698</v>
      </c>
      <c r="AB1526" s="17">
        <v>0.49555087043686102</v>
      </c>
      <c r="AC1526" s="17">
        <v>0.32527646628457302</v>
      </c>
      <c r="AD1526" s="17">
        <v>0.40790828345701602</v>
      </c>
      <c r="AE1526" s="17"/>
      <c r="AF1526" s="17">
        <v>0.419371473699921</v>
      </c>
      <c r="AG1526" s="17">
        <v>0.33598120693433903</v>
      </c>
      <c r="AH1526" s="17">
        <v>0.33895223773095301</v>
      </c>
      <c r="AI1526" s="17">
        <v>0.19229832505123701</v>
      </c>
      <c r="AJ1526" s="17">
        <v>0.50792586505395398</v>
      </c>
      <c r="AK1526" s="17"/>
      <c r="AL1526" s="17">
        <v>0.43514572247050298</v>
      </c>
      <c r="AM1526" s="17">
        <v>0.35487325999046898</v>
      </c>
      <c r="AN1526" s="17">
        <v>0.38791933196727602</v>
      </c>
      <c r="AO1526" s="17"/>
      <c r="AP1526" s="17">
        <v>0.46337843256220701</v>
      </c>
      <c r="AQ1526" s="17">
        <v>0.410056556646824</v>
      </c>
      <c r="AR1526" s="17">
        <v>0.362725221185628</v>
      </c>
      <c r="AS1526" s="17">
        <v>0.314005012307428</v>
      </c>
      <c r="AT1526" s="17">
        <v>0.356140387166134</v>
      </c>
      <c r="AU1526" s="17"/>
      <c r="AV1526" s="17">
        <v>0.53627513710513897</v>
      </c>
      <c r="AW1526" s="17">
        <v>0.274855834382213</v>
      </c>
      <c r="AX1526" s="17">
        <v>0.50821028497825305</v>
      </c>
      <c r="AY1526" s="17">
        <v>0.53222427622771395</v>
      </c>
      <c r="AZ1526" s="17">
        <v>0.385969631067557</v>
      </c>
      <c r="BA1526" s="17">
        <v>0.42309554110088798</v>
      </c>
      <c r="BB1526" s="17">
        <v>0.43784722507695401</v>
      </c>
      <c r="BC1526" s="17">
        <v>0.39816171810581302</v>
      </c>
      <c r="BD1526" s="17">
        <v>0.434041717842649</v>
      </c>
      <c r="BE1526" s="17">
        <v>0.25281556795669502</v>
      </c>
      <c r="BF1526" s="17">
        <v>0.38183679185191799</v>
      </c>
      <c r="BG1526" s="17">
        <v>0.30833447810147002</v>
      </c>
      <c r="BH1526" s="17">
        <v>0.364991618520006</v>
      </c>
      <c r="BI1526" s="17">
        <v>0.36133986511377503</v>
      </c>
      <c r="BJ1526" s="17">
        <v>0.40518467603980002</v>
      </c>
      <c r="BK1526" s="17">
        <v>0.25049415947619702</v>
      </c>
      <c r="BL1526" s="17"/>
      <c r="BM1526" s="17">
        <v>0.39898141729622399</v>
      </c>
      <c r="BN1526" s="17">
        <v>0.37480082593285102</v>
      </c>
      <c r="BO1526" s="17">
        <v>0.41636800450629202</v>
      </c>
      <c r="BP1526" s="17">
        <v>0.405301377285264</v>
      </c>
      <c r="BQ1526" s="17">
        <v>0.36408266960727997</v>
      </c>
      <c r="BR1526" s="17">
        <v>0.53405810980436197</v>
      </c>
      <c r="BS1526" s="17"/>
      <c r="BT1526" s="17">
        <v>0.39896985784435202</v>
      </c>
      <c r="BU1526" s="17">
        <v>0.39682249843496498</v>
      </c>
      <c r="BV1526" s="17"/>
      <c r="BW1526" s="17">
        <v>0.39864275613527</v>
      </c>
      <c r="BX1526" s="17">
        <v>0.38840195489788798</v>
      </c>
      <c r="BY1526" s="17"/>
      <c r="BZ1526" s="17">
        <v>0.40314429819873299</v>
      </c>
      <c r="CA1526" s="17">
        <v>0.38827537451481098</v>
      </c>
      <c r="CB1526" s="17">
        <v>0.25928003769665298</v>
      </c>
      <c r="CC1526" s="17"/>
      <c r="CD1526" s="17">
        <v>0.40956720320192702</v>
      </c>
      <c r="CE1526" s="17">
        <v>0.31715650549690899</v>
      </c>
      <c r="CF1526" s="17">
        <v>0.39598602689051998</v>
      </c>
      <c r="CG1526" s="17"/>
      <c r="CH1526" s="17">
        <v>0.41365469009135503</v>
      </c>
      <c r="CI1526" s="17">
        <v>0.282670364464288</v>
      </c>
      <c r="CJ1526" s="17">
        <v>0.46241675813163402</v>
      </c>
      <c r="CK1526" s="17"/>
      <c r="CL1526" s="17">
        <v>0.36442176088109401</v>
      </c>
      <c r="CM1526" s="17">
        <v>0.42705701458270101</v>
      </c>
      <c r="CN1526" s="17"/>
      <c r="CO1526" s="17">
        <v>0.21203580295482799</v>
      </c>
      <c r="CP1526" s="17">
        <v>0.39841050466011202</v>
      </c>
      <c r="CQ1526" s="17">
        <v>0.42963668347971701</v>
      </c>
      <c r="CR1526" s="17">
        <v>0.41363547847611898</v>
      </c>
    </row>
    <row r="1527" spans="2:96" x14ac:dyDescent="0.25">
      <c r="B1527" t="s">
        <v>617</v>
      </c>
      <c r="C1527" s="17">
        <v>9.7398107680021495E-2</v>
      </c>
      <c r="D1527" s="17">
        <v>0.11549928227169</v>
      </c>
      <c r="E1527" s="17">
        <v>7.7899004059492599E-2</v>
      </c>
      <c r="F1527" s="17"/>
      <c r="G1527" s="17">
        <v>0.131700517648558</v>
      </c>
      <c r="H1527" s="17">
        <v>5.4860824247413002E-2</v>
      </c>
      <c r="I1527" s="17">
        <v>6.8115887706488507E-2</v>
      </c>
      <c r="J1527" s="17">
        <v>0.118503612232279</v>
      </c>
      <c r="K1527" s="17">
        <v>0.12802629447175701</v>
      </c>
      <c r="L1527" s="17">
        <v>9.5449200509556506E-2</v>
      </c>
      <c r="M1527" s="17"/>
      <c r="N1527" s="17">
        <v>0.117491446049671</v>
      </c>
      <c r="O1527" s="17">
        <v>0.124000829145018</v>
      </c>
      <c r="P1527" s="17">
        <v>7.2128379174732998E-2</v>
      </c>
      <c r="Q1527" s="17">
        <v>6.92991167630609E-2</v>
      </c>
      <c r="R1527" s="17"/>
      <c r="S1527" s="17">
        <v>4.6256487542101703E-2</v>
      </c>
      <c r="T1527" s="17">
        <v>0.100439647515293</v>
      </c>
      <c r="U1527" s="17">
        <v>0.133608710868379</v>
      </c>
      <c r="V1527" s="17">
        <v>8.0601094265120604E-2</v>
      </c>
      <c r="W1527" s="17">
        <v>0.101776293125293</v>
      </c>
      <c r="X1527" s="17">
        <v>4.9662094048692401E-2</v>
      </c>
      <c r="Y1527" s="17">
        <v>0.17508703438596601</v>
      </c>
      <c r="Z1527" s="17">
        <v>0.13760315753299701</v>
      </c>
      <c r="AA1527" s="17">
        <v>0.103615671463028</v>
      </c>
      <c r="AB1527" s="17">
        <v>0.104315177451566</v>
      </c>
      <c r="AC1527" s="17">
        <v>0.12471539743423</v>
      </c>
      <c r="AD1527" s="17">
        <v>5.2734842780600602E-2</v>
      </c>
      <c r="AE1527" s="17"/>
      <c r="AF1527" s="17">
        <v>0.10043788116171699</v>
      </c>
      <c r="AG1527" s="17">
        <v>0.103528012320372</v>
      </c>
      <c r="AH1527" s="17">
        <v>0.15751167012292799</v>
      </c>
      <c r="AI1527" s="17">
        <v>5.8128299572985299E-2</v>
      </c>
      <c r="AJ1527" s="17">
        <v>8.0256273791238605E-2</v>
      </c>
      <c r="AK1527" s="17"/>
      <c r="AL1527" s="17">
        <v>9.8710506119653693E-2</v>
      </c>
      <c r="AM1527" s="17">
        <v>0.102363084941587</v>
      </c>
      <c r="AN1527" s="17">
        <v>0.13070432269949001</v>
      </c>
      <c r="AO1527" s="17"/>
      <c r="AP1527" s="17">
        <v>5.1317384312473603E-2</v>
      </c>
      <c r="AQ1527" s="17">
        <v>8.6344285033082599E-2</v>
      </c>
      <c r="AR1527" s="17">
        <v>0.13841370044053899</v>
      </c>
      <c r="AS1527" s="17">
        <v>0.119887450864212</v>
      </c>
      <c r="AT1527" s="17">
        <v>7.4180525201759204E-2</v>
      </c>
      <c r="AU1527" s="17"/>
      <c r="AV1527" s="17">
        <v>0</v>
      </c>
      <c r="AW1527" s="17">
        <v>0.15037480745849699</v>
      </c>
      <c r="AX1527" s="17">
        <v>4.2878875681942E-2</v>
      </c>
      <c r="AY1527" s="17">
        <v>6.4414551675062395E-2</v>
      </c>
      <c r="AZ1527" s="17">
        <v>7.3996962678869696E-2</v>
      </c>
      <c r="BA1527" s="17">
        <v>9.0266141131983196E-2</v>
      </c>
      <c r="BB1527" s="17">
        <v>7.8320890842964605E-2</v>
      </c>
      <c r="BC1527" s="17">
        <v>0.17443632492071001</v>
      </c>
      <c r="BD1527" s="17">
        <v>6.8339638569637706E-2</v>
      </c>
      <c r="BE1527" s="17">
        <v>0.14818556944122399</v>
      </c>
      <c r="BF1527" s="17">
        <v>0.12936751571498301</v>
      </c>
      <c r="BG1527" s="17">
        <v>0.19467070986603799</v>
      </c>
      <c r="BH1527" s="17">
        <v>0.13047136603853099</v>
      </c>
      <c r="BI1527" s="17">
        <v>9.3192644827799404E-2</v>
      </c>
      <c r="BJ1527" s="17">
        <v>3.8783384504547401E-2</v>
      </c>
      <c r="BK1527" s="17">
        <v>0.101764710019108</v>
      </c>
      <c r="BL1527" s="17"/>
      <c r="BM1527" s="17">
        <v>7.7238989041342895E-2</v>
      </c>
      <c r="BN1527" s="17">
        <v>9.8671958138250804E-2</v>
      </c>
      <c r="BO1527" s="17">
        <v>8.4745720246316797E-2</v>
      </c>
      <c r="BP1527" s="17">
        <v>0.10137914661475</v>
      </c>
      <c r="BQ1527" s="17">
        <v>0.17204665266968999</v>
      </c>
      <c r="BR1527" s="17">
        <v>5.28292801867003E-2</v>
      </c>
      <c r="BS1527" s="17"/>
      <c r="BT1527" s="17">
        <v>9.0734581076391901E-2</v>
      </c>
      <c r="BU1527" s="17">
        <v>0.110892734171393</v>
      </c>
      <c r="BV1527" s="17"/>
      <c r="BW1527" s="17">
        <v>5.7151390911452299E-2</v>
      </c>
      <c r="BX1527" s="17">
        <v>0.149619276319612</v>
      </c>
      <c r="BY1527" s="17"/>
      <c r="BZ1527" s="17">
        <v>0.105039880268436</v>
      </c>
      <c r="CA1527" s="17">
        <v>7.3619213812024797E-2</v>
      </c>
      <c r="CB1527" s="17">
        <v>3.1075184493864601E-2</v>
      </c>
      <c r="CC1527" s="17"/>
      <c r="CD1527" s="17">
        <v>0.110987286873163</v>
      </c>
      <c r="CE1527" s="17">
        <v>4.0681304523141899E-2</v>
      </c>
      <c r="CF1527" s="17">
        <v>0.108639894447614</v>
      </c>
      <c r="CG1527" s="17"/>
      <c r="CH1527" s="17">
        <v>0.112046639137779</v>
      </c>
      <c r="CI1527" s="17">
        <v>4.1714758042323601E-2</v>
      </c>
      <c r="CJ1527" s="17">
        <v>7.8138115647614498E-2</v>
      </c>
      <c r="CK1527" s="17"/>
      <c r="CL1527" s="17">
        <v>0.12106171983127099</v>
      </c>
      <c r="CM1527" s="17">
        <v>7.4261644108420399E-2</v>
      </c>
      <c r="CN1527" s="17"/>
      <c r="CO1527" s="17">
        <v>0.12079547174517501</v>
      </c>
      <c r="CP1527" s="17">
        <v>0.120669577782462</v>
      </c>
      <c r="CQ1527" s="17">
        <v>9.0255132082583803E-2</v>
      </c>
      <c r="CR1527" s="17">
        <v>5.9757482268266403E-2</v>
      </c>
    </row>
    <row r="1528" spans="2:96" x14ac:dyDescent="0.25">
      <c r="B1528" t="s">
        <v>618</v>
      </c>
      <c r="C1528" s="17">
        <v>5.1620563312811299E-2</v>
      </c>
      <c r="D1528" s="17">
        <v>7.7210799590182802E-2</v>
      </c>
      <c r="E1528" s="17">
        <v>2.6691580962883599E-2</v>
      </c>
      <c r="F1528" s="17"/>
      <c r="G1528" s="17">
        <v>9.7729561286329404E-3</v>
      </c>
      <c r="H1528" s="17">
        <v>3.0924652815717699E-2</v>
      </c>
      <c r="I1528" s="17">
        <v>5.2055310626741E-2</v>
      </c>
      <c r="J1528" s="17">
        <v>8.4563094736802694E-2</v>
      </c>
      <c r="K1528" s="17">
        <v>5.5996131211762799E-2</v>
      </c>
      <c r="L1528" s="17">
        <v>6.2771031439386504E-2</v>
      </c>
      <c r="M1528" s="17"/>
      <c r="N1528" s="17">
        <v>7.9441544885621398E-2</v>
      </c>
      <c r="O1528" s="17">
        <v>4.1217227476259603E-2</v>
      </c>
      <c r="P1528" s="17">
        <v>3.3200126855196098E-2</v>
      </c>
      <c r="Q1528" s="17">
        <v>4.9300683878021598E-2</v>
      </c>
      <c r="R1528" s="17"/>
      <c r="S1528" s="17">
        <v>3.6983890829341601E-2</v>
      </c>
      <c r="T1528" s="17">
        <v>6.0575236485818702E-2</v>
      </c>
      <c r="U1528" s="17">
        <v>8.9527837761076895E-2</v>
      </c>
      <c r="V1528" s="17">
        <v>4.3723661297494901E-2</v>
      </c>
      <c r="W1528" s="17">
        <v>4.9166680135953399E-2</v>
      </c>
      <c r="X1528" s="17">
        <v>4.70995692223223E-2</v>
      </c>
      <c r="Y1528" s="17">
        <v>2.4646766943556001E-2</v>
      </c>
      <c r="Z1528" s="17">
        <v>5.7747390328642199E-2</v>
      </c>
      <c r="AA1528" s="17">
        <v>3.5403556258121097E-2</v>
      </c>
      <c r="AB1528" s="17">
        <v>3.7488099147780202E-2</v>
      </c>
      <c r="AC1528" s="17">
        <v>0.11965628843435</v>
      </c>
      <c r="AD1528" s="17">
        <v>7.7188306460341902E-2</v>
      </c>
      <c r="AE1528" s="17"/>
      <c r="AF1528" s="17">
        <v>4.1373923522455801E-2</v>
      </c>
      <c r="AG1528" s="17">
        <v>5.1326593654488502E-2</v>
      </c>
      <c r="AH1528" s="17">
        <v>0.12732631487691701</v>
      </c>
      <c r="AI1528" s="17">
        <v>0.31314642177173302</v>
      </c>
      <c r="AJ1528" s="17">
        <v>3.7179889747075E-2</v>
      </c>
      <c r="AK1528" s="17"/>
      <c r="AL1528" s="17">
        <v>4.8438812738496602E-2</v>
      </c>
      <c r="AM1528" s="17">
        <v>4.9116238883770598E-2</v>
      </c>
      <c r="AN1528" s="17">
        <v>0.124328162988373</v>
      </c>
      <c r="AO1528" s="17"/>
      <c r="AP1528" s="17">
        <v>4.3801488344944399E-2</v>
      </c>
      <c r="AQ1528" s="17">
        <v>3.6637728477020098E-2</v>
      </c>
      <c r="AR1528" s="17">
        <v>6.0455489555896899E-2</v>
      </c>
      <c r="AS1528" s="17">
        <v>6.2840767918663207E-2</v>
      </c>
      <c r="AT1528" s="17">
        <v>0.13117819772518899</v>
      </c>
      <c r="AU1528" s="17"/>
      <c r="AV1528" s="17">
        <v>0</v>
      </c>
      <c r="AW1528" s="17">
        <v>7.2041547858462895E-2</v>
      </c>
      <c r="AX1528" s="17">
        <v>1.40437090513089E-2</v>
      </c>
      <c r="AY1528" s="17">
        <v>4.7211183595590102E-2</v>
      </c>
      <c r="AZ1528" s="17">
        <v>3.0030915133975E-2</v>
      </c>
      <c r="BA1528" s="17">
        <v>7.17429522220666E-2</v>
      </c>
      <c r="BB1528" s="17">
        <v>6.0504524911609701E-2</v>
      </c>
      <c r="BC1528" s="17">
        <v>2.5794910780076501E-2</v>
      </c>
      <c r="BD1528" s="17">
        <v>5.1705479706931498E-2</v>
      </c>
      <c r="BE1528" s="17">
        <v>5.0883433217643201E-2</v>
      </c>
      <c r="BF1528" s="17">
        <v>3.9141550142051E-2</v>
      </c>
      <c r="BG1528" s="17">
        <v>7.1029313933807903E-2</v>
      </c>
      <c r="BH1528" s="17">
        <v>5.3270126457102801E-2</v>
      </c>
      <c r="BI1528" s="17">
        <v>0.147874513040928</v>
      </c>
      <c r="BJ1528" s="17">
        <v>6.9618091506478297E-2</v>
      </c>
      <c r="BK1528" s="17">
        <v>4.7569092858443802E-2</v>
      </c>
      <c r="BL1528" s="17"/>
      <c r="BM1528" s="17">
        <v>3.3107178853482001E-2</v>
      </c>
      <c r="BN1528" s="17">
        <v>6.7555707036602006E-2</v>
      </c>
      <c r="BO1528" s="17">
        <v>4.3643874023385702E-2</v>
      </c>
      <c r="BP1528" s="17">
        <v>5.1784260683038701E-2</v>
      </c>
      <c r="BQ1528" s="17">
        <v>5.7175223872691E-2</v>
      </c>
      <c r="BR1528" s="17">
        <v>5.7189378038345201E-2</v>
      </c>
      <c r="BS1528" s="17"/>
      <c r="BT1528" s="17">
        <v>5.5386955415047803E-2</v>
      </c>
      <c r="BU1528" s="17">
        <v>4.32811814875343E-2</v>
      </c>
      <c r="BV1528" s="17"/>
      <c r="BW1528" s="17">
        <v>3.1331392620648303E-2</v>
      </c>
      <c r="BX1528" s="17">
        <v>7.6325044440937906E-2</v>
      </c>
      <c r="BY1528" s="17"/>
      <c r="BZ1528" s="17">
        <v>5.1679318481189403E-2</v>
      </c>
      <c r="CA1528" s="17">
        <v>6.3807359498940897E-2</v>
      </c>
      <c r="CB1528" s="17">
        <v>2.7218146876986E-2</v>
      </c>
      <c r="CC1528" s="17"/>
      <c r="CD1528" s="17">
        <v>5.1122410225780499E-2</v>
      </c>
      <c r="CE1528" s="17">
        <v>2.1423090583206E-2</v>
      </c>
      <c r="CF1528" s="17">
        <v>0.101681928807601</v>
      </c>
      <c r="CG1528" s="17"/>
      <c r="CH1528" s="17">
        <v>5.7868481778379201E-2</v>
      </c>
      <c r="CI1528" s="17">
        <v>2.7484255305612E-2</v>
      </c>
      <c r="CJ1528" s="17">
        <v>5.8343706914786998E-2</v>
      </c>
      <c r="CK1528" s="17"/>
      <c r="CL1528" s="17">
        <v>7.5894282432524302E-2</v>
      </c>
      <c r="CM1528" s="17">
        <v>2.9438393562782401E-2</v>
      </c>
      <c r="CN1528" s="17"/>
      <c r="CO1528" s="17">
        <v>5.6462124036337498E-2</v>
      </c>
      <c r="CP1528" s="17">
        <v>4.3929003249309498E-2</v>
      </c>
      <c r="CQ1528" s="17">
        <v>6.0090012809327402E-2</v>
      </c>
      <c r="CR1528" s="17">
        <v>4.9499399099195401E-2</v>
      </c>
    </row>
    <row r="1529" spans="2:96" x14ac:dyDescent="0.25">
      <c r="B1529" t="s">
        <v>152</v>
      </c>
      <c r="C1529" s="17">
        <v>0.103121172658421</v>
      </c>
      <c r="D1529" s="17">
        <v>7.9707134728755694E-2</v>
      </c>
      <c r="E1529" s="17">
        <v>0.12434144893486899</v>
      </c>
      <c r="F1529" s="17"/>
      <c r="G1529" s="17">
        <v>5.3379119145476502E-2</v>
      </c>
      <c r="H1529" s="17">
        <v>9.1511001055817803E-2</v>
      </c>
      <c r="I1529" s="17">
        <v>0.114384702041102</v>
      </c>
      <c r="J1529" s="17">
        <v>0.112922574925441</v>
      </c>
      <c r="K1529" s="17">
        <v>0.12153762966265901</v>
      </c>
      <c r="L1529" s="17">
        <v>0.113609649683444</v>
      </c>
      <c r="M1529" s="17"/>
      <c r="N1529" s="17">
        <v>7.1891451649361601E-2</v>
      </c>
      <c r="O1529" s="17">
        <v>0.10011749263394</v>
      </c>
      <c r="P1529" s="17">
        <v>0.114678112890786</v>
      </c>
      <c r="Q1529" s="17">
        <v>0.12655629989563</v>
      </c>
      <c r="R1529" s="17"/>
      <c r="S1529" s="17">
        <v>7.0281457572770697E-2</v>
      </c>
      <c r="T1529" s="17">
        <v>7.2080389978660994E-2</v>
      </c>
      <c r="U1529" s="17">
        <v>0.124280686815943</v>
      </c>
      <c r="V1529" s="17">
        <v>5.8112449514853497E-2</v>
      </c>
      <c r="W1529" s="17">
        <v>0.14518505926543601</v>
      </c>
      <c r="X1529" s="17">
        <v>0.15293490216816599</v>
      </c>
      <c r="Y1529" s="17">
        <v>0.13908908931792399</v>
      </c>
      <c r="Z1529" s="17">
        <v>8.03928441702359E-2</v>
      </c>
      <c r="AA1529" s="17">
        <v>6.0456209885665101E-2</v>
      </c>
      <c r="AB1529" s="17">
        <v>9.9404927784996905E-2</v>
      </c>
      <c r="AC1529" s="17">
        <v>0.166807927218348</v>
      </c>
      <c r="AD1529" s="17">
        <v>0.20396968021120199</v>
      </c>
      <c r="AE1529" s="17"/>
      <c r="AF1529" s="17">
        <v>0.100219299736016</v>
      </c>
      <c r="AG1529" s="17">
        <v>5.8962034473762102E-2</v>
      </c>
      <c r="AH1529" s="17">
        <v>0.14393794266672699</v>
      </c>
      <c r="AI1529" s="17">
        <v>0.117739414755288</v>
      </c>
      <c r="AJ1529" s="17">
        <v>0.12100607672295401</v>
      </c>
      <c r="AK1529" s="17"/>
      <c r="AL1529" s="17">
        <v>8.3643051339557406E-2</v>
      </c>
      <c r="AM1529" s="17">
        <v>7.1359990753612199E-2</v>
      </c>
      <c r="AN1529" s="17">
        <v>8.1902666216235598E-2</v>
      </c>
      <c r="AO1529" s="17"/>
      <c r="AP1529" s="17">
        <v>0.11444712501243599</v>
      </c>
      <c r="AQ1529" s="17">
        <v>0.11880271472479</v>
      </c>
      <c r="AR1529" s="17">
        <v>8.0597894814412693E-2</v>
      </c>
      <c r="AS1529" s="17">
        <v>7.0660187140094699E-2</v>
      </c>
      <c r="AT1529" s="17">
        <v>6.5708507447383699E-2</v>
      </c>
      <c r="AU1529" s="17"/>
      <c r="AV1529" s="17">
        <v>0.20912175648897999</v>
      </c>
      <c r="AW1529" s="17">
        <v>0.18210629430974901</v>
      </c>
      <c r="AX1529" s="17">
        <v>0.107368679804046</v>
      </c>
      <c r="AY1529" s="17">
        <v>5.3329877335459901E-2</v>
      </c>
      <c r="AZ1529" s="17">
        <v>0.11971359483107299</v>
      </c>
      <c r="BA1529" s="17">
        <v>0.129140731014315</v>
      </c>
      <c r="BB1529" s="17">
        <v>0.11085626865801</v>
      </c>
      <c r="BC1529" s="17">
        <v>6.0833866220255002E-2</v>
      </c>
      <c r="BD1529" s="17">
        <v>0.15078145726238801</v>
      </c>
      <c r="BE1529" s="17">
        <v>3.9143753843175498E-2</v>
      </c>
      <c r="BF1529" s="17">
        <v>0.13438725614199401</v>
      </c>
      <c r="BG1529" s="17">
        <v>4.48097237637472E-2</v>
      </c>
      <c r="BH1529" s="17">
        <v>0</v>
      </c>
      <c r="BI1529" s="17">
        <v>0.206752851100693</v>
      </c>
      <c r="BJ1529" s="17">
        <v>4.76992962114869E-2</v>
      </c>
      <c r="BK1529" s="17">
        <v>2.3500893227045998E-2</v>
      </c>
      <c r="BL1529" s="17"/>
      <c r="BM1529" s="17">
        <v>8.1231860237430106E-2</v>
      </c>
      <c r="BN1529" s="17">
        <v>8.5298512054104894E-2</v>
      </c>
      <c r="BO1529" s="17">
        <v>0.131627397601567</v>
      </c>
      <c r="BP1529" s="17">
        <v>0.12656826835391399</v>
      </c>
      <c r="BQ1529" s="17">
        <v>0.12568274357423601</v>
      </c>
      <c r="BR1529" s="17">
        <v>8.5708926483927098E-2</v>
      </c>
      <c r="BS1529" s="17"/>
      <c r="BT1529" s="17">
        <v>6.8302994730360098E-2</v>
      </c>
      <c r="BU1529" s="17">
        <v>0.15062184613771801</v>
      </c>
      <c r="BV1529" s="17"/>
      <c r="BW1529" s="17">
        <v>7.4858380001196198E-2</v>
      </c>
      <c r="BX1529" s="17">
        <v>0.107025515121086</v>
      </c>
      <c r="BY1529" s="17"/>
      <c r="BZ1529" s="17">
        <v>0.114123771865431</v>
      </c>
      <c r="CA1529" s="17">
        <v>5.9712535636368802E-2</v>
      </c>
      <c r="CB1529" s="17">
        <v>7.5879411790488599E-2</v>
      </c>
      <c r="CC1529" s="17"/>
      <c r="CD1529" s="17">
        <v>0.107023095331288</v>
      </c>
      <c r="CE1529" s="17">
        <v>0.13823387728352399</v>
      </c>
      <c r="CF1529" s="17">
        <v>5.7630126675559397E-2</v>
      </c>
      <c r="CG1529" s="17"/>
      <c r="CH1529" s="17">
        <v>0.10001112419179101</v>
      </c>
      <c r="CI1529" s="17">
        <v>0.132349803219734</v>
      </c>
      <c r="CJ1529" s="17">
        <v>5.5129057447887903E-2</v>
      </c>
      <c r="CK1529" s="17"/>
      <c r="CL1529" s="17">
        <v>8.3745127350561901E-2</v>
      </c>
      <c r="CM1529" s="17">
        <v>0.114890173714452</v>
      </c>
      <c r="CN1529" s="17"/>
      <c r="CO1529" s="17">
        <v>2.7552072361716501E-2</v>
      </c>
      <c r="CP1529" s="17">
        <v>9.1898832549902901E-2</v>
      </c>
      <c r="CQ1529" s="17">
        <v>0.111250385306241</v>
      </c>
      <c r="CR1529" s="17">
        <v>0.13490419713356</v>
      </c>
    </row>
    <row r="1530" spans="2:96" x14ac:dyDescent="0.25">
      <c r="B1530" t="s">
        <v>619</v>
      </c>
      <c r="C1530" s="17">
        <v>0.34829319446878398</v>
      </c>
      <c r="D1530" s="17">
        <v>0.35884324980753801</v>
      </c>
      <c r="E1530" s="17">
        <v>0.339447907431153</v>
      </c>
      <c r="F1530" s="17"/>
      <c r="G1530" s="17">
        <v>0.51610623676407996</v>
      </c>
      <c r="H1530" s="17">
        <v>0.44074788665686099</v>
      </c>
      <c r="I1530" s="17">
        <v>0.39897047349228898</v>
      </c>
      <c r="J1530" s="17">
        <v>0.30697779436838102</v>
      </c>
      <c r="K1530" s="17">
        <v>0.25165627574386801</v>
      </c>
      <c r="L1530" s="17">
        <v>0.22495892635092901</v>
      </c>
      <c r="M1530" s="17"/>
      <c r="N1530" s="17">
        <v>0.34862839843372401</v>
      </c>
      <c r="O1530" s="17">
        <v>0.33393315067061402</v>
      </c>
      <c r="P1530" s="17">
        <v>0.39966608380333102</v>
      </c>
      <c r="Q1530" s="17">
        <v>0.32809501617511799</v>
      </c>
      <c r="R1530" s="17"/>
      <c r="S1530" s="17">
        <v>0.49775503203688098</v>
      </c>
      <c r="T1530" s="17">
        <v>0.34437538695671099</v>
      </c>
      <c r="U1530" s="17">
        <v>0.34649045688327001</v>
      </c>
      <c r="V1530" s="17">
        <v>0.371406991083232</v>
      </c>
      <c r="W1530" s="17">
        <v>0.30114145247450202</v>
      </c>
      <c r="X1530" s="17">
        <v>0.33742976768667399</v>
      </c>
      <c r="Y1530" s="17">
        <v>0.280594228040216</v>
      </c>
      <c r="Z1530" s="17">
        <v>0.38990845361485299</v>
      </c>
      <c r="AA1530" s="17">
        <v>0.340669725949028</v>
      </c>
      <c r="AB1530" s="17">
        <v>0.26324092517879599</v>
      </c>
      <c r="AC1530" s="17">
        <v>0.26354392062849902</v>
      </c>
      <c r="AD1530" s="17">
        <v>0.25819888709083899</v>
      </c>
      <c r="AE1530" s="17"/>
      <c r="AF1530" s="17">
        <v>0.338597421879891</v>
      </c>
      <c r="AG1530" s="17">
        <v>0.450202152617038</v>
      </c>
      <c r="AH1530" s="17">
        <v>0.232271834602475</v>
      </c>
      <c r="AI1530" s="17">
        <v>0.318687538848757</v>
      </c>
      <c r="AJ1530" s="17">
        <v>0.25363189468477898</v>
      </c>
      <c r="AK1530" s="17"/>
      <c r="AL1530" s="17">
        <v>0.33406190733178898</v>
      </c>
      <c r="AM1530" s="17">
        <v>0.42228742543056202</v>
      </c>
      <c r="AN1530" s="17">
        <v>0.27514551612862498</v>
      </c>
      <c r="AO1530" s="17"/>
      <c r="AP1530" s="17">
        <v>0.32705556976793898</v>
      </c>
      <c r="AQ1530" s="17">
        <v>0.348158715118283</v>
      </c>
      <c r="AR1530" s="17">
        <v>0.35780769400352302</v>
      </c>
      <c r="AS1530" s="17">
        <v>0.43260658176960198</v>
      </c>
      <c r="AT1530" s="17">
        <v>0.372792382459534</v>
      </c>
      <c r="AU1530" s="17"/>
      <c r="AV1530" s="17">
        <v>0.25460310640588102</v>
      </c>
      <c r="AW1530" s="17">
        <v>0.32062151599108002</v>
      </c>
      <c r="AX1530" s="17">
        <v>0.32749845048444998</v>
      </c>
      <c r="AY1530" s="17">
        <v>0.30282011116617402</v>
      </c>
      <c r="AZ1530" s="17">
        <v>0.39028889628852598</v>
      </c>
      <c r="BA1530" s="17">
        <v>0.28575463453074701</v>
      </c>
      <c r="BB1530" s="17">
        <v>0.31247109051046201</v>
      </c>
      <c r="BC1530" s="17">
        <v>0.34077317997314499</v>
      </c>
      <c r="BD1530" s="17">
        <v>0.295131706618394</v>
      </c>
      <c r="BE1530" s="17">
        <v>0.50897167554126199</v>
      </c>
      <c r="BF1530" s="17">
        <v>0.31526688614905302</v>
      </c>
      <c r="BG1530" s="17">
        <v>0.38115577433493703</v>
      </c>
      <c r="BH1530" s="17">
        <v>0.45126688898436002</v>
      </c>
      <c r="BI1530" s="17">
        <v>0.19084012591680499</v>
      </c>
      <c r="BJ1530" s="17">
        <v>0.43871455173768698</v>
      </c>
      <c r="BK1530" s="17">
        <v>0.57667114441920597</v>
      </c>
      <c r="BL1530" s="17"/>
      <c r="BM1530" s="17">
        <v>0.40944055457152101</v>
      </c>
      <c r="BN1530" s="17">
        <v>0.373672996838191</v>
      </c>
      <c r="BO1530" s="17">
        <v>0.323615003622439</v>
      </c>
      <c r="BP1530" s="17">
        <v>0.31496694706303202</v>
      </c>
      <c r="BQ1530" s="17">
        <v>0.28101271027610197</v>
      </c>
      <c r="BR1530" s="17">
        <v>0.27021430548666497</v>
      </c>
      <c r="BS1530" s="17"/>
      <c r="BT1530" s="17">
        <v>0.38660561093384799</v>
      </c>
      <c r="BU1530" s="17">
        <v>0.29838173976839</v>
      </c>
      <c r="BV1530" s="17"/>
      <c r="BW1530" s="17">
        <v>0.43801608033143402</v>
      </c>
      <c r="BX1530" s="17">
        <v>0.27862820922047599</v>
      </c>
      <c r="BY1530" s="17"/>
      <c r="BZ1530" s="17">
        <v>0.32601273118620999</v>
      </c>
      <c r="CA1530" s="17">
        <v>0.41458551653785403</v>
      </c>
      <c r="CB1530" s="17">
        <v>0.60654721914200704</v>
      </c>
      <c r="CC1530" s="17"/>
      <c r="CD1530" s="17">
        <v>0.32130000436784101</v>
      </c>
      <c r="CE1530" s="17">
        <v>0.482505222113219</v>
      </c>
      <c r="CF1530" s="17">
        <v>0.33606202317870598</v>
      </c>
      <c r="CG1530" s="17"/>
      <c r="CH1530" s="17">
        <v>0.31641906480069598</v>
      </c>
      <c r="CI1530" s="17">
        <v>0.51578081896804295</v>
      </c>
      <c r="CJ1530" s="17">
        <v>0.34597236185807601</v>
      </c>
      <c r="CK1530" s="17"/>
      <c r="CL1530" s="17">
        <v>0.35487710950454798</v>
      </c>
      <c r="CM1530" s="17">
        <v>0.354352774031644</v>
      </c>
      <c r="CN1530" s="17"/>
      <c r="CO1530" s="17">
        <v>0.58315452890194297</v>
      </c>
      <c r="CP1530" s="17">
        <v>0.34509208175821399</v>
      </c>
      <c r="CQ1530" s="17">
        <v>0.30876778632213198</v>
      </c>
      <c r="CR1530" s="17">
        <v>0.34220344302285999</v>
      </c>
    </row>
    <row r="1531" spans="2:96" x14ac:dyDescent="0.25">
      <c r="B1531" t="s">
        <v>620</v>
      </c>
      <c r="C1531" s="17">
        <v>0.149018670992833</v>
      </c>
      <c r="D1531" s="17">
        <v>0.19271008186187299</v>
      </c>
      <c r="E1531" s="17">
        <v>0.104590585022376</v>
      </c>
      <c r="F1531" s="17"/>
      <c r="G1531" s="17">
        <v>0.14147347377719099</v>
      </c>
      <c r="H1531" s="17">
        <v>8.5785477063130694E-2</v>
      </c>
      <c r="I1531" s="17">
        <v>0.12017119833322901</v>
      </c>
      <c r="J1531" s="17">
        <v>0.203066706969081</v>
      </c>
      <c r="K1531" s="17">
        <v>0.18402242568352001</v>
      </c>
      <c r="L1531" s="17">
        <v>0.158220231948943</v>
      </c>
      <c r="M1531" s="17"/>
      <c r="N1531" s="17">
        <v>0.19693299093529201</v>
      </c>
      <c r="O1531" s="17">
        <v>0.165218056621278</v>
      </c>
      <c r="P1531" s="17">
        <v>0.10532850602992901</v>
      </c>
      <c r="Q1531" s="17">
        <v>0.118599800641082</v>
      </c>
      <c r="R1531" s="17"/>
      <c r="S1531" s="17">
        <v>8.3240378371443297E-2</v>
      </c>
      <c r="T1531" s="17">
        <v>0.161014884001112</v>
      </c>
      <c r="U1531" s="17">
        <v>0.22313654862945601</v>
      </c>
      <c r="V1531" s="17">
        <v>0.124324755562616</v>
      </c>
      <c r="W1531" s="17">
        <v>0.15094297326124601</v>
      </c>
      <c r="X1531" s="17">
        <v>9.6761663271014695E-2</v>
      </c>
      <c r="Y1531" s="17">
        <v>0.19973380132952201</v>
      </c>
      <c r="Z1531" s="17">
        <v>0.19535054786163999</v>
      </c>
      <c r="AA1531" s="17">
        <v>0.139019227721149</v>
      </c>
      <c r="AB1531" s="17">
        <v>0.141803276599346</v>
      </c>
      <c r="AC1531" s="17">
        <v>0.24437168586857999</v>
      </c>
      <c r="AD1531" s="17">
        <v>0.129923149240943</v>
      </c>
      <c r="AE1531" s="17"/>
      <c r="AF1531" s="17">
        <v>0.14181180468417201</v>
      </c>
      <c r="AG1531" s="17">
        <v>0.154854605974861</v>
      </c>
      <c r="AH1531" s="17">
        <v>0.28483798499984497</v>
      </c>
      <c r="AI1531" s="17">
        <v>0.37127472134471801</v>
      </c>
      <c r="AJ1531" s="17">
        <v>0.117436163538314</v>
      </c>
      <c r="AK1531" s="17"/>
      <c r="AL1531" s="17">
        <v>0.14714931885815</v>
      </c>
      <c r="AM1531" s="17">
        <v>0.151479323825357</v>
      </c>
      <c r="AN1531" s="17">
        <v>0.25503248568786302</v>
      </c>
      <c r="AO1531" s="17"/>
      <c r="AP1531" s="17">
        <v>9.5118872657418002E-2</v>
      </c>
      <c r="AQ1531" s="17">
        <v>0.122982013510103</v>
      </c>
      <c r="AR1531" s="17">
        <v>0.19886918999643599</v>
      </c>
      <c r="AS1531" s="17">
        <v>0.18272821878287501</v>
      </c>
      <c r="AT1531" s="17">
        <v>0.20535872292694801</v>
      </c>
      <c r="AU1531" s="17"/>
      <c r="AV1531" s="17">
        <v>0</v>
      </c>
      <c r="AW1531" s="17">
        <v>0.222416355316959</v>
      </c>
      <c r="AX1531" s="17">
        <v>5.6922584733250903E-2</v>
      </c>
      <c r="AY1531" s="17">
        <v>0.111625735270653</v>
      </c>
      <c r="AZ1531" s="17">
        <v>0.104027877812845</v>
      </c>
      <c r="BA1531" s="17">
        <v>0.16200909335405</v>
      </c>
      <c r="BB1531" s="17">
        <v>0.13882541575457399</v>
      </c>
      <c r="BC1531" s="17">
        <v>0.20023123570078599</v>
      </c>
      <c r="BD1531" s="17">
        <v>0.120045118276569</v>
      </c>
      <c r="BE1531" s="17">
        <v>0.19906900265886801</v>
      </c>
      <c r="BF1531" s="17">
        <v>0.16850906585703401</v>
      </c>
      <c r="BG1531" s="17">
        <v>0.26570002379984597</v>
      </c>
      <c r="BH1531" s="17">
        <v>0.18374149249563301</v>
      </c>
      <c r="BI1531" s="17">
        <v>0.24106715786872801</v>
      </c>
      <c r="BJ1531" s="17">
        <v>0.108401476011026</v>
      </c>
      <c r="BK1531" s="17">
        <v>0.14933380287755199</v>
      </c>
      <c r="BL1531" s="17"/>
      <c r="BM1531" s="17">
        <v>0.110346167894825</v>
      </c>
      <c r="BN1531" s="17">
        <v>0.16622766517485299</v>
      </c>
      <c r="BO1531" s="17">
        <v>0.12838959426970301</v>
      </c>
      <c r="BP1531" s="17">
        <v>0.15316340729778899</v>
      </c>
      <c r="BQ1531" s="17">
        <v>0.22922187654238099</v>
      </c>
      <c r="BR1531" s="17">
        <v>0.110018658225046</v>
      </c>
      <c r="BS1531" s="17"/>
      <c r="BT1531" s="17">
        <v>0.14612153649144</v>
      </c>
      <c r="BU1531" s="17">
        <v>0.15417391565892699</v>
      </c>
      <c r="BV1531" s="17"/>
      <c r="BW1531" s="17">
        <v>8.8482783532100595E-2</v>
      </c>
      <c r="BX1531" s="17">
        <v>0.22594432076054999</v>
      </c>
      <c r="BY1531" s="17"/>
      <c r="BZ1531" s="17">
        <v>0.156719198749626</v>
      </c>
      <c r="CA1531" s="17">
        <v>0.137426573310966</v>
      </c>
      <c r="CB1531" s="17">
        <v>5.8293331370850597E-2</v>
      </c>
      <c r="CC1531" s="17"/>
      <c r="CD1531" s="17">
        <v>0.16210969709894399</v>
      </c>
      <c r="CE1531" s="17">
        <v>6.2104395106347902E-2</v>
      </c>
      <c r="CF1531" s="17">
        <v>0.21032182325521401</v>
      </c>
      <c r="CG1531" s="17"/>
      <c r="CH1531" s="17">
        <v>0.16991512091615901</v>
      </c>
      <c r="CI1531" s="17">
        <v>6.9199013347935698E-2</v>
      </c>
      <c r="CJ1531" s="17">
        <v>0.13648182256240099</v>
      </c>
      <c r="CK1531" s="17"/>
      <c r="CL1531" s="17">
        <v>0.196956002263795</v>
      </c>
      <c r="CM1531" s="17">
        <v>0.103700037671203</v>
      </c>
      <c r="CN1531" s="17"/>
      <c r="CO1531" s="17">
        <v>0.17725759578151201</v>
      </c>
      <c r="CP1531" s="17">
        <v>0.164598581031772</v>
      </c>
      <c r="CQ1531" s="17">
        <v>0.150345144891911</v>
      </c>
      <c r="CR1531" s="17">
        <v>0.10925688136746201</v>
      </c>
    </row>
    <row r="1532" spans="2:96" x14ac:dyDescent="0.25">
      <c r="B1532" t="s">
        <v>275</v>
      </c>
      <c r="C1532" s="17">
        <v>0.19927452347595101</v>
      </c>
      <c r="D1532" s="17">
        <v>0.16613316794566499</v>
      </c>
      <c r="E1532" s="17">
        <v>0.23485732240877699</v>
      </c>
      <c r="F1532" s="17"/>
      <c r="G1532" s="17">
        <v>0.37463276298688902</v>
      </c>
      <c r="H1532" s="17">
        <v>0.35496240959372999</v>
      </c>
      <c r="I1532" s="17">
        <v>0.27879927515906</v>
      </c>
      <c r="J1532" s="17">
        <v>0.1039110873993</v>
      </c>
      <c r="K1532" s="17">
        <v>6.7633850060347597E-2</v>
      </c>
      <c r="L1532" s="17">
        <v>6.6738694401986098E-2</v>
      </c>
      <c r="M1532" s="17"/>
      <c r="N1532" s="17">
        <v>0.151695407498431</v>
      </c>
      <c r="O1532" s="17">
        <v>0.16871509404933599</v>
      </c>
      <c r="P1532" s="17">
        <v>0.29433757777340203</v>
      </c>
      <c r="Q1532" s="17">
        <v>0.209495215534035</v>
      </c>
      <c r="R1532" s="17"/>
      <c r="S1532" s="17">
        <v>0.41451465366543799</v>
      </c>
      <c r="T1532" s="17">
        <v>0.183360502955599</v>
      </c>
      <c r="U1532" s="17">
        <v>0.123353908253814</v>
      </c>
      <c r="V1532" s="17">
        <v>0.24708223552061601</v>
      </c>
      <c r="W1532" s="17">
        <v>0.15019847921325599</v>
      </c>
      <c r="X1532" s="17">
        <v>0.240668104415659</v>
      </c>
      <c r="Y1532" s="17">
        <v>8.0860426710693906E-2</v>
      </c>
      <c r="Z1532" s="17">
        <v>0.19455790575321399</v>
      </c>
      <c r="AA1532" s="17">
        <v>0.20165049822788</v>
      </c>
      <c r="AB1532" s="17">
        <v>0.12143764857945</v>
      </c>
      <c r="AC1532" s="17">
        <v>1.9172234759919599E-2</v>
      </c>
      <c r="AD1532" s="17">
        <v>0.12827573784989699</v>
      </c>
      <c r="AE1532" s="17"/>
      <c r="AF1532" s="17">
        <v>0.19678561719571799</v>
      </c>
      <c r="AG1532" s="17">
        <v>0.29534754664217699</v>
      </c>
      <c r="AH1532" s="17">
        <v>-5.2566150397369601E-2</v>
      </c>
      <c r="AI1532" s="17">
        <v>-5.2587182495960699E-2</v>
      </c>
      <c r="AJ1532" s="17">
        <v>0.13619573114646499</v>
      </c>
      <c r="AK1532" s="17"/>
      <c r="AL1532" s="17">
        <v>0.18691258847363901</v>
      </c>
      <c r="AM1532" s="17">
        <v>0.27080810160520502</v>
      </c>
      <c r="AN1532" s="17">
        <v>2.0113030440762101E-2</v>
      </c>
      <c r="AO1532" s="17"/>
      <c r="AP1532" s="17">
        <v>0.23193669711052101</v>
      </c>
      <c r="AQ1532" s="17">
        <v>0.22517670160818101</v>
      </c>
      <c r="AR1532" s="17">
        <v>0.15893850400708701</v>
      </c>
      <c r="AS1532" s="17">
        <v>0.249878362986727</v>
      </c>
      <c r="AT1532" s="17">
        <v>0.16743365953258599</v>
      </c>
      <c r="AU1532" s="17"/>
      <c r="AV1532" s="17">
        <v>0.25460310640588102</v>
      </c>
      <c r="AW1532" s="17">
        <v>9.8205160674120107E-2</v>
      </c>
      <c r="AX1532" s="17">
        <v>0.27057586575120002</v>
      </c>
      <c r="AY1532" s="17">
        <v>0.19119437589552099</v>
      </c>
      <c r="AZ1532" s="17">
        <v>0.28626101847568097</v>
      </c>
      <c r="BA1532" s="17">
        <v>0.123745541176698</v>
      </c>
      <c r="BB1532" s="17">
        <v>0.17364567475588799</v>
      </c>
      <c r="BC1532" s="17">
        <v>0.140541944272359</v>
      </c>
      <c r="BD1532" s="17">
        <v>0.175086588341825</v>
      </c>
      <c r="BE1532" s="17">
        <v>0.30990267288239398</v>
      </c>
      <c r="BF1532" s="17">
        <v>0.146757820292019</v>
      </c>
      <c r="BG1532" s="17">
        <v>0.11545575053509199</v>
      </c>
      <c r="BH1532" s="17">
        <v>0.26752539648872697</v>
      </c>
      <c r="BI1532" s="17">
        <v>-5.0227031951922803E-2</v>
      </c>
      <c r="BJ1532" s="17">
        <v>0.33031307572666102</v>
      </c>
      <c r="BK1532" s="17">
        <v>0.42733734154165398</v>
      </c>
      <c r="BL1532" s="17"/>
      <c r="BM1532" s="17">
        <v>0.29909438667669602</v>
      </c>
      <c r="BN1532" s="17">
        <v>0.20744533166333801</v>
      </c>
      <c r="BO1532" s="17">
        <v>0.195225409352736</v>
      </c>
      <c r="BP1532" s="17">
        <v>0.161803539765243</v>
      </c>
      <c r="BQ1532" s="17">
        <v>5.17908337337206E-2</v>
      </c>
      <c r="BR1532" s="17">
        <v>0.16019564726162</v>
      </c>
      <c r="BS1532" s="17"/>
      <c r="BT1532" s="17">
        <v>0.24048407444240899</v>
      </c>
      <c r="BU1532" s="17">
        <v>0.14420782410946301</v>
      </c>
      <c r="BV1532" s="17"/>
      <c r="BW1532" s="17">
        <v>0.34953329679933298</v>
      </c>
      <c r="BX1532" s="17">
        <v>5.2683888459926102E-2</v>
      </c>
      <c r="BY1532" s="17"/>
      <c r="BZ1532" s="17">
        <v>0.16929353243658399</v>
      </c>
      <c r="CA1532" s="17">
        <v>0.277158943226888</v>
      </c>
      <c r="CB1532" s="17">
        <v>0.54825388777115702</v>
      </c>
      <c r="CC1532" s="17"/>
      <c r="CD1532" s="17">
        <v>0.15919030726889699</v>
      </c>
      <c r="CE1532" s="17">
        <v>0.42040082700687098</v>
      </c>
      <c r="CF1532" s="17">
        <v>0.125740199923492</v>
      </c>
      <c r="CG1532" s="17"/>
      <c r="CH1532" s="17">
        <v>0.146503943884538</v>
      </c>
      <c r="CI1532" s="17">
        <v>0.44658180562010702</v>
      </c>
      <c r="CJ1532" s="17">
        <v>0.20949053929567499</v>
      </c>
      <c r="CK1532" s="17"/>
      <c r="CL1532" s="17">
        <v>0.15792110724075301</v>
      </c>
      <c r="CM1532" s="17">
        <v>0.250652736360441</v>
      </c>
      <c r="CN1532" s="17"/>
      <c r="CO1532" s="17">
        <v>0.40589693312043101</v>
      </c>
      <c r="CP1532" s="17">
        <v>0.18049350072644199</v>
      </c>
      <c r="CQ1532" s="17">
        <v>0.158422641430221</v>
      </c>
      <c r="CR1532" s="17">
        <v>0.23294656165539801</v>
      </c>
    </row>
    <row r="1533" spans="2:96" x14ac:dyDescent="0.25">
      <c r="C1533" s="17"/>
      <c r="D1533" s="17"/>
      <c r="E1533" s="17"/>
      <c r="F1533" s="17"/>
      <c r="G1533" s="17"/>
      <c r="H1533" s="17"/>
      <c r="I1533" s="17"/>
      <c r="J1533" s="17"/>
      <c r="K1533" s="17"/>
      <c r="L1533" s="17"/>
      <c r="M1533" s="17"/>
      <c r="N1533" s="17"/>
      <c r="O1533" s="17"/>
      <c r="P1533" s="17"/>
      <c r="Q1533" s="17"/>
      <c r="R1533" s="17"/>
      <c r="S1533" s="17"/>
      <c r="T1533" s="17"/>
      <c r="U1533" s="17"/>
      <c r="V1533" s="17"/>
      <c r="W1533" s="17"/>
      <c r="X1533" s="17"/>
      <c r="Y1533" s="17"/>
      <c r="Z1533" s="17"/>
      <c r="AA1533" s="17"/>
      <c r="AB1533" s="17"/>
      <c r="AC1533" s="17"/>
      <c r="AD1533" s="17"/>
      <c r="AE1533" s="17"/>
      <c r="AF1533" s="17"/>
      <c r="AG1533" s="17"/>
      <c r="AH1533" s="17"/>
      <c r="AI1533" s="17"/>
      <c r="AJ1533" s="17"/>
      <c r="AK1533" s="17"/>
      <c r="AL1533" s="17"/>
      <c r="AM1533" s="17"/>
      <c r="AN1533" s="17"/>
      <c r="AO1533" s="17"/>
      <c r="AP1533" s="17"/>
      <c r="AQ1533" s="17"/>
      <c r="AR1533" s="17"/>
      <c r="AS1533" s="17"/>
      <c r="AT1533" s="17"/>
      <c r="AU1533" s="17"/>
      <c r="AV1533" s="17"/>
      <c r="AW1533" s="17"/>
      <c r="AX1533" s="17"/>
      <c r="AY1533" s="17"/>
      <c r="AZ1533" s="17"/>
      <c r="BA1533" s="17"/>
      <c r="BB1533" s="17"/>
      <c r="BC1533" s="17"/>
      <c r="BD1533" s="17"/>
      <c r="BE1533" s="17"/>
      <c r="BF1533" s="17"/>
      <c r="BG1533" s="17"/>
      <c r="BH1533" s="17"/>
      <c r="BI1533" s="17"/>
      <c r="BJ1533" s="17"/>
      <c r="BK1533" s="17"/>
      <c r="BL1533" s="17"/>
      <c r="BM1533" s="17"/>
      <c r="BN1533" s="17"/>
      <c r="BO1533" s="17"/>
      <c r="BP1533" s="17"/>
      <c r="BQ1533" s="17"/>
      <c r="BR1533" s="17"/>
      <c r="BS1533" s="17"/>
      <c r="BT1533" s="17"/>
      <c r="BU1533" s="17"/>
      <c r="BV1533" s="17"/>
      <c r="BW1533" s="17"/>
      <c r="BX1533" s="17"/>
      <c r="BY1533" s="17"/>
      <c r="BZ1533" s="17"/>
      <c r="CA1533" s="17"/>
      <c r="CB1533" s="17"/>
      <c r="CC1533" s="17"/>
      <c r="CD1533" s="17"/>
      <c r="CE1533" s="17"/>
      <c r="CF1533" s="17"/>
      <c r="CG1533" s="17"/>
      <c r="CH1533" s="17"/>
      <c r="CI1533" s="17"/>
      <c r="CJ1533" s="17"/>
      <c r="CK1533" s="17"/>
      <c r="CL1533" s="17"/>
      <c r="CM1533" s="17"/>
      <c r="CN1533" s="17"/>
      <c r="CO1533" s="17"/>
      <c r="CP1533" s="17"/>
      <c r="CQ1533" s="17"/>
      <c r="CR1533" s="17"/>
    </row>
    <row r="1534" spans="2:96" x14ac:dyDescent="0.25">
      <c r="B1534" s="6" t="s">
        <v>640</v>
      </c>
      <c r="C1534" s="17"/>
      <c r="D1534" s="17"/>
      <c r="E1534" s="17"/>
      <c r="F1534" s="17"/>
      <c r="G1534" s="17"/>
      <c r="H1534" s="17"/>
      <c r="I1534" s="17"/>
      <c r="J1534" s="17"/>
      <c r="K1534" s="17"/>
      <c r="L1534" s="17"/>
      <c r="M1534" s="17"/>
      <c r="N1534" s="17"/>
      <c r="O1534" s="17"/>
      <c r="P1534" s="17"/>
      <c r="Q1534" s="17"/>
      <c r="R1534" s="17"/>
      <c r="S1534" s="17"/>
      <c r="T1534" s="17"/>
      <c r="U1534" s="17"/>
      <c r="V1534" s="17"/>
      <c r="W1534" s="17"/>
      <c r="X1534" s="17"/>
      <c r="Y1534" s="17"/>
      <c r="Z1534" s="17"/>
      <c r="AA1534" s="17"/>
      <c r="AB1534" s="17"/>
      <c r="AC1534" s="17"/>
      <c r="AD1534" s="17"/>
      <c r="AE1534" s="17"/>
      <c r="AF1534" s="17"/>
      <c r="AG1534" s="17"/>
      <c r="AH1534" s="17"/>
      <c r="AI1534" s="17"/>
      <c r="AJ1534" s="17"/>
      <c r="AK1534" s="17"/>
      <c r="AL1534" s="17"/>
      <c r="AM1534" s="17"/>
      <c r="AN1534" s="17"/>
      <c r="AO1534" s="17"/>
      <c r="AP1534" s="17"/>
      <c r="AQ1534" s="17"/>
      <c r="AR1534" s="17"/>
      <c r="AS1534" s="17"/>
      <c r="AT1534" s="17"/>
      <c r="AU1534" s="17"/>
      <c r="AV1534" s="17"/>
      <c r="AW1534" s="17"/>
      <c r="AX1534" s="17"/>
      <c r="AY1534" s="17"/>
      <c r="AZ1534" s="17"/>
      <c r="BA1534" s="17"/>
      <c r="BB1534" s="17"/>
      <c r="BC1534" s="17"/>
      <c r="BD1534" s="17"/>
      <c r="BE1534" s="17"/>
      <c r="BF1534" s="17"/>
      <c r="BG1534" s="17"/>
      <c r="BH1534" s="17"/>
      <c r="BI1534" s="17"/>
      <c r="BJ1534" s="17"/>
      <c r="BK1534" s="17"/>
      <c r="BL1534" s="17"/>
      <c r="BM1534" s="17"/>
      <c r="BN1534" s="17"/>
      <c r="BO1534" s="17"/>
      <c r="BP1534" s="17"/>
      <c r="BQ1534" s="17"/>
      <c r="BR1534" s="17"/>
      <c r="BS1534" s="17"/>
      <c r="BT1534" s="17"/>
      <c r="BU1534" s="17"/>
      <c r="BV1534" s="17"/>
      <c r="BW1534" s="17"/>
      <c r="BX1534" s="17"/>
      <c r="BY1534" s="17"/>
      <c r="BZ1534" s="17"/>
      <c r="CA1534" s="17"/>
      <c r="CB1534" s="17"/>
      <c r="CC1534" s="17"/>
      <c r="CD1534" s="17"/>
      <c r="CE1534" s="17"/>
      <c r="CF1534" s="17"/>
      <c r="CG1534" s="17"/>
      <c r="CH1534" s="17"/>
      <c r="CI1534" s="17"/>
      <c r="CJ1534" s="17"/>
      <c r="CK1534" s="17"/>
      <c r="CL1534" s="17"/>
      <c r="CM1534" s="17"/>
      <c r="CN1534" s="17"/>
      <c r="CO1534" s="17"/>
      <c r="CP1534" s="17"/>
      <c r="CQ1534" s="17"/>
      <c r="CR1534" s="17"/>
    </row>
    <row r="1535" spans="2:96" x14ac:dyDescent="0.25">
      <c r="B1535" s="24" t="s">
        <v>535</v>
      </c>
      <c r="C1535" s="17"/>
      <c r="D1535" s="17"/>
      <c r="E1535" s="17"/>
      <c r="F1535" s="17"/>
      <c r="G1535" s="17"/>
      <c r="H1535" s="17"/>
      <c r="I1535" s="17"/>
      <c r="J1535" s="17"/>
      <c r="K1535" s="17"/>
      <c r="L1535" s="17"/>
      <c r="M1535" s="17"/>
      <c r="N1535" s="17"/>
      <c r="O1535" s="17"/>
      <c r="P1535" s="17"/>
      <c r="Q1535" s="17"/>
      <c r="R1535" s="17"/>
      <c r="S1535" s="17"/>
      <c r="T1535" s="17"/>
      <c r="U1535" s="17"/>
      <c r="V1535" s="17"/>
      <c r="W1535" s="17"/>
      <c r="X1535" s="17"/>
      <c r="Y1535" s="17"/>
      <c r="Z1535" s="17"/>
      <c r="AA1535" s="17"/>
      <c r="AB1535" s="17"/>
      <c r="AC1535" s="17"/>
      <c r="AD1535" s="17"/>
      <c r="AE1535" s="17"/>
      <c r="AF1535" s="17"/>
      <c r="AG1535" s="17"/>
      <c r="AH1535" s="17"/>
      <c r="AI1535" s="17"/>
      <c r="AJ1535" s="17"/>
      <c r="AK1535" s="17"/>
      <c r="AL1535" s="17"/>
      <c r="AM1535" s="17"/>
      <c r="AN1535" s="17"/>
      <c r="AO1535" s="17"/>
      <c r="AP1535" s="17"/>
      <c r="AQ1535" s="17"/>
      <c r="AR1535" s="17"/>
      <c r="AS1535" s="17"/>
      <c r="AT1535" s="17"/>
      <c r="AU1535" s="17"/>
      <c r="AV1535" s="17"/>
      <c r="AW1535" s="17"/>
      <c r="AX1535" s="17"/>
      <c r="AY1535" s="17"/>
      <c r="AZ1535" s="17"/>
      <c r="BA1535" s="17"/>
      <c r="BB1535" s="17"/>
      <c r="BC1535" s="17"/>
      <c r="BD1535" s="17"/>
      <c r="BE1535" s="17"/>
      <c r="BF1535" s="17"/>
      <c r="BG1535" s="17"/>
      <c r="BH1535" s="17"/>
      <c r="BI1535" s="17"/>
      <c r="BJ1535" s="17"/>
      <c r="BK1535" s="17"/>
      <c r="BL1535" s="17"/>
      <c r="BM1535" s="17"/>
      <c r="BN1535" s="17"/>
      <c r="BO1535" s="17"/>
      <c r="BP1535" s="17"/>
      <c r="BQ1535" s="17"/>
      <c r="BR1535" s="17"/>
      <c r="BS1535" s="17"/>
      <c r="BT1535" s="17"/>
      <c r="BU1535" s="17"/>
      <c r="BV1535" s="17"/>
      <c r="BW1535" s="17"/>
      <c r="BX1535" s="17"/>
      <c r="BY1535" s="17"/>
      <c r="BZ1535" s="17"/>
      <c r="CA1535" s="17"/>
      <c r="CB1535" s="17"/>
      <c r="CC1535" s="17"/>
      <c r="CD1535" s="17"/>
      <c r="CE1535" s="17"/>
      <c r="CF1535" s="17"/>
      <c r="CG1535" s="17"/>
      <c r="CH1535" s="17"/>
      <c r="CI1535" s="17"/>
      <c r="CJ1535" s="17"/>
      <c r="CK1535" s="17"/>
      <c r="CL1535" s="17"/>
      <c r="CM1535" s="17"/>
      <c r="CN1535" s="17"/>
      <c r="CO1535" s="17"/>
      <c r="CP1535" s="17"/>
      <c r="CQ1535" s="17"/>
      <c r="CR1535" s="17"/>
    </row>
    <row r="1536" spans="2:96" x14ac:dyDescent="0.25">
      <c r="B1536" t="s">
        <v>614</v>
      </c>
      <c r="C1536" s="17">
        <v>0.16420298569465699</v>
      </c>
      <c r="D1536" s="17">
        <v>0.17289774424882401</v>
      </c>
      <c r="E1536" s="17">
        <v>0.156375218069153</v>
      </c>
      <c r="F1536" s="17"/>
      <c r="G1536" s="17">
        <v>0.20054705550913199</v>
      </c>
      <c r="H1536" s="17">
        <v>0.165846889175223</v>
      </c>
      <c r="I1536" s="17">
        <v>0.17537460862911899</v>
      </c>
      <c r="J1536" s="17">
        <v>0.18841132462022001</v>
      </c>
      <c r="K1536" s="17">
        <v>0.134185890478313</v>
      </c>
      <c r="L1536" s="17">
        <v>0.12926704148569301</v>
      </c>
      <c r="M1536" s="17"/>
      <c r="N1536" s="17">
        <v>0.18030424369150999</v>
      </c>
      <c r="O1536" s="17">
        <v>0.12981625653305501</v>
      </c>
      <c r="P1536" s="17">
        <v>0.15915041907203001</v>
      </c>
      <c r="Q1536" s="17">
        <v>0.18687267676921801</v>
      </c>
      <c r="R1536" s="17"/>
      <c r="S1536" s="17">
        <v>0.16951726987048099</v>
      </c>
      <c r="T1536" s="17">
        <v>0.15760641361663499</v>
      </c>
      <c r="U1536" s="17">
        <v>0.14206351323614799</v>
      </c>
      <c r="V1536" s="17">
        <v>0.20118737450451901</v>
      </c>
      <c r="W1536" s="17">
        <v>0.18642777282746101</v>
      </c>
      <c r="X1536" s="17">
        <v>7.54595541646714E-2</v>
      </c>
      <c r="Y1536" s="17">
        <v>0.15909748786112901</v>
      </c>
      <c r="Z1536" s="17">
        <v>0.20303150208461199</v>
      </c>
      <c r="AA1536" s="17">
        <v>0.19473510983787001</v>
      </c>
      <c r="AB1536" s="17">
        <v>0.13582531967011499</v>
      </c>
      <c r="AC1536" s="17">
        <v>0.21190967575314301</v>
      </c>
      <c r="AD1536" s="17">
        <v>0.18250701571550901</v>
      </c>
      <c r="AE1536" s="17"/>
      <c r="AF1536" s="17">
        <v>0.19376919612768401</v>
      </c>
      <c r="AG1536" s="17">
        <v>0.176831071043699</v>
      </c>
      <c r="AH1536" s="17">
        <v>0.24500508628130599</v>
      </c>
      <c r="AI1536" s="17">
        <v>0.121010433508093</v>
      </c>
      <c r="AJ1536" s="17">
        <v>9.5776499881480695E-2</v>
      </c>
      <c r="AK1536" s="17"/>
      <c r="AL1536" s="17">
        <v>0.209664044650193</v>
      </c>
      <c r="AM1536" s="17">
        <v>0.18652372015617799</v>
      </c>
      <c r="AN1536" s="17">
        <v>0.18551486488136901</v>
      </c>
      <c r="AO1536" s="17"/>
      <c r="AP1536" s="17">
        <v>0.14655202947915799</v>
      </c>
      <c r="AQ1536" s="17">
        <v>0.196261919541626</v>
      </c>
      <c r="AR1536" s="17">
        <v>0.18178820480125399</v>
      </c>
      <c r="AS1536" s="17">
        <v>0.166064197330556</v>
      </c>
      <c r="AT1536" s="17">
        <v>0</v>
      </c>
      <c r="AU1536" s="17"/>
      <c r="AV1536" s="17">
        <v>0</v>
      </c>
      <c r="AW1536" s="17">
        <v>0.113914578162939</v>
      </c>
      <c r="AX1536" s="17">
        <v>0.117357183205292</v>
      </c>
      <c r="AY1536" s="17">
        <v>0.126346069786787</v>
      </c>
      <c r="AZ1536" s="17">
        <v>0.188298388002338</v>
      </c>
      <c r="BA1536" s="17">
        <v>0.15048084682107701</v>
      </c>
      <c r="BB1536" s="17">
        <v>0.15725592594499799</v>
      </c>
      <c r="BC1536" s="17">
        <v>0.141792040492248</v>
      </c>
      <c r="BD1536" s="17">
        <v>0.14537627872122</v>
      </c>
      <c r="BE1536" s="17">
        <v>0.17498528638254501</v>
      </c>
      <c r="BF1536" s="17">
        <v>0.137802573496669</v>
      </c>
      <c r="BG1536" s="17">
        <v>0.19771590379790399</v>
      </c>
      <c r="BH1536" s="17">
        <v>0.26124020596108899</v>
      </c>
      <c r="BI1536" s="17">
        <v>0.15208174735041699</v>
      </c>
      <c r="BJ1536" s="17">
        <v>0.23703711571194</v>
      </c>
      <c r="BK1536" s="17">
        <v>0.31645532205315602</v>
      </c>
      <c r="BL1536" s="17"/>
      <c r="BM1536" s="17">
        <v>0.19675251775166</v>
      </c>
      <c r="BN1536" s="17">
        <v>0.16559143987983399</v>
      </c>
      <c r="BO1536" s="17">
        <v>0.18628256870329599</v>
      </c>
      <c r="BP1536" s="17">
        <v>0.134871169174129</v>
      </c>
      <c r="BQ1536" s="17">
        <v>0.123039299215112</v>
      </c>
      <c r="BR1536" s="17">
        <v>0.140145736190075</v>
      </c>
      <c r="BS1536" s="17"/>
      <c r="BT1536" s="17">
        <v>0.19075113593509399</v>
      </c>
      <c r="BU1536" s="17">
        <v>0.12797295272238901</v>
      </c>
      <c r="BV1536" s="17"/>
      <c r="BW1536" s="17">
        <v>0.16997181398443501</v>
      </c>
      <c r="BX1536" s="17">
        <v>0.185741271747762</v>
      </c>
      <c r="BY1536" s="17"/>
      <c r="BZ1536" s="17">
        <v>0.159252403188788</v>
      </c>
      <c r="CA1536" s="17">
        <v>0.147266361922675</v>
      </c>
      <c r="CB1536" s="17">
        <v>0.36334343685312998</v>
      </c>
      <c r="CC1536" s="17"/>
      <c r="CD1536" s="17">
        <v>0.162621613596688</v>
      </c>
      <c r="CE1536" s="17">
        <v>0.20298696911108699</v>
      </c>
      <c r="CF1536" s="17">
        <v>0.22375756401338401</v>
      </c>
      <c r="CG1536" s="17"/>
      <c r="CH1536" s="17">
        <v>0.141985056696701</v>
      </c>
      <c r="CI1536" s="17">
        <v>0.210266199561289</v>
      </c>
      <c r="CJ1536" s="17">
        <v>0.23897833103229499</v>
      </c>
      <c r="CK1536" s="17"/>
      <c r="CL1536" s="17">
        <v>0.16941697354486099</v>
      </c>
      <c r="CM1536" s="17">
        <v>0.16759698343399601</v>
      </c>
      <c r="CN1536" s="17"/>
      <c r="CO1536" s="17">
        <v>0.31476508914796397</v>
      </c>
      <c r="CP1536" s="17">
        <v>0.156111307411061</v>
      </c>
      <c r="CQ1536" s="17">
        <v>0.15284698842865799</v>
      </c>
      <c r="CR1536" s="17">
        <v>0.147492950556837</v>
      </c>
    </row>
    <row r="1537" spans="2:96" x14ac:dyDescent="0.25">
      <c r="B1537" t="s">
        <v>615</v>
      </c>
      <c r="C1537" s="17">
        <v>0.39741537460929199</v>
      </c>
      <c r="D1537" s="17">
        <v>0.37903727087597899</v>
      </c>
      <c r="E1537" s="17">
        <v>0.41722143373146098</v>
      </c>
      <c r="F1537" s="17"/>
      <c r="G1537" s="17">
        <v>0.35094792850559597</v>
      </c>
      <c r="H1537" s="17">
        <v>0.37171186132023398</v>
      </c>
      <c r="I1537" s="17">
        <v>0.43339667966266998</v>
      </c>
      <c r="J1537" s="17">
        <v>0.39085186540962402</v>
      </c>
      <c r="K1537" s="17">
        <v>0.38540031651025303</v>
      </c>
      <c r="L1537" s="17">
        <v>0.43272725451550098</v>
      </c>
      <c r="M1537" s="17"/>
      <c r="N1537" s="17">
        <v>0.39018947364079998</v>
      </c>
      <c r="O1537" s="17">
        <v>0.44951839799618598</v>
      </c>
      <c r="P1537" s="17">
        <v>0.41334663320451098</v>
      </c>
      <c r="Q1537" s="17">
        <v>0.34198562794855802</v>
      </c>
      <c r="R1537" s="17"/>
      <c r="S1537" s="17">
        <v>0.40907152547554898</v>
      </c>
      <c r="T1537" s="17">
        <v>0.41309271509373302</v>
      </c>
      <c r="U1537" s="17">
        <v>0.42422255027321998</v>
      </c>
      <c r="V1537" s="17">
        <v>0.37641923319236997</v>
      </c>
      <c r="W1537" s="17">
        <v>0.38689616784870901</v>
      </c>
      <c r="X1537" s="17">
        <v>0.55899075934888698</v>
      </c>
      <c r="Y1537" s="17">
        <v>0.391055985036936</v>
      </c>
      <c r="Z1537" s="17">
        <v>0.37302682496165401</v>
      </c>
      <c r="AA1537" s="17">
        <v>0.40027207965311401</v>
      </c>
      <c r="AB1537" s="17">
        <v>0.31702718539942198</v>
      </c>
      <c r="AC1537" s="17">
        <v>0.27729245255004897</v>
      </c>
      <c r="AD1537" s="17">
        <v>0.26419724399462902</v>
      </c>
      <c r="AE1537" s="17"/>
      <c r="AF1537" s="17">
        <v>0.44528864757575998</v>
      </c>
      <c r="AG1537" s="17">
        <v>0.40055601491361698</v>
      </c>
      <c r="AH1537" s="17">
        <v>0.47001720090552601</v>
      </c>
      <c r="AI1537" s="17">
        <v>0.37137557930151599</v>
      </c>
      <c r="AJ1537" s="17">
        <v>0.33877653190614299</v>
      </c>
      <c r="AK1537" s="17"/>
      <c r="AL1537" s="17">
        <v>0.46163153558586101</v>
      </c>
      <c r="AM1537" s="17">
        <v>0.39332274009965101</v>
      </c>
      <c r="AN1537" s="17">
        <v>0.40063760077976701</v>
      </c>
      <c r="AO1537" s="17"/>
      <c r="AP1537" s="17">
        <v>0.351787111896809</v>
      </c>
      <c r="AQ1537" s="17">
        <v>0.40533315122409103</v>
      </c>
      <c r="AR1537" s="17">
        <v>0.41208326440585102</v>
      </c>
      <c r="AS1537" s="17">
        <v>0.42261128163723299</v>
      </c>
      <c r="AT1537" s="17">
        <v>0.220904153646587</v>
      </c>
      <c r="AU1537" s="17"/>
      <c r="AV1537" s="17">
        <v>0.25460310640588102</v>
      </c>
      <c r="AW1537" s="17">
        <v>0.40340048985816401</v>
      </c>
      <c r="AX1537" s="17">
        <v>0.364436569148468</v>
      </c>
      <c r="AY1537" s="17">
        <v>0.38570537655350301</v>
      </c>
      <c r="AZ1537" s="17">
        <v>0.40363656553847599</v>
      </c>
      <c r="BA1537" s="17">
        <v>0.32384239240552798</v>
      </c>
      <c r="BB1537" s="17">
        <v>0.43267382594538401</v>
      </c>
      <c r="BC1537" s="17">
        <v>0.45567426340141398</v>
      </c>
      <c r="BD1537" s="17">
        <v>0.411866163970729</v>
      </c>
      <c r="BE1537" s="17">
        <v>0.48284693417084801</v>
      </c>
      <c r="BF1537" s="17">
        <v>0.41185431498366898</v>
      </c>
      <c r="BG1537" s="17">
        <v>0.356292182285051</v>
      </c>
      <c r="BH1537" s="17">
        <v>0.50013238915738401</v>
      </c>
      <c r="BI1537" s="17">
        <v>0.35609325185889701</v>
      </c>
      <c r="BJ1537" s="17">
        <v>0.52574949740062105</v>
      </c>
      <c r="BK1537" s="17">
        <v>0.36471442898086098</v>
      </c>
      <c r="BL1537" s="17"/>
      <c r="BM1537" s="17">
        <v>0.37385353011237998</v>
      </c>
      <c r="BN1537" s="17">
        <v>0.41422638430317199</v>
      </c>
      <c r="BO1537" s="17">
        <v>0.38381305464248999</v>
      </c>
      <c r="BP1537" s="17">
        <v>0.39914389491130198</v>
      </c>
      <c r="BQ1537" s="17">
        <v>0.443398301239599</v>
      </c>
      <c r="BR1537" s="17">
        <v>0.35172955275010098</v>
      </c>
      <c r="BS1537" s="17"/>
      <c r="BT1537" s="17">
        <v>0.395375103699041</v>
      </c>
      <c r="BU1537" s="17">
        <v>0.401927225373926</v>
      </c>
      <c r="BV1537" s="17"/>
      <c r="BW1537" s="17">
        <v>0.41007690166208699</v>
      </c>
      <c r="BX1537" s="17">
        <v>0.38801039390214898</v>
      </c>
      <c r="BY1537" s="17"/>
      <c r="BZ1537" s="17">
        <v>0.405845817916899</v>
      </c>
      <c r="CA1537" s="17">
        <v>0.397288077303045</v>
      </c>
      <c r="CB1537" s="17">
        <v>0.25326302617190799</v>
      </c>
      <c r="CC1537" s="17"/>
      <c r="CD1537" s="17">
        <v>0.40460724635113299</v>
      </c>
      <c r="CE1537" s="17">
        <v>0.335598576012685</v>
      </c>
      <c r="CF1537" s="17">
        <v>0.45514518822350603</v>
      </c>
      <c r="CG1537" s="17"/>
      <c r="CH1537" s="17">
        <v>0.41454403762386899</v>
      </c>
      <c r="CI1537" s="17">
        <v>0.38305958188790801</v>
      </c>
      <c r="CJ1537" s="17">
        <v>0.36145912815507802</v>
      </c>
      <c r="CK1537" s="17"/>
      <c r="CL1537" s="17">
        <v>0.42198578994587399</v>
      </c>
      <c r="CM1537" s="17">
        <v>0.38073442229516002</v>
      </c>
      <c r="CN1537" s="17"/>
      <c r="CO1537" s="17">
        <v>0.455954567253961</v>
      </c>
      <c r="CP1537" s="17">
        <v>0.39770456881842697</v>
      </c>
      <c r="CQ1537" s="17">
        <v>0.42225739375406501</v>
      </c>
      <c r="CR1537" s="17">
        <v>0.33519268808360803</v>
      </c>
    </row>
    <row r="1538" spans="2:96" x14ac:dyDescent="0.25">
      <c r="B1538" t="s">
        <v>616</v>
      </c>
      <c r="C1538" s="17">
        <v>0.22997881601589901</v>
      </c>
      <c r="D1538" s="17">
        <v>0.22989966345496801</v>
      </c>
      <c r="E1538" s="17">
        <v>0.22893150963376799</v>
      </c>
      <c r="F1538" s="17"/>
      <c r="G1538" s="17">
        <v>0.29316701469487</v>
      </c>
      <c r="H1538" s="17">
        <v>0.248828047170393</v>
      </c>
      <c r="I1538" s="17">
        <v>0.190675715546857</v>
      </c>
      <c r="J1538" s="17">
        <v>0.20971614089413501</v>
      </c>
      <c r="K1538" s="17">
        <v>0.24491618819765501</v>
      </c>
      <c r="L1538" s="17">
        <v>0.21458387461931799</v>
      </c>
      <c r="M1538" s="17"/>
      <c r="N1538" s="17">
        <v>0.25379911366350399</v>
      </c>
      <c r="O1538" s="17">
        <v>0.24224998645507201</v>
      </c>
      <c r="P1538" s="17">
        <v>0.25698765586649303</v>
      </c>
      <c r="Q1538" s="17">
        <v>0.169093728174881</v>
      </c>
      <c r="R1538" s="17"/>
      <c r="S1538" s="17">
        <v>0.27969963008887</v>
      </c>
      <c r="T1538" s="17">
        <v>0.231380288412738</v>
      </c>
      <c r="U1538" s="17">
        <v>0.19852931282726499</v>
      </c>
      <c r="V1538" s="17">
        <v>0.23700947632533501</v>
      </c>
      <c r="W1538" s="17">
        <v>0.200380110175684</v>
      </c>
      <c r="X1538" s="17">
        <v>0.17335849557084901</v>
      </c>
      <c r="Y1538" s="17">
        <v>0.19895810554476001</v>
      </c>
      <c r="Z1538" s="17">
        <v>0.283297719119879</v>
      </c>
      <c r="AA1538" s="17">
        <v>0.26834284279797499</v>
      </c>
      <c r="AB1538" s="17">
        <v>0.24366870517955</v>
      </c>
      <c r="AC1538" s="17">
        <v>0.17138741398479801</v>
      </c>
      <c r="AD1538" s="17">
        <v>0.24010645162233599</v>
      </c>
      <c r="AE1538" s="17"/>
      <c r="AF1538" s="17">
        <v>0.21320451487870601</v>
      </c>
      <c r="AG1538" s="17">
        <v>0.20395938704466099</v>
      </c>
      <c r="AH1538" s="17">
        <v>0.19008012303087299</v>
      </c>
      <c r="AI1538" s="17">
        <v>6.2829189474829295E-2</v>
      </c>
      <c r="AJ1538" s="17">
        <v>0.29773507964964802</v>
      </c>
      <c r="AK1538" s="17"/>
      <c r="AL1538" s="17">
        <v>0.214412960423261</v>
      </c>
      <c r="AM1538" s="17">
        <v>0.210411251455041</v>
      </c>
      <c r="AN1538" s="17">
        <v>0.21729839682614299</v>
      </c>
      <c r="AO1538" s="17"/>
      <c r="AP1538" s="17">
        <v>0.26864301856344203</v>
      </c>
      <c r="AQ1538" s="17">
        <v>0.20976111362823299</v>
      </c>
      <c r="AR1538" s="17">
        <v>0.19485084745004499</v>
      </c>
      <c r="AS1538" s="17">
        <v>0.25769220708059698</v>
      </c>
      <c r="AT1538" s="17">
        <v>0.393279129294903</v>
      </c>
      <c r="AU1538" s="17"/>
      <c r="AV1538" s="17">
        <v>0.35026389596332502</v>
      </c>
      <c r="AW1538" s="17">
        <v>0.15751883026725699</v>
      </c>
      <c r="AX1538" s="17">
        <v>0.21231163322654001</v>
      </c>
      <c r="AY1538" s="17">
        <v>0.23546716872316001</v>
      </c>
      <c r="AZ1538" s="17">
        <v>0.24031803202264601</v>
      </c>
      <c r="BA1538" s="17">
        <v>0.30243028192069399</v>
      </c>
      <c r="BB1538" s="17">
        <v>0.23645641646412399</v>
      </c>
      <c r="BC1538" s="17">
        <v>0.192157835063298</v>
      </c>
      <c r="BD1538" s="17">
        <v>0.30969595039034398</v>
      </c>
      <c r="BE1538" s="17">
        <v>0.20980535201140299</v>
      </c>
      <c r="BF1538" s="17">
        <v>0.24932319477731699</v>
      </c>
      <c r="BG1538" s="17">
        <v>0.186852868440058</v>
      </c>
      <c r="BH1538" s="17">
        <v>0.16640680880653</v>
      </c>
      <c r="BI1538" s="17">
        <v>0.163932306958882</v>
      </c>
      <c r="BJ1538" s="17">
        <v>0.16759529538096099</v>
      </c>
      <c r="BK1538" s="17">
        <v>0.174731734634852</v>
      </c>
      <c r="BL1538" s="17"/>
      <c r="BM1538" s="17">
        <v>0.23393266288345399</v>
      </c>
      <c r="BN1538" s="17">
        <v>0.21004403238340399</v>
      </c>
      <c r="BO1538" s="17">
        <v>0.27777141070366601</v>
      </c>
      <c r="BP1538" s="17">
        <v>0.208046625787838</v>
      </c>
      <c r="BQ1538" s="17">
        <v>0.213464346967286</v>
      </c>
      <c r="BR1538" s="17">
        <v>0.29466316835767098</v>
      </c>
      <c r="BS1538" s="17"/>
      <c r="BT1538" s="17">
        <v>0.210261940797421</v>
      </c>
      <c r="BU1538" s="17">
        <v>0.259252261863816</v>
      </c>
      <c r="BV1538" s="17"/>
      <c r="BW1538" s="17">
        <v>0.22261742740756199</v>
      </c>
      <c r="BX1538" s="17">
        <v>0.24042994207062901</v>
      </c>
      <c r="BY1538" s="17"/>
      <c r="BZ1538" s="17">
        <v>0.23161077551467801</v>
      </c>
      <c r="CA1538" s="17">
        <v>0.20481766536842799</v>
      </c>
      <c r="CB1538" s="17">
        <v>0.20713682296252001</v>
      </c>
      <c r="CC1538" s="17"/>
      <c r="CD1538" s="17">
        <v>0.23558838497097001</v>
      </c>
      <c r="CE1538" s="17">
        <v>0.25344182196176301</v>
      </c>
      <c r="CF1538" s="17">
        <v>0.165024635270377</v>
      </c>
      <c r="CG1538" s="17"/>
      <c r="CH1538" s="17">
        <v>0.23043109642326501</v>
      </c>
      <c r="CI1538" s="17">
        <v>0.22116063455794499</v>
      </c>
      <c r="CJ1538" s="17">
        <v>0.22541745917261</v>
      </c>
      <c r="CK1538" s="17"/>
      <c r="CL1538" s="17">
        <v>0.20202175880763501</v>
      </c>
      <c r="CM1538" s="17">
        <v>0.25457948963981503</v>
      </c>
      <c r="CN1538" s="17"/>
      <c r="CO1538" s="17">
        <v>0.10235136858449299</v>
      </c>
      <c r="CP1538" s="17">
        <v>0.25514851618998502</v>
      </c>
      <c r="CQ1538" s="17">
        <v>0.21256647592884301</v>
      </c>
      <c r="CR1538" s="17">
        <v>0.25697039346885697</v>
      </c>
    </row>
    <row r="1539" spans="2:96" x14ac:dyDescent="0.25">
      <c r="B1539" t="s">
        <v>617</v>
      </c>
      <c r="C1539" s="17">
        <v>7.6065749693458806E-2</v>
      </c>
      <c r="D1539" s="17">
        <v>8.4378145238182503E-2</v>
      </c>
      <c r="E1539" s="17">
        <v>6.8227843953842196E-2</v>
      </c>
      <c r="F1539" s="17"/>
      <c r="G1539" s="17">
        <v>9.0461705098449294E-2</v>
      </c>
      <c r="H1539" s="17">
        <v>0.102721171854512</v>
      </c>
      <c r="I1539" s="17">
        <v>4.3740642953774701E-2</v>
      </c>
      <c r="J1539" s="17">
        <v>8.5978150608575998E-2</v>
      </c>
      <c r="K1539" s="17">
        <v>9.8072672788064003E-2</v>
      </c>
      <c r="L1539" s="17">
        <v>4.7457600406895298E-2</v>
      </c>
      <c r="M1539" s="17"/>
      <c r="N1539" s="17">
        <v>7.1873308295707997E-2</v>
      </c>
      <c r="O1539" s="17">
        <v>9.3025038008776706E-2</v>
      </c>
      <c r="P1539" s="17">
        <v>4.3946896115979101E-2</v>
      </c>
      <c r="Q1539" s="17">
        <v>8.8168282140157705E-2</v>
      </c>
      <c r="R1539" s="17"/>
      <c r="S1539" s="17">
        <v>8.7670139901982205E-2</v>
      </c>
      <c r="T1539" s="17">
        <v>6.8758154887680098E-2</v>
      </c>
      <c r="U1539" s="17">
        <v>6.8784626360862203E-2</v>
      </c>
      <c r="V1539" s="17">
        <v>6.6694695127542294E-2</v>
      </c>
      <c r="W1539" s="17">
        <v>6.5560965093089701E-2</v>
      </c>
      <c r="X1539" s="17">
        <v>6.6413833204181094E-2</v>
      </c>
      <c r="Y1539" s="17">
        <v>9.7613578770893494E-2</v>
      </c>
      <c r="Z1539" s="17">
        <v>2.9520645132885399E-2</v>
      </c>
      <c r="AA1539" s="17">
        <v>3.6506676331404697E-2</v>
      </c>
      <c r="AB1539" s="17">
        <v>0.13731333559923201</v>
      </c>
      <c r="AC1539" s="17">
        <v>0.12609652173189101</v>
      </c>
      <c r="AD1539" s="17">
        <v>3.5633516676566501E-2</v>
      </c>
      <c r="AE1539" s="17"/>
      <c r="AF1539" s="17">
        <v>5.6245619781007603E-2</v>
      </c>
      <c r="AG1539" s="17">
        <v>0.113140057518187</v>
      </c>
      <c r="AH1539" s="17">
        <v>1.68580293143341E-2</v>
      </c>
      <c r="AI1539" s="17">
        <v>0.13557257272944701</v>
      </c>
      <c r="AJ1539" s="17">
        <v>5.5733901484355003E-2</v>
      </c>
      <c r="AK1539" s="17"/>
      <c r="AL1539" s="17">
        <v>4.7431295471621698E-2</v>
      </c>
      <c r="AM1539" s="17">
        <v>9.23341116441041E-2</v>
      </c>
      <c r="AN1539" s="17">
        <v>4.6590346785251702E-2</v>
      </c>
      <c r="AO1539" s="17"/>
      <c r="AP1539" s="17">
        <v>8.6710527646611704E-2</v>
      </c>
      <c r="AQ1539" s="17">
        <v>7.5205115814323098E-2</v>
      </c>
      <c r="AR1539" s="17">
        <v>8.0082743870335704E-2</v>
      </c>
      <c r="AS1539" s="17">
        <v>4.6501104308901697E-2</v>
      </c>
      <c r="AT1539" s="17">
        <v>0.271067230374332</v>
      </c>
      <c r="AU1539" s="17"/>
      <c r="AV1539" s="17">
        <v>0</v>
      </c>
      <c r="AW1539" s="17">
        <v>0.14701521956254901</v>
      </c>
      <c r="AX1539" s="17">
        <v>1.6945878760452102E-2</v>
      </c>
      <c r="AY1539" s="17">
        <v>0.12575458269602499</v>
      </c>
      <c r="AZ1539" s="17">
        <v>4.4741204455536199E-2</v>
      </c>
      <c r="BA1539" s="17">
        <v>6.7117955199218399E-2</v>
      </c>
      <c r="BB1539" s="17">
        <v>6.3605178441470595E-2</v>
      </c>
      <c r="BC1539" s="17">
        <v>0.14535454712937601</v>
      </c>
      <c r="BD1539" s="17">
        <v>2.7771087301042701E-2</v>
      </c>
      <c r="BE1539" s="17">
        <v>6.3529873726274805E-2</v>
      </c>
      <c r="BF1539" s="17">
        <v>8.01365289641746E-2</v>
      </c>
      <c r="BG1539" s="17">
        <v>6.9867930405233106E-2</v>
      </c>
      <c r="BH1539" s="17">
        <v>4.6994936841016702E-2</v>
      </c>
      <c r="BI1539" s="17">
        <v>0.22304706466607099</v>
      </c>
      <c r="BJ1539" s="17">
        <v>6.9618091506478297E-2</v>
      </c>
      <c r="BK1539" s="17">
        <v>7.8153029200711099E-2</v>
      </c>
      <c r="BL1539" s="17"/>
      <c r="BM1539" s="17">
        <v>7.3343677313127895E-2</v>
      </c>
      <c r="BN1539" s="17">
        <v>9.3457081721555604E-2</v>
      </c>
      <c r="BO1539" s="17">
        <v>3.6785655213143899E-2</v>
      </c>
      <c r="BP1539" s="17">
        <v>9.79255835419999E-2</v>
      </c>
      <c r="BQ1539" s="17">
        <v>8.1338499352766103E-2</v>
      </c>
      <c r="BR1539" s="17">
        <v>1.8079533845424801E-2</v>
      </c>
      <c r="BS1539" s="17"/>
      <c r="BT1539" s="17">
        <v>8.5986584838799396E-2</v>
      </c>
      <c r="BU1539" s="17">
        <v>5.96300136253399E-2</v>
      </c>
      <c r="BV1539" s="17"/>
      <c r="BW1539" s="17">
        <v>8.5893755221397403E-2</v>
      </c>
      <c r="BX1539" s="17">
        <v>7.9814537977336494E-2</v>
      </c>
      <c r="BY1539" s="17"/>
      <c r="BZ1539" s="17">
        <v>7.6975800138218003E-2</v>
      </c>
      <c r="CA1539" s="17">
        <v>8.6050002892353594E-2</v>
      </c>
      <c r="CB1539" s="17">
        <v>5.4734643789009503E-2</v>
      </c>
      <c r="CC1539" s="17"/>
      <c r="CD1539" s="17">
        <v>7.6578318256424305E-2</v>
      </c>
      <c r="CE1539" s="17">
        <v>7.19597261941297E-2</v>
      </c>
      <c r="CF1539" s="17">
        <v>8.63165553303855E-2</v>
      </c>
      <c r="CG1539" s="17"/>
      <c r="CH1539" s="17">
        <v>8.2433681974172807E-2</v>
      </c>
      <c r="CI1539" s="17">
        <v>5.4105795031994697E-2</v>
      </c>
      <c r="CJ1539" s="17">
        <v>8.4787178427725304E-2</v>
      </c>
      <c r="CK1539" s="17"/>
      <c r="CL1539" s="17">
        <v>8.4326506393988698E-2</v>
      </c>
      <c r="CM1539" s="17">
        <v>6.5579200046357894E-2</v>
      </c>
      <c r="CN1539" s="17"/>
      <c r="CO1539" s="17">
        <v>6.5586198915187896E-2</v>
      </c>
      <c r="CP1539" s="17">
        <v>7.4093192523918994E-2</v>
      </c>
      <c r="CQ1539" s="17">
        <v>6.9334047750541097E-2</v>
      </c>
      <c r="CR1539" s="17">
        <v>9.4530544898788996E-2</v>
      </c>
    </row>
    <row r="1540" spans="2:96" x14ac:dyDescent="0.25">
      <c r="B1540" t="s">
        <v>618</v>
      </c>
      <c r="C1540" s="17">
        <v>4.3552444783746203E-2</v>
      </c>
      <c r="D1540" s="17">
        <v>6.0659626825891003E-2</v>
      </c>
      <c r="E1540" s="17">
        <v>2.6926921653542001E-2</v>
      </c>
      <c r="F1540" s="17"/>
      <c r="G1540" s="17">
        <v>1.01802491767778E-2</v>
      </c>
      <c r="H1540" s="17">
        <v>4.4392968299355601E-2</v>
      </c>
      <c r="I1540" s="17">
        <v>6.4721606684149197E-2</v>
      </c>
      <c r="J1540" s="17">
        <v>6.1821641971199097E-2</v>
      </c>
      <c r="K1540" s="17">
        <v>2.8877909350764099E-2</v>
      </c>
      <c r="L1540" s="17">
        <v>4.0202450506245997E-2</v>
      </c>
      <c r="M1540" s="17"/>
      <c r="N1540" s="17">
        <v>4.9076254227764203E-2</v>
      </c>
      <c r="O1540" s="17">
        <v>3.8562581445318003E-2</v>
      </c>
      <c r="P1540" s="17">
        <v>3.9771946431460301E-2</v>
      </c>
      <c r="Q1540" s="17">
        <v>4.6765433374736598E-2</v>
      </c>
      <c r="R1540" s="17"/>
      <c r="S1540" s="17">
        <v>0</v>
      </c>
      <c r="T1540" s="17">
        <v>6.3508122542147105E-2</v>
      </c>
      <c r="U1540" s="17">
        <v>1.10407928867996E-2</v>
      </c>
      <c r="V1540" s="17">
        <v>3.2675177739706102E-2</v>
      </c>
      <c r="W1540" s="17">
        <v>2.5032298213919901E-2</v>
      </c>
      <c r="X1540" s="17">
        <v>5.2481315757368301E-2</v>
      </c>
      <c r="Y1540" s="17">
        <v>4.4295674485888503E-2</v>
      </c>
      <c r="Z1540" s="17">
        <v>5.4345388345551297E-2</v>
      </c>
      <c r="AA1540" s="17">
        <v>6.8186423945019906E-2</v>
      </c>
      <c r="AB1540" s="17">
        <v>5.1316107689363399E-2</v>
      </c>
      <c r="AC1540" s="17">
        <v>7.21648670266644E-2</v>
      </c>
      <c r="AD1540" s="17">
        <v>0.16234307061433001</v>
      </c>
      <c r="AE1540" s="17"/>
      <c r="AF1540" s="17">
        <v>1.8585617165718601E-2</v>
      </c>
      <c r="AG1540" s="17">
        <v>5.1569328832167603E-2</v>
      </c>
      <c r="AH1540" s="17">
        <v>1.9708786265655601E-2</v>
      </c>
      <c r="AI1540" s="17">
        <v>0.25084820167210498</v>
      </c>
      <c r="AJ1540" s="17">
        <v>6.0040842587612997E-2</v>
      </c>
      <c r="AK1540" s="17"/>
      <c r="AL1540" s="17">
        <v>4.0881960212536201E-3</v>
      </c>
      <c r="AM1540" s="17">
        <v>5.9048881096358703E-2</v>
      </c>
      <c r="AN1540" s="17">
        <v>5.4784137209218597E-2</v>
      </c>
      <c r="AO1540" s="17"/>
      <c r="AP1540" s="17">
        <v>4.8056712865496197E-2</v>
      </c>
      <c r="AQ1540" s="17">
        <v>2.64112039383031E-2</v>
      </c>
      <c r="AR1540" s="17">
        <v>4.3908365592669203E-2</v>
      </c>
      <c r="AS1540" s="17">
        <v>7.8012788905747907E-2</v>
      </c>
      <c r="AT1540" s="17">
        <v>0.114749486684178</v>
      </c>
      <c r="AU1540" s="17"/>
      <c r="AV1540" s="17">
        <v>0</v>
      </c>
      <c r="AW1540" s="17">
        <v>6.8308037801387195E-2</v>
      </c>
      <c r="AX1540" s="17">
        <v>7.6989629490259504E-2</v>
      </c>
      <c r="AY1540" s="17">
        <v>4.7579105079759001E-2</v>
      </c>
      <c r="AZ1540" s="17">
        <v>2.16469963134612E-2</v>
      </c>
      <c r="BA1540" s="17">
        <v>5.9094005453324397E-2</v>
      </c>
      <c r="BB1540" s="17">
        <v>5.4936216299534803E-2</v>
      </c>
      <c r="BC1540" s="17">
        <v>1.07621346407283E-2</v>
      </c>
      <c r="BD1540" s="17">
        <v>2.5535346823349798E-2</v>
      </c>
      <c r="BE1540" s="17">
        <v>6.8832553708928601E-2</v>
      </c>
      <c r="BF1540" s="17">
        <v>3.5666037110118697E-2</v>
      </c>
      <c r="BG1540" s="17">
        <v>5.1627010478758402E-2</v>
      </c>
      <c r="BH1540" s="17">
        <v>2.5225659233981099E-2</v>
      </c>
      <c r="BI1540" s="17">
        <v>4.7643047610879397E-2</v>
      </c>
      <c r="BJ1540" s="17">
        <v>0</v>
      </c>
      <c r="BK1540" s="17">
        <v>4.24445919033739E-2</v>
      </c>
      <c r="BL1540" s="17"/>
      <c r="BM1540" s="17">
        <v>5.4377619268201803E-2</v>
      </c>
      <c r="BN1540" s="17">
        <v>5.6908188299538302E-2</v>
      </c>
      <c r="BO1540" s="17">
        <v>7.2890134828541599E-3</v>
      </c>
      <c r="BP1540" s="17">
        <v>4.7942393687715301E-2</v>
      </c>
      <c r="BQ1540" s="17">
        <v>2.9396592388971399E-2</v>
      </c>
      <c r="BR1540" s="17">
        <v>3.9350157604404599E-2</v>
      </c>
      <c r="BS1540" s="17"/>
      <c r="BT1540" s="17">
        <v>4.4109662664188899E-2</v>
      </c>
      <c r="BU1540" s="17">
        <v>4.4397531134873901E-2</v>
      </c>
      <c r="BV1540" s="17"/>
      <c r="BW1540" s="17">
        <v>4.7292869974009999E-2</v>
      </c>
      <c r="BX1540" s="17">
        <v>3.8950643163178603E-2</v>
      </c>
      <c r="BY1540" s="17"/>
      <c r="BZ1540" s="17">
        <v>4.14132252170532E-2</v>
      </c>
      <c r="CA1540" s="17">
        <v>5.2604960992461598E-2</v>
      </c>
      <c r="CB1540" s="17">
        <v>6.8043674811267801E-2</v>
      </c>
      <c r="CC1540" s="17"/>
      <c r="CD1540" s="17">
        <v>4.0517574959022598E-2</v>
      </c>
      <c r="CE1540" s="17">
        <v>4.7795873967379401E-2</v>
      </c>
      <c r="CF1540" s="17">
        <v>5.0746234577743E-2</v>
      </c>
      <c r="CG1540" s="17"/>
      <c r="CH1540" s="17">
        <v>4.54543359614294E-2</v>
      </c>
      <c r="CI1540" s="17">
        <v>3.83306473768266E-2</v>
      </c>
      <c r="CJ1540" s="17">
        <v>2.17087379049145E-2</v>
      </c>
      <c r="CK1540" s="17"/>
      <c r="CL1540" s="17">
        <v>4.8405585029996298E-2</v>
      </c>
      <c r="CM1540" s="17">
        <v>3.70075415405575E-2</v>
      </c>
      <c r="CN1540" s="17"/>
      <c r="CO1540" s="17">
        <v>0</v>
      </c>
      <c r="CP1540" s="17">
        <v>3.1043267144298E-2</v>
      </c>
      <c r="CQ1540" s="17">
        <v>4.4907333355651301E-2</v>
      </c>
      <c r="CR1540" s="17">
        <v>7.8383328117703002E-2</v>
      </c>
    </row>
    <row r="1541" spans="2:96" x14ac:dyDescent="0.25">
      <c r="B1541" t="s">
        <v>152</v>
      </c>
      <c r="C1541" s="17">
        <v>8.8784629202947593E-2</v>
      </c>
      <c r="D1541" s="17">
        <v>7.3127549356155605E-2</v>
      </c>
      <c r="E1541" s="17">
        <v>0.102317072958234</v>
      </c>
      <c r="F1541" s="17"/>
      <c r="G1541" s="17">
        <v>5.4696047015174699E-2</v>
      </c>
      <c r="H1541" s="17">
        <v>6.6499062180281995E-2</v>
      </c>
      <c r="I1541" s="17">
        <v>9.2090746523430494E-2</v>
      </c>
      <c r="J1541" s="17">
        <v>6.3220876496245998E-2</v>
      </c>
      <c r="K1541" s="17">
        <v>0.10854702267495001</v>
      </c>
      <c r="L1541" s="17">
        <v>0.13576177846634799</v>
      </c>
      <c r="M1541" s="17"/>
      <c r="N1541" s="17">
        <v>5.4757606480713802E-2</v>
      </c>
      <c r="O1541" s="17">
        <v>4.6827739561592599E-2</v>
      </c>
      <c r="P1541" s="17">
        <v>8.6796449309525903E-2</v>
      </c>
      <c r="Q1541" s="17">
        <v>0.167114251592449</v>
      </c>
      <c r="R1541" s="17"/>
      <c r="S1541" s="17">
        <v>5.4041434663118101E-2</v>
      </c>
      <c r="T1541" s="17">
        <v>6.5654305447066297E-2</v>
      </c>
      <c r="U1541" s="17">
        <v>0.155359204415706</v>
      </c>
      <c r="V1541" s="17">
        <v>8.6014043110527794E-2</v>
      </c>
      <c r="W1541" s="17">
        <v>0.13570268584113601</v>
      </c>
      <c r="X1541" s="17">
        <v>7.3296041954043795E-2</v>
      </c>
      <c r="Y1541" s="17">
        <v>0.108979168300393</v>
      </c>
      <c r="Z1541" s="17">
        <v>5.6777920355418302E-2</v>
      </c>
      <c r="AA1541" s="17">
        <v>3.1956867434615899E-2</v>
      </c>
      <c r="AB1541" s="17">
        <v>0.114849346462317</v>
      </c>
      <c r="AC1541" s="17">
        <v>0.141149068953453</v>
      </c>
      <c r="AD1541" s="17">
        <v>0.11521270137662901</v>
      </c>
      <c r="AE1541" s="17"/>
      <c r="AF1541" s="17">
        <v>7.2906404471123801E-2</v>
      </c>
      <c r="AG1541" s="17">
        <v>5.3944140647669302E-2</v>
      </c>
      <c r="AH1541" s="17">
        <v>5.8330774202305001E-2</v>
      </c>
      <c r="AI1541" s="17">
        <v>5.8364023314009902E-2</v>
      </c>
      <c r="AJ1541" s="17">
        <v>0.15193714449076001</v>
      </c>
      <c r="AK1541" s="17"/>
      <c r="AL1541" s="17">
        <v>6.2771967847810306E-2</v>
      </c>
      <c r="AM1541" s="17">
        <v>5.83592955486682E-2</v>
      </c>
      <c r="AN1541" s="17">
        <v>9.5174653518250593E-2</v>
      </c>
      <c r="AO1541" s="17"/>
      <c r="AP1541" s="17">
        <v>9.8250599548483405E-2</v>
      </c>
      <c r="AQ1541" s="17">
        <v>8.7027495853424203E-2</v>
      </c>
      <c r="AR1541" s="17">
        <v>8.7286573879845106E-2</v>
      </c>
      <c r="AS1541" s="17">
        <v>2.9118420736963899E-2</v>
      </c>
      <c r="AT1541" s="17">
        <v>0</v>
      </c>
      <c r="AU1541" s="17"/>
      <c r="AV1541" s="17">
        <v>0.39513299763079501</v>
      </c>
      <c r="AW1541" s="17">
        <v>0.109842844347704</v>
      </c>
      <c r="AX1541" s="17">
        <v>0.211959106168988</v>
      </c>
      <c r="AY1541" s="17">
        <v>7.9147697160765695E-2</v>
      </c>
      <c r="AZ1541" s="17">
        <v>0.101358813667542</v>
      </c>
      <c r="BA1541" s="17">
        <v>9.7034518200158404E-2</v>
      </c>
      <c r="BB1541" s="17">
        <v>5.5072436904488702E-2</v>
      </c>
      <c r="BC1541" s="17">
        <v>5.4259179272936199E-2</v>
      </c>
      <c r="BD1541" s="17">
        <v>7.9755172793313803E-2</v>
      </c>
      <c r="BE1541" s="17">
        <v>0</v>
      </c>
      <c r="BF1541" s="17">
        <v>8.5217350668052194E-2</v>
      </c>
      <c r="BG1541" s="17">
        <v>0.137644104592995</v>
      </c>
      <c r="BH1541" s="17">
        <v>0</v>
      </c>
      <c r="BI1541" s="17">
        <v>5.7202581554854297E-2</v>
      </c>
      <c r="BJ1541" s="17">
        <v>0</v>
      </c>
      <c r="BK1541" s="17">
        <v>2.3500893227045998E-2</v>
      </c>
      <c r="BL1541" s="17"/>
      <c r="BM1541" s="17">
        <v>6.7739992671177293E-2</v>
      </c>
      <c r="BN1541" s="17">
        <v>5.9772873412496298E-2</v>
      </c>
      <c r="BO1541" s="17">
        <v>0.10805829725455</v>
      </c>
      <c r="BP1541" s="17">
        <v>0.112070332897015</v>
      </c>
      <c r="BQ1541" s="17">
        <v>0.109362960836266</v>
      </c>
      <c r="BR1541" s="17">
        <v>0.15603185125232399</v>
      </c>
      <c r="BS1541" s="17"/>
      <c r="BT1541" s="17">
        <v>7.3515572065455795E-2</v>
      </c>
      <c r="BU1541" s="17">
        <v>0.106820015279655</v>
      </c>
      <c r="BV1541" s="17"/>
      <c r="BW1541" s="17">
        <v>6.4147231750508196E-2</v>
      </c>
      <c r="BX1541" s="17">
        <v>6.7053211138945495E-2</v>
      </c>
      <c r="BY1541" s="17"/>
      <c r="BZ1541" s="17">
        <v>8.4901978024362695E-2</v>
      </c>
      <c r="CA1541" s="17">
        <v>0.111972931521037</v>
      </c>
      <c r="CB1541" s="17">
        <v>5.3478395412164703E-2</v>
      </c>
      <c r="CC1541" s="17"/>
      <c r="CD1541" s="17">
        <v>8.0086861865761902E-2</v>
      </c>
      <c r="CE1541" s="17">
        <v>8.8217032752956295E-2</v>
      </c>
      <c r="CF1541" s="17">
        <v>1.9009822584603701E-2</v>
      </c>
      <c r="CG1541" s="17"/>
      <c r="CH1541" s="17">
        <v>8.51517913205629E-2</v>
      </c>
      <c r="CI1541" s="17">
        <v>9.3077141584036904E-2</v>
      </c>
      <c r="CJ1541" s="17">
        <v>6.7649165307376802E-2</v>
      </c>
      <c r="CK1541" s="17"/>
      <c r="CL1541" s="17">
        <v>7.3843386277645098E-2</v>
      </c>
      <c r="CM1541" s="17">
        <v>9.4502363044112803E-2</v>
      </c>
      <c r="CN1541" s="17"/>
      <c r="CO1541" s="17">
        <v>6.1342776098393302E-2</v>
      </c>
      <c r="CP1541" s="17">
        <v>8.5899147912310403E-2</v>
      </c>
      <c r="CQ1541" s="17">
        <v>9.8087760782240699E-2</v>
      </c>
      <c r="CR1541" s="17">
        <v>8.7430094874206193E-2</v>
      </c>
    </row>
    <row r="1542" spans="2:96" x14ac:dyDescent="0.25">
      <c r="B1542" t="s">
        <v>619</v>
      </c>
      <c r="C1542" s="17">
        <v>0.56161836030394896</v>
      </c>
      <c r="D1542" s="17">
        <v>0.55193501512480303</v>
      </c>
      <c r="E1542" s="17">
        <v>0.57359665180061403</v>
      </c>
      <c r="F1542" s="17"/>
      <c r="G1542" s="17">
        <v>0.55149498401472796</v>
      </c>
      <c r="H1542" s="17">
        <v>0.53755875049545698</v>
      </c>
      <c r="I1542" s="17">
        <v>0.60877128829178895</v>
      </c>
      <c r="J1542" s="17">
        <v>0.57926319002984406</v>
      </c>
      <c r="K1542" s="17">
        <v>0.51958620698856695</v>
      </c>
      <c r="L1542" s="17">
        <v>0.56199429600119299</v>
      </c>
      <c r="M1542" s="17"/>
      <c r="N1542" s="17">
        <v>0.57049371733231002</v>
      </c>
      <c r="O1542" s="17">
        <v>0.57933465452924005</v>
      </c>
      <c r="P1542" s="17">
        <v>0.57249705227654202</v>
      </c>
      <c r="Q1542" s="17">
        <v>0.52885830471777595</v>
      </c>
      <c r="R1542" s="17"/>
      <c r="S1542" s="17">
        <v>0.57858879534603003</v>
      </c>
      <c r="T1542" s="17">
        <v>0.57069912871036899</v>
      </c>
      <c r="U1542" s="17">
        <v>0.56628606350936705</v>
      </c>
      <c r="V1542" s="17">
        <v>0.57760660769688899</v>
      </c>
      <c r="W1542" s="17">
        <v>0.57332394067616999</v>
      </c>
      <c r="X1542" s="17">
        <v>0.63445031351355796</v>
      </c>
      <c r="Y1542" s="17">
        <v>0.55015347289806504</v>
      </c>
      <c r="Z1542" s="17">
        <v>0.57605832704626603</v>
      </c>
      <c r="AA1542" s="17">
        <v>0.59500718949098497</v>
      </c>
      <c r="AB1542" s="17">
        <v>0.452852505069537</v>
      </c>
      <c r="AC1542" s="17">
        <v>0.48920212830319298</v>
      </c>
      <c r="AD1542" s="17">
        <v>0.446704259710139</v>
      </c>
      <c r="AE1542" s="17"/>
      <c r="AF1542" s="17">
        <v>0.63905784370344398</v>
      </c>
      <c r="AG1542" s="17">
        <v>0.57738708595731603</v>
      </c>
      <c r="AH1542" s="17">
        <v>0.71502228718683203</v>
      </c>
      <c r="AI1542" s="17">
        <v>0.49238601280960897</v>
      </c>
      <c r="AJ1542" s="17">
        <v>0.434553031787624</v>
      </c>
      <c r="AK1542" s="17"/>
      <c r="AL1542" s="17">
        <v>0.67129558023605396</v>
      </c>
      <c r="AM1542" s="17">
        <v>0.57984646025582798</v>
      </c>
      <c r="AN1542" s="17">
        <v>0.58615246566113599</v>
      </c>
      <c r="AO1542" s="17"/>
      <c r="AP1542" s="17">
        <v>0.49833914137596702</v>
      </c>
      <c r="AQ1542" s="17">
        <v>0.60159507076571705</v>
      </c>
      <c r="AR1542" s="17">
        <v>0.59387146920710498</v>
      </c>
      <c r="AS1542" s="17">
        <v>0.58867547896778905</v>
      </c>
      <c r="AT1542" s="17">
        <v>0.220904153646587</v>
      </c>
      <c r="AU1542" s="17"/>
      <c r="AV1542" s="17">
        <v>0.25460310640588102</v>
      </c>
      <c r="AW1542" s="17">
        <v>0.51731506802110205</v>
      </c>
      <c r="AX1542" s="17">
        <v>0.48179375235375999</v>
      </c>
      <c r="AY1542" s="17">
        <v>0.51205144634028998</v>
      </c>
      <c r="AZ1542" s="17">
        <v>0.59193495354081405</v>
      </c>
      <c r="BA1542" s="17">
        <v>0.47432323922660502</v>
      </c>
      <c r="BB1542" s="17">
        <v>0.58992975189038199</v>
      </c>
      <c r="BC1542" s="17">
        <v>0.59746630389366195</v>
      </c>
      <c r="BD1542" s="17">
        <v>0.557242442691949</v>
      </c>
      <c r="BE1542" s="17">
        <v>0.65783222055339396</v>
      </c>
      <c r="BF1542" s="17">
        <v>0.549656888480338</v>
      </c>
      <c r="BG1542" s="17">
        <v>0.55400808608295504</v>
      </c>
      <c r="BH1542" s="17">
        <v>0.761372595118472</v>
      </c>
      <c r="BI1542" s="17">
        <v>0.50817499920931397</v>
      </c>
      <c r="BJ1542" s="17">
        <v>0.76278661311256102</v>
      </c>
      <c r="BK1542" s="17">
        <v>0.681169751034017</v>
      </c>
      <c r="BL1542" s="17"/>
      <c r="BM1542" s="17">
        <v>0.57060604786403901</v>
      </c>
      <c r="BN1542" s="17">
        <v>0.57981782418300598</v>
      </c>
      <c r="BO1542" s="17">
        <v>0.57009562334578601</v>
      </c>
      <c r="BP1542" s="17">
        <v>0.53401506408543098</v>
      </c>
      <c r="BQ1542" s="17">
        <v>0.56643760045471103</v>
      </c>
      <c r="BR1542" s="17">
        <v>0.49187528894017601</v>
      </c>
      <c r="BS1542" s="17"/>
      <c r="BT1542" s="17">
        <v>0.58612623963413502</v>
      </c>
      <c r="BU1542" s="17">
        <v>0.52990017809631496</v>
      </c>
      <c r="BV1542" s="17"/>
      <c r="BW1542" s="17">
        <v>0.58004871564652205</v>
      </c>
      <c r="BX1542" s="17">
        <v>0.57375166564991098</v>
      </c>
      <c r="BY1542" s="17"/>
      <c r="BZ1542" s="17">
        <v>0.56509822110568797</v>
      </c>
      <c r="CA1542" s="17">
        <v>0.54455443922572</v>
      </c>
      <c r="CB1542" s="17">
        <v>0.61660646302503797</v>
      </c>
      <c r="CC1542" s="17"/>
      <c r="CD1542" s="17">
        <v>0.56722885994782102</v>
      </c>
      <c r="CE1542" s="17">
        <v>0.53858554512377199</v>
      </c>
      <c r="CF1542" s="17">
        <v>0.67890275223689001</v>
      </c>
      <c r="CG1542" s="17"/>
      <c r="CH1542" s="17">
        <v>0.55652909432056996</v>
      </c>
      <c r="CI1542" s="17">
        <v>0.59332578144919701</v>
      </c>
      <c r="CJ1542" s="17">
        <v>0.60043745918737301</v>
      </c>
      <c r="CK1542" s="17"/>
      <c r="CL1542" s="17">
        <v>0.59140276349073495</v>
      </c>
      <c r="CM1542" s="17">
        <v>0.54833140572915595</v>
      </c>
      <c r="CN1542" s="17"/>
      <c r="CO1542" s="17">
        <v>0.77071965640192497</v>
      </c>
      <c r="CP1542" s="17">
        <v>0.55381587622948802</v>
      </c>
      <c r="CQ1542" s="17">
        <v>0.57510438218272397</v>
      </c>
      <c r="CR1542" s="17">
        <v>0.482685638640445</v>
      </c>
    </row>
    <row r="1543" spans="2:96" x14ac:dyDescent="0.25">
      <c r="B1543" t="s">
        <v>620</v>
      </c>
      <c r="C1543" s="17">
        <v>0.11961819447720499</v>
      </c>
      <c r="D1543" s="17">
        <v>0.14503777206407301</v>
      </c>
      <c r="E1543" s="17">
        <v>9.5154765607384201E-2</v>
      </c>
      <c r="F1543" s="17"/>
      <c r="G1543" s="17">
        <v>0.100641954275227</v>
      </c>
      <c r="H1543" s="17">
        <v>0.14711414015386801</v>
      </c>
      <c r="I1543" s="17">
        <v>0.108462249637924</v>
      </c>
      <c r="J1543" s="17">
        <v>0.14779979257977499</v>
      </c>
      <c r="K1543" s="17">
        <v>0.12695058213882801</v>
      </c>
      <c r="L1543" s="17">
        <v>8.7660050913141302E-2</v>
      </c>
      <c r="M1543" s="17"/>
      <c r="N1543" s="17">
        <v>0.120949562523472</v>
      </c>
      <c r="O1543" s="17">
        <v>0.131587619454095</v>
      </c>
      <c r="P1543" s="17">
        <v>8.3718842547439304E-2</v>
      </c>
      <c r="Q1543" s="17">
        <v>0.134933715514894</v>
      </c>
      <c r="R1543" s="17"/>
      <c r="S1543" s="17">
        <v>8.7670139901982205E-2</v>
      </c>
      <c r="T1543" s="17">
        <v>0.13226627742982699</v>
      </c>
      <c r="U1543" s="17">
        <v>7.98254192476619E-2</v>
      </c>
      <c r="V1543" s="17">
        <v>9.9369872867248396E-2</v>
      </c>
      <c r="W1543" s="17">
        <v>9.0593263307009606E-2</v>
      </c>
      <c r="X1543" s="17">
        <v>0.118895148961549</v>
      </c>
      <c r="Y1543" s="17">
        <v>0.141909253256782</v>
      </c>
      <c r="Z1543" s="17">
        <v>8.38660334784367E-2</v>
      </c>
      <c r="AA1543" s="17">
        <v>0.10469310027642501</v>
      </c>
      <c r="AB1543" s="17">
        <v>0.18862944328859599</v>
      </c>
      <c r="AC1543" s="17">
        <v>0.19826138875855601</v>
      </c>
      <c r="AD1543" s="17">
        <v>0.19797658729089601</v>
      </c>
      <c r="AE1543" s="17"/>
      <c r="AF1543" s="17">
        <v>7.4831236946726304E-2</v>
      </c>
      <c r="AG1543" s="17">
        <v>0.16470938635035401</v>
      </c>
      <c r="AH1543" s="17">
        <v>3.6566815579989698E-2</v>
      </c>
      <c r="AI1543" s="17">
        <v>0.38642077440155198</v>
      </c>
      <c r="AJ1543" s="17">
        <v>0.115774744071968</v>
      </c>
      <c r="AK1543" s="17"/>
      <c r="AL1543" s="17">
        <v>5.1519491492875297E-2</v>
      </c>
      <c r="AM1543" s="17">
        <v>0.15138299274046299</v>
      </c>
      <c r="AN1543" s="17">
        <v>0.10137448399446999</v>
      </c>
      <c r="AO1543" s="17"/>
      <c r="AP1543" s="17">
        <v>0.13476724051210801</v>
      </c>
      <c r="AQ1543" s="17">
        <v>0.101616319752626</v>
      </c>
      <c r="AR1543" s="17">
        <v>0.123991109463005</v>
      </c>
      <c r="AS1543" s="17">
        <v>0.12451389321465001</v>
      </c>
      <c r="AT1543" s="17">
        <v>0.38581671705851001</v>
      </c>
      <c r="AU1543" s="17"/>
      <c r="AV1543" s="17">
        <v>0</v>
      </c>
      <c r="AW1543" s="17">
        <v>0.21532325736393601</v>
      </c>
      <c r="AX1543" s="17">
        <v>9.3935508250711605E-2</v>
      </c>
      <c r="AY1543" s="17">
        <v>0.17333368777578401</v>
      </c>
      <c r="AZ1543" s="17">
        <v>6.6388200768997402E-2</v>
      </c>
      <c r="BA1543" s="17">
        <v>0.126211960652543</v>
      </c>
      <c r="BB1543" s="17">
        <v>0.118541394741005</v>
      </c>
      <c r="BC1543" s="17">
        <v>0.15611668177010399</v>
      </c>
      <c r="BD1543" s="17">
        <v>5.33064341243926E-2</v>
      </c>
      <c r="BE1543" s="17">
        <v>0.13236242743520299</v>
      </c>
      <c r="BF1543" s="17">
        <v>0.115802566074293</v>
      </c>
      <c r="BG1543" s="17">
        <v>0.121494940883991</v>
      </c>
      <c r="BH1543" s="17">
        <v>7.2220596074997895E-2</v>
      </c>
      <c r="BI1543" s="17">
        <v>0.27069011227695</v>
      </c>
      <c r="BJ1543" s="17">
        <v>6.9618091506478297E-2</v>
      </c>
      <c r="BK1543" s="17">
        <v>0.12059762110408501</v>
      </c>
      <c r="BL1543" s="17"/>
      <c r="BM1543" s="17">
        <v>0.12772129658133</v>
      </c>
      <c r="BN1543" s="17">
        <v>0.15036527002109401</v>
      </c>
      <c r="BO1543" s="17">
        <v>4.4074668695998E-2</v>
      </c>
      <c r="BP1543" s="17">
        <v>0.14586797722971501</v>
      </c>
      <c r="BQ1543" s="17">
        <v>0.110735091741737</v>
      </c>
      <c r="BR1543" s="17">
        <v>5.7429691449829297E-2</v>
      </c>
      <c r="BS1543" s="17"/>
      <c r="BT1543" s="17">
        <v>0.13009624750298801</v>
      </c>
      <c r="BU1543" s="17">
        <v>0.104027544760214</v>
      </c>
      <c r="BV1543" s="17"/>
      <c r="BW1543" s="17">
        <v>0.133186625195407</v>
      </c>
      <c r="BX1543" s="17">
        <v>0.118765181140515</v>
      </c>
      <c r="BY1543" s="17"/>
      <c r="BZ1543" s="17">
        <v>0.118389025355271</v>
      </c>
      <c r="CA1543" s="17">
        <v>0.13865496388481499</v>
      </c>
      <c r="CB1543" s="17">
        <v>0.12277831860027701</v>
      </c>
      <c r="CC1543" s="17"/>
      <c r="CD1543" s="17">
        <v>0.117095893215447</v>
      </c>
      <c r="CE1543" s="17">
        <v>0.119755600161509</v>
      </c>
      <c r="CF1543" s="17">
        <v>0.13706278990812801</v>
      </c>
      <c r="CG1543" s="17"/>
      <c r="CH1543" s="17">
        <v>0.12788801793560201</v>
      </c>
      <c r="CI1543" s="17">
        <v>9.2436442408821401E-2</v>
      </c>
      <c r="CJ1543" s="17">
        <v>0.10649591633263999</v>
      </c>
      <c r="CK1543" s="17"/>
      <c r="CL1543" s="17">
        <v>0.13273209142398501</v>
      </c>
      <c r="CM1543" s="17">
        <v>0.102586741586915</v>
      </c>
      <c r="CN1543" s="17"/>
      <c r="CO1543" s="17">
        <v>6.5586198915187896E-2</v>
      </c>
      <c r="CP1543" s="17">
        <v>0.105136459668217</v>
      </c>
      <c r="CQ1543" s="17">
        <v>0.114241381106192</v>
      </c>
      <c r="CR1543" s="17">
        <v>0.172913873016492</v>
      </c>
    </row>
    <row r="1544" spans="2:96" x14ac:dyDescent="0.25">
      <c r="B1544" t="s">
        <v>275</v>
      </c>
      <c r="C1544" s="17">
        <v>0.44200016582674401</v>
      </c>
      <c r="D1544" s="17">
        <v>0.40689724306073</v>
      </c>
      <c r="E1544" s="17">
        <v>0.47844188619323003</v>
      </c>
      <c r="F1544" s="17"/>
      <c r="G1544" s="17">
        <v>0.45085302973950098</v>
      </c>
      <c r="H1544" s="17">
        <v>0.39044461034159</v>
      </c>
      <c r="I1544" s="17">
        <v>0.500309038653865</v>
      </c>
      <c r="J1544" s="17">
        <v>0.43146339745006901</v>
      </c>
      <c r="K1544" s="17">
        <v>0.39263562484973902</v>
      </c>
      <c r="L1544" s="17">
        <v>0.474334245088052</v>
      </c>
      <c r="M1544" s="17"/>
      <c r="N1544" s="17">
        <v>0.44954415480883703</v>
      </c>
      <c r="O1544" s="17">
        <v>0.44774703507514602</v>
      </c>
      <c r="P1544" s="17">
        <v>0.48877820972910202</v>
      </c>
      <c r="Q1544" s="17">
        <v>0.39392458920288098</v>
      </c>
      <c r="R1544" s="17"/>
      <c r="S1544" s="17">
        <v>0.490918655444047</v>
      </c>
      <c r="T1544" s="17">
        <v>0.43843285128054199</v>
      </c>
      <c r="U1544" s="17">
        <v>0.48646064426170499</v>
      </c>
      <c r="V1544" s="17">
        <v>0.47823673482964002</v>
      </c>
      <c r="W1544" s="17">
        <v>0.48273067736916098</v>
      </c>
      <c r="X1544" s="17">
        <v>0.515555164552009</v>
      </c>
      <c r="Y1544" s="17">
        <v>0.40824421964128299</v>
      </c>
      <c r="Z1544" s="17">
        <v>0.49219229356782901</v>
      </c>
      <c r="AA1544" s="17">
        <v>0.49031408921455999</v>
      </c>
      <c r="AB1544" s="17">
        <v>0.26422306178094201</v>
      </c>
      <c r="AC1544" s="17">
        <v>0.29094073954463701</v>
      </c>
      <c r="AD1544" s="17">
        <v>0.24872767241924301</v>
      </c>
      <c r="AE1544" s="17"/>
      <c r="AF1544" s="17">
        <v>0.56422660675671799</v>
      </c>
      <c r="AG1544" s="17">
        <v>0.41267769960696199</v>
      </c>
      <c r="AH1544" s="17">
        <v>0.67845547160684205</v>
      </c>
      <c r="AI1544" s="17">
        <v>0.105965238408056</v>
      </c>
      <c r="AJ1544" s="17">
        <v>0.31877828771565497</v>
      </c>
      <c r="AK1544" s="17"/>
      <c r="AL1544" s="17">
        <v>0.61977608874317802</v>
      </c>
      <c r="AM1544" s="17">
        <v>0.42846346751536601</v>
      </c>
      <c r="AN1544" s="17">
        <v>0.48477798166666602</v>
      </c>
      <c r="AO1544" s="17"/>
      <c r="AP1544" s="17">
        <v>0.36357190086385899</v>
      </c>
      <c r="AQ1544" s="17">
        <v>0.49997875101309103</v>
      </c>
      <c r="AR1544" s="17">
        <v>0.46988035974409997</v>
      </c>
      <c r="AS1544" s="17">
        <v>0.46416158575313998</v>
      </c>
      <c r="AT1544" s="17">
        <v>-0.16491256341192201</v>
      </c>
      <c r="AU1544" s="17"/>
      <c r="AV1544" s="17">
        <v>0.25460310640588102</v>
      </c>
      <c r="AW1544" s="17">
        <v>0.30199181065716602</v>
      </c>
      <c r="AX1544" s="17">
        <v>0.38785824410304898</v>
      </c>
      <c r="AY1544" s="17">
        <v>0.33871775856450598</v>
      </c>
      <c r="AZ1544" s="17">
        <v>0.52554675277181695</v>
      </c>
      <c r="BA1544" s="17">
        <v>0.34811127857406199</v>
      </c>
      <c r="BB1544" s="17">
        <v>0.47138835714937699</v>
      </c>
      <c r="BC1544" s="17">
        <v>0.44134962212355699</v>
      </c>
      <c r="BD1544" s="17">
        <v>0.50393600856755705</v>
      </c>
      <c r="BE1544" s="17">
        <v>0.52546979311818998</v>
      </c>
      <c r="BF1544" s="17">
        <v>0.43385432240604499</v>
      </c>
      <c r="BG1544" s="17">
        <v>0.432513145198964</v>
      </c>
      <c r="BH1544" s="17">
        <v>0.68915199904347502</v>
      </c>
      <c r="BI1544" s="17">
        <v>0.237484886932363</v>
      </c>
      <c r="BJ1544" s="17">
        <v>0.693168521606082</v>
      </c>
      <c r="BK1544" s="17">
        <v>0.56057212992993199</v>
      </c>
      <c r="BL1544" s="17"/>
      <c r="BM1544" s="17">
        <v>0.44288475128270999</v>
      </c>
      <c r="BN1544" s="17">
        <v>0.42945255416191203</v>
      </c>
      <c r="BO1544" s="17">
        <v>0.52602095464978804</v>
      </c>
      <c r="BP1544" s="17">
        <v>0.38814708685571597</v>
      </c>
      <c r="BQ1544" s="17">
        <v>0.45570250871297302</v>
      </c>
      <c r="BR1544" s="17">
        <v>0.434445597490346</v>
      </c>
      <c r="BS1544" s="17"/>
      <c r="BT1544" s="17">
        <v>0.45602999213114598</v>
      </c>
      <c r="BU1544" s="17">
        <v>0.42587263333610198</v>
      </c>
      <c r="BV1544" s="17"/>
      <c r="BW1544" s="17">
        <v>0.44686209045111502</v>
      </c>
      <c r="BX1544" s="17">
        <v>0.45498648450939599</v>
      </c>
      <c r="BY1544" s="17"/>
      <c r="BZ1544" s="17">
        <v>0.44670919575041601</v>
      </c>
      <c r="CA1544" s="17">
        <v>0.40589947534090498</v>
      </c>
      <c r="CB1544" s="17">
        <v>0.49382814442476097</v>
      </c>
      <c r="CC1544" s="17"/>
      <c r="CD1544" s="17">
        <v>0.45013296673237502</v>
      </c>
      <c r="CE1544" s="17">
        <v>0.418829944962263</v>
      </c>
      <c r="CF1544" s="17">
        <v>0.54183996232876197</v>
      </c>
      <c r="CG1544" s="17"/>
      <c r="CH1544" s="17">
        <v>0.42864107638496701</v>
      </c>
      <c r="CI1544" s="17">
        <v>0.50088933904037503</v>
      </c>
      <c r="CJ1544" s="17">
        <v>0.49394154285473402</v>
      </c>
      <c r="CK1544" s="17"/>
      <c r="CL1544" s="17">
        <v>0.45867067206675</v>
      </c>
      <c r="CM1544" s="17">
        <v>0.44574466414224101</v>
      </c>
      <c r="CN1544" s="17"/>
      <c r="CO1544" s="17">
        <v>0.70513345748673695</v>
      </c>
      <c r="CP1544" s="17">
        <v>0.44867941656127103</v>
      </c>
      <c r="CQ1544" s="17">
        <v>0.460863001076531</v>
      </c>
      <c r="CR1544" s="17">
        <v>0.30977176562395298</v>
      </c>
    </row>
    <row r="1545" spans="2:96" x14ac:dyDescent="0.25">
      <c r="C1545" s="17"/>
      <c r="D1545" s="17"/>
      <c r="E1545" s="17"/>
      <c r="F1545" s="17"/>
      <c r="G1545" s="17"/>
      <c r="H1545" s="17"/>
      <c r="I1545" s="17"/>
      <c r="J1545" s="17"/>
      <c r="K1545" s="17"/>
      <c r="L1545" s="17"/>
      <c r="M1545" s="17"/>
      <c r="N1545" s="17"/>
      <c r="O1545" s="17"/>
      <c r="P1545" s="17"/>
      <c r="Q1545" s="17"/>
      <c r="R1545" s="17"/>
      <c r="S1545" s="17"/>
      <c r="T1545" s="17"/>
      <c r="U1545" s="17"/>
      <c r="V1545" s="17"/>
      <c r="W1545" s="17"/>
      <c r="X1545" s="17"/>
      <c r="Y1545" s="17"/>
      <c r="Z1545" s="17"/>
      <c r="AA1545" s="17"/>
      <c r="AB1545" s="17"/>
      <c r="AC1545" s="17"/>
      <c r="AD1545" s="17"/>
      <c r="AE1545" s="17"/>
      <c r="AF1545" s="17"/>
      <c r="AG1545" s="17"/>
      <c r="AH1545" s="17"/>
      <c r="AI1545" s="17"/>
      <c r="AJ1545" s="17"/>
      <c r="AK1545" s="17"/>
      <c r="AL1545" s="17"/>
      <c r="AM1545" s="17"/>
      <c r="AN1545" s="17"/>
      <c r="AO1545" s="17"/>
      <c r="AP1545" s="17"/>
      <c r="AQ1545" s="17"/>
      <c r="AR1545" s="17"/>
      <c r="AS1545" s="17"/>
      <c r="AT1545" s="17"/>
      <c r="AU1545" s="17"/>
      <c r="AV1545" s="17"/>
      <c r="AW1545" s="17"/>
      <c r="AX1545" s="17"/>
      <c r="AY1545" s="17"/>
      <c r="AZ1545" s="17"/>
      <c r="BA1545" s="17"/>
      <c r="BB1545" s="17"/>
      <c r="BC1545" s="17"/>
      <c r="BD1545" s="17"/>
      <c r="BE1545" s="17"/>
      <c r="BF1545" s="17"/>
      <c r="BG1545" s="17"/>
      <c r="BH1545" s="17"/>
      <c r="BI1545" s="17"/>
      <c r="BJ1545" s="17"/>
      <c r="BK1545" s="17"/>
      <c r="BL1545" s="17"/>
      <c r="BM1545" s="17"/>
      <c r="BN1545" s="17"/>
      <c r="BO1545" s="17"/>
      <c r="BP1545" s="17"/>
      <c r="BQ1545" s="17"/>
      <c r="BR1545" s="17"/>
      <c r="BS1545" s="17"/>
      <c r="BT1545" s="17"/>
      <c r="BU1545" s="17"/>
      <c r="BV1545" s="17"/>
      <c r="BW1545" s="17"/>
      <c r="BX1545" s="17"/>
      <c r="BY1545" s="17"/>
      <c r="BZ1545" s="17"/>
      <c r="CA1545" s="17"/>
      <c r="CB1545" s="17"/>
      <c r="CC1545" s="17"/>
      <c r="CD1545" s="17"/>
      <c r="CE1545" s="17"/>
      <c r="CF1545" s="17"/>
      <c r="CG1545" s="17"/>
      <c r="CH1545" s="17"/>
      <c r="CI1545" s="17"/>
      <c r="CJ1545" s="17"/>
      <c r="CK1545" s="17"/>
      <c r="CL1545" s="17"/>
      <c r="CM1545" s="17"/>
      <c r="CN1545" s="17"/>
      <c r="CO1545" s="17"/>
      <c r="CP1545" s="17"/>
      <c r="CQ1545" s="17"/>
      <c r="CR1545" s="17"/>
    </row>
    <row r="1546" spans="2:96" x14ac:dyDescent="0.25">
      <c r="B1546" s="6" t="s">
        <v>641</v>
      </c>
      <c r="C1546" s="17"/>
      <c r="D1546" s="17"/>
      <c r="E1546" s="17"/>
      <c r="F1546" s="17"/>
      <c r="G1546" s="17"/>
      <c r="H1546" s="17"/>
      <c r="I1546" s="17"/>
      <c r="J1546" s="17"/>
      <c r="K1546" s="17"/>
      <c r="L1546" s="17"/>
      <c r="M1546" s="17"/>
      <c r="N1546" s="17"/>
      <c r="O1546" s="17"/>
      <c r="P1546" s="17"/>
      <c r="Q1546" s="17"/>
      <c r="R1546" s="17"/>
      <c r="S1546" s="17"/>
      <c r="T1546" s="17"/>
      <c r="U1546" s="17"/>
      <c r="V1546" s="17"/>
      <c r="W1546" s="17"/>
      <c r="X1546" s="17"/>
      <c r="Y1546" s="17"/>
      <c r="Z1546" s="17"/>
      <c r="AA1546" s="17"/>
      <c r="AB1546" s="17"/>
      <c r="AC1546" s="17"/>
      <c r="AD1546" s="17"/>
      <c r="AE1546" s="17"/>
      <c r="AF1546" s="17"/>
      <c r="AG1546" s="17"/>
      <c r="AH1546" s="17"/>
      <c r="AI1546" s="17"/>
      <c r="AJ1546" s="17"/>
      <c r="AK1546" s="17"/>
      <c r="AL1546" s="17"/>
      <c r="AM1546" s="17"/>
      <c r="AN1546" s="17"/>
      <c r="AO1546" s="17"/>
      <c r="AP1546" s="17"/>
      <c r="AQ1546" s="17"/>
      <c r="AR1546" s="17"/>
      <c r="AS1546" s="17"/>
      <c r="AT1546" s="17"/>
      <c r="AU1546" s="17"/>
      <c r="AV1546" s="17"/>
      <c r="AW1546" s="17"/>
      <c r="AX1546" s="17"/>
      <c r="AY1546" s="17"/>
      <c r="AZ1546" s="17"/>
      <c r="BA1546" s="17"/>
      <c r="BB1546" s="17"/>
      <c r="BC1546" s="17"/>
      <c r="BD1546" s="17"/>
      <c r="BE1546" s="17"/>
      <c r="BF1546" s="17"/>
      <c r="BG1546" s="17"/>
      <c r="BH1546" s="17"/>
      <c r="BI1546" s="17"/>
      <c r="BJ1546" s="17"/>
      <c r="BK1546" s="17"/>
      <c r="BL1546" s="17"/>
      <c r="BM1546" s="17"/>
      <c r="BN1546" s="17"/>
      <c r="BO1546" s="17"/>
      <c r="BP1546" s="17"/>
      <c r="BQ1546" s="17"/>
      <c r="BR1546" s="17"/>
      <c r="BS1546" s="17"/>
      <c r="BT1546" s="17"/>
      <c r="BU1546" s="17"/>
      <c r="BV1546" s="17"/>
      <c r="BW1546" s="17"/>
      <c r="BX1546" s="17"/>
      <c r="BY1546" s="17"/>
      <c r="BZ1546" s="17"/>
      <c r="CA1546" s="17"/>
      <c r="CB1546" s="17"/>
      <c r="CC1546" s="17"/>
      <c r="CD1546" s="17"/>
      <c r="CE1546" s="17"/>
      <c r="CF1546" s="17"/>
      <c r="CG1546" s="17"/>
      <c r="CH1546" s="17"/>
      <c r="CI1546" s="17"/>
      <c r="CJ1546" s="17"/>
      <c r="CK1546" s="17"/>
      <c r="CL1546" s="17"/>
      <c r="CM1546" s="17"/>
      <c r="CN1546" s="17"/>
      <c r="CO1546" s="17"/>
      <c r="CP1546" s="17"/>
      <c r="CQ1546" s="17"/>
      <c r="CR1546" s="17"/>
    </row>
    <row r="1547" spans="2:96" x14ac:dyDescent="0.25">
      <c r="B1547" s="24" t="s">
        <v>123</v>
      </c>
      <c r="C1547" s="17"/>
      <c r="D1547" s="17"/>
      <c r="E1547" s="17"/>
      <c r="F1547" s="17"/>
      <c r="G1547" s="17"/>
      <c r="H1547" s="17"/>
      <c r="I1547" s="17"/>
      <c r="J1547" s="17"/>
      <c r="K1547" s="17"/>
      <c r="L1547" s="17"/>
      <c r="M1547" s="17"/>
      <c r="N1547" s="17"/>
      <c r="O1547" s="17"/>
      <c r="P1547" s="17"/>
      <c r="Q1547" s="17"/>
      <c r="R1547" s="17"/>
      <c r="S1547" s="17"/>
      <c r="T1547" s="17"/>
      <c r="U1547" s="17"/>
      <c r="V1547" s="17"/>
      <c r="W1547" s="17"/>
      <c r="X1547" s="17"/>
      <c r="Y1547" s="17"/>
      <c r="Z1547" s="17"/>
      <c r="AA1547" s="17"/>
      <c r="AB1547" s="17"/>
      <c r="AC1547" s="17"/>
      <c r="AD1547" s="17"/>
      <c r="AE1547" s="17"/>
      <c r="AF1547" s="17"/>
      <c r="AG1547" s="17"/>
      <c r="AH1547" s="17"/>
      <c r="AI1547" s="17"/>
      <c r="AJ1547" s="17"/>
      <c r="AK1547" s="17"/>
      <c r="AL1547" s="17"/>
      <c r="AM1547" s="17"/>
      <c r="AN1547" s="17"/>
      <c r="AO1547" s="17"/>
      <c r="AP1547" s="17"/>
      <c r="AQ1547" s="17"/>
      <c r="AR1547" s="17"/>
      <c r="AS1547" s="17"/>
      <c r="AT1547" s="17"/>
      <c r="AU1547" s="17"/>
      <c r="AV1547" s="17"/>
      <c r="AW1547" s="17"/>
      <c r="AX1547" s="17"/>
      <c r="AY1547" s="17"/>
      <c r="AZ1547" s="17"/>
      <c r="BA1547" s="17"/>
      <c r="BB1547" s="17"/>
      <c r="BC1547" s="17"/>
      <c r="BD1547" s="17"/>
      <c r="BE1547" s="17"/>
      <c r="BF1547" s="17"/>
      <c r="BG1547" s="17"/>
      <c r="BH1547" s="17"/>
      <c r="BI1547" s="17"/>
      <c r="BJ1547" s="17"/>
      <c r="BK1547" s="17"/>
      <c r="BL1547" s="17"/>
      <c r="BM1547" s="17"/>
      <c r="BN1547" s="17"/>
      <c r="BO1547" s="17"/>
      <c r="BP1547" s="17"/>
      <c r="BQ1547" s="17"/>
      <c r="BR1547" s="17"/>
      <c r="BS1547" s="17"/>
      <c r="BT1547" s="17"/>
      <c r="BU1547" s="17"/>
      <c r="BV1547" s="17"/>
      <c r="BW1547" s="17"/>
      <c r="BX1547" s="17"/>
      <c r="BY1547" s="17"/>
      <c r="BZ1547" s="17"/>
      <c r="CA1547" s="17"/>
      <c r="CB1547" s="17"/>
      <c r="CC1547" s="17"/>
      <c r="CD1547" s="17"/>
      <c r="CE1547" s="17"/>
      <c r="CF1547" s="17"/>
      <c r="CG1547" s="17"/>
      <c r="CH1547" s="17"/>
      <c r="CI1547" s="17"/>
      <c r="CJ1547" s="17"/>
      <c r="CK1547" s="17"/>
      <c r="CL1547" s="17"/>
      <c r="CM1547" s="17"/>
      <c r="CN1547" s="17"/>
      <c r="CO1547" s="17"/>
      <c r="CP1547" s="17"/>
      <c r="CQ1547" s="17"/>
      <c r="CR1547" s="17"/>
    </row>
    <row r="1548" spans="2:96" x14ac:dyDescent="0.25">
      <c r="B1548" t="s">
        <v>614</v>
      </c>
      <c r="C1548" s="17">
        <v>5.4428600987882103E-2</v>
      </c>
      <c r="D1548" s="17">
        <v>6.5083681254692605E-2</v>
      </c>
      <c r="E1548" s="17">
        <v>4.4289344091634798E-2</v>
      </c>
      <c r="F1548" s="17"/>
      <c r="G1548" s="17">
        <v>0.138114910555343</v>
      </c>
      <c r="H1548" s="17">
        <v>6.5103715662128803E-2</v>
      </c>
      <c r="I1548" s="17">
        <v>6.5537777664351496E-2</v>
      </c>
      <c r="J1548" s="17">
        <v>2.2962294258745599E-2</v>
      </c>
      <c r="K1548" s="17">
        <v>3.3881034910212798E-2</v>
      </c>
      <c r="L1548" s="17">
        <v>2.04039735950493E-2</v>
      </c>
      <c r="M1548" s="17"/>
      <c r="N1548" s="17">
        <v>6.1358134855609897E-2</v>
      </c>
      <c r="O1548" s="17">
        <v>5.4384817253631403E-2</v>
      </c>
      <c r="P1548" s="17">
        <v>5.2188045067478803E-2</v>
      </c>
      <c r="Q1548" s="17">
        <v>4.9560692279993997E-2</v>
      </c>
      <c r="R1548" s="17"/>
      <c r="S1548" s="17">
        <v>6.1514671316626503E-2</v>
      </c>
      <c r="T1548" s="17">
        <v>7.0469060683713294E-2</v>
      </c>
      <c r="U1548" s="17">
        <v>4.0636400299511502E-2</v>
      </c>
      <c r="V1548" s="17">
        <v>4.6316453216110699E-2</v>
      </c>
      <c r="W1548" s="17">
        <v>3.6473737520282698E-2</v>
      </c>
      <c r="X1548" s="17">
        <v>5.4528587453099499E-2</v>
      </c>
      <c r="Y1548" s="17">
        <v>5.1115571246976001E-2</v>
      </c>
      <c r="Z1548" s="17">
        <v>5.8110490864631402E-2</v>
      </c>
      <c r="AA1548" s="17">
        <v>6.6414380935217301E-2</v>
      </c>
      <c r="AB1548" s="17">
        <v>2.9029711139814399E-2</v>
      </c>
      <c r="AC1548" s="17">
        <v>3.5792544944390603E-2</v>
      </c>
      <c r="AD1548" s="17">
        <v>0.121681230171518</v>
      </c>
      <c r="AE1548" s="17"/>
      <c r="AF1548" s="17">
        <v>6.15895072801367E-2</v>
      </c>
      <c r="AG1548" s="17">
        <v>5.7691180065498802E-2</v>
      </c>
      <c r="AH1548" s="17">
        <v>5.4586695367012598E-2</v>
      </c>
      <c r="AI1548" s="17">
        <v>5.1158894154139899E-2</v>
      </c>
      <c r="AJ1548" s="17">
        <v>2.8632870290374798E-2</v>
      </c>
      <c r="AK1548" s="17"/>
      <c r="AL1548" s="17">
        <v>7.9987160746652797E-2</v>
      </c>
      <c r="AM1548" s="17">
        <v>4.8547580861352801E-2</v>
      </c>
      <c r="AN1548" s="17">
        <v>3.3189027664680001E-2</v>
      </c>
      <c r="AO1548" s="17"/>
      <c r="AP1548" s="17">
        <v>5.03617685455231E-2</v>
      </c>
      <c r="AQ1548" s="17">
        <v>4.8971468662497401E-2</v>
      </c>
      <c r="AR1548" s="17">
        <v>6.1662972164682903E-2</v>
      </c>
      <c r="AS1548" s="17">
        <v>7.1127222317047295E-2</v>
      </c>
      <c r="AT1548" s="17">
        <v>7.7205108094891395E-2</v>
      </c>
      <c r="AU1548" s="17"/>
      <c r="AV1548" s="17">
        <v>0</v>
      </c>
      <c r="AW1548" s="17">
        <v>0.119498277079032</v>
      </c>
      <c r="AX1548" s="17">
        <v>2.1439874028855201E-2</v>
      </c>
      <c r="AY1548" s="17">
        <v>6.4548835461615203E-2</v>
      </c>
      <c r="AZ1548" s="17">
        <v>0.104396368714329</v>
      </c>
      <c r="BA1548" s="17">
        <v>3.5929718644569501E-2</v>
      </c>
      <c r="BB1548" s="17">
        <v>6.3605879226127898E-2</v>
      </c>
      <c r="BC1548" s="17">
        <v>2.3347080900750199E-2</v>
      </c>
      <c r="BD1548" s="17">
        <v>1.4121633485085701E-2</v>
      </c>
      <c r="BE1548" s="17">
        <v>6.07358433458553E-2</v>
      </c>
      <c r="BF1548" s="17">
        <v>4.6210553020780101E-2</v>
      </c>
      <c r="BG1548" s="17">
        <v>1.3625875985662899E-2</v>
      </c>
      <c r="BH1548" s="17">
        <v>4.5649922687414198E-2</v>
      </c>
      <c r="BI1548" s="17">
        <v>0.13371471447060601</v>
      </c>
      <c r="BJ1548" s="17">
        <v>0.11863780892624901</v>
      </c>
      <c r="BK1548" s="17">
        <v>7.4245148596724403E-2</v>
      </c>
      <c r="BL1548" s="17"/>
      <c r="BM1548" s="17">
        <v>9.8664329852356195E-2</v>
      </c>
      <c r="BN1548" s="17">
        <v>4.4364550357441003E-2</v>
      </c>
      <c r="BO1548" s="17">
        <v>3.3513743612913101E-2</v>
      </c>
      <c r="BP1548" s="17">
        <v>4.2955704810051301E-2</v>
      </c>
      <c r="BQ1548" s="17">
        <v>2.6239138048873799E-2</v>
      </c>
      <c r="BR1548" s="17">
        <v>7.3682139323594201E-2</v>
      </c>
      <c r="BS1548" s="17"/>
      <c r="BT1548" s="17">
        <v>6.4598404684039296E-2</v>
      </c>
      <c r="BU1548" s="17">
        <v>3.9787553610115801E-2</v>
      </c>
      <c r="BV1548" s="17"/>
      <c r="BW1548" s="17">
        <v>8.1171578664507096E-2</v>
      </c>
      <c r="BX1548" s="17">
        <v>3.5944886205731601E-2</v>
      </c>
      <c r="BY1548" s="17"/>
      <c r="BZ1548" s="17">
        <v>5.3485273912383197E-2</v>
      </c>
      <c r="CA1548" s="17">
        <v>4.1238596453245902E-2</v>
      </c>
      <c r="CB1548" s="17">
        <v>0.12411145910063601</v>
      </c>
      <c r="CC1548" s="17"/>
      <c r="CD1548" s="17">
        <v>5.4323713732340601E-2</v>
      </c>
      <c r="CE1548" s="17">
        <v>8.9690013313233702E-2</v>
      </c>
      <c r="CF1548" s="17">
        <v>1.9110925146647001E-2</v>
      </c>
      <c r="CG1548" s="17"/>
      <c r="CH1548" s="17">
        <v>5.1469391895845998E-2</v>
      </c>
      <c r="CI1548" s="17">
        <v>6.8240433455930602E-2</v>
      </c>
      <c r="CJ1548" s="17">
        <v>2.8589959448305901E-2</v>
      </c>
      <c r="CK1548" s="17"/>
      <c r="CL1548" s="17">
        <v>6.4215278967776498E-2</v>
      </c>
      <c r="CM1548" s="17">
        <v>4.5006185630047303E-2</v>
      </c>
      <c r="CN1548" s="17"/>
      <c r="CO1548" s="17">
        <v>0.137000626261611</v>
      </c>
      <c r="CP1548" s="17">
        <v>6.5952304052595806E-2</v>
      </c>
      <c r="CQ1548" s="17">
        <v>3.6637010249540601E-2</v>
      </c>
      <c r="CR1548" s="17">
        <v>3.6809975766948798E-2</v>
      </c>
    </row>
    <row r="1549" spans="2:96" x14ac:dyDescent="0.25">
      <c r="B1549" t="s">
        <v>615</v>
      </c>
      <c r="C1549" s="17">
        <v>0.19760847062237499</v>
      </c>
      <c r="D1549" s="17">
        <v>0.222393570163716</v>
      </c>
      <c r="E1549" s="17">
        <v>0.17233150325164401</v>
      </c>
      <c r="F1549" s="17"/>
      <c r="G1549" s="17">
        <v>0.37406552247485803</v>
      </c>
      <c r="H1549" s="17">
        <v>0.27591160770708201</v>
      </c>
      <c r="I1549" s="17">
        <v>0.24487301692835101</v>
      </c>
      <c r="J1549" s="17">
        <v>0.14555885074879901</v>
      </c>
      <c r="K1549" s="17">
        <v>0.13676549344525901</v>
      </c>
      <c r="L1549" s="17">
        <v>6.0987608598163198E-2</v>
      </c>
      <c r="M1549" s="17"/>
      <c r="N1549" s="17">
        <v>0.23447520106661701</v>
      </c>
      <c r="O1549" s="17">
        <v>0.19636316702669299</v>
      </c>
      <c r="P1549" s="17">
        <v>0.184418559125856</v>
      </c>
      <c r="Q1549" s="17">
        <v>0.172872633169977</v>
      </c>
      <c r="R1549" s="17"/>
      <c r="S1549" s="17">
        <v>0.27731955876907699</v>
      </c>
      <c r="T1549" s="17">
        <v>0.15668909876687201</v>
      </c>
      <c r="U1549" s="17">
        <v>0.13633337582391999</v>
      </c>
      <c r="V1549" s="17">
        <v>0.20291506012603899</v>
      </c>
      <c r="W1549" s="17">
        <v>0.18084437240159501</v>
      </c>
      <c r="X1549" s="17">
        <v>0.208024049472497</v>
      </c>
      <c r="Y1549" s="17">
        <v>0.205479651113946</v>
      </c>
      <c r="Z1549" s="17">
        <v>0.13197803902146699</v>
      </c>
      <c r="AA1549" s="17">
        <v>0.22696487991682901</v>
      </c>
      <c r="AB1549" s="17">
        <v>0.188070085275928</v>
      </c>
      <c r="AC1549" s="17">
        <v>0.150468572856226</v>
      </c>
      <c r="AD1549" s="17">
        <v>0.22461277544108099</v>
      </c>
      <c r="AE1549" s="17"/>
      <c r="AF1549" s="17">
        <v>0.14680730126477101</v>
      </c>
      <c r="AG1549" s="17">
        <v>0.26807641692775203</v>
      </c>
      <c r="AH1549" s="17">
        <v>0.14498667014161901</v>
      </c>
      <c r="AI1549" s="17">
        <v>0.165559176610348</v>
      </c>
      <c r="AJ1549" s="17">
        <v>0.12380669995895199</v>
      </c>
      <c r="AK1549" s="17"/>
      <c r="AL1549" s="17">
        <v>0.193173851497285</v>
      </c>
      <c r="AM1549" s="17">
        <v>0.27151598240693398</v>
      </c>
      <c r="AN1549" s="17">
        <v>0.19342044843147599</v>
      </c>
      <c r="AO1549" s="17"/>
      <c r="AP1549" s="17">
        <v>0.168863119727168</v>
      </c>
      <c r="AQ1549" s="17">
        <v>0.17977441125629201</v>
      </c>
      <c r="AR1549" s="17">
        <v>0.208384964480097</v>
      </c>
      <c r="AS1549" s="17">
        <v>0.32928575860530002</v>
      </c>
      <c r="AT1549" s="17">
        <v>0.31432693067678003</v>
      </c>
      <c r="AU1549" s="17"/>
      <c r="AV1549" s="17">
        <v>0.21570749083600099</v>
      </c>
      <c r="AW1549" s="17">
        <v>0.112686184276273</v>
      </c>
      <c r="AX1549" s="17">
        <v>0.15819920974090401</v>
      </c>
      <c r="AY1549" s="17">
        <v>0.20280769466141399</v>
      </c>
      <c r="AZ1549" s="17">
        <v>0.210904698649653</v>
      </c>
      <c r="BA1549" s="17">
        <v>0.205173692420415</v>
      </c>
      <c r="BB1549" s="17">
        <v>0.189996531489216</v>
      </c>
      <c r="BC1549" s="17">
        <v>0.22659316374760899</v>
      </c>
      <c r="BD1549" s="17">
        <v>0.120391862262269</v>
      </c>
      <c r="BE1549" s="17">
        <v>0.19744551935938201</v>
      </c>
      <c r="BF1549" s="17">
        <v>0.22189383034722401</v>
      </c>
      <c r="BG1549" s="17">
        <v>0.20685559733279801</v>
      </c>
      <c r="BH1549" s="17">
        <v>0.202800398913106</v>
      </c>
      <c r="BI1549" s="17">
        <v>8.4507902386096206E-2</v>
      </c>
      <c r="BJ1549" s="17">
        <v>0.40835612249790998</v>
      </c>
      <c r="BK1549" s="17">
        <v>0.37801957699828798</v>
      </c>
      <c r="BL1549" s="17"/>
      <c r="BM1549" s="17">
        <v>0.303066475798763</v>
      </c>
      <c r="BN1549" s="17">
        <v>0.18758469208752401</v>
      </c>
      <c r="BO1549" s="17">
        <v>0.20804630876809099</v>
      </c>
      <c r="BP1549" s="17">
        <v>0.14919819617723201</v>
      </c>
      <c r="BQ1549" s="17">
        <v>0.108152947571502</v>
      </c>
      <c r="BR1549" s="17">
        <v>0.134396803934971</v>
      </c>
      <c r="BS1549" s="17"/>
      <c r="BT1549" s="17">
        <v>0.22026941385072099</v>
      </c>
      <c r="BU1549" s="17">
        <v>0.159375470098301</v>
      </c>
      <c r="BV1549" s="17"/>
      <c r="BW1549" s="17">
        <v>0.25414072977673402</v>
      </c>
      <c r="BX1549" s="17">
        <v>0.167971659733164</v>
      </c>
      <c r="BY1549" s="17"/>
      <c r="BZ1549" s="17">
        <v>0.195275445670583</v>
      </c>
      <c r="CA1549" s="17">
        <v>0.16330854391661301</v>
      </c>
      <c r="CB1549" s="17">
        <v>0.37228227113477602</v>
      </c>
      <c r="CC1549" s="17"/>
      <c r="CD1549" s="17">
        <v>0.18923218772203501</v>
      </c>
      <c r="CE1549" s="17">
        <v>0.24451380714760301</v>
      </c>
      <c r="CF1549" s="17">
        <v>0.318145138218971</v>
      </c>
      <c r="CG1549" s="17"/>
      <c r="CH1549" s="17">
        <v>0.169053830541048</v>
      </c>
      <c r="CI1549" s="17">
        <v>0.248206657173939</v>
      </c>
      <c r="CJ1549" s="17">
        <v>0.30669587824704703</v>
      </c>
      <c r="CK1549" s="17"/>
      <c r="CL1549" s="17">
        <v>0.18211684542635301</v>
      </c>
      <c r="CM1549" s="17">
        <v>0.217226080559455</v>
      </c>
      <c r="CN1549" s="17"/>
      <c r="CO1549" s="17">
        <v>0.30546766548570797</v>
      </c>
      <c r="CP1549" s="17">
        <v>0.200832400170213</v>
      </c>
      <c r="CQ1549" s="17">
        <v>0.18569072700018799</v>
      </c>
      <c r="CR1549" s="17">
        <v>0.175241343128099</v>
      </c>
    </row>
    <row r="1550" spans="2:96" x14ac:dyDescent="0.25">
      <c r="B1550" t="s">
        <v>616</v>
      </c>
      <c r="C1550" s="17">
        <v>0.277974727902148</v>
      </c>
      <c r="D1550" s="17">
        <v>0.274764738417143</v>
      </c>
      <c r="E1550" s="17">
        <v>0.28155188669371101</v>
      </c>
      <c r="F1550" s="17"/>
      <c r="G1550" s="17">
        <v>0.25263954820603501</v>
      </c>
      <c r="H1550" s="17">
        <v>0.28089132804538802</v>
      </c>
      <c r="I1550" s="17">
        <v>0.27681772307750102</v>
      </c>
      <c r="J1550" s="17">
        <v>0.30713751639076098</v>
      </c>
      <c r="K1550" s="17">
        <v>0.24633463700667099</v>
      </c>
      <c r="L1550" s="17">
        <v>0.29091043604573003</v>
      </c>
      <c r="M1550" s="17"/>
      <c r="N1550" s="17">
        <v>0.23484358901888699</v>
      </c>
      <c r="O1550" s="17">
        <v>0.27225438361149601</v>
      </c>
      <c r="P1550" s="17">
        <v>0.29761524750436802</v>
      </c>
      <c r="Q1550" s="17">
        <v>0.31404305344878902</v>
      </c>
      <c r="R1550" s="17"/>
      <c r="S1550" s="17">
        <v>0.32688053591079402</v>
      </c>
      <c r="T1550" s="17">
        <v>0.27363820998178801</v>
      </c>
      <c r="U1550" s="17">
        <v>0.226769156865851</v>
      </c>
      <c r="V1550" s="17">
        <v>0.305554694266433</v>
      </c>
      <c r="W1550" s="17">
        <v>0.26945750724635797</v>
      </c>
      <c r="X1550" s="17">
        <v>0.263268785789258</v>
      </c>
      <c r="Y1550" s="17">
        <v>0.28380818436821298</v>
      </c>
      <c r="Z1550" s="17">
        <v>0.25559452848123498</v>
      </c>
      <c r="AA1550" s="17">
        <v>0.252900535199379</v>
      </c>
      <c r="AB1550" s="17">
        <v>0.29093002970321102</v>
      </c>
      <c r="AC1550" s="17">
        <v>0.31206543425347899</v>
      </c>
      <c r="AD1550" s="17">
        <v>0.19682623273754099</v>
      </c>
      <c r="AE1550" s="17"/>
      <c r="AF1550" s="17">
        <v>0.26729143455895199</v>
      </c>
      <c r="AG1550" s="17">
        <v>0.27877523608215898</v>
      </c>
      <c r="AH1550" s="17">
        <v>0.24952385236584601</v>
      </c>
      <c r="AI1550" s="17">
        <v>0.24694555280149</v>
      </c>
      <c r="AJ1550" s="17">
        <v>0.36737727301573397</v>
      </c>
      <c r="AK1550" s="17"/>
      <c r="AL1550" s="17">
        <v>0.26278078543174099</v>
      </c>
      <c r="AM1550" s="17">
        <v>0.27935431741796801</v>
      </c>
      <c r="AN1550" s="17">
        <v>0.28148278342606498</v>
      </c>
      <c r="AO1550" s="17"/>
      <c r="AP1550" s="17">
        <v>0.322092164442982</v>
      </c>
      <c r="AQ1550" s="17">
        <v>0.30313268956640999</v>
      </c>
      <c r="AR1550" s="17">
        <v>0.26236773318283801</v>
      </c>
      <c r="AS1550" s="17">
        <v>0.20829150096704199</v>
      </c>
      <c r="AT1550" s="17">
        <v>0.27719357047297999</v>
      </c>
      <c r="AU1550" s="17"/>
      <c r="AV1550" s="17">
        <v>0.44952382284023401</v>
      </c>
      <c r="AW1550" s="17">
        <v>0.27961374797691302</v>
      </c>
      <c r="AX1550" s="17">
        <v>0.30204500150672903</v>
      </c>
      <c r="AY1550" s="17">
        <v>0.28096141723287099</v>
      </c>
      <c r="AZ1550" s="17">
        <v>0.25810138322883702</v>
      </c>
      <c r="BA1550" s="17">
        <v>0.29274594955746902</v>
      </c>
      <c r="BB1550" s="17">
        <v>0.31037573533801599</v>
      </c>
      <c r="BC1550" s="17">
        <v>0.30647100148226603</v>
      </c>
      <c r="BD1550" s="17">
        <v>0.37477760154640199</v>
      </c>
      <c r="BE1550" s="17">
        <v>0.18537960976588</v>
      </c>
      <c r="BF1550" s="17">
        <v>0.21396154484079999</v>
      </c>
      <c r="BG1550" s="17">
        <v>0.26800123853196001</v>
      </c>
      <c r="BH1550" s="17">
        <v>0.31497469573820702</v>
      </c>
      <c r="BI1550" s="17">
        <v>0.20155948414268601</v>
      </c>
      <c r="BJ1550" s="17">
        <v>0.15932593220437999</v>
      </c>
      <c r="BK1550" s="17">
        <v>0.17991561134888101</v>
      </c>
      <c r="BL1550" s="17"/>
      <c r="BM1550" s="17">
        <v>0.26227981739113398</v>
      </c>
      <c r="BN1550" s="17">
        <v>0.28645255682926402</v>
      </c>
      <c r="BO1550" s="17">
        <v>0.33397241191459198</v>
      </c>
      <c r="BP1550" s="17">
        <v>0.27266112417558303</v>
      </c>
      <c r="BQ1550" s="17">
        <v>0.26344850045333801</v>
      </c>
      <c r="BR1550" s="17">
        <v>0.20145003880316301</v>
      </c>
      <c r="BS1550" s="17"/>
      <c r="BT1550" s="17">
        <v>0.27197176928223499</v>
      </c>
      <c r="BU1550" s="17">
        <v>0.28551006180728999</v>
      </c>
      <c r="BV1550" s="17"/>
      <c r="BW1550" s="17">
        <v>0.26610106219532498</v>
      </c>
      <c r="BX1550" s="17">
        <v>0.28366747142159499</v>
      </c>
      <c r="BY1550" s="17"/>
      <c r="BZ1550" s="17">
        <v>0.28078699159359499</v>
      </c>
      <c r="CA1550" s="17">
        <v>0.26232050216837</v>
      </c>
      <c r="CB1550" s="17">
        <v>0.222132502048143</v>
      </c>
      <c r="CC1550" s="17"/>
      <c r="CD1550" s="17">
        <v>0.27369130884829601</v>
      </c>
      <c r="CE1550" s="17">
        <v>0.30615723098848802</v>
      </c>
      <c r="CF1550" s="17">
        <v>0.27771324069389602</v>
      </c>
      <c r="CG1550" s="17"/>
      <c r="CH1550" s="17">
        <v>0.276818517274311</v>
      </c>
      <c r="CI1550" s="17">
        <v>0.29533636376901901</v>
      </c>
      <c r="CJ1550" s="17">
        <v>0.251887471767476</v>
      </c>
      <c r="CK1550" s="17"/>
      <c r="CL1550" s="17">
        <v>0.24402906998676199</v>
      </c>
      <c r="CM1550" s="17">
        <v>0.31615797365532899</v>
      </c>
      <c r="CN1550" s="17"/>
      <c r="CO1550" s="17">
        <v>0.20551727664849301</v>
      </c>
      <c r="CP1550" s="17">
        <v>0.25741965082783203</v>
      </c>
      <c r="CQ1550" s="17">
        <v>0.294822959390867</v>
      </c>
      <c r="CR1550" s="17">
        <v>0.31099642123014498</v>
      </c>
    </row>
    <row r="1551" spans="2:96" x14ac:dyDescent="0.25">
      <c r="B1551" t="s">
        <v>617</v>
      </c>
      <c r="C1551" s="17">
        <v>0.17490119453950601</v>
      </c>
      <c r="D1551" s="17">
        <v>0.16398773954739901</v>
      </c>
      <c r="E1551" s="17">
        <v>0.18652914586466801</v>
      </c>
      <c r="F1551" s="17"/>
      <c r="G1551" s="17">
        <v>0.110223701048055</v>
      </c>
      <c r="H1551" s="17">
        <v>0.161166064195609</v>
      </c>
      <c r="I1551" s="17">
        <v>0.165505378672617</v>
      </c>
      <c r="J1551" s="17">
        <v>0.16205940917789899</v>
      </c>
      <c r="K1551" s="17">
        <v>0.21207998751131499</v>
      </c>
      <c r="L1551" s="17">
        <v>0.22232397609504301</v>
      </c>
      <c r="M1551" s="17"/>
      <c r="N1551" s="17">
        <v>0.17372707115012201</v>
      </c>
      <c r="O1551" s="17">
        <v>0.18645016300800701</v>
      </c>
      <c r="P1551" s="17">
        <v>0.19717908165190001</v>
      </c>
      <c r="Q1551" s="17">
        <v>0.14377778417128501</v>
      </c>
      <c r="R1551" s="17"/>
      <c r="S1551" s="17">
        <v>0.130584914526997</v>
      </c>
      <c r="T1551" s="17">
        <v>0.15188763186639401</v>
      </c>
      <c r="U1551" s="17">
        <v>0.20817814650076599</v>
      </c>
      <c r="V1551" s="17">
        <v>0.16046850325888801</v>
      </c>
      <c r="W1551" s="17">
        <v>0.25120826796157802</v>
      </c>
      <c r="X1551" s="17">
        <v>0.17568270289392901</v>
      </c>
      <c r="Y1551" s="17">
        <v>0.19701781594194501</v>
      </c>
      <c r="Z1551" s="17">
        <v>0.2275846947713</v>
      </c>
      <c r="AA1551" s="17">
        <v>0.180394425027085</v>
      </c>
      <c r="AB1551" s="17">
        <v>0.182197296905135</v>
      </c>
      <c r="AC1551" s="17">
        <v>0.169422144580642</v>
      </c>
      <c r="AD1551" s="17">
        <v>9.4234498641770803E-2</v>
      </c>
      <c r="AE1551" s="17"/>
      <c r="AF1551" s="17">
        <v>0.20504453145589699</v>
      </c>
      <c r="AG1551" s="17">
        <v>0.15471587943109399</v>
      </c>
      <c r="AH1551" s="17">
        <v>0.231501723893277</v>
      </c>
      <c r="AI1551" s="17">
        <v>0.20431226766335001</v>
      </c>
      <c r="AJ1551" s="17">
        <v>0.16853929386152899</v>
      </c>
      <c r="AK1551" s="17"/>
      <c r="AL1551" s="17">
        <v>0.196666680375537</v>
      </c>
      <c r="AM1551" s="17">
        <v>0.162979882471979</v>
      </c>
      <c r="AN1551" s="17">
        <v>0.198758190036426</v>
      </c>
      <c r="AO1551" s="17"/>
      <c r="AP1551" s="17">
        <v>0.160592424469924</v>
      </c>
      <c r="AQ1551" s="17">
        <v>0.16720151071742201</v>
      </c>
      <c r="AR1551" s="17">
        <v>0.17858447398287999</v>
      </c>
      <c r="AS1551" s="17">
        <v>0.15120519587262199</v>
      </c>
      <c r="AT1551" s="17">
        <v>6.5936564331711495E-2</v>
      </c>
      <c r="AU1551" s="17"/>
      <c r="AV1551" s="17">
        <v>0</v>
      </c>
      <c r="AW1551" s="17">
        <v>0.15014873316353999</v>
      </c>
      <c r="AX1551" s="17">
        <v>0.175506749050238</v>
      </c>
      <c r="AY1551" s="17">
        <v>0.13983807624702299</v>
      </c>
      <c r="AZ1551" s="17">
        <v>0.18623991840634399</v>
      </c>
      <c r="BA1551" s="17">
        <v>0.16381487746571299</v>
      </c>
      <c r="BB1551" s="17">
        <v>0.15350495866379499</v>
      </c>
      <c r="BC1551" s="17">
        <v>0.19536546978708999</v>
      </c>
      <c r="BD1551" s="17">
        <v>0.19348280332346099</v>
      </c>
      <c r="BE1551" s="17">
        <v>0.26696670526869098</v>
      </c>
      <c r="BF1551" s="17">
        <v>0.18188282512505199</v>
      </c>
      <c r="BG1551" s="17">
        <v>0.199690986464471</v>
      </c>
      <c r="BH1551" s="17">
        <v>0.175469721314569</v>
      </c>
      <c r="BI1551" s="17">
        <v>0.21449767951353799</v>
      </c>
      <c r="BJ1551" s="17">
        <v>3.7087992356497901E-2</v>
      </c>
      <c r="BK1551" s="17">
        <v>0.19131456154381901</v>
      </c>
      <c r="BL1551" s="17"/>
      <c r="BM1551" s="17">
        <v>0.1261529632216</v>
      </c>
      <c r="BN1551" s="17">
        <v>0.185942674589445</v>
      </c>
      <c r="BO1551" s="17">
        <v>0.15385355674504</v>
      </c>
      <c r="BP1551" s="17">
        <v>0.18771128831379899</v>
      </c>
      <c r="BQ1551" s="17">
        <v>0.197063064657095</v>
      </c>
      <c r="BR1551" s="17">
        <v>0.27975720801145498</v>
      </c>
      <c r="BS1551" s="17"/>
      <c r="BT1551" s="17">
        <v>0.180565141788604</v>
      </c>
      <c r="BU1551" s="17">
        <v>0.16797179582056099</v>
      </c>
      <c r="BV1551" s="17"/>
      <c r="BW1551" s="17">
        <v>0.13168954207580499</v>
      </c>
      <c r="BX1551" s="17">
        <v>0.213480643524215</v>
      </c>
      <c r="BY1551" s="17"/>
      <c r="BZ1551" s="17">
        <v>0.17509239504059301</v>
      </c>
      <c r="CA1551" s="17">
        <v>0.213613509317998</v>
      </c>
      <c r="CB1551" s="17">
        <v>3.0668905063244101E-2</v>
      </c>
      <c r="CC1551" s="17"/>
      <c r="CD1551" s="17">
        <v>0.17586208964825001</v>
      </c>
      <c r="CE1551" s="17">
        <v>0.11124102118261101</v>
      </c>
      <c r="CF1551" s="17">
        <v>0.17738886177054999</v>
      </c>
      <c r="CG1551" s="17"/>
      <c r="CH1551" s="17">
        <v>0.187600388348967</v>
      </c>
      <c r="CI1551" s="17">
        <v>0.15146826504004601</v>
      </c>
      <c r="CJ1551" s="17">
        <v>0.16886239192781899</v>
      </c>
      <c r="CK1551" s="17"/>
      <c r="CL1551" s="17">
        <v>0.202489601719055</v>
      </c>
      <c r="CM1551" s="17">
        <v>0.15096598918500101</v>
      </c>
      <c r="CN1551" s="17"/>
      <c r="CO1551" s="17">
        <v>0.139652384152124</v>
      </c>
      <c r="CP1551" s="17">
        <v>0.189861441444898</v>
      </c>
      <c r="CQ1551" s="17">
        <v>0.185856771466089</v>
      </c>
      <c r="CR1551" s="17">
        <v>0.137910720113853</v>
      </c>
    </row>
    <row r="1552" spans="2:96" x14ac:dyDescent="0.25">
      <c r="B1552" t="s">
        <v>618</v>
      </c>
      <c r="C1552" s="17">
        <v>0.198314553132279</v>
      </c>
      <c r="D1552" s="17">
        <v>0.21733317513999301</v>
      </c>
      <c r="E1552" s="17">
        <v>0.17851130509193899</v>
      </c>
      <c r="F1552" s="17"/>
      <c r="G1552" s="17">
        <v>7.5111289209487703E-2</v>
      </c>
      <c r="H1552" s="17">
        <v>8.3349410577964106E-2</v>
      </c>
      <c r="I1552" s="17">
        <v>0.14793880917324301</v>
      </c>
      <c r="J1552" s="17">
        <v>0.23693140720046901</v>
      </c>
      <c r="K1552" s="17">
        <v>0.267548361297753</v>
      </c>
      <c r="L1552" s="17">
        <v>0.33726409582459399</v>
      </c>
      <c r="M1552" s="17"/>
      <c r="N1552" s="17">
        <v>0.21989110238016599</v>
      </c>
      <c r="O1552" s="17">
        <v>0.18402641981675499</v>
      </c>
      <c r="P1552" s="17">
        <v>0.17752944859293199</v>
      </c>
      <c r="Q1552" s="17">
        <v>0.20638563980783101</v>
      </c>
      <c r="R1552" s="17"/>
      <c r="S1552" s="17">
        <v>0.121561866572601</v>
      </c>
      <c r="T1552" s="17">
        <v>0.24404806042616201</v>
      </c>
      <c r="U1552" s="17">
        <v>0.26603987293417303</v>
      </c>
      <c r="V1552" s="17">
        <v>0.22216001946282199</v>
      </c>
      <c r="W1552" s="17">
        <v>0.18074247011918701</v>
      </c>
      <c r="X1552" s="17">
        <v>0.165981253001317</v>
      </c>
      <c r="Y1552" s="17">
        <v>0.158444652055936</v>
      </c>
      <c r="Z1552" s="17">
        <v>0.20293589127839501</v>
      </c>
      <c r="AA1552" s="17">
        <v>0.178214108182736</v>
      </c>
      <c r="AB1552" s="17">
        <v>0.22451636355521101</v>
      </c>
      <c r="AC1552" s="17">
        <v>0.24123026372850701</v>
      </c>
      <c r="AD1552" s="17">
        <v>0.26721119873336702</v>
      </c>
      <c r="AE1552" s="17"/>
      <c r="AF1552" s="17">
        <v>0.23378660601933601</v>
      </c>
      <c r="AG1552" s="17">
        <v>0.15303612249932599</v>
      </c>
      <c r="AH1552" s="17">
        <v>0.240587905732987</v>
      </c>
      <c r="AI1552" s="17">
        <v>0.297660893139641</v>
      </c>
      <c r="AJ1552" s="17">
        <v>0.16452127506345601</v>
      </c>
      <c r="AK1552" s="17"/>
      <c r="AL1552" s="17">
        <v>0.20754267197795601</v>
      </c>
      <c r="AM1552" s="17">
        <v>0.14988064439579901</v>
      </c>
      <c r="AN1552" s="17">
        <v>0.21756322070723699</v>
      </c>
      <c r="AO1552" s="17"/>
      <c r="AP1552" s="17">
        <v>0.20422458756961201</v>
      </c>
      <c r="AQ1552" s="17">
        <v>0.201347251902007</v>
      </c>
      <c r="AR1552" s="17">
        <v>0.19345474913889399</v>
      </c>
      <c r="AS1552" s="17">
        <v>0.14175663565501101</v>
      </c>
      <c r="AT1552" s="17">
        <v>0.26533782642363801</v>
      </c>
      <c r="AU1552" s="17"/>
      <c r="AV1552" s="17">
        <v>0.17717430870440201</v>
      </c>
      <c r="AW1552" s="17">
        <v>0.19117000119730401</v>
      </c>
      <c r="AX1552" s="17">
        <v>0.21484048769176001</v>
      </c>
      <c r="AY1552" s="17">
        <v>0.24353746660770401</v>
      </c>
      <c r="AZ1552" s="17">
        <v>0.143526077416227</v>
      </c>
      <c r="BA1552" s="17">
        <v>0.19850971728920999</v>
      </c>
      <c r="BB1552" s="17">
        <v>0.23463220965835299</v>
      </c>
      <c r="BC1552" s="17">
        <v>0.19100651965795001</v>
      </c>
      <c r="BD1552" s="17">
        <v>0.22414394315189001</v>
      </c>
      <c r="BE1552" s="17">
        <v>0.19540264835382801</v>
      </c>
      <c r="BF1552" s="17">
        <v>0.18772540859643999</v>
      </c>
      <c r="BG1552" s="17">
        <v>0.21285431885584799</v>
      </c>
      <c r="BH1552" s="17">
        <v>0.18287056617804401</v>
      </c>
      <c r="BI1552" s="17">
        <v>0.248514543608122</v>
      </c>
      <c r="BJ1552" s="17">
        <v>0.145338616505819</v>
      </c>
      <c r="BK1552" s="17">
        <v>0.17650510151228699</v>
      </c>
      <c r="BL1552" s="17"/>
      <c r="BM1552" s="17">
        <v>0.12684976566491499</v>
      </c>
      <c r="BN1552" s="17">
        <v>0.192485650621737</v>
      </c>
      <c r="BO1552" s="17">
        <v>0.172847690048129</v>
      </c>
      <c r="BP1552" s="17">
        <v>0.24558380277744499</v>
      </c>
      <c r="BQ1552" s="17">
        <v>0.31034452707702498</v>
      </c>
      <c r="BR1552" s="17">
        <v>0.20880584346588699</v>
      </c>
      <c r="BS1552" s="17"/>
      <c r="BT1552" s="17">
        <v>0.190744246882981</v>
      </c>
      <c r="BU1552" s="17">
        <v>0.21431267635224599</v>
      </c>
      <c r="BV1552" s="17"/>
      <c r="BW1552" s="17">
        <v>0.184582318439339</v>
      </c>
      <c r="BX1552" s="17">
        <v>0.215224754290429</v>
      </c>
      <c r="BY1552" s="17"/>
      <c r="BZ1552" s="17">
        <v>0.19870619300632</v>
      </c>
      <c r="CA1552" s="17">
        <v>0.21911243331609601</v>
      </c>
      <c r="CB1552" s="17">
        <v>0.18492194024387301</v>
      </c>
      <c r="CC1552" s="17"/>
      <c r="CD1552" s="17">
        <v>0.20995464806477701</v>
      </c>
      <c r="CE1552" s="17">
        <v>0.13556399982484599</v>
      </c>
      <c r="CF1552" s="17">
        <v>0.16661481345704299</v>
      </c>
      <c r="CG1552" s="17"/>
      <c r="CH1552" s="17">
        <v>0.21290272831364301</v>
      </c>
      <c r="CI1552" s="17">
        <v>0.135266981554301</v>
      </c>
      <c r="CJ1552" s="17">
        <v>0.198183576240133</v>
      </c>
      <c r="CK1552" s="17"/>
      <c r="CL1552" s="17">
        <v>0.22787416106393699</v>
      </c>
      <c r="CM1552" s="17">
        <v>0.16640916450929399</v>
      </c>
      <c r="CN1552" s="17"/>
      <c r="CO1552" s="17">
        <v>0.19092993825551899</v>
      </c>
      <c r="CP1552" s="17">
        <v>0.20802251696082599</v>
      </c>
      <c r="CQ1552" s="17">
        <v>0.19511533383738799</v>
      </c>
      <c r="CR1552" s="17">
        <v>0.188657809013587</v>
      </c>
    </row>
    <row r="1553" spans="2:96" x14ac:dyDescent="0.25">
      <c r="B1553" t="s">
        <v>152</v>
      </c>
      <c r="C1553" s="17">
        <v>9.6772452815809498E-2</v>
      </c>
      <c r="D1553" s="17">
        <v>5.6437095477055201E-2</v>
      </c>
      <c r="E1553" s="17">
        <v>0.136786815006403</v>
      </c>
      <c r="F1553" s="17"/>
      <c r="G1553" s="17">
        <v>4.98450285062201E-2</v>
      </c>
      <c r="H1553" s="17">
        <v>0.13357787381182801</v>
      </c>
      <c r="I1553" s="17">
        <v>9.9327294483935902E-2</v>
      </c>
      <c r="J1553" s="17">
        <v>0.12535052222332599</v>
      </c>
      <c r="K1553" s="17">
        <v>0.103390485828789</v>
      </c>
      <c r="L1553" s="17">
        <v>6.8109909841420305E-2</v>
      </c>
      <c r="M1553" s="17"/>
      <c r="N1553" s="17">
        <v>7.5704901528597199E-2</v>
      </c>
      <c r="O1553" s="17">
        <v>0.106521049283417</v>
      </c>
      <c r="P1553" s="17">
        <v>9.1069618057464496E-2</v>
      </c>
      <c r="Q1553" s="17">
        <v>0.113360197122125</v>
      </c>
      <c r="R1553" s="17"/>
      <c r="S1553" s="17">
        <v>8.2138452903904799E-2</v>
      </c>
      <c r="T1553" s="17">
        <v>0.10326793827507</v>
      </c>
      <c r="U1553" s="17">
        <v>0.122043047575778</v>
      </c>
      <c r="V1553" s="17">
        <v>6.2585269669706803E-2</v>
      </c>
      <c r="W1553" s="17">
        <v>8.12736447509982E-2</v>
      </c>
      <c r="X1553" s="17">
        <v>0.132514621389899</v>
      </c>
      <c r="Y1553" s="17">
        <v>0.104134125272985</v>
      </c>
      <c r="Z1553" s="17">
        <v>0.123796355582972</v>
      </c>
      <c r="AA1553" s="17">
        <v>9.5111670738752901E-2</v>
      </c>
      <c r="AB1553" s="17">
        <v>8.5256513420700897E-2</v>
      </c>
      <c r="AC1553" s="17">
        <v>9.1021039636754106E-2</v>
      </c>
      <c r="AD1553" s="17">
        <v>9.5434064274722105E-2</v>
      </c>
      <c r="AE1553" s="17"/>
      <c r="AF1553" s="17">
        <v>8.54806194209074E-2</v>
      </c>
      <c r="AG1553" s="17">
        <v>8.7705164994169901E-2</v>
      </c>
      <c r="AH1553" s="17">
        <v>7.8813152499258701E-2</v>
      </c>
      <c r="AI1553" s="17">
        <v>3.4363215631030897E-2</v>
      </c>
      <c r="AJ1553" s="17">
        <v>0.14712258780995499</v>
      </c>
      <c r="AK1553" s="17"/>
      <c r="AL1553" s="17">
        <v>5.9848849970828698E-2</v>
      </c>
      <c r="AM1553" s="17">
        <v>8.7721592445966806E-2</v>
      </c>
      <c r="AN1553" s="17">
        <v>7.5586329734115804E-2</v>
      </c>
      <c r="AO1553" s="17"/>
      <c r="AP1553" s="17">
        <v>9.3865935244790394E-2</v>
      </c>
      <c r="AQ1553" s="17">
        <v>9.9572667895371697E-2</v>
      </c>
      <c r="AR1553" s="17">
        <v>9.5545107050608397E-2</v>
      </c>
      <c r="AS1553" s="17">
        <v>9.8333686582977697E-2</v>
      </c>
      <c r="AT1553" s="17">
        <v>0</v>
      </c>
      <c r="AU1553" s="17"/>
      <c r="AV1553" s="17">
        <v>0.15759437761936301</v>
      </c>
      <c r="AW1553" s="17">
        <v>0.14688305630693799</v>
      </c>
      <c r="AX1553" s="17">
        <v>0.12796867798151401</v>
      </c>
      <c r="AY1553" s="17">
        <v>6.8306509789372999E-2</v>
      </c>
      <c r="AZ1553" s="17">
        <v>9.6831553584610805E-2</v>
      </c>
      <c r="BA1553" s="17">
        <v>0.103826044622624</v>
      </c>
      <c r="BB1553" s="17">
        <v>4.7884685624491899E-2</v>
      </c>
      <c r="BC1553" s="17">
        <v>5.72167644243343E-2</v>
      </c>
      <c r="BD1553" s="17">
        <v>7.3082156230892606E-2</v>
      </c>
      <c r="BE1553" s="17">
        <v>9.4069673906362797E-2</v>
      </c>
      <c r="BF1553" s="17">
        <v>0.14832583806970401</v>
      </c>
      <c r="BG1553" s="17">
        <v>9.8971982829260396E-2</v>
      </c>
      <c r="BH1553" s="17">
        <v>7.8234695168659898E-2</v>
      </c>
      <c r="BI1553" s="17">
        <v>0.117205675878952</v>
      </c>
      <c r="BJ1553" s="17">
        <v>0.13125352750914501</v>
      </c>
      <c r="BK1553" s="17">
        <v>0</v>
      </c>
      <c r="BL1553" s="17"/>
      <c r="BM1553" s="17">
        <v>8.2986648071233099E-2</v>
      </c>
      <c r="BN1553" s="17">
        <v>0.10316987551459</v>
      </c>
      <c r="BO1553" s="17">
        <v>9.7766288911234595E-2</v>
      </c>
      <c r="BP1553" s="17">
        <v>0.101889883745888</v>
      </c>
      <c r="BQ1553" s="17">
        <v>9.47518221921652E-2</v>
      </c>
      <c r="BR1553" s="17">
        <v>0.10190796646093001</v>
      </c>
      <c r="BS1553" s="17"/>
      <c r="BT1553" s="17">
        <v>7.1851023511420198E-2</v>
      </c>
      <c r="BU1553" s="17">
        <v>0.13304244231148701</v>
      </c>
      <c r="BV1553" s="17"/>
      <c r="BW1553" s="17">
        <v>8.2314768848290504E-2</v>
      </c>
      <c r="BX1553" s="17">
        <v>8.3710584824866194E-2</v>
      </c>
      <c r="BY1553" s="17"/>
      <c r="BZ1553" s="17">
        <v>9.6653700776525506E-2</v>
      </c>
      <c r="CA1553" s="17">
        <v>0.100406414827676</v>
      </c>
      <c r="CB1553" s="17">
        <v>6.5882922409327999E-2</v>
      </c>
      <c r="CC1553" s="17"/>
      <c r="CD1553" s="17">
        <v>9.6936051984302496E-2</v>
      </c>
      <c r="CE1553" s="17">
        <v>0.112833927543219</v>
      </c>
      <c r="CF1553" s="17">
        <v>4.1027020712892902E-2</v>
      </c>
      <c r="CG1553" s="17"/>
      <c r="CH1553" s="17">
        <v>0.102155143626185</v>
      </c>
      <c r="CI1553" s="17">
        <v>0.101481299006765</v>
      </c>
      <c r="CJ1553" s="17">
        <v>4.5780722369219901E-2</v>
      </c>
      <c r="CK1553" s="17"/>
      <c r="CL1553" s="17">
        <v>7.9275042836116E-2</v>
      </c>
      <c r="CM1553" s="17">
        <v>0.104234606460873</v>
      </c>
      <c r="CN1553" s="17"/>
      <c r="CO1553" s="17">
        <v>2.1432109196545202E-2</v>
      </c>
      <c r="CP1553" s="17">
        <v>7.79116865436352E-2</v>
      </c>
      <c r="CQ1553" s="17">
        <v>0.101877198055928</v>
      </c>
      <c r="CR1553" s="17">
        <v>0.150383730747366</v>
      </c>
    </row>
    <row r="1554" spans="2:96" x14ac:dyDescent="0.25">
      <c r="B1554" t="s">
        <v>619</v>
      </c>
      <c r="C1554" s="17">
        <v>0.25203707161025701</v>
      </c>
      <c r="D1554" s="17">
        <v>0.28747725141840902</v>
      </c>
      <c r="E1554" s="17">
        <v>0.21662084734327899</v>
      </c>
      <c r="F1554" s="17"/>
      <c r="G1554" s="17">
        <v>0.512180433030202</v>
      </c>
      <c r="H1554" s="17">
        <v>0.34101532336921098</v>
      </c>
      <c r="I1554" s="17">
        <v>0.31041079459270299</v>
      </c>
      <c r="J1554" s="17">
        <v>0.168521145007544</v>
      </c>
      <c r="K1554" s="17">
        <v>0.170646528355472</v>
      </c>
      <c r="L1554" s="17">
        <v>8.1391582193212506E-2</v>
      </c>
      <c r="M1554" s="17"/>
      <c r="N1554" s="17">
        <v>0.29583333592222699</v>
      </c>
      <c r="O1554" s="17">
        <v>0.25074798428032402</v>
      </c>
      <c r="P1554" s="17">
        <v>0.23660660419333501</v>
      </c>
      <c r="Q1554" s="17">
        <v>0.22243332544997099</v>
      </c>
      <c r="R1554" s="17"/>
      <c r="S1554" s="17">
        <v>0.33883423008570301</v>
      </c>
      <c r="T1554" s="17">
        <v>0.22715815945058601</v>
      </c>
      <c r="U1554" s="17">
        <v>0.17696977612343201</v>
      </c>
      <c r="V1554" s="17">
        <v>0.24923151334214999</v>
      </c>
      <c r="W1554" s="17">
        <v>0.217318109921878</v>
      </c>
      <c r="X1554" s="17">
        <v>0.26255263692559699</v>
      </c>
      <c r="Y1554" s="17">
        <v>0.25659522236092203</v>
      </c>
      <c r="Z1554" s="17">
        <v>0.19008852988609801</v>
      </c>
      <c r="AA1554" s="17">
        <v>0.29337926085204602</v>
      </c>
      <c r="AB1554" s="17">
        <v>0.21709979641574301</v>
      </c>
      <c r="AC1554" s="17">
        <v>0.18626111780061699</v>
      </c>
      <c r="AD1554" s="17">
        <v>0.34629400561259799</v>
      </c>
      <c r="AE1554" s="17"/>
      <c r="AF1554" s="17">
        <v>0.208396808544907</v>
      </c>
      <c r="AG1554" s="17">
        <v>0.32576759699325097</v>
      </c>
      <c r="AH1554" s="17">
        <v>0.199573365508631</v>
      </c>
      <c r="AI1554" s="17">
        <v>0.21671807076448801</v>
      </c>
      <c r="AJ1554" s="17">
        <v>0.152439570249327</v>
      </c>
      <c r="AK1554" s="17"/>
      <c r="AL1554" s="17">
        <v>0.27316101224393802</v>
      </c>
      <c r="AM1554" s="17">
        <v>0.320063563268287</v>
      </c>
      <c r="AN1554" s="17">
        <v>0.226609476096156</v>
      </c>
      <c r="AO1554" s="17"/>
      <c r="AP1554" s="17">
        <v>0.21922488827269099</v>
      </c>
      <c r="AQ1554" s="17">
        <v>0.228745879918789</v>
      </c>
      <c r="AR1554" s="17">
        <v>0.27004793664478</v>
      </c>
      <c r="AS1554" s="17">
        <v>0.40041298092234701</v>
      </c>
      <c r="AT1554" s="17">
        <v>0.39153203877167098</v>
      </c>
      <c r="AU1554" s="17"/>
      <c r="AV1554" s="17">
        <v>0.21570749083600099</v>
      </c>
      <c r="AW1554" s="17">
        <v>0.23218446135530599</v>
      </c>
      <c r="AX1554" s="17">
        <v>0.17963908376975901</v>
      </c>
      <c r="AY1554" s="17">
        <v>0.26735653012303001</v>
      </c>
      <c r="AZ1554" s="17">
        <v>0.315301067363982</v>
      </c>
      <c r="BA1554" s="17">
        <v>0.24110341106498401</v>
      </c>
      <c r="BB1554" s="17">
        <v>0.25360241071534401</v>
      </c>
      <c r="BC1554" s="17">
        <v>0.24994024464836001</v>
      </c>
      <c r="BD1554" s="17">
        <v>0.13451349574735499</v>
      </c>
      <c r="BE1554" s="17">
        <v>0.25818136270523701</v>
      </c>
      <c r="BF1554" s="17">
        <v>0.26810438336800402</v>
      </c>
      <c r="BG1554" s="17">
        <v>0.22048147331846099</v>
      </c>
      <c r="BH1554" s="17">
        <v>0.24845032160052</v>
      </c>
      <c r="BI1554" s="17">
        <v>0.218222616856702</v>
      </c>
      <c r="BJ1554" s="17">
        <v>0.52699393142415896</v>
      </c>
      <c r="BK1554" s="17">
        <v>0.45226472559501202</v>
      </c>
      <c r="BL1554" s="17"/>
      <c r="BM1554" s="17">
        <v>0.40173080565111902</v>
      </c>
      <c r="BN1554" s="17">
        <v>0.23194924244496501</v>
      </c>
      <c r="BO1554" s="17">
        <v>0.241560052381005</v>
      </c>
      <c r="BP1554" s="17">
        <v>0.19215390098728399</v>
      </c>
      <c r="BQ1554" s="17">
        <v>0.134392085620376</v>
      </c>
      <c r="BR1554" s="17">
        <v>0.20807894325856499</v>
      </c>
      <c r="BS1554" s="17"/>
      <c r="BT1554" s="17">
        <v>0.28486781853476001</v>
      </c>
      <c r="BU1554" s="17">
        <v>0.19916302370841699</v>
      </c>
      <c r="BV1554" s="17"/>
      <c r="BW1554" s="17">
        <v>0.33531230844124099</v>
      </c>
      <c r="BX1554" s="17">
        <v>0.20391654593889599</v>
      </c>
      <c r="BY1554" s="17"/>
      <c r="BZ1554" s="17">
        <v>0.248760719582967</v>
      </c>
      <c r="CA1554" s="17">
        <v>0.20454714036985899</v>
      </c>
      <c r="CB1554" s="17">
        <v>0.496393730235412</v>
      </c>
      <c r="CC1554" s="17"/>
      <c r="CD1554" s="17">
        <v>0.243555901454375</v>
      </c>
      <c r="CE1554" s="17">
        <v>0.33420382046083602</v>
      </c>
      <c r="CF1554" s="17">
        <v>0.33725606336561798</v>
      </c>
      <c r="CG1554" s="17"/>
      <c r="CH1554" s="17">
        <v>0.22052322243689401</v>
      </c>
      <c r="CI1554" s="17">
        <v>0.31644709062986898</v>
      </c>
      <c r="CJ1554" s="17">
        <v>0.33528583769535297</v>
      </c>
      <c r="CK1554" s="17"/>
      <c r="CL1554" s="17">
        <v>0.24633212439412999</v>
      </c>
      <c r="CM1554" s="17">
        <v>0.26223226618950302</v>
      </c>
      <c r="CN1554" s="17"/>
      <c r="CO1554" s="17">
        <v>0.442468291747319</v>
      </c>
      <c r="CP1554" s="17">
        <v>0.26678470422280898</v>
      </c>
      <c r="CQ1554" s="17">
        <v>0.22232773724972801</v>
      </c>
      <c r="CR1554" s="17">
        <v>0.212051318895048</v>
      </c>
    </row>
    <row r="1555" spans="2:96" x14ac:dyDescent="0.25">
      <c r="B1555" t="s">
        <v>620</v>
      </c>
      <c r="C1555" s="17">
        <v>0.373215747671786</v>
      </c>
      <c r="D1555" s="17">
        <v>0.38132091468739299</v>
      </c>
      <c r="E1555" s="17">
        <v>0.36504045095660698</v>
      </c>
      <c r="F1555" s="17"/>
      <c r="G1555" s="17">
        <v>0.18533499025754299</v>
      </c>
      <c r="H1555" s="17">
        <v>0.24451547477357299</v>
      </c>
      <c r="I1555" s="17">
        <v>0.31344418784586098</v>
      </c>
      <c r="J1555" s="17">
        <v>0.39899081637836797</v>
      </c>
      <c r="K1555" s="17">
        <v>0.47962834880906802</v>
      </c>
      <c r="L1555" s="17">
        <v>0.559588071919637</v>
      </c>
      <c r="M1555" s="17"/>
      <c r="N1555" s="17">
        <v>0.393618173530288</v>
      </c>
      <c r="O1555" s="17">
        <v>0.37047658282476198</v>
      </c>
      <c r="P1555" s="17">
        <v>0.37470853024483303</v>
      </c>
      <c r="Q1555" s="17">
        <v>0.35016342397911598</v>
      </c>
      <c r="R1555" s="17"/>
      <c r="S1555" s="17">
        <v>0.25214678109959798</v>
      </c>
      <c r="T1555" s="17">
        <v>0.39593569229255599</v>
      </c>
      <c r="U1555" s="17">
        <v>0.47421801943493902</v>
      </c>
      <c r="V1555" s="17">
        <v>0.38262852272171</v>
      </c>
      <c r="W1555" s="17">
        <v>0.43195073808076501</v>
      </c>
      <c r="X1555" s="17">
        <v>0.34166395589524601</v>
      </c>
      <c r="Y1555" s="17">
        <v>0.355462467997881</v>
      </c>
      <c r="Z1555" s="17">
        <v>0.43052058604969501</v>
      </c>
      <c r="AA1555" s="17">
        <v>0.358608533209821</v>
      </c>
      <c r="AB1555" s="17">
        <v>0.40671366046034602</v>
      </c>
      <c r="AC1555" s="17">
        <v>0.41065240830914901</v>
      </c>
      <c r="AD1555" s="17">
        <v>0.36144569737513799</v>
      </c>
      <c r="AE1555" s="17"/>
      <c r="AF1555" s="17">
        <v>0.438831137475233</v>
      </c>
      <c r="AG1555" s="17">
        <v>0.30775200193042002</v>
      </c>
      <c r="AH1555" s="17">
        <v>0.472089629626264</v>
      </c>
      <c r="AI1555" s="17">
        <v>0.50197316080299104</v>
      </c>
      <c r="AJ1555" s="17">
        <v>0.33306056892498498</v>
      </c>
      <c r="AK1555" s="17"/>
      <c r="AL1555" s="17">
        <v>0.40420935235349198</v>
      </c>
      <c r="AM1555" s="17">
        <v>0.31286052686777799</v>
      </c>
      <c r="AN1555" s="17">
        <v>0.41632141074366302</v>
      </c>
      <c r="AO1555" s="17"/>
      <c r="AP1555" s="17">
        <v>0.36481701203953598</v>
      </c>
      <c r="AQ1555" s="17">
        <v>0.36854876261942898</v>
      </c>
      <c r="AR1555" s="17">
        <v>0.37203922312177401</v>
      </c>
      <c r="AS1555" s="17">
        <v>0.292961831527633</v>
      </c>
      <c r="AT1555" s="17">
        <v>0.33127439075534898</v>
      </c>
      <c r="AU1555" s="17"/>
      <c r="AV1555" s="17">
        <v>0.17717430870440201</v>
      </c>
      <c r="AW1555" s="17">
        <v>0.34131873436084398</v>
      </c>
      <c r="AX1555" s="17">
        <v>0.390347236741998</v>
      </c>
      <c r="AY1555" s="17">
        <v>0.38337554285472702</v>
      </c>
      <c r="AZ1555" s="17">
        <v>0.32976599582257099</v>
      </c>
      <c r="BA1555" s="17">
        <v>0.36232459475492301</v>
      </c>
      <c r="BB1555" s="17">
        <v>0.38813716832214801</v>
      </c>
      <c r="BC1555" s="17">
        <v>0.38637198944503998</v>
      </c>
      <c r="BD1555" s="17">
        <v>0.41762674647535097</v>
      </c>
      <c r="BE1555" s="17">
        <v>0.46236935362252002</v>
      </c>
      <c r="BF1555" s="17">
        <v>0.36960823372149199</v>
      </c>
      <c r="BG1555" s="17">
        <v>0.41254530532031902</v>
      </c>
      <c r="BH1555" s="17">
        <v>0.35834028749261299</v>
      </c>
      <c r="BI1555" s="17">
        <v>0.46301222312166002</v>
      </c>
      <c r="BJ1555" s="17">
        <v>0.18242660886231701</v>
      </c>
      <c r="BK1555" s="17">
        <v>0.36781966305610703</v>
      </c>
      <c r="BL1555" s="17"/>
      <c r="BM1555" s="17">
        <v>0.25300272888651398</v>
      </c>
      <c r="BN1555" s="17">
        <v>0.37842832521118203</v>
      </c>
      <c r="BO1555" s="17">
        <v>0.32670124679316898</v>
      </c>
      <c r="BP1555" s="17">
        <v>0.43329509109124498</v>
      </c>
      <c r="BQ1555" s="17">
        <v>0.50740759173412098</v>
      </c>
      <c r="BR1555" s="17">
        <v>0.48856305147734203</v>
      </c>
      <c r="BS1555" s="17"/>
      <c r="BT1555" s="17">
        <v>0.37130938867158497</v>
      </c>
      <c r="BU1555" s="17">
        <v>0.38228447217280698</v>
      </c>
      <c r="BV1555" s="17"/>
      <c r="BW1555" s="17">
        <v>0.316271860515144</v>
      </c>
      <c r="BX1555" s="17">
        <v>0.42870539781464301</v>
      </c>
      <c r="BY1555" s="17"/>
      <c r="BZ1555" s="17">
        <v>0.37379858804691302</v>
      </c>
      <c r="CA1555" s="17">
        <v>0.43272594263409497</v>
      </c>
      <c r="CB1555" s="17">
        <v>0.215590845307117</v>
      </c>
      <c r="CC1555" s="17"/>
      <c r="CD1555" s="17">
        <v>0.38581673771302699</v>
      </c>
      <c r="CE1555" s="17">
        <v>0.24680502100745699</v>
      </c>
      <c r="CF1555" s="17">
        <v>0.34400367522759301</v>
      </c>
      <c r="CG1555" s="17"/>
      <c r="CH1555" s="17">
        <v>0.40050311666261001</v>
      </c>
      <c r="CI1555" s="17">
        <v>0.28673524659434602</v>
      </c>
      <c r="CJ1555" s="17">
        <v>0.36704596816795199</v>
      </c>
      <c r="CK1555" s="17"/>
      <c r="CL1555" s="17">
        <v>0.43036376278299199</v>
      </c>
      <c r="CM1555" s="17">
        <v>0.31737515369429498</v>
      </c>
      <c r="CN1555" s="17"/>
      <c r="CO1555" s="17">
        <v>0.33058232240764301</v>
      </c>
      <c r="CP1555" s="17">
        <v>0.39788395840572399</v>
      </c>
      <c r="CQ1555" s="17">
        <v>0.38097210530347703</v>
      </c>
      <c r="CR1555" s="17">
        <v>0.326568529127441</v>
      </c>
    </row>
    <row r="1556" spans="2:96" x14ac:dyDescent="0.25">
      <c r="B1556" t="s">
        <v>275</v>
      </c>
      <c r="C1556" s="17">
        <v>-0.121178676061528</v>
      </c>
      <c r="D1556" s="17">
        <v>-9.3843663268983801E-2</v>
      </c>
      <c r="E1556" s="17">
        <v>-0.14841960361332901</v>
      </c>
      <c r="F1556" s="17"/>
      <c r="G1556" s="17">
        <v>0.32684544277265898</v>
      </c>
      <c r="H1556" s="17">
        <v>9.6499848595638496E-2</v>
      </c>
      <c r="I1556" s="17">
        <v>-3.0333932531581001E-3</v>
      </c>
      <c r="J1556" s="17">
        <v>-0.230469671370824</v>
      </c>
      <c r="K1556" s="17">
        <v>-0.30898182045359601</v>
      </c>
      <c r="L1556" s="17">
        <v>-0.47819648972642398</v>
      </c>
      <c r="M1556" s="17"/>
      <c r="N1556" s="17">
        <v>-9.7784837608061101E-2</v>
      </c>
      <c r="O1556" s="17">
        <v>-0.119728598544438</v>
      </c>
      <c r="P1556" s="17">
        <v>-0.13810192605149799</v>
      </c>
      <c r="Q1556" s="17">
        <v>-0.12773009852914499</v>
      </c>
      <c r="R1556" s="17"/>
      <c r="S1556" s="17">
        <v>8.6687448986105101E-2</v>
      </c>
      <c r="T1556" s="17">
        <v>-0.168777532841971</v>
      </c>
      <c r="U1556" s="17">
        <v>-0.29724824331150701</v>
      </c>
      <c r="V1556" s="17">
        <v>-0.13339700937956001</v>
      </c>
      <c r="W1556" s="17">
        <v>-0.21463262815888701</v>
      </c>
      <c r="X1556" s="17">
        <v>-7.9111318969649E-2</v>
      </c>
      <c r="Y1556" s="17">
        <v>-9.8867245636958895E-2</v>
      </c>
      <c r="Z1556" s="17">
        <v>-0.240432056163597</v>
      </c>
      <c r="AA1556" s="17">
        <v>-6.52292723577753E-2</v>
      </c>
      <c r="AB1556" s="17">
        <v>-0.18961386404460301</v>
      </c>
      <c r="AC1556" s="17">
        <v>-0.22439129050853199</v>
      </c>
      <c r="AD1556" s="17">
        <v>-1.51516917625394E-2</v>
      </c>
      <c r="AE1556" s="17"/>
      <c r="AF1556" s="17">
        <v>-0.230434328930326</v>
      </c>
      <c r="AG1556" s="17">
        <v>1.8015595062830899E-2</v>
      </c>
      <c r="AH1556" s="17">
        <v>-0.27251626411763302</v>
      </c>
      <c r="AI1556" s="17">
        <v>-0.28525509003850302</v>
      </c>
      <c r="AJ1556" s="17">
        <v>-0.18062099867565801</v>
      </c>
      <c r="AK1556" s="17"/>
      <c r="AL1556" s="17">
        <v>-0.13104834010955399</v>
      </c>
      <c r="AM1556" s="17">
        <v>7.2030364005085702E-3</v>
      </c>
      <c r="AN1556" s="17">
        <v>-0.18971193464750599</v>
      </c>
      <c r="AO1556" s="17"/>
      <c r="AP1556" s="17">
        <v>-0.14559212376684499</v>
      </c>
      <c r="AQ1556" s="17">
        <v>-0.13980288270063901</v>
      </c>
      <c r="AR1556" s="17">
        <v>-0.101991286476993</v>
      </c>
      <c r="AS1556" s="17">
        <v>0.10745114939471501</v>
      </c>
      <c r="AT1556" s="17">
        <v>6.0257648016321899E-2</v>
      </c>
      <c r="AU1556" s="17"/>
      <c r="AV1556" s="17">
        <v>3.85331821315993E-2</v>
      </c>
      <c r="AW1556" s="17">
        <v>-0.109134273005538</v>
      </c>
      <c r="AX1556" s="17">
        <v>-0.21070815297223899</v>
      </c>
      <c r="AY1556" s="17">
        <v>-0.116019012731697</v>
      </c>
      <c r="AZ1556" s="17">
        <v>-1.44649284585892E-2</v>
      </c>
      <c r="BA1556" s="17">
        <v>-0.121221183689939</v>
      </c>
      <c r="BB1556" s="17">
        <v>-0.134534757606804</v>
      </c>
      <c r="BC1556" s="17">
        <v>-0.13643174479667999</v>
      </c>
      <c r="BD1556" s="17">
        <v>-0.28311325072799598</v>
      </c>
      <c r="BE1556" s="17">
        <v>-0.20418799091728199</v>
      </c>
      <c r="BF1556" s="17">
        <v>-0.101503850353488</v>
      </c>
      <c r="BG1556" s="17">
        <v>-0.192063832001858</v>
      </c>
      <c r="BH1556" s="17">
        <v>-0.109889965892092</v>
      </c>
      <c r="BI1556" s="17">
        <v>-0.24478960626495799</v>
      </c>
      <c r="BJ1556" s="17">
        <v>0.34456732256184203</v>
      </c>
      <c r="BK1556" s="17">
        <v>8.4445062538905297E-2</v>
      </c>
      <c r="BL1556" s="17"/>
      <c r="BM1556" s="17">
        <v>0.14872807676460501</v>
      </c>
      <c r="BN1556" s="17">
        <v>-0.14647908276621599</v>
      </c>
      <c r="BO1556" s="17">
        <v>-8.5141194412164306E-2</v>
      </c>
      <c r="BP1556" s="17">
        <v>-0.24114119010396101</v>
      </c>
      <c r="BQ1556" s="17">
        <v>-0.37301550611374501</v>
      </c>
      <c r="BR1556" s="17">
        <v>-0.28048410821877701</v>
      </c>
      <c r="BS1556" s="17"/>
      <c r="BT1556" s="17">
        <v>-8.6441570136824505E-2</v>
      </c>
      <c r="BU1556" s="17">
        <v>-0.18312144846438999</v>
      </c>
      <c r="BV1556" s="17"/>
      <c r="BW1556" s="17">
        <v>1.9040447926097201E-2</v>
      </c>
      <c r="BX1556" s="17">
        <v>-0.22478885187574801</v>
      </c>
      <c r="BY1556" s="17"/>
      <c r="BZ1556" s="17">
        <v>-0.12503786846394599</v>
      </c>
      <c r="CA1556" s="17">
        <v>-0.22817880226423601</v>
      </c>
      <c r="CB1556" s="17">
        <v>0.28080288492829503</v>
      </c>
      <c r="CC1556" s="17"/>
      <c r="CD1556" s="17">
        <v>-0.14226083625865099</v>
      </c>
      <c r="CE1556" s="17">
        <v>8.7398799453379597E-2</v>
      </c>
      <c r="CF1556" s="17">
        <v>-6.7476118619746502E-3</v>
      </c>
      <c r="CG1556" s="17"/>
      <c r="CH1556" s="17">
        <v>-0.179979894225716</v>
      </c>
      <c r="CI1556" s="17">
        <v>2.9711844035522999E-2</v>
      </c>
      <c r="CJ1556" s="17">
        <v>-3.1760130472598999E-2</v>
      </c>
      <c r="CK1556" s="17"/>
      <c r="CL1556" s="17">
        <v>-0.18403163838886299</v>
      </c>
      <c r="CM1556" s="17">
        <v>-5.5142887504792203E-2</v>
      </c>
      <c r="CN1556" s="17"/>
      <c r="CO1556" s="17">
        <v>0.111885969339676</v>
      </c>
      <c r="CP1556" s="17">
        <v>-0.13109925418291599</v>
      </c>
      <c r="CQ1556" s="17">
        <v>-0.15864436805374901</v>
      </c>
      <c r="CR1556" s="17">
        <v>-0.114517210232393</v>
      </c>
    </row>
    <row r="1557" spans="2:96" x14ac:dyDescent="0.25">
      <c r="C1557" s="17"/>
      <c r="D1557" s="17"/>
      <c r="E1557" s="17"/>
      <c r="F1557" s="17"/>
      <c r="G1557" s="17"/>
      <c r="H1557" s="17"/>
      <c r="I1557" s="17"/>
      <c r="J1557" s="17"/>
      <c r="K1557" s="17"/>
      <c r="L1557" s="17"/>
      <c r="M1557" s="17"/>
      <c r="N1557" s="17"/>
      <c r="O1557" s="17"/>
      <c r="P1557" s="17"/>
      <c r="Q1557" s="17"/>
      <c r="R1557" s="17"/>
      <c r="S1557" s="17"/>
      <c r="T1557" s="17"/>
      <c r="U1557" s="17"/>
      <c r="V1557" s="17"/>
      <c r="W1557" s="17"/>
      <c r="X1557" s="17"/>
      <c r="Y1557" s="17"/>
      <c r="Z1557" s="17"/>
      <c r="AA1557" s="17"/>
      <c r="AB1557" s="17"/>
      <c r="AC1557" s="17"/>
      <c r="AD1557" s="17"/>
      <c r="AE1557" s="17"/>
      <c r="AF1557" s="17"/>
      <c r="AG1557" s="17"/>
      <c r="AH1557" s="17"/>
      <c r="AI1557" s="17"/>
      <c r="AJ1557" s="17"/>
      <c r="AK1557" s="17"/>
      <c r="AL1557" s="17"/>
      <c r="AM1557" s="17"/>
      <c r="AN1557" s="17"/>
      <c r="AO1557" s="17"/>
      <c r="AP1557" s="17"/>
      <c r="AQ1557" s="17"/>
      <c r="AR1557" s="17"/>
      <c r="AS1557" s="17"/>
      <c r="AT1557" s="17"/>
      <c r="AU1557" s="17"/>
      <c r="AV1557" s="17"/>
      <c r="AW1557" s="17"/>
      <c r="AX1557" s="17"/>
      <c r="AY1557" s="17"/>
      <c r="AZ1557" s="17"/>
      <c r="BA1557" s="17"/>
      <c r="BB1557" s="17"/>
      <c r="BC1557" s="17"/>
      <c r="BD1557" s="17"/>
      <c r="BE1557" s="17"/>
      <c r="BF1557" s="17"/>
      <c r="BG1557" s="17"/>
      <c r="BH1557" s="17"/>
      <c r="BI1557" s="17"/>
      <c r="BJ1557" s="17"/>
      <c r="BK1557" s="17"/>
      <c r="BL1557" s="17"/>
      <c r="BM1557" s="17"/>
      <c r="BN1557" s="17"/>
      <c r="BO1557" s="17"/>
      <c r="BP1557" s="17"/>
      <c r="BQ1557" s="17"/>
      <c r="BR1557" s="17"/>
      <c r="BS1557" s="17"/>
      <c r="BT1557" s="17"/>
      <c r="BU1557" s="17"/>
      <c r="BV1557" s="17"/>
      <c r="BW1557" s="17"/>
      <c r="BX1557" s="17"/>
      <c r="BY1557" s="17"/>
      <c r="BZ1557" s="17"/>
      <c r="CA1557" s="17"/>
      <c r="CB1557" s="17"/>
      <c r="CC1557" s="17"/>
      <c r="CD1557" s="17"/>
      <c r="CE1557" s="17"/>
      <c r="CF1557" s="17"/>
      <c r="CG1557" s="17"/>
      <c r="CH1557" s="17"/>
      <c r="CI1557" s="17"/>
      <c r="CJ1557" s="17"/>
      <c r="CK1557" s="17"/>
      <c r="CL1557" s="17"/>
      <c r="CM1557" s="17"/>
      <c r="CN1557" s="17"/>
      <c r="CO1557" s="17"/>
      <c r="CP1557" s="17"/>
      <c r="CQ1557" s="17"/>
      <c r="CR1557" s="17"/>
    </row>
    <row r="1558" spans="2:96" x14ac:dyDescent="0.25">
      <c r="B1558" s="6" t="s">
        <v>650</v>
      </c>
      <c r="C1558" s="17"/>
      <c r="D1558" s="17"/>
      <c r="E1558" s="17"/>
      <c r="F1558" s="17"/>
      <c r="G1558" s="17"/>
      <c r="H1558" s="17"/>
      <c r="I1558" s="17"/>
      <c r="J1558" s="17"/>
      <c r="K1558" s="17"/>
      <c r="L1558" s="17"/>
      <c r="M1558" s="17"/>
      <c r="N1558" s="17"/>
      <c r="O1558" s="17"/>
      <c r="P1558" s="17"/>
      <c r="Q1558" s="17"/>
      <c r="R1558" s="17"/>
      <c r="S1558" s="17"/>
      <c r="T1558" s="17"/>
      <c r="U1558" s="17"/>
      <c r="V1558" s="17"/>
      <c r="W1558" s="17"/>
      <c r="X1558" s="17"/>
      <c r="Y1558" s="17"/>
      <c r="Z1558" s="17"/>
      <c r="AA1558" s="17"/>
      <c r="AB1558" s="17"/>
      <c r="AC1558" s="17"/>
      <c r="AD1558" s="17"/>
      <c r="AE1558" s="17"/>
      <c r="AF1558" s="17"/>
      <c r="AG1558" s="17"/>
      <c r="AH1558" s="17"/>
      <c r="AI1558" s="17"/>
      <c r="AJ1558" s="17"/>
      <c r="AK1558" s="17"/>
      <c r="AL1558" s="17"/>
      <c r="AM1558" s="17"/>
      <c r="AN1558" s="17"/>
      <c r="AO1558" s="17"/>
      <c r="AP1558" s="17"/>
      <c r="AQ1558" s="17"/>
      <c r="AR1558" s="17"/>
      <c r="AS1558" s="17"/>
      <c r="AT1558" s="17"/>
      <c r="AU1558" s="17"/>
      <c r="AV1558" s="17"/>
      <c r="AW1558" s="17"/>
      <c r="AX1558" s="17"/>
      <c r="AY1558" s="17"/>
      <c r="AZ1558" s="17"/>
      <c r="BA1558" s="17"/>
      <c r="BB1558" s="17"/>
      <c r="BC1558" s="17"/>
      <c r="BD1558" s="17"/>
      <c r="BE1558" s="17"/>
      <c r="BF1558" s="17"/>
      <c r="BG1558" s="17"/>
      <c r="BH1558" s="17"/>
      <c r="BI1558" s="17"/>
      <c r="BJ1558" s="17"/>
      <c r="BK1558" s="17"/>
      <c r="BL1558" s="17"/>
      <c r="BM1558" s="17"/>
      <c r="BN1558" s="17"/>
      <c r="BO1558" s="17"/>
      <c r="BP1558" s="17"/>
      <c r="BQ1558" s="17"/>
      <c r="BR1558" s="17"/>
      <c r="BS1558" s="17"/>
      <c r="BT1558" s="17"/>
      <c r="BU1558" s="17"/>
      <c r="BV1558" s="17"/>
      <c r="BW1558" s="17"/>
      <c r="BX1558" s="17"/>
      <c r="BY1558" s="17"/>
      <c r="BZ1558" s="17"/>
      <c r="CA1558" s="17"/>
      <c r="CB1558" s="17"/>
      <c r="CC1558" s="17"/>
      <c r="CD1558" s="17"/>
      <c r="CE1558" s="17"/>
      <c r="CF1558" s="17"/>
      <c r="CG1558" s="17"/>
      <c r="CH1558" s="17"/>
      <c r="CI1558" s="17"/>
      <c r="CJ1558" s="17"/>
      <c r="CK1558" s="17"/>
      <c r="CL1558" s="17"/>
      <c r="CM1558" s="17"/>
      <c r="CN1558" s="17"/>
      <c r="CO1558" s="17"/>
      <c r="CP1558" s="17"/>
      <c r="CQ1558" s="17"/>
      <c r="CR1558" s="17"/>
    </row>
    <row r="1559" spans="2:96" x14ac:dyDescent="0.25">
      <c r="B1559" s="24" t="s">
        <v>651</v>
      </c>
      <c r="C1559" s="17"/>
      <c r="D1559" s="17"/>
      <c r="E1559" s="17"/>
      <c r="F1559" s="17"/>
      <c r="G1559" s="17"/>
      <c r="H1559" s="17"/>
      <c r="I1559" s="17"/>
      <c r="J1559" s="17"/>
      <c r="K1559" s="17"/>
      <c r="L1559" s="17"/>
      <c r="M1559" s="17"/>
      <c r="N1559" s="17"/>
      <c r="O1559" s="17"/>
      <c r="P1559" s="17"/>
      <c r="Q1559" s="17"/>
      <c r="R1559" s="17"/>
      <c r="S1559" s="17"/>
      <c r="T1559" s="17"/>
      <c r="U1559" s="17"/>
      <c r="V1559" s="17"/>
      <c r="W1559" s="17"/>
      <c r="X1559" s="17"/>
      <c r="Y1559" s="17"/>
      <c r="Z1559" s="17"/>
      <c r="AA1559" s="17"/>
      <c r="AB1559" s="17"/>
      <c r="AC1559" s="17"/>
      <c r="AD1559" s="17"/>
      <c r="AE1559" s="17"/>
      <c r="AF1559" s="17"/>
      <c r="AG1559" s="17"/>
      <c r="AH1559" s="17"/>
      <c r="AI1559" s="17"/>
      <c r="AJ1559" s="17"/>
      <c r="AK1559" s="17"/>
      <c r="AL1559" s="17"/>
      <c r="AM1559" s="17"/>
      <c r="AN1559" s="17"/>
      <c r="AO1559" s="17"/>
      <c r="AP1559" s="17"/>
      <c r="AQ1559" s="17"/>
      <c r="AR1559" s="17"/>
      <c r="AS1559" s="17"/>
      <c r="AT1559" s="17"/>
      <c r="AU1559" s="17"/>
      <c r="AV1559" s="17"/>
      <c r="AW1559" s="17"/>
      <c r="AX1559" s="17"/>
      <c r="AY1559" s="17"/>
      <c r="AZ1559" s="17"/>
      <c r="BA1559" s="17"/>
      <c r="BB1559" s="17"/>
      <c r="BC1559" s="17"/>
      <c r="BD1559" s="17"/>
      <c r="BE1559" s="17"/>
      <c r="BF1559" s="17"/>
      <c r="BG1559" s="17"/>
      <c r="BH1559" s="17"/>
      <c r="BI1559" s="17"/>
      <c r="BJ1559" s="17"/>
      <c r="BK1559" s="17"/>
      <c r="BL1559" s="17"/>
      <c r="BM1559" s="17"/>
      <c r="BN1559" s="17"/>
      <c r="BO1559" s="17"/>
      <c r="BP1559" s="17"/>
      <c r="BQ1559" s="17"/>
      <c r="BR1559" s="17"/>
      <c r="BS1559" s="17"/>
      <c r="BT1559" s="17"/>
      <c r="BU1559" s="17"/>
      <c r="BV1559" s="17"/>
      <c r="BW1559" s="17"/>
      <c r="BX1559" s="17"/>
      <c r="BY1559" s="17"/>
      <c r="BZ1559" s="17"/>
      <c r="CA1559" s="17"/>
      <c r="CB1559" s="17"/>
      <c r="CC1559" s="17"/>
      <c r="CD1559" s="17"/>
      <c r="CE1559" s="17"/>
      <c r="CF1559" s="17"/>
      <c r="CG1559" s="17"/>
      <c r="CH1559" s="17"/>
      <c r="CI1559" s="17"/>
      <c r="CJ1559" s="17"/>
      <c r="CK1559" s="17"/>
      <c r="CL1559" s="17"/>
      <c r="CM1559" s="17"/>
      <c r="CN1559" s="17"/>
      <c r="CO1559" s="17"/>
      <c r="CP1559" s="17"/>
      <c r="CQ1559" s="17"/>
      <c r="CR1559" s="17"/>
    </row>
    <row r="1560" spans="2:96" x14ac:dyDescent="0.25">
      <c r="B1560" t="s">
        <v>642</v>
      </c>
      <c r="C1560" s="17">
        <v>0.36870873201820198</v>
      </c>
      <c r="D1560" s="17">
        <v>0.34135306966416901</v>
      </c>
      <c r="E1560" s="17">
        <v>0.403174756985756</v>
      </c>
      <c r="F1560" s="17"/>
      <c r="G1560" s="17">
        <v>0.37013478246922998</v>
      </c>
      <c r="H1560" s="17">
        <v>0.39207490904846598</v>
      </c>
      <c r="I1560" s="17">
        <v>0.32591566659858701</v>
      </c>
      <c r="J1560" s="17">
        <v>0.30316951633203298</v>
      </c>
      <c r="K1560" s="17">
        <v>0.39692126013998502</v>
      </c>
      <c r="L1560" s="17">
        <v>0.48528177638064202</v>
      </c>
      <c r="M1560" s="17"/>
      <c r="N1560" s="17">
        <v>0.38047753962528802</v>
      </c>
      <c r="O1560" s="17">
        <v>0.33765914177197698</v>
      </c>
      <c r="P1560" s="17">
        <v>0.38337958968761199</v>
      </c>
      <c r="Q1560" s="17">
        <v>0.37496248520122699</v>
      </c>
      <c r="R1560" s="17"/>
      <c r="S1560" s="17">
        <v>0.40419383576463402</v>
      </c>
      <c r="T1560" s="17">
        <v>0.33480850611632601</v>
      </c>
      <c r="U1560" s="17">
        <v>0.26615691971493899</v>
      </c>
      <c r="V1560" s="17">
        <v>0.42099750392565699</v>
      </c>
      <c r="W1560" s="17">
        <v>0.33302320330643298</v>
      </c>
      <c r="X1560" s="17">
        <v>0.27927539098384202</v>
      </c>
      <c r="Y1560" s="17">
        <v>0.42042143920790898</v>
      </c>
      <c r="Z1560" s="17">
        <v>0.30235263023903503</v>
      </c>
      <c r="AA1560" s="17">
        <v>0.37519845728502199</v>
      </c>
      <c r="AB1560" s="17">
        <v>0.402035986310394</v>
      </c>
      <c r="AC1560" s="17">
        <v>0.30097244530446998</v>
      </c>
      <c r="AD1560" s="17">
        <v>0.50587349781282298</v>
      </c>
      <c r="AE1560" s="17"/>
      <c r="AF1560" s="17">
        <v>0.380266511392026</v>
      </c>
      <c r="AG1560" s="17">
        <v>0.35861074372802398</v>
      </c>
      <c r="AH1560" s="17">
        <v>0.472083463153528</v>
      </c>
      <c r="AI1560" s="17">
        <v>0</v>
      </c>
      <c r="AJ1560" s="17">
        <v>0.301495274207216</v>
      </c>
      <c r="AK1560" s="17"/>
      <c r="AL1560" s="17">
        <v>0.31998888424718702</v>
      </c>
      <c r="AM1560" s="17">
        <v>0.39075688328239699</v>
      </c>
      <c r="AN1560" s="17">
        <v>0.38110694832179798</v>
      </c>
      <c r="AO1560" s="17"/>
      <c r="AP1560" s="17">
        <v>0.390512355683587</v>
      </c>
      <c r="AQ1560" s="17">
        <v>0.38014611103318202</v>
      </c>
      <c r="AR1560" s="17">
        <v>0.33417730175020399</v>
      </c>
      <c r="AS1560" s="17">
        <v>0.343037075593915</v>
      </c>
      <c r="AT1560" s="17">
        <v>0.12989622412608401</v>
      </c>
      <c r="AU1560" s="17"/>
      <c r="AV1560" s="17">
        <v>0</v>
      </c>
      <c r="AW1560" s="17">
        <v>0.50680112450218995</v>
      </c>
      <c r="AX1560" s="17">
        <v>0.58910735256046698</v>
      </c>
      <c r="AY1560" s="17">
        <v>0.38422844116161198</v>
      </c>
      <c r="AZ1560" s="17">
        <v>0.38532943208544401</v>
      </c>
      <c r="BA1560" s="17">
        <v>0.324379767353489</v>
      </c>
      <c r="BB1560" s="17">
        <v>0.20757651372283301</v>
      </c>
      <c r="BC1560" s="17">
        <v>0.32675671876034501</v>
      </c>
      <c r="BD1560" s="17">
        <v>0.20133912741059001</v>
      </c>
      <c r="BE1560" s="17">
        <v>0.16753668281554299</v>
      </c>
      <c r="BF1560" s="17">
        <v>0.37937009019069501</v>
      </c>
      <c r="BG1560" s="17">
        <v>0.32433726286978598</v>
      </c>
      <c r="BH1560" s="17">
        <v>0.60725522563116696</v>
      </c>
      <c r="BI1560" s="17">
        <v>0.57759443708511704</v>
      </c>
      <c r="BJ1560" s="17">
        <v>0.73680833712871097</v>
      </c>
      <c r="BK1560" s="17">
        <v>0.23932481992193599</v>
      </c>
      <c r="BL1560" s="17"/>
      <c r="BM1560" s="17">
        <v>0.35917546341899398</v>
      </c>
      <c r="BN1560" s="17">
        <v>0.38970333550317099</v>
      </c>
      <c r="BO1560" s="17">
        <v>0.29455210933818199</v>
      </c>
      <c r="BP1560" s="17">
        <v>0.40178829117183501</v>
      </c>
      <c r="BQ1560" s="17">
        <v>0.50844138846784004</v>
      </c>
      <c r="BR1560" s="17">
        <v>0.25671361006826698</v>
      </c>
      <c r="BS1560" s="17"/>
      <c r="BT1560" s="17">
        <v>0.34019025584771401</v>
      </c>
      <c r="BU1560" s="17">
        <v>0.43354315383180497</v>
      </c>
      <c r="BV1560" s="17"/>
      <c r="BW1560" s="17">
        <v>0.39473138337886599</v>
      </c>
      <c r="BX1560" s="17">
        <v>0.368377211754153</v>
      </c>
      <c r="BY1560" s="17"/>
      <c r="BZ1560" s="17">
        <v>0.38008110802626499</v>
      </c>
      <c r="CA1560" s="17">
        <v>0.26719771146659599</v>
      </c>
      <c r="CB1560" s="17">
        <v>0.41412896004329097</v>
      </c>
      <c r="CC1560" s="17"/>
      <c r="CD1560" s="17">
        <v>0.372876699370914</v>
      </c>
      <c r="CE1560" s="17">
        <v>0.412359997441471</v>
      </c>
      <c r="CF1560" s="17">
        <v>0.40829395858489698</v>
      </c>
      <c r="CG1560" s="17"/>
      <c r="CH1560" s="17">
        <v>0.37163721936501398</v>
      </c>
      <c r="CI1560" s="17">
        <v>0.360317010839459</v>
      </c>
      <c r="CJ1560" s="17">
        <v>0.338501363383725</v>
      </c>
      <c r="CK1560" s="17"/>
      <c r="CL1560" s="17">
        <v>0.35278138374680001</v>
      </c>
      <c r="CM1560" s="17">
        <v>0.37787380963606698</v>
      </c>
      <c r="CN1560" s="17"/>
      <c r="CO1560" s="17">
        <v>0.29841990776157501</v>
      </c>
      <c r="CP1560" s="17">
        <v>0.42399356677767702</v>
      </c>
      <c r="CQ1560" s="17">
        <v>0.306138051441876</v>
      </c>
      <c r="CR1560" s="17">
        <v>0.41773778281216301</v>
      </c>
    </row>
    <row r="1561" spans="2:96" x14ac:dyDescent="0.25">
      <c r="B1561" t="s">
        <v>643</v>
      </c>
      <c r="C1561" s="17">
        <v>0.29489596861434503</v>
      </c>
      <c r="D1561" s="17">
        <v>0.30403830938050702</v>
      </c>
      <c r="E1561" s="17">
        <v>0.285772114528351</v>
      </c>
      <c r="F1561" s="17"/>
      <c r="G1561" s="17">
        <v>0.25895735513052398</v>
      </c>
      <c r="H1561" s="17">
        <v>0.37879586952830802</v>
      </c>
      <c r="I1561" s="17">
        <v>0.21389497788745301</v>
      </c>
      <c r="J1561" s="17">
        <v>0.265904250362963</v>
      </c>
      <c r="K1561" s="17">
        <v>0.38178820668846802</v>
      </c>
      <c r="L1561" s="17">
        <v>0.33196887217482202</v>
      </c>
      <c r="M1561" s="17"/>
      <c r="N1561" s="17">
        <v>0.31596314033433998</v>
      </c>
      <c r="O1561" s="17">
        <v>0.29423806126412599</v>
      </c>
      <c r="P1561" s="17">
        <v>0.28503779416131902</v>
      </c>
      <c r="Q1561" s="17">
        <v>0.27465917267733198</v>
      </c>
      <c r="R1561" s="17"/>
      <c r="S1561" s="17">
        <v>0.30253746886695598</v>
      </c>
      <c r="T1561" s="17">
        <v>0.283417354020221</v>
      </c>
      <c r="U1561" s="17">
        <v>0.10753432597736499</v>
      </c>
      <c r="V1561" s="17">
        <v>0.40487633640429499</v>
      </c>
      <c r="W1561" s="17">
        <v>0.40234771364522798</v>
      </c>
      <c r="X1561" s="17">
        <v>0.33002429214057299</v>
      </c>
      <c r="Y1561" s="17">
        <v>0.208133669752814</v>
      </c>
      <c r="Z1561" s="17">
        <v>0.50528139817572804</v>
      </c>
      <c r="AA1561" s="17">
        <v>0.235490377836683</v>
      </c>
      <c r="AB1561" s="17">
        <v>0.312665448889902</v>
      </c>
      <c r="AC1561" s="17">
        <v>0.122895446507488</v>
      </c>
      <c r="AD1561" s="17">
        <v>0.39044660367794198</v>
      </c>
      <c r="AE1561" s="17"/>
      <c r="AF1561" s="17">
        <v>0.292040328458058</v>
      </c>
      <c r="AG1561" s="17">
        <v>0.29386100868542098</v>
      </c>
      <c r="AH1561" s="17">
        <v>0.26192903826866198</v>
      </c>
      <c r="AI1561" s="17">
        <v>0.45660701153830002</v>
      </c>
      <c r="AJ1561" s="17">
        <v>0.16131835303530001</v>
      </c>
      <c r="AK1561" s="17"/>
      <c r="AL1561" s="17">
        <v>0.29310820565464402</v>
      </c>
      <c r="AM1561" s="17">
        <v>0.31366793521837699</v>
      </c>
      <c r="AN1561" s="17">
        <v>0.29115379469112301</v>
      </c>
      <c r="AO1561" s="17"/>
      <c r="AP1561" s="17">
        <v>0.34207296835290601</v>
      </c>
      <c r="AQ1561" s="17">
        <v>0.19002708940981999</v>
      </c>
      <c r="AR1561" s="17">
        <v>0.32979280245824999</v>
      </c>
      <c r="AS1561" s="17">
        <v>0.356764064643871</v>
      </c>
      <c r="AT1561" s="17">
        <v>0.12989622412608401</v>
      </c>
      <c r="AU1561" s="17"/>
      <c r="AV1561" s="17">
        <v>0</v>
      </c>
      <c r="AW1561" s="17">
        <v>0.30393272210497002</v>
      </c>
      <c r="AX1561" s="17">
        <v>0.35987337213412401</v>
      </c>
      <c r="AY1561" s="17">
        <v>0.22494050116514999</v>
      </c>
      <c r="AZ1561" s="17">
        <v>0.39426020865619199</v>
      </c>
      <c r="BA1561" s="17">
        <v>0.208266926483892</v>
      </c>
      <c r="BB1561" s="17">
        <v>0.34692012520286297</v>
      </c>
      <c r="BC1561" s="17">
        <v>0.37985688184195798</v>
      </c>
      <c r="BD1561" s="17">
        <v>0.26068268813891998</v>
      </c>
      <c r="BE1561" s="17">
        <v>0.230402741336001</v>
      </c>
      <c r="BF1561" s="17">
        <v>0.44225774694528502</v>
      </c>
      <c r="BG1561" s="17">
        <v>0.23217203599421099</v>
      </c>
      <c r="BH1561" s="17">
        <v>0.30924764948321698</v>
      </c>
      <c r="BI1561" s="17">
        <v>0.19475116627410199</v>
      </c>
      <c r="BJ1561" s="17">
        <v>0.14871929223663699</v>
      </c>
      <c r="BK1561" s="17">
        <v>0.25769032528488001</v>
      </c>
      <c r="BL1561" s="17"/>
      <c r="BM1561" s="17">
        <v>0.34256093163067503</v>
      </c>
      <c r="BN1561" s="17">
        <v>0.31348247191918999</v>
      </c>
      <c r="BO1561" s="17">
        <v>0.204936260730153</v>
      </c>
      <c r="BP1561" s="17">
        <v>0.29761206881074198</v>
      </c>
      <c r="BQ1561" s="17">
        <v>0.113319607335039</v>
      </c>
      <c r="BR1561" s="17">
        <v>0.298940797476686</v>
      </c>
      <c r="BS1561" s="17"/>
      <c r="BT1561" s="17">
        <v>0.29827845684945897</v>
      </c>
      <c r="BU1561" s="17">
        <v>0.28774822047244197</v>
      </c>
      <c r="BV1561" s="17"/>
      <c r="BW1561" s="17">
        <v>0.32575873445723902</v>
      </c>
      <c r="BX1561" s="17">
        <v>0.24550498283536001</v>
      </c>
      <c r="BY1561" s="17"/>
      <c r="BZ1561" s="17">
        <v>0.29505230041907099</v>
      </c>
      <c r="CA1561" s="17">
        <v>0.26094662674608599</v>
      </c>
      <c r="CB1561" s="17">
        <v>0.319423986670551</v>
      </c>
      <c r="CC1561" s="17"/>
      <c r="CD1561" s="17">
        <v>0.30357359071152201</v>
      </c>
      <c r="CE1561" s="17">
        <v>0.32119425531439499</v>
      </c>
      <c r="CF1561" s="17">
        <v>0.20809861474386901</v>
      </c>
      <c r="CG1561" s="17"/>
      <c r="CH1561" s="17">
        <v>0.272965555632253</v>
      </c>
      <c r="CI1561" s="17">
        <v>0.32117387670897002</v>
      </c>
      <c r="CJ1561" s="17">
        <v>0.37914793040936601</v>
      </c>
      <c r="CK1561" s="17"/>
      <c r="CL1561" s="17">
        <v>0.28387502549628002</v>
      </c>
      <c r="CM1561" s="17">
        <v>0.31020383613336699</v>
      </c>
      <c r="CN1561" s="17"/>
      <c r="CO1561" s="17">
        <v>0.37126446118190098</v>
      </c>
      <c r="CP1561" s="17">
        <v>0.27836219226569198</v>
      </c>
      <c r="CQ1561" s="17">
        <v>0.31238109244838003</v>
      </c>
      <c r="CR1561" s="17">
        <v>0.24065236630977199</v>
      </c>
    </row>
    <row r="1562" spans="2:96" x14ac:dyDescent="0.25">
      <c r="B1562" t="s">
        <v>644</v>
      </c>
      <c r="C1562" s="17">
        <v>0.246744493753389</v>
      </c>
      <c r="D1562" s="17">
        <v>0.26925292197300499</v>
      </c>
      <c r="E1562" s="17">
        <v>0.21969200589371399</v>
      </c>
      <c r="F1562" s="17"/>
      <c r="G1562" s="17">
        <v>0.289019665504819</v>
      </c>
      <c r="H1562" s="17">
        <v>0.13980952928548501</v>
      </c>
      <c r="I1562" s="17">
        <v>0.272863306740666</v>
      </c>
      <c r="J1562" s="17">
        <v>0.24804207626484701</v>
      </c>
      <c r="K1562" s="17">
        <v>0.32180151534430002</v>
      </c>
      <c r="L1562" s="17">
        <v>0.251706532730192</v>
      </c>
      <c r="M1562" s="17"/>
      <c r="N1562" s="17">
        <v>0.28524892826495002</v>
      </c>
      <c r="O1562" s="17">
        <v>0.227834463183024</v>
      </c>
      <c r="P1562" s="17">
        <v>0.19371414679646601</v>
      </c>
      <c r="Q1562" s="17">
        <v>0.26345390262990298</v>
      </c>
      <c r="R1562" s="17"/>
      <c r="S1562" s="17">
        <v>0.209519052184343</v>
      </c>
      <c r="T1562" s="17">
        <v>0.26745101512338598</v>
      </c>
      <c r="U1562" s="17">
        <v>0.15565276891228899</v>
      </c>
      <c r="V1562" s="17">
        <v>0.27600804472896201</v>
      </c>
      <c r="W1562" s="17">
        <v>0.52077496561472802</v>
      </c>
      <c r="X1562" s="17">
        <v>0.28699182889356001</v>
      </c>
      <c r="Y1562" s="17">
        <v>0.16528109856443901</v>
      </c>
      <c r="Z1562" s="17">
        <v>0.37424700633303998</v>
      </c>
      <c r="AA1562" s="17">
        <v>0.272665325614665</v>
      </c>
      <c r="AB1562" s="17">
        <v>0.206473948825457</v>
      </c>
      <c r="AC1562" s="17">
        <v>0.124268290676067</v>
      </c>
      <c r="AD1562" s="17">
        <v>9.8702675333051604E-2</v>
      </c>
      <c r="AE1562" s="17"/>
      <c r="AF1562" s="17">
        <v>0.25917681471023302</v>
      </c>
      <c r="AG1562" s="17">
        <v>0.286570476315539</v>
      </c>
      <c r="AH1562" s="17">
        <v>0.40131436064808201</v>
      </c>
      <c r="AI1562" s="17">
        <v>0.38062491839410301</v>
      </c>
      <c r="AJ1562" s="17">
        <v>0.21541046027164801</v>
      </c>
      <c r="AK1562" s="17"/>
      <c r="AL1562" s="17">
        <v>0.278270322716197</v>
      </c>
      <c r="AM1562" s="17">
        <v>0.25820911655892498</v>
      </c>
      <c r="AN1562" s="17">
        <v>0.370979944939343</v>
      </c>
      <c r="AO1562" s="17"/>
      <c r="AP1562" s="17">
        <v>0.28604050747240101</v>
      </c>
      <c r="AQ1562" s="17">
        <v>0.19202696151590701</v>
      </c>
      <c r="AR1562" s="17">
        <v>0.234127288701763</v>
      </c>
      <c r="AS1562" s="17">
        <v>0.29476166477520899</v>
      </c>
      <c r="AT1562" s="17">
        <v>0.17979038461419899</v>
      </c>
      <c r="AU1562" s="17"/>
      <c r="AV1562" s="17">
        <v>0</v>
      </c>
      <c r="AW1562" s="17">
        <v>0.23517329247676499</v>
      </c>
      <c r="AX1562" s="17">
        <v>0.19719241142483401</v>
      </c>
      <c r="AY1562" s="17">
        <v>0.230396031690589</v>
      </c>
      <c r="AZ1562" s="17">
        <v>0.25336198415890399</v>
      </c>
      <c r="BA1562" s="17">
        <v>0.321494171770764</v>
      </c>
      <c r="BB1562" s="17">
        <v>0.249268088804629</v>
      </c>
      <c r="BC1562" s="17">
        <v>0.28125372162729201</v>
      </c>
      <c r="BD1562" s="17">
        <v>0.18694652231032699</v>
      </c>
      <c r="BE1562" s="17">
        <v>0.15421121159156401</v>
      </c>
      <c r="BF1562" s="17">
        <v>0.13286236390138401</v>
      </c>
      <c r="BG1562" s="17">
        <v>0.26312710180447701</v>
      </c>
      <c r="BH1562" s="17">
        <v>0.26687924695857801</v>
      </c>
      <c r="BI1562" s="17">
        <v>9.0759894491189194E-2</v>
      </c>
      <c r="BJ1562" s="17">
        <v>0.27517250151922501</v>
      </c>
      <c r="BK1562" s="17">
        <v>0.37109917511271701</v>
      </c>
      <c r="BL1562" s="17"/>
      <c r="BM1562" s="17">
        <v>0.22765644111312999</v>
      </c>
      <c r="BN1562" s="17">
        <v>0.234094020911947</v>
      </c>
      <c r="BO1562" s="17">
        <v>0.26883876045775801</v>
      </c>
      <c r="BP1562" s="17">
        <v>0.30654483001243099</v>
      </c>
      <c r="BQ1562" s="17">
        <v>0.19962762382430799</v>
      </c>
      <c r="BR1562" s="17">
        <v>0.26744126212657698</v>
      </c>
      <c r="BS1562" s="17"/>
      <c r="BT1562" s="17">
        <v>0.25306148751253099</v>
      </c>
      <c r="BU1562" s="17">
        <v>0.24839989502812401</v>
      </c>
      <c r="BV1562" s="17"/>
      <c r="BW1562" s="17">
        <v>0.25053761089916599</v>
      </c>
      <c r="BX1562" s="17">
        <v>0.25181907859897401</v>
      </c>
      <c r="BY1562" s="17"/>
      <c r="BZ1562" s="17">
        <v>0.259401232542392</v>
      </c>
      <c r="CA1562" s="17">
        <v>0.20255090187612301</v>
      </c>
      <c r="CB1562" s="17">
        <v>0.17400280523005801</v>
      </c>
      <c r="CC1562" s="17"/>
      <c r="CD1562" s="17">
        <v>0.235983444771735</v>
      </c>
      <c r="CE1562" s="17">
        <v>0.27528670952958201</v>
      </c>
      <c r="CF1562" s="17">
        <v>0.339693161912481</v>
      </c>
      <c r="CG1562" s="17"/>
      <c r="CH1562" s="17">
        <v>0.247951313606082</v>
      </c>
      <c r="CI1562" s="17">
        <v>0.19262349071555801</v>
      </c>
      <c r="CJ1562" s="17">
        <v>0.38079384286076301</v>
      </c>
      <c r="CK1562" s="17"/>
      <c r="CL1562" s="17">
        <v>0.27847744116300899</v>
      </c>
      <c r="CM1562" s="17">
        <v>0.215506806961825</v>
      </c>
      <c r="CN1562" s="17"/>
      <c r="CO1562" s="17">
        <v>0.28799319511447502</v>
      </c>
      <c r="CP1562" s="17">
        <v>0.24005897639885099</v>
      </c>
      <c r="CQ1562" s="17">
        <v>0.25541064837311001</v>
      </c>
      <c r="CR1562" s="17">
        <v>0.21364613411007599</v>
      </c>
    </row>
    <row r="1563" spans="2:96" x14ac:dyDescent="0.25">
      <c r="B1563" t="s">
        <v>645</v>
      </c>
      <c r="C1563" s="17">
        <v>0.239054991409029</v>
      </c>
      <c r="D1563" s="17">
        <v>0.25006296226465902</v>
      </c>
      <c r="E1563" s="17">
        <v>0.226958306443556</v>
      </c>
      <c r="F1563" s="17"/>
      <c r="G1563" s="17">
        <v>0.26004322385356299</v>
      </c>
      <c r="H1563" s="17">
        <v>0.21621247485967601</v>
      </c>
      <c r="I1563" s="17">
        <v>0.256877672453102</v>
      </c>
      <c r="J1563" s="17">
        <v>0.23192999469891701</v>
      </c>
      <c r="K1563" s="17">
        <v>0.21708630405687601</v>
      </c>
      <c r="L1563" s="17">
        <v>0.21810222955724801</v>
      </c>
      <c r="M1563" s="17"/>
      <c r="N1563" s="17">
        <v>0.20728654103854299</v>
      </c>
      <c r="O1563" s="17">
        <v>0.24644445042976201</v>
      </c>
      <c r="P1563" s="17">
        <v>0.25591303416938099</v>
      </c>
      <c r="Q1563" s="17">
        <v>0.26012197328530501</v>
      </c>
      <c r="R1563" s="17"/>
      <c r="S1563" s="17">
        <v>0.21667519684436401</v>
      </c>
      <c r="T1563" s="17">
        <v>0.23290641587945499</v>
      </c>
      <c r="U1563" s="17">
        <v>0.13843581441054201</v>
      </c>
      <c r="V1563" s="17">
        <v>0.2504604277627</v>
      </c>
      <c r="W1563" s="17">
        <v>0.28210350716899601</v>
      </c>
      <c r="X1563" s="17">
        <v>0.27546295298736201</v>
      </c>
      <c r="Y1563" s="17">
        <v>0.28118940401739401</v>
      </c>
      <c r="Z1563" s="17">
        <v>0.46988007604187398</v>
      </c>
      <c r="AA1563" s="17">
        <v>0.22303510141805499</v>
      </c>
      <c r="AB1563" s="17">
        <v>0.164232154296514</v>
      </c>
      <c r="AC1563" s="17">
        <v>0.26472288559624801</v>
      </c>
      <c r="AD1563" s="17">
        <v>0.240803017216947</v>
      </c>
      <c r="AE1563" s="17"/>
      <c r="AF1563" s="17">
        <v>0.223367802409107</v>
      </c>
      <c r="AG1563" s="17">
        <v>0.257324362763374</v>
      </c>
      <c r="AH1563" s="17">
        <v>0.32588992966254599</v>
      </c>
      <c r="AI1563" s="17">
        <v>0.220545044145948</v>
      </c>
      <c r="AJ1563" s="17">
        <v>0.22749281041157701</v>
      </c>
      <c r="AK1563" s="17"/>
      <c r="AL1563" s="17">
        <v>0.234184249811769</v>
      </c>
      <c r="AM1563" s="17">
        <v>0.25892074114918801</v>
      </c>
      <c r="AN1563" s="17">
        <v>0.25850794326691701</v>
      </c>
      <c r="AO1563" s="17"/>
      <c r="AP1563" s="17">
        <v>0.22559995719823001</v>
      </c>
      <c r="AQ1563" s="17">
        <v>0.18425239045344499</v>
      </c>
      <c r="AR1563" s="17">
        <v>0.28010555258294301</v>
      </c>
      <c r="AS1563" s="17">
        <v>0.23450180001916399</v>
      </c>
      <c r="AT1563" s="17">
        <v>0.21796008950134199</v>
      </c>
      <c r="AU1563" s="17"/>
      <c r="AV1563" s="17">
        <v>0</v>
      </c>
      <c r="AW1563" s="17">
        <v>7.5628562621866596E-2</v>
      </c>
      <c r="AX1563" s="17">
        <v>0.199093080129147</v>
      </c>
      <c r="AY1563" s="17">
        <v>0.32895809440389301</v>
      </c>
      <c r="AZ1563" s="17">
        <v>0.29476532187021498</v>
      </c>
      <c r="BA1563" s="17">
        <v>0.22601491713124</v>
      </c>
      <c r="BB1563" s="17">
        <v>0.22518978556521199</v>
      </c>
      <c r="BC1563" s="17">
        <v>0.27739093241820001</v>
      </c>
      <c r="BD1563" s="17">
        <v>0.230623049724446</v>
      </c>
      <c r="BE1563" s="17">
        <v>0.16810116733545299</v>
      </c>
      <c r="BF1563" s="17">
        <v>0.41979808465878998</v>
      </c>
      <c r="BG1563" s="17">
        <v>0.14000974416092299</v>
      </c>
      <c r="BH1563" s="17">
        <v>0.17408460603025799</v>
      </c>
      <c r="BI1563" s="17">
        <v>0.17748435121057601</v>
      </c>
      <c r="BJ1563" s="17">
        <v>0.23478485034765501</v>
      </c>
      <c r="BK1563" s="17">
        <v>0.12822177535519599</v>
      </c>
      <c r="BL1563" s="17"/>
      <c r="BM1563" s="17">
        <v>0.27001509725720002</v>
      </c>
      <c r="BN1563" s="17">
        <v>0.276522614424067</v>
      </c>
      <c r="BO1563" s="17">
        <v>0.16481773612730699</v>
      </c>
      <c r="BP1563" s="17">
        <v>0.20178596828133999</v>
      </c>
      <c r="BQ1563" s="17">
        <v>6.6235443338896E-2</v>
      </c>
      <c r="BR1563" s="17">
        <v>0.33536856855753799</v>
      </c>
      <c r="BS1563" s="17"/>
      <c r="BT1563" s="17">
        <v>0.25108154835771201</v>
      </c>
      <c r="BU1563" s="17">
        <v>0.20189227767103601</v>
      </c>
      <c r="BV1563" s="17"/>
      <c r="BW1563" s="17">
        <v>0.24619136618380999</v>
      </c>
      <c r="BX1563" s="17">
        <v>0.193493950522962</v>
      </c>
      <c r="BY1563" s="17"/>
      <c r="BZ1563" s="17">
        <v>0.22571427487982701</v>
      </c>
      <c r="CA1563" s="17">
        <v>0.35280391435474401</v>
      </c>
      <c r="CB1563" s="17">
        <v>0.24321946655318999</v>
      </c>
      <c r="CC1563" s="17"/>
      <c r="CD1563" s="17">
        <v>0.21567580831328001</v>
      </c>
      <c r="CE1563" s="17">
        <v>0.28009200280971103</v>
      </c>
      <c r="CF1563" s="17">
        <v>0.23571285547641599</v>
      </c>
      <c r="CG1563" s="17"/>
      <c r="CH1563" s="17">
        <v>0.22130535478685701</v>
      </c>
      <c r="CI1563" s="17">
        <v>0.32015238522747402</v>
      </c>
      <c r="CJ1563" s="17">
        <v>0.26093987476724001</v>
      </c>
      <c r="CK1563" s="17"/>
      <c r="CL1563" s="17">
        <v>0.26561478014759399</v>
      </c>
      <c r="CM1563" s="17">
        <v>0.20874210543354499</v>
      </c>
      <c r="CN1563" s="17"/>
      <c r="CO1563" s="17">
        <v>0.33632715672657798</v>
      </c>
      <c r="CP1563" s="17">
        <v>0.15637443297441</v>
      </c>
      <c r="CQ1563" s="17">
        <v>0.28279285025941597</v>
      </c>
      <c r="CR1563" s="17">
        <v>0.27404801111161098</v>
      </c>
    </row>
    <row r="1564" spans="2:96" x14ac:dyDescent="0.25">
      <c r="B1564" t="s">
        <v>646</v>
      </c>
      <c r="C1564" s="17">
        <v>0.21401938093936301</v>
      </c>
      <c r="D1564" s="17">
        <v>0.227425600632846</v>
      </c>
      <c r="E1564" s="17">
        <v>0.19373424195417499</v>
      </c>
      <c r="F1564" s="17"/>
      <c r="G1564" s="17">
        <v>0.27173216304904002</v>
      </c>
      <c r="H1564" s="17">
        <v>0.173412223705212</v>
      </c>
      <c r="I1564" s="17">
        <v>0.18626614704976599</v>
      </c>
      <c r="J1564" s="17">
        <v>0.28517209850015501</v>
      </c>
      <c r="K1564" s="17">
        <v>0.11888394036330401</v>
      </c>
      <c r="L1564" s="17">
        <v>0.21320525148627301</v>
      </c>
      <c r="M1564" s="17"/>
      <c r="N1564" s="17">
        <v>0.26433145656055601</v>
      </c>
      <c r="O1564" s="17">
        <v>0.23442425839730299</v>
      </c>
      <c r="P1564" s="17">
        <v>0.164806576392691</v>
      </c>
      <c r="Q1564" s="17">
        <v>0.16358704400787299</v>
      </c>
      <c r="R1564" s="17"/>
      <c r="S1564" s="17">
        <v>0.245619730135862</v>
      </c>
      <c r="T1564" s="17">
        <v>0.27207443066934001</v>
      </c>
      <c r="U1564" s="17">
        <v>0.16076483192528601</v>
      </c>
      <c r="V1564" s="17">
        <v>0.27023316734696601</v>
      </c>
      <c r="W1564" s="17">
        <v>0.25597789084627098</v>
      </c>
      <c r="X1564" s="17">
        <v>0.182060247366404</v>
      </c>
      <c r="Y1564" s="17">
        <v>0.18714550332082699</v>
      </c>
      <c r="Z1564" s="17">
        <v>5.77389307166329E-2</v>
      </c>
      <c r="AA1564" s="17">
        <v>0.17783517736757701</v>
      </c>
      <c r="AB1564" s="17">
        <v>0.13275125914977301</v>
      </c>
      <c r="AC1564" s="17">
        <v>7.9765014524687802E-2</v>
      </c>
      <c r="AD1564" s="17">
        <v>0.41602789701913501</v>
      </c>
      <c r="AE1564" s="17"/>
      <c r="AF1564" s="17">
        <v>0.27458499947328802</v>
      </c>
      <c r="AG1564" s="17">
        <v>0.18076841413161901</v>
      </c>
      <c r="AH1564" s="17">
        <v>5.4242106750442602E-2</v>
      </c>
      <c r="AI1564" s="17">
        <v>0.380586355843339</v>
      </c>
      <c r="AJ1564" s="17">
        <v>0.23333751071339501</v>
      </c>
      <c r="AK1564" s="17"/>
      <c r="AL1564" s="17">
        <v>0.32961907186398698</v>
      </c>
      <c r="AM1564" s="17">
        <v>0.17368531007090199</v>
      </c>
      <c r="AN1564" s="17">
        <v>6.6057067099095701E-2</v>
      </c>
      <c r="AO1564" s="17"/>
      <c r="AP1564" s="17">
        <v>0.15697848790843499</v>
      </c>
      <c r="AQ1564" s="17">
        <v>0.14274198611984101</v>
      </c>
      <c r="AR1564" s="17">
        <v>0.26699671947028297</v>
      </c>
      <c r="AS1564" s="17">
        <v>0.32910208553185899</v>
      </c>
      <c r="AT1564" s="17">
        <v>9.5482827863907396E-2</v>
      </c>
      <c r="AU1564" s="17"/>
      <c r="AV1564" s="17">
        <v>0</v>
      </c>
      <c r="AW1564" s="17">
        <v>0.35804986249715298</v>
      </c>
      <c r="AX1564" s="17">
        <v>0.31277665117021097</v>
      </c>
      <c r="AY1564" s="17">
        <v>0.131875149821433</v>
      </c>
      <c r="AZ1564" s="17">
        <v>0.17118943012673901</v>
      </c>
      <c r="BA1564" s="17">
        <v>0.286046372002907</v>
      </c>
      <c r="BB1564" s="17">
        <v>0.29742328499262499</v>
      </c>
      <c r="BC1564" s="17">
        <v>8.3318917396313696E-2</v>
      </c>
      <c r="BD1564" s="17">
        <v>4.4881441902534999E-2</v>
      </c>
      <c r="BE1564" s="17">
        <v>0.42218178646551002</v>
      </c>
      <c r="BF1564" s="17">
        <v>0.136947315935179</v>
      </c>
      <c r="BG1564" s="17">
        <v>0.22445819796601299</v>
      </c>
      <c r="BH1564" s="17">
        <v>7.0658131619500797E-2</v>
      </c>
      <c r="BI1564" s="17">
        <v>0.33193116268210898</v>
      </c>
      <c r="BJ1564" s="17">
        <v>0.11951228131160201</v>
      </c>
      <c r="BK1564" s="17">
        <v>0.32180203836625898</v>
      </c>
      <c r="BL1564" s="17"/>
      <c r="BM1564" s="17">
        <v>0.221174937505348</v>
      </c>
      <c r="BN1564" s="17">
        <v>0.22622447240704599</v>
      </c>
      <c r="BO1564" s="17">
        <v>0.234544154973921</v>
      </c>
      <c r="BP1564" s="17">
        <v>0.22843612655552101</v>
      </c>
      <c r="BQ1564" s="17">
        <v>4.1099082496199701E-2</v>
      </c>
      <c r="BR1564" s="17">
        <v>0.19679910334511599</v>
      </c>
      <c r="BS1564" s="17"/>
      <c r="BT1564" s="17">
        <v>0.21752159549355901</v>
      </c>
      <c r="BU1564" s="17">
        <v>0.19853046461011001</v>
      </c>
      <c r="BV1564" s="17"/>
      <c r="BW1564" s="17">
        <v>0.242070339416982</v>
      </c>
      <c r="BX1564" s="17">
        <v>0.16736597002947301</v>
      </c>
      <c r="BY1564" s="17"/>
      <c r="BZ1564" s="17">
        <v>0.19907941403726001</v>
      </c>
      <c r="CA1564" s="17">
        <v>0.27703933422848498</v>
      </c>
      <c r="CB1564" s="17">
        <v>0.30249071300198099</v>
      </c>
      <c r="CC1564" s="17"/>
      <c r="CD1564" s="17">
        <v>0.190477850733765</v>
      </c>
      <c r="CE1564" s="17">
        <v>0.247062757456255</v>
      </c>
      <c r="CF1564" s="17">
        <v>0.33008302514465199</v>
      </c>
      <c r="CG1564" s="17"/>
      <c r="CH1564" s="17">
        <v>0.187403475003173</v>
      </c>
      <c r="CI1564" s="17">
        <v>0.25393107970681</v>
      </c>
      <c r="CJ1564" s="17">
        <v>0.29887891799348099</v>
      </c>
      <c r="CK1564" s="17"/>
      <c r="CL1564" s="17">
        <v>0.193878095663269</v>
      </c>
      <c r="CM1564" s="17">
        <v>0.22834353755342901</v>
      </c>
      <c r="CN1564" s="17"/>
      <c r="CO1564" s="17">
        <v>0.28612970767852203</v>
      </c>
      <c r="CP1564" s="17">
        <v>0.19343149584069599</v>
      </c>
      <c r="CQ1564" s="17">
        <v>0.197838266192776</v>
      </c>
      <c r="CR1564" s="17">
        <v>0.241899392578453</v>
      </c>
    </row>
    <row r="1565" spans="2:96" x14ac:dyDescent="0.25">
      <c r="B1565" t="s">
        <v>647</v>
      </c>
      <c r="C1565" s="17">
        <v>0.20863624034721001</v>
      </c>
      <c r="D1565" s="17">
        <v>0.21449290088505599</v>
      </c>
      <c r="E1565" s="17">
        <v>0.198165736437415</v>
      </c>
      <c r="F1565" s="17"/>
      <c r="G1565" s="17">
        <v>0.24166149757972899</v>
      </c>
      <c r="H1565" s="17">
        <v>0.184497281507467</v>
      </c>
      <c r="I1565" s="17">
        <v>0.21909387110113401</v>
      </c>
      <c r="J1565" s="17">
        <v>0.21306049990819101</v>
      </c>
      <c r="K1565" s="17">
        <v>0.16892411643199001</v>
      </c>
      <c r="L1565" s="17">
        <v>0.170096163209218</v>
      </c>
      <c r="M1565" s="17"/>
      <c r="N1565" s="17">
        <v>0.22109547140966801</v>
      </c>
      <c r="O1565" s="17">
        <v>0.21305075074611099</v>
      </c>
      <c r="P1565" s="17">
        <v>0.225561814567833</v>
      </c>
      <c r="Q1565" s="17">
        <v>0.16972353520088701</v>
      </c>
      <c r="R1565" s="17"/>
      <c r="S1565" s="17">
        <v>0.21997833852715101</v>
      </c>
      <c r="T1565" s="17">
        <v>0.275691280735685</v>
      </c>
      <c r="U1565" s="17">
        <v>0.123593018525177</v>
      </c>
      <c r="V1565" s="17">
        <v>0.10759974455911001</v>
      </c>
      <c r="W1565" s="17">
        <v>0.18946368996238699</v>
      </c>
      <c r="X1565" s="17">
        <v>0.194080188127744</v>
      </c>
      <c r="Y1565" s="17">
        <v>0.33065617315779899</v>
      </c>
      <c r="Z1565" s="17">
        <v>0.159191736677636</v>
      </c>
      <c r="AA1565" s="17">
        <v>0.23574276833815</v>
      </c>
      <c r="AB1565" s="17">
        <v>0.23440563014297</v>
      </c>
      <c r="AC1565" s="17">
        <v>0.143156126835291</v>
      </c>
      <c r="AD1565" s="17">
        <v>8.9502377858571194E-2</v>
      </c>
      <c r="AE1565" s="17"/>
      <c r="AF1565" s="17">
        <v>0.216207861753037</v>
      </c>
      <c r="AG1565" s="17">
        <v>0.21874230905572201</v>
      </c>
      <c r="AH1565" s="17">
        <v>0.25975766571094699</v>
      </c>
      <c r="AI1565" s="17">
        <v>0</v>
      </c>
      <c r="AJ1565" s="17">
        <v>7.2730962171339897E-2</v>
      </c>
      <c r="AK1565" s="17"/>
      <c r="AL1565" s="17">
        <v>0.27427989696092397</v>
      </c>
      <c r="AM1565" s="17">
        <v>0.170188150710361</v>
      </c>
      <c r="AN1565" s="17">
        <v>0.34226629480175202</v>
      </c>
      <c r="AO1565" s="17"/>
      <c r="AP1565" s="17">
        <v>0.117518073169533</v>
      </c>
      <c r="AQ1565" s="17">
        <v>0.179511403358593</v>
      </c>
      <c r="AR1565" s="17">
        <v>0.236436960265518</v>
      </c>
      <c r="AS1565" s="17">
        <v>0.30576286297398902</v>
      </c>
      <c r="AT1565" s="17">
        <v>6.9466592366453098E-2</v>
      </c>
      <c r="AU1565" s="17"/>
      <c r="AV1565" s="17">
        <v>1</v>
      </c>
      <c r="AW1565" s="17">
        <v>0.32172545017117099</v>
      </c>
      <c r="AX1565" s="17">
        <v>0.13279005882858699</v>
      </c>
      <c r="AY1565" s="17">
        <v>0.112060446818503</v>
      </c>
      <c r="AZ1565" s="17">
        <v>0.149862378025471</v>
      </c>
      <c r="BA1565" s="17">
        <v>0.23530494805694499</v>
      </c>
      <c r="BB1565" s="17">
        <v>0.342108482778194</v>
      </c>
      <c r="BC1565" s="17">
        <v>0.223618052148119</v>
      </c>
      <c r="BD1565" s="17">
        <v>0.11450696071111301</v>
      </c>
      <c r="BE1565" s="17">
        <v>0.28482658026554503</v>
      </c>
      <c r="BF1565" s="17">
        <v>0.20227558240875401</v>
      </c>
      <c r="BG1565" s="17">
        <v>0.28973812557995099</v>
      </c>
      <c r="BH1565" s="17">
        <v>4.6337392112945699E-2</v>
      </c>
      <c r="BI1565" s="17">
        <v>0.13717999640800699</v>
      </c>
      <c r="BJ1565" s="17">
        <v>0.25484368063804602</v>
      </c>
      <c r="BK1565" s="17">
        <v>0.19890251540762499</v>
      </c>
      <c r="BL1565" s="17"/>
      <c r="BM1565" s="17">
        <v>0.206499748397557</v>
      </c>
      <c r="BN1565" s="17">
        <v>0.26750130782297599</v>
      </c>
      <c r="BO1565" s="17">
        <v>0.16476717456732201</v>
      </c>
      <c r="BP1565" s="17">
        <v>0.18935589022355501</v>
      </c>
      <c r="BQ1565" s="17">
        <v>0.14321915106123101</v>
      </c>
      <c r="BR1565" s="17">
        <v>0.15693542200883301</v>
      </c>
      <c r="BS1565" s="17"/>
      <c r="BT1565" s="17">
        <v>0.221674788822073</v>
      </c>
      <c r="BU1565" s="17">
        <v>0.18489428919838599</v>
      </c>
      <c r="BV1565" s="17"/>
      <c r="BW1565" s="17">
        <v>0.25290980703902199</v>
      </c>
      <c r="BX1565" s="17">
        <v>0.136746030046763</v>
      </c>
      <c r="BY1565" s="17"/>
      <c r="BZ1565" s="17">
        <v>0.179639893024058</v>
      </c>
      <c r="CA1565" s="17">
        <v>0.24422205452798201</v>
      </c>
      <c r="CB1565" s="17">
        <v>0.43683650614594699</v>
      </c>
      <c r="CC1565" s="17"/>
      <c r="CD1565" s="17">
        <v>0.19387587863688499</v>
      </c>
      <c r="CE1565" s="17">
        <v>0.14039176647896201</v>
      </c>
      <c r="CF1565" s="17">
        <v>0.43992349446546902</v>
      </c>
      <c r="CG1565" s="17"/>
      <c r="CH1565" s="17">
        <v>0.17879351284640299</v>
      </c>
      <c r="CI1565" s="17">
        <v>0.14901483486595701</v>
      </c>
      <c r="CJ1565" s="17">
        <v>0.31708786609100298</v>
      </c>
      <c r="CK1565" s="17"/>
      <c r="CL1565" s="17">
        <v>0.24647376232117399</v>
      </c>
      <c r="CM1565" s="17">
        <v>0.18168811720002101</v>
      </c>
      <c r="CN1565" s="17"/>
      <c r="CO1565" s="17">
        <v>0.28935841924118499</v>
      </c>
      <c r="CP1565" s="17">
        <v>0.19213156426234401</v>
      </c>
      <c r="CQ1565" s="17">
        <v>0.192608391095487</v>
      </c>
      <c r="CR1565" s="17">
        <v>0.21983259199198299</v>
      </c>
    </row>
    <row r="1566" spans="2:96" x14ac:dyDescent="0.25">
      <c r="B1566" t="s">
        <v>648</v>
      </c>
      <c r="C1566" s="17">
        <v>0.15346821376181899</v>
      </c>
      <c r="D1566" s="17">
        <v>0.16721676868941501</v>
      </c>
      <c r="E1566" s="17">
        <v>0.13697041970708801</v>
      </c>
      <c r="F1566" s="17"/>
      <c r="G1566" s="17">
        <v>0.15733232715974799</v>
      </c>
      <c r="H1566" s="17">
        <v>0.20205391247669099</v>
      </c>
      <c r="I1566" s="17">
        <v>0.122970205817912</v>
      </c>
      <c r="J1566" s="17">
        <v>0.13744912764376699</v>
      </c>
      <c r="K1566" s="17">
        <v>0.16117700555695599</v>
      </c>
      <c r="L1566" s="17">
        <v>7.9373915967272696E-2</v>
      </c>
      <c r="M1566" s="17"/>
      <c r="N1566" s="17">
        <v>0.172691796965697</v>
      </c>
      <c r="O1566" s="17">
        <v>0.112249650356465</v>
      </c>
      <c r="P1566" s="17">
        <v>0.165610830325952</v>
      </c>
      <c r="Q1566" s="17">
        <v>0.163451805885862</v>
      </c>
      <c r="R1566" s="17"/>
      <c r="S1566" s="17">
        <v>0.15633268808099399</v>
      </c>
      <c r="T1566" s="17">
        <v>0.15915035243640099</v>
      </c>
      <c r="U1566" s="17">
        <v>0.33984467441772098</v>
      </c>
      <c r="V1566" s="17">
        <v>4.22678608808894E-2</v>
      </c>
      <c r="W1566" s="17">
        <v>5.7409635332295303E-2</v>
      </c>
      <c r="X1566" s="17">
        <v>0.17449672708896699</v>
      </c>
      <c r="Y1566" s="17">
        <v>0.18811161054299999</v>
      </c>
      <c r="Z1566" s="17">
        <v>0.184454290611023</v>
      </c>
      <c r="AA1566" s="17">
        <v>0.191788559539569</v>
      </c>
      <c r="AB1566" s="17">
        <v>3.0258574896786499E-2</v>
      </c>
      <c r="AC1566" s="17">
        <v>0.33717484655477697</v>
      </c>
      <c r="AD1566" s="17">
        <v>6.6817368703095195E-2</v>
      </c>
      <c r="AE1566" s="17"/>
      <c r="AF1566" s="17">
        <v>0.138293929175233</v>
      </c>
      <c r="AG1566" s="17">
        <v>0.166779538329488</v>
      </c>
      <c r="AH1566" s="17">
        <v>0.28017380702427302</v>
      </c>
      <c r="AI1566" s="17">
        <v>0.236061967392351</v>
      </c>
      <c r="AJ1566" s="17">
        <v>0.12961861411002701</v>
      </c>
      <c r="AK1566" s="17"/>
      <c r="AL1566" s="17">
        <v>0.119339713989688</v>
      </c>
      <c r="AM1566" s="17">
        <v>0.14515440390833101</v>
      </c>
      <c r="AN1566" s="17">
        <v>0.21467632521900101</v>
      </c>
      <c r="AO1566" s="17"/>
      <c r="AP1566" s="17">
        <v>0.16714263650557401</v>
      </c>
      <c r="AQ1566" s="17">
        <v>0.123650069067286</v>
      </c>
      <c r="AR1566" s="17">
        <v>0.14560945865889899</v>
      </c>
      <c r="AS1566" s="17">
        <v>0.150412213830035</v>
      </c>
      <c r="AT1566" s="17">
        <v>0.29406258491416898</v>
      </c>
      <c r="AU1566" s="17"/>
      <c r="AV1566" s="17">
        <v>1</v>
      </c>
      <c r="AW1566" s="17">
        <v>0.172914282565932</v>
      </c>
      <c r="AX1566" s="17">
        <v>4.7393728182065602E-2</v>
      </c>
      <c r="AY1566" s="17">
        <v>0.24734661574883601</v>
      </c>
      <c r="AZ1566" s="17">
        <v>0.226031060797033</v>
      </c>
      <c r="BA1566" s="17">
        <v>0.117043257893108</v>
      </c>
      <c r="BB1566" s="17">
        <v>0.14550547595601401</v>
      </c>
      <c r="BC1566" s="17">
        <v>0.13863885894317701</v>
      </c>
      <c r="BD1566" s="17">
        <v>0.26938313413766102</v>
      </c>
      <c r="BE1566" s="17">
        <v>0</v>
      </c>
      <c r="BF1566" s="17">
        <v>0.169686791576239</v>
      </c>
      <c r="BG1566" s="17">
        <v>0</v>
      </c>
      <c r="BH1566" s="17">
        <v>0.22976655172237601</v>
      </c>
      <c r="BI1566" s="17">
        <v>0.17719885695216001</v>
      </c>
      <c r="BJ1566" s="17">
        <v>7.7760296217067995E-2</v>
      </c>
      <c r="BK1566" s="17">
        <v>0.13943737523250899</v>
      </c>
      <c r="BL1566" s="17"/>
      <c r="BM1566" s="17">
        <v>0.148347738712828</v>
      </c>
      <c r="BN1566" s="17">
        <v>0.16247099849198601</v>
      </c>
      <c r="BO1566" s="17">
        <v>0.19821826393981801</v>
      </c>
      <c r="BP1566" s="17">
        <v>8.0631444763225299E-2</v>
      </c>
      <c r="BQ1566" s="17">
        <v>0.116056611599743</v>
      </c>
      <c r="BR1566" s="17">
        <v>0.29244960993993402</v>
      </c>
      <c r="BS1566" s="17"/>
      <c r="BT1566" s="17">
        <v>0.15120016062337799</v>
      </c>
      <c r="BU1566" s="17">
        <v>0.147598923923282</v>
      </c>
      <c r="BV1566" s="17"/>
      <c r="BW1566" s="17">
        <v>0.18317650985050801</v>
      </c>
      <c r="BX1566" s="17">
        <v>0.114784431883801</v>
      </c>
      <c r="BY1566" s="17"/>
      <c r="BZ1566" s="17">
        <v>0.15231165062051</v>
      </c>
      <c r="CA1566" s="17">
        <v>0.127518269811566</v>
      </c>
      <c r="CB1566" s="17">
        <v>0.16901250353491401</v>
      </c>
      <c r="CC1566" s="17"/>
      <c r="CD1566" s="17">
        <v>0.15993133560398401</v>
      </c>
      <c r="CE1566" s="17">
        <v>0.172024967137448</v>
      </c>
      <c r="CF1566" s="17">
        <v>9.23415572266824E-2</v>
      </c>
      <c r="CG1566" s="17"/>
      <c r="CH1566" s="17">
        <v>0.16179028806568499</v>
      </c>
      <c r="CI1566" s="17">
        <v>0.123995722624646</v>
      </c>
      <c r="CJ1566" s="17">
        <v>0.118208949020755</v>
      </c>
      <c r="CK1566" s="17"/>
      <c r="CL1566" s="17">
        <v>0.16390116532173701</v>
      </c>
      <c r="CM1566" s="17">
        <v>0.151176967406112</v>
      </c>
      <c r="CN1566" s="17"/>
      <c r="CO1566" s="17">
        <v>0.20357907979459799</v>
      </c>
      <c r="CP1566" s="17">
        <v>0.15078594427863501</v>
      </c>
      <c r="CQ1566" s="17">
        <v>0.124802032535018</v>
      </c>
      <c r="CR1566" s="17">
        <v>0.18066785703364999</v>
      </c>
    </row>
    <row r="1567" spans="2:96" x14ac:dyDescent="0.25">
      <c r="B1567" t="s">
        <v>649</v>
      </c>
      <c r="C1567" s="17">
        <v>0.14739543624607301</v>
      </c>
      <c r="D1567" s="17">
        <v>0.17901130457376299</v>
      </c>
      <c r="E1567" s="17">
        <v>0.107489493622421</v>
      </c>
      <c r="F1567" s="17"/>
      <c r="G1567" s="17">
        <v>0.16675791941415</v>
      </c>
      <c r="H1567" s="17">
        <v>0.189750095884202</v>
      </c>
      <c r="I1567" s="17">
        <v>0.139578256691025</v>
      </c>
      <c r="J1567" s="17">
        <v>7.0264786474448199E-2</v>
      </c>
      <c r="K1567" s="17">
        <v>0.16282145132863801</v>
      </c>
      <c r="L1567" s="17">
        <v>5.1917352287730402E-2</v>
      </c>
      <c r="M1567" s="17"/>
      <c r="N1567" s="17">
        <v>0.16415004578070999</v>
      </c>
      <c r="O1567" s="17">
        <v>0.152943192426609</v>
      </c>
      <c r="P1567" s="17">
        <v>0.158515221589168</v>
      </c>
      <c r="Q1567" s="17">
        <v>0.106397148848645</v>
      </c>
      <c r="R1567" s="17"/>
      <c r="S1567" s="17">
        <v>0.14064703992286301</v>
      </c>
      <c r="T1567" s="17">
        <v>0.195468961697257</v>
      </c>
      <c r="U1567" s="17">
        <v>0.17134007219087399</v>
      </c>
      <c r="V1567" s="17">
        <v>0.18802915659319899</v>
      </c>
      <c r="W1567" s="17">
        <v>0.107623650421731</v>
      </c>
      <c r="X1567" s="17">
        <v>0.14272101582608901</v>
      </c>
      <c r="Y1567" s="17">
        <v>7.8898658979646305E-2</v>
      </c>
      <c r="Z1567" s="17">
        <v>0.17872845660640099</v>
      </c>
      <c r="AA1567" s="17">
        <v>0.16711850557536401</v>
      </c>
      <c r="AB1567" s="17">
        <v>9.1032845403714202E-2</v>
      </c>
      <c r="AC1567" s="17">
        <v>5.7613837766183902E-2</v>
      </c>
      <c r="AD1567" s="17">
        <v>0.22454273424320301</v>
      </c>
      <c r="AE1567" s="17"/>
      <c r="AF1567" s="17">
        <v>0.145513789331008</v>
      </c>
      <c r="AG1567" s="17">
        <v>0.17519246539997299</v>
      </c>
      <c r="AH1567" s="17">
        <v>0.10062074683090499</v>
      </c>
      <c r="AI1567" s="17">
        <v>0.23602340484158801</v>
      </c>
      <c r="AJ1567" s="17">
        <v>0.17885678639178601</v>
      </c>
      <c r="AK1567" s="17"/>
      <c r="AL1567" s="17">
        <v>0.22960208192749901</v>
      </c>
      <c r="AM1567" s="17">
        <v>0.15259813949748299</v>
      </c>
      <c r="AN1567" s="17">
        <v>2.9062392862772801E-2</v>
      </c>
      <c r="AO1567" s="17"/>
      <c r="AP1567" s="17">
        <v>9.6092006180373599E-2</v>
      </c>
      <c r="AQ1567" s="17">
        <v>0.169505490845867</v>
      </c>
      <c r="AR1567" s="17">
        <v>0.139866149992287</v>
      </c>
      <c r="AS1567" s="17">
        <v>0.182866573387829</v>
      </c>
      <c r="AT1567" s="17">
        <v>0.37387254912487999</v>
      </c>
      <c r="AU1567" s="17"/>
      <c r="AV1567" s="17">
        <v>0</v>
      </c>
      <c r="AW1567" s="17">
        <v>5.4570364143236301E-2</v>
      </c>
      <c r="AX1567" s="17">
        <v>0.12760034223573999</v>
      </c>
      <c r="AY1567" s="17">
        <v>0.100499537040418</v>
      </c>
      <c r="AZ1567" s="17">
        <v>0.167963836116205</v>
      </c>
      <c r="BA1567" s="17">
        <v>0.14793291614373499</v>
      </c>
      <c r="BB1567" s="17">
        <v>0.19665024029730799</v>
      </c>
      <c r="BC1567" s="17">
        <v>3.0579394983515799E-2</v>
      </c>
      <c r="BD1567" s="17">
        <v>5.7949946687000799E-2</v>
      </c>
      <c r="BE1567" s="17">
        <v>0.29387383536834699</v>
      </c>
      <c r="BF1567" s="17">
        <v>0.138325328953218</v>
      </c>
      <c r="BG1567" s="17">
        <v>0</v>
      </c>
      <c r="BH1567" s="17">
        <v>0.24556621150604999</v>
      </c>
      <c r="BI1567" s="17">
        <v>0.10802670955471599</v>
      </c>
      <c r="BJ1567" s="17">
        <v>0.182675237465664</v>
      </c>
      <c r="BK1567" s="17">
        <v>0.23964566522029199</v>
      </c>
      <c r="BL1567" s="17"/>
      <c r="BM1567" s="17">
        <v>0.182920156135704</v>
      </c>
      <c r="BN1567" s="17">
        <v>0.14112145497744999</v>
      </c>
      <c r="BO1567" s="17">
        <v>0.113096737166602</v>
      </c>
      <c r="BP1567" s="17">
        <v>0.12471749281875801</v>
      </c>
      <c r="BQ1567" s="17">
        <v>6.5646862650243401E-2</v>
      </c>
      <c r="BR1567" s="17">
        <v>0.18449875920211101</v>
      </c>
      <c r="BS1567" s="17"/>
      <c r="BT1567" s="17">
        <v>0.15978985015798999</v>
      </c>
      <c r="BU1567" s="17">
        <v>0.10920815936011199</v>
      </c>
      <c r="BV1567" s="17"/>
      <c r="BW1567" s="17">
        <v>0.17087333209442501</v>
      </c>
      <c r="BX1567" s="17">
        <v>0.109398754277796</v>
      </c>
      <c r="BY1567" s="17"/>
      <c r="BZ1567" s="17">
        <v>0.150153452296445</v>
      </c>
      <c r="CA1567" s="17">
        <v>0.17647935502095</v>
      </c>
      <c r="CB1567" s="17">
        <v>0.105117013615769</v>
      </c>
      <c r="CC1567" s="17"/>
      <c r="CD1567" s="17">
        <v>0.148934789461516</v>
      </c>
      <c r="CE1567" s="17">
        <v>0.138474625220535</v>
      </c>
      <c r="CF1567" s="17">
        <v>0.155138318426748</v>
      </c>
      <c r="CG1567" s="17"/>
      <c r="CH1567" s="17">
        <v>0.161459841378882</v>
      </c>
      <c r="CI1567" s="17">
        <v>0.123111122867905</v>
      </c>
      <c r="CJ1567" s="17">
        <v>0.16140804864435701</v>
      </c>
      <c r="CK1567" s="17"/>
      <c r="CL1567" s="17">
        <v>0.15300538732579999</v>
      </c>
      <c r="CM1567" s="17">
        <v>0.14509032509224801</v>
      </c>
      <c r="CN1567" s="17"/>
      <c r="CO1567" s="17">
        <v>0.27895137365071898</v>
      </c>
      <c r="CP1567" s="17">
        <v>0.15205800539938399</v>
      </c>
      <c r="CQ1567" s="17">
        <v>0.122000548010713</v>
      </c>
      <c r="CR1567" s="17">
        <v>8.8263047724330607E-2</v>
      </c>
    </row>
    <row r="1568" spans="2:96" x14ac:dyDescent="0.25">
      <c r="B1568" t="s">
        <v>152</v>
      </c>
      <c r="C1568" s="17">
        <v>6.6071847136863399E-2</v>
      </c>
      <c r="D1568" s="17">
        <v>4.8583519003946203E-2</v>
      </c>
      <c r="E1568" s="17">
        <v>8.4798010915817706E-2</v>
      </c>
      <c r="F1568" s="17"/>
      <c r="G1568" s="17">
        <v>3.0400671572783099E-2</v>
      </c>
      <c r="H1568" s="17">
        <v>8.8951805328063294E-2</v>
      </c>
      <c r="I1568" s="17">
        <v>9.4142789622684006E-2</v>
      </c>
      <c r="J1568" s="17">
        <v>6.5568659149895903E-2</v>
      </c>
      <c r="K1568" s="17">
        <v>4.1024969507113998E-2</v>
      </c>
      <c r="L1568" s="17">
        <v>8.52560113370745E-2</v>
      </c>
      <c r="M1568" s="17"/>
      <c r="N1568" s="17">
        <v>7.7849377375392895E-2</v>
      </c>
      <c r="O1568" s="17">
        <v>5.0390292968187998E-2</v>
      </c>
      <c r="P1568" s="17">
        <v>1.0008894354148199E-2</v>
      </c>
      <c r="Q1568" s="17">
        <v>0.12012321073604799</v>
      </c>
      <c r="R1568" s="17"/>
      <c r="S1568" s="17">
        <v>6.8311404387400396E-2</v>
      </c>
      <c r="T1568" s="17">
        <v>0.105064953433014</v>
      </c>
      <c r="U1568" s="17">
        <v>0.10194992443744499</v>
      </c>
      <c r="V1568" s="17">
        <v>8.4841650728376197E-2</v>
      </c>
      <c r="W1568" s="17">
        <v>3.6779208069942601E-2</v>
      </c>
      <c r="X1568" s="17">
        <v>8.4844000721319701E-2</v>
      </c>
      <c r="Y1568" s="17">
        <v>0</v>
      </c>
      <c r="Z1568" s="17">
        <v>0</v>
      </c>
      <c r="AA1568" s="17">
        <v>2.34308813024269E-2</v>
      </c>
      <c r="AB1568" s="17">
        <v>7.8652608050276407E-2</v>
      </c>
      <c r="AC1568" s="17">
        <v>9.5423317163275095E-2</v>
      </c>
      <c r="AD1568" s="17">
        <v>0.11546220292501901</v>
      </c>
      <c r="AE1568" s="17"/>
      <c r="AF1568" s="17">
        <v>7.9552017204127703E-2</v>
      </c>
      <c r="AG1568" s="17">
        <v>3.7504324599162198E-2</v>
      </c>
      <c r="AH1568" s="17">
        <v>4.5515982942670202E-2</v>
      </c>
      <c r="AI1568" s="17">
        <v>0.16280663261836101</v>
      </c>
      <c r="AJ1568" s="17">
        <v>0.15257396245698801</v>
      </c>
      <c r="AK1568" s="17"/>
      <c r="AL1568" s="17">
        <v>6.8205382871758799E-2</v>
      </c>
      <c r="AM1568" s="17">
        <v>5.3584426104212303E-2</v>
      </c>
      <c r="AN1568" s="17">
        <v>3.10110608965798E-2</v>
      </c>
      <c r="AO1568" s="17"/>
      <c r="AP1568" s="17">
        <v>7.8256223702554903E-2</v>
      </c>
      <c r="AQ1568" s="17">
        <v>7.1567619422178597E-2</v>
      </c>
      <c r="AR1568" s="17">
        <v>6.3200111457633407E-2</v>
      </c>
      <c r="AS1568" s="17">
        <v>2.5063506645234601E-2</v>
      </c>
      <c r="AT1568" s="17">
        <v>0.30501119725768</v>
      </c>
      <c r="AU1568" s="17"/>
      <c r="AV1568" s="17">
        <v>0</v>
      </c>
      <c r="AW1568" s="17">
        <v>7.5852868298398296E-2</v>
      </c>
      <c r="AX1568" s="17">
        <v>0</v>
      </c>
      <c r="AY1568" s="17">
        <v>0.100389696780929</v>
      </c>
      <c r="AZ1568" s="17">
        <v>5.1300342060930003E-2</v>
      </c>
      <c r="BA1568" s="17">
        <v>5.9424256851533401E-2</v>
      </c>
      <c r="BB1568" s="17">
        <v>7.8625240330080504E-2</v>
      </c>
      <c r="BC1568" s="17">
        <v>0.1242566509923</v>
      </c>
      <c r="BD1568" s="17">
        <v>0.15659300540739499</v>
      </c>
      <c r="BE1568" s="17">
        <v>6.67320858670397E-2</v>
      </c>
      <c r="BF1568" s="17">
        <v>2.2175112851558199E-2</v>
      </c>
      <c r="BG1568" s="17">
        <v>4.85278712301817E-2</v>
      </c>
      <c r="BH1568" s="17">
        <v>5.1034969924251203E-2</v>
      </c>
      <c r="BI1568" s="17">
        <v>0</v>
      </c>
      <c r="BJ1568" s="17">
        <v>0.115673065729876</v>
      </c>
      <c r="BK1568" s="17">
        <v>5.1478477084408697E-2</v>
      </c>
      <c r="BL1568" s="17"/>
      <c r="BM1568" s="17">
        <v>5.7691120590159302E-2</v>
      </c>
      <c r="BN1568" s="17">
        <v>3.9802667583742103E-2</v>
      </c>
      <c r="BO1568" s="17">
        <v>9.6933559049495993E-2</v>
      </c>
      <c r="BP1568" s="17">
        <v>9.1456022008743199E-2</v>
      </c>
      <c r="BQ1568" s="17">
        <v>7.0805219588487206E-2</v>
      </c>
      <c r="BR1568" s="17">
        <v>0.10424760727863699</v>
      </c>
      <c r="BS1568" s="17"/>
      <c r="BT1568" s="17">
        <v>5.63594409039389E-2</v>
      </c>
      <c r="BU1568" s="17">
        <v>9.1167783835640698E-2</v>
      </c>
      <c r="BV1568" s="17"/>
      <c r="BW1568" s="17">
        <v>4.4620473723340798E-2</v>
      </c>
      <c r="BX1568" s="17">
        <v>9.5760726810980606E-2</v>
      </c>
      <c r="BY1568" s="17"/>
      <c r="BZ1568" s="17">
        <v>7.3881925723900704E-2</v>
      </c>
      <c r="CA1568" s="17">
        <v>3.9987971721663802E-2</v>
      </c>
      <c r="CB1568" s="17">
        <v>0</v>
      </c>
      <c r="CC1568" s="17"/>
      <c r="CD1568" s="17">
        <v>7.1883635398514001E-2</v>
      </c>
      <c r="CE1568" s="17">
        <v>3.8327473686285002E-2</v>
      </c>
      <c r="CF1568" s="17">
        <v>8.5696044356284501E-2</v>
      </c>
      <c r="CG1568" s="17"/>
      <c r="CH1568" s="17">
        <v>7.2183963181748495E-2</v>
      </c>
      <c r="CI1568" s="17">
        <v>6.2251032526085701E-2</v>
      </c>
      <c r="CJ1568" s="17">
        <v>6.8057103465119201E-2</v>
      </c>
      <c r="CK1568" s="17"/>
      <c r="CL1568" s="17">
        <v>6.9112479592710094E-2</v>
      </c>
      <c r="CM1568" s="17">
        <v>6.1921315035916698E-2</v>
      </c>
      <c r="CN1568" s="17"/>
      <c r="CO1568" s="17">
        <v>3.6524667375668597E-2</v>
      </c>
      <c r="CP1568" s="17">
        <v>6.2240749050754302E-2</v>
      </c>
      <c r="CQ1568" s="17">
        <v>7.8198532209406396E-2</v>
      </c>
      <c r="CR1568" s="17">
        <v>7.2856459097142098E-2</v>
      </c>
    </row>
    <row r="1569" spans="2:96" x14ac:dyDescent="0.25">
      <c r="B1569" t="s">
        <v>247</v>
      </c>
      <c r="C1569" s="17">
        <v>2.8992820547301901E-2</v>
      </c>
      <c r="D1569" s="17">
        <v>3.4340529540245503E-2</v>
      </c>
      <c r="E1569" s="17">
        <v>2.2281767008133901E-2</v>
      </c>
      <c r="F1569" s="17"/>
      <c r="G1569" s="17">
        <v>0</v>
      </c>
      <c r="H1569" s="17">
        <v>2.3748286041685801E-2</v>
      </c>
      <c r="I1569" s="17">
        <v>3.0592320124469E-2</v>
      </c>
      <c r="J1569" s="17">
        <v>4.97566086682956E-2</v>
      </c>
      <c r="K1569" s="17">
        <v>4.2086246291464097E-2</v>
      </c>
      <c r="L1569" s="17">
        <v>0.110252910357181</v>
      </c>
      <c r="M1569" s="17"/>
      <c r="N1569" s="17">
        <v>1.7691785486338301E-2</v>
      </c>
      <c r="O1569" s="17">
        <v>5.74647666192604E-2</v>
      </c>
      <c r="P1569" s="17">
        <v>1.9603885713754099E-2</v>
      </c>
      <c r="Q1569" s="17">
        <v>2.0194375278345399E-2</v>
      </c>
      <c r="R1569" s="17"/>
      <c r="S1569" s="17">
        <v>3.13692787189397E-2</v>
      </c>
      <c r="T1569" s="17">
        <v>3.2162347215223201E-2</v>
      </c>
      <c r="U1569" s="17">
        <v>3.2862863196194997E-2</v>
      </c>
      <c r="V1569" s="17">
        <v>5.8327575447411399E-2</v>
      </c>
      <c r="W1569" s="17">
        <v>0</v>
      </c>
      <c r="X1569" s="17">
        <v>2.4841889984801999E-2</v>
      </c>
      <c r="Y1569" s="17">
        <v>4.3999047356880698E-2</v>
      </c>
      <c r="Z1569" s="17">
        <v>0</v>
      </c>
      <c r="AA1569" s="17">
        <v>1.50725902266399E-2</v>
      </c>
      <c r="AB1569" s="17">
        <v>3.0131450502691799E-2</v>
      </c>
      <c r="AC1569" s="17">
        <v>5.3986321651143102E-2</v>
      </c>
      <c r="AD1569" s="17">
        <v>0</v>
      </c>
      <c r="AE1569" s="17"/>
      <c r="AF1569" s="17">
        <v>4.1843698026805702E-2</v>
      </c>
      <c r="AG1569" s="17">
        <v>2.12314921523774E-2</v>
      </c>
      <c r="AH1569" s="17">
        <v>0</v>
      </c>
      <c r="AI1569" s="17">
        <v>0</v>
      </c>
      <c r="AJ1569" s="17">
        <v>5.9596895356710901E-2</v>
      </c>
      <c r="AK1569" s="17"/>
      <c r="AL1569" s="17">
        <v>3.0859709731140699E-2</v>
      </c>
      <c r="AM1569" s="17">
        <v>2.3040025573787801E-2</v>
      </c>
      <c r="AN1569" s="17">
        <v>2.8496316013670302E-2</v>
      </c>
      <c r="AO1569" s="17"/>
      <c r="AP1569" s="17">
        <v>1.9225875712939901E-2</v>
      </c>
      <c r="AQ1569" s="17">
        <v>5.8559952589455302E-2</v>
      </c>
      <c r="AR1569" s="17">
        <v>2.6121289885228501E-2</v>
      </c>
      <c r="AS1569" s="17">
        <v>2.19735212203775E-2</v>
      </c>
      <c r="AT1569" s="17">
        <v>0</v>
      </c>
      <c r="AU1569" s="17"/>
      <c r="AV1569" s="17">
        <v>0</v>
      </c>
      <c r="AW1569" s="17">
        <v>5.89483367965115E-2</v>
      </c>
      <c r="AX1569" s="17">
        <v>0</v>
      </c>
      <c r="AY1569" s="17">
        <v>0</v>
      </c>
      <c r="AZ1569" s="17">
        <v>0</v>
      </c>
      <c r="BA1569" s="17">
        <v>8.2444900017910605E-2</v>
      </c>
      <c r="BB1569" s="17">
        <v>3.7230348800302203E-2</v>
      </c>
      <c r="BC1569" s="17">
        <v>2.4579180851132199E-2</v>
      </c>
      <c r="BD1569" s="17">
        <v>5.2361656280356002E-2</v>
      </c>
      <c r="BE1569" s="17">
        <v>4.5376993753944002E-2</v>
      </c>
      <c r="BF1569" s="17">
        <v>0</v>
      </c>
      <c r="BG1569" s="17">
        <v>8.5457651506171406E-2</v>
      </c>
      <c r="BH1569" s="17">
        <v>0</v>
      </c>
      <c r="BI1569" s="17">
        <v>0</v>
      </c>
      <c r="BJ1569" s="17">
        <v>0</v>
      </c>
      <c r="BK1569" s="17">
        <v>2.9096603437495001E-2</v>
      </c>
      <c r="BL1569" s="17"/>
      <c r="BM1569" s="17">
        <v>2.89769297461384E-2</v>
      </c>
      <c r="BN1569" s="17">
        <v>2.3189604604557299E-2</v>
      </c>
      <c r="BO1569" s="17">
        <v>2.8620548065510901E-2</v>
      </c>
      <c r="BP1569" s="17">
        <v>3.80166073167943E-2</v>
      </c>
      <c r="BQ1569" s="17">
        <v>5.6827997825391802E-2</v>
      </c>
      <c r="BR1569" s="17">
        <v>0</v>
      </c>
      <c r="BS1569" s="17"/>
      <c r="BT1569" s="17">
        <v>2.7944893734274698E-2</v>
      </c>
      <c r="BU1569" s="17">
        <v>3.3057291507864003E-2</v>
      </c>
      <c r="BV1569" s="17"/>
      <c r="BW1569" s="17">
        <v>2.5826321770321601E-2</v>
      </c>
      <c r="BX1569" s="17">
        <v>3.18656678178676E-2</v>
      </c>
      <c r="BY1569" s="17"/>
      <c r="BZ1569" s="17">
        <v>2.9092590277054499E-2</v>
      </c>
      <c r="CA1569" s="17">
        <v>3.24707705613708E-2</v>
      </c>
      <c r="CB1569" s="17">
        <v>2.8134771712865801E-2</v>
      </c>
      <c r="CC1569" s="17"/>
      <c r="CD1569" s="17">
        <v>3.3103708259431402E-2</v>
      </c>
      <c r="CE1569" s="17">
        <v>0</v>
      </c>
      <c r="CF1569" s="17">
        <v>0</v>
      </c>
      <c r="CG1569" s="17"/>
      <c r="CH1569" s="17">
        <v>3.5602214352015403E-2</v>
      </c>
      <c r="CI1569" s="17">
        <v>0</v>
      </c>
      <c r="CJ1569" s="17">
        <v>0</v>
      </c>
      <c r="CK1569" s="17"/>
      <c r="CL1569" s="17">
        <v>4.3638112725200802E-2</v>
      </c>
      <c r="CM1569" s="17">
        <v>1.5789701334030501E-2</v>
      </c>
      <c r="CN1569" s="17"/>
      <c r="CO1569" s="17">
        <v>0</v>
      </c>
      <c r="CP1569" s="17">
        <v>4.5115779606690699E-2</v>
      </c>
      <c r="CQ1569" s="17">
        <v>2.09034913666277E-2</v>
      </c>
      <c r="CR1569" s="17">
        <v>2.8891531178752899E-2</v>
      </c>
    </row>
    <row r="1570" spans="2:96" x14ac:dyDescent="0.25">
      <c r="C1570" s="17"/>
      <c r="D1570" s="17"/>
      <c r="E1570" s="17"/>
      <c r="F1570" s="17"/>
      <c r="G1570" s="17"/>
      <c r="H1570" s="17"/>
      <c r="I1570" s="17"/>
      <c r="J1570" s="17"/>
      <c r="K1570" s="17"/>
      <c r="L1570" s="17"/>
      <c r="M1570" s="17"/>
      <c r="N1570" s="17"/>
      <c r="O1570" s="17"/>
      <c r="P1570" s="17"/>
      <c r="Q1570" s="17"/>
      <c r="R1570" s="17"/>
      <c r="S1570" s="17"/>
      <c r="T1570" s="17"/>
      <c r="U1570" s="17"/>
      <c r="V1570" s="17"/>
      <c r="W1570" s="17"/>
      <c r="X1570" s="17"/>
      <c r="Y1570" s="17"/>
      <c r="Z1570" s="17"/>
      <c r="AA1570" s="17"/>
      <c r="AB1570" s="17"/>
      <c r="AC1570" s="17"/>
      <c r="AD1570" s="17"/>
      <c r="AE1570" s="17"/>
      <c r="AF1570" s="17"/>
      <c r="AG1570" s="17"/>
      <c r="AH1570" s="17"/>
      <c r="AI1570" s="17"/>
      <c r="AJ1570" s="17"/>
      <c r="AK1570" s="17"/>
      <c r="AL1570" s="17"/>
      <c r="AM1570" s="17"/>
      <c r="AN1570" s="17"/>
      <c r="AO1570" s="17"/>
      <c r="AP1570" s="17"/>
      <c r="AQ1570" s="17"/>
      <c r="AR1570" s="17"/>
      <c r="AS1570" s="17"/>
      <c r="AT1570" s="17"/>
      <c r="AU1570" s="17"/>
      <c r="AV1570" s="17"/>
      <c r="AW1570" s="17"/>
      <c r="AX1570" s="17"/>
      <c r="AY1570" s="17"/>
      <c r="AZ1570" s="17"/>
      <c r="BA1570" s="17"/>
      <c r="BB1570" s="17"/>
      <c r="BC1570" s="17"/>
      <c r="BD1570" s="17"/>
      <c r="BE1570" s="17"/>
      <c r="BF1570" s="17"/>
      <c r="BG1570" s="17"/>
      <c r="BH1570" s="17"/>
      <c r="BI1570" s="17"/>
      <c r="BJ1570" s="17"/>
      <c r="BK1570" s="17"/>
      <c r="BL1570" s="17"/>
      <c r="BM1570" s="17"/>
      <c r="BN1570" s="17"/>
      <c r="BO1570" s="17"/>
      <c r="BP1570" s="17"/>
      <c r="BQ1570" s="17"/>
      <c r="BR1570" s="17"/>
      <c r="BS1570" s="17"/>
      <c r="BT1570" s="17"/>
      <c r="BU1570" s="17"/>
      <c r="BV1570" s="17"/>
      <c r="BW1570" s="17"/>
      <c r="BX1570" s="17"/>
      <c r="BY1570" s="17"/>
      <c r="BZ1570" s="17"/>
      <c r="CA1570" s="17"/>
      <c r="CB1570" s="17"/>
      <c r="CC1570" s="17"/>
      <c r="CD1570" s="17"/>
      <c r="CE1570" s="17"/>
      <c r="CF1570" s="17"/>
      <c r="CG1570" s="17"/>
      <c r="CH1570" s="17"/>
      <c r="CI1570" s="17"/>
      <c r="CJ1570" s="17"/>
      <c r="CK1570" s="17"/>
      <c r="CL1570" s="17"/>
      <c r="CM1570" s="17"/>
      <c r="CN1570" s="17"/>
      <c r="CO1570" s="17"/>
      <c r="CP1570" s="17"/>
      <c r="CQ1570" s="17"/>
      <c r="CR1570" s="17"/>
    </row>
    <row r="1571" spans="2:96" x14ac:dyDescent="0.25">
      <c r="C1571" s="17"/>
      <c r="D1571" s="17"/>
      <c r="E1571" s="17"/>
      <c r="F1571" s="17"/>
      <c r="G1571" s="17"/>
      <c r="H1571" s="17"/>
      <c r="I1571" s="17"/>
      <c r="J1571" s="17"/>
      <c r="K1571" s="17"/>
      <c r="L1571" s="17"/>
      <c r="M1571" s="17"/>
      <c r="N1571" s="17"/>
      <c r="O1571" s="17"/>
      <c r="P1571" s="17"/>
      <c r="Q1571" s="17"/>
      <c r="R1571" s="17"/>
      <c r="S1571" s="17"/>
      <c r="T1571" s="17"/>
      <c r="U1571" s="17"/>
      <c r="V1571" s="17"/>
      <c r="W1571" s="17"/>
      <c r="X1571" s="17"/>
      <c r="Y1571" s="17"/>
      <c r="Z1571" s="17"/>
      <c r="AA1571" s="17"/>
      <c r="AB1571" s="17"/>
      <c r="AC1571" s="17"/>
      <c r="AD1571" s="17"/>
      <c r="AE1571" s="17"/>
      <c r="AF1571" s="17"/>
      <c r="AG1571" s="17"/>
      <c r="AH1571" s="17"/>
      <c r="AI1571" s="17"/>
      <c r="AJ1571" s="17"/>
      <c r="AK1571" s="17"/>
      <c r="AL1571" s="17"/>
      <c r="AM1571" s="17"/>
      <c r="AN1571" s="17"/>
      <c r="AO1571" s="17"/>
      <c r="AP1571" s="17"/>
      <c r="AQ1571" s="17"/>
      <c r="AR1571" s="17"/>
      <c r="AS1571" s="17"/>
      <c r="AT1571" s="17"/>
      <c r="AU1571" s="17"/>
      <c r="AV1571" s="17"/>
      <c r="AW1571" s="17"/>
      <c r="AX1571" s="17"/>
      <c r="AY1571" s="17"/>
      <c r="AZ1571" s="17"/>
      <c r="BA1571" s="17"/>
      <c r="BB1571" s="17"/>
      <c r="BC1571" s="17"/>
      <c r="BD1571" s="17"/>
      <c r="BE1571" s="17"/>
      <c r="BF1571" s="17"/>
      <c r="BG1571" s="17"/>
      <c r="BH1571" s="17"/>
      <c r="BI1571" s="17"/>
      <c r="BJ1571" s="17"/>
      <c r="BK1571" s="17"/>
      <c r="BL1571" s="17"/>
      <c r="BM1571" s="17"/>
      <c r="BN1571" s="17"/>
      <c r="BO1571" s="17"/>
      <c r="BP1571" s="17"/>
      <c r="BQ1571" s="17"/>
      <c r="BR1571" s="17"/>
      <c r="BS1571" s="17"/>
      <c r="BT1571" s="17"/>
      <c r="BU1571" s="17"/>
      <c r="BV1571" s="17"/>
      <c r="BW1571" s="17"/>
      <c r="BX1571" s="17"/>
      <c r="BY1571" s="17"/>
      <c r="BZ1571" s="17"/>
      <c r="CA1571" s="17"/>
      <c r="CB1571" s="17"/>
      <c r="CC1571" s="17"/>
      <c r="CD1571" s="17"/>
      <c r="CE1571" s="17"/>
      <c r="CF1571" s="17"/>
      <c r="CG1571" s="17"/>
      <c r="CH1571" s="17"/>
      <c r="CI1571" s="17"/>
      <c r="CJ1571" s="17"/>
      <c r="CK1571" s="17"/>
      <c r="CL1571" s="17"/>
      <c r="CM1571" s="17"/>
      <c r="CN1571" s="17"/>
      <c r="CO1571" s="17"/>
      <c r="CP1571" s="17"/>
      <c r="CQ1571" s="17"/>
      <c r="CR1571" s="17"/>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CR31"/>
  <sheetViews>
    <sheetView showGridLines="0" topLeftCell="A6" workbookViewId="0">
      <pane xSplit="2" topLeftCell="C1" activePane="topRight" state="frozen"/>
      <selection pane="topRight" activeCell="B31" sqref="B31"/>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122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104</v>
      </c>
      <c r="C9" s="17">
        <v>0.69601266117374205</v>
      </c>
      <c r="D9" s="17">
        <v>0.650956315013967</v>
      </c>
      <c r="E9" s="17">
        <v>0.73848996381008403</v>
      </c>
      <c r="F9" s="17"/>
      <c r="G9" s="17">
        <v>0.64217309271228096</v>
      </c>
      <c r="H9" s="17">
        <v>0.77769992554730405</v>
      </c>
      <c r="I9" s="17">
        <v>0.760816983757854</v>
      </c>
      <c r="J9" s="17">
        <v>0.771650189896113</v>
      </c>
      <c r="K9" s="17">
        <v>0.67717739920917097</v>
      </c>
      <c r="L9" s="17">
        <v>0.563359028458008</v>
      </c>
      <c r="M9" s="17"/>
      <c r="N9" s="17">
        <v>0.62972880000785703</v>
      </c>
      <c r="O9" s="17">
        <v>0.724154575061146</v>
      </c>
      <c r="P9" s="17">
        <v>0.69676580651016595</v>
      </c>
      <c r="Q9" s="17">
        <v>0.73837353268362704</v>
      </c>
      <c r="R9" s="17"/>
      <c r="S9" s="17">
        <v>0.63467512889378896</v>
      </c>
      <c r="T9" s="17">
        <v>0.61387646910314997</v>
      </c>
      <c r="U9" s="17">
        <v>0.70590598209843602</v>
      </c>
      <c r="V9" s="17">
        <v>0.75836194136241797</v>
      </c>
      <c r="W9" s="17">
        <v>0.704070285422708</v>
      </c>
      <c r="X9" s="17">
        <v>0.67342749343038499</v>
      </c>
      <c r="Y9" s="17">
        <v>0.73111285769867895</v>
      </c>
      <c r="Z9" s="17">
        <v>0.67265240895170897</v>
      </c>
      <c r="AA9" s="17">
        <v>0.70658830820495999</v>
      </c>
      <c r="AB9" s="17">
        <v>0.81521451599619299</v>
      </c>
      <c r="AC9" s="17">
        <v>0.68949721950031795</v>
      </c>
      <c r="AD9" s="17">
        <v>0.72639757894994095</v>
      </c>
      <c r="AE9" s="17"/>
      <c r="AF9" s="17">
        <v>0.64290854148505105</v>
      </c>
      <c r="AG9" s="17">
        <v>0.72231624872839595</v>
      </c>
      <c r="AH9" s="17">
        <v>0.59518276069076104</v>
      </c>
      <c r="AI9" s="17">
        <v>0.54889713048325905</v>
      </c>
      <c r="AJ9" s="17">
        <v>0.76207821280384802</v>
      </c>
      <c r="AK9" s="17"/>
      <c r="AL9" s="17">
        <v>0.61143082714402797</v>
      </c>
      <c r="AM9" s="17">
        <v>0.75174226842770997</v>
      </c>
      <c r="AN9" s="17">
        <v>0.62533742519471802</v>
      </c>
      <c r="AO9" s="17"/>
      <c r="AP9" s="17">
        <v>0.72693661379792796</v>
      </c>
      <c r="AQ9" s="17">
        <v>0.72910515323458902</v>
      </c>
      <c r="AR9" s="17">
        <v>0.68937582053517998</v>
      </c>
      <c r="AS9" s="17">
        <v>0.63428338023170405</v>
      </c>
      <c r="AT9" s="17">
        <v>0.54861456648038498</v>
      </c>
      <c r="AU9" s="17"/>
      <c r="AV9" s="17">
        <v>0.47392852822379899</v>
      </c>
      <c r="AW9" s="17">
        <v>0.71996756134758499</v>
      </c>
      <c r="AX9" s="17">
        <v>0.71851772740018405</v>
      </c>
      <c r="AY9" s="17">
        <v>0.75391900929659095</v>
      </c>
      <c r="AZ9" s="17">
        <v>0.71155729427858105</v>
      </c>
      <c r="BA9" s="17">
        <v>0.70851248080731599</v>
      </c>
      <c r="BB9" s="17">
        <v>0.64410250654771894</v>
      </c>
      <c r="BC9" s="17">
        <v>0.76749488542042299</v>
      </c>
      <c r="BD9" s="17">
        <v>0.62907066240192</v>
      </c>
      <c r="BE9" s="17">
        <v>0.77512482176813402</v>
      </c>
      <c r="BF9" s="17">
        <v>0.66177305525389596</v>
      </c>
      <c r="BG9" s="17">
        <v>0.669463411274275</v>
      </c>
      <c r="BH9" s="17">
        <v>0.75624162315769705</v>
      </c>
      <c r="BI9" s="17">
        <v>0.70563458868291795</v>
      </c>
      <c r="BJ9" s="17">
        <v>0.53944500188659805</v>
      </c>
      <c r="BK9" s="17">
        <v>0.645064803693841</v>
      </c>
      <c r="BL9" s="17"/>
      <c r="BM9" s="17">
        <v>0.685558635913188</v>
      </c>
      <c r="BN9" s="17">
        <v>0.70420087558125399</v>
      </c>
      <c r="BO9" s="17">
        <v>0.672732736284679</v>
      </c>
      <c r="BP9" s="17">
        <v>0.715805931561596</v>
      </c>
      <c r="BQ9" s="17">
        <v>0.68796186954044003</v>
      </c>
      <c r="BR9" s="17">
        <v>0.69897752157297799</v>
      </c>
      <c r="BS9" s="17"/>
      <c r="BT9" s="17">
        <v>0.689749728976356</v>
      </c>
      <c r="BU9" s="17">
        <v>0.70769924034890896</v>
      </c>
      <c r="BV9" s="17"/>
      <c r="BW9" s="17">
        <v>0.65605470841998204</v>
      </c>
      <c r="BX9" s="17">
        <v>0.71466085990197603</v>
      </c>
      <c r="BY9" s="17"/>
      <c r="BZ9" s="17">
        <v>0.68968343714940095</v>
      </c>
      <c r="CA9" s="17">
        <v>0.73144424822239595</v>
      </c>
      <c r="CB9" s="17">
        <v>0.69199174889954695</v>
      </c>
      <c r="CC9" s="17"/>
      <c r="CD9" s="17">
        <v>0.68135040491558796</v>
      </c>
      <c r="CE9" s="17">
        <v>0.77585929464316405</v>
      </c>
      <c r="CF9" s="17">
        <v>0.65845874149308503</v>
      </c>
      <c r="CG9" s="17"/>
      <c r="CH9" s="17">
        <v>0.692335711418398</v>
      </c>
      <c r="CI9" s="17">
        <v>0.80135000871653395</v>
      </c>
      <c r="CJ9" s="17">
        <v>0.61304053667081604</v>
      </c>
      <c r="CK9" s="17"/>
      <c r="CL9" s="17">
        <v>0.68650616385170704</v>
      </c>
      <c r="CM9" s="17">
        <v>0.710150737629065</v>
      </c>
      <c r="CN9" s="17"/>
      <c r="CO9" s="17">
        <v>0.48253556967098998</v>
      </c>
      <c r="CP9" s="17">
        <v>0.59578470127892702</v>
      </c>
      <c r="CQ9" s="17">
        <v>0.76826230071869095</v>
      </c>
      <c r="CR9" s="17">
        <v>0.82526124259378497</v>
      </c>
    </row>
    <row r="10" spans="2:96" x14ac:dyDescent="0.25">
      <c r="B10" s="18" t="s">
        <v>105</v>
      </c>
      <c r="C10" s="17">
        <v>0.48706042524406601</v>
      </c>
      <c r="D10" s="17">
        <v>0.42599891153290098</v>
      </c>
      <c r="E10" s="17">
        <v>0.548428145828743</v>
      </c>
      <c r="F10" s="17"/>
      <c r="G10" s="17">
        <v>0.39658257624177401</v>
      </c>
      <c r="H10" s="17">
        <v>0.41955820918940001</v>
      </c>
      <c r="I10" s="17">
        <v>0.45499399149213299</v>
      </c>
      <c r="J10" s="17">
        <v>0.54300759985230496</v>
      </c>
      <c r="K10" s="17">
        <v>0.45627055609830097</v>
      </c>
      <c r="L10" s="17">
        <v>0.60368013078496996</v>
      </c>
      <c r="M10" s="17"/>
      <c r="N10" s="17">
        <v>0.492876878606955</v>
      </c>
      <c r="O10" s="17">
        <v>0.50645790526425305</v>
      </c>
      <c r="P10" s="17">
        <v>0.4584917988603</v>
      </c>
      <c r="Q10" s="17">
        <v>0.48474586730246899</v>
      </c>
      <c r="R10" s="17"/>
      <c r="S10" s="17">
        <v>0.359638837779162</v>
      </c>
      <c r="T10" s="17">
        <v>0.45711434492957198</v>
      </c>
      <c r="U10" s="17">
        <v>0.48806729746972999</v>
      </c>
      <c r="V10" s="17">
        <v>0.52808963978868795</v>
      </c>
      <c r="W10" s="17">
        <v>0.51532646519536396</v>
      </c>
      <c r="X10" s="17">
        <v>0.51248091937551699</v>
      </c>
      <c r="Y10" s="17">
        <v>0.481650097308369</v>
      </c>
      <c r="Z10" s="17">
        <v>0.51155384001683801</v>
      </c>
      <c r="AA10" s="17">
        <v>0.484675942664412</v>
      </c>
      <c r="AB10" s="17">
        <v>0.52218569285229799</v>
      </c>
      <c r="AC10" s="17">
        <v>0.55658822095070704</v>
      </c>
      <c r="AD10" s="17">
        <v>0.71341645241656304</v>
      </c>
      <c r="AE10" s="17"/>
      <c r="AF10" s="17">
        <v>0.476195788095506</v>
      </c>
      <c r="AG10" s="17">
        <v>0.50323632772290905</v>
      </c>
      <c r="AH10" s="17">
        <v>0.50183220294891095</v>
      </c>
      <c r="AI10" s="17">
        <v>0.32392026309170502</v>
      </c>
      <c r="AJ10" s="17">
        <v>0.477984839526014</v>
      </c>
      <c r="AK10" s="17"/>
      <c r="AL10" s="17">
        <v>0.45350693650271301</v>
      </c>
      <c r="AM10" s="17">
        <v>0.51817413372742704</v>
      </c>
      <c r="AN10" s="17">
        <v>0.44879487126316098</v>
      </c>
      <c r="AO10" s="17"/>
      <c r="AP10" s="17">
        <v>0.50436479944718104</v>
      </c>
      <c r="AQ10" s="17">
        <v>0.48583477825524501</v>
      </c>
      <c r="AR10" s="17">
        <v>0.48710936397385701</v>
      </c>
      <c r="AS10" s="17">
        <v>0.45497450614834001</v>
      </c>
      <c r="AT10" s="17">
        <v>0.38822161626196799</v>
      </c>
      <c r="AU10" s="17"/>
      <c r="AV10" s="17">
        <v>0.152769603320837</v>
      </c>
      <c r="AW10" s="17">
        <v>0.40512752413053299</v>
      </c>
      <c r="AX10" s="17">
        <v>0.436822438032056</v>
      </c>
      <c r="AY10" s="17">
        <v>0.51429477661335599</v>
      </c>
      <c r="AZ10" s="17">
        <v>0.51216437963904105</v>
      </c>
      <c r="BA10" s="17">
        <v>0.55119115924373696</v>
      </c>
      <c r="BB10" s="17">
        <v>0.48074632664848199</v>
      </c>
      <c r="BC10" s="17">
        <v>0.52757569149068495</v>
      </c>
      <c r="BD10" s="17">
        <v>0.47706142520880401</v>
      </c>
      <c r="BE10" s="17">
        <v>0.50268768163314803</v>
      </c>
      <c r="BF10" s="17">
        <v>0.49563968381262902</v>
      </c>
      <c r="BG10" s="17">
        <v>0.45585306093585698</v>
      </c>
      <c r="BH10" s="17">
        <v>0.530030869295125</v>
      </c>
      <c r="BI10" s="17">
        <v>0.48769234904103997</v>
      </c>
      <c r="BJ10" s="17">
        <v>0.35516457280410602</v>
      </c>
      <c r="BK10" s="17">
        <v>0.38229568247574702</v>
      </c>
      <c r="BL10" s="17"/>
      <c r="BM10" s="17">
        <v>0.43909264821587601</v>
      </c>
      <c r="BN10" s="17">
        <v>0.47609982859205802</v>
      </c>
      <c r="BO10" s="17">
        <v>0.42777066769575101</v>
      </c>
      <c r="BP10" s="17">
        <v>0.54984803425770401</v>
      </c>
      <c r="BQ10" s="17">
        <v>0.58762153195236699</v>
      </c>
      <c r="BR10" s="17">
        <v>0.48162342512123602</v>
      </c>
      <c r="BS10" s="17"/>
      <c r="BT10" s="17">
        <v>0.470208628921847</v>
      </c>
      <c r="BU10" s="17">
        <v>0.51489731322914101</v>
      </c>
      <c r="BV10" s="17"/>
      <c r="BW10" s="17">
        <v>0.46976187108547901</v>
      </c>
      <c r="BX10" s="17">
        <v>0.50722132031535005</v>
      </c>
      <c r="BY10" s="17"/>
      <c r="BZ10" s="17">
        <v>0.49875457685115998</v>
      </c>
      <c r="CA10" s="17">
        <v>0.49368845111211002</v>
      </c>
      <c r="CB10" s="17">
        <v>0.33015049368444199</v>
      </c>
      <c r="CC10" s="17"/>
      <c r="CD10" s="17">
        <v>0.49364608675438099</v>
      </c>
      <c r="CE10" s="17">
        <v>0.48401527692579199</v>
      </c>
      <c r="CF10" s="17">
        <v>0.47237188099036498</v>
      </c>
      <c r="CG10" s="17"/>
      <c r="CH10" s="17">
        <v>0.51023661662491204</v>
      </c>
      <c r="CI10" s="17">
        <v>0.44376033144091898</v>
      </c>
      <c r="CJ10" s="17">
        <v>0.47910214305971499</v>
      </c>
      <c r="CK10" s="17"/>
      <c r="CL10" s="17">
        <v>0.48093822394924501</v>
      </c>
      <c r="CM10" s="17">
        <v>0.48504551147585101</v>
      </c>
      <c r="CN10" s="17"/>
      <c r="CO10" s="17">
        <v>0.407372671243107</v>
      </c>
      <c r="CP10" s="17">
        <v>0.491594759753545</v>
      </c>
      <c r="CQ10" s="17">
        <v>0.50186080981568804</v>
      </c>
      <c r="CR10" s="17">
        <v>0.47873910088316701</v>
      </c>
    </row>
    <row r="11" spans="2:96" x14ac:dyDescent="0.25">
      <c r="B11" s="18" t="s">
        <v>106</v>
      </c>
      <c r="C11" s="17">
        <v>0.35137024457201299</v>
      </c>
      <c r="D11" s="17">
        <v>0.394374991071613</v>
      </c>
      <c r="E11" s="17">
        <v>0.30900642709616699</v>
      </c>
      <c r="F11" s="17"/>
      <c r="G11" s="17">
        <v>0.25594837603174703</v>
      </c>
      <c r="H11" s="17">
        <v>0.32480653070141202</v>
      </c>
      <c r="I11" s="17">
        <v>0.39977136173315198</v>
      </c>
      <c r="J11" s="17">
        <v>0.39388035601997501</v>
      </c>
      <c r="K11" s="17">
        <v>0.37485491556890199</v>
      </c>
      <c r="L11" s="17">
        <v>0.34679484707333103</v>
      </c>
      <c r="M11" s="17"/>
      <c r="N11" s="17">
        <v>0.40209076414393802</v>
      </c>
      <c r="O11" s="17">
        <v>0.34765673231947603</v>
      </c>
      <c r="P11" s="17">
        <v>0.33646061881356698</v>
      </c>
      <c r="Q11" s="17">
        <v>0.31335040194335401</v>
      </c>
      <c r="R11" s="17"/>
      <c r="S11" s="17">
        <v>0.34061007799446602</v>
      </c>
      <c r="T11" s="17">
        <v>0.38242966399587602</v>
      </c>
      <c r="U11" s="17">
        <v>0.37597746359938</v>
      </c>
      <c r="V11" s="17">
        <v>0.37880524112236702</v>
      </c>
      <c r="W11" s="17">
        <v>0.34935729997524201</v>
      </c>
      <c r="X11" s="17">
        <v>0.35495161832597499</v>
      </c>
      <c r="Y11" s="17">
        <v>0.30892561005124403</v>
      </c>
      <c r="Z11" s="17">
        <v>0.35704947354643801</v>
      </c>
      <c r="AA11" s="17">
        <v>0.32826228842685201</v>
      </c>
      <c r="AB11" s="17">
        <v>0.38640843629712202</v>
      </c>
      <c r="AC11" s="17">
        <v>0.26247965360838599</v>
      </c>
      <c r="AD11" s="17">
        <v>0.34688227589812298</v>
      </c>
      <c r="AE11" s="17"/>
      <c r="AF11" s="17">
        <v>0.36410144714321901</v>
      </c>
      <c r="AG11" s="17">
        <v>0.37025435544093899</v>
      </c>
      <c r="AH11" s="17">
        <v>0.411661106350869</v>
      </c>
      <c r="AI11" s="17">
        <v>0.23496571255311199</v>
      </c>
      <c r="AJ11" s="17">
        <v>0.31530642740626003</v>
      </c>
      <c r="AK11" s="17"/>
      <c r="AL11" s="17">
        <v>0.359659961116365</v>
      </c>
      <c r="AM11" s="17">
        <v>0.366783441379613</v>
      </c>
      <c r="AN11" s="17">
        <v>0.43715491635308401</v>
      </c>
      <c r="AO11" s="17"/>
      <c r="AP11" s="17">
        <v>0.299524235473831</v>
      </c>
      <c r="AQ11" s="17">
        <v>0.35422262236372798</v>
      </c>
      <c r="AR11" s="17">
        <v>0.377727926003466</v>
      </c>
      <c r="AS11" s="17">
        <v>0.37379837173846098</v>
      </c>
      <c r="AT11" s="17">
        <v>0.51138831467017298</v>
      </c>
      <c r="AU11" s="17"/>
      <c r="AV11" s="17">
        <v>0.70324578048060304</v>
      </c>
      <c r="AW11" s="17">
        <v>0.31561061920578798</v>
      </c>
      <c r="AX11" s="17">
        <v>0.29774161014080203</v>
      </c>
      <c r="AY11" s="17">
        <v>0.304964520415481</v>
      </c>
      <c r="AZ11" s="17">
        <v>0.27845082349433098</v>
      </c>
      <c r="BA11" s="17">
        <v>0.38193595461806101</v>
      </c>
      <c r="BB11" s="17">
        <v>0.31707876929087597</v>
      </c>
      <c r="BC11" s="17">
        <v>0.28868059036649102</v>
      </c>
      <c r="BD11" s="17">
        <v>0.34104739136016099</v>
      </c>
      <c r="BE11" s="17">
        <v>0.41696172659777397</v>
      </c>
      <c r="BF11" s="17">
        <v>0.39126933752235299</v>
      </c>
      <c r="BG11" s="17">
        <v>0.398392450032578</v>
      </c>
      <c r="BH11" s="17">
        <v>0.30487827717862398</v>
      </c>
      <c r="BI11" s="17">
        <v>0.52490161183966</v>
      </c>
      <c r="BJ11" s="17">
        <v>0.54730686008623497</v>
      </c>
      <c r="BK11" s="17">
        <v>0.43065409478880601</v>
      </c>
      <c r="BL11" s="17"/>
      <c r="BM11" s="17">
        <v>0.33036494463814903</v>
      </c>
      <c r="BN11" s="17">
        <v>0.35668863341287199</v>
      </c>
      <c r="BO11" s="17">
        <v>0.32504653010357798</v>
      </c>
      <c r="BP11" s="17">
        <v>0.35711068810834801</v>
      </c>
      <c r="BQ11" s="17">
        <v>0.37690945888038402</v>
      </c>
      <c r="BR11" s="17">
        <v>0.40713145388303101</v>
      </c>
      <c r="BS11" s="17"/>
      <c r="BT11" s="17">
        <v>0.34638094134042902</v>
      </c>
      <c r="BU11" s="17">
        <v>0.35712961348566302</v>
      </c>
      <c r="BV11" s="17"/>
      <c r="BW11" s="17">
        <v>0.381636486735007</v>
      </c>
      <c r="BX11" s="17">
        <v>0.34841209208400198</v>
      </c>
      <c r="BY11" s="17"/>
      <c r="BZ11" s="17">
        <v>0.360374131860353</v>
      </c>
      <c r="CA11" s="17">
        <v>0.30086478377242798</v>
      </c>
      <c r="CB11" s="17">
        <v>0.38096167610332798</v>
      </c>
      <c r="CC11" s="17"/>
      <c r="CD11" s="17">
        <v>0.36055767601885003</v>
      </c>
      <c r="CE11" s="17">
        <v>0.334020758338193</v>
      </c>
      <c r="CF11" s="17">
        <v>0.42740755901764599</v>
      </c>
      <c r="CG11" s="17"/>
      <c r="CH11" s="17">
        <v>0.35192775659505998</v>
      </c>
      <c r="CI11" s="17">
        <v>0.32429262657951202</v>
      </c>
      <c r="CJ11" s="17">
        <v>0.39856673405660498</v>
      </c>
      <c r="CK11" s="17"/>
      <c r="CL11" s="17">
        <v>0.36448047873963901</v>
      </c>
      <c r="CM11" s="17">
        <v>0.346457792310918</v>
      </c>
      <c r="CN11" s="17"/>
      <c r="CO11" s="17">
        <v>0.30417495359244601</v>
      </c>
      <c r="CP11" s="17">
        <v>0.37045224478792499</v>
      </c>
      <c r="CQ11" s="17">
        <v>0.35168439245030603</v>
      </c>
      <c r="CR11" s="17">
        <v>0.33149673176112598</v>
      </c>
    </row>
    <row r="12" spans="2:96" x14ac:dyDescent="0.25">
      <c r="B12" s="18" t="s">
        <v>107</v>
      </c>
      <c r="C12" s="17">
        <v>0.26164914736527101</v>
      </c>
      <c r="D12" s="17">
        <v>0.28805524852416498</v>
      </c>
      <c r="E12" s="17">
        <v>0.235053845524579</v>
      </c>
      <c r="F12" s="17"/>
      <c r="G12" s="17">
        <v>0.140207558717445</v>
      </c>
      <c r="H12" s="17">
        <v>0.16317216081741101</v>
      </c>
      <c r="I12" s="17">
        <v>0.22232785953348799</v>
      </c>
      <c r="J12" s="17">
        <v>0.29667345053518801</v>
      </c>
      <c r="K12" s="17">
        <v>0.28892389976442401</v>
      </c>
      <c r="L12" s="17">
        <v>0.40811765699670699</v>
      </c>
      <c r="M12" s="17"/>
      <c r="N12" s="17">
        <v>0.25289710928769699</v>
      </c>
      <c r="O12" s="17">
        <v>0.22164402843183301</v>
      </c>
      <c r="P12" s="17">
        <v>0.26890020179167501</v>
      </c>
      <c r="Q12" s="17">
        <v>0.307257705366208</v>
      </c>
      <c r="R12" s="17"/>
      <c r="S12" s="17">
        <v>0.22589677445110401</v>
      </c>
      <c r="T12" s="17">
        <v>0.28623609379923298</v>
      </c>
      <c r="U12" s="17">
        <v>0.28725208311014</v>
      </c>
      <c r="V12" s="17">
        <v>0.31769166395404702</v>
      </c>
      <c r="W12" s="17">
        <v>0.26539230568108702</v>
      </c>
      <c r="X12" s="17">
        <v>0.292226464726697</v>
      </c>
      <c r="Y12" s="17">
        <v>0.30804423513816898</v>
      </c>
      <c r="Z12" s="17">
        <v>0.35737738482329101</v>
      </c>
      <c r="AA12" s="17">
        <v>0.25691550029744498</v>
      </c>
      <c r="AB12" s="17">
        <v>0.16276661225956099</v>
      </c>
      <c r="AC12" s="17">
        <v>0.22430832931490899</v>
      </c>
      <c r="AD12" s="17">
        <v>0.109853527895374</v>
      </c>
      <c r="AE12" s="17"/>
      <c r="AF12" s="17">
        <v>0.42745287165955098</v>
      </c>
      <c r="AG12" s="17">
        <v>0.115282923953458</v>
      </c>
      <c r="AH12" s="17">
        <v>0.15342080571994901</v>
      </c>
      <c r="AI12" s="17">
        <v>0.56892960508815005</v>
      </c>
      <c r="AJ12" s="17">
        <v>0.220725269399485</v>
      </c>
      <c r="AK12" s="17"/>
      <c r="AL12" s="17">
        <v>0.40235537337330701</v>
      </c>
      <c r="AM12" s="17">
        <v>0.121284719276051</v>
      </c>
      <c r="AN12" s="17">
        <v>0.205000628740691</v>
      </c>
      <c r="AO12" s="17"/>
      <c r="AP12" s="17">
        <v>0.33882645992784499</v>
      </c>
      <c r="AQ12" s="17">
        <v>0.26947749578408098</v>
      </c>
      <c r="AR12" s="17">
        <v>0.19055674652902699</v>
      </c>
      <c r="AS12" s="17">
        <v>0.17785024687734699</v>
      </c>
      <c r="AT12" s="17">
        <v>0.156465536797599</v>
      </c>
      <c r="AU12" s="17"/>
      <c r="AV12" s="17">
        <v>0.63152290584316195</v>
      </c>
      <c r="AW12" s="17">
        <v>0.17229872741459501</v>
      </c>
      <c r="AX12" s="17">
        <v>0.31309620959526602</v>
      </c>
      <c r="AY12" s="17">
        <v>0.26642394237581801</v>
      </c>
      <c r="AZ12" s="17">
        <v>0.24999111523502099</v>
      </c>
      <c r="BA12" s="17">
        <v>0.245849531994486</v>
      </c>
      <c r="BB12" s="17">
        <v>0.28292819246281198</v>
      </c>
      <c r="BC12" s="17">
        <v>0.34197953126988601</v>
      </c>
      <c r="BD12" s="17">
        <v>0.33646047988292999</v>
      </c>
      <c r="BE12" s="17">
        <v>0.24719352105512099</v>
      </c>
      <c r="BF12" s="17">
        <v>0.23642583178274201</v>
      </c>
      <c r="BG12" s="17">
        <v>0.20865251631443599</v>
      </c>
      <c r="BH12" s="17">
        <v>0.22072330358202899</v>
      </c>
      <c r="BI12" s="17">
        <v>0.27360137791547601</v>
      </c>
      <c r="BJ12" s="17">
        <v>0.20377911768499299</v>
      </c>
      <c r="BK12" s="17">
        <v>9.3669939117187503E-2</v>
      </c>
      <c r="BL12" s="17"/>
      <c r="BM12" s="17">
        <v>0.207300210934662</v>
      </c>
      <c r="BN12" s="17">
        <v>0.29702122826107602</v>
      </c>
      <c r="BO12" s="17">
        <v>0.26421632529218397</v>
      </c>
      <c r="BP12" s="17">
        <v>0.273376672544209</v>
      </c>
      <c r="BQ12" s="17">
        <v>0.25854932236099298</v>
      </c>
      <c r="BR12" s="17">
        <v>0.25359205931776402</v>
      </c>
      <c r="BS12" s="17"/>
      <c r="BT12" s="17">
        <v>0.25331250322294702</v>
      </c>
      <c r="BU12" s="17">
        <v>0.27971660493879202</v>
      </c>
      <c r="BV12" s="17"/>
      <c r="BW12" s="17">
        <v>0.25458419144308603</v>
      </c>
      <c r="BX12" s="17">
        <v>0.27593464189004802</v>
      </c>
      <c r="BY12" s="17"/>
      <c r="BZ12" s="17">
        <v>0.27284387520570003</v>
      </c>
      <c r="CA12" s="17">
        <v>0.25769916188406</v>
      </c>
      <c r="CB12" s="17">
        <v>0.136193600865257</v>
      </c>
      <c r="CC12" s="17"/>
      <c r="CD12" s="17">
        <v>0.279396500411972</v>
      </c>
      <c r="CE12" s="17">
        <v>0.15801411289278</v>
      </c>
      <c r="CF12" s="17">
        <v>0.30445036274177301</v>
      </c>
      <c r="CG12" s="17"/>
      <c r="CH12" s="17">
        <v>0.27480439978623999</v>
      </c>
      <c r="CI12" s="17">
        <v>0.21876547457382101</v>
      </c>
      <c r="CJ12" s="17">
        <v>0.31461153730862501</v>
      </c>
      <c r="CK12" s="17"/>
      <c r="CL12" s="17">
        <v>0.25354319373816803</v>
      </c>
      <c r="CM12" s="17">
        <v>0.27542022188485898</v>
      </c>
      <c r="CN12" s="17"/>
      <c r="CO12" s="17">
        <v>0.277612517094462</v>
      </c>
      <c r="CP12" s="17">
        <v>0.293061707356709</v>
      </c>
      <c r="CQ12" s="17">
        <v>0.262646248112055</v>
      </c>
      <c r="CR12" s="17">
        <v>0.193860319402853</v>
      </c>
    </row>
    <row r="13" spans="2:96" x14ac:dyDescent="0.25">
      <c r="B13" s="18" t="s">
        <v>108</v>
      </c>
      <c r="C13" s="17">
        <v>0.25188640375815702</v>
      </c>
      <c r="D13" s="17">
        <v>0.246726342930982</v>
      </c>
      <c r="E13" s="17">
        <v>0.25726456665902098</v>
      </c>
      <c r="F13" s="17"/>
      <c r="G13" s="17">
        <v>0.208378112839536</v>
      </c>
      <c r="H13" s="17">
        <v>0.29532909974197302</v>
      </c>
      <c r="I13" s="17">
        <v>0.27373974694398401</v>
      </c>
      <c r="J13" s="17">
        <v>0.198902447134709</v>
      </c>
      <c r="K13" s="17">
        <v>0.28718494191756</v>
      </c>
      <c r="L13" s="17">
        <v>0.24705896183786</v>
      </c>
      <c r="M13" s="17"/>
      <c r="N13" s="17">
        <v>0.22245951075374901</v>
      </c>
      <c r="O13" s="17">
        <v>0.24236605935320901</v>
      </c>
      <c r="P13" s="17">
        <v>0.280233946341856</v>
      </c>
      <c r="Q13" s="17">
        <v>0.26919542304055499</v>
      </c>
      <c r="R13" s="17"/>
      <c r="S13" s="17">
        <v>0.20711942993933</v>
      </c>
      <c r="T13" s="17">
        <v>0.232079975093124</v>
      </c>
      <c r="U13" s="17">
        <v>0.25133075224118401</v>
      </c>
      <c r="V13" s="17">
        <v>0.25353413388746099</v>
      </c>
      <c r="W13" s="17">
        <v>0.24283474525493501</v>
      </c>
      <c r="X13" s="17">
        <v>0.23829234548245401</v>
      </c>
      <c r="Y13" s="17">
        <v>0.27688772265796902</v>
      </c>
      <c r="Z13" s="17">
        <v>0.32263778538286503</v>
      </c>
      <c r="AA13" s="17">
        <v>0.241619587181434</v>
      </c>
      <c r="AB13" s="17">
        <v>0.31029265688356999</v>
      </c>
      <c r="AC13" s="17">
        <v>0.313212524004295</v>
      </c>
      <c r="AD13" s="17">
        <v>0.20445755874757801</v>
      </c>
      <c r="AE13" s="17"/>
      <c r="AF13" s="17">
        <v>0.23559298315176799</v>
      </c>
      <c r="AG13" s="17">
        <v>0.28781604585451198</v>
      </c>
      <c r="AH13" s="17">
        <v>0.25518701656680698</v>
      </c>
      <c r="AI13" s="17">
        <v>0.110199917234456</v>
      </c>
      <c r="AJ13" s="17">
        <v>0.283864826006056</v>
      </c>
      <c r="AK13" s="17"/>
      <c r="AL13" s="17">
        <v>0.23631528693675799</v>
      </c>
      <c r="AM13" s="17">
        <v>0.28313255097336998</v>
      </c>
      <c r="AN13" s="17">
        <v>0.22363424252825001</v>
      </c>
      <c r="AO13" s="17"/>
      <c r="AP13" s="17">
        <v>0.27169587045874</v>
      </c>
      <c r="AQ13" s="17">
        <v>0.242482572161792</v>
      </c>
      <c r="AR13" s="17">
        <v>0.23270100813310901</v>
      </c>
      <c r="AS13" s="17">
        <v>0.197599682735105</v>
      </c>
      <c r="AT13" s="17">
        <v>0.19137596988921701</v>
      </c>
      <c r="AU13" s="17"/>
      <c r="AV13" s="17">
        <v>0.29675421951939701</v>
      </c>
      <c r="AW13" s="17">
        <v>0.271710130778894</v>
      </c>
      <c r="AX13" s="17">
        <v>0.32664147166780899</v>
      </c>
      <c r="AY13" s="17">
        <v>0.27054643651983501</v>
      </c>
      <c r="AZ13" s="17">
        <v>0.234940075437442</v>
      </c>
      <c r="BA13" s="17">
        <v>0.27014844945273903</v>
      </c>
      <c r="BB13" s="17">
        <v>0.214801061270952</v>
      </c>
      <c r="BC13" s="17">
        <v>0.224744706842435</v>
      </c>
      <c r="BD13" s="17">
        <v>0.24346962401490799</v>
      </c>
      <c r="BE13" s="17">
        <v>0.296142803801483</v>
      </c>
      <c r="BF13" s="17">
        <v>0.25731387188050198</v>
      </c>
      <c r="BG13" s="17">
        <v>0.27023178082841798</v>
      </c>
      <c r="BH13" s="17">
        <v>0.274331441343316</v>
      </c>
      <c r="BI13" s="17">
        <v>0.27204248780973</v>
      </c>
      <c r="BJ13" s="17">
        <v>0.14711939812847799</v>
      </c>
      <c r="BK13" s="17">
        <v>0.18461803266782301</v>
      </c>
      <c r="BL13" s="17"/>
      <c r="BM13" s="17">
        <v>0.23755263611059299</v>
      </c>
      <c r="BN13" s="17">
        <v>0.23621007963634999</v>
      </c>
      <c r="BO13" s="17">
        <v>0.27823781963604699</v>
      </c>
      <c r="BP13" s="17">
        <v>0.25010488843047401</v>
      </c>
      <c r="BQ13" s="17">
        <v>0.28598620277264197</v>
      </c>
      <c r="BR13" s="17">
        <v>0.26851590037856599</v>
      </c>
      <c r="BS13" s="17"/>
      <c r="BT13" s="17">
        <v>0.25337139236230299</v>
      </c>
      <c r="BU13" s="17">
        <v>0.24866514978280699</v>
      </c>
      <c r="BV13" s="17"/>
      <c r="BW13" s="17">
        <v>0.244334605056755</v>
      </c>
      <c r="BX13" s="17">
        <v>0.28213057703005301</v>
      </c>
      <c r="BY13" s="17"/>
      <c r="BZ13" s="17">
        <v>0.25956824354553898</v>
      </c>
      <c r="CA13" s="17">
        <v>0.210054558876199</v>
      </c>
      <c r="CB13" s="17">
        <v>0.26847664226325002</v>
      </c>
      <c r="CC13" s="17"/>
      <c r="CD13" s="17">
        <v>0.25653810658015602</v>
      </c>
      <c r="CE13" s="17">
        <v>0.29566336492009099</v>
      </c>
      <c r="CF13" s="17">
        <v>0.24162878286213799</v>
      </c>
      <c r="CG13" s="17"/>
      <c r="CH13" s="17">
        <v>0.24842548512506701</v>
      </c>
      <c r="CI13" s="17">
        <v>0.28715370121663197</v>
      </c>
      <c r="CJ13" s="17">
        <v>0.24001449991874901</v>
      </c>
      <c r="CK13" s="17"/>
      <c r="CL13" s="17">
        <v>0.26848786575753902</v>
      </c>
      <c r="CM13" s="17">
        <v>0.23968575022018301</v>
      </c>
      <c r="CN13" s="17"/>
      <c r="CO13" s="17">
        <v>0.17608849209952299</v>
      </c>
      <c r="CP13" s="17">
        <v>0.229926332716754</v>
      </c>
      <c r="CQ13" s="17">
        <v>0.25360927950062601</v>
      </c>
      <c r="CR13" s="17">
        <v>0.31814707354435801</v>
      </c>
    </row>
    <row r="14" spans="2:96" x14ac:dyDescent="0.25">
      <c r="B14" s="18" t="s">
        <v>109</v>
      </c>
      <c r="C14" s="17">
        <v>0.19631869363139201</v>
      </c>
      <c r="D14" s="17">
        <v>0.19677734776205399</v>
      </c>
      <c r="E14" s="17">
        <v>0.19473259322463801</v>
      </c>
      <c r="F14" s="17"/>
      <c r="G14" s="17">
        <v>0.18241873768717901</v>
      </c>
      <c r="H14" s="17">
        <v>0.15617637183003699</v>
      </c>
      <c r="I14" s="17">
        <v>0.20465167690343999</v>
      </c>
      <c r="J14" s="17">
        <v>0.19682739055079701</v>
      </c>
      <c r="K14" s="17">
        <v>0.24197721740171599</v>
      </c>
      <c r="L14" s="17">
        <v>0.20047271963744201</v>
      </c>
      <c r="M14" s="17"/>
      <c r="N14" s="17">
        <v>0.20905247651894801</v>
      </c>
      <c r="O14" s="17">
        <v>0.23606557437387901</v>
      </c>
      <c r="P14" s="17">
        <v>0.163169623086767</v>
      </c>
      <c r="Q14" s="17">
        <v>0.17251414307947199</v>
      </c>
      <c r="R14" s="17"/>
      <c r="S14" s="17">
        <v>0.25650958161583498</v>
      </c>
      <c r="T14" s="17">
        <v>0.223267787480802</v>
      </c>
      <c r="U14" s="17">
        <v>0.15736320009554799</v>
      </c>
      <c r="V14" s="17">
        <v>0.13127394132957201</v>
      </c>
      <c r="W14" s="17">
        <v>0.21767598724759399</v>
      </c>
      <c r="X14" s="17">
        <v>0.17851319865752099</v>
      </c>
      <c r="Y14" s="17">
        <v>0.13675149036817899</v>
      </c>
      <c r="Z14" s="17">
        <v>0.226091410542617</v>
      </c>
      <c r="AA14" s="17">
        <v>0.23594692187821201</v>
      </c>
      <c r="AB14" s="17">
        <v>0.186726361835099</v>
      </c>
      <c r="AC14" s="17">
        <v>0.164482142800777</v>
      </c>
      <c r="AD14" s="17">
        <v>0.15746153222829901</v>
      </c>
      <c r="AE14" s="17"/>
      <c r="AF14" s="17">
        <v>0.152212599513423</v>
      </c>
      <c r="AG14" s="17">
        <v>0.24766585581704001</v>
      </c>
      <c r="AH14" s="17">
        <v>0.32385453761884098</v>
      </c>
      <c r="AI14" s="17">
        <v>8.5832682474204905E-2</v>
      </c>
      <c r="AJ14" s="17">
        <v>0.128948875973804</v>
      </c>
      <c r="AK14" s="17"/>
      <c r="AL14" s="17">
        <v>0.15597356880281399</v>
      </c>
      <c r="AM14" s="17">
        <v>0.22399603240640401</v>
      </c>
      <c r="AN14" s="17">
        <v>0.21282574074191399</v>
      </c>
      <c r="AO14" s="17"/>
      <c r="AP14" s="17">
        <v>0.15442978065673499</v>
      </c>
      <c r="AQ14" s="17">
        <v>0.206889663000215</v>
      </c>
      <c r="AR14" s="17">
        <v>0.21562312721115501</v>
      </c>
      <c r="AS14" s="17">
        <v>0.264844225986892</v>
      </c>
      <c r="AT14" s="17">
        <v>0.42583945632776199</v>
      </c>
      <c r="AU14" s="17"/>
      <c r="AV14" s="17">
        <v>0.152769603320837</v>
      </c>
      <c r="AW14" s="17">
        <v>0.16471192380920099</v>
      </c>
      <c r="AX14" s="17">
        <v>0.186897988970812</v>
      </c>
      <c r="AY14" s="17">
        <v>0.224243321385455</v>
      </c>
      <c r="AZ14" s="17">
        <v>0.177844586075973</v>
      </c>
      <c r="BA14" s="17">
        <v>0.20705589936455901</v>
      </c>
      <c r="BB14" s="17">
        <v>0.19892687811644399</v>
      </c>
      <c r="BC14" s="17">
        <v>0.18144633316324901</v>
      </c>
      <c r="BD14" s="17">
        <v>0.18704207689194899</v>
      </c>
      <c r="BE14" s="17">
        <v>0.14661023628511599</v>
      </c>
      <c r="BF14" s="17">
        <v>0.20375886818156799</v>
      </c>
      <c r="BG14" s="17">
        <v>0.20314375186612399</v>
      </c>
      <c r="BH14" s="17">
        <v>0.18438883210522999</v>
      </c>
      <c r="BI14" s="17">
        <v>0.22124399665521899</v>
      </c>
      <c r="BJ14" s="17">
        <v>0.25833629504716499</v>
      </c>
      <c r="BK14" s="17">
        <v>0.27771778766623001</v>
      </c>
      <c r="BL14" s="17"/>
      <c r="BM14" s="17">
        <v>0.21334636963773401</v>
      </c>
      <c r="BN14" s="17">
        <v>0.22140322629712</v>
      </c>
      <c r="BO14" s="17">
        <v>0.16817990352569201</v>
      </c>
      <c r="BP14" s="17">
        <v>0.17463374525327</v>
      </c>
      <c r="BQ14" s="17">
        <v>0.20240237479492801</v>
      </c>
      <c r="BR14" s="17">
        <v>0.134208488935987</v>
      </c>
      <c r="BS14" s="17"/>
      <c r="BT14" s="17">
        <v>0.214852926200022</v>
      </c>
      <c r="BU14" s="17">
        <v>0.16994056090252199</v>
      </c>
      <c r="BV14" s="17"/>
      <c r="BW14" s="17">
        <v>0.202045234536601</v>
      </c>
      <c r="BX14" s="17">
        <v>0.192250627201594</v>
      </c>
      <c r="BY14" s="17"/>
      <c r="BZ14" s="17">
        <v>0.193450218241909</v>
      </c>
      <c r="CA14" s="17">
        <v>0.21540214398561799</v>
      </c>
      <c r="CB14" s="17">
        <v>0.23288892039773401</v>
      </c>
      <c r="CC14" s="17"/>
      <c r="CD14" s="17">
        <v>0.19490435107785201</v>
      </c>
      <c r="CE14" s="17">
        <v>0.18639953663629699</v>
      </c>
      <c r="CF14" s="17">
        <v>0.21995972487142401</v>
      </c>
      <c r="CG14" s="17"/>
      <c r="CH14" s="17">
        <v>0.19946999911289401</v>
      </c>
      <c r="CI14" s="17">
        <v>0.19393277309984</v>
      </c>
      <c r="CJ14" s="17">
        <v>0.17311386119734401</v>
      </c>
      <c r="CK14" s="17"/>
      <c r="CL14" s="17">
        <v>0.22248491893533501</v>
      </c>
      <c r="CM14" s="17">
        <v>0.16829086522122599</v>
      </c>
      <c r="CN14" s="17"/>
      <c r="CO14" s="17">
        <v>0.24515141460763801</v>
      </c>
      <c r="CP14" s="17">
        <v>0.21842564132230799</v>
      </c>
      <c r="CQ14" s="17">
        <v>0.18587124934044</v>
      </c>
      <c r="CR14" s="17">
        <v>0.15652904891703701</v>
      </c>
    </row>
    <row r="15" spans="2:96" x14ac:dyDescent="0.25">
      <c r="B15" s="18" t="s">
        <v>110</v>
      </c>
      <c r="C15" s="17">
        <v>0.13332017717245501</v>
      </c>
      <c r="D15" s="17">
        <v>0.12465767463919999</v>
      </c>
      <c r="E15" s="17">
        <v>0.141356654415835</v>
      </c>
      <c r="F15" s="17"/>
      <c r="G15" s="17">
        <v>0.22997430299843699</v>
      </c>
      <c r="H15" s="17">
        <v>0.17780308231991601</v>
      </c>
      <c r="I15" s="17">
        <v>0.106393296329056</v>
      </c>
      <c r="J15" s="17">
        <v>8.6354996465256795E-2</v>
      </c>
      <c r="K15" s="17">
        <v>0.11120679022093299</v>
      </c>
      <c r="L15" s="17">
        <v>0.107668091707224</v>
      </c>
      <c r="M15" s="17"/>
      <c r="N15" s="17">
        <v>0.13076322953251601</v>
      </c>
      <c r="O15" s="17">
        <v>0.114093751685969</v>
      </c>
      <c r="P15" s="17">
        <v>0.13447327200602799</v>
      </c>
      <c r="Q15" s="17">
        <v>0.153761098925628</v>
      </c>
      <c r="R15" s="17"/>
      <c r="S15" s="17">
        <v>0.154307588915193</v>
      </c>
      <c r="T15" s="17">
        <v>0.13294664624237401</v>
      </c>
      <c r="U15" s="17">
        <v>0.145195668354486</v>
      </c>
      <c r="V15" s="17">
        <v>0.114793051102886</v>
      </c>
      <c r="W15" s="17">
        <v>5.5246222007066997E-2</v>
      </c>
      <c r="X15" s="17">
        <v>0.136938426133904</v>
      </c>
      <c r="Y15" s="17">
        <v>0.14604895549199301</v>
      </c>
      <c r="Z15" s="17">
        <v>7.4984493824992698E-2</v>
      </c>
      <c r="AA15" s="17">
        <v>0.139372033024593</v>
      </c>
      <c r="AB15" s="17">
        <v>0.14372212271208101</v>
      </c>
      <c r="AC15" s="17">
        <v>0.17143107895569801</v>
      </c>
      <c r="AD15" s="17">
        <v>0.15787268297481799</v>
      </c>
      <c r="AE15" s="17"/>
      <c r="AF15" s="17">
        <v>0.10597650313291999</v>
      </c>
      <c r="AG15" s="17">
        <v>0.159001032466419</v>
      </c>
      <c r="AH15" s="17">
        <v>7.5740533435532997E-2</v>
      </c>
      <c r="AI15" s="17">
        <v>0.12244655838045999</v>
      </c>
      <c r="AJ15" s="17">
        <v>0.158764851942788</v>
      </c>
      <c r="AK15" s="17"/>
      <c r="AL15" s="17">
        <v>0.115758312163476</v>
      </c>
      <c r="AM15" s="17">
        <v>0.164703503971457</v>
      </c>
      <c r="AN15" s="17">
        <v>0.13255316262605299</v>
      </c>
      <c r="AO15" s="17"/>
      <c r="AP15" s="17">
        <v>0.127186226915663</v>
      </c>
      <c r="AQ15" s="17">
        <v>0.14594334854451099</v>
      </c>
      <c r="AR15" s="17">
        <v>0.13755712261415901</v>
      </c>
      <c r="AS15" s="17">
        <v>0.16027693889584499</v>
      </c>
      <c r="AT15" s="17">
        <v>5.30763338195087E-2</v>
      </c>
      <c r="AU15" s="17"/>
      <c r="AV15" s="17">
        <v>0</v>
      </c>
      <c r="AW15" s="17">
        <v>0.219986011588088</v>
      </c>
      <c r="AX15" s="17">
        <v>0.177856397148517</v>
      </c>
      <c r="AY15" s="17">
        <v>0.17870835623336301</v>
      </c>
      <c r="AZ15" s="17">
        <v>0.13155389413783</v>
      </c>
      <c r="BA15" s="17">
        <v>0.101335398272448</v>
      </c>
      <c r="BB15" s="17">
        <v>0.14475560058193901</v>
      </c>
      <c r="BC15" s="17">
        <v>0.13884793338005499</v>
      </c>
      <c r="BD15" s="17">
        <v>0.13705382570958299</v>
      </c>
      <c r="BE15" s="17">
        <v>0.115010877972062</v>
      </c>
      <c r="BF15" s="17">
        <v>9.6041955665078393E-2</v>
      </c>
      <c r="BG15" s="17">
        <v>0.14273634098221399</v>
      </c>
      <c r="BH15" s="17">
        <v>9.4536585611447496E-2</v>
      </c>
      <c r="BI15" s="17">
        <v>4.3966200882657798E-2</v>
      </c>
      <c r="BJ15" s="17">
        <v>0.111917750206229</v>
      </c>
      <c r="BK15" s="17">
        <v>0.16766179428504699</v>
      </c>
      <c r="BL15" s="17"/>
      <c r="BM15" s="17">
        <v>0.18807349507434201</v>
      </c>
      <c r="BN15" s="17">
        <v>0.119628068284717</v>
      </c>
      <c r="BO15" s="17">
        <v>0.114043417018532</v>
      </c>
      <c r="BP15" s="17">
        <v>0.11975595375341801</v>
      </c>
      <c r="BQ15" s="17">
        <v>9.9585595986709102E-2</v>
      </c>
      <c r="BR15" s="17">
        <v>0.14267444794852099</v>
      </c>
      <c r="BS15" s="17"/>
      <c r="BT15" s="17">
        <v>0.133001215613928</v>
      </c>
      <c r="BU15" s="17">
        <v>0.13281111995890299</v>
      </c>
      <c r="BV15" s="17"/>
      <c r="BW15" s="17">
        <v>0.14040075533541099</v>
      </c>
      <c r="BX15" s="17">
        <v>0.10343681272545199</v>
      </c>
      <c r="BY15" s="17"/>
      <c r="BZ15" s="17">
        <v>0.123894107267202</v>
      </c>
      <c r="CA15" s="17">
        <v>0.16040739237884</v>
      </c>
      <c r="CB15" s="17">
        <v>0.165379855614913</v>
      </c>
      <c r="CC15" s="17"/>
      <c r="CD15" s="17">
        <v>0.120722350399759</v>
      </c>
      <c r="CE15" s="17">
        <v>0.19397487602375801</v>
      </c>
      <c r="CF15" s="17">
        <v>7.3496435334343996E-2</v>
      </c>
      <c r="CG15" s="17"/>
      <c r="CH15" s="17">
        <v>0.12506823506401901</v>
      </c>
      <c r="CI15" s="17">
        <v>0.181139537811665</v>
      </c>
      <c r="CJ15" s="17">
        <v>9.1240280660784295E-2</v>
      </c>
      <c r="CK15" s="17"/>
      <c r="CL15" s="17">
        <v>0.12569484059462799</v>
      </c>
      <c r="CM15" s="17">
        <v>0.142560412531549</v>
      </c>
      <c r="CN15" s="17"/>
      <c r="CO15" s="17">
        <v>0.14178977146086699</v>
      </c>
      <c r="CP15" s="17">
        <v>0.13125384011885299</v>
      </c>
      <c r="CQ15" s="17">
        <v>0.11855532192792401</v>
      </c>
      <c r="CR15" s="17">
        <v>0.16281852437806399</v>
      </c>
    </row>
    <row r="16" spans="2:96" x14ac:dyDescent="0.25">
      <c r="B16" s="18" t="s">
        <v>111</v>
      </c>
      <c r="C16" s="17">
        <v>0.12944387008915201</v>
      </c>
      <c r="D16" s="17">
        <v>0.142984723039632</v>
      </c>
      <c r="E16" s="17">
        <v>0.116883323370153</v>
      </c>
      <c r="F16" s="17"/>
      <c r="G16" s="17">
        <v>0.20803488095932701</v>
      </c>
      <c r="H16" s="17">
        <v>0.10532827896762301</v>
      </c>
      <c r="I16" s="17">
        <v>0.123999093645837</v>
      </c>
      <c r="J16" s="17">
        <v>9.9091523931812003E-2</v>
      </c>
      <c r="K16" s="17">
        <v>0.13034633842488</v>
      </c>
      <c r="L16" s="17">
        <v>0.12537704597902599</v>
      </c>
      <c r="M16" s="17"/>
      <c r="N16" s="17">
        <v>0.13335593357982201</v>
      </c>
      <c r="O16" s="17">
        <v>0.105078452479485</v>
      </c>
      <c r="P16" s="17">
        <v>0.152485095337313</v>
      </c>
      <c r="Q16" s="17">
        <v>0.13173650375398899</v>
      </c>
      <c r="R16" s="17"/>
      <c r="S16" s="17">
        <v>0.22714897360523301</v>
      </c>
      <c r="T16" s="17">
        <v>0.14553316207112099</v>
      </c>
      <c r="U16" s="17">
        <v>0.11683192925105799</v>
      </c>
      <c r="V16" s="17">
        <v>0.115615592404801</v>
      </c>
      <c r="W16" s="17">
        <v>0.15651980032459201</v>
      </c>
      <c r="X16" s="17">
        <v>0.108443978609289</v>
      </c>
      <c r="Y16" s="17">
        <v>0.121512671818754</v>
      </c>
      <c r="Z16" s="17">
        <v>0.13513100754896001</v>
      </c>
      <c r="AA16" s="17">
        <v>0.12005763625294</v>
      </c>
      <c r="AB16" s="17">
        <v>4.1815286196302703E-2</v>
      </c>
      <c r="AC16" s="17">
        <v>9.5064065643692297E-2</v>
      </c>
      <c r="AD16" s="17">
        <v>4.7013367736775398E-2</v>
      </c>
      <c r="AE16" s="17"/>
      <c r="AF16" s="17">
        <v>0.14275472696963801</v>
      </c>
      <c r="AG16" s="17">
        <v>0.10818585646302201</v>
      </c>
      <c r="AH16" s="17">
        <v>0.13224170692960799</v>
      </c>
      <c r="AI16" s="17">
        <v>0.23223437085583401</v>
      </c>
      <c r="AJ16" s="17">
        <v>0.13775382463944799</v>
      </c>
      <c r="AK16" s="17"/>
      <c r="AL16" s="17">
        <v>0.164727750316465</v>
      </c>
      <c r="AM16" s="17">
        <v>8.8320845194398395E-2</v>
      </c>
      <c r="AN16" s="17">
        <v>0.12930155901524701</v>
      </c>
      <c r="AO16" s="17"/>
      <c r="AP16" s="17">
        <v>0.13544324893662499</v>
      </c>
      <c r="AQ16" s="17">
        <v>0.126914468067967</v>
      </c>
      <c r="AR16" s="17">
        <v>0.124612699157853</v>
      </c>
      <c r="AS16" s="17">
        <v>0.16455390109991599</v>
      </c>
      <c r="AT16" s="17">
        <v>0.121597690378751</v>
      </c>
      <c r="AU16" s="17"/>
      <c r="AV16" s="17">
        <v>0.15759437761936301</v>
      </c>
      <c r="AW16" s="17">
        <v>0.12819395905400999</v>
      </c>
      <c r="AX16" s="17">
        <v>0.14471823123625699</v>
      </c>
      <c r="AY16" s="17">
        <v>9.4388628659165003E-2</v>
      </c>
      <c r="AZ16" s="17">
        <v>0.14168473328893799</v>
      </c>
      <c r="BA16" s="17">
        <v>0.110029265767079</v>
      </c>
      <c r="BB16" s="17">
        <v>0.162081193869483</v>
      </c>
      <c r="BC16" s="17">
        <v>7.30278590053767E-2</v>
      </c>
      <c r="BD16" s="17">
        <v>0.141998997386375</v>
      </c>
      <c r="BE16" s="17">
        <v>0.14397423943557</v>
      </c>
      <c r="BF16" s="17">
        <v>0.145572463190972</v>
      </c>
      <c r="BG16" s="17">
        <v>0.14168900937670501</v>
      </c>
      <c r="BH16" s="17">
        <v>5.89253128778486E-2</v>
      </c>
      <c r="BI16" s="17">
        <v>1.8422338303209301E-2</v>
      </c>
      <c r="BJ16" s="17">
        <v>0.248514245701484</v>
      </c>
      <c r="BK16" s="17">
        <v>0.15921431917918799</v>
      </c>
      <c r="BL16" s="17"/>
      <c r="BM16" s="17">
        <v>0.159459744449712</v>
      </c>
      <c r="BN16" s="17">
        <v>0.123765207204186</v>
      </c>
      <c r="BO16" s="17">
        <v>0.17514300006330899</v>
      </c>
      <c r="BP16" s="17">
        <v>9.7754858530022901E-2</v>
      </c>
      <c r="BQ16" s="17">
        <v>8.5671633005581699E-2</v>
      </c>
      <c r="BR16" s="17">
        <v>0.114861305678925</v>
      </c>
      <c r="BS16" s="17"/>
      <c r="BT16" s="17">
        <v>0.131186855816294</v>
      </c>
      <c r="BU16" s="17">
        <v>0.122460265827451</v>
      </c>
      <c r="BV16" s="17"/>
      <c r="BW16" s="17">
        <v>0.14357103016057801</v>
      </c>
      <c r="BX16" s="17">
        <v>0.11204212580301701</v>
      </c>
      <c r="BY16" s="17"/>
      <c r="BZ16" s="17">
        <v>0.122621412187572</v>
      </c>
      <c r="CA16" s="17">
        <v>0.13261000879485699</v>
      </c>
      <c r="CB16" s="17">
        <v>0.19187376795385599</v>
      </c>
      <c r="CC16" s="17"/>
      <c r="CD16" s="17">
        <v>0.121515946616056</v>
      </c>
      <c r="CE16" s="17">
        <v>0.12885728377380901</v>
      </c>
      <c r="CF16" s="17">
        <v>0.17957757456305301</v>
      </c>
      <c r="CG16" s="17"/>
      <c r="CH16" s="17">
        <v>0.119784371974994</v>
      </c>
      <c r="CI16" s="17">
        <v>0.119095641039847</v>
      </c>
      <c r="CJ16" s="17">
        <v>0.16388194629767899</v>
      </c>
      <c r="CK16" s="17"/>
      <c r="CL16" s="17">
        <v>0.12609567009769801</v>
      </c>
      <c r="CM16" s="17">
        <v>0.130590757367265</v>
      </c>
      <c r="CN16" s="17"/>
      <c r="CO16" s="17">
        <v>0.16041427846921399</v>
      </c>
      <c r="CP16" s="17">
        <v>0.14523170068975999</v>
      </c>
      <c r="CQ16" s="17">
        <v>0.124698996784816</v>
      </c>
      <c r="CR16" s="17">
        <v>9.7182748946912006E-2</v>
      </c>
    </row>
    <row r="17" spans="2:96" x14ac:dyDescent="0.25">
      <c r="B17" s="18" t="s">
        <v>112</v>
      </c>
      <c r="C17" s="17">
        <v>0.104487729121207</v>
      </c>
      <c r="D17" s="17">
        <v>0.124463584663194</v>
      </c>
      <c r="E17" s="17">
        <v>8.5492107724109201E-2</v>
      </c>
      <c r="F17" s="17"/>
      <c r="G17" s="17">
        <v>7.8289782148502907E-2</v>
      </c>
      <c r="H17" s="17">
        <v>9.7459576167893899E-2</v>
      </c>
      <c r="I17" s="17">
        <v>0.11064402908844</v>
      </c>
      <c r="J17" s="17">
        <v>0.120687115093322</v>
      </c>
      <c r="K17" s="17">
        <v>0.13624967609974201</v>
      </c>
      <c r="L17" s="17">
        <v>8.8090887603674395E-2</v>
      </c>
      <c r="M17" s="17"/>
      <c r="N17" s="17">
        <v>0.14128774396524699</v>
      </c>
      <c r="O17" s="17">
        <v>9.1833784938460006E-2</v>
      </c>
      <c r="P17" s="17">
        <v>0.113431324742381</v>
      </c>
      <c r="Q17" s="17">
        <v>6.8494624401591903E-2</v>
      </c>
      <c r="R17" s="17"/>
      <c r="S17" s="17">
        <v>9.8110328501370206E-2</v>
      </c>
      <c r="T17" s="17">
        <v>0.11303301836054799</v>
      </c>
      <c r="U17" s="17">
        <v>9.5035663387065303E-2</v>
      </c>
      <c r="V17" s="17">
        <v>8.6229765467941394E-2</v>
      </c>
      <c r="W17" s="17">
        <v>0.10173622465906999</v>
      </c>
      <c r="X17" s="17">
        <v>0.108884870672992</v>
      </c>
      <c r="Y17" s="17">
        <v>8.2900654823076195E-2</v>
      </c>
      <c r="Z17" s="17">
        <v>6.02575465482382E-2</v>
      </c>
      <c r="AA17" s="17">
        <v>8.7604566858667507E-2</v>
      </c>
      <c r="AB17" s="17">
        <v>0.154906866018967</v>
      </c>
      <c r="AC17" s="17">
        <v>0.13871952509438801</v>
      </c>
      <c r="AD17" s="17">
        <v>0.140405867065131</v>
      </c>
      <c r="AE17" s="17"/>
      <c r="AF17" s="17">
        <v>5.0433032232426997E-2</v>
      </c>
      <c r="AG17" s="17">
        <v>0.142396655986397</v>
      </c>
      <c r="AH17" s="17">
        <v>0.21184509719472899</v>
      </c>
      <c r="AI17" s="17">
        <v>8.5245530079380905E-2</v>
      </c>
      <c r="AJ17" s="17">
        <v>0.109051152357159</v>
      </c>
      <c r="AK17" s="17"/>
      <c r="AL17" s="17">
        <v>5.7980908063377301E-2</v>
      </c>
      <c r="AM17" s="17">
        <v>0.13601331580934201</v>
      </c>
      <c r="AN17" s="17">
        <v>0.19690665892509901</v>
      </c>
      <c r="AO17" s="17"/>
      <c r="AP17" s="17">
        <v>7.2491419153418696E-2</v>
      </c>
      <c r="AQ17" s="17">
        <v>8.8373447161529894E-2</v>
      </c>
      <c r="AR17" s="17">
        <v>0.13377385869078101</v>
      </c>
      <c r="AS17" s="17">
        <v>0.134301861345654</v>
      </c>
      <c r="AT17" s="17">
        <v>0.17109787679941399</v>
      </c>
      <c r="AU17" s="17"/>
      <c r="AV17" s="17">
        <v>0</v>
      </c>
      <c r="AW17" s="17">
        <v>0.15891846795349099</v>
      </c>
      <c r="AX17" s="17">
        <v>4.64516094358738E-2</v>
      </c>
      <c r="AY17" s="17">
        <v>0.104633172583321</v>
      </c>
      <c r="AZ17" s="17">
        <v>5.56499979156313E-2</v>
      </c>
      <c r="BA17" s="17">
        <v>0.10868739946898499</v>
      </c>
      <c r="BB17" s="17">
        <v>0.109220927010989</v>
      </c>
      <c r="BC17" s="17">
        <v>0.13010151489968499</v>
      </c>
      <c r="BD17" s="17">
        <v>8.9185026263443504E-2</v>
      </c>
      <c r="BE17" s="17">
        <v>6.1942303841325097E-2</v>
      </c>
      <c r="BF17" s="17">
        <v>8.5233320183859707E-2</v>
      </c>
      <c r="BG17" s="17">
        <v>0.109296530442239</v>
      </c>
      <c r="BH17" s="17">
        <v>0.21772709526897899</v>
      </c>
      <c r="BI17" s="17">
        <v>0.12192280564029701</v>
      </c>
      <c r="BJ17" s="17">
        <v>0.15200081453580899</v>
      </c>
      <c r="BK17" s="17">
        <v>0.142927868775613</v>
      </c>
      <c r="BL17" s="17"/>
      <c r="BM17" s="17">
        <v>9.6657095210688701E-2</v>
      </c>
      <c r="BN17" s="17">
        <v>0.11110221781056399</v>
      </c>
      <c r="BO17" s="17">
        <v>8.0972080297962101E-2</v>
      </c>
      <c r="BP17" s="17">
        <v>0.13234798416987301</v>
      </c>
      <c r="BQ17" s="17">
        <v>8.5148160242382601E-2</v>
      </c>
      <c r="BR17" s="17">
        <v>9.7946573635334905E-2</v>
      </c>
      <c r="BS17" s="17"/>
      <c r="BT17" s="17">
        <v>0.106164146630715</v>
      </c>
      <c r="BU17" s="17">
        <v>9.9600997636364597E-2</v>
      </c>
      <c r="BV17" s="17"/>
      <c r="BW17" s="17">
        <v>0.10951669604476801</v>
      </c>
      <c r="BX17" s="17">
        <v>9.9671825220552304E-2</v>
      </c>
      <c r="BY17" s="17"/>
      <c r="BZ17" s="17">
        <v>0.10584247818009</v>
      </c>
      <c r="CA17" s="17">
        <v>8.73456088862717E-2</v>
      </c>
      <c r="CB17" s="17">
        <v>0.118174425412347</v>
      </c>
      <c r="CC17" s="17"/>
      <c r="CD17" s="17">
        <v>0.110380399968129</v>
      </c>
      <c r="CE17" s="17">
        <v>0.103711697821544</v>
      </c>
      <c r="CF17" s="17">
        <v>5.8007788921868898E-2</v>
      </c>
      <c r="CG17" s="17"/>
      <c r="CH17" s="17">
        <v>0.105349721056565</v>
      </c>
      <c r="CI17" s="17">
        <v>8.5098308755972601E-2</v>
      </c>
      <c r="CJ17" s="17">
        <v>7.4608185246138103E-2</v>
      </c>
      <c r="CK17" s="17"/>
      <c r="CL17" s="17">
        <v>9.6604233089530894E-2</v>
      </c>
      <c r="CM17" s="17">
        <v>0.111896107043696</v>
      </c>
      <c r="CN17" s="17"/>
      <c r="CO17" s="17">
        <v>0.116311605860021</v>
      </c>
      <c r="CP17" s="17">
        <v>0.10047224571091801</v>
      </c>
      <c r="CQ17" s="17">
        <v>0.100277639665121</v>
      </c>
      <c r="CR17" s="17">
        <v>0.116017236910362</v>
      </c>
    </row>
    <row r="18" spans="2:96" x14ac:dyDescent="0.25">
      <c r="B18" s="18" t="s">
        <v>113</v>
      </c>
      <c r="C18" s="17">
        <v>8.7414797170082006E-2</v>
      </c>
      <c r="D18" s="17">
        <v>9.7467815776948102E-2</v>
      </c>
      <c r="E18" s="17">
        <v>7.8042769471857704E-2</v>
      </c>
      <c r="F18" s="17"/>
      <c r="G18" s="17">
        <v>0.138416560554562</v>
      </c>
      <c r="H18" s="17">
        <v>0.13571251495731701</v>
      </c>
      <c r="I18" s="17">
        <v>8.4989799082421505E-2</v>
      </c>
      <c r="J18" s="17">
        <v>7.0575113325299699E-2</v>
      </c>
      <c r="K18" s="17">
        <v>4.0022741842411703E-2</v>
      </c>
      <c r="L18" s="17">
        <v>6.1558038675460003E-2</v>
      </c>
      <c r="M18" s="17"/>
      <c r="N18" s="17">
        <v>9.6749400602792898E-2</v>
      </c>
      <c r="O18" s="17">
        <v>9.6435424091595903E-2</v>
      </c>
      <c r="P18" s="17">
        <v>0.106704623399937</v>
      </c>
      <c r="Q18" s="17">
        <v>5.1994385229140697E-2</v>
      </c>
      <c r="R18" s="17"/>
      <c r="S18" s="17">
        <v>0.105846241107752</v>
      </c>
      <c r="T18" s="17">
        <v>0.11261972687480799</v>
      </c>
      <c r="U18" s="17">
        <v>5.5119024566555097E-2</v>
      </c>
      <c r="V18" s="17">
        <v>8.8403752738468497E-2</v>
      </c>
      <c r="W18" s="17">
        <v>6.8195251621057495E-2</v>
      </c>
      <c r="X18" s="17">
        <v>0.12787187703032901</v>
      </c>
      <c r="Y18" s="17">
        <v>7.8104910533006403E-2</v>
      </c>
      <c r="Z18" s="17">
        <v>9.91285335425095E-2</v>
      </c>
      <c r="AA18" s="17">
        <v>9.5676531874404405E-2</v>
      </c>
      <c r="AB18" s="17">
        <v>4.7216581503694101E-2</v>
      </c>
      <c r="AC18" s="17">
        <v>5.7264023415879703E-2</v>
      </c>
      <c r="AD18" s="17">
        <v>4.8529639958485797E-2</v>
      </c>
      <c r="AE18" s="17"/>
      <c r="AF18" s="17">
        <v>8.8708170457326999E-2</v>
      </c>
      <c r="AG18" s="17">
        <v>7.2931683683072707E-2</v>
      </c>
      <c r="AH18" s="17">
        <v>9.7397702312304907E-2</v>
      </c>
      <c r="AI18" s="17">
        <v>0.25482948880385897</v>
      </c>
      <c r="AJ18" s="17">
        <v>9.1362656064403094E-2</v>
      </c>
      <c r="AK18" s="17"/>
      <c r="AL18" s="17">
        <v>9.3620131039061902E-2</v>
      </c>
      <c r="AM18" s="17">
        <v>8.74951608797922E-2</v>
      </c>
      <c r="AN18" s="17">
        <v>8.7414977320436002E-2</v>
      </c>
      <c r="AO18" s="17"/>
      <c r="AP18" s="17">
        <v>6.9707207298991006E-2</v>
      </c>
      <c r="AQ18" s="17">
        <v>7.2266545539845406E-2</v>
      </c>
      <c r="AR18" s="17">
        <v>0.10372392617175701</v>
      </c>
      <c r="AS18" s="17">
        <v>9.3524789068581998E-2</v>
      </c>
      <c r="AT18" s="17">
        <v>2.6936264624589999E-2</v>
      </c>
      <c r="AU18" s="17"/>
      <c r="AV18" s="17">
        <v>0</v>
      </c>
      <c r="AW18" s="17">
        <v>4.49547742369776E-2</v>
      </c>
      <c r="AX18" s="17">
        <v>6.8549274715580394E-2</v>
      </c>
      <c r="AY18" s="17">
        <v>5.28920359708566E-2</v>
      </c>
      <c r="AZ18" s="17">
        <v>8.8473954437671407E-2</v>
      </c>
      <c r="BA18" s="17">
        <v>6.3397124618155096E-2</v>
      </c>
      <c r="BB18" s="17">
        <v>8.46364269175571E-2</v>
      </c>
      <c r="BC18" s="17">
        <v>7.3590683085067193E-2</v>
      </c>
      <c r="BD18" s="17">
        <v>0.105962503286065</v>
      </c>
      <c r="BE18" s="17">
        <v>5.87499960197101E-2</v>
      </c>
      <c r="BF18" s="17">
        <v>0.127986742717181</v>
      </c>
      <c r="BG18" s="17">
        <v>0.13572110683712299</v>
      </c>
      <c r="BH18" s="17">
        <v>0.119860436958144</v>
      </c>
      <c r="BI18" s="17">
        <v>5.7469491916958403E-2</v>
      </c>
      <c r="BJ18" s="17">
        <v>0.16748922593811799</v>
      </c>
      <c r="BK18" s="17">
        <v>0.15552641828748401</v>
      </c>
      <c r="BL18" s="17"/>
      <c r="BM18" s="17">
        <v>8.5491126282440405E-2</v>
      </c>
      <c r="BN18" s="17">
        <v>9.2652554590920005E-2</v>
      </c>
      <c r="BO18" s="17">
        <v>0.113240984285639</v>
      </c>
      <c r="BP18" s="17">
        <v>7.8978070178664206E-2</v>
      </c>
      <c r="BQ18" s="17">
        <v>6.9324751557825304E-2</v>
      </c>
      <c r="BR18" s="17">
        <v>6.5627981394940596E-2</v>
      </c>
      <c r="BS18" s="17"/>
      <c r="BT18" s="17">
        <v>9.9594456042830695E-2</v>
      </c>
      <c r="BU18" s="17">
        <v>6.8547140128414702E-2</v>
      </c>
      <c r="BV18" s="17"/>
      <c r="BW18" s="17">
        <v>0.10306476358099501</v>
      </c>
      <c r="BX18" s="17">
        <v>8.7931420215960093E-2</v>
      </c>
      <c r="BY18" s="17"/>
      <c r="BZ18" s="17">
        <v>9.3181551560982206E-2</v>
      </c>
      <c r="CA18" s="17">
        <v>4.7777385493069598E-2</v>
      </c>
      <c r="CB18" s="17">
        <v>9.4863435144923694E-2</v>
      </c>
      <c r="CC18" s="17"/>
      <c r="CD18" s="17">
        <v>9.1905321764698594E-2</v>
      </c>
      <c r="CE18" s="17">
        <v>9.3495448024310604E-2</v>
      </c>
      <c r="CF18" s="17">
        <v>0.114943020004663</v>
      </c>
      <c r="CG18" s="17"/>
      <c r="CH18" s="17">
        <v>8.1841687117026302E-2</v>
      </c>
      <c r="CI18" s="17">
        <v>9.0421085072175306E-2</v>
      </c>
      <c r="CJ18" s="17">
        <v>0.119243101741187</v>
      </c>
      <c r="CK18" s="17"/>
      <c r="CL18" s="17">
        <v>8.4919212531534394E-2</v>
      </c>
      <c r="CM18" s="17">
        <v>9.2105921663486495E-2</v>
      </c>
      <c r="CN18" s="17"/>
      <c r="CO18" s="17">
        <v>0.17600126134673599</v>
      </c>
      <c r="CP18" s="17">
        <v>7.59294527422293E-2</v>
      </c>
      <c r="CQ18" s="17">
        <v>8.7975510356727904E-2</v>
      </c>
      <c r="CR18" s="17">
        <v>7.5983574755314101E-2</v>
      </c>
    </row>
    <row r="19" spans="2:96" x14ac:dyDescent="0.25">
      <c r="B19" s="18" t="s">
        <v>114</v>
      </c>
      <c r="C19" s="17">
        <v>5.5913777878896301E-2</v>
      </c>
      <c r="D19" s="17">
        <v>5.8008599343583302E-2</v>
      </c>
      <c r="E19" s="17">
        <v>5.4163993419513799E-2</v>
      </c>
      <c r="F19" s="17"/>
      <c r="G19" s="17">
        <v>6.5054405070986795E-2</v>
      </c>
      <c r="H19" s="17">
        <v>3.7680492732902797E-2</v>
      </c>
      <c r="I19" s="17">
        <v>5.1723798975367503E-2</v>
      </c>
      <c r="J19" s="17">
        <v>5.3098701530605898E-2</v>
      </c>
      <c r="K19" s="17">
        <v>7.4667977957475096E-2</v>
      </c>
      <c r="L19" s="17">
        <v>5.78132604710394E-2</v>
      </c>
      <c r="M19" s="17"/>
      <c r="N19" s="17">
        <v>4.7947205429157203E-2</v>
      </c>
      <c r="O19" s="17">
        <v>7.1562966942690501E-2</v>
      </c>
      <c r="P19" s="17">
        <v>5.3722538739678499E-2</v>
      </c>
      <c r="Q19" s="17">
        <v>5.0776048226418402E-2</v>
      </c>
      <c r="R19" s="17"/>
      <c r="S19" s="17">
        <v>8.2401641235901296E-2</v>
      </c>
      <c r="T19" s="17">
        <v>7.2095464046955895E-2</v>
      </c>
      <c r="U19" s="17">
        <v>6.31763705559268E-2</v>
      </c>
      <c r="V19" s="17">
        <v>3.1259208742533802E-2</v>
      </c>
      <c r="W19" s="17">
        <v>3.4321831707743701E-2</v>
      </c>
      <c r="X19" s="17">
        <v>5.1521257805066903E-2</v>
      </c>
      <c r="Y19" s="17">
        <v>5.5746563188230597E-2</v>
      </c>
      <c r="Z19" s="17">
        <v>7.2247554770110398E-2</v>
      </c>
      <c r="AA19" s="17">
        <v>5.1487483627185998E-2</v>
      </c>
      <c r="AB19" s="17">
        <v>1.6235763694521E-2</v>
      </c>
      <c r="AC19" s="17">
        <v>7.6972787273892299E-2</v>
      </c>
      <c r="AD19" s="17">
        <v>5.8735492044117897E-2</v>
      </c>
      <c r="AE19" s="17"/>
      <c r="AF19" s="17">
        <v>7.2461913721157595E-2</v>
      </c>
      <c r="AG19" s="17">
        <v>3.4616081523499903E-2</v>
      </c>
      <c r="AH19" s="17">
        <v>6.1590790710047499E-2</v>
      </c>
      <c r="AI19" s="17">
        <v>0.160189523946596</v>
      </c>
      <c r="AJ19" s="17">
        <v>4.4991807733031998E-2</v>
      </c>
      <c r="AK19" s="17"/>
      <c r="AL19" s="17">
        <v>7.8398629933676106E-2</v>
      </c>
      <c r="AM19" s="17">
        <v>3.75187922119017E-2</v>
      </c>
      <c r="AN19" s="17">
        <v>5.95609744805932E-2</v>
      </c>
      <c r="AO19" s="17"/>
      <c r="AP19" s="17">
        <v>5.1567827864989001E-2</v>
      </c>
      <c r="AQ19" s="17">
        <v>6.4443749135792303E-2</v>
      </c>
      <c r="AR19" s="17">
        <v>5.7233231272084302E-2</v>
      </c>
      <c r="AS19" s="17">
        <v>3.1306140681655999E-2</v>
      </c>
      <c r="AT19" s="17">
        <v>6.4874913130188006E-2</v>
      </c>
      <c r="AU19" s="17"/>
      <c r="AV19" s="17">
        <v>0</v>
      </c>
      <c r="AW19" s="17">
        <v>3.4501170799616801E-2</v>
      </c>
      <c r="AX19" s="17">
        <v>4.6274942487417099E-2</v>
      </c>
      <c r="AY19" s="17">
        <v>2.9117903359522902E-2</v>
      </c>
      <c r="AZ19" s="17">
        <v>9.0969128532955801E-2</v>
      </c>
      <c r="BA19" s="17">
        <v>6.08302276841041E-2</v>
      </c>
      <c r="BB19" s="17">
        <v>7.8141505871897901E-2</v>
      </c>
      <c r="BC19" s="17">
        <v>6.2609591518741195E-2</v>
      </c>
      <c r="BD19" s="17">
        <v>5.0652556569300199E-2</v>
      </c>
      <c r="BE19" s="17">
        <v>3.8924576068034199E-2</v>
      </c>
      <c r="BF19" s="17">
        <v>4.8390459123803402E-2</v>
      </c>
      <c r="BG19" s="17">
        <v>7.12590189506183E-2</v>
      </c>
      <c r="BH19" s="17">
        <v>1.2679654690553099E-2</v>
      </c>
      <c r="BI19" s="17">
        <v>3.5979791657696103E-2</v>
      </c>
      <c r="BJ19" s="17">
        <v>0</v>
      </c>
      <c r="BK19" s="17">
        <v>9.2055378422332801E-2</v>
      </c>
      <c r="BL19" s="17"/>
      <c r="BM19" s="17">
        <v>5.8571210204419001E-2</v>
      </c>
      <c r="BN19" s="17">
        <v>5.4709932408935097E-2</v>
      </c>
      <c r="BO19" s="17">
        <v>6.7959227685482806E-2</v>
      </c>
      <c r="BP19" s="17">
        <v>5.1469411755555798E-2</v>
      </c>
      <c r="BQ19" s="17">
        <v>3.33605320037784E-2</v>
      </c>
      <c r="BR19" s="17">
        <v>7.7735433412494601E-2</v>
      </c>
      <c r="BS19" s="17"/>
      <c r="BT19" s="17">
        <v>5.3022276614407199E-2</v>
      </c>
      <c r="BU19" s="17">
        <v>6.2229745771961303E-2</v>
      </c>
      <c r="BV19" s="17"/>
      <c r="BW19" s="17">
        <v>5.4741300681868603E-2</v>
      </c>
      <c r="BX19" s="17">
        <v>4.9158015046902502E-2</v>
      </c>
      <c r="BY19" s="17"/>
      <c r="BZ19" s="17">
        <v>5.1126548785104302E-2</v>
      </c>
      <c r="CA19" s="17">
        <v>8.7055062825615703E-2</v>
      </c>
      <c r="CB19" s="17">
        <v>5.9655575123644097E-2</v>
      </c>
      <c r="CC19" s="17"/>
      <c r="CD19" s="17">
        <v>5.18928186436554E-2</v>
      </c>
      <c r="CE19" s="17">
        <v>6.0141849732362397E-2</v>
      </c>
      <c r="CF19" s="17">
        <v>3.3193550343398499E-2</v>
      </c>
      <c r="CG19" s="17"/>
      <c r="CH19" s="17">
        <v>5.3357354804748701E-2</v>
      </c>
      <c r="CI19" s="17">
        <v>8.5309881439098095E-2</v>
      </c>
      <c r="CJ19" s="17">
        <v>4.7524762471977698E-2</v>
      </c>
      <c r="CK19" s="17"/>
      <c r="CL19" s="17">
        <v>4.5457285193110999E-2</v>
      </c>
      <c r="CM19" s="17">
        <v>6.6966306802380401E-2</v>
      </c>
      <c r="CN19" s="17"/>
      <c r="CO19" s="17">
        <v>2.2902575965344899E-2</v>
      </c>
      <c r="CP19" s="17">
        <v>6.9602619257043002E-2</v>
      </c>
      <c r="CQ19" s="17">
        <v>5.61768914200442E-2</v>
      </c>
      <c r="CR19" s="17">
        <v>4.1275767379135998E-2</v>
      </c>
    </row>
    <row r="20" spans="2:96" ht="30" x14ac:dyDescent="0.25">
      <c r="B20" s="18" t="s">
        <v>115</v>
      </c>
      <c r="C20" s="17">
        <v>4.9334015794713602E-2</v>
      </c>
      <c r="D20" s="17">
        <v>4.5905256952353098E-2</v>
      </c>
      <c r="E20" s="17">
        <v>5.2956992209354799E-2</v>
      </c>
      <c r="F20" s="17"/>
      <c r="G20" s="17">
        <v>6.2457757410624197E-2</v>
      </c>
      <c r="H20" s="17">
        <v>3.98124307726151E-2</v>
      </c>
      <c r="I20" s="17">
        <v>2.62045827224501E-2</v>
      </c>
      <c r="J20" s="17">
        <v>5.1586816048559102E-2</v>
      </c>
      <c r="K20" s="17">
        <v>5.7972692833401097E-2</v>
      </c>
      <c r="L20" s="17">
        <v>5.95410622439028E-2</v>
      </c>
      <c r="M20" s="17"/>
      <c r="N20" s="17">
        <v>5.05398707510002E-2</v>
      </c>
      <c r="O20" s="17">
        <v>6.2220798486577002E-2</v>
      </c>
      <c r="P20" s="17">
        <v>4.8538267468855499E-2</v>
      </c>
      <c r="Q20" s="17">
        <v>3.5877159891298797E-2</v>
      </c>
      <c r="R20" s="17"/>
      <c r="S20" s="17">
        <v>3.9383535833990603E-2</v>
      </c>
      <c r="T20" s="17">
        <v>5.4702731923996301E-2</v>
      </c>
      <c r="U20" s="17">
        <v>7.4684320896334394E-2</v>
      </c>
      <c r="V20" s="17">
        <v>3.2328706188061003E-2</v>
      </c>
      <c r="W20" s="17">
        <v>5.3451913904925999E-2</v>
      </c>
      <c r="X20" s="17">
        <v>5.5016418725302198E-2</v>
      </c>
      <c r="Y20" s="17">
        <v>5.7036880884946899E-2</v>
      </c>
      <c r="Z20" s="17">
        <v>6.1408412535907599E-2</v>
      </c>
      <c r="AA20" s="17">
        <v>5.5647959430472203E-2</v>
      </c>
      <c r="AB20" s="17">
        <v>2.8320182140264698E-2</v>
      </c>
      <c r="AC20" s="17">
        <v>4.8381595512773101E-2</v>
      </c>
      <c r="AD20" s="17">
        <v>3.3897387144362599E-2</v>
      </c>
      <c r="AE20" s="17"/>
      <c r="AF20" s="17">
        <v>6.9253264317099994E-2</v>
      </c>
      <c r="AG20" s="17">
        <v>2.4326688756392999E-2</v>
      </c>
      <c r="AH20" s="17">
        <v>6.19109147396689E-2</v>
      </c>
      <c r="AI20" s="17">
        <v>6.7756315164736403E-2</v>
      </c>
      <c r="AJ20" s="17">
        <v>4.4733198417897899E-2</v>
      </c>
      <c r="AK20" s="17"/>
      <c r="AL20" s="17">
        <v>6.9282183516458304E-2</v>
      </c>
      <c r="AM20" s="17">
        <v>3.1161215978120799E-2</v>
      </c>
      <c r="AN20" s="17">
        <v>4.1574730041121603E-2</v>
      </c>
      <c r="AO20" s="17"/>
      <c r="AP20" s="17">
        <v>4.6160755672531098E-2</v>
      </c>
      <c r="AQ20" s="17">
        <v>4.7504317836882401E-2</v>
      </c>
      <c r="AR20" s="17">
        <v>4.1475153342966302E-2</v>
      </c>
      <c r="AS20" s="17">
        <v>5.6550826835214001E-2</v>
      </c>
      <c r="AT20" s="17">
        <v>0</v>
      </c>
      <c r="AU20" s="17"/>
      <c r="AV20" s="17">
        <v>0</v>
      </c>
      <c r="AW20" s="17">
        <v>3.6192362568145099E-2</v>
      </c>
      <c r="AX20" s="17">
        <v>3.8818716209562898E-2</v>
      </c>
      <c r="AY20" s="17">
        <v>3.7629892455466898E-2</v>
      </c>
      <c r="AZ20" s="17">
        <v>6.5350462155247493E-2</v>
      </c>
      <c r="BA20" s="17">
        <v>6.9317835060456606E-2</v>
      </c>
      <c r="BB20" s="17">
        <v>6.4300951985865606E-2</v>
      </c>
      <c r="BC20" s="17">
        <v>5.1442508147849897E-2</v>
      </c>
      <c r="BD20" s="17">
        <v>3.3084421009756303E-2</v>
      </c>
      <c r="BE20" s="17">
        <v>3.9825536192095702E-2</v>
      </c>
      <c r="BF20" s="17">
        <v>3.40384526541649E-2</v>
      </c>
      <c r="BG20" s="17">
        <v>5.30931427908026E-2</v>
      </c>
      <c r="BH20" s="17">
        <v>2.5830766224675401E-2</v>
      </c>
      <c r="BI20" s="17">
        <v>5.7387344817679903E-2</v>
      </c>
      <c r="BJ20" s="17">
        <v>2.7022078538614599E-2</v>
      </c>
      <c r="BK20" s="17">
        <v>2.9354869609992701E-2</v>
      </c>
      <c r="BL20" s="17"/>
      <c r="BM20" s="17">
        <v>3.7434597649109502E-2</v>
      </c>
      <c r="BN20" s="17">
        <v>5.8976281045333201E-2</v>
      </c>
      <c r="BO20" s="17">
        <v>5.0924118962997603E-2</v>
      </c>
      <c r="BP20" s="17">
        <v>4.2310097962576003E-2</v>
      </c>
      <c r="BQ20" s="17">
        <v>5.6970602617650697E-2</v>
      </c>
      <c r="BR20" s="17">
        <v>5.3683758198974599E-2</v>
      </c>
      <c r="BS20" s="17"/>
      <c r="BT20" s="17">
        <v>4.7857607335389199E-2</v>
      </c>
      <c r="BU20" s="17">
        <v>5.3290077848334803E-2</v>
      </c>
      <c r="BV20" s="17"/>
      <c r="BW20" s="17">
        <v>4.9295030908864501E-2</v>
      </c>
      <c r="BX20" s="17">
        <v>5.1938104846037399E-2</v>
      </c>
      <c r="BY20" s="17"/>
      <c r="BZ20" s="17">
        <v>5.0972705482351E-2</v>
      </c>
      <c r="CA20" s="17">
        <v>4.1489584088233403E-2</v>
      </c>
      <c r="CB20" s="17">
        <v>4.6058473238415498E-2</v>
      </c>
      <c r="CC20" s="17"/>
      <c r="CD20" s="17">
        <v>5.1150948438769099E-2</v>
      </c>
      <c r="CE20" s="17">
        <v>3.2517340476081603E-2</v>
      </c>
      <c r="CF20" s="17">
        <v>6.3882477809617005E-2</v>
      </c>
      <c r="CG20" s="17"/>
      <c r="CH20" s="17">
        <v>5.1410322375453399E-2</v>
      </c>
      <c r="CI20" s="17">
        <v>2.92181194033687E-2</v>
      </c>
      <c r="CJ20" s="17">
        <v>5.0976931951778097E-2</v>
      </c>
      <c r="CK20" s="17"/>
      <c r="CL20" s="17">
        <v>5.3612793134759799E-2</v>
      </c>
      <c r="CM20" s="17">
        <v>4.3634638088532698E-2</v>
      </c>
      <c r="CN20" s="17"/>
      <c r="CO20" s="17">
        <v>6.0028268173667403E-2</v>
      </c>
      <c r="CP20" s="17">
        <v>7.0691094941043198E-2</v>
      </c>
      <c r="CQ20" s="17">
        <v>2.8225525094689799E-2</v>
      </c>
      <c r="CR20" s="17">
        <v>4.5558339078329603E-2</v>
      </c>
    </row>
    <row r="21" spans="2:96" ht="30" x14ac:dyDescent="0.25">
      <c r="B21" s="18" t="s">
        <v>116</v>
      </c>
      <c r="C21" s="17">
        <v>3.9873156331979499E-2</v>
      </c>
      <c r="D21" s="17">
        <v>3.8820324633790898E-2</v>
      </c>
      <c r="E21" s="17">
        <v>4.0075917739822102E-2</v>
      </c>
      <c r="F21" s="17"/>
      <c r="G21" s="17">
        <v>8.1704694687156604E-2</v>
      </c>
      <c r="H21" s="17">
        <v>9.0367518034883201E-2</v>
      </c>
      <c r="I21" s="17">
        <v>3.3595313982257298E-2</v>
      </c>
      <c r="J21" s="17">
        <v>1.79455422830508E-2</v>
      </c>
      <c r="K21" s="17">
        <v>1.00327462356108E-2</v>
      </c>
      <c r="L21" s="17">
        <v>1.38063857285292E-2</v>
      </c>
      <c r="M21" s="17"/>
      <c r="N21" s="17">
        <v>4.3520448538781897E-2</v>
      </c>
      <c r="O21" s="17">
        <v>3.7170188292350602E-2</v>
      </c>
      <c r="P21" s="17">
        <v>4.22538444266976E-2</v>
      </c>
      <c r="Q21" s="17">
        <v>3.70940724985434E-2</v>
      </c>
      <c r="R21" s="17"/>
      <c r="S21" s="17">
        <v>5.16730297021189E-2</v>
      </c>
      <c r="T21" s="17">
        <v>2.88964953508483E-2</v>
      </c>
      <c r="U21" s="17">
        <v>2.47269535063032E-2</v>
      </c>
      <c r="V21" s="17">
        <v>6.1882057971646601E-2</v>
      </c>
      <c r="W21" s="17">
        <v>6.8375227921548806E-2</v>
      </c>
      <c r="X21" s="17">
        <v>1.1911820048227899E-2</v>
      </c>
      <c r="Y21" s="17">
        <v>5.7936723672976198E-2</v>
      </c>
      <c r="Z21" s="17">
        <v>0</v>
      </c>
      <c r="AA21" s="17">
        <v>5.0525632925858197E-2</v>
      </c>
      <c r="AB21" s="17">
        <v>3.3619533205413797E-2</v>
      </c>
      <c r="AC21" s="17">
        <v>3.0655723107154701E-2</v>
      </c>
      <c r="AD21" s="17">
        <v>2.4180112126520201E-2</v>
      </c>
      <c r="AE21" s="17"/>
      <c r="AF21" s="17">
        <v>3.3938134368527002E-2</v>
      </c>
      <c r="AG21" s="17">
        <v>3.6283323507500499E-2</v>
      </c>
      <c r="AH21" s="17">
        <v>1.62806463963002E-2</v>
      </c>
      <c r="AI21" s="17">
        <v>0.114836857187236</v>
      </c>
      <c r="AJ21" s="17">
        <v>4.06533902624681E-2</v>
      </c>
      <c r="AK21" s="17"/>
      <c r="AL21" s="17">
        <v>5.0405937395038403E-2</v>
      </c>
      <c r="AM21" s="17">
        <v>4.0179752501757503E-2</v>
      </c>
      <c r="AN21" s="17">
        <v>2.84254472236917E-2</v>
      </c>
      <c r="AO21" s="17"/>
      <c r="AP21" s="17">
        <v>4.4105033378208897E-2</v>
      </c>
      <c r="AQ21" s="17">
        <v>3.5508308963175798E-2</v>
      </c>
      <c r="AR21" s="17">
        <v>4.41081843374454E-2</v>
      </c>
      <c r="AS21" s="17">
        <v>5.1522820844511798E-2</v>
      </c>
      <c r="AT21" s="17">
        <v>0.103934867280336</v>
      </c>
      <c r="AU21" s="17"/>
      <c r="AV21" s="17">
        <v>0</v>
      </c>
      <c r="AW21" s="17">
        <v>7.6959176162227305E-2</v>
      </c>
      <c r="AX21" s="17">
        <v>3.1271021720227998E-2</v>
      </c>
      <c r="AY21" s="17">
        <v>5.5427454037827797E-2</v>
      </c>
      <c r="AZ21" s="17">
        <v>3.6759213268968499E-2</v>
      </c>
      <c r="BA21" s="17">
        <v>2.80882988646836E-2</v>
      </c>
      <c r="BB21" s="17">
        <v>5.5589027184560803E-2</v>
      </c>
      <c r="BC21" s="17">
        <v>3.6986371964194603E-2</v>
      </c>
      <c r="BD21" s="17">
        <v>7.3019093397741399E-3</v>
      </c>
      <c r="BE21" s="17">
        <v>7.2037417507065701E-2</v>
      </c>
      <c r="BF21" s="17">
        <v>3.09967181765325E-2</v>
      </c>
      <c r="BG21" s="17">
        <v>3.4389692592551098E-2</v>
      </c>
      <c r="BH21" s="17">
        <v>4.02927415025994E-2</v>
      </c>
      <c r="BI21" s="17">
        <v>0</v>
      </c>
      <c r="BJ21" s="17">
        <v>4.6624873149976397E-2</v>
      </c>
      <c r="BK21" s="17">
        <v>5.5640714902256201E-2</v>
      </c>
      <c r="BL21" s="17"/>
      <c r="BM21" s="17">
        <v>5.4191835688274799E-2</v>
      </c>
      <c r="BN21" s="17">
        <v>3.2717481914835297E-2</v>
      </c>
      <c r="BO21" s="17">
        <v>5.2547761943662202E-2</v>
      </c>
      <c r="BP21" s="17">
        <v>2.7617813303633401E-2</v>
      </c>
      <c r="BQ21" s="17">
        <v>3.6636179781925099E-2</v>
      </c>
      <c r="BR21" s="17">
        <v>3.6792472285357598E-2</v>
      </c>
      <c r="BS21" s="17"/>
      <c r="BT21" s="17">
        <v>4.1463012970412001E-2</v>
      </c>
      <c r="BU21" s="17">
        <v>3.8884422067395501E-2</v>
      </c>
      <c r="BV21" s="17"/>
      <c r="BW21" s="17">
        <v>4.4896523859785403E-2</v>
      </c>
      <c r="BX21" s="17">
        <v>3.4602513822626697E-2</v>
      </c>
      <c r="BY21" s="17"/>
      <c r="BZ21" s="17">
        <v>3.9162702394373201E-2</v>
      </c>
      <c r="CA21" s="17">
        <v>2.7244396149613399E-2</v>
      </c>
      <c r="CB21" s="17">
        <v>8.4117386139793998E-2</v>
      </c>
      <c r="CC21" s="17"/>
      <c r="CD21" s="17">
        <v>4.0481056252380798E-2</v>
      </c>
      <c r="CE21" s="17">
        <v>4.9336452814447498E-2</v>
      </c>
      <c r="CF21" s="17">
        <v>3.3612638738250301E-2</v>
      </c>
      <c r="CG21" s="17"/>
      <c r="CH21" s="17">
        <v>3.9805278323041003E-2</v>
      </c>
      <c r="CI21" s="17">
        <v>2.24769219658029E-2</v>
      </c>
      <c r="CJ21" s="17">
        <v>3.4222361765817298E-2</v>
      </c>
      <c r="CK21" s="17"/>
      <c r="CL21" s="17">
        <v>3.8608772803667098E-2</v>
      </c>
      <c r="CM21" s="17">
        <v>3.6043446032632299E-2</v>
      </c>
      <c r="CN21" s="17"/>
      <c r="CO21" s="17">
        <v>7.2843800131212097E-2</v>
      </c>
      <c r="CP21" s="17">
        <v>4.4414688289318001E-2</v>
      </c>
      <c r="CQ21" s="17">
        <v>2.7733440177706299E-2</v>
      </c>
      <c r="CR21" s="17">
        <v>4.2719158805562603E-2</v>
      </c>
    </row>
    <row r="22" spans="2:96" x14ac:dyDescent="0.25">
      <c r="B22" s="18" t="s">
        <v>117</v>
      </c>
      <c r="C22" s="17">
        <v>2.81212664045585E-2</v>
      </c>
      <c r="D22" s="17">
        <v>3.02706725964796E-2</v>
      </c>
      <c r="E22" s="17">
        <v>2.6168280656028699E-2</v>
      </c>
      <c r="F22" s="17"/>
      <c r="G22" s="17">
        <v>4.3865721420960298E-2</v>
      </c>
      <c r="H22" s="17">
        <v>1.33343204842469E-2</v>
      </c>
      <c r="I22" s="17">
        <v>1.31692086179629E-2</v>
      </c>
      <c r="J22" s="17">
        <v>1.8581684302943199E-2</v>
      </c>
      <c r="K22" s="17">
        <v>3.9295307808213199E-2</v>
      </c>
      <c r="L22" s="17">
        <v>4.21466842373069E-2</v>
      </c>
      <c r="M22" s="17"/>
      <c r="N22" s="17">
        <v>2.7571682446139601E-2</v>
      </c>
      <c r="O22" s="17">
        <v>9.2130815960742001E-3</v>
      </c>
      <c r="P22" s="17">
        <v>2.1489125917382501E-2</v>
      </c>
      <c r="Q22" s="17">
        <v>5.0578807953368998E-2</v>
      </c>
      <c r="R22" s="17"/>
      <c r="S22" s="17">
        <v>3.2406655064542003E-2</v>
      </c>
      <c r="T22" s="17">
        <v>2.5020783726587899E-2</v>
      </c>
      <c r="U22" s="17">
        <v>1.4571862382092401E-2</v>
      </c>
      <c r="V22" s="17">
        <v>2.6839345526473001E-2</v>
      </c>
      <c r="W22" s="17">
        <v>6.8796756055553602E-3</v>
      </c>
      <c r="X22" s="17">
        <v>3.4435240051186103E-2</v>
      </c>
      <c r="Y22" s="17">
        <v>3.3509112366387497E-2</v>
      </c>
      <c r="Z22" s="17">
        <v>3.6250792209799203E-2</v>
      </c>
      <c r="AA22" s="17">
        <v>4.0208009215322901E-2</v>
      </c>
      <c r="AB22" s="17">
        <v>2.6538265671261701E-2</v>
      </c>
      <c r="AC22" s="17">
        <v>2.1339952357412002E-2</v>
      </c>
      <c r="AD22" s="17">
        <v>3.86304582865983E-2</v>
      </c>
      <c r="AE22" s="17"/>
      <c r="AF22" s="17">
        <v>3.04444012779349E-2</v>
      </c>
      <c r="AG22" s="17">
        <v>2.2316065118279899E-2</v>
      </c>
      <c r="AH22" s="17">
        <v>3.2235824830878203E-2</v>
      </c>
      <c r="AI22" s="17">
        <v>5.1158894154139899E-2</v>
      </c>
      <c r="AJ22" s="17">
        <v>2.82100569267291E-2</v>
      </c>
      <c r="AK22" s="17"/>
      <c r="AL22" s="17">
        <v>3.1702277483936697E-2</v>
      </c>
      <c r="AM22" s="17">
        <v>1.9731813697894E-2</v>
      </c>
      <c r="AN22" s="17">
        <v>4.7613793629571903E-2</v>
      </c>
      <c r="AO22" s="17"/>
      <c r="AP22" s="17">
        <v>3.50038981044394E-2</v>
      </c>
      <c r="AQ22" s="17">
        <v>1.50417656498943E-2</v>
      </c>
      <c r="AR22" s="17">
        <v>2.88715445271162E-2</v>
      </c>
      <c r="AS22" s="17">
        <v>3.2613935764013301E-2</v>
      </c>
      <c r="AT22" s="17">
        <v>0</v>
      </c>
      <c r="AU22" s="17"/>
      <c r="AV22" s="17">
        <v>0</v>
      </c>
      <c r="AW22" s="17">
        <v>6.2949178977300305E-2</v>
      </c>
      <c r="AX22" s="17">
        <v>4.5095784394787099E-2</v>
      </c>
      <c r="AY22" s="17">
        <v>1.27263762948574E-2</v>
      </c>
      <c r="AZ22" s="17">
        <v>2.5450784410978401E-2</v>
      </c>
      <c r="BA22" s="17">
        <v>1.2821348294496099E-2</v>
      </c>
      <c r="BB22" s="17">
        <v>4.1540047604582901E-2</v>
      </c>
      <c r="BC22" s="17">
        <v>1.64909205548141E-2</v>
      </c>
      <c r="BD22" s="17">
        <v>5.6665768460828402E-2</v>
      </c>
      <c r="BE22" s="17">
        <v>9.3466420245046592E-3</v>
      </c>
      <c r="BF22" s="17">
        <v>1.42170684320453E-2</v>
      </c>
      <c r="BG22" s="17">
        <v>1.3262639110516301E-2</v>
      </c>
      <c r="BH22" s="17">
        <v>2.8376376562494501E-2</v>
      </c>
      <c r="BI22" s="17">
        <v>2.3573871249448899E-2</v>
      </c>
      <c r="BJ22" s="17">
        <v>4.9885920197775303E-2</v>
      </c>
      <c r="BK22" s="17">
        <v>3.7486424156393298E-2</v>
      </c>
      <c r="BL22" s="17"/>
      <c r="BM22" s="17">
        <v>3.5757321081039101E-2</v>
      </c>
      <c r="BN22" s="17">
        <v>1.43731414159321E-2</v>
      </c>
      <c r="BO22" s="17">
        <v>3.61292455069014E-2</v>
      </c>
      <c r="BP22" s="17">
        <v>2.8773856581775E-2</v>
      </c>
      <c r="BQ22" s="17">
        <v>2.9720739133359E-2</v>
      </c>
      <c r="BR22" s="17">
        <v>4.3492916583160797E-2</v>
      </c>
      <c r="BS22" s="17"/>
      <c r="BT22" s="17">
        <v>2.7451630384446601E-2</v>
      </c>
      <c r="BU22" s="17">
        <v>2.6257442146018099E-2</v>
      </c>
      <c r="BV22" s="17"/>
      <c r="BW22" s="17">
        <v>2.4466875067041999E-2</v>
      </c>
      <c r="BX22" s="17">
        <v>2.7047080997935999E-2</v>
      </c>
      <c r="BY22" s="17"/>
      <c r="BZ22" s="17">
        <v>2.5983270449160899E-2</v>
      </c>
      <c r="CA22" s="17">
        <v>2.9072495641849199E-2</v>
      </c>
      <c r="CB22" s="17">
        <v>2.5716930716910402E-2</v>
      </c>
      <c r="CC22" s="17"/>
      <c r="CD22" s="17">
        <v>2.9158471686883101E-2</v>
      </c>
      <c r="CE22" s="17">
        <v>1.63645144047284E-2</v>
      </c>
      <c r="CF22" s="17">
        <v>1.1015733851422901E-2</v>
      </c>
      <c r="CG22" s="17"/>
      <c r="CH22" s="17">
        <v>2.8554821953446601E-2</v>
      </c>
      <c r="CI22" s="17">
        <v>8.6404126282551303E-3</v>
      </c>
      <c r="CJ22" s="17">
        <v>3.7645663140153197E-2</v>
      </c>
      <c r="CK22" s="17"/>
      <c r="CL22" s="17">
        <v>2.6649652762981001E-2</v>
      </c>
      <c r="CM22" s="17">
        <v>2.9178446977697E-2</v>
      </c>
      <c r="CN22" s="17"/>
      <c r="CO22" s="17">
        <v>8.5283813520947105E-2</v>
      </c>
      <c r="CP22" s="17">
        <v>1.7785498421073E-2</v>
      </c>
      <c r="CQ22" s="17">
        <v>3.5079163811338097E-2</v>
      </c>
      <c r="CR22" s="17">
        <v>1.35411543903932E-2</v>
      </c>
    </row>
    <row r="23" spans="2:96" ht="30" x14ac:dyDescent="0.25">
      <c r="B23" s="18" t="s">
        <v>118</v>
      </c>
      <c r="C23" s="17">
        <v>2.1531847875657401E-2</v>
      </c>
      <c r="D23" s="17">
        <v>1.8788976297063002E-2</v>
      </c>
      <c r="E23" s="17">
        <v>2.4333453779744298E-2</v>
      </c>
      <c r="F23" s="17"/>
      <c r="G23" s="17">
        <v>3.78581343273212E-2</v>
      </c>
      <c r="H23" s="17">
        <v>3.8093274500662903E-2</v>
      </c>
      <c r="I23" s="17">
        <v>2.66726456715644E-2</v>
      </c>
      <c r="J23" s="17">
        <v>1.7615255761656401E-2</v>
      </c>
      <c r="K23" s="17">
        <v>1.2297525560387599E-2</v>
      </c>
      <c r="L23" s="17">
        <v>2.3438971862421798E-3</v>
      </c>
      <c r="M23" s="17"/>
      <c r="N23" s="17">
        <v>4.1584105185451199E-2</v>
      </c>
      <c r="O23" s="17">
        <v>1.50821508754305E-2</v>
      </c>
      <c r="P23" s="17">
        <v>1.6125578946960799E-2</v>
      </c>
      <c r="Q23" s="17">
        <v>1.1586913399203499E-2</v>
      </c>
      <c r="R23" s="17"/>
      <c r="S23" s="17">
        <v>4.0243426432214402E-2</v>
      </c>
      <c r="T23" s="17">
        <v>1.1957703014356801E-2</v>
      </c>
      <c r="U23" s="17">
        <v>5.3778977900046897E-2</v>
      </c>
      <c r="V23" s="17">
        <v>2.0965670613981802E-2</v>
      </c>
      <c r="W23" s="17">
        <v>1.89694445603001E-2</v>
      </c>
      <c r="X23" s="17">
        <v>1.8385719841854699E-2</v>
      </c>
      <c r="Y23" s="17">
        <v>1.84868948218956E-2</v>
      </c>
      <c r="Z23" s="17">
        <v>0</v>
      </c>
      <c r="AA23" s="17">
        <v>2.1375440662571799E-2</v>
      </c>
      <c r="AB23" s="17">
        <v>6.5691304499228397E-3</v>
      </c>
      <c r="AC23" s="17">
        <v>1.48571207667508E-2</v>
      </c>
      <c r="AD23" s="17">
        <v>0</v>
      </c>
      <c r="AE23" s="17"/>
      <c r="AF23" s="17">
        <v>2.3534443158563099E-2</v>
      </c>
      <c r="AG23" s="17">
        <v>2.83273109532606E-2</v>
      </c>
      <c r="AH23" s="17">
        <v>1.77896982516564E-2</v>
      </c>
      <c r="AI23" s="17">
        <v>0</v>
      </c>
      <c r="AJ23" s="17">
        <v>9.5545949477750698E-3</v>
      </c>
      <c r="AK23" s="17"/>
      <c r="AL23" s="17">
        <v>2.46337452805621E-2</v>
      </c>
      <c r="AM23" s="17">
        <v>2.7294144200381901E-2</v>
      </c>
      <c r="AN23" s="17">
        <v>2.1523236852859201E-2</v>
      </c>
      <c r="AO23" s="17"/>
      <c r="AP23" s="17">
        <v>2.0707200803404699E-2</v>
      </c>
      <c r="AQ23" s="17">
        <v>2.1159978841174001E-2</v>
      </c>
      <c r="AR23" s="17">
        <v>1.6372216494338E-2</v>
      </c>
      <c r="AS23" s="17">
        <v>4.5140170442176698E-2</v>
      </c>
      <c r="AT23" s="17">
        <v>5.30763338195087E-2</v>
      </c>
      <c r="AU23" s="17"/>
      <c r="AV23" s="17">
        <v>0</v>
      </c>
      <c r="AW23" s="17">
        <v>3.6738509974250003E-2</v>
      </c>
      <c r="AX23" s="17">
        <v>0</v>
      </c>
      <c r="AY23" s="17">
        <v>1.9272553964248099E-2</v>
      </c>
      <c r="AZ23" s="17">
        <v>3.5179566575785498E-2</v>
      </c>
      <c r="BA23" s="17">
        <v>2.0321097147298899E-2</v>
      </c>
      <c r="BB23" s="17">
        <v>0</v>
      </c>
      <c r="BC23" s="17">
        <v>2.58591177297855E-2</v>
      </c>
      <c r="BD23" s="17">
        <v>1.4090797748583E-2</v>
      </c>
      <c r="BE23" s="17">
        <v>2.6211832989071499E-2</v>
      </c>
      <c r="BF23" s="17">
        <v>2.21445659206915E-2</v>
      </c>
      <c r="BG23" s="17">
        <v>2.0729774314959499E-2</v>
      </c>
      <c r="BH23" s="17">
        <v>4.4482343859432297E-2</v>
      </c>
      <c r="BI23" s="17">
        <v>4.9042561705491899E-2</v>
      </c>
      <c r="BJ23" s="17">
        <v>3.2097642600294102E-2</v>
      </c>
      <c r="BK23" s="17">
        <v>5.3905256518322002E-2</v>
      </c>
      <c r="BL23" s="17"/>
      <c r="BM23" s="17">
        <v>3.2371396217624603E-2</v>
      </c>
      <c r="BN23" s="17">
        <v>2.35459356477183E-2</v>
      </c>
      <c r="BO23" s="17">
        <v>2.1069891122944499E-2</v>
      </c>
      <c r="BP23" s="17">
        <v>1.5704786179869201E-2</v>
      </c>
      <c r="BQ23" s="17">
        <v>9.3229190638769704E-3</v>
      </c>
      <c r="BR23" s="17">
        <v>1.1583038956845201E-2</v>
      </c>
      <c r="BS23" s="17"/>
      <c r="BT23" s="17">
        <v>2.41694318712889E-2</v>
      </c>
      <c r="BU23" s="17">
        <v>1.83220396525045E-2</v>
      </c>
      <c r="BV23" s="17"/>
      <c r="BW23" s="17">
        <v>3.26384135476828E-2</v>
      </c>
      <c r="BX23" s="17">
        <v>1.11390368461855E-2</v>
      </c>
      <c r="BY23" s="17"/>
      <c r="BZ23" s="17">
        <v>2.0603206774615201E-2</v>
      </c>
      <c r="CA23" s="17">
        <v>3.17099024810749E-2</v>
      </c>
      <c r="CB23" s="17">
        <v>1.2081076058062599E-2</v>
      </c>
      <c r="CC23" s="17"/>
      <c r="CD23" s="17">
        <v>2.13357077892312E-2</v>
      </c>
      <c r="CE23" s="17">
        <v>1.9431902215974999E-2</v>
      </c>
      <c r="CF23" s="17">
        <v>1.1799046029832999E-2</v>
      </c>
      <c r="CG23" s="17"/>
      <c r="CH23" s="17">
        <v>2.3029711200248101E-2</v>
      </c>
      <c r="CI23" s="17">
        <v>1.35844284455531E-2</v>
      </c>
      <c r="CJ23" s="17">
        <v>2.5101473370095599E-2</v>
      </c>
      <c r="CK23" s="17"/>
      <c r="CL23" s="17">
        <v>2.3140394890535401E-2</v>
      </c>
      <c r="CM23" s="17">
        <v>2.01148254563185E-2</v>
      </c>
      <c r="CN23" s="17"/>
      <c r="CO23" s="17">
        <v>4.7817048899739902E-2</v>
      </c>
      <c r="CP23" s="17">
        <v>3.0228895860587E-2</v>
      </c>
      <c r="CQ23" s="17">
        <v>9.2662524179820092E-3</v>
      </c>
      <c r="CR23" s="17">
        <v>1.9117200234536599E-2</v>
      </c>
    </row>
    <row r="24" spans="2:96" ht="30" x14ac:dyDescent="0.25">
      <c r="B24" s="18" t="s">
        <v>119</v>
      </c>
      <c r="C24" s="17">
        <v>1.9785248734401701E-2</v>
      </c>
      <c r="D24" s="17">
        <v>2.7127380885101599E-2</v>
      </c>
      <c r="E24" s="17">
        <v>1.2703074365050301E-2</v>
      </c>
      <c r="F24" s="17"/>
      <c r="G24" s="17">
        <v>2.34248590527125E-2</v>
      </c>
      <c r="H24" s="17">
        <v>4.7378473396318703E-3</v>
      </c>
      <c r="I24" s="17">
        <v>9.4460011864745605E-3</v>
      </c>
      <c r="J24" s="17">
        <v>1.4518536023674601E-2</v>
      </c>
      <c r="K24" s="17">
        <v>2.0178392478857301E-2</v>
      </c>
      <c r="L24" s="17">
        <v>4.21035747023321E-2</v>
      </c>
      <c r="M24" s="17"/>
      <c r="N24" s="17">
        <v>2.2474496850040701E-2</v>
      </c>
      <c r="O24" s="17">
        <v>2.1861071676640802E-2</v>
      </c>
      <c r="P24" s="17">
        <v>1.4803755890132201E-2</v>
      </c>
      <c r="Q24" s="17">
        <v>1.9315611348892901E-2</v>
      </c>
      <c r="R24" s="17"/>
      <c r="S24" s="17">
        <v>2.7959492052870901E-2</v>
      </c>
      <c r="T24" s="17">
        <v>4.1069973655974402E-2</v>
      </c>
      <c r="U24" s="17">
        <v>1.23164984833419E-2</v>
      </c>
      <c r="V24" s="17">
        <v>5.11518534293132E-3</v>
      </c>
      <c r="W24" s="17">
        <v>2.3013628095627101E-2</v>
      </c>
      <c r="X24" s="17">
        <v>0</v>
      </c>
      <c r="Y24" s="17">
        <v>1.1231173215375499E-2</v>
      </c>
      <c r="Z24" s="17">
        <v>0</v>
      </c>
      <c r="AA24" s="17">
        <v>1.12469383978784E-2</v>
      </c>
      <c r="AB24" s="17">
        <v>3.9434597946887001E-2</v>
      </c>
      <c r="AC24" s="17">
        <v>2.49126733834364E-2</v>
      </c>
      <c r="AD24" s="17">
        <v>1.7977152677080201E-2</v>
      </c>
      <c r="AE24" s="17"/>
      <c r="AF24" s="17">
        <v>3.1882551738124799E-2</v>
      </c>
      <c r="AG24" s="17">
        <v>1.33728116408703E-2</v>
      </c>
      <c r="AH24" s="17">
        <v>2.5985445237405601E-2</v>
      </c>
      <c r="AI24" s="17">
        <v>3.85571505028715E-2</v>
      </c>
      <c r="AJ24" s="17">
        <v>4.5633726454609204E-3</v>
      </c>
      <c r="AK24" s="17"/>
      <c r="AL24" s="17">
        <v>2.83876663065659E-2</v>
      </c>
      <c r="AM24" s="17">
        <v>1.52850512547549E-2</v>
      </c>
      <c r="AN24" s="17">
        <v>1.23491347369417E-2</v>
      </c>
      <c r="AO24" s="17"/>
      <c r="AP24" s="17">
        <v>2.0035378685507001E-2</v>
      </c>
      <c r="AQ24" s="17">
        <v>6.0733979551220504E-3</v>
      </c>
      <c r="AR24" s="17">
        <v>1.7265416065882801E-2</v>
      </c>
      <c r="AS24" s="17">
        <v>3.0441633416598599E-2</v>
      </c>
      <c r="AT24" s="17">
        <v>7.8056929996585603E-2</v>
      </c>
      <c r="AU24" s="17"/>
      <c r="AV24" s="17">
        <v>0</v>
      </c>
      <c r="AW24" s="17">
        <v>2.43239287077456E-2</v>
      </c>
      <c r="AX24" s="17">
        <v>1.94981181607865E-2</v>
      </c>
      <c r="AY24" s="17">
        <v>1.9580301076561099E-2</v>
      </c>
      <c r="AZ24" s="17">
        <v>3.23545512664936E-2</v>
      </c>
      <c r="BA24" s="17">
        <v>1.27716968540088E-2</v>
      </c>
      <c r="BB24" s="17">
        <v>2.93748396313642E-2</v>
      </c>
      <c r="BC24" s="17">
        <v>5.9530714828865102E-3</v>
      </c>
      <c r="BD24" s="17">
        <v>2.6745207491493801E-2</v>
      </c>
      <c r="BE24" s="17">
        <v>9.2083237370252594E-3</v>
      </c>
      <c r="BF24" s="17">
        <v>1.9730900662333802E-2</v>
      </c>
      <c r="BG24" s="17">
        <v>1.9935605809434799E-2</v>
      </c>
      <c r="BH24" s="17">
        <v>1.2820663071765499E-2</v>
      </c>
      <c r="BI24" s="17">
        <v>6.8287423772785502E-2</v>
      </c>
      <c r="BJ24" s="17">
        <v>0</v>
      </c>
      <c r="BK24" s="17">
        <v>0</v>
      </c>
      <c r="BL24" s="17"/>
      <c r="BM24" s="17">
        <v>2.58949220845987E-2</v>
      </c>
      <c r="BN24" s="17">
        <v>1.85345682808984E-2</v>
      </c>
      <c r="BO24" s="17">
        <v>2.3743234843454801E-2</v>
      </c>
      <c r="BP24" s="17">
        <v>1.2632499580573799E-2</v>
      </c>
      <c r="BQ24" s="17">
        <v>1.99942891522468E-2</v>
      </c>
      <c r="BR24" s="17">
        <v>1.66387868346024E-2</v>
      </c>
      <c r="BS24" s="17"/>
      <c r="BT24" s="17">
        <v>1.4936947608987601E-2</v>
      </c>
      <c r="BU24" s="17">
        <v>2.7773595437754001E-2</v>
      </c>
      <c r="BV24" s="17"/>
      <c r="BW24" s="17">
        <v>1.6260884256492601E-2</v>
      </c>
      <c r="BX24" s="17">
        <v>2.36678032239971E-2</v>
      </c>
      <c r="BY24" s="17"/>
      <c r="BZ24" s="17">
        <v>2.05677112851997E-2</v>
      </c>
      <c r="CA24" s="17">
        <v>2.3514108193336099E-2</v>
      </c>
      <c r="CB24" s="17">
        <v>0</v>
      </c>
      <c r="CC24" s="17"/>
      <c r="CD24" s="17">
        <v>2.1139223409440099E-2</v>
      </c>
      <c r="CE24" s="17">
        <v>0</v>
      </c>
      <c r="CF24" s="17">
        <v>2.2184754469863101E-2</v>
      </c>
      <c r="CG24" s="17"/>
      <c r="CH24" s="17">
        <v>2.2564801280490199E-2</v>
      </c>
      <c r="CI24" s="17">
        <v>0</v>
      </c>
      <c r="CJ24" s="17">
        <v>2.8438024197659201E-2</v>
      </c>
      <c r="CK24" s="17"/>
      <c r="CL24" s="17">
        <v>2.6954321161423201E-2</v>
      </c>
      <c r="CM24" s="17">
        <v>1.0323946067392099E-2</v>
      </c>
      <c r="CN24" s="17"/>
      <c r="CO24" s="17">
        <v>4.5025146835190703E-2</v>
      </c>
      <c r="CP24" s="17">
        <v>2.2281857755549798E-2</v>
      </c>
      <c r="CQ24" s="17">
        <v>1.5794919462051998E-2</v>
      </c>
      <c r="CR24" s="17">
        <v>1.3551822828665801E-2</v>
      </c>
    </row>
    <row r="25" spans="2:96" x14ac:dyDescent="0.25">
      <c r="B25" s="18" t="s">
        <v>120</v>
      </c>
      <c r="C25" s="17">
        <v>2.0983804795563399E-3</v>
      </c>
      <c r="D25" s="17">
        <v>1.51280293764526E-3</v>
      </c>
      <c r="E25" s="17">
        <v>2.6830345548868101E-3</v>
      </c>
      <c r="F25" s="17"/>
      <c r="G25" s="17">
        <v>1.5073234740660999E-2</v>
      </c>
      <c r="H25" s="17">
        <v>0</v>
      </c>
      <c r="I25" s="17">
        <v>0</v>
      </c>
      <c r="J25" s="17">
        <v>0</v>
      </c>
      <c r="K25" s="17">
        <v>0</v>
      </c>
      <c r="L25" s="17">
        <v>0</v>
      </c>
      <c r="M25" s="17"/>
      <c r="N25" s="17">
        <v>0</v>
      </c>
      <c r="O25" s="17">
        <v>2.48157504658941E-3</v>
      </c>
      <c r="P25" s="17">
        <v>6.6400459149485698E-3</v>
      </c>
      <c r="Q25" s="17">
        <v>0</v>
      </c>
      <c r="R25" s="17"/>
      <c r="S25" s="17">
        <v>0</v>
      </c>
      <c r="T25" s="17">
        <v>0</v>
      </c>
      <c r="U25" s="17">
        <v>0</v>
      </c>
      <c r="V25" s="17">
        <v>0</v>
      </c>
      <c r="W25" s="17">
        <v>1.93863363258923E-2</v>
      </c>
      <c r="X25" s="17">
        <v>0</v>
      </c>
      <c r="Y25" s="17">
        <v>0</v>
      </c>
      <c r="Z25" s="17">
        <v>0</v>
      </c>
      <c r="AA25" s="17">
        <v>0</v>
      </c>
      <c r="AB25" s="17">
        <v>0</v>
      </c>
      <c r="AC25" s="17">
        <v>0</v>
      </c>
      <c r="AD25" s="17">
        <v>2.4914369518091801E-2</v>
      </c>
      <c r="AE25" s="17"/>
      <c r="AF25" s="17">
        <v>0</v>
      </c>
      <c r="AG25" s="17">
        <v>4.7803120359698401E-3</v>
      </c>
      <c r="AH25" s="17">
        <v>0</v>
      </c>
      <c r="AI25" s="17">
        <v>0</v>
      </c>
      <c r="AJ25" s="17">
        <v>5.7723214567719601E-3</v>
      </c>
      <c r="AK25" s="17"/>
      <c r="AL25" s="17">
        <v>0</v>
      </c>
      <c r="AM25" s="17">
        <v>3.9209558413040302E-3</v>
      </c>
      <c r="AN25" s="17">
        <v>0</v>
      </c>
      <c r="AO25" s="17"/>
      <c r="AP25" s="17">
        <v>3.19305825439356E-3</v>
      </c>
      <c r="AQ25" s="17">
        <v>0</v>
      </c>
      <c r="AR25" s="17">
        <v>5.1387810005278697E-3</v>
      </c>
      <c r="AS25" s="17">
        <v>0</v>
      </c>
      <c r="AT25" s="17">
        <v>0</v>
      </c>
      <c r="AU25" s="17"/>
      <c r="AV25" s="17">
        <v>0</v>
      </c>
      <c r="AW25" s="17">
        <v>0</v>
      </c>
      <c r="AX25" s="17">
        <v>0</v>
      </c>
      <c r="AY25" s="17">
        <v>0</v>
      </c>
      <c r="AZ25" s="17">
        <v>6.9728291076268196E-3</v>
      </c>
      <c r="BA25" s="17">
        <v>0</v>
      </c>
      <c r="BB25" s="17">
        <v>6.3784178562938196E-3</v>
      </c>
      <c r="BC25" s="17">
        <v>0</v>
      </c>
      <c r="BD25" s="17">
        <v>1.0427818624463001E-2</v>
      </c>
      <c r="BE25" s="17">
        <v>0</v>
      </c>
      <c r="BF25" s="17">
        <v>0</v>
      </c>
      <c r="BG25" s="17">
        <v>0</v>
      </c>
      <c r="BH25" s="17">
        <v>0</v>
      </c>
      <c r="BI25" s="17">
        <v>0</v>
      </c>
      <c r="BJ25" s="17">
        <v>0</v>
      </c>
      <c r="BK25" s="17">
        <v>0</v>
      </c>
      <c r="BL25" s="17"/>
      <c r="BM25" s="17">
        <v>3.36519527611065E-3</v>
      </c>
      <c r="BN25" s="17">
        <v>0</v>
      </c>
      <c r="BO25" s="17">
        <v>4.6186497553655E-3</v>
      </c>
      <c r="BP25" s="17">
        <v>3.63747519790325E-3</v>
      </c>
      <c r="BQ25" s="17">
        <v>0</v>
      </c>
      <c r="BR25" s="17">
        <v>0</v>
      </c>
      <c r="BS25" s="17"/>
      <c r="BT25" s="17">
        <v>2.3468258532604001E-3</v>
      </c>
      <c r="BU25" s="17">
        <v>1.79850432490699E-3</v>
      </c>
      <c r="BV25" s="17"/>
      <c r="BW25" s="17">
        <v>1.7516802019108199E-3</v>
      </c>
      <c r="BX25" s="17">
        <v>1.8960992237667001E-3</v>
      </c>
      <c r="BY25" s="17"/>
      <c r="BZ25" s="17">
        <v>1.7529198030249999E-3</v>
      </c>
      <c r="CA25" s="17">
        <v>4.7932549301406098E-3</v>
      </c>
      <c r="CB25" s="17">
        <v>0</v>
      </c>
      <c r="CC25" s="17"/>
      <c r="CD25" s="17">
        <v>9.6849376723057103E-4</v>
      </c>
      <c r="CE25" s="17">
        <v>7.2358770412472304E-3</v>
      </c>
      <c r="CF25" s="17">
        <v>0</v>
      </c>
      <c r="CG25" s="17"/>
      <c r="CH25" s="17">
        <v>8.78681181798874E-4</v>
      </c>
      <c r="CI25" s="17">
        <v>5.9914071974715398E-3</v>
      </c>
      <c r="CJ25" s="17">
        <v>9.4908364804809492E-3</v>
      </c>
      <c r="CK25" s="17"/>
      <c r="CL25" s="17">
        <v>4.1818533730939101E-3</v>
      </c>
      <c r="CM25" s="17">
        <v>0</v>
      </c>
      <c r="CN25" s="17"/>
      <c r="CO25" s="17">
        <v>0</v>
      </c>
      <c r="CP25" s="17">
        <v>3.68932511920648E-3</v>
      </c>
      <c r="CQ25" s="17">
        <v>0</v>
      </c>
      <c r="CR25" s="17">
        <v>3.8926082046383901E-3</v>
      </c>
    </row>
    <row r="26" spans="2:96" x14ac:dyDescent="0.25">
      <c r="B26" s="18" t="s">
        <v>121</v>
      </c>
      <c r="C26" s="19">
        <v>4.41103934014162E-3</v>
      </c>
      <c r="D26" s="19">
        <v>5.0928810017594603E-3</v>
      </c>
      <c r="E26" s="19">
        <v>3.7672069399747399E-3</v>
      </c>
      <c r="F26" s="19"/>
      <c r="G26" s="19">
        <v>4.3134493171659702E-3</v>
      </c>
      <c r="H26" s="19">
        <v>1.33620463920002E-2</v>
      </c>
      <c r="I26" s="19">
        <v>6.2018470164888701E-3</v>
      </c>
      <c r="J26" s="19">
        <v>0</v>
      </c>
      <c r="K26" s="19">
        <v>3.37291053205658E-3</v>
      </c>
      <c r="L26" s="19">
        <v>0</v>
      </c>
      <c r="M26" s="19"/>
      <c r="N26" s="19">
        <v>0</v>
      </c>
      <c r="O26" s="19">
        <v>6.6204124203477297E-3</v>
      </c>
      <c r="P26" s="19">
        <v>4.3418738414860098E-3</v>
      </c>
      <c r="Q26" s="19">
        <v>6.9814576261942596E-3</v>
      </c>
      <c r="R26" s="19"/>
      <c r="S26" s="19">
        <v>0</v>
      </c>
      <c r="T26" s="19">
        <v>8.9685634661780308E-3</v>
      </c>
      <c r="U26" s="19">
        <v>0</v>
      </c>
      <c r="V26" s="19">
        <v>0</v>
      </c>
      <c r="W26" s="19">
        <v>0</v>
      </c>
      <c r="X26" s="19">
        <v>1.83690752001687E-2</v>
      </c>
      <c r="Y26" s="19">
        <v>5.9167030441619403E-3</v>
      </c>
      <c r="Z26" s="19">
        <v>0</v>
      </c>
      <c r="AA26" s="19">
        <v>4.4219853798173796E-3</v>
      </c>
      <c r="AB26" s="19">
        <v>0</v>
      </c>
      <c r="AC26" s="19">
        <v>0</v>
      </c>
      <c r="AD26" s="19">
        <v>2.10296854067301E-2</v>
      </c>
      <c r="AE26" s="19"/>
      <c r="AF26" s="19">
        <v>3.5055688668724299E-3</v>
      </c>
      <c r="AG26" s="19">
        <v>3.7279411927342299E-3</v>
      </c>
      <c r="AH26" s="19">
        <v>0</v>
      </c>
      <c r="AI26" s="19">
        <v>0</v>
      </c>
      <c r="AJ26" s="19">
        <v>8.5396610185453602E-3</v>
      </c>
      <c r="AK26" s="19"/>
      <c r="AL26" s="19">
        <v>5.7066879924231101E-3</v>
      </c>
      <c r="AM26" s="19">
        <v>3.05776959447453E-3</v>
      </c>
      <c r="AN26" s="19">
        <v>0</v>
      </c>
      <c r="AO26" s="19"/>
      <c r="AP26" s="19">
        <v>4.7238594227976298E-3</v>
      </c>
      <c r="AQ26" s="19">
        <v>1.0305644675351E-2</v>
      </c>
      <c r="AR26" s="19">
        <v>3.61536929715038E-3</v>
      </c>
      <c r="AS26" s="19">
        <v>0</v>
      </c>
      <c r="AT26" s="19">
        <v>0</v>
      </c>
      <c r="AU26" s="19"/>
      <c r="AV26" s="19">
        <v>0</v>
      </c>
      <c r="AW26" s="19">
        <v>1.6308102769861402E-2</v>
      </c>
      <c r="AX26" s="19">
        <v>1.4313921614615499E-2</v>
      </c>
      <c r="AY26" s="19">
        <v>0</v>
      </c>
      <c r="AZ26" s="19">
        <v>5.5870753506168103E-3</v>
      </c>
      <c r="BA26" s="19">
        <v>0</v>
      </c>
      <c r="BB26" s="19">
        <v>1.0773970968105E-2</v>
      </c>
      <c r="BC26" s="19">
        <v>0</v>
      </c>
      <c r="BD26" s="19">
        <v>0</v>
      </c>
      <c r="BE26" s="19">
        <v>0</v>
      </c>
      <c r="BF26" s="19">
        <v>0</v>
      </c>
      <c r="BG26" s="19">
        <v>0</v>
      </c>
      <c r="BH26" s="19">
        <v>0</v>
      </c>
      <c r="BI26" s="19">
        <v>0</v>
      </c>
      <c r="BJ26" s="19">
        <v>3.7765401164708202E-2</v>
      </c>
      <c r="BK26" s="19">
        <v>0</v>
      </c>
      <c r="BL26" s="19"/>
      <c r="BM26" s="19">
        <v>2.7073770071920598E-3</v>
      </c>
      <c r="BN26" s="19">
        <v>7.3919189208429704E-3</v>
      </c>
      <c r="BO26" s="19">
        <v>7.5649170077678801E-3</v>
      </c>
      <c r="BP26" s="19">
        <v>0</v>
      </c>
      <c r="BQ26" s="19">
        <v>0</v>
      </c>
      <c r="BR26" s="19">
        <v>1.1307041521441101E-2</v>
      </c>
      <c r="BS26" s="19"/>
      <c r="BT26" s="19">
        <v>4.5689251883866003E-3</v>
      </c>
      <c r="BU26" s="19">
        <v>4.3287251327039497E-3</v>
      </c>
      <c r="BV26" s="19"/>
      <c r="BW26" s="19">
        <v>0</v>
      </c>
      <c r="BX26" s="19">
        <v>3.6531384964073798E-3</v>
      </c>
      <c r="BY26" s="19"/>
      <c r="BZ26" s="19">
        <v>3.4126773531729698E-3</v>
      </c>
      <c r="CA26" s="19">
        <v>7.4728247052042E-3</v>
      </c>
      <c r="CB26" s="19">
        <v>0</v>
      </c>
      <c r="CC26" s="19"/>
      <c r="CD26" s="19">
        <v>2.48544211101557E-3</v>
      </c>
      <c r="CE26" s="19">
        <v>0</v>
      </c>
      <c r="CF26" s="19">
        <v>1.0133536187172301E-2</v>
      </c>
      <c r="CG26" s="19"/>
      <c r="CH26" s="19">
        <v>3.6769047120035602E-3</v>
      </c>
      <c r="CI26" s="19">
        <v>5.3293697862719404E-3</v>
      </c>
      <c r="CJ26" s="19">
        <v>0</v>
      </c>
      <c r="CK26" s="19"/>
      <c r="CL26" s="19">
        <v>1.9152744324522201E-3</v>
      </c>
      <c r="CM26" s="19">
        <v>6.2028075714745797E-3</v>
      </c>
      <c r="CN26" s="19"/>
      <c r="CO26" s="19">
        <v>8.5905151110716102E-3</v>
      </c>
      <c r="CP26" s="19">
        <v>5.8364343012961301E-3</v>
      </c>
      <c r="CQ26" s="19">
        <v>2.8011238981941202E-3</v>
      </c>
      <c r="CR26" s="19">
        <v>3.28566716873E-3</v>
      </c>
    </row>
    <row r="27" spans="2:96" x14ac:dyDescent="0.25">
      <c r="B27" s="16"/>
    </row>
    <row r="28" spans="2:96" x14ac:dyDescent="0.25">
      <c r="B28" t="s">
        <v>124</v>
      </c>
    </row>
    <row r="29" spans="2:96" x14ac:dyDescent="0.25">
      <c r="B29" t="s">
        <v>125</v>
      </c>
    </row>
    <row r="31" spans="2:96" x14ac:dyDescent="0.25">
      <c r="B31"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R19"/>
  <sheetViews>
    <sheetView showGridLines="0" workbookViewId="0">
      <pane xSplit="2" topLeftCell="C1" activePane="topRight" state="frozen"/>
      <selection pane="topRight" activeCell="B19" sqref="B19"/>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128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80</v>
      </c>
      <c r="C9" s="17">
        <v>4.1999987698569503E-2</v>
      </c>
      <c r="D9" s="17">
        <v>4.8076375260107801E-2</v>
      </c>
      <c r="E9" s="17">
        <v>3.6276823108204799E-2</v>
      </c>
      <c r="F9" s="17"/>
      <c r="G9" s="17">
        <v>7.7474142787968103E-2</v>
      </c>
      <c r="H9" s="17">
        <v>4.6654954290246901E-2</v>
      </c>
      <c r="I9" s="17">
        <v>4.6219797394650201E-2</v>
      </c>
      <c r="J9" s="17">
        <v>4.0734076880699001E-2</v>
      </c>
      <c r="K9" s="17">
        <v>4.23713066653277E-2</v>
      </c>
      <c r="L9" s="17">
        <v>1.1909993286039E-2</v>
      </c>
      <c r="M9" s="17"/>
      <c r="N9" s="17">
        <v>3.7133759135105103E-2</v>
      </c>
      <c r="O9" s="17">
        <v>3.18603432966897E-2</v>
      </c>
      <c r="P9" s="17">
        <v>4.5424112086815203E-2</v>
      </c>
      <c r="Q9" s="17">
        <v>5.5239921279495702E-2</v>
      </c>
      <c r="R9" s="17"/>
      <c r="S9" s="17">
        <v>6.70926498196244E-2</v>
      </c>
      <c r="T9" s="17">
        <v>4.8473208590964198E-2</v>
      </c>
      <c r="U9" s="17">
        <v>3.27812981393737E-2</v>
      </c>
      <c r="V9" s="17">
        <v>2.4783456408326399E-2</v>
      </c>
      <c r="W9" s="17">
        <v>3.8282423566504201E-2</v>
      </c>
      <c r="X9" s="17">
        <v>4.21756455378344E-2</v>
      </c>
      <c r="Y9" s="17">
        <v>4.6824703908036502E-2</v>
      </c>
      <c r="Z9" s="17">
        <v>2.7192235155024402E-2</v>
      </c>
      <c r="AA9" s="17">
        <v>2.2168406457439799E-2</v>
      </c>
      <c r="AB9" s="17">
        <v>4.0141822484196503E-2</v>
      </c>
      <c r="AC9" s="17">
        <v>2.2034250760173301E-2</v>
      </c>
      <c r="AD9" s="17">
        <v>9.9757878242660095E-2</v>
      </c>
      <c r="AE9" s="17"/>
      <c r="AF9" s="17">
        <v>3.62851867864456E-2</v>
      </c>
      <c r="AG9" s="17">
        <v>4.4144310665163097E-2</v>
      </c>
      <c r="AH9" s="17">
        <v>5.5647260020082197E-2</v>
      </c>
      <c r="AI9" s="17">
        <v>3.6625910566422802E-2</v>
      </c>
      <c r="AJ9" s="17">
        <v>4.31836443714275E-2</v>
      </c>
      <c r="AK9" s="17"/>
      <c r="AL9" s="17">
        <v>4.84250160695094E-2</v>
      </c>
      <c r="AM9" s="17">
        <v>4.8684491607896202E-2</v>
      </c>
      <c r="AN9" s="17">
        <v>4.1785461304108103E-2</v>
      </c>
      <c r="AO9" s="17"/>
      <c r="AP9" s="17">
        <v>4.0470231299158797E-2</v>
      </c>
      <c r="AQ9" s="17">
        <v>4.6918428640227702E-2</v>
      </c>
      <c r="AR9" s="17">
        <v>5.1910557978203702E-2</v>
      </c>
      <c r="AS9" s="17">
        <v>4.4401806256112702E-2</v>
      </c>
      <c r="AT9" s="17">
        <v>0</v>
      </c>
      <c r="AU9" s="17"/>
      <c r="AV9" s="17">
        <v>0.21570749083600099</v>
      </c>
      <c r="AW9" s="17">
        <v>7.2453170070794201E-2</v>
      </c>
      <c r="AX9" s="17">
        <v>5.6248603729261E-2</v>
      </c>
      <c r="AY9" s="17">
        <v>6.5155743860984397E-2</v>
      </c>
      <c r="AZ9" s="17">
        <v>4.4844446998921199E-2</v>
      </c>
      <c r="BA9" s="17">
        <v>1.4019605791396101E-2</v>
      </c>
      <c r="BB9" s="17">
        <v>4.9255149814783697E-2</v>
      </c>
      <c r="BC9" s="17">
        <v>6.7027954197716594E-2</v>
      </c>
      <c r="BD9" s="17">
        <v>2.32212934008637E-2</v>
      </c>
      <c r="BE9" s="17">
        <v>2.1414898934386601E-2</v>
      </c>
      <c r="BF9" s="17">
        <v>1.33245609343012E-2</v>
      </c>
      <c r="BG9" s="17">
        <v>5.7198280361492701E-2</v>
      </c>
      <c r="BH9" s="17">
        <v>0</v>
      </c>
      <c r="BI9" s="17">
        <v>0</v>
      </c>
      <c r="BJ9" s="17">
        <v>6.30678141502274E-2</v>
      </c>
      <c r="BK9" s="17">
        <v>9.1773051461162103E-2</v>
      </c>
      <c r="BL9" s="17"/>
      <c r="BM9" s="17">
        <v>7.3717696052278694E-2</v>
      </c>
      <c r="BN9" s="17">
        <v>3.90269227127754E-2</v>
      </c>
      <c r="BO9" s="17">
        <v>5.9221164820244802E-2</v>
      </c>
      <c r="BP9" s="17">
        <v>2.0470611963425301E-2</v>
      </c>
      <c r="BQ9" s="17">
        <v>2.1677999395774999E-2</v>
      </c>
      <c r="BR9" s="17">
        <v>0</v>
      </c>
      <c r="BS9" s="17"/>
      <c r="BT9" s="17">
        <v>4.4064336823422402E-2</v>
      </c>
      <c r="BU9" s="17">
        <v>3.8679060006907698E-2</v>
      </c>
      <c r="BV9" s="17"/>
      <c r="BW9" s="17">
        <v>6.2515415829115004E-2</v>
      </c>
      <c r="BX9" s="17">
        <v>4.1703795807325299E-2</v>
      </c>
      <c r="BY9" s="17"/>
      <c r="BZ9" s="17">
        <v>0</v>
      </c>
      <c r="CA9" s="17">
        <v>0</v>
      </c>
      <c r="CB9" s="17">
        <v>1</v>
      </c>
      <c r="CC9" s="17"/>
      <c r="CD9" s="17">
        <v>4.0755124307079303E-2</v>
      </c>
      <c r="CE9" s="17">
        <v>0.119369511811806</v>
      </c>
      <c r="CF9" s="17">
        <v>2.4893805713445401E-2</v>
      </c>
      <c r="CG9" s="17"/>
      <c r="CH9" s="17">
        <v>0</v>
      </c>
      <c r="CI9" s="17">
        <v>0</v>
      </c>
      <c r="CJ9" s="17">
        <v>0</v>
      </c>
      <c r="CK9" s="17"/>
      <c r="CL9" s="17">
        <v>3.82205153786912E-2</v>
      </c>
      <c r="CM9" s="17">
        <v>4.69681457975131E-2</v>
      </c>
      <c r="CN9" s="17"/>
      <c r="CO9" s="17">
        <v>8.6736882151191602E-2</v>
      </c>
      <c r="CP9" s="17">
        <v>3.7201200769441098E-2</v>
      </c>
      <c r="CQ9" s="17">
        <v>3.7891442406435299E-2</v>
      </c>
      <c r="CR9" s="17">
        <v>4.2831072430615597E-2</v>
      </c>
    </row>
    <row r="10" spans="2:96" x14ac:dyDescent="0.25">
      <c r="B10" s="18" t="s">
        <v>79</v>
      </c>
      <c r="C10" s="17">
        <v>0.14776423744410999</v>
      </c>
      <c r="D10" s="17">
        <v>0.15112004556016501</v>
      </c>
      <c r="E10" s="17">
        <v>0.14198135373883</v>
      </c>
      <c r="F10" s="17"/>
      <c r="G10" s="17">
        <v>0.13986815220557899</v>
      </c>
      <c r="H10" s="17">
        <v>0.15581746349175701</v>
      </c>
      <c r="I10" s="17">
        <v>0.148046954039109</v>
      </c>
      <c r="J10" s="17">
        <v>0.14390271204891</v>
      </c>
      <c r="K10" s="17">
        <v>0.151022691983831</v>
      </c>
      <c r="L10" s="17">
        <v>0.14717050918616101</v>
      </c>
      <c r="M10" s="17"/>
      <c r="N10" s="17">
        <v>0.138040827181381</v>
      </c>
      <c r="O10" s="17">
        <v>0.14268928643700701</v>
      </c>
      <c r="P10" s="17">
        <v>0.15325421018350399</v>
      </c>
      <c r="Q10" s="17">
        <v>0.15812697837296599</v>
      </c>
      <c r="R10" s="17"/>
      <c r="S10" s="17">
        <v>0.173438629952061</v>
      </c>
      <c r="T10" s="17">
        <v>0.14127342774622101</v>
      </c>
      <c r="U10" s="17">
        <v>0.25715763142982601</v>
      </c>
      <c r="V10" s="17">
        <v>0.166386998756611</v>
      </c>
      <c r="W10" s="17">
        <v>9.7439457413225405E-2</v>
      </c>
      <c r="X10" s="17">
        <v>0.105899641638536</v>
      </c>
      <c r="Y10" s="17">
        <v>9.8758605427814797E-2</v>
      </c>
      <c r="Z10" s="17">
        <v>0.14923157783996399</v>
      </c>
      <c r="AA10" s="17">
        <v>4.2988059085894197E-2</v>
      </c>
      <c r="AB10" s="17">
        <v>0.15390516864597401</v>
      </c>
      <c r="AC10" s="17">
        <v>0.15113726211324999</v>
      </c>
      <c r="AD10" s="17">
        <v>0.44047217145217299</v>
      </c>
      <c r="AE10" s="17"/>
      <c r="AF10" s="17">
        <v>0.140922812780788</v>
      </c>
      <c r="AG10" s="17">
        <v>0.11961521065884</v>
      </c>
      <c r="AH10" s="17">
        <v>9.3820787021935706E-2</v>
      </c>
      <c r="AI10" s="17">
        <v>0.206092942676045</v>
      </c>
      <c r="AJ10" s="17">
        <v>0.20698946448187699</v>
      </c>
      <c r="AK10" s="17"/>
      <c r="AL10" s="17">
        <v>0.14049172370159599</v>
      </c>
      <c r="AM10" s="17">
        <v>0.120466566142569</v>
      </c>
      <c r="AN10" s="17">
        <v>0.14850586493986201</v>
      </c>
      <c r="AO10" s="17"/>
      <c r="AP10" s="17">
        <v>0.118022513726825</v>
      </c>
      <c r="AQ10" s="17">
        <v>0.115311893149825</v>
      </c>
      <c r="AR10" s="17">
        <v>0.17287907774110101</v>
      </c>
      <c r="AS10" s="17">
        <v>0.177172208804315</v>
      </c>
      <c r="AT10" s="17">
        <v>0.224581803718963</v>
      </c>
      <c r="AU10" s="17"/>
      <c r="AV10" s="17">
        <v>0.17717430870440201</v>
      </c>
      <c r="AW10" s="17">
        <v>0.162149150193417</v>
      </c>
      <c r="AX10" s="17">
        <v>0.18500764574615799</v>
      </c>
      <c r="AY10" s="17">
        <v>0.16582545589557299</v>
      </c>
      <c r="AZ10" s="17">
        <v>0.141931950283432</v>
      </c>
      <c r="BA10" s="17">
        <v>0.18593329876566</v>
      </c>
      <c r="BB10" s="17">
        <v>0.10029178665532699</v>
      </c>
      <c r="BC10" s="17">
        <v>0.179494209559934</v>
      </c>
      <c r="BD10" s="17">
        <v>0.14936726430768399</v>
      </c>
      <c r="BE10" s="17">
        <v>0.121095267097932</v>
      </c>
      <c r="BF10" s="17">
        <v>8.8748541183236995E-2</v>
      </c>
      <c r="BG10" s="17">
        <v>9.7155835310461999E-2</v>
      </c>
      <c r="BH10" s="17">
        <v>0.119951500769974</v>
      </c>
      <c r="BI10" s="17">
        <v>0.13345715817158199</v>
      </c>
      <c r="BJ10" s="17">
        <v>0.122015502404115</v>
      </c>
      <c r="BK10" s="17">
        <v>0.16190643854221101</v>
      </c>
      <c r="BL10" s="17"/>
      <c r="BM10" s="17">
        <v>0.16419655420822199</v>
      </c>
      <c r="BN10" s="17">
        <v>0.101204164774286</v>
      </c>
      <c r="BO10" s="17">
        <v>0.12953145400031399</v>
      </c>
      <c r="BP10" s="17">
        <v>0.10262318728365299</v>
      </c>
      <c r="BQ10" s="17">
        <v>0.17870946624576201</v>
      </c>
      <c r="BR10" s="17">
        <v>0.47011051602505199</v>
      </c>
      <c r="BS10" s="17"/>
      <c r="BT10" s="17">
        <v>0.12591865343515701</v>
      </c>
      <c r="BU10" s="17">
        <v>0.17794191408738899</v>
      </c>
      <c r="BV10" s="17"/>
      <c r="BW10" s="17">
        <v>0</v>
      </c>
      <c r="BX10" s="17">
        <v>0</v>
      </c>
      <c r="BY10" s="17"/>
      <c r="BZ10" s="17">
        <v>0</v>
      </c>
      <c r="CA10" s="17">
        <v>1</v>
      </c>
      <c r="CB10" s="17">
        <v>0</v>
      </c>
      <c r="CC10" s="17"/>
      <c r="CD10" s="17">
        <v>0</v>
      </c>
      <c r="CE10" s="17">
        <v>0</v>
      </c>
      <c r="CF10" s="17">
        <v>0</v>
      </c>
      <c r="CG10" s="17"/>
      <c r="CH10" s="17">
        <v>0.13843767299721499</v>
      </c>
      <c r="CI10" s="17">
        <v>0.21975922015572399</v>
      </c>
      <c r="CJ10" s="17">
        <v>0.25004380636520201</v>
      </c>
      <c r="CK10" s="17"/>
      <c r="CL10" s="17">
        <v>0.14624015353468001</v>
      </c>
      <c r="CM10" s="17">
        <v>0.147210291523552</v>
      </c>
      <c r="CN10" s="17"/>
      <c r="CO10" s="17">
        <v>0.14232792056396701</v>
      </c>
      <c r="CP10" s="17">
        <v>0.13073174587814301</v>
      </c>
      <c r="CQ10" s="17">
        <v>0.165318012952586</v>
      </c>
      <c r="CR10" s="17">
        <v>0.14825245805326201</v>
      </c>
    </row>
    <row r="11" spans="2:96" x14ac:dyDescent="0.25">
      <c r="B11" s="18" t="s">
        <v>78</v>
      </c>
      <c r="C11" s="17">
        <v>0.79302476789296905</v>
      </c>
      <c r="D11" s="17">
        <v>0.78147016740689101</v>
      </c>
      <c r="E11" s="17">
        <v>0.80651615312769998</v>
      </c>
      <c r="F11" s="17"/>
      <c r="G11" s="17">
        <v>0.72655885392456798</v>
      </c>
      <c r="H11" s="17">
        <v>0.75713457623276403</v>
      </c>
      <c r="I11" s="17">
        <v>0.79401194966872402</v>
      </c>
      <c r="J11" s="17">
        <v>0.815363211070391</v>
      </c>
      <c r="K11" s="17">
        <v>0.80297655337725704</v>
      </c>
      <c r="L11" s="17">
        <v>0.84091949752780004</v>
      </c>
      <c r="M11" s="17"/>
      <c r="N11" s="17">
        <v>0.80444060685074803</v>
      </c>
      <c r="O11" s="17">
        <v>0.80611212365492702</v>
      </c>
      <c r="P11" s="17">
        <v>0.78502176895212605</v>
      </c>
      <c r="Q11" s="17">
        <v>0.77681102780802802</v>
      </c>
      <c r="R11" s="17"/>
      <c r="S11" s="17">
        <v>0.74738827975816402</v>
      </c>
      <c r="T11" s="17">
        <v>0.79593099587369498</v>
      </c>
      <c r="U11" s="17">
        <v>0.71006107043080102</v>
      </c>
      <c r="V11" s="17">
        <v>0.79373668603792402</v>
      </c>
      <c r="W11" s="17">
        <v>0.84731319054345</v>
      </c>
      <c r="X11" s="17">
        <v>0.82169147819987298</v>
      </c>
      <c r="Y11" s="17">
        <v>0.84866050360610601</v>
      </c>
      <c r="Z11" s="17">
        <v>0.79703262904760097</v>
      </c>
      <c r="AA11" s="17">
        <v>0.87855852566710002</v>
      </c>
      <c r="AB11" s="17">
        <v>0.79838326451697605</v>
      </c>
      <c r="AC11" s="17">
        <v>0.82682848712657697</v>
      </c>
      <c r="AD11" s="17">
        <v>0.45976995030516699</v>
      </c>
      <c r="AE11" s="17"/>
      <c r="AF11" s="17">
        <v>0.81166291116461797</v>
      </c>
      <c r="AG11" s="17">
        <v>0.82418063074612502</v>
      </c>
      <c r="AH11" s="17">
        <v>0.81571300639923106</v>
      </c>
      <c r="AI11" s="17">
        <v>0.757281146757533</v>
      </c>
      <c r="AJ11" s="17">
        <v>0.72029583864269098</v>
      </c>
      <c r="AK11" s="17"/>
      <c r="AL11" s="17">
        <v>0.79687570221708504</v>
      </c>
      <c r="AM11" s="17">
        <v>0.81330906176352102</v>
      </c>
      <c r="AN11" s="17">
        <v>0.78277200964023097</v>
      </c>
      <c r="AO11" s="17"/>
      <c r="AP11" s="17">
        <v>0.828032756447317</v>
      </c>
      <c r="AQ11" s="17">
        <v>0.826875740798932</v>
      </c>
      <c r="AR11" s="17">
        <v>0.75119434765953896</v>
      </c>
      <c r="AS11" s="17">
        <v>0.74067486622280698</v>
      </c>
      <c r="AT11" s="17">
        <v>0.77541819628103703</v>
      </c>
      <c r="AU11" s="17"/>
      <c r="AV11" s="17">
        <v>0.60711820045959697</v>
      </c>
      <c r="AW11" s="17">
        <v>0.73578490598117297</v>
      </c>
      <c r="AX11" s="17">
        <v>0.74288680552305097</v>
      </c>
      <c r="AY11" s="17">
        <v>0.74074028611915199</v>
      </c>
      <c r="AZ11" s="17">
        <v>0.80043411466782999</v>
      </c>
      <c r="BA11" s="17">
        <v>0.78974032303282704</v>
      </c>
      <c r="BB11" s="17">
        <v>0.83174146513654701</v>
      </c>
      <c r="BC11" s="17">
        <v>0.74439528497714502</v>
      </c>
      <c r="BD11" s="17">
        <v>0.81558820928825104</v>
      </c>
      <c r="BE11" s="17">
        <v>0.83036097412771503</v>
      </c>
      <c r="BF11" s="17">
        <v>0.89087340774438895</v>
      </c>
      <c r="BG11" s="17">
        <v>0.83688364455278297</v>
      </c>
      <c r="BH11" s="17">
        <v>0.865365960897444</v>
      </c>
      <c r="BI11" s="17">
        <v>0.84296897057896902</v>
      </c>
      <c r="BJ11" s="17">
        <v>0.76339373968386004</v>
      </c>
      <c r="BK11" s="17">
        <v>0.71015678696485196</v>
      </c>
      <c r="BL11" s="17"/>
      <c r="BM11" s="17">
        <v>0.73942350298943305</v>
      </c>
      <c r="BN11" s="17">
        <v>0.85024490532075203</v>
      </c>
      <c r="BO11" s="17">
        <v>0.79106971833741002</v>
      </c>
      <c r="BP11" s="17">
        <v>0.86155061699086999</v>
      </c>
      <c r="BQ11" s="17">
        <v>0.77611698112924998</v>
      </c>
      <c r="BR11" s="17">
        <v>0.50699670731266999</v>
      </c>
      <c r="BS11" s="17"/>
      <c r="BT11" s="17">
        <v>0.81112368960019099</v>
      </c>
      <c r="BU11" s="17">
        <v>0.772590598292068</v>
      </c>
      <c r="BV11" s="17"/>
      <c r="BW11" s="17">
        <v>0.93748458417088498</v>
      </c>
      <c r="BX11" s="17">
        <v>0.95829620419267503</v>
      </c>
      <c r="BY11" s="17"/>
      <c r="BZ11" s="17">
        <v>1</v>
      </c>
      <c r="CA11" s="17">
        <v>0</v>
      </c>
      <c r="CB11" s="17">
        <v>0</v>
      </c>
      <c r="CC11" s="17"/>
      <c r="CD11" s="17">
        <v>0.95924487569292105</v>
      </c>
      <c r="CE11" s="17">
        <v>0.880630488188194</v>
      </c>
      <c r="CF11" s="17">
        <v>0.97510619428655498</v>
      </c>
      <c r="CG11" s="17"/>
      <c r="CH11" s="17">
        <v>0.86156232700278501</v>
      </c>
      <c r="CI11" s="17">
        <v>0.78024077984427598</v>
      </c>
      <c r="CJ11" s="17">
        <v>0.74995619363479704</v>
      </c>
      <c r="CK11" s="17"/>
      <c r="CL11" s="17">
        <v>0.80357912734902803</v>
      </c>
      <c r="CM11" s="17">
        <v>0.78592437836539997</v>
      </c>
      <c r="CN11" s="17"/>
      <c r="CO11" s="17">
        <v>0.75023804519497095</v>
      </c>
      <c r="CP11" s="17">
        <v>0.81872753139940802</v>
      </c>
      <c r="CQ11" s="17">
        <v>0.77610912658437903</v>
      </c>
      <c r="CR11" s="17">
        <v>0.79230813827615698</v>
      </c>
    </row>
    <row r="12" spans="2:96" x14ac:dyDescent="0.25">
      <c r="B12" s="18" t="s">
        <v>126</v>
      </c>
      <c r="C12" s="17">
        <v>5.9702362004223101E-3</v>
      </c>
      <c r="D12" s="17">
        <v>9.8026191545931493E-3</v>
      </c>
      <c r="E12" s="17">
        <v>2.2500660735062798E-3</v>
      </c>
      <c r="F12" s="17"/>
      <c r="G12" s="17">
        <v>9.9967204421921394E-3</v>
      </c>
      <c r="H12" s="17">
        <v>2.6809513629759401E-2</v>
      </c>
      <c r="I12" s="17">
        <v>0</v>
      </c>
      <c r="J12" s="17">
        <v>0</v>
      </c>
      <c r="K12" s="17">
        <v>0</v>
      </c>
      <c r="L12" s="17">
        <v>0</v>
      </c>
      <c r="M12" s="17"/>
      <c r="N12" s="17">
        <v>1.05525735859077E-2</v>
      </c>
      <c r="O12" s="17">
        <v>3.2623902032643901E-3</v>
      </c>
      <c r="P12" s="17">
        <v>4.0691677500746598E-3</v>
      </c>
      <c r="Q12" s="17">
        <v>2.8333703898311899E-3</v>
      </c>
      <c r="R12" s="17"/>
      <c r="S12" s="17">
        <v>1.2080440470150699E-2</v>
      </c>
      <c r="T12" s="17">
        <v>0</v>
      </c>
      <c r="U12" s="17">
        <v>0</v>
      </c>
      <c r="V12" s="17">
        <v>0</v>
      </c>
      <c r="W12" s="17">
        <v>0</v>
      </c>
      <c r="X12" s="17">
        <v>2.3710930902031701E-2</v>
      </c>
      <c r="Y12" s="17">
        <v>0</v>
      </c>
      <c r="Z12" s="17">
        <v>0</v>
      </c>
      <c r="AA12" s="17">
        <v>1.950257728605E-2</v>
      </c>
      <c r="AB12" s="17">
        <v>0</v>
      </c>
      <c r="AC12" s="17">
        <v>0</v>
      </c>
      <c r="AD12" s="17">
        <v>0</v>
      </c>
      <c r="AE12" s="17"/>
      <c r="AF12" s="17">
        <v>6.5202919370467198E-3</v>
      </c>
      <c r="AG12" s="17">
        <v>7.4898864182158303E-3</v>
      </c>
      <c r="AH12" s="17">
        <v>1.4817343306743801E-2</v>
      </c>
      <c r="AI12" s="17">
        <v>0</v>
      </c>
      <c r="AJ12" s="17">
        <v>4.5264481951119402E-3</v>
      </c>
      <c r="AK12" s="17"/>
      <c r="AL12" s="17">
        <v>6.7049330776787503E-3</v>
      </c>
      <c r="AM12" s="17">
        <v>1.0426158286000299E-2</v>
      </c>
      <c r="AN12" s="17">
        <v>1.1463006184543101E-2</v>
      </c>
      <c r="AO12" s="17"/>
      <c r="AP12" s="17">
        <v>5.9535794740878303E-3</v>
      </c>
      <c r="AQ12" s="17">
        <v>0</v>
      </c>
      <c r="AR12" s="17">
        <v>8.71990038283681E-3</v>
      </c>
      <c r="AS12" s="17">
        <v>2.1614235569550298E-2</v>
      </c>
      <c r="AT12" s="17">
        <v>0</v>
      </c>
      <c r="AU12" s="17"/>
      <c r="AV12" s="17">
        <v>0</v>
      </c>
      <c r="AW12" s="17">
        <v>0</v>
      </c>
      <c r="AX12" s="17">
        <v>0</v>
      </c>
      <c r="AY12" s="17">
        <v>2.0781941541811001E-2</v>
      </c>
      <c r="AZ12" s="17">
        <v>6.9621266176468598E-3</v>
      </c>
      <c r="BA12" s="17">
        <v>5.2629988626680503E-3</v>
      </c>
      <c r="BB12" s="17">
        <v>0</v>
      </c>
      <c r="BC12" s="17">
        <v>0</v>
      </c>
      <c r="BD12" s="17">
        <v>1.18232330032017E-2</v>
      </c>
      <c r="BE12" s="17">
        <v>1.7228980865315199E-2</v>
      </c>
      <c r="BF12" s="17">
        <v>0</v>
      </c>
      <c r="BG12" s="17">
        <v>0</v>
      </c>
      <c r="BH12" s="17">
        <v>1.46825383325825E-2</v>
      </c>
      <c r="BI12" s="17">
        <v>0</v>
      </c>
      <c r="BJ12" s="17">
        <v>0</v>
      </c>
      <c r="BK12" s="17">
        <v>2.3281899312629199E-2</v>
      </c>
      <c r="BL12" s="17"/>
      <c r="BM12" s="17">
        <v>1.41150537214821E-2</v>
      </c>
      <c r="BN12" s="17">
        <v>2.0348224429132099E-3</v>
      </c>
      <c r="BO12" s="17">
        <v>6.1892005876512104E-3</v>
      </c>
      <c r="BP12" s="17">
        <v>3.5153007204052102E-3</v>
      </c>
      <c r="BQ12" s="17">
        <v>7.0185636979069399E-3</v>
      </c>
      <c r="BR12" s="17">
        <v>0</v>
      </c>
      <c r="BS12" s="17"/>
      <c r="BT12" s="17">
        <v>1.00791423407694E-2</v>
      </c>
      <c r="BU12" s="17">
        <v>0</v>
      </c>
      <c r="BV12" s="17"/>
      <c r="BW12" s="17">
        <v>0</v>
      </c>
      <c r="BX12" s="17">
        <v>0</v>
      </c>
      <c r="BY12" s="17"/>
      <c r="BZ12" s="17">
        <v>0</v>
      </c>
      <c r="CA12" s="17">
        <v>0</v>
      </c>
      <c r="CB12" s="17">
        <v>0</v>
      </c>
      <c r="CC12" s="17"/>
      <c r="CD12" s="17">
        <v>0</v>
      </c>
      <c r="CE12" s="17">
        <v>0</v>
      </c>
      <c r="CF12" s="17">
        <v>0</v>
      </c>
      <c r="CG12" s="17"/>
      <c r="CH12" s="17">
        <v>0</v>
      </c>
      <c r="CI12" s="17">
        <v>0</v>
      </c>
      <c r="CJ12" s="17">
        <v>0</v>
      </c>
      <c r="CK12" s="17"/>
      <c r="CL12" s="17">
        <v>5.5494506418026501E-3</v>
      </c>
      <c r="CM12" s="17">
        <v>6.8551430325972697E-3</v>
      </c>
      <c r="CN12" s="17"/>
      <c r="CO12" s="17">
        <v>1.2106636978798499E-2</v>
      </c>
      <c r="CP12" s="17">
        <v>8.1634385008063307E-3</v>
      </c>
      <c r="CQ12" s="17">
        <v>5.7338716457765899E-3</v>
      </c>
      <c r="CR12" s="17">
        <v>0</v>
      </c>
    </row>
    <row r="13" spans="2:96" x14ac:dyDescent="0.25">
      <c r="B13" s="18" t="s">
        <v>127</v>
      </c>
      <c r="C13" s="17">
        <v>1.2561963706016299E-3</v>
      </c>
      <c r="D13" s="17">
        <v>2.54610250858699E-3</v>
      </c>
      <c r="E13" s="17">
        <v>0</v>
      </c>
      <c r="F13" s="17"/>
      <c r="G13" s="17">
        <v>9.0235984174081799E-3</v>
      </c>
      <c r="H13" s="17">
        <v>0</v>
      </c>
      <c r="I13" s="17">
        <v>0</v>
      </c>
      <c r="J13" s="17">
        <v>0</v>
      </c>
      <c r="K13" s="17">
        <v>0</v>
      </c>
      <c r="L13" s="17">
        <v>0</v>
      </c>
      <c r="M13" s="17"/>
      <c r="N13" s="17">
        <v>2.1939368665946399E-3</v>
      </c>
      <c r="O13" s="17">
        <v>0</v>
      </c>
      <c r="P13" s="17">
        <v>0</v>
      </c>
      <c r="Q13" s="17">
        <v>2.6666277902974698E-3</v>
      </c>
      <c r="R13" s="17"/>
      <c r="S13" s="17">
        <v>0</v>
      </c>
      <c r="T13" s="17">
        <v>0</v>
      </c>
      <c r="U13" s="17">
        <v>0</v>
      </c>
      <c r="V13" s="17">
        <v>0</v>
      </c>
      <c r="W13" s="17">
        <v>0</v>
      </c>
      <c r="X13" s="17">
        <v>0</v>
      </c>
      <c r="Y13" s="17">
        <v>0</v>
      </c>
      <c r="Z13" s="17">
        <v>0</v>
      </c>
      <c r="AA13" s="17">
        <v>1.14099841204545E-2</v>
      </c>
      <c r="AB13" s="17">
        <v>0</v>
      </c>
      <c r="AC13" s="17">
        <v>0</v>
      </c>
      <c r="AD13" s="17">
        <v>0</v>
      </c>
      <c r="AE13" s="17"/>
      <c r="AF13" s="17">
        <v>0</v>
      </c>
      <c r="AG13" s="17">
        <v>2.0883179600008099E-3</v>
      </c>
      <c r="AH13" s="17">
        <v>0</v>
      </c>
      <c r="AI13" s="17">
        <v>0</v>
      </c>
      <c r="AJ13" s="17">
        <v>0</v>
      </c>
      <c r="AK13" s="17"/>
      <c r="AL13" s="17">
        <v>0</v>
      </c>
      <c r="AM13" s="17">
        <v>1.7129012587782E-3</v>
      </c>
      <c r="AN13" s="17">
        <v>0</v>
      </c>
      <c r="AO13" s="17"/>
      <c r="AP13" s="17">
        <v>0</v>
      </c>
      <c r="AQ13" s="17">
        <v>2.5839403672995101E-3</v>
      </c>
      <c r="AR13" s="17">
        <v>2.5297481729495302E-3</v>
      </c>
      <c r="AS13" s="17">
        <v>0</v>
      </c>
      <c r="AT13" s="17">
        <v>0</v>
      </c>
      <c r="AU13" s="17"/>
      <c r="AV13" s="17">
        <v>0</v>
      </c>
      <c r="AW13" s="17">
        <v>0</v>
      </c>
      <c r="AX13" s="17">
        <v>8.6277253799908905E-3</v>
      </c>
      <c r="AY13" s="17">
        <v>0</v>
      </c>
      <c r="AZ13" s="17">
        <v>0</v>
      </c>
      <c r="BA13" s="17">
        <v>0</v>
      </c>
      <c r="BB13" s="17">
        <v>0</v>
      </c>
      <c r="BC13" s="17">
        <v>0</v>
      </c>
      <c r="BD13" s="17">
        <v>0</v>
      </c>
      <c r="BE13" s="17">
        <v>0</v>
      </c>
      <c r="BF13" s="17">
        <v>0</v>
      </c>
      <c r="BG13" s="17">
        <v>0</v>
      </c>
      <c r="BH13" s="17">
        <v>0</v>
      </c>
      <c r="BI13" s="17">
        <v>0</v>
      </c>
      <c r="BJ13" s="17">
        <v>2.3449950153814202E-2</v>
      </c>
      <c r="BK13" s="17">
        <v>0</v>
      </c>
      <c r="BL13" s="17"/>
      <c r="BM13" s="17">
        <v>0</v>
      </c>
      <c r="BN13" s="17">
        <v>2.0533854061672899E-3</v>
      </c>
      <c r="BO13" s="17">
        <v>0</v>
      </c>
      <c r="BP13" s="17">
        <v>3.4181568421901998E-3</v>
      </c>
      <c r="BQ13" s="17">
        <v>0</v>
      </c>
      <c r="BR13" s="17">
        <v>0</v>
      </c>
      <c r="BS13" s="17"/>
      <c r="BT13" s="17">
        <v>9.9711918279821394E-4</v>
      </c>
      <c r="BU13" s="17">
        <v>1.6900650944460501E-3</v>
      </c>
      <c r="BV13" s="17"/>
      <c r="BW13" s="17">
        <v>0</v>
      </c>
      <c r="BX13" s="17">
        <v>0</v>
      </c>
      <c r="BY13" s="17"/>
      <c r="BZ13" s="17">
        <v>0</v>
      </c>
      <c r="CA13" s="17">
        <v>0</v>
      </c>
      <c r="CB13" s="17">
        <v>0</v>
      </c>
      <c r="CC13" s="17"/>
      <c r="CD13" s="17">
        <v>0</v>
      </c>
      <c r="CE13" s="17">
        <v>0</v>
      </c>
      <c r="CF13" s="17">
        <v>0</v>
      </c>
      <c r="CG13" s="17"/>
      <c r="CH13" s="17">
        <v>0</v>
      </c>
      <c r="CI13" s="17">
        <v>0</v>
      </c>
      <c r="CJ13" s="17">
        <v>0</v>
      </c>
      <c r="CK13" s="17"/>
      <c r="CL13" s="17">
        <v>0</v>
      </c>
      <c r="CM13" s="17">
        <v>0</v>
      </c>
      <c r="CN13" s="17"/>
      <c r="CO13" s="17">
        <v>0</v>
      </c>
      <c r="CP13" s="17">
        <v>0</v>
      </c>
      <c r="CQ13" s="17">
        <v>0</v>
      </c>
      <c r="CR13" s="17">
        <v>6.5514015528043302E-3</v>
      </c>
    </row>
    <row r="14" spans="2:96" x14ac:dyDescent="0.25">
      <c r="B14" s="18" t="s">
        <v>121</v>
      </c>
      <c r="C14" s="19">
        <v>9.9845743933270805E-3</v>
      </c>
      <c r="D14" s="19">
        <v>6.9846901096560299E-3</v>
      </c>
      <c r="E14" s="19">
        <v>1.2975603951759E-2</v>
      </c>
      <c r="F14" s="19"/>
      <c r="G14" s="19">
        <v>3.7078532222284598E-2</v>
      </c>
      <c r="H14" s="19">
        <v>1.35834923554729E-2</v>
      </c>
      <c r="I14" s="19">
        <v>1.17212988975165E-2</v>
      </c>
      <c r="J14" s="19">
        <v>0</v>
      </c>
      <c r="K14" s="19">
        <v>3.6294479735843E-3</v>
      </c>
      <c r="L14" s="19">
        <v>0</v>
      </c>
      <c r="M14" s="19"/>
      <c r="N14" s="19">
        <v>7.6382963802634598E-3</v>
      </c>
      <c r="O14" s="19">
        <v>1.6075856408111901E-2</v>
      </c>
      <c r="P14" s="19">
        <v>1.2230741027480001E-2</v>
      </c>
      <c r="Q14" s="19">
        <v>4.32207435938174E-3</v>
      </c>
      <c r="R14" s="19"/>
      <c r="S14" s="19">
        <v>0</v>
      </c>
      <c r="T14" s="19">
        <v>1.43223677891199E-2</v>
      </c>
      <c r="U14" s="19">
        <v>0</v>
      </c>
      <c r="V14" s="19">
        <v>1.50928587971382E-2</v>
      </c>
      <c r="W14" s="19">
        <v>1.69649284768205E-2</v>
      </c>
      <c r="X14" s="19">
        <v>6.5223037217253402E-3</v>
      </c>
      <c r="Y14" s="19">
        <v>5.7561870580421799E-3</v>
      </c>
      <c r="Z14" s="19">
        <v>2.6543557957411E-2</v>
      </c>
      <c r="AA14" s="19">
        <v>2.53724473830617E-2</v>
      </c>
      <c r="AB14" s="19">
        <v>7.5697443528540799E-3</v>
      </c>
      <c r="AC14" s="19">
        <v>0</v>
      </c>
      <c r="AD14" s="19">
        <v>0</v>
      </c>
      <c r="AE14" s="19"/>
      <c r="AF14" s="19">
        <v>4.60879733110163E-3</v>
      </c>
      <c r="AG14" s="19">
        <v>2.4816435516550701E-3</v>
      </c>
      <c r="AH14" s="19">
        <v>2.0001603252006998E-2</v>
      </c>
      <c r="AI14" s="19">
        <v>0</v>
      </c>
      <c r="AJ14" s="19">
        <v>2.5004604308893098E-2</v>
      </c>
      <c r="AK14" s="19"/>
      <c r="AL14" s="19">
        <v>7.5026249341306802E-3</v>
      </c>
      <c r="AM14" s="19">
        <v>5.4008209412356803E-3</v>
      </c>
      <c r="AN14" s="19">
        <v>1.54736579312556E-2</v>
      </c>
      <c r="AO14" s="19"/>
      <c r="AP14" s="19">
        <v>7.5209190526119504E-3</v>
      </c>
      <c r="AQ14" s="19">
        <v>8.3099970437162593E-3</v>
      </c>
      <c r="AR14" s="19">
        <v>1.27663680653704E-2</v>
      </c>
      <c r="AS14" s="19">
        <v>1.6136883147214599E-2</v>
      </c>
      <c r="AT14" s="19">
        <v>0</v>
      </c>
      <c r="AU14" s="19"/>
      <c r="AV14" s="19">
        <v>0</v>
      </c>
      <c r="AW14" s="19">
        <v>2.96127737546159E-2</v>
      </c>
      <c r="AX14" s="19">
        <v>7.2292196215396299E-3</v>
      </c>
      <c r="AY14" s="19">
        <v>7.4965725824790103E-3</v>
      </c>
      <c r="AZ14" s="19">
        <v>5.8273614321697701E-3</v>
      </c>
      <c r="BA14" s="19">
        <v>5.0437735474492002E-3</v>
      </c>
      <c r="BB14" s="19">
        <v>1.87115983933425E-2</v>
      </c>
      <c r="BC14" s="19">
        <v>9.0825512652047795E-3</v>
      </c>
      <c r="BD14" s="19">
        <v>0</v>
      </c>
      <c r="BE14" s="19">
        <v>9.8998789746518601E-3</v>
      </c>
      <c r="BF14" s="19">
        <v>7.0534901380729697E-3</v>
      </c>
      <c r="BG14" s="19">
        <v>8.7622397752621598E-3</v>
      </c>
      <c r="BH14" s="19">
        <v>0</v>
      </c>
      <c r="BI14" s="19">
        <v>2.3573871249448899E-2</v>
      </c>
      <c r="BJ14" s="19">
        <v>2.8072993607983099E-2</v>
      </c>
      <c r="BK14" s="19">
        <v>1.2881823719145501E-2</v>
      </c>
      <c r="BL14" s="19"/>
      <c r="BM14" s="19">
        <v>8.5471930285841591E-3</v>
      </c>
      <c r="BN14" s="19">
        <v>5.4357993431060504E-3</v>
      </c>
      <c r="BO14" s="19">
        <v>1.3988462254379001E-2</v>
      </c>
      <c r="BP14" s="19">
        <v>8.4221261994568593E-3</v>
      </c>
      <c r="BQ14" s="19">
        <v>1.6476989531305601E-2</v>
      </c>
      <c r="BR14" s="19">
        <v>2.2892776662277799E-2</v>
      </c>
      <c r="BS14" s="19"/>
      <c r="BT14" s="19">
        <v>7.81705861766188E-3</v>
      </c>
      <c r="BU14" s="19">
        <v>9.0983625191889406E-3</v>
      </c>
      <c r="BV14" s="19"/>
      <c r="BW14" s="19">
        <v>0</v>
      </c>
      <c r="BX14" s="19">
        <v>0</v>
      </c>
      <c r="BY14" s="19"/>
      <c r="BZ14" s="19">
        <v>0</v>
      </c>
      <c r="CA14" s="19">
        <v>0</v>
      </c>
      <c r="CB14" s="19">
        <v>0</v>
      </c>
      <c r="CC14" s="19"/>
      <c r="CD14" s="19">
        <v>0</v>
      </c>
      <c r="CE14" s="19">
        <v>0</v>
      </c>
      <c r="CF14" s="19">
        <v>0</v>
      </c>
      <c r="CG14" s="19"/>
      <c r="CH14" s="19">
        <v>0</v>
      </c>
      <c r="CI14" s="19">
        <v>0</v>
      </c>
      <c r="CJ14" s="19">
        <v>0</v>
      </c>
      <c r="CK14" s="19"/>
      <c r="CL14" s="19">
        <v>6.41075309579839E-3</v>
      </c>
      <c r="CM14" s="19">
        <v>1.30420412809379E-2</v>
      </c>
      <c r="CN14" s="19"/>
      <c r="CO14" s="19">
        <v>8.5905151110716102E-3</v>
      </c>
      <c r="CP14" s="19">
        <v>5.1760834522021704E-3</v>
      </c>
      <c r="CQ14" s="19">
        <v>1.4947546410824001E-2</v>
      </c>
      <c r="CR14" s="19">
        <v>1.0056929687161801E-2</v>
      </c>
    </row>
    <row r="15" spans="2:96" x14ac:dyDescent="0.25">
      <c r="B15" s="16"/>
    </row>
    <row r="16" spans="2:96" x14ac:dyDescent="0.25">
      <c r="B16" t="s">
        <v>124</v>
      </c>
    </row>
    <row r="17" spans="2:2" x14ac:dyDescent="0.25">
      <c r="B17" t="s">
        <v>125</v>
      </c>
    </row>
    <row r="19" spans="2:2" x14ac:dyDescent="0.25">
      <c r="B19"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CR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129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76</v>
      </c>
      <c r="C9" s="17">
        <v>1</v>
      </c>
      <c r="D9" s="17">
        <v>1</v>
      </c>
      <c r="E9" s="17">
        <v>1</v>
      </c>
      <c r="F9" s="17"/>
      <c r="G9" s="17">
        <v>1</v>
      </c>
      <c r="H9" s="17">
        <v>1</v>
      </c>
      <c r="I9" s="17">
        <v>1</v>
      </c>
      <c r="J9" s="17">
        <v>1</v>
      </c>
      <c r="K9" s="17">
        <v>1</v>
      </c>
      <c r="L9" s="17">
        <v>1</v>
      </c>
      <c r="M9" s="17"/>
      <c r="N9" s="17">
        <v>1</v>
      </c>
      <c r="O9" s="17">
        <v>1</v>
      </c>
      <c r="P9" s="17">
        <v>1</v>
      </c>
      <c r="Q9" s="17">
        <v>1</v>
      </c>
      <c r="R9" s="17"/>
      <c r="S9" s="17">
        <v>1</v>
      </c>
      <c r="T9" s="17">
        <v>1</v>
      </c>
      <c r="U9" s="17">
        <v>1</v>
      </c>
      <c r="V9" s="17">
        <v>1</v>
      </c>
      <c r="W9" s="17">
        <v>1</v>
      </c>
      <c r="X9" s="17">
        <v>1</v>
      </c>
      <c r="Y9" s="17">
        <v>1</v>
      </c>
      <c r="Z9" s="17">
        <v>1</v>
      </c>
      <c r="AA9" s="17">
        <v>1</v>
      </c>
      <c r="AB9" s="17">
        <v>1</v>
      </c>
      <c r="AC9" s="17">
        <v>1</v>
      </c>
      <c r="AD9" s="17">
        <v>1</v>
      </c>
      <c r="AE9" s="17"/>
      <c r="AF9" s="17">
        <v>1</v>
      </c>
      <c r="AG9" s="17">
        <v>1</v>
      </c>
      <c r="AH9" s="17">
        <v>1</v>
      </c>
      <c r="AI9" s="17">
        <v>1</v>
      </c>
      <c r="AJ9" s="17">
        <v>1</v>
      </c>
      <c r="AK9" s="17"/>
      <c r="AL9" s="17">
        <v>1</v>
      </c>
      <c r="AM9" s="17">
        <v>1</v>
      </c>
      <c r="AN9" s="17">
        <v>1</v>
      </c>
      <c r="AO9" s="17"/>
      <c r="AP9" s="17">
        <v>1</v>
      </c>
      <c r="AQ9" s="17">
        <v>1</v>
      </c>
      <c r="AR9" s="17">
        <v>1</v>
      </c>
      <c r="AS9" s="17">
        <v>1</v>
      </c>
      <c r="AT9" s="17">
        <v>1</v>
      </c>
      <c r="AU9" s="17"/>
      <c r="AV9" s="17">
        <v>1</v>
      </c>
      <c r="AW9" s="17">
        <v>1</v>
      </c>
      <c r="AX9" s="17">
        <v>1</v>
      </c>
      <c r="AY9" s="17">
        <v>1</v>
      </c>
      <c r="AZ9" s="17">
        <v>1</v>
      </c>
      <c r="BA9" s="17">
        <v>1</v>
      </c>
      <c r="BB9" s="17">
        <v>1</v>
      </c>
      <c r="BC9" s="17">
        <v>1</v>
      </c>
      <c r="BD9" s="17">
        <v>1</v>
      </c>
      <c r="BE9" s="17">
        <v>1</v>
      </c>
      <c r="BF9" s="17">
        <v>1</v>
      </c>
      <c r="BG9" s="17">
        <v>1</v>
      </c>
      <c r="BH9" s="17">
        <v>1</v>
      </c>
      <c r="BI9" s="17">
        <v>1</v>
      </c>
      <c r="BJ9" s="17">
        <v>1</v>
      </c>
      <c r="BK9" s="17">
        <v>1</v>
      </c>
      <c r="BL9" s="17"/>
      <c r="BM9" s="17">
        <v>1</v>
      </c>
      <c r="BN9" s="17">
        <v>1</v>
      </c>
      <c r="BO9" s="17">
        <v>1</v>
      </c>
      <c r="BP9" s="17">
        <v>1</v>
      </c>
      <c r="BQ9" s="17">
        <v>1</v>
      </c>
      <c r="BR9" s="17">
        <v>1</v>
      </c>
      <c r="BS9" s="17"/>
      <c r="BT9" s="17">
        <v>1</v>
      </c>
      <c r="BU9" s="17">
        <v>1</v>
      </c>
      <c r="BV9" s="17"/>
      <c r="BW9" s="17">
        <v>1</v>
      </c>
      <c r="BX9" s="17">
        <v>1</v>
      </c>
      <c r="BY9" s="17"/>
      <c r="BZ9" s="17">
        <v>1</v>
      </c>
      <c r="CA9" s="17">
        <v>1</v>
      </c>
      <c r="CB9" s="17">
        <v>1</v>
      </c>
      <c r="CC9" s="17"/>
      <c r="CD9" s="17">
        <v>1</v>
      </c>
      <c r="CE9" s="17">
        <v>1</v>
      </c>
      <c r="CF9" s="17">
        <v>1</v>
      </c>
      <c r="CG9" s="17"/>
      <c r="CH9" s="17">
        <v>1</v>
      </c>
      <c r="CI9" s="17">
        <v>1</v>
      </c>
      <c r="CJ9" s="17">
        <v>1</v>
      </c>
      <c r="CK9" s="17"/>
      <c r="CL9" s="17">
        <v>1</v>
      </c>
      <c r="CM9" s="17">
        <v>1</v>
      </c>
      <c r="CN9" s="17"/>
      <c r="CO9" s="17">
        <v>1</v>
      </c>
      <c r="CP9" s="17">
        <v>1</v>
      </c>
      <c r="CQ9" s="17">
        <v>1</v>
      </c>
      <c r="CR9" s="17">
        <v>1</v>
      </c>
    </row>
    <row r="10" spans="2:96" x14ac:dyDescent="0.25">
      <c r="B10" s="18" t="s">
        <v>77</v>
      </c>
      <c r="C10" s="17">
        <v>0</v>
      </c>
      <c r="D10" s="17">
        <v>0</v>
      </c>
      <c r="E10" s="17">
        <v>0</v>
      </c>
      <c r="F10" s="17"/>
      <c r="G10" s="17">
        <v>0</v>
      </c>
      <c r="H10" s="17">
        <v>0</v>
      </c>
      <c r="I10" s="17">
        <v>0</v>
      </c>
      <c r="J10" s="17">
        <v>0</v>
      </c>
      <c r="K10" s="17">
        <v>0</v>
      </c>
      <c r="L10" s="17">
        <v>0</v>
      </c>
      <c r="M10" s="17"/>
      <c r="N10" s="17">
        <v>0</v>
      </c>
      <c r="O10" s="17">
        <v>0</v>
      </c>
      <c r="P10" s="17">
        <v>0</v>
      </c>
      <c r="Q10" s="17">
        <v>0</v>
      </c>
      <c r="R10" s="17"/>
      <c r="S10" s="17">
        <v>0</v>
      </c>
      <c r="T10" s="17">
        <v>0</v>
      </c>
      <c r="U10" s="17">
        <v>0</v>
      </c>
      <c r="V10" s="17">
        <v>0</v>
      </c>
      <c r="W10" s="17">
        <v>0</v>
      </c>
      <c r="X10" s="17">
        <v>0</v>
      </c>
      <c r="Y10" s="17">
        <v>0</v>
      </c>
      <c r="Z10" s="17">
        <v>0</v>
      </c>
      <c r="AA10" s="17">
        <v>0</v>
      </c>
      <c r="AB10" s="17">
        <v>0</v>
      </c>
      <c r="AC10" s="17">
        <v>0</v>
      </c>
      <c r="AD10" s="17">
        <v>0</v>
      </c>
      <c r="AE10" s="17"/>
      <c r="AF10" s="17">
        <v>0</v>
      </c>
      <c r="AG10" s="17">
        <v>0</v>
      </c>
      <c r="AH10" s="17">
        <v>0</v>
      </c>
      <c r="AI10" s="17">
        <v>0</v>
      </c>
      <c r="AJ10" s="17">
        <v>0</v>
      </c>
      <c r="AK10" s="17"/>
      <c r="AL10" s="17">
        <v>0</v>
      </c>
      <c r="AM10" s="17">
        <v>0</v>
      </c>
      <c r="AN10" s="17">
        <v>0</v>
      </c>
      <c r="AO10" s="17"/>
      <c r="AP10" s="17">
        <v>0</v>
      </c>
      <c r="AQ10" s="17">
        <v>0</v>
      </c>
      <c r="AR10" s="17">
        <v>0</v>
      </c>
      <c r="AS10" s="17">
        <v>0</v>
      </c>
      <c r="AT10" s="17">
        <v>0</v>
      </c>
      <c r="AU10" s="17"/>
      <c r="AV10" s="17">
        <v>0</v>
      </c>
      <c r="AW10" s="17">
        <v>0</v>
      </c>
      <c r="AX10" s="17">
        <v>0</v>
      </c>
      <c r="AY10" s="17">
        <v>0</v>
      </c>
      <c r="AZ10" s="17">
        <v>0</v>
      </c>
      <c r="BA10" s="17">
        <v>0</v>
      </c>
      <c r="BB10" s="17">
        <v>0</v>
      </c>
      <c r="BC10" s="17">
        <v>0</v>
      </c>
      <c r="BD10" s="17">
        <v>0</v>
      </c>
      <c r="BE10" s="17">
        <v>0</v>
      </c>
      <c r="BF10" s="17">
        <v>0</v>
      </c>
      <c r="BG10" s="17">
        <v>0</v>
      </c>
      <c r="BH10" s="17">
        <v>0</v>
      </c>
      <c r="BI10" s="17">
        <v>0</v>
      </c>
      <c r="BJ10" s="17">
        <v>0</v>
      </c>
      <c r="BK10" s="17">
        <v>0</v>
      </c>
      <c r="BL10" s="17"/>
      <c r="BM10" s="17">
        <v>0</v>
      </c>
      <c r="BN10" s="17">
        <v>0</v>
      </c>
      <c r="BO10" s="17">
        <v>0</v>
      </c>
      <c r="BP10" s="17">
        <v>0</v>
      </c>
      <c r="BQ10" s="17">
        <v>0</v>
      </c>
      <c r="BR10" s="17">
        <v>0</v>
      </c>
      <c r="BS10" s="17"/>
      <c r="BT10" s="17">
        <v>0</v>
      </c>
      <c r="BU10" s="17">
        <v>0</v>
      </c>
      <c r="BV10" s="17"/>
      <c r="BW10" s="17">
        <v>0</v>
      </c>
      <c r="BX10" s="17">
        <v>0</v>
      </c>
      <c r="BY10" s="17"/>
      <c r="BZ10" s="17">
        <v>0</v>
      </c>
      <c r="CA10" s="17">
        <v>0</v>
      </c>
      <c r="CB10" s="17">
        <v>0</v>
      </c>
      <c r="CC10" s="17"/>
      <c r="CD10" s="17">
        <v>0</v>
      </c>
      <c r="CE10" s="17">
        <v>0</v>
      </c>
      <c r="CF10" s="17">
        <v>0</v>
      </c>
      <c r="CG10" s="17"/>
      <c r="CH10" s="17">
        <v>0</v>
      </c>
      <c r="CI10" s="17">
        <v>0</v>
      </c>
      <c r="CJ10" s="17">
        <v>0</v>
      </c>
      <c r="CK10" s="17"/>
      <c r="CL10" s="17">
        <v>0</v>
      </c>
      <c r="CM10" s="17">
        <v>0</v>
      </c>
      <c r="CN10" s="17"/>
      <c r="CO10" s="17">
        <v>0</v>
      </c>
      <c r="CP10" s="17">
        <v>0</v>
      </c>
      <c r="CQ10" s="17">
        <v>0</v>
      </c>
      <c r="CR10" s="17">
        <v>0</v>
      </c>
    </row>
    <row r="11" spans="2:96" x14ac:dyDescent="0.25">
      <c r="B11" s="18" t="s">
        <v>121</v>
      </c>
      <c r="C11" s="19">
        <v>0</v>
      </c>
      <c r="D11" s="19">
        <v>0</v>
      </c>
      <c r="E11" s="19">
        <v>0</v>
      </c>
      <c r="F11" s="19"/>
      <c r="G11" s="19">
        <v>0</v>
      </c>
      <c r="H11" s="19">
        <v>0</v>
      </c>
      <c r="I11" s="19">
        <v>0</v>
      </c>
      <c r="J11" s="19">
        <v>0</v>
      </c>
      <c r="K11" s="19">
        <v>0</v>
      </c>
      <c r="L11" s="19">
        <v>0</v>
      </c>
      <c r="M11" s="19"/>
      <c r="N11" s="19">
        <v>0</v>
      </c>
      <c r="O11" s="19">
        <v>0</v>
      </c>
      <c r="P11" s="19">
        <v>0</v>
      </c>
      <c r="Q11" s="19">
        <v>0</v>
      </c>
      <c r="R11" s="19"/>
      <c r="S11" s="19">
        <v>0</v>
      </c>
      <c r="T11" s="19">
        <v>0</v>
      </c>
      <c r="U11" s="19">
        <v>0</v>
      </c>
      <c r="V11" s="19">
        <v>0</v>
      </c>
      <c r="W11" s="19">
        <v>0</v>
      </c>
      <c r="X11" s="19">
        <v>0</v>
      </c>
      <c r="Y11" s="19">
        <v>0</v>
      </c>
      <c r="Z11" s="19">
        <v>0</v>
      </c>
      <c r="AA11" s="19">
        <v>0</v>
      </c>
      <c r="AB11" s="19">
        <v>0</v>
      </c>
      <c r="AC11" s="19">
        <v>0</v>
      </c>
      <c r="AD11" s="19">
        <v>0</v>
      </c>
      <c r="AE11" s="19"/>
      <c r="AF11" s="19">
        <v>0</v>
      </c>
      <c r="AG11" s="19">
        <v>0</v>
      </c>
      <c r="AH11" s="19">
        <v>0</v>
      </c>
      <c r="AI11" s="19">
        <v>0</v>
      </c>
      <c r="AJ11" s="19">
        <v>0</v>
      </c>
      <c r="AK11" s="19"/>
      <c r="AL11" s="19">
        <v>0</v>
      </c>
      <c r="AM11" s="19">
        <v>0</v>
      </c>
      <c r="AN11" s="19">
        <v>0</v>
      </c>
      <c r="AO11" s="19"/>
      <c r="AP11" s="19">
        <v>0</v>
      </c>
      <c r="AQ11" s="19">
        <v>0</v>
      </c>
      <c r="AR11" s="19">
        <v>0</v>
      </c>
      <c r="AS11" s="19">
        <v>0</v>
      </c>
      <c r="AT11" s="19">
        <v>0</v>
      </c>
      <c r="AU11" s="19"/>
      <c r="AV11" s="19">
        <v>0</v>
      </c>
      <c r="AW11" s="19">
        <v>0</v>
      </c>
      <c r="AX11" s="19">
        <v>0</v>
      </c>
      <c r="AY11" s="19">
        <v>0</v>
      </c>
      <c r="AZ11" s="19">
        <v>0</v>
      </c>
      <c r="BA11" s="19">
        <v>0</v>
      </c>
      <c r="BB11" s="19">
        <v>0</v>
      </c>
      <c r="BC11" s="19">
        <v>0</v>
      </c>
      <c r="BD11" s="19">
        <v>0</v>
      </c>
      <c r="BE11" s="19">
        <v>0</v>
      </c>
      <c r="BF11" s="19">
        <v>0</v>
      </c>
      <c r="BG11" s="19">
        <v>0</v>
      </c>
      <c r="BH11" s="19">
        <v>0</v>
      </c>
      <c r="BI11" s="19">
        <v>0</v>
      </c>
      <c r="BJ11" s="19">
        <v>0</v>
      </c>
      <c r="BK11" s="19">
        <v>0</v>
      </c>
      <c r="BL11" s="19"/>
      <c r="BM11" s="19">
        <v>0</v>
      </c>
      <c r="BN11" s="19">
        <v>0</v>
      </c>
      <c r="BO11" s="19">
        <v>0</v>
      </c>
      <c r="BP11" s="19">
        <v>0</v>
      </c>
      <c r="BQ11" s="19">
        <v>0</v>
      </c>
      <c r="BR11" s="19">
        <v>0</v>
      </c>
      <c r="BS11" s="19"/>
      <c r="BT11" s="19">
        <v>0</v>
      </c>
      <c r="BU11" s="19">
        <v>0</v>
      </c>
      <c r="BV11" s="19"/>
      <c r="BW11" s="19">
        <v>0</v>
      </c>
      <c r="BX11" s="19">
        <v>0</v>
      </c>
      <c r="BY11" s="19"/>
      <c r="BZ11" s="19">
        <v>0</v>
      </c>
      <c r="CA11" s="19">
        <v>0</v>
      </c>
      <c r="CB11" s="19">
        <v>0</v>
      </c>
      <c r="CC11" s="19"/>
      <c r="CD11" s="19">
        <v>0</v>
      </c>
      <c r="CE11" s="19">
        <v>0</v>
      </c>
      <c r="CF11" s="19">
        <v>0</v>
      </c>
      <c r="CG11" s="19"/>
      <c r="CH11" s="19">
        <v>0</v>
      </c>
      <c r="CI11" s="19">
        <v>0</v>
      </c>
      <c r="CJ11" s="19">
        <v>0</v>
      </c>
      <c r="CK11" s="19"/>
      <c r="CL11" s="19">
        <v>0</v>
      </c>
      <c r="CM11" s="19">
        <v>0</v>
      </c>
      <c r="CN11" s="19"/>
      <c r="CO11" s="19">
        <v>0</v>
      </c>
      <c r="CP11" s="19">
        <v>0</v>
      </c>
      <c r="CQ11" s="19">
        <v>0</v>
      </c>
      <c r="CR11" s="19">
        <v>0</v>
      </c>
    </row>
    <row r="12" spans="2:96" x14ac:dyDescent="0.25">
      <c r="B12" s="16"/>
    </row>
    <row r="13" spans="2:96" x14ac:dyDescent="0.25">
      <c r="B13" t="s">
        <v>124</v>
      </c>
    </row>
    <row r="14" spans="2:96" x14ac:dyDescent="0.25">
      <c r="B14" t="s">
        <v>125</v>
      </c>
    </row>
    <row r="16" spans="2:96" x14ac:dyDescent="0.25">
      <c r="B16"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CR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132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1539</v>
      </c>
      <c r="D7" s="10">
        <v>744</v>
      </c>
      <c r="E7" s="10">
        <v>793</v>
      </c>
      <c r="F7" s="10"/>
      <c r="G7" s="10">
        <v>166</v>
      </c>
      <c r="H7" s="10">
        <v>193</v>
      </c>
      <c r="I7" s="10">
        <v>274</v>
      </c>
      <c r="J7" s="10">
        <v>289</v>
      </c>
      <c r="K7" s="10">
        <v>247</v>
      </c>
      <c r="L7" s="10">
        <v>370</v>
      </c>
      <c r="M7" s="10"/>
      <c r="N7" s="10">
        <v>441</v>
      </c>
      <c r="O7" s="10">
        <v>419</v>
      </c>
      <c r="P7" s="10">
        <v>318</v>
      </c>
      <c r="Q7" s="10">
        <v>358</v>
      </c>
      <c r="R7" s="10"/>
      <c r="S7" s="10">
        <v>200</v>
      </c>
      <c r="T7" s="10">
        <v>210</v>
      </c>
      <c r="U7" s="10">
        <v>115</v>
      </c>
      <c r="V7" s="10">
        <v>140</v>
      </c>
      <c r="W7" s="10">
        <v>118</v>
      </c>
      <c r="X7" s="10">
        <v>143</v>
      </c>
      <c r="Y7" s="10">
        <v>137</v>
      </c>
      <c r="Z7" s="10">
        <v>60</v>
      </c>
      <c r="AA7" s="10">
        <v>184</v>
      </c>
      <c r="AB7" s="10">
        <v>138</v>
      </c>
      <c r="AC7" s="10">
        <v>70</v>
      </c>
      <c r="AD7" s="10">
        <v>24</v>
      </c>
      <c r="AE7" s="10"/>
      <c r="AF7" s="10">
        <v>609</v>
      </c>
      <c r="AG7" s="10">
        <v>439</v>
      </c>
      <c r="AH7" s="10">
        <v>97</v>
      </c>
      <c r="AI7" s="10">
        <v>20</v>
      </c>
      <c r="AJ7" s="10">
        <v>177</v>
      </c>
      <c r="AK7" s="10"/>
      <c r="AL7" s="10">
        <v>367</v>
      </c>
      <c r="AM7" s="10">
        <v>533</v>
      </c>
      <c r="AN7" s="10">
        <v>116</v>
      </c>
      <c r="AO7" s="10"/>
      <c r="AP7" s="10">
        <v>382</v>
      </c>
      <c r="AQ7" s="10">
        <v>361</v>
      </c>
      <c r="AR7" s="10">
        <v>380</v>
      </c>
      <c r="AS7" s="10">
        <v>151</v>
      </c>
      <c r="AT7" s="10">
        <v>24</v>
      </c>
      <c r="AU7" s="10"/>
      <c r="AV7" s="10">
        <v>4</v>
      </c>
      <c r="AW7" s="10">
        <v>61</v>
      </c>
      <c r="AX7" s="10">
        <v>111</v>
      </c>
      <c r="AY7" s="10">
        <v>111</v>
      </c>
      <c r="AZ7" s="10">
        <v>153</v>
      </c>
      <c r="BA7" s="10">
        <v>166</v>
      </c>
      <c r="BB7" s="10">
        <v>161</v>
      </c>
      <c r="BC7" s="10">
        <v>119</v>
      </c>
      <c r="BD7" s="10">
        <v>114</v>
      </c>
      <c r="BE7" s="10">
        <v>79</v>
      </c>
      <c r="BF7" s="10">
        <v>121</v>
      </c>
      <c r="BG7" s="10">
        <v>88</v>
      </c>
      <c r="BH7" s="10">
        <v>60</v>
      </c>
      <c r="BI7" s="10">
        <v>41</v>
      </c>
      <c r="BJ7" s="10">
        <v>37</v>
      </c>
      <c r="BK7" s="10">
        <v>54</v>
      </c>
      <c r="BL7" s="10"/>
      <c r="BM7" s="10">
        <v>307</v>
      </c>
      <c r="BN7" s="10">
        <v>486</v>
      </c>
      <c r="BO7" s="10">
        <v>211</v>
      </c>
      <c r="BP7" s="10">
        <v>325</v>
      </c>
      <c r="BQ7" s="10">
        <v>159</v>
      </c>
      <c r="BR7" s="10">
        <v>51</v>
      </c>
      <c r="BS7" s="10"/>
      <c r="BT7" s="10">
        <v>931</v>
      </c>
      <c r="BU7" s="10">
        <v>594</v>
      </c>
      <c r="BV7" s="10"/>
      <c r="BW7" s="10">
        <v>665</v>
      </c>
      <c r="BX7" s="10">
        <v>742</v>
      </c>
      <c r="BY7" s="10"/>
      <c r="BZ7" s="10">
        <v>1468</v>
      </c>
      <c r="CA7" s="10" t="s">
        <v>130</v>
      </c>
      <c r="CB7" s="10">
        <v>71</v>
      </c>
      <c r="CC7" s="10"/>
      <c r="CD7" s="10">
        <v>1244</v>
      </c>
      <c r="CE7" s="10">
        <v>173</v>
      </c>
      <c r="CF7" s="10">
        <v>101</v>
      </c>
      <c r="CG7" s="10"/>
      <c r="CH7" s="10">
        <v>1188</v>
      </c>
      <c r="CI7" s="10">
        <v>155</v>
      </c>
      <c r="CJ7" s="10">
        <v>105</v>
      </c>
      <c r="CK7" s="10"/>
      <c r="CL7" s="10">
        <v>792</v>
      </c>
      <c r="CM7" s="10">
        <v>702</v>
      </c>
      <c r="CN7" s="10"/>
      <c r="CO7" s="10">
        <v>102</v>
      </c>
      <c r="CP7" s="10">
        <v>588</v>
      </c>
      <c r="CQ7" s="10">
        <v>561</v>
      </c>
      <c r="CR7" s="10">
        <v>288</v>
      </c>
    </row>
    <row r="8" spans="2:96" ht="30" customHeight="1" x14ac:dyDescent="0.25">
      <c r="B8" s="11" t="s">
        <v>20</v>
      </c>
      <c r="C8" s="11">
        <v>1532</v>
      </c>
      <c r="D8" s="11">
        <v>751</v>
      </c>
      <c r="E8" s="11">
        <v>779</v>
      </c>
      <c r="F8" s="11"/>
      <c r="G8" s="11">
        <v>205</v>
      </c>
      <c r="H8" s="11">
        <v>252</v>
      </c>
      <c r="I8" s="11">
        <v>262</v>
      </c>
      <c r="J8" s="11">
        <v>268</v>
      </c>
      <c r="K8" s="11">
        <v>218</v>
      </c>
      <c r="L8" s="11">
        <v>327</v>
      </c>
      <c r="M8" s="11"/>
      <c r="N8" s="11">
        <v>416</v>
      </c>
      <c r="O8" s="11">
        <v>399</v>
      </c>
      <c r="P8" s="11">
        <v>334</v>
      </c>
      <c r="Q8" s="11">
        <v>381</v>
      </c>
      <c r="R8" s="11"/>
      <c r="S8" s="11">
        <v>209</v>
      </c>
      <c r="T8" s="11">
        <v>202</v>
      </c>
      <c r="U8" s="11">
        <v>109</v>
      </c>
      <c r="V8" s="11">
        <v>135</v>
      </c>
      <c r="W8" s="11">
        <v>113</v>
      </c>
      <c r="X8" s="11">
        <v>143</v>
      </c>
      <c r="Y8" s="11">
        <v>132</v>
      </c>
      <c r="Z8" s="11">
        <v>60</v>
      </c>
      <c r="AA8" s="11">
        <v>182</v>
      </c>
      <c r="AB8" s="11">
        <v>138</v>
      </c>
      <c r="AC8" s="11">
        <v>78</v>
      </c>
      <c r="AD8" s="11">
        <v>31</v>
      </c>
      <c r="AE8" s="11"/>
      <c r="AF8" s="11">
        <v>578</v>
      </c>
      <c r="AG8" s="11">
        <v>451</v>
      </c>
      <c r="AH8" s="11">
        <v>91</v>
      </c>
      <c r="AI8" s="11">
        <v>20</v>
      </c>
      <c r="AJ8" s="11">
        <v>181</v>
      </c>
      <c r="AK8" s="11"/>
      <c r="AL8" s="11">
        <v>354</v>
      </c>
      <c r="AM8" s="11">
        <v>545</v>
      </c>
      <c r="AN8" s="11">
        <v>112</v>
      </c>
      <c r="AO8" s="11"/>
      <c r="AP8" s="11">
        <v>373</v>
      </c>
      <c r="AQ8" s="11">
        <v>367</v>
      </c>
      <c r="AR8" s="11">
        <v>388</v>
      </c>
      <c r="AS8" s="11">
        <v>152</v>
      </c>
      <c r="AT8" s="11">
        <v>23</v>
      </c>
      <c r="AU8" s="11"/>
      <c r="AV8" s="11">
        <v>5</v>
      </c>
      <c r="AW8" s="11">
        <v>64</v>
      </c>
      <c r="AX8" s="11">
        <v>113</v>
      </c>
      <c r="AY8" s="11">
        <v>112</v>
      </c>
      <c r="AZ8" s="11">
        <v>158</v>
      </c>
      <c r="BA8" s="11">
        <v>164</v>
      </c>
      <c r="BB8" s="11">
        <v>163</v>
      </c>
      <c r="BC8" s="11">
        <v>115</v>
      </c>
      <c r="BD8" s="11">
        <v>110</v>
      </c>
      <c r="BE8" s="11">
        <v>78</v>
      </c>
      <c r="BF8" s="11">
        <v>120</v>
      </c>
      <c r="BG8" s="11">
        <v>86</v>
      </c>
      <c r="BH8" s="11">
        <v>59</v>
      </c>
      <c r="BI8" s="11">
        <v>38</v>
      </c>
      <c r="BJ8" s="11">
        <v>38</v>
      </c>
      <c r="BK8" s="11">
        <v>53</v>
      </c>
      <c r="BL8" s="11"/>
      <c r="BM8" s="11">
        <v>331</v>
      </c>
      <c r="BN8" s="11">
        <v>469</v>
      </c>
      <c r="BO8" s="11">
        <v>217</v>
      </c>
      <c r="BP8" s="11">
        <v>315</v>
      </c>
      <c r="BQ8" s="11">
        <v>148</v>
      </c>
      <c r="BR8" s="11">
        <v>52</v>
      </c>
      <c r="BS8" s="11"/>
      <c r="BT8" s="11">
        <v>930</v>
      </c>
      <c r="BU8" s="11">
        <v>586</v>
      </c>
      <c r="BV8" s="11"/>
      <c r="BW8" s="11">
        <v>674</v>
      </c>
      <c r="BX8" s="11">
        <v>722</v>
      </c>
      <c r="BY8" s="11"/>
      <c r="BZ8" s="11">
        <v>1455</v>
      </c>
      <c r="CA8" s="11" t="s">
        <v>130</v>
      </c>
      <c r="CB8" s="11">
        <v>77</v>
      </c>
      <c r="CC8" s="11"/>
      <c r="CD8" s="11">
        <v>1220</v>
      </c>
      <c r="CE8" s="11">
        <v>189</v>
      </c>
      <c r="CF8" s="11">
        <v>103</v>
      </c>
      <c r="CG8" s="11"/>
      <c r="CH8" s="11">
        <v>1158</v>
      </c>
      <c r="CI8" s="11">
        <v>169</v>
      </c>
      <c r="CJ8" s="11">
        <v>108</v>
      </c>
      <c r="CK8" s="11"/>
      <c r="CL8" s="11">
        <v>775</v>
      </c>
      <c r="CM8" s="11">
        <v>710</v>
      </c>
      <c r="CN8" s="11"/>
      <c r="CO8" s="11">
        <v>107</v>
      </c>
      <c r="CP8" s="11">
        <v>576</v>
      </c>
      <c r="CQ8" s="11">
        <v>555</v>
      </c>
      <c r="CR8" s="11">
        <v>294</v>
      </c>
    </row>
    <row r="9" spans="2:96" x14ac:dyDescent="0.25">
      <c r="B9" s="18" t="s">
        <v>76</v>
      </c>
      <c r="C9" s="17">
        <v>0.44009265980245199</v>
      </c>
      <c r="D9" s="17">
        <v>0.45424893667093103</v>
      </c>
      <c r="E9" s="17">
        <v>0.42754387896092899</v>
      </c>
      <c r="F9" s="17"/>
      <c r="G9" s="17">
        <v>0.55455554743216295</v>
      </c>
      <c r="H9" s="17">
        <v>0.46352667155655403</v>
      </c>
      <c r="I9" s="17">
        <v>0.48013524241724898</v>
      </c>
      <c r="J9" s="17">
        <v>0.426310391130649</v>
      </c>
      <c r="K9" s="17">
        <v>0.392009689334887</v>
      </c>
      <c r="L9" s="17">
        <v>0.361399776947115</v>
      </c>
      <c r="M9" s="17"/>
      <c r="N9" s="17">
        <v>0.467838774667232</v>
      </c>
      <c r="O9" s="17">
        <v>0.43458987572636099</v>
      </c>
      <c r="P9" s="17">
        <v>0.46958198516916499</v>
      </c>
      <c r="Q9" s="17">
        <v>0.39042945006906798</v>
      </c>
      <c r="R9" s="17"/>
      <c r="S9" s="17">
        <v>0.49141374846151897</v>
      </c>
      <c r="T9" s="17">
        <v>0.429056592753568</v>
      </c>
      <c r="U9" s="17">
        <v>0.45959159261492999</v>
      </c>
      <c r="V9" s="17">
        <v>0.47174671822487502</v>
      </c>
      <c r="W9" s="17">
        <v>0.34818916676594802</v>
      </c>
      <c r="X9" s="17">
        <v>0.47143872840532502</v>
      </c>
      <c r="Y9" s="17">
        <v>0.42120167991240398</v>
      </c>
      <c r="Z9" s="17">
        <v>0.36006795838983502</v>
      </c>
      <c r="AA9" s="17">
        <v>0.42726983037463301</v>
      </c>
      <c r="AB9" s="17">
        <v>0.41561586931892303</v>
      </c>
      <c r="AC9" s="17">
        <v>0.51563674738755305</v>
      </c>
      <c r="AD9" s="17">
        <v>0.38020866052518898</v>
      </c>
      <c r="AE9" s="17"/>
      <c r="AF9" s="17">
        <v>0.42167408369408899</v>
      </c>
      <c r="AG9" s="17">
        <v>0.482283268505242</v>
      </c>
      <c r="AH9" s="17">
        <v>0.40671882978463098</v>
      </c>
      <c r="AI9" s="17">
        <v>0.57802994717668199</v>
      </c>
      <c r="AJ9" s="17">
        <v>0.37533821139374901</v>
      </c>
      <c r="AK9" s="17"/>
      <c r="AL9" s="17">
        <v>0.44883495417548003</v>
      </c>
      <c r="AM9" s="17">
        <v>0.47185773017891602</v>
      </c>
      <c r="AN9" s="17">
        <v>0.44348185559174802</v>
      </c>
      <c r="AO9" s="17"/>
      <c r="AP9" s="17">
        <v>0.41308158683593998</v>
      </c>
      <c r="AQ9" s="17">
        <v>0.43690946596183</v>
      </c>
      <c r="AR9" s="17">
        <v>0.43145573985775498</v>
      </c>
      <c r="AS9" s="17">
        <v>0.57510654664703798</v>
      </c>
      <c r="AT9" s="17">
        <v>0.35518995920520202</v>
      </c>
      <c r="AU9" s="17"/>
      <c r="AV9" s="17">
        <v>0.639347406554436</v>
      </c>
      <c r="AW9" s="17">
        <v>0.32215639072660801</v>
      </c>
      <c r="AX9" s="17">
        <v>0.45488300374201401</v>
      </c>
      <c r="AY9" s="17">
        <v>0.38274676652502698</v>
      </c>
      <c r="AZ9" s="17">
        <v>0.40989705052675002</v>
      </c>
      <c r="BA9" s="17">
        <v>0.44826151930293601</v>
      </c>
      <c r="BB9" s="17">
        <v>0.50102164693039297</v>
      </c>
      <c r="BC9" s="17">
        <v>0.37607169913455502</v>
      </c>
      <c r="BD9" s="17">
        <v>0.37378454076684198</v>
      </c>
      <c r="BE9" s="17">
        <v>0.431621151812351</v>
      </c>
      <c r="BF9" s="17">
        <v>0.51665920653122399</v>
      </c>
      <c r="BG9" s="17">
        <v>0.463634010589556</v>
      </c>
      <c r="BH9" s="17">
        <v>0.47915712324910698</v>
      </c>
      <c r="BI9" s="17">
        <v>0.59195402912016204</v>
      </c>
      <c r="BJ9" s="17">
        <v>0.50404961178149299</v>
      </c>
      <c r="BK9" s="17">
        <v>0.47779390343246297</v>
      </c>
      <c r="BL9" s="17"/>
      <c r="BM9" s="17">
        <v>0.53666478315132804</v>
      </c>
      <c r="BN9" s="17">
        <v>0.42582529523070101</v>
      </c>
      <c r="BO9" s="17">
        <v>0.392570190572684</v>
      </c>
      <c r="BP9" s="17">
        <v>0.40569942254401198</v>
      </c>
      <c r="BQ9" s="17">
        <v>0.42702852767322502</v>
      </c>
      <c r="BR9" s="17">
        <v>0.398366472017749</v>
      </c>
      <c r="BS9" s="17"/>
      <c r="BT9" s="17">
        <v>0.48068657112041402</v>
      </c>
      <c r="BU9" s="17">
        <v>0.372902461431733</v>
      </c>
      <c r="BV9" s="17"/>
      <c r="BW9" s="17">
        <v>1</v>
      </c>
      <c r="BX9" s="17">
        <v>0</v>
      </c>
      <c r="BY9" s="17"/>
      <c r="BZ9" s="17">
        <v>0.43443105170933399</v>
      </c>
      <c r="CA9" s="17" t="s">
        <v>131</v>
      </c>
      <c r="CB9" s="17">
        <v>0.54699258263500405</v>
      </c>
      <c r="CC9" s="17"/>
      <c r="CD9" s="17">
        <v>0.46014137763712099</v>
      </c>
      <c r="CE9" s="17">
        <v>0.36227444320896801</v>
      </c>
      <c r="CF9" s="17">
        <v>0.399347134076739</v>
      </c>
      <c r="CG9" s="17"/>
      <c r="CH9" s="17">
        <v>0.44675098340436598</v>
      </c>
      <c r="CI9" s="17">
        <v>0.38653867543626602</v>
      </c>
      <c r="CJ9" s="17">
        <v>0.42410152504871401</v>
      </c>
      <c r="CK9" s="17"/>
      <c r="CL9" s="17">
        <v>0.46420246405711202</v>
      </c>
      <c r="CM9" s="17">
        <v>0.42241804500205499</v>
      </c>
      <c r="CN9" s="17"/>
      <c r="CO9" s="17">
        <v>0.56184188377251498</v>
      </c>
      <c r="CP9" s="17">
        <v>0.44765918812501798</v>
      </c>
      <c r="CQ9" s="17">
        <v>0.412526962774036</v>
      </c>
      <c r="CR9" s="17">
        <v>0.43290111780797602</v>
      </c>
    </row>
    <row r="10" spans="2:96" x14ac:dyDescent="0.25">
      <c r="B10" s="18" t="s">
        <v>77</v>
      </c>
      <c r="C10" s="17">
        <v>0.471415217084733</v>
      </c>
      <c r="D10" s="17">
        <v>0.47623459856231098</v>
      </c>
      <c r="E10" s="17">
        <v>0.46545670837254499</v>
      </c>
      <c r="F10" s="17"/>
      <c r="G10" s="17">
        <v>0.35683078240590199</v>
      </c>
      <c r="H10" s="17">
        <v>0.419755016653379</v>
      </c>
      <c r="I10" s="17">
        <v>0.42634919788902498</v>
      </c>
      <c r="J10" s="17">
        <v>0.49982740768560102</v>
      </c>
      <c r="K10" s="17">
        <v>0.52027234387887</v>
      </c>
      <c r="L10" s="17">
        <v>0.56345802004615497</v>
      </c>
      <c r="M10" s="17"/>
      <c r="N10" s="17">
        <v>0.48110459019545798</v>
      </c>
      <c r="O10" s="17">
        <v>0.49262760701265701</v>
      </c>
      <c r="P10" s="17">
        <v>0.42695755797129498</v>
      </c>
      <c r="Q10" s="17">
        <v>0.47627176129563498</v>
      </c>
      <c r="R10" s="17"/>
      <c r="S10" s="17">
        <v>0.406392796585614</v>
      </c>
      <c r="T10" s="17">
        <v>0.50393550306275703</v>
      </c>
      <c r="U10" s="17">
        <v>0.48404708397860002</v>
      </c>
      <c r="V10" s="17">
        <v>0.43335598662886998</v>
      </c>
      <c r="W10" s="17">
        <v>0.518208166896306</v>
      </c>
      <c r="X10" s="17">
        <v>0.453967534454358</v>
      </c>
      <c r="Y10" s="17">
        <v>0.45457447929260397</v>
      </c>
      <c r="Z10" s="17">
        <v>0.577579443259574</v>
      </c>
      <c r="AA10" s="17">
        <v>0.49291200416619102</v>
      </c>
      <c r="AB10" s="17">
        <v>0.50441445136150898</v>
      </c>
      <c r="AC10" s="17">
        <v>0.43608875353876603</v>
      </c>
      <c r="AD10" s="17">
        <v>0.40942682406942599</v>
      </c>
      <c r="AE10" s="17"/>
      <c r="AF10" s="17">
        <v>0.49605724881938501</v>
      </c>
      <c r="AG10" s="17">
        <v>0.44740104756037502</v>
      </c>
      <c r="AH10" s="17">
        <v>0.54177908670887398</v>
      </c>
      <c r="AI10" s="17">
        <v>0.42197005282331701</v>
      </c>
      <c r="AJ10" s="17">
        <v>0.46554601436198301</v>
      </c>
      <c r="AK10" s="17"/>
      <c r="AL10" s="17">
        <v>0.47531283575308497</v>
      </c>
      <c r="AM10" s="17">
        <v>0.448128901312698</v>
      </c>
      <c r="AN10" s="17">
        <v>0.52402412829480205</v>
      </c>
      <c r="AO10" s="17"/>
      <c r="AP10" s="17">
        <v>0.48813548607874802</v>
      </c>
      <c r="AQ10" s="17">
        <v>0.47238586007799699</v>
      </c>
      <c r="AR10" s="17">
        <v>0.47708509105394498</v>
      </c>
      <c r="AS10" s="17">
        <v>0.38071170875181298</v>
      </c>
      <c r="AT10" s="17">
        <v>0.56365274008112398</v>
      </c>
      <c r="AU10" s="17"/>
      <c r="AV10" s="17">
        <v>0</v>
      </c>
      <c r="AW10" s="17">
        <v>0.52239282731342396</v>
      </c>
      <c r="AX10" s="17">
        <v>0.442793514469217</v>
      </c>
      <c r="AY10" s="17">
        <v>0.53013197047058302</v>
      </c>
      <c r="AZ10" s="17">
        <v>0.46844296055557</v>
      </c>
      <c r="BA10" s="17">
        <v>0.47005881648625297</v>
      </c>
      <c r="BB10" s="17">
        <v>0.42826299097419102</v>
      </c>
      <c r="BC10" s="17">
        <v>0.55548606621859797</v>
      </c>
      <c r="BD10" s="17">
        <v>0.56101351961539303</v>
      </c>
      <c r="BE10" s="17">
        <v>0.50913645405571095</v>
      </c>
      <c r="BF10" s="17">
        <v>0.37439007411757003</v>
      </c>
      <c r="BG10" s="17">
        <v>0.49045950447527897</v>
      </c>
      <c r="BH10" s="17">
        <v>0.42919809244613799</v>
      </c>
      <c r="BI10" s="17">
        <v>0.383854891083386</v>
      </c>
      <c r="BJ10" s="17">
        <v>0.446451483304734</v>
      </c>
      <c r="BK10" s="17">
        <v>0.486189820468172</v>
      </c>
      <c r="BL10" s="17"/>
      <c r="BM10" s="17">
        <v>0.39683471159380102</v>
      </c>
      <c r="BN10" s="17">
        <v>0.47922605803943402</v>
      </c>
      <c r="BO10" s="17">
        <v>0.46917099829549302</v>
      </c>
      <c r="BP10" s="17">
        <v>0.51006318393598904</v>
      </c>
      <c r="BQ10" s="17">
        <v>0.50607709509711396</v>
      </c>
      <c r="BR10" s="17">
        <v>0.55265472507447699</v>
      </c>
      <c r="BS10" s="17"/>
      <c r="BT10" s="17">
        <v>0.44118206248439301</v>
      </c>
      <c r="BU10" s="17">
        <v>0.52776467707919605</v>
      </c>
      <c r="BV10" s="17"/>
      <c r="BW10" s="17">
        <v>0</v>
      </c>
      <c r="BX10" s="17">
        <v>1</v>
      </c>
      <c r="BY10" s="17"/>
      <c r="BZ10" s="17">
        <v>0.47568117505221702</v>
      </c>
      <c r="CA10" s="17" t="s">
        <v>131</v>
      </c>
      <c r="CB10" s="17">
        <v>0.39086732856427803</v>
      </c>
      <c r="CC10" s="17"/>
      <c r="CD10" s="17">
        <v>0.46569554131418001</v>
      </c>
      <c r="CE10" s="17">
        <v>0.47229015275334402</v>
      </c>
      <c r="CF10" s="17">
        <v>0.52245748335747699</v>
      </c>
      <c r="CG10" s="17"/>
      <c r="CH10" s="17">
        <v>0.47559074804240498</v>
      </c>
      <c r="CI10" s="17">
        <v>0.45988950117664801</v>
      </c>
      <c r="CJ10" s="17">
        <v>0.50245194838350904</v>
      </c>
      <c r="CK10" s="17"/>
      <c r="CL10" s="17">
        <v>0.49029351418148898</v>
      </c>
      <c r="CM10" s="17">
        <v>0.45857525301372398</v>
      </c>
      <c r="CN10" s="17"/>
      <c r="CO10" s="17">
        <v>0.43017224643409502</v>
      </c>
      <c r="CP10" s="17">
        <v>0.48052955828404698</v>
      </c>
      <c r="CQ10" s="17">
        <v>0.49188151014072401</v>
      </c>
      <c r="CR10" s="17">
        <v>0.42994047641469402</v>
      </c>
    </row>
    <row r="11" spans="2:96" x14ac:dyDescent="0.25">
      <c r="B11" s="18" t="s">
        <v>127</v>
      </c>
      <c r="C11" s="17">
        <v>3.0329828963736902E-3</v>
      </c>
      <c r="D11" s="17">
        <v>4.4757046069007203E-3</v>
      </c>
      <c r="E11" s="17">
        <v>1.65013523468115E-3</v>
      </c>
      <c r="F11" s="17"/>
      <c r="G11" s="17">
        <v>1.6365609181959801E-2</v>
      </c>
      <c r="H11" s="17">
        <v>5.1051159892783202E-3</v>
      </c>
      <c r="I11" s="17">
        <v>0</v>
      </c>
      <c r="J11" s="17">
        <v>0</v>
      </c>
      <c r="K11" s="17">
        <v>0</v>
      </c>
      <c r="L11" s="17">
        <v>0</v>
      </c>
      <c r="M11" s="17"/>
      <c r="N11" s="17">
        <v>0</v>
      </c>
      <c r="O11" s="17">
        <v>5.4310465943791502E-3</v>
      </c>
      <c r="P11" s="17">
        <v>3.5798352935098999E-3</v>
      </c>
      <c r="Q11" s="17">
        <v>3.3745003583823701E-3</v>
      </c>
      <c r="R11" s="17"/>
      <c r="S11" s="17">
        <v>0</v>
      </c>
      <c r="T11" s="17">
        <v>0</v>
      </c>
      <c r="U11" s="17">
        <v>0</v>
      </c>
      <c r="V11" s="17">
        <v>8.0952819184623801E-3</v>
      </c>
      <c r="W11" s="17">
        <v>0</v>
      </c>
      <c r="X11" s="17">
        <v>9.0203634032075194E-3</v>
      </c>
      <c r="Y11" s="17">
        <v>8.1436919886142805E-3</v>
      </c>
      <c r="Z11" s="17">
        <v>0</v>
      </c>
      <c r="AA11" s="17">
        <v>6.5674794487640999E-3</v>
      </c>
      <c r="AB11" s="17">
        <v>0</v>
      </c>
      <c r="AC11" s="17">
        <v>0</v>
      </c>
      <c r="AD11" s="17">
        <v>0</v>
      </c>
      <c r="AE11" s="17"/>
      <c r="AF11" s="17">
        <v>4.2955376994543402E-3</v>
      </c>
      <c r="AG11" s="17">
        <v>2.4271565649588798E-3</v>
      </c>
      <c r="AH11" s="17">
        <v>0</v>
      </c>
      <c r="AI11" s="17">
        <v>0</v>
      </c>
      <c r="AJ11" s="17">
        <v>0</v>
      </c>
      <c r="AK11" s="17"/>
      <c r="AL11" s="17">
        <v>3.6357329636256298E-3</v>
      </c>
      <c r="AM11" s="17">
        <v>2.0054496114555501E-3</v>
      </c>
      <c r="AN11" s="17">
        <v>0</v>
      </c>
      <c r="AO11" s="17"/>
      <c r="AP11" s="17">
        <v>0</v>
      </c>
      <c r="AQ11" s="17">
        <v>6.4350577827620402E-3</v>
      </c>
      <c r="AR11" s="17">
        <v>0</v>
      </c>
      <c r="AS11" s="17">
        <v>7.1838077630681499E-3</v>
      </c>
      <c r="AT11" s="17">
        <v>0</v>
      </c>
      <c r="AU11" s="17"/>
      <c r="AV11" s="17">
        <v>0</v>
      </c>
      <c r="AW11" s="17">
        <v>3.7339582546899001E-2</v>
      </c>
      <c r="AX11" s="17">
        <v>0</v>
      </c>
      <c r="AY11" s="17">
        <v>0</v>
      </c>
      <c r="AZ11" s="17">
        <v>0</v>
      </c>
      <c r="BA11" s="17">
        <v>0</v>
      </c>
      <c r="BB11" s="17">
        <v>0</v>
      </c>
      <c r="BC11" s="17">
        <v>0</v>
      </c>
      <c r="BD11" s="17">
        <v>2.0582479283628701E-2</v>
      </c>
      <c r="BE11" s="17">
        <v>0</v>
      </c>
      <c r="BF11" s="17">
        <v>0</v>
      </c>
      <c r="BG11" s="17">
        <v>0</v>
      </c>
      <c r="BH11" s="17">
        <v>0</v>
      </c>
      <c r="BI11" s="17">
        <v>0</v>
      </c>
      <c r="BJ11" s="17">
        <v>0</v>
      </c>
      <c r="BK11" s="17">
        <v>0</v>
      </c>
      <c r="BL11" s="17"/>
      <c r="BM11" s="17">
        <v>0</v>
      </c>
      <c r="BN11" s="17">
        <v>7.6162406205582999E-3</v>
      </c>
      <c r="BO11" s="17">
        <v>0</v>
      </c>
      <c r="BP11" s="17">
        <v>3.40321300977287E-3</v>
      </c>
      <c r="BQ11" s="17">
        <v>0</v>
      </c>
      <c r="BR11" s="17">
        <v>0</v>
      </c>
      <c r="BS11" s="17"/>
      <c r="BT11" s="17">
        <v>4.9996518761219596E-3</v>
      </c>
      <c r="BU11" s="17">
        <v>0</v>
      </c>
      <c r="BV11" s="17"/>
      <c r="BW11" s="17">
        <v>0</v>
      </c>
      <c r="BX11" s="17">
        <v>0</v>
      </c>
      <c r="BY11" s="17"/>
      <c r="BZ11" s="17">
        <v>3.1936150096381001E-3</v>
      </c>
      <c r="CA11" s="17" t="s">
        <v>131</v>
      </c>
      <c r="CB11" s="17">
        <v>0</v>
      </c>
      <c r="CC11" s="17"/>
      <c r="CD11" s="17">
        <v>2.0342136103207301E-3</v>
      </c>
      <c r="CE11" s="17">
        <v>5.7786397381332302E-3</v>
      </c>
      <c r="CF11" s="17">
        <v>0</v>
      </c>
      <c r="CG11" s="17"/>
      <c r="CH11" s="17">
        <v>2.1421227346444102E-3</v>
      </c>
      <c r="CI11" s="17">
        <v>6.4624735282304401E-3</v>
      </c>
      <c r="CJ11" s="17">
        <v>0</v>
      </c>
      <c r="CK11" s="17"/>
      <c r="CL11" s="17">
        <v>2.9255491274760002E-3</v>
      </c>
      <c r="CM11" s="17">
        <v>3.3506401942316501E-3</v>
      </c>
      <c r="CN11" s="17"/>
      <c r="CO11" s="17">
        <v>0</v>
      </c>
      <c r="CP11" s="17">
        <v>2.2342074873586801E-3</v>
      </c>
      <c r="CQ11" s="17">
        <v>1.93074456281518E-3</v>
      </c>
      <c r="CR11" s="17">
        <v>7.7894168422845298E-3</v>
      </c>
    </row>
    <row r="12" spans="2:96" x14ac:dyDescent="0.25">
      <c r="B12" s="18" t="s">
        <v>121</v>
      </c>
      <c r="C12" s="19">
        <v>8.5459140216441298E-2</v>
      </c>
      <c r="D12" s="19">
        <v>6.5040760159857602E-2</v>
      </c>
      <c r="E12" s="19">
        <v>0.105349277431844</v>
      </c>
      <c r="F12" s="19"/>
      <c r="G12" s="19">
        <v>7.2248060979975395E-2</v>
      </c>
      <c r="H12" s="19">
        <v>0.111613195800789</v>
      </c>
      <c r="I12" s="19">
        <v>9.3515559693725894E-2</v>
      </c>
      <c r="J12" s="19">
        <v>7.3862201183750503E-2</v>
      </c>
      <c r="K12" s="19">
        <v>8.7717966786243301E-2</v>
      </c>
      <c r="L12" s="19">
        <v>7.5142203006729996E-2</v>
      </c>
      <c r="M12" s="19"/>
      <c r="N12" s="19">
        <v>5.10566351373095E-2</v>
      </c>
      <c r="O12" s="19">
        <v>6.73514706666032E-2</v>
      </c>
      <c r="P12" s="19">
        <v>9.9880621566030503E-2</v>
      </c>
      <c r="Q12" s="19">
        <v>0.12992428827691499</v>
      </c>
      <c r="R12" s="19"/>
      <c r="S12" s="19">
        <v>0.102193454952867</v>
      </c>
      <c r="T12" s="19">
        <v>6.7007904183675596E-2</v>
      </c>
      <c r="U12" s="19">
        <v>5.6361323406469599E-2</v>
      </c>
      <c r="V12" s="19">
        <v>8.6802013227792602E-2</v>
      </c>
      <c r="W12" s="19">
        <v>0.13360266633774601</v>
      </c>
      <c r="X12" s="19">
        <v>6.5573373737109794E-2</v>
      </c>
      <c r="Y12" s="19">
        <v>0.116080148806378</v>
      </c>
      <c r="Z12" s="19">
        <v>6.2352598350590899E-2</v>
      </c>
      <c r="AA12" s="19">
        <v>7.3250686010411598E-2</v>
      </c>
      <c r="AB12" s="19">
        <v>7.9969679319568096E-2</v>
      </c>
      <c r="AC12" s="19">
        <v>4.82744990736814E-2</v>
      </c>
      <c r="AD12" s="19">
        <v>0.21036451540538501</v>
      </c>
      <c r="AE12" s="19"/>
      <c r="AF12" s="19">
        <v>7.7973129787071299E-2</v>
      </c>
      <c r="AG12" s="19">
        <v>6.7888527369424204E-2</v>
      </c>
      <c r="AH12" s="19">
        <v>5.15020835064951E-2</v>
      </c>
      <c r="AI12" s="19">
        <v>0</v>
      </c>
      <c r="AJ12" s="19">
        <v>0.15911577424426801</v>
      </c>
      <c r="AK12" s="19"/>
      <c r="AL12" s="19">
        <v>7.2216477107808805E-2</v>
      </c>
      <c r="AM12" s="19">
        <v>7.8007918896930803E-2</v>
      </c>
      <c r="AN12" s="19">
        <v>3.2494016113449799E-2</v>
      </c>
      <c r="AO12" s="19"/>
      <c r="AP12" s="19">
        <v>9.8782927085312194E-2</v>
      </c>
      <c r="AQ12" s="19">
        <v>8.4269616177410495E-2</v>
      </c>
      <c r="AR12" s="19">
        <v>9.1459169088300096E-2</v>
      </c>
      <c r="AS12" s="19">
        <v>3.6997936838080801E-2</v>
      </c>
      <c r="AT12" s="19">
        <v>8.1157300713674302E-2</v>
      </c>
      <c r="AU12" s="19"/>
      <c r="AV12" s="19">
        <v>0.360652593445564</v>
      </c>
      <c r="AW12" s="19">
        <v>0.118111199413068</v>
      </c>
      <c r="AX12" s="19">
        <v>0.102323481788769</v>
      </c>
      <c r="AY12" s="19">
        <v>8.7121263004389105E-2</v>
      </c>
      <c r="AZ12" s="19">
        <v>0.12165998891768</v>
      </c>
      <c r="BA12" s="19">
        <v>8.1679664210811007E-2</v>
      </c>
      <c r="BB12" s="19">
        <v>7.0715362095415998E-2</v>
      </c>
      <c r="BC12" s="19">
        <v>6.8442234646846706E-2</v>
      </c>
      <c r="BD12" s="19">
        <v>4.4619460334136697E-2</v>
      </c>
      <c r="BE12" s="19">
        <v>5.9242394131937902E-2</v>
      </c>
      <c r="BF12" s="19">
        <v>0.108950719351206</v>
      </c>
      <c r="BG12" s="19">
        <v>4.59064849351652E-2</v>
      </c>
      <c r="BH12" s="19">
        <v>9.1644784304754895E-2</v>
      </c>
      <c r="BI12" s="19">
        <v>2.4191079796451999E-2</v>
      </c>
      <c r="BJ12" s="19">
        <v>4.9498904913772297E-2</v>
      </c>
      <c r="BK12" s="19">
        <v>3.6016276099365599E-2</v>
      </c>
      <c r="BL12" s="19"/>
      <c r="BM12" s="19">
        <v>6.6500505254871597E-2</v>
      </c>
      <c r="BN12" s="19">
        <v>8.7332406109307203E-2</v>
      </c>
      <c r="BO12" s="19">
        <v>0.13825881113182201</v>
      </c>
      <c r="BP12" s="19">
        <v>8.0834180510226797E-2</v>
      </c>
      <c r="BQ12" s="19">
        <v>6.6894377229661198E-2</v>
      </c>
      <c r="BR12" s="19">
        <v>4.8978802907774698E-2</v>
      </c>
      <c r="BS12" s="19"/>
      <c r="BT12" s="19">
        <v>7.3131714519070995E-2</v>
      </c>
      <c r="BU12" s="19">
        <v>9.9332861489070501E-2</v>
      </c>
      <c r="BV12" s="19"/>
      <c r="BW12" s="19">
        <v>0</v>
      </c>
      <c r="BX12" s="19">
        <v>0</v>
      </c>
      <c r="BY12" s="19"/>
      <c r="BZ12" s="19">
        <v>8.6694158228810395E-2</v>
      </c>
      <c r="CA12" s="19" t="s">
        <v>131</v>
      </c>
      <c r="CB12" s="19">
        <v>6.2140088800717898E-2</v>
      </c>
      <c r="CC12" s="19"/>
      <c r="CD12" s="19">
        <v>7.2128867438378E-2</v>
      </c>
      <c r="CE12" s="19">
        <v>0.159656764299555</v>
      </c>
      <c r="CF12" s="19">
        <v>7.8195382565784399E-2</v>
      </c>
      <c r="CG12" s="19"/>
      <c r="CH12" s="19">
        <v>7.5516145818584707E-2</v>
      </c>
      <c r="CI12" s="19">
        <v>0.14710934985885499</v>
      </c>
      <c r="CJ12" s="19">
        <v>7.3446526567777004E-2</v>
      </c>
      <c r="CK12" s="19"/>
      <c r="CL12" s="19">
        <v>4.2578472633922899E-2</v>
      </c>
      <c r="CM12" s="19">
        <v>0.11565606178998999</v>
      </c>
      <c r="CN12" s="19"/>
      <c r="CO12" s="19">
        <v>7.9858697933899991E-3</v>
      </c>
      <c r="CP12" s="19">
        <v>6.9577046103575999E-2</v>
      </c>
      <c r="CQ12" s="19">
        <v>9.3660782522425295E-2</v>
      </c>
      <c r="CR12" s="19">
        <v>0.129368988935046</v>
      </c>
    </row>
    <row r="13" spans="2:96" x14ac:dyDescent="0.25">
      <c r="B13" s="16" t="s">
        <v>133</v>
      </c>
    </row>
    <row r="14" spans="2:96" x14ac:dyDescent="0.25">
      <c r="B14" t="s">
        <v>124</v>
      </c>
    </row>
    <row r="15" spans="2:96" x14ac:dyDescent="0.25">
      <c r="B15" t="s">
        <v>125</v>
      </c>
    </row>
    <row r="17" spans="2:2" x14ac:dyDescent="0.25">
      <c r="B17"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CR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134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1737</v>
      </c>
      <c r="D7" s="10">
        <v>841</v>
      </c>
      <c r="E7" s="10">
        <v>891</v>
      </c>
      <c r="F7" s="10"/>
      <c r="G7" s="10">
        <v>179</v>
      </c>
      <c r="H7" s="10">
        <v>220</v>
      </c>
      <c r="I7" s="10">
        <v>307</v>
      </c>
      <c r="J7" s="10">
        <v>324</v>
      </c>
      <c r="K7" s="10">
        <v>279</v>
      </c>
      <c r="L7" s="10">
        <v>428</v>
      </c>
      <c r="M7" s="10"/>
      <c r="N7" s="10">
        <v>496</v>
      </c>
      <c r="O7" s="10">
        <v>477</v>
      </c>
      <c r="P7" s="10">
        <v>359</v>
      </c>
      <c r="Q7" s="10">
        <v>401</v>
      </c>
      <c r="R7" s="10"/>
      <c r="S7" s="10">
        <v>226</v>
      </c>
      <c r="T7" s="10">
        <v>234</v>
      </c>
      <c r="U7" s="10">
        <v>150</v>
      </c>
      <c r="V7" s="10">
        <v>165</v>
      </c>
      <c r="W7" s="10">
        <v>125</v>
      </c>
      <c r="X7" s="10">
        <v>151</v>
      </c>
      <c r="Y7" s="10">
        <v>147</v>
      </c>
      <c r="Z7" s="10">
        <v>69</v>
      </c>
      <c r="AA7" s="10">
        <v>189</v>
      </c>
      <c r="AB7" s="10">
        <v>158</v>
      </c>
      <c r="AC7" s="10">
        <v>81</v>
      </c>
      <c r="AD7" s="10">
        <v>42</v>
      </c>
      <c r="AE7" s="10"/>
      <c r="AF7" s="10">
        <v>684</v>
      </c>
      <c r="AG7" s="10">
        <v>481</v>
      </c>
      <c r="AH7" s="10">
        <v>102</v>
      </c>
      <c r="AI7" s="10">
        <v>24</v>
      </c>
      <c r="AJ7" s="10">
        <v>214</v>
      </c>
      <c r="AK7" s="10"/>
      <c r="AL7" s="10">
        <v>408</v>
      </c>
      <c r="AM7" s="10">
        <v>582</v>
      </c>
      <c r="AN7" s="10">
        <v>130</v>
      </c>
      <c r="AO7" s="10"/>
      <c r="AP7" s="10">
        <v>416</v>
      </c>
      <c r="AQ7" s="10">
        <v>390</v>
      </c>
      <c r="AR7" s="10">
        <v>439</v>
      </c>
      <c r="AS7" s="10">
        <v>177</v>
      </c>
      <c r="AT7" s="10">
        <v>30</v>
      </c>
      <c r="AU7" s="10"/>
      <c r="AV7" s="10">
        <v>4</v>
      </c>
      <c r="AW7" s="10">
        <v>68</v>
      </c>
      <c r="AX7" s="10">
        <v>130</v>
      </c>
      <c r="AY7" s="10">
        <v>125</v>
      </c>
      <c r="AZ7" s="10">
        <v>170</v>
      </c>
      <c r="BA7" s="10">
        <v>202</v>
      </c>
      <c r="BB7" s="10">
        <v>173</v>
      </c>
      <c r="BC7" s="10">
        <v>134</v>
      </c>
      <c r="BD7" s="10">
        <v>131</v>
      </c>
      <c r="BE7" s="10">
        <v>89</v>
      </c>
      <c r="BF7" s="10">
        <v>131</v>
      </c>
      <c r="BG7" s="10">
        <v>92</v>
      </c>
      <c r="BH7" s="10">
        <v>68</v>
      </c>
      <c r="BI7" s="10">
        <v>47</v>
      </c>
      <c r="BJ7" s="10">
        <v>39</v>
      </c>
      <c r="BK7" s="10">
        <v>60</v>
      </c>
      <c r="BL7" s="10"/>
      <c r="BM7" s="10">
        <v>345</v>
      </c>
      <c r="BN7" s="10">
        <v>519</v>
      </c>
      <c r="BO7" s="10">
        <v>227</v>
      </c>
      <c r="BP7" s="10">
        <v>356</v>
      </c>
      <c r="BQ7" s="10">
        <v>191</v>
      </c>
      <c r="BR7" s="10">
        <v>99</v>
      </c>
      <c r="BS7" s="10"/>
      <c r="BT7" s="10">
        <v>1023</v>
      </c>
      <c r="BU7" s="10">
        <v>697</v>
      </c>
      <c r="BV7" s="10"/>
      <c r="BW7" s="10">
        <v>629</v>
      </c>
      <c r="BX7" s="10">
        <v>712</v>
      </c>
      <c r="BY7" s="10"/>
      <c r="BZ7" s="10">
        <v>1468</v>
      </c>
      <c r="CA7" s="10">
        <v>269</v>
      </c>
      <c r="CB7" s="10" t="s">
        <v>130</v>
      </c>
      <c r="CC7" s="10"/>
      <c r="CD7" s="10">
        <v>1198</v>
      </c>
      <c r="CE7" s="10">
        <v>152</v>
      </c>
      <c r="CF7" s="10">
        <v>99</v>
      </c>
      <c r="CG7" s="10"/>
      <c r="CH7" s="10">
        <v>1376</v>
      </c>
      <c r="CI7" s="10">
        <v>200</v>
      </c>
      <c r="CJ7" s="10">
        <v>140</v>
      </c>
      <c r="CK7" s="10"/>
      <c r="CL7" s="10">
        <v>897</v>
      </c>
      <c r="CM7" s="10">
        <v>786</v>
      </c>
      <c r="CN7" s="10"/>
      <c r="CO7" s="10">
        <v>110</v>
      </c>
      <c r="CP7" s="10">
        <v>653</v>
      </c>
      <c r="CQ7" s="10">
        <v>650</v>
      </c>
      <c r="CR7" s="10">
        <v>324</v>
      </c>
    </row>
    <row r="8" spans="2:96" ht="30" customHeight="1" x14ac:dyDescent="0.25">
      <c r="B8" s="11" t="s">
        <v>20</v>
      </c>
      <c r="C8" s="11">
        <v>1726</v>
      </c>
      <c r="D8" s="11">
        <v>844</v>
      </c>
      <c r="E8" s="11">
        <v>877</v>
      </c>
      <c r="F8" s="11"/>
      <c r="G8" s="11">
        <v>221</v>
      </c>
      <c r="H8" s="11">
        <v>286</v>
      </c>
      <c r="I8" s="11">
        <v>294</v>
      </c>
      <c r="J8" s="11">
        <v>300</v>
      </c>
      <c r="K8" s="11">
        <v>246</v>
      </c>
      <c r="L8" s="11">
        <v>379</v>
      </c>
      <c r="M8" s="11"/>
      <c r="N8" s="11">
        <v>466</v>
      </c>
      <c r="O8" s="11">
        <v>452</v>
      </c>
      <c r="P8" s="11">
        <v>377</v>
      </c>
      <c r="Q8" s="11">
        <v>428</v>
      </c>
      <c r="R8" s="11"/>
      <c r="S8" s="11">
        <v>236</v>
      </c>
      <c r="T8" s="11">
        <v>224</v>
      </c>
      <c r="U8" s="11">
        <v>142</v>
      </c>
      <c r="V8" s="11">
        <v>158</v>
      </c>
      <c r="W8" s="11">
        <v>121</v>
      </c>
      <c r="X8" s="11">
        <v>153</v>
      </c>
      <c r="Y8" s="11">
        <v>139</v>
      </c>
      <c r="Z8" s="11">
        <v>69</v>
      </c>
      <c r="AA8" s="11">
        <v>186</v>
      </c>
      <c r="AB8" s="11">
        <v>157</v>
      </c>
      <c r="AC8" s="11">
        <v>90</v>
      </c>
      <c r="AD8" s="11">
        <v>49</v>
      </c>
      <c r="AE8" s="11"/>
      <c r="AF8" s="11">
        <v>649</v>
      </c>
      <c r="AG8" s="11">
        <v>490</v>
      </c>
      <c r="AH8" s="11">
        <v>95</v>
      </c>
      <c r="AI8" s="11">
        <v>24</v>
      </c>
      <c r="AJ8" s="11">
        <v>220</v>
      </c>
      <c r="AK8" s="11"/>
      <c r="AL8" s="11">
        <v>392</v>
      </c>
      <c r="AM8" s="11">
        <v>591</v>
      </c>
      <c r="AN8" s="11">
        <v>126</v>
      </c>
      <c r="AO8" s="11"/>
      <c r="AP8" s="11">
        <v>406</v>
      </c>
      <c r="AQ8" s="11">
        <v>395</v>
      </c>
      <c r="AR8" s="11">
        <v>446</v>
      </c>
      <c r="AS8" s="11">
        <v>178</v>
      </c>
      <c r="AT8" s="11">
        <v>29</v>
      </c>
      <c r="AU8" s="11"/>
      <c r="AV8" s="11">
        <v>4</v>
      </c>
      <c r="AW8" s="11">
        <v>71</v>
      </c>
      <c r="AX8" s="11">
        <v>131</v>
      </c>
      <c r="AY8" s="11">
        <v>126</v>
      </c>
      <c r="AZ8" s="11">
        <v>176</v>
      </c>
      <c r="BA8" s="11">
        <v>199</v>
      </c>
      <c r="BB8" s="11">
        <v>173</v>
      </c>
      <c r="BC8" s="11">
        <v>131</v>
      </c>
      <c r="BD8" s="11">
        <v>127</v>
      </c>
      <c r="BE8" s="11">
        <v>87</v>
      </c>
      <c r="BF8" s="11">
        <v>130</v>
      </c>
      <c r="BG8" s="11">
        <v>90</v>
      </c>
      <c r="BH8" s="11">
        <v>68</v>
      </c>
      <c r="BI8" s="11">
        <v>45</v>
      </c>
      <c r="BJ8" s="11">
        <v>41</v>
      </c>
      <c r="BK8" s="11">
        <v>58</v>
      </c>
      <c r="BL8" s="11"/>
      <c r="BM8" s="11">
        <v>368</v>
      </c>
      <c r="BN8" s="11">
        <v>502</v>
      </c>
      <c r="BO8" s="11">
        <v>235</v>
      </c>
      <c r="BP8" s="11">
        <v>345</v>
      </c>
      <c r="BQ8" s="11">
        <v>177</v>
      </c>
      <c r="BR8" s="11">
        <v>100</v>
      </c>
      <c r="BS8" s="11"/>
      <c r="BT8" s="11">
        <v>1019</v>
      </c>
      <c r="BU8" s="11">
        <v>687</v>
      </c>
      <c r="BV8" s="11"/>
      <c r="BW8" s="11">
        <v>632</v>
      </c>
      <c r="BX8" s="11">
        <v>692</v>
      </c>
      <c r="BY8" s="11"/>
      <c r="BZ8" s="11">
        <v>1455</v>
      </c>
      <c r="CA8" s="11">
        <v>271</v>
      </c>
      <c r="CB8" s="11" t="s">
        <v>130</v>
      </c>
      <c r="CC8" s="11"/>
      <c r="CD8" s="11">
        <v>1170</v>
      </c>
      <c r="CE8" s="11">
        <v>167</v>
      </c>
      <c r="CF8" s="11">
        <v>100</v>
      </c>
      <c r="CG8" s="11"/>
      <c r="CH8" s="11">
        <v>1344</v>
      </c>
      <c r="CI8" s="11">
        <v>217</v>
      </c>
      <c r="CJ8" s="11">
        <v>144</v>
      </c>
      <c r="CK8" s="11"/>
      <c r="CL8" s="11">
        <v>875</v>
      </c>
      <c r="CM8" s="11">
        <v>796</v>
      </c>
      <c r="CN8" s="11"/>
      <c r="CO8" s="11">
        <v>114</v>
      </c>
      <c r="CP8" s="11">
        <v>638</v>
      </c>
      <c r="CQ8" s="11">
        <v>642</v>
      </c>
      <c r="CR8" s="11">
        <v>331</v>
      </c>
    </row>
    <row r="9" spans="2:96" x14ac:dyDescent="0.25">
      <c r="B9" s="18" t="s">
        <v>76</v>
      </c>
      <c r="C9" s="17">
        <v>0.44045976352781602</v>
      </c>
      <c r="D9" s="17">
        <v>0.45767758834557498</v>
      </c>
      <c r="E9" s="17">
        <v>0.42416557811206501</v>
      </c>
      <c r="F9" s="17"/>
      <c r="G9" s="17">
        <v>0.57729257451927696</v>
      </c>
      <c r="H9" s="17">
        <v>0.472105039040351</v>
      </c>
      <c r="I9" s="17">
        <v>0.47827924967483398</v>
      </c>
      <c r="J9" s="17">
        <v>0.41903750947157198</v>
      </c>
      <c r="K9" s="17">
        <v>0.364348934633556</v>
      </c>
      <c r="L9" s="17">
        <v>0.37369518465566598</v>
      </c>
      <c r="M9" s="17"/>
      <c r="N9" s="17">
        <v>0.48810146314187403</v>
      </c>
      <c r="O9" s="17">
        <v>0.41791195454083002</v>
      </c>
      <c r="P9" s="17">
        <v>0.454394880237669</v>
      </c>
      <c r="Q9" s="17">
        <v>0.40180654017569101</v>
      </c>
      <c r="R9" s="17"/>
      <c r="S9" s="17">
        <v>0.51018294951177701</v>
      </c>
      <c r="T9" s="17">
        <v>0.41695107587338798</v>
      </c>
      <c r="U9" s="17">
        <v>0.43461148656842402</v>
      </c>
      <c r="V9" s="17">
        <v>0.44945539755792902</v>
      </c>
      <c r="W9" s="17">
        <v>0.39821936130086</v>
      </c>
      <c r="X9" s="17">
        <v>0.46998862635382699</v>
      </c>
      <c r="Y9" s="17">
        <v>0.44417561884176998</v>
      </c>
      <c r="Z9" s="17">
        <v>0.342086750119725</v>
      </c>
      <c r="AA9" s="17">
        <v>0.40336561400510001</v>
      </c>
      <c r="AB9" s="17">
        <v>0.40713761637436902</v>
      </c>
      <c r="AC9" s="17">
        <v>0.512209154916901</v>
      </c>
      <c r="AD9" s="17">
        <v>0.45536277153979898</v>
      </c>
      <c r="AE9" s="17"/>
      <c r="AF9" s="17">
        <v>0.43849420849409398</v>
      </c>
      <c r="AG9" s="17">
        <v>0.46847052484245399</v>
      </c>
      <c r="AH9" s="17">
        <v>0.36361130348949</v>
      </c>
      <c r="AI9" s="17">
        <v>0.56946698886839098</v>
      </c>
      <c r="AJ9" s="17">
        <v>0.39405091985403801</v>
      </c>
      <c r="AK9" s="17"/>
      <c r="AL9" s="17">
        <v>0.483138180807623</v>
      </c>
      <c r="AM9" s="17">
        <v>0.45420087794349101</v>
      </c>
      <c r="AN9" s="17">
        <v>0.45419114884001999</v>
      </c>
      <c r="AO9" s="17"/>
      <c r="AP9" s="17">
        <v>0.41420026600979998</v>
      </c>
      <c r="AQ9" s="17">
        <v>0.42257301964216498</v>
      </c>
      <c r="AR9" s="17">
        <v>0.44319254281299802</v>
      </c>
      <c r="AS9" s="17">
        <v>0.54779853418848101</v>
      </c>
      <c r="AT9" s="17">
        <v>0.37841085157221999</v>
      </c>
      <c r="AU9" s="17"/>
      <c r="AV9" s="17">
        <v>0.39572478037693698</v>
      </c>
      <c r="AW9" s="17">
        <v>0.29352322047241097</v>
      </c>
      <c r="AX9" s="17">
        <v>0.44469657798067302</v>
      </c>
      <c r="AY9" s="17">
        <v>0.33784010310114299</v>
      </c>
      <c r="AZ9" s="17">
        <v>0.431402160244241</v>
      </c>
      <c r="BA9" s="17">
        <v>0.44766431931885797</v>
      </c>
      <c r="BB9" s="17">
        <v>0.45033853445570499</v>
      </c>
      <c r="BC9" s="17">
        <v>0.44727683928123402</v>
      </c>
      <c r="BD9" s="17">
        <v>0.43116247111893702</v>
      </c>
      <c r="BE9" s="17">
        <v>0.41663871854694601</v>
      </c>
      <c r="BF9" s="17">
        <v>0.51017210763266596</v>
      </c>
      <c r="BG9" s="17">
        <v>0.48344536128656901</v>
      </c>
      <c r="BH9" s="17">
        <v>0.51134867363366698</v>
      </c>
      <c r="BI9" s="17">
        <v>0.58929969669675097</v>
      </c>
      <c r="BJ9" s="17">
        <v>0.52765862787025197</v>
      </c>
      <c r="BK9" s="17">
        <v>0.50105371598799098</v>
      </c>
      <c r="BL9" s="17"/>
      <c r="BM9" s="17">
        <v>0.54566515299343399</v>
      </c>
      <c r="BN9" s="17">
        <v>0.42175703997346498</v>
      </c>
      <c r="BO9" s="17">
        <v>0.37751128674517898</v>
      </c>
      <c r="BP9" s="17">
        <v>0.40897978924176598</v>
      </c>
      <c r="BQ9" s="17">
        <v>0.41589602157220401</v>
      </c>
      <c r="BR9" s="17">
        <v>0.447499669651239</v>
      </c>
      <c r="BS9" s="17"/>
      <c r="BT9" s="17">
        <v>0.48414142998120502</v>
      </c>
      <c r="BU9" s="17">
        <v>0.37380677561523001</v>
      </c>
      <c r="BV9" s="17"/>
      <c r="BW9" s="17">
        <v>0.91987459608805999</v>
      </c>
      <c r="BX9" s="17">
        <v>4.5540244379661199E-2</v>
      </c>
      <c r="BY9" s="17"/>
      <c r="BZ9" s="17">
        <v>0.428862203118267</v>
      </c>
      <c r="CA9" s="17">
        <v>0.50270183786861</v>
      </c>
      <c r="CB9" s="17" t="s">
        <v>131</v>
      </c>
      <c r="CC9" s="17"/>
      <c r="CD9" s="17">
        <v>0.44566188405899299</v>
      </c>
      <c r="CE9" s="17">
        <v>0.37981622244660601</v>
      </c>
      <c r="CF9" s="17">
        <v>0.35746361014367101</v>
      </c>
      <c r="CG9" s="17"/>
      <c r="CH9" s="17">
        <v>0.45777734498199701</v>
      </c>
      <c r="CI9" s="17">
        <v>0.35967943363805799</v>
      </c>
      <c r="CJ9" s="17">
        <v>0.43929763400955602</v>
      </c>
      <c r="CK9" s="17"/>
      <c r="CL9" s="17">
        <v>0.454933122879353</v>
      </c>
      <c r="CM9" s="17">
        <v>0.43070819252242498</v>
      </c>
      <c r="CN9" s="17"/>
      <c r="CO9" s="17">
        <v>0.57600385476194305</v>
      </c>
      <c r="CP9" s="17">
        <v>0.44761512661378799</v>
      </c>
      <c r="CQ9" s="17">
        <v>0.41399117400546698</v>
      </c>
      <c r="CR9" s="17">
        <v>0.43114737103298301</v>
      </c>
    </row>
    <row r="10" spans="2:96" x14ac:dyDescent="0.25">
      <c r="B10" s="18" t="s">
        <v>77</v>
      </c>
      <c r="C10" s="17">
        <v>0.47229225432414901</v>
      </c>
      <c r="D10" s="17">
        <v>0.477160817558821</v>
      </c>
      <c r="E10" s="17">
        <v>0.467974351892535</v>
      </c>
      <c r="F10" s="17"/>
      <c r="G10" s="17">
        <v>0.33719789087086799</v>
      </c>
      <c r="H10" s="17">
        <v>0.40438980401304497</v>
      </c>
      <c r="I10" s="17">
        <v>0.42517827039608802</v>
      </c>
      <c r="J10" s="17">
        <v>0.51755388953803205</v>
      </c>
      <c r="K10" s="17">
        <v>0.54745459519478001</v>
      </c>
      <c r="L10" s="17">
        <v>0.55436761285897596</v>
      </c>
      <c r="M10" s="17"/>
      <c r="N10" s="17">
        <v>0.46014661965150899</v>
      </c>
      <c r="O10" s="17">
        <v>0.51461648779964897</v>
      </c>
      <c r="P10" s="17">
        <v>0.44558970258675601</v>
      </c>
      <c r="Q10" s="17">
        <v>0.46197549473917299</v>
      </c>
      <c r="R10" s="17"/>
      <c r="S10" s="17">
        <v>0.40170711742027698</v>
      </c>
      <c r="T10" s="17">
        <v>0.50961973813468797</v>
      </c>
      <c r="U10" s="17">
        <v>0.49323717390375499</v>
      </c>
      <c r="V10" s="17">
        <v>0.453933910076944</v>
      </c>
      <c r="W10" s="17">
        <v>0.49194324275252199</v>
      </c>
      <c r="X10" s="17">
        <v>0.450861828847128</v>
      </c>
      <c r="Y10" s="17">
        <v>0.45114875843792701</v>
      </c>
      <c r="Z10" s="17">
        <v>0.53180306779994801</v>
      </c>
      <c r="AA10" s="17">
        <v>0.51321306029428504</v>
      </c>
      <c r="AB10" s="17">
        <v>0.52897262879207796</v>
      </c>
      <c r="AC10" s="17">
        <v>0.42178161196430902</v>
      </c>
      <c r="AD10" s="17">
        <v>0.39188428123866398</v>
      </c>
      <c r="AE10" s="17"/>
      <c r="AF10" s="17">
        <v>0.48702213254091298</v>
      </c>
      <c r="AG10" s="17">
        <v>0.46219725308097698</v>
      </c>
      <c r="AH10" s="17">
        <v>0.57797109905146804</v>
      </c>
      <c r="AI10" s="17">
        <v>0.43053301113160902</v>
      </c>
      <c r="AJ10" s="17">
        <v>0.44599159294761698</v>
      </c>
      <c r="AK10" s="17"/>
      <c r="AL10" s="17">
        <v>0.44442973568212002</v>
      </c>
      <c r="AM10" s="17">
        <v>0.46565126918255201</v>
      </c>
      <c r="AN10" s="17">
        <v>0.51018024998981804</v>
      </c>
      <c r="AO10" s="17"/>
      <c r="AP10" s="17">
        <v>0.48137724420665401</v>
      </c>
      <c r="AQ10" s="17">
        <v>0.488155692510155</v>
      </c>
      <c r="AR10" s="17">
        <v>0.46949181476080698</v>
      </c>
      <c r="AS10" s="17">
        <v>0.402127115779783</v>
      </c>
      <c r="AT10" s="17">
        <v>0.50051833901578602</v>
      </c>
      <c r="AU10" s="17"/>
      <c r="AV10" s="17">
        <v>0</v>
      </c>
      <c r="AW10" s="17">
        <v>0.55555679018900594</v>
      </c>
      <c r="AX10" s="17">
        <v>0.43886868173593102</v>
      </c>
      <c r="AY10" s="17">
        <v>0.55350611463717103</v>
      </c>
      <c r="AZ10" s="17">
        <v>0.45588584778368901</v>
      </c>
      <c r="BA10" s="17">
        <v>0.47556910792823198</v>
      </c>
      <c r="BB10" s="17">
        <v>0.47539257427602299</v>
      </c>
      <c r="BC10" s="17">
        <v>0.49180488324616001</v>
      </c>
      <c r="BD10" s="17">
        <v>0.51267100700805102</v>
      </c>
      <c r="BE10" s="17">
        <v>0.53032548243510003</v>
      </c>
      <c r="BF10" s="17">
        <v>0.39817637496292801</v>
      </c>
      <c r="BG10" s="17">
        <v>0.47261200106080198</v>
      </c>
      <c r="BH10" s="17">
        <v>0.43374973372778097</v>
      </c>
      <c r="BI10" s="17">
        <v>0.37040794207398903</v>
      </c>
      <c r="BJ10" s="17">
        <v>0.39847422002420602</v>
      </c>
      <c r="BK10" s="17">
        <v>0.46582652201737001</v>
      </c>
      <c r="BL10" s="17"/>
      <c r="BM10" s="17">
        <v>0.37479723110567498</v>
      </c>
      <c r="BN10" s="17">
        <v>0.49441539544510599</v>
      </c>
      <c r="BO10" s="17">
        <v>0.48092360249607602</v>
      </c>
      <c r="BP10" s="17">
        <v>0.509141833488296</v>
      </c>
      <c r="BQ10" s="17">
        <v>0.52296290266435597</v>
      </c>
      <c r="BR10" s="17">
        <v>0.48303606620115502</v>
      </c>
      <c r="BS10" s="17"/>
      <c r="BT10" s="17">
        <v>0.442123759661258</v>
      </c>
      <c r="BU10" s="17">
        <v>0.52560968357642202</v>
      </c>
      <c r="BV10" s="17"/>
      <c r="BW10" s="17">
        <v>6.5176004050198105E-2</v>
      </c>
      <c r="BX10" s="17">
        <v>0.95171830881874797</v>
      </c>
      <c r="BY10" s="17"/>
      <c r="BZ10" s="17">
        <v>0.48294265617548399</v>
      </c>
      <c r="CA10" s="17">
        <v>0.41513341398352899</v>
      </c>
      <c r="CB10" s="17" t="s">
        <v>131</v>
      </c>
      <c r="CC10" s="17"/>
      <c r="CD10" s="17">
        <v>0.48194368530563098</v>
      </c>
      <c r="CE10" s="17">
        <v>0.46239158330510499</v>
      </c>
      <c r="CF10" s="17">
        <v>0.52726397173809803</v>
      </c>
      <c r="CG10" s="17"/>
      <c r="CH10" s="17">
        <v>0.471289142777989</v>
      </c>
      <c r="CI10" s="17">
        <v>0.49294137232542901</v>
      </c>
      <c r="CJ10" s="17">
        <v>0.44723441311723999</v>
      </c>
      <c r="CK10" s="17"/>
      <c r="CL10" s="17">
        <v>0.49606658010744398</v>
      </c>
      <c r="CM10" s="17">
        <v>0.45269829290295299</v>
      </c>
      <c r="CN10" s="17"/>
      <c r="CO10" s="17">
        <v>0.37128951972846902</v>
      </c>
      <c r="CP10" s="17">
        <v>0.49029895798221501</v>
      </c>
      <c r="CQ10" s="17">
        <v>0.49258326116472201</v>
      </c>
      <c r="CR10" s="17">
        <v>0.43310314329324201</v>
      </c>
    </row>
    <row r="11" spans="2:96" x14ac:dyDescent="0.25">
      <c r="B11" s="18" t="s">
        <v>127</v>
      </c>
      <c r="C11" s="17">
        <v>4.7494329849192699E-3</v>
      </c>
      <c r="D11" s="17">
        <v>7.04999565837236E-3</v>
      </c>
      <c r="E11" s="17">
        <v>2.56167808576315E-3</v>
      </c>
      <c r="F11" s="17"/>
      <c r="G11" s="17">
        <v>1.5359907203026799E-2</v>
      </c>
      <c r="H11" s="17">
        <v>1.04272781366904E-2</v>
      </c>
      <c r="I11" s="17">
        <v>0</v>
      </c>
      <c r="J11" s="17">
        <v>0</v>
      </c>
      <c r="K11" s="17">
        <v>0</v>
      </c>
      <c r="L11" s="17">
        <v>4.7940242537227902E-3</v>
      </c>
      <c r="M11" s="17"/>
      <c r="N11" s="17">
        <v>2.4314430354247301E-3</v>
      </c>
      <c r="O11" s="17">
        <v>2.3747712855938501E-3</v>
      </c>
      <c r="P11" s="17">
        <v>5.4364833324348502E-3</v>
      </c>
      <c r="Q11" s="17">
        <v>9.2107095994317292E-3</v>
      </c>
      <c r="R11" s="17"/>
      <c r="S11" s="17">
        <v>4.7870658755148898E-3</v>
      </c>
      <c r="T11" s="17">
        <v>4.2896315541421101E-3</v>
      </c>
      <c r="U11" s="17">
        <v>1.19343301252049E-2</v>
      </c>
      <c r="V11" s="17">
        <v>0</v>
      </c>
      <c r="W11" s="17">
        <v>0</v>
      </c>
      <c r="X11" s="17">
        <v>8.4006791586741705E-3</v>
      </c>
      <c r="Y11" s="17">
        <v>1.38369403602564E-2</v>
      </c>
      <c r="Z11" s="17">
        <v>0</v>
      </c>
      <c r="AA11" s="17">
        <v>6.41910643862003E-3</v>
      </c>
      <c r="AB11" s="17">
        <v>0</v>
      </c>
      <c r="AC11" s="17">
        <v>0</v>
      </c>
      <c r="AD11" s="17">
        <v>0</v>
      </c>
      <c r="AE11" s="17"/>
      <c r="AF11" s="17">
        <v>6.6227961688164897E-3</v>
      </c>
      <c r="AG11" s="17">
        <v>2.3111670708592701E-3</v>
      </c>
      <c r="AH11" s="17">
        <v>0</v>
      </c>
      <c r="AI11" s="17">
        <v>0</v>
      </c>
      <c r="AJ11" s="17">
        <v>7.71446732938251E-3</v>
      </c>
      <c r="AK11" s="17"/>
      <c r="AL11" s="17">
        <v>7.60614010246842E-3</v>
      </c>
      <c r="AM11" s="17">
        <v>1.9160311753613499E-3</v>
      </c>
      <c r="AN11" s="17">
        <v>0</v>
      </c>
      <c r="AO11" s="17"/>
      <c r="AP11" s="17">
        <v>2.10814576162418E-3</v>
      </c>
      <c r="AQ11" s="17">
        <v>8.3990406220553898E-3</v>
      </c>
      <c r="AR11" s="17">
        <v>2.53750427813231E-3</v>
      </c>
      <c r="AS11" s="17">
        <v>0</v>
      </c>
      <c r="AT11" s="17">
        <v>5.8139961677558402E-2</v>
      </c>
      <c r="AU11" s="17"/>
      <c r="AV11" s="17">
        <v>0</v>
      </c>
      <c r="AW11" s="17">
        <v>3.1730674030943103E-2</v>
      </c>
      <c r="AX11" s="17">
        <v>0</v>
      </c>
      <c r="AY11" s="17">
        <v>0</v>
      </c>
      <c r="AZ11" s="17">
        <v>0</v>
      </c>
      <c r="BA11" s="17">
        <v>4.2966697078601996E-3</v>
      </c>
      <c r="BB11" s="17">
        <v>0</v>
      </c>
      <c r="BC11" s="17">
        <v>0</v>
      </c>
      <c r="BD11" s="17">
        <v>1.7891788465297698E-2</v>
      </c>
      <c r="BE11" s="17">
        <v>0</v>
      </c>
      <c r="BF11" s="17">
        <v>0</v>
      </c>
      <c r="BG11" s="17">
        <v>0</v>
      </c>
      <c r="BH11" s="17">
        <v>0</v>
      </c>
      <c r="BI11" s="17">
        <v>0</v>
      </c>
      <c r="BJ11" s="17">
        <v>2.7663724443492299E-2</v>
      </c>
      <c r="BK11" s="17">
        <v>0</v>
      </c>
      <c r="BL11" s="17"/>
      <c r="BM11" s="17">
        <v>3.078138685744E-3</v>
      </c>
      <c r="BN11" s="17">
        <v>8.3203576557536497E-3</v>
      </c>
      <c r="BO11" s="17">
        <v>4.0805498503249998E-3</v>
      </c>
      <c r="BP11" s="17">
        <v>3.1132417287894399E-3</v>
      </c>
      <c r="BQ11" s="17">
        <v>0</v>
      </c>
      <c r="BR11" s="17">
        <v>8.5631626212092707E-3</v>
      </c>
      <c r="BS11" s="17"/>
      <c r="BT11" s="17">
        <v>5.4404095308119198E-3</v>
      </c>
      <c r="BU11" s="17">
        <v>1.3986792274373299E-3</v>
      </c>
      <c r="BV11" s="17"/>
      <c r="BW11" s="17">
        <v>0</v>
      </c>
      <c r="BX11" s="17">
        <v>0</v>
      </c>
      <c r="BY11" s="17"/>
      <c r="BZ11" s="17">
        <v>3.0298503455915798E-3</v>
      </c>
      <c r="CA11" s="17">
        <v>1.3978131667449999E-2</v>
      </c>
      <c r="CB11" s="17" t="s">
        <v>131</v>
      </c>
      <c r="CC11" s="17"/>
      <c r="CD11" s="17">
        <v>2.8518526589574001E-3</v>
      </c>
      <c r="CE11" s="17">
        <v>0</v>
      </c>
      <c r="CF11" s="17">
        <v>0</v>
      </c>
      <c r="CG11" s="17"/>
      <c r="CH11" s="17">
        <v>5.3013050114309101E-3</v>
      </c>
      <c r="CI11" s="17">
        <v>0</v>
      </c>
      <c r="CJ11" s="17">
        <v>0</v>
      </c>
      <c r="CK11" s="17"/>
      <c r="CL11" s="17">
        <v>4.5336170409567902E-3</v>
      </c>
      <c r="CM11" s="17">
        <v>5.3212830437621601E-3</v>
      </c>
      <c r="CN11" s="17"/>
      <c r="CO11" s="17">
        <v>2.47133988042968E-2</v>
      </c>
      <c r="CP11" s="17">
        <v>2.0141173274333501E-3</v>
      </c>
      <c r="CQ11" s="17">
        <v>4.4964325888902801E-3</v>
      </c>
      <c r="CR11" s="17">
        <v>3.6112226837753301E-3</v>
      </c>
    </row>
    <row r="12" spans="2:96" x14ac:dyDescent="0.25">
      <c r="B12" s="18" t="s">
        <v>121</v>
      </c>
      <c r="C12" s="19">
        <v>8.2498549163115803E-2</v>
      </c>
      <c r="D12" s="19">
        <v>5.8111598437231599E-2</v>
      </c>
      <c r="E12" s="19">
        <v>0.105298391909637</v>
      </c>
      <c r="F12" s="19"/>
      <c r="G12" s="19">
        <v>7.0149627406827605E-2</v>
      </c>
      <c r="H12" s="19">
        <v>0.113077878809914</v>
      </c>
      <c r="I12" s="19">
        <v>9.6542479929077898E-2</v>
      </c>
      <c r="J12" s="19">
        <v>6.3408600990395594E-2</v>
      </c>
      <c r="K12" s="19">
        <v>8.8196470171664099E-2</v>
      </c>
      <c r="L12" s="19">
        <v>6.7143178231634904E-2</v>
      </c>
      <c r="M12" s="19"/>
      <c r="N12" s="19">
        <v>4.9320474171192598E-2</v>
      </c>
      <c r="O12" s="19">
        <v>6.5096786373927004E-2</v>
      </c>
      <c r="P12" s="19">
        <v>9.4578933843140894E-2</v>
      </c>
      <c r="Q12" s="19">
        <v>0.12700725548570499</v>
      </c>
      <c r="R12" s="19"/>
      <c r="S12" s="19">
        <v>8.3322867192430802E-2</v>
      </c>
      <c r="T12" s="19">
        <v>6.9139554437780998E-2</v>
      </c>
      <c r="U12" s="19">
        <v>6.02170094026169E-2</v>
      </c>
      <c r="V12" s="19">
        <v>9.6610692365127496E-2</v>
      </c>
      <c r="W12" s="19">
        <v>0.109837395946618</v>
      </c>
      <c r="X12" s="19">
        <v>7.0748865640371E-2</v>
      </c>
      <c r="Y12" s="19">
        <v>9.0838682360046594E-2</v>
      </c>
      <c r="Z12" s="19">
        <v>0.12611018208032701</v>
      </c>
      <c r="AA12" s="19">
        <v>7.7002219261994895E-2</v>
      </c>
      <c r="AB12" s="19">
        <v>6.38897548335529E-2</v>
      </c>
      <c r="AC12" s="19">
        <v>6.6009233118790603E-2</v>
      </c>
      <c r="AD12" s="19">
        <v>0.15275294722153701</v>
      </c>
      <c r="AE12" s="19"/>
      <c r="AF12" s="19">
        <v>6.7860862796176202E-2</v>
      </c>
      <c r="AG12" s="19">
        <v>6.7021055005709707E-2</v>
      </c>
      <c r="AH12" s="19">
        <v>5.8417597459041702E-2</v>
      </c>
      <c r="AI12" s="19">
        <v>0</v>
      </c>
      <c r="AJ12" s="19">
        <v>0.15224301986896299</v>
      </c>
      <c r="AK12" s="19"/>
      <c r="AL12" s="19">
        <v>6.4825943407788994E-2</v>
      </c>
      <c r="AM12" s="19">
        <v>7.82318216985948E-2</v>
      </c>
      <c r="AN12" s="19">
        <v>3.5628601170161901E-2</v>
      </c>
      <c r="AO12" s="19"/>
      <c r="AP12" s="19">
        <v>0.10231434402192199</v>
      </c>
      <c r="AQ12" s="19">
        <v>8.0872247225624805E-2</v>
      </c>
      <c r="AR12" s="19">
        <v>8.4778138148063106E-2</v>
      </c>
      <c r="AS12" s="19">
        <v>5.0074350031736201E-2</v>
      </c>
      <c r="AT12" s="19">
        <v>6.2930847734434997E-2</v>
      </c>
      <c r="AU12" s="19"/>
      <c r="AV12" s="19">
        <v>0.60427521962306296</v>
      </c>
      <c r="AW12" s="19">
        <v>0.11918931530764</v>
      </c>
      <c r="AX12" s="19">
        <v>0.116434740283396</v>
      </c>
      <c r="AY12" s="19">
        <v>0.108653782261686</v>
      </c>
      <c r="AZ12" s="19">
        <v>0.11271199197207001</v>
      </c>
      <c r="BA12" s="19">
        <v>7.2469903045049799E-2</v>
      </c>
      <c r="BB12" s="19">
        <v>7.4268891268272103E-2</v>
      </c>
      <c r="BC12" s="19">
        <v>6.0918277472605899E-2</v>
      </c>
      <c r="BD12" s="19">
        <v>3.8274733407714201E-2</v>
      </c>
      <c r="BE12" s="19">
        <v>5.3035799017953099E-2</v>
      </c>
      <c r="BF12" s="19">
        <v>9.1651517404405206E-2</v>
      </c>
      <c r="BG12" s="19">
        <v>4.3942637652629103E-2</v>
      </c>
      <c r="BH12" s="19">
        <v>5.49015926385528E-2</v>
      </c>
      <c r="BI12" s="19">
        <v>4.02923612292602E-2</v>
      </c>
      <c r="BJ12" s="19">
        <v>4.6203427662049698E-2</v>
      </c>
      <c r="BK12" s="19">
        <v>3.3119761994638799E-2</v>
      </c>
      <c r="BL12" s="19"/>
      <c r="BM12" s="19">
        <v>7.6459477215146607E-2</v>
      </c>
      <c r="BN12" s="19">
        <v>7.5507206925674905E-2</v>
      </c>
      <c r="BO12" s="19">
        <v>0.13748456090842101</v>
      </c>
      <c r="BP12" s="19">
        <v>7.8765135541148404E-2</v>
      </c>
      <c r="BQ12" s="19">
        <v>6.1141075763439703E-2</v>
      </c>
      <c r="BR12" s="19">
        <v>6.0901101526396398E-2</v>
      </c>
      <c r="BS12" s="19"/>
      <c r="BT12" s="19">
        <v>6.8294400826725304E-2</v>
      </c>
      <c r="BU12" s="19">
        <v>9.9184861580910902E-2</v>
      </c>
      <c r="BV12" s="19"/>
      <c r="BW12" s="19">
        <v>1.4949399861742299E-2</v>
      </c>
      <c r="BX12" s="19">
        <v>2.7414468015905199E-3</v>
      </c>
      <c r="BY12" s="19"/>
      <c r="BZ12" s="19">
        <v>8.5165290360657606E-2</v>
      </c>
      <c r="CA12" s="19">
        <v>6.8186616480411702E-2</v>
      </c>
      <c r="CB12" s="19" t="s">
        <v>131</v>
      </c>
      <c r="CC12" s="19"/>
      <c r="CD12" s="19">
        <v>6.9542577976418496E-2</v>
      </c>
      <c r="CE12" s="19">
        <v>0.157792194248288</v>
      </c>
      <c r="CF12" s="19">
        <v>0.115272418118231</v>
      </c>
      <c r="CG12" s="19"/>
      <c r="CH12" s="19">
        <v>6.5632207228583303E-2</v>
      </c>
      <c r="CI12" s="19">
        <v>0.14737919403651301</v>
      </c>
      <c r="CJ12" s="19">
        <v>0.11346795287320401</v>
      </c>
      <c r="CK12" s="19"/>
      <c r="CL12" s="19">
        <v>4.4466679972246202E-2</v>
      </c>
      <c r="CM12" s="19">
        <v>0.11127223153085999</v>
      </c>
      <c r="CN12" s="19"/>
      <c r="CO12" s="19">
        <v>2.7993226705291099E-2</v>
      </c>
      <c r="CP12" s="19">
        <v>6.00717980765645E-2</v>
      </c>
      <c r="CQ12" s="19">
        <v>8.8929132240920097E-2</v>
      </c>
      <c r="CR12" s="19">
        <v>0.13213826299</v>
      </c>
    </row>
    <row r="13" spans="2:96" x14ac:dyDescent="0.25">
      <c r="B13" s="16" t="s">
        <v>135</v>
      </c>
    </row>
    <row r="14" spans="2:96" x14ac:dyDescent="0.25">
      <c r="B14" t="s">
        <v>124</v>
      </c>
    </row>
    <row r="15" spans="2:96" x14ac:dyDescent="0.25">
      <c r="B15" t="s">
        <v>125</v>
      </c>
    </row>
    <row r="17" spans="2:2" x14ac:dyDescent="0.25">
      <c r="B17"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R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136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76</v>
      </c>
      <c r="C9" s="17">
        <v>0.59233573637244397</v>
      </c>
      <c r="D9" s="17">
        <v>0.599302349719261</v>
      </c>
      <c r="E9" s="17">
        <v>0.58647925630089603</v>
      </c>
      <c r="F9" s="17"/>
      <c r="G9" s="17">
        <v>0.65108250704618797</v>
      </c>
      <c r="H9" s="17">
        <v>0.60522410513201796</v>
      </c>
      <c r="I9" s="17">
        <v>0.56571710202395997</v>
      </c>
      <c r="J9" s="17">
        <v>0.58039589033898398</v>
      </c>
      <c r="K9" s="17">
        <v>0.54432471437920005</v>
      </c>
      <c r="L9" s="17">
        <v>0.60636428329799696</v>
      </c>
      <c r="M9" s="17"/>
      <c r="N9" s="17">
        <v>0.60658435404172495</v>
      </c>
      <c r="O9" s="17">
        <v>0.57836919562556799</v>
      </c>
      <c r="P9" s="17">
        <v>0.60692230348537402</v>
      </c>
      <c r="Q9" s="17">
        <v>0.580502906652408</v>
      </c>
      <c r="R9" s="17"/>
      <c r="S9" s="17">
        <v>0.60314726401776697</v>
      </c>
      <c r="T9" s="17">
        <v>0.58238237320268504</v>
      </c>
      <c r="U9" s="17">
        <v>0.59856815889882498</v>
      </c>
      <c r="V9" s="17">
        <v>0.66343497872295698</v>
      </c>
      <c r="W9" s="17">
        <v>0.60454828854868103</v>
      </c>
      <c r="X9" s="17">
        <v>0.58850664212167703</v>
      </c>
      <c r="Y9" s="17">
        <v>0.65089295113687895</v>
      </c>
      <c r="Z9" s="17">
        <v>0.59712647916850203</v>
      </c>
      <c r="AA9" s="17">
        <v>0.57889780570293803</v>
      </c>
      <c r="AB9" s="17">
        <v>0.57271472884788799</v>
      </c>
      <c r="AC9" s="17">
        <v>0.611753249693894</v>
      </c>
      <c r="AD9" s="17">
        <v>0.250748288409888</v>
      </c>
      <c r="AE9" s="17"/>
      <c r="AF9" s="17">
        <v>0.58833838239059</v>
      </c>
      <c r="AG9" s="17">
        <v>0.65202492733169204</v>
      </c>
      <c r="AH9" s="17">
        <v>0.61914719339051505</v>
      </c>
      <c r="AI9" s="17">
        <v>0.64979022483513105</v>
      </c>
      <c r="AJ9" s="17">
        <v>0.51845387532755904</v>
      </c>
      <c r="AK9" s="17"/>
      <c r="AL9" s="17">
        <v>0.60133122420311602</v>
      </c>
      <c r="AM9" s="17">
        <v>0.64708164758602205</v>
      </c>
      <c r="AN9" s="17">
        <v>0.64676298957628198</v>
      </c>
      <c r="AO9" s="17"/>
      <c r="AP9" s="17">
        <v>0.56383553417367205</v>
      </c>
      <c r="AQ9" s="17">
        <v>0.58746781238725398</v>
      </c>
      <c r="AR9" s="17">
        <v>0.58225707663329596</v>
      </c>
      <c r="AS9" s="17">
        <v>0.67704972926032903</v>
      </c>
      <c r="AT9" s="17">
        <v>0.58303272693814201</v>
      </c>
      <c r="AU9" s="17"/>
      <c r="AV9" s="17">
        <v>0.29675421951939701</v>
      </c>
      <c r="AW9" s="17">
        <v>0.52303978389512396</v>
      </c>
      <c r="AX9" s="17">
        <v>0.582896842083099</v>
      </c>
      <c r="AY9" s="17">
        <v>0.56371748096864704</v>
      </c>
      <c r="AZ9" s="17">
        <v>0.58066315123192702</v>
      </c>
      <c r="BA9" s="17">
        <v>0.559728270786362</v>
      </c>
      <c r="BB9" s="17">
        <v>0.56660500084855903</v>
      </c>
      <c r="BC9" s="17">
        <v>0.55214616662444405</v>
      </c>
      <c r="BD9" s="17">
        <v>0.62152281429980605</v>
      </c>
      <c r="BE9" s="17">
        <v>0.65153861053548601</v>
      </c>
      <c r="BF9" s="17">
        <v>0.65251529115086104</v>
      </c>
      <c r="BG9" s="17">
        <v>0.60943938370847905</v>
      </c>
      <c r="BH9" s="17">
        <v>0.61624299656367798</v>
      </c>
      <c r="BI9" s="17">
        <v>0.59867761333097202</v>
      </c>
      <c r="BJ9" s="17">
        <v>0.709282330694051</v>
      </c>
      <c r="BK9" s="17">
        <v>0.76618102814585698</v>
      </c>
      <c r="BL9" s="17"/>
      <c r="BM9" s="17">
        <v>0.60242681699885803</v>
      </c>
      <c r="BN9" s="17">
        <v>0.59453275085768498</v>
      </c>
      <c r="BO9" s="17">
        <v>0.60213985629507605</v>
      </c>
      <c r="BP9" s="17">
        <v>0.61792169718455903</v>
      </c>
      <c r="BQ9" s="17">
        <v>0.58481544786390205</v>
      </c>
      <c r="BR9" s="17">
        <v>0.44048644453602198</v>
      </c>
      <c r="BS9" s="17"/>
      <c r="BT9" s="17">
        <v>1</v>
      </c>
      <c r="BU9" s="17">
        <v>0</v>
      </c>
      <c r="BV9" s="17"/>
      <c r="BW9" s="17">
        <v>0.66259485599807799</v>
      </c>
      <c r="BX9" s="17">
        <v>0.56773340038241904</v>
      </c>
      <c r="BY9" s="17"/>
      <c r="BZ9" s="17">
        <v>0.60585440382274203</v>
      </c>
      <c r="CA9" s="17">
        <v>0.50476434349516797</v>
      </c>
      <c r="CB9" s="17">
        <v>0.62144973916157498</v>
      </c>
      <c r="CC9" s="17"/>
      <c r="CD9" s="17">
        <v>0.60598475120296302</v>
      </c>
      <c r="CE9" s="17">
        <v>0.68845630595145502</v>
      </c>
      <c r="CF9" s="17">
        <v>0.49056350987640601</v>
      </c>
      <c r="CG9" s="17"/>
      <c r="CH9" s="17">
        <v>0.59532999893969896</v>
      </c>
      <c r="CI9" s="17">
        <v>0.65619773167212303</v>
      </c>
      <c r="CJ9" s="17">
        <v>0.47413553015661902</v>
      </c>
      <c r="CK9" s="17"/>
      <c r="CL9" s="17">
        <v>0.63207340417932201</v>
      </c>
      <c r="CM9" s="17">
        <v>0.56005733898899601</v>
      </c>
      <c r="CN9" s="17"/>
      <c r="CO9" s="17">
        <v>0.74322766550234998</v>
      </c>
      <c r="CP9" s="17">
        <v>0.61179671981139905</v>
      </c>
      <c r="CQ9" s="17">
        <v>0.574344120487149</v>
      </c>
      <c r="CR9" s="17">
        <v>0.53502921121287805</v>
      </c>
    </row>
    <row r="10" spans="2:96" x14ac:dyDescent="0.25">
      <c r="B10" s="18" t="s">
        <v>77</v>
      </c>
      <c r="C10" s="17">
        <v>0.39381148536525001</v>
      </c>
      <c r="D10" s="17">
        <v>0.388552153218722</v>
      </c>
      <c r="E10" s="17">
        <v>0.39792169837693803</v>
      </c>
      <c r="F10" s="17"/>
      <c r="G10" s="17">
        <v>0.324073384518205</v>
      </c>
      <c r="H10" s="17">
        <v>0.35444817052503402</v>
      </c>
      <c r="I10" s="17">
        <v>0.42511837431182897</v>
      </c>
      <c r="J10" s="17">
        <v>0.41653716333222301</v>
      </c>
      <c r="K10" s="17">
        <v>0.44884921341421802</v>
      </c>
      <c r="L10" s="17">
        <v>0.39140345718849101</v>
      </c>
      <c r="M10" s="17"/>
      <c r="N10" s="17">
        <v>0.38609535324862099</v>
      </c>
      <c r="O10" s="17">
        <v>0.40916021241073502</v>
      </c>
      <c r="P10" s="17">
        <v>0.37706370897337899</v>
      </c>
      <c r="Q10" s="17">
        <v>0.39890757643392599</v>
      </c>
      <c r="R10" s="17"/>
      <c r="S10" s="17">
        <v>0.37235967085099198</v>
      </c>
      <c r="T10" s="17">
        <v>0.40458846120958403</v>
      </c>
      <c r="U10" s="17">
        <v>0.37504292318518101</v>
      </c>
      <c r="V10" s="17">
        <v>0.32876275651259601</v>
      </c>
      <c r="W10" s="17">
        <v>0.366507487689893</v>
      </c>
      <c r="X10" s="17">
        <v>0.399159447617703</v>
      </c>
      <c r="Y10" s="17">
        <v>0.34910704886312099</v>
      </c>
      <c r="Z10" s="17">
        <v>0.39042129762316902</v>
      </c>
      <c r="AA10" s="17">
        <v>0.41611992780394602</v>
      </c>
      <c r="AB10" s="17">
        <v>0.41824146646259103</v>
      </c>
      <c r="AC10" s="17">
        <v>0.388246750306106</v>
      </c>
      <c r="AD10" s="17">
        <v>0.71832514162101202</v>
      </c>
      <c r="AE10" s="17"/>
      <c r="AF10" s="17">
        <v>0.39888876948225299</v>
      </c>
      <c r="AG10" s="17">
        <v>0.34267447821024499</v>
      </c>
      <c r="AH10" s="17">
        <v>0.37002752681302098</v>
      </c>
      <c r="AI10" s="17">
        <v>0.35020977516486901</v>
      </c>
      <c r="AJ10" s="17">
        <v>0.45332402122238402</v>
      </c>
      <c r="AK10" s="17"/>
      <c r="AL10" s="17">
        <v>0.38208560166814798</v>
      </c>
      <c r="AM10" s="17">
        <v>0.34617322275185203</v>
      </c>
      <c r="AN10" s="17">
        <v>0.33384813330989199</v>
      </c>
      <c r="AO10" s="17"/>
      <c r="AP10" s="17">
        <v>0.432058863302827</v>
      </c>
      <c r="AQ10" s="17">
        <v>0.40108211818014</v>
      </c>
      <c r="AR10" s="17">
        <v>0.39822652471550801</v>
      </c>
      <c r="AS10" s="17">
        <v>0.30622095887320899</v>
      </c>
      <c r="AT10" s="17">
        <v>0.35882731138429902</v>
      </c>
      <c r="AU10" s="17"/>
      <c r="AV10" s="17">
        <v>0.487538289644602</v>
      </c>
      <c r="AW10" s="17">
        <v>0.45803780700119301</v>
      </c>
      <c r="AX10" s="17">
        <v>0.417103157916901</v>
      </c>
      <c r="AY10" s="17">
        <v>0.41581442171306399</v>
      </c>
      <c r="AZ10" s="17">
        <v>0.39827814507086401</v>
      </c>
      <c r="BA10" s="17">
        <v>0.43189893191569001</v>
      </c>
      <c r="BB10" s="17">
        <v>0.423587899509211</v>
      </c>
      <c r="BC10" s="17">
        <v>0.44785383337555601</v>
      </c>
      <c r="BD10" s="17">
        <v>0.35689514485893897</v>
      </c>
      <c r="BE10" s="17">
        <v>0.313074702782214</v>
      </c>
      <c r="BF10" s="17">
        <v>0.34748470884913901</v>
      </c>
      <c r="BG10" s="17">
        <v>0.38014244620765603</v>
      </c>
      <c r="BH10" s="17">
        <v>0.38375700343632202</v>
      </c>
      <c r="BI10" s="17">
        <v>0.40132238666902798</v>
      </c>
      <c r="BJ10" s="17">
        <v>0.238097445639324</v>
      </c>
      <c r="BK10" s="17">
        <v>0.23381897185414299</v>
      </c>
      <c r="BL10" s="17"/>
      <c r="BM10" s="17">
        <v>0.382758858370634</v>
      </c>
      <c r="BN10" s="17">
        <v>0.39699295454133698</v>
      </c>
      <c r="BO10" s="17">
        <v>0.36597212753449199</v>
      </c>
      <c r="BP10" s="17">
        <v>0.37715059314951499</v>
      </c>
      <c r="BQ10" s="17">
        <v>0.41055543673100198</v>
      </c>
      <c r="BR10" s="17">
        <v>0.51896675090188604</v>
      </c>
      <c r="BS10" s="17"/>
      <c r="BT10" s="17">
        <v>0</v>
      </c>
      <c r="BU10" s="17">
        <v>1</v>
      </c>
      <c r="BV10" s="17"/>
      <c r="BW10" s="17">
        <v>0.32419430797594401</v>
      </c>
      <c r="BX10" s="17">
        <v>0.428342318580471</v>
      </c>
      <c r="BY10" s="17"/>
      <c r="BZ10" s="17">
        <v>0.38366399564167297</v>
      </c>
      <c r="CA10" s="17">
        <v>0.47423903582892102</v>
      </c>
      <c r="CB10" s="17">
        <v>0.36267291750589697</v>
      </c>
      <c r="CC10" s="17"/>
      <c r="CD10" s="17">
        <v>0.382830256650112</v>
      </c>
      <c r="CE10" s="17">
        <v>0.302561694426141</v>
      </c>
      <c r="CF10" s="17">
        <v>0.49839668959504502</v>
      </c>
      <c r="CG10" s="17"/>
      <c r="CH10" s="17">
        <v>0.39306248939699401</v>
      </c>
      <c r="CI10" s="17">
        <v>0.33916215679072398</v>
      </c>
      <c r="CJ10" s="17">
        <v>0.50766321200026499</v>
      </c>
      <c r="CK10" s="17"/>
      <c r="CL10" s="17">
        <v>0.35733223421021498</v>
      </c>
      <c r="CM10" s="17">
        <v>0.42778845970002</v>
      </c>
      <c r="CN10" s="17"/>
      <c r="CO10" s="17">
        <v>0.23190695498095401</v>
      </c>
      <c r="CP10" s="17">
        <v>0.37560379096979102</v>
      </c>
      <c r="CQ10" s="17">
        <v>0.40948200065629398</v>
      </c>
      <c r="CR10" s="17">
        <v>0.45723923453740301</v>
      </c>
    </row>
    <row r="11" spans="2:96" x14ac:dyDescent="0.25">
      <c r="B11" s="18" t="s">
        <v>127</v>
      </c>
      <c r="C11" s="17">
        <v>3.1468445920945498E-3</v>
      </c>
      <c r="D11" s="17">
        <v>1.2531236482293199E-3</v>
      </c>
      <c r="E11" s="17">
        <v>5.0179697862192396E-3</v>
      </c>
      <c r="F11" s="17"/>
      <c r="G11" s="17">
        <v>1.0282131288244199E-2</v>
      </c>
      <c r="H11" s="17">
        <v>7.1411893684608001E-3</v>
      </c>
      <c r="I11" s="17">
        <v>0</v>
      </c>
      <c r="J11" s="17">
        <v>0</v>
      </c>
      <c r="K11" s="17">
        <v>3.5269350126017102E-3</v>
      </c>
      <c r="L11" s="17">
        <v>0</v>
      </c>
      <c r="M11" s="17"/>
      <c r="N11" s="17">
        <v>0</v>
      </c>
      <c r="O11" s="17">
        <v>4.5969915280880498E-3</v>
      </c>
      <c r="P11" s="17">
        <v>2.9459843046269201E-3</v>
      </c>
      <c r="Q11" s="17">
        <v>5.2445549534139001E-3</v>
      </c>
      <c r="R11" s="17"/>
      <c r="S11" s="17">
        <v>8.5204829245792094E-3</v>
      </c>
      <c r="T11" s="17">
        <v>3.80751383202478E-3</v>
      </c>
      <c r="U11" s="17">
        <v>0</v>
      </c>
      <c r="V11" s="17">
        <v>0</v>
      </c>
      <c r="W11" s="17">
        <v>0</v>
      </c>
      <c r="X11" s="17">
        <v>7.1763330439068703E-3</v>
      </c>
      <c r="Y11" s="17">
        <v>0</v>
      </c>
      <c r="Z11" s="17">
        <v>0</v>
      </c>
      <c r="AA11" s="17">
        <v>0</v>
      </c>
      <c r="AB11" s="17">
        <v>9.0438046895204207E-3</v>
      </c>
      <c r="AC11" s="17">
        <v>0</v>
      </c>
      <c r="AD11" s="17">
        <v>0</v>
      </c>
      <c r="AE11" s="17"/>
      <c r="AF11" s="17">
        <v>4.9510658677289496E-3</v>
      </c>
      <c r="AG11" s="17">
        <v>2.8750368374042801E-3</v>
      </c>
      <c r="AH11" s="17">
        <v>0</v>
      </c>
      <c r="AI11" s="17">
        <v>0</v>
      </c>
      <c r="AJ11" s="17">
        <v>0</v>
      </c>
      <c r="AK11" s="17"/>
      <c r="AL11" s="17">
        <v>5.2294858830776404E-3</v>
      </c>
      <c r="AM11" s="17">
        <v>0</v>
      </c>
      <c r="AN11" s="17">
        <v>1.1014214619518301E-2</v>
      </c>
      <c r="AO11" s="17"/>
      <c r="AP11" s="17">
        <v>2.1213067851814701E-3</v>
      </c>
      <c r="AQ11" s="17">
        <v>0</v>
      </c>
      <c r="AR11" s="17">
        <v>2.3499631712382801E-3</v>
      </c>
      <c r="AS11" s="17">
        <v>1.15393069061447E-2</v>
      </c>
      <c r="AT11" s="17">
        <v>0</v>
      </c>
      <c r="AU11" s="17"/>
      <c r="AV11" s="17">
        <v>0</v>
      </c>
      <c r="AW11" s="17">
        <v>1.8922409103683799E-2</v>
      </c>
      <c r="AX11" s="17">
        <v>0</v>
      </c>
      <c r="AY11" s="17">
        <v>0</v>
      </c>
      <c r="AZ11" s="17">
        <v>0</v>
      </c>
      <c r="BA11" s="17">
        <v>0</v>
      </c>
      <c r="BB11" s="17">
        <v>4.9133230197357103E-3</v>
      </c>
      <c r="BC11" s="17">
        <v>0</v>
      </c>
      <c r="BD11" s="17">
        <v>0</v>
      </c>
      <c r="BE11" s="17">
        <v>1.14683722064027E-2</v>
      </c>
      <c r="BF11" s="17">
        <v>0</v>
      </c>
      <c r="BG11" s="17">
        <v>0</v>
      </c>
      <c r="BH11" s="17">
        <v>0</v>
      </c>
      <c r="BI11" s="17">
        <v>0</v>
      </c>
      <c r="BJ11" s="17">
        <v>2.4547230058642601E-2</v>
      </c>
      <c r="BK11" s="17">
        <v>0</v>
      </c>
      <c r="BL11" s="17"/>
      <c r="BM11" s="17">
        <v>5.3763910495758203E-3</v>
      </c>
      <c r="BN11" s="17">
        <v>1.72391604816516E-3</v>
      </c>
      <c r="BO11" s="17">
        <v>1.0464761295497499E-2</v>
      </c>
      <c r="BP11" s="17">
        <v>0</v>
      </c>
      <c r="BQ11" s="17">
        <v>0</v>
      </c>
      <c r="BR11" s="17">
        <v>0</v>
      </c>
      <c r="BS11" s="17"/>
      <c r="BT11" s="17">
        <v>0</v>
      </c>
      <c r="BU11" s="17">
        <v>0</v>
      </c>
      <c r="BV11" s="17"/>
      <c r="BW11" s="17">
        <v>3.77516598266355E-3</v>
      </c>
      <c r="BX11" s="17">
        <v>1.5706254380955401E-3</v>
      </c>
      <c r="BY11" s="17"/>
      <c r="BZ11" s="17">
        <v>3.1543242987068201E-3</v>
      </c>
      <c r="CA11" s="17">
        <v>4.36768265729742E-3</v>
      </c>
      <c r="CB11" s="17">
        <v>0</v>
      </c>
      <c r="CC11" s="17"/>
      <c r="CD11" s="17">
        <v>2.8333022154193501E-3</v>
      </c>
      <c r="CE11" s="17">
        <v>0</v>
      </c>
      <c r="CF11" s="17">
        <v>1.10398005285489E-2</v>
      </c>
      <c r="CG11" s="17"/>
      <c r="CH11" s="17">
        <v>2.3415843169786502E-3</v>
      </c>
      <c r="CI11" s="17">
        <v>0</v>
      </c>
      <c r="CJ11" s="17">
        <v>1.8201257843115701E-2</v>
      </c>
      <c r="CK11" s="17"/>
      <c r="CL11" s="17">
        <v>3.8948803922349601E-3</v>
      </c>
      <c r="CM11" s="17">
        <v>2.5660623953875999E-3</v>
      </c>
      <c r="CN11" s="17"/>
      <c r="CO11" s="17">
        <v>1.16326464330873E-2</v>
      </c>
      <c r="CP11" s="17">
        <v>3.25399504496518E-3</v>
      </c>
      <c r="CQ11" s="17">
        <v>1.73540940805413E-3</v>
      </c>
      <c r="CR11" s="17">
        <v>2.5860524734212199E-3</v>
      </c>
    </row>
    <row r="12" spans="2:96" x14ac:dyDescent="0.25">
      <c r="B12" s="18" t="s">
        <v>121</v>
      </c>
      <c r="C12" s="19">
        <v>1.0705933670210501E-2</v>
      </c>
      <c r="D12" s="19">
        <v>1.0892373413787799E-2</v>
      </c>
      <c r="E12" s="19">
        <v>1.0581075535946E-2</v>
      </c>
      <c r="F12" s="19"/>
      <c r="G12" s="19">
        <v>1.45619771473623E-2</v>
      </c>
      <c r="H12" s="19">
        <v>3.3186534974487397E-2</v>
      </c>
      <c r="I12" s="19">
        <v>9.1645236642111001E-3</v>
      </c>
      <c r="J12" s="19">
        <v>3.06694632879258E-3</v>
      </c>
      <c r="K12" s="19">
        <v>3.2991371939802999E-3</v>
      </c>
      <c r="L12" s="19">
        <v>2.2322595135117599E-3</v>
      </c>
      <c r="M12" s="19"/>
      <c r="N12" s="19">
        <v>7.3202927096547299E-3</v>
      </c>
      <c r="O12" s="19">
        <v>7.8736004356087502E-3</v>
      </c>
      <c r="P12" s="19">
        <v>1.30680032366207E-2</v>
      </c>
      <c r="Q12" s="19">
        <v>1.53449619602522E-2</v>
      </c>
      <c r="R12" s="19"/>
      <c r="S12" s="19">
        <v>1.5972582206661499E-2</v>
      </c>
      <c r="T12" s="19">
        <v>9.2216517557056309E-3</v>
      </c>
      <c r="U12" s="19">
        <v>2.6388917915993401E-2</v>
      </c>
      <c r="V12" s="19">
        <v>7.8022647644474504E-3</v>
      </c>
      <c r="W12" s="19">
        <v>2.89442237614254E-2</v>
      </c>
      <c r="X12" s="19">
        <v>5.1575772167135204E-3</v>
      </c>
      <c r="Y12" s="19">
        <v>0</v>
      </c>
      <c r="Z12" s="19">
        <v>1.2452223208329199E-2</v>
      </c>
      <c r="AA12" s="19">
        <v>4.9822664931165996E-3</v>
      </c>
      <c r="AB12" s="19">
        <v>0</v>
      </c>
      <c r="AC12" s="19">
        <v>0</v>
      </c>
      <c r="AD12" s="19">
        <v>3.09265699690996E-2</v>
      </c>
      <c r="AE12" s="19"/>
      <c r="AF12" s="19">
        <v>7.8217822594280305E-3</v>
      </c>
      <c r="AG12" s="19">
        <v>2.4255576206585199E-3</v>
      </c>
      <c r="AH12" s="19">
        <v>1.0825279796464299E-2</v>
      </c>
      <c r="AI12" s="19">
        <v>0</v>
      </c>
      <c r="AJ12" s="19">
        <v>2.82221034500569E-2</v>
      </c>
      <c r="AK12" s="19"/>
      <c r="AL12" s="19">
        <v>1.1353688245658499E-2</v>
      </c>
      <c r="AM12" s="19">
        <v>6.7451296621259703E-3</v>
      </c>
      <c r="AN12" s="19">
        <v>8.3746624943084203E-3</v>
      </c>
      <c r="AO12" s="19"/>
      <c r="AP12" s="19">
        <v>1.9842957383193801E-3</v>
      </c>
      <c r="AQ12" s="19">
        <v>1.1450069432607001E-2</v>
      </c>
      <c r="AR12" s="19">
        <v>1.71664354799578E-2</v>
      </c>
      <c r="AS12" s="19">
        <v>5.1900049603165596E-3</v>
      </c>
      <c r="AT12" s="19">
        <v>5.8139961677558402E-2</v>
      </c>
      <c r="AU12" s="19"/>
      <c r="AV12" s="19">
        <v>0.21570749083600099</v>
      </c>
      <c r="AW12" s="19">
        <v>0</v>
      </c>
      <c r="AX12" s="19">
        <v>0</v>
      </c>
      <c r="AY12" s="19">
        <v>2.0468097318289798E-2</v>
      </c>
      <c r="AZ12" s="19">
        <v>2.1058703697209101E-2</v>
      </c>
      <c r="BA12" s="19">
        <v>8.3727972979482802E-3</v>
      </c>
      <c r="BB12" s="19">
        <v>4.8937766224940796E-3</v>
      </c>
      <c r="BC12" s="19">
        <v>0</v>
      </c>
      <c r="BD12" s="19">
        <v>2.1582040841254799E-2</v>
      </c>
      <c r="BE12" s="19">
        <v>2.39183144758979E-2</v>
      </c>
      <c r="BF12" s="19">
        <v>0</v>
      </c>
      <c r="BG12" s="19">
        <v>1.04181700838645E-2</v>
      </c>
      <c r="BH12" s="19">
        <v>0</v>
      </c>
      <c r="BI12" s="19">
        <v>0</v>
      </c>
      <c r="BJ12" s="19">
        <v>2.8072993607983099E-2</v>
      </c>
      <c r="BK12" s="19">
        <v>0</v>
      </c>
      <c r="BL12" s="19"/>
      <c r="BM12" s="19">
        <v>9.4379335809321903E-3</v>
      </c>
      <c r="BN12" s="19">
        <v>6.7503785528130198E-3</v>
      </c>
      <c r="BO12" s="19">
        <v>2.1423254874934999E-2</v>
      </c>
      <c r="BP12" s="19">
        <v>4.9277096659257596E-3</v>
      </c>
      <c r="BQ12" s="19">
        <v>4.6291154050965297E-3</v>
      </c>
      <c r="BR12" s="19">
        <v>4.0546804562091698E-2</v>
      </c>
      <c r="BS12" s="19"/>
      <c r="BT12" s="19">
        <v>0</v>
      </c>
      <c r="BU12" s="19">
        <v>0</v>
      </c>
      <c r="BV12" s="19"/>
      <c r="BW12" s="19">
        <v>9.4356700433146506E-3</v>
      </c>
      <c r="BX12" s="19">
        <v>2.3536555990146301E-3</v>
      </c>
      <c r="BY12" s="19"/>
      <c r="BZ12" s="19">
        <v>7.3272762368783604E-3</v>
      </c>
      <c r="CA12" s="19">
        <v>1.6628938018612999E-2</v>
      </c>
      <c r="CB12" s="19">
        <v>1.5877343332528399E-2</v>
      </c>
      <c r="CC12" s="19"/>
      <c r="CD12" s="19">
        <v>8.3516899315058003E-3</v>
      </c>
      <c r="CE12" s="19">
        <v>8.9819996224040008E-3</v>
      </c>
      <c r="CF12" s="19">
        <v>0</v>
      </c>
      <c r="CG12" s="19"/>
      <c r="CH12" s="19">
        <v>9.2659273463282406E-3</v>
      </c>
      <c r="CI12" s="19">
        <v>4.6401115371526398E-3</v>
      </c>
      <c r="CJ12" s="19">
        <v>0</v>
      </c>
      <c r="CK12" s="19"/>
      <c r="CL12" s="19">
        <v>6.6994812182280599E-3</v>
      </c>
      <c r="CM12" s="19">
        <v>9.5881389155965096E-3</v>
      </c>
      <c r="CN12" s="19"/>
      <c r="CO12" s="19">
        <v>1.3232733083608899E-2</v>
      </c>
      <c r="CP12" s="19">
        <v>9.3454941738451893E-3</v>
      </c>
      <c r="CQ12" s="19">
        <v>1.4438469448502999E-2</v>
      </c>
      <c r="CR12" s="19">
        <v>5.1455017762979099E-3</v>
      </c>
    </row>
    <row r="13" spans="2:96" x14ac:dyDescent="0.25">
      <c r="B13" s="16"/>
    </row>
    <row r="14" spans="2:96" x14ac:dyDescent="0.25">
      <c r="B14" t="s">
        <v>124</v>
      </c>
    </row>
    <row r="15" spans="2:96" x14ac:dyDescent="0.25">
      <c r="B15" t="s">
        <v>125</v>
      </c>
    </row>
    <row r="17" spans="2:2" x14ac:dyDescent="0.25">
      <c r="B17"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CR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141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1539</v>
      </c>
      <c r="D7" s="10">
        <v>744</v>
      </c>
      <c r="E7" s="10">
        <v>793</v>
      </c>
      <c r="F7" s="10"/>
      <c r="G7" s="10">
        <v>166</v>
      </c>
      <c r="H7" s="10">
        <v>193</v>
      </c>
      <c r="I7" s="10">
        <v>274</v>
      </c>
      <c r="J7" s="10">
        <v>289</v>
      </c>
      <c r="K7" s="10">
        <v>247</v>
      </c>
      <c r="L7" s="10">
        <v>370</v>
      </c>
      <c r="M7" s="10"/>
      <c r="N7" s="10">
        <v>441</v>
      </c>
      <c r="O7" s="10">
        <v>419</v>
      </c>
      <c r="P7" s="10">
        <v>318</v>
      </c>
      <c r="Q7" s="10">
        <v>358</v>
      </c>
      <c r="R7" s="10"/>
      <c r="S7" s="10">
        <v>200</v>
      </c>
      <c r="T7" s="10">
        <v>210</v>
      </c>
      <c r="U7" s="10">
        <v>115</v>
      </c>
      <c r="V7" s="10">
        <v>140</v>
      </c>
      <c r="W7" s="10">
        <v>118</v>
      </c>
      <c r="X7" s="10">
        <v>143</v>
      </c>
      <c r="Y7" s="10">
        <v>137</v>
      </c>
      <c r="Z7" s="10">
        <v>60</v>
      </c>
      <c r="AA7" s="10">
        <v>184</v>
      </c>
      <c r="AB7" s="10">
        <v>138</v>
      </c>
      <c r="AC7" s="10">
        <v>70</v>
      </c>
      <c r="AD7" s="10">
        <v>24</v>
      </c>
      <c r="AE7" s="10"/>
      <c r="AF7" s="10">
        <v>609</v>
      </c>
      <c r="AG7" s="10">
        <v>439</v>
      </c>
      <c r="AH7" s="10">
        <v>97</v>
      </c>
      <c r="AI7" s="10">
        <v>20</v>
      </c>
      <c r="AJ7" s="10">
        <v>177</v>
      </c>
      <c r="AK7" s="10"/>
      <c r="AL7" s="10">
        <v>367</v>
      </c>
      <c r="AM7" s="10">
        <v>533</v>
      </c>
      <c r="AN7" s="10">
        <v>116</v>
      </c>
      <c r="AO7" s="10"/>
      <c r="AP7" s="10">
        <v>382</v>
      </c>
      <c r="AQ7" s="10">
        <v>361</v>
      </c>
      <c r="AR7" s="10">
        <v>380</v>
      </c>
      <c r="AS7" s="10">
        <v>151</v>
      </c>
      <c r="AT7" s="10">
        <v>24</v>
      </c>
      <c r="AU7" s="10"/>
      <c r="AV7" s="10">
        <v>4</v>
      </c>
      <c r="AW7" s="10">
        <v>61</v>
      </c>
      <c r="AX7" s="10">
        <v>111</v>
      </c>
      <c r="AY7" s="10">
        <v>111</v>
      </c>
      <c r="AZ7" s="10">
        <v>153</v>
      </c>
      <c r="BA7" s="10">
        <v>166</v>
      </c>
      <c r="BB7" s="10">
        <v>161</v>
      </c>
      <c r="BC7" s="10">
        <v>119</v>
      </c>
      <c r="BD7" s="10">
        <v>114</v>
      </c>
      <c r="BE7" s="10">
        <v>79</v>
      </c>
      <c r="BF7" s="10">
        <v>121</v>
      </c>
      <c r="BG7" s="10">
        <v>88</v>
      </c>
      <c r="BH7" s="10">
        <v>60</v>
      </c>
      <c r="BI7" s="10">
        <v>41</v>
      </c>
      <c r="BJ7" s="10">
        <v>37</v>
      </c>
      <c r="BK7" s="10">
        <v>54</v>
      </c>
      <c r="BL7" s="10"/>
      <c r="BM7" s="10">
        <v>307</v>
      </c>
      <c r="BN7" s="10">
        <v>486</v>
      </c>
      <c r="BO7" s="10">
        <v>211</v>
      </c>
      <c r="BP7" s="10">
        <v>325</v>
      </c>
      <c r="BQ7" s="10">
        <v>159</v>
      </c>
      <c r="BR7" s="10">
        <v>51</v>
      </c>
      <c r="BS7" s="10"/>
      <c r="BT7" s="10">
        <v>931</v>
      </c>
      <c r="BU7" s="10">
        <v>594</v>
      </c>
      <c r="BV7" s="10"/>
      <c r="BW7" s="10">
        <v>665</v>
      </c>
      <c r="BX7" s="10">
        <v>742</v>
      </c>
      <c r="BY7" s="10"/>
      <c r="BZ7" s="10">
        <v>1468</v>
      </c>
      <c r="CA7" s="10" t="s">
        <v>130</v>
      </c>
      <c r="CB7" s="10">
        <v>71</v>
      </c>
      <c r="CC7" s="10"/>
      <c r="CD7" s="10">
        <v>1244</v>
      </c>
      <c r="CE7" s="10">
        <v>173</v>
      </c>
      <c r="CF7" s="10">
        <v>101</v>
      </c>
      <c r="CG7" s="10"/>
      <c r="CH7" s="10">
        <v>1188</v>
      </c>
      <c r="CI7" s="10">
        <v>155</v>
      </c>
      <c r="CJ7" s="10">
        <v>105</v>
      </c>
      <c r="CK7" s="10"/>
      <c r="CL7" s="10">
        <v>792</v>
      </c>
      <c r="CM7" s="10">
        <v>702</v>
      </c>
      <c r="CN7" s="10"/>
      <c r="CO7" s="10">
        <v>102</v>
      </c>
      <c r="CP7" s="10">
        <v>588</v>
      </c>
      <c r="CQ7" s="10">
        <v>561</v>
      </c>
      <c r="CR7" s="10">
        <v>288</v>
      </c>
    </row>
    <row r="8" spans="2:96" ht="30" customHeight="1" x14ac:dyDescent="0.25">
      <c r="B8" s="11" t="s">
        <v>20</v>
      </c>
      <c r="C8" s="11">
        <v>1532</v>
      </c>
      <c r="D8" s="11">
        <v>751</v>
      </c>
      <c r="E8" s="11">
        <v>779</v>
      </c>
      <c r="F8" s="11"/>
      <c r="G8" s="11">
        <v>205</v>
      </c>
      <c r="H8" s="11">
        <v>252</v>
      </c>
      <c r="I8" s="11">
        <v>262</v>
      </c>
      <c r="J8" s="11">
        <v>268</v>
      </c>
      <c r="K8" s="11">
        <v>218</v>
      </c>
      <c r="L8" s="11">
        <v>327</v>
      </c>
      <c r="M8" s="11"/>
      <c r="N8" s="11">
        <v>416</v>
      </c>
      <c r="O8" s="11">
        <v>399</v>
      </c>
      <c r="P8" s="11">
        <v>334</v>
      </c>
      <c r="Q8" s="11">
        <v>381</v>
      </c>
      <c r="R8" s="11"/>
      <c r="S8" s="11">
        <v>209</v>
      </c>
      <c r="T8" s="11">
        <v>202</v>
      </c>
      <c r="U8" s="11">
        <v>109</v>
      </c>
      <c r="V8" s="11">
        <v>135</v>
      </c>
      <c r="W8" s="11">
        <v>113</v>
      </c>
      <c r="X8" s="11">
        <v>143</v>
      </c>
      <c r="Y8" s="11">
        <v>132</v>
      </c>
      <c r="Z8" s="11">
        <v>60</v>
      </c>
      <c r="AA8" s="11">
        <v>182</v>
      </c>
      <c r="AB8" s="11">
        <v>138</v>
      </c>
      <c r="AC8" s="11">
        <v>78</v>
      </c>
      <c r="AD8" s="11">
        <v>31</v>
      </c>
      <c r="AE8" s="11"/>
      <c r="AF8" s="11">
        <v>578</v>
      </c>
      <c r="AG8" s="11">
        <v>451</v>
      </c>
      <c r="AH8" s="11">
        <v>91</v>
      </c>
      <c r="AI8" s="11">
        <v>20</v>
      </c>
      <c r="AJ8" s="11">
        <v>181</v>
      </c>
      <c r="AK8" s="11"/>
      <c r="AL8" s="11">
        <v>354</v>
      </c>
      <c r="AM8" s="11">
        <v>545</v>
      </c>
      <c r="AN8" s="11">
        <v>112</v>
      </c>
      <c r="AO8" s="11"/>
      <c r="AP8" s="11">
        <v>373</v>
      </c>
      <c r="AQ8" s="11">
        <v>367</v>
      </c>
      <c r="AR8" s="11">
        <v>388</v>
      </c>
      <c r="AS8" s="11">
        <v>152</v>
      </c>
      <c r="AT8" s="11">
        <v>23</v>
      </c>
      <c r="AU8" s="11"/>
      <c r="AV8" s="11">
        <v>5</v>
      </c>
      <c r="AW8" s="11">
        <v>64</v>
      </c>
      <c r="AX8" s="11">
        <v>113</v>
      </c>
      <c r="AY8" s="11">
        <v>112</v>
      </c>
      <c r="AZ8" s="11">
        <v>158</v>
      </c>
      <c r="BA8" s="11">
        <v>164</v>
      </c>
      <c r="BB8" s="11">
        <v>163</v>
      </c>
      <c r="BC8" s="11">
        <v>115</v>
      </c>
      <c r="BD8" s="11">
        <v>110</v>
      </c>
      <c r="BE8" s="11">
        <v>78</v>
      </c>
      <c r="BF8" s="11">
        <v>120</v>
      </c>
      <c r="BG8" s="11">
        <v>86</v>
      </c>
      <c r="BH8" s="11">
        <v>59</v>
      </c>
      <c r="BI8" s="11">
        <v>38</v>
      </c>
      <c r="BJ8" s="11">
        <v>38</v>
      </c>
      <c r="BK8" s="11">
        <v>53</v>
      </c>
      <c r="BL8" s="11"/>
      <c r="BM8" s="11">
        <v>331</v>
      </c>
      <c r="BN8" s="11">
        <v>469</v>
      </c>
      <c r="BO8" s="11">
        <v>217</v>
      </c>
      <c r="BP8" s="11">
        <v>315</v>
      </c>
      <c r="BQ8" s="11">
        <v>148</v>
      </c>
      <c r="BR8" s="11">
        <v>52</v>
      </c>
      <c r="BS8" s="11"/>
      <c r="BT8" s="11">
        <v>930</v>
      </c>
      <c r="BU8" s="11">
        <v>586</v>
      </c>
      <c r="BV8" s="11"/>
      <c r="BW8" s="11">
        <v>674</v>
      </c>
      <c r="BX8" s="11">
        <v>722</v>
      </c>
      <c r="BY8" s="11"/>
      <c r="BZ8" s="11">
        <v>1455</v>
      </c>
      <c r="CA8" s="11" t="s">
        <v>130</v>
      </c>
      <c r="CB8" s="11">
        <v>77</v>
      </c>
      <c r="CC8" s="11"/>
      <c r="CD8" s="11">
        <v>1220</v>
      </c>
      <c r="CE8" s="11">
        <v>189</v>
      </c>
      <c r="CF8" s="11">
        <v>103</v>
      </c>
      <c r="CG8" s="11"/>
      <c r="CH8" s="11">
        <v>1158</v>
      </c>
      <c r="CI8" s="11">
        <v>169</v>
      </c>
      <c r="CJ8" s="11">
        <v>108</v>
      </c>
      <c r="CK8" s="11"/>
      <c r="CL8" s="11">
        <v>775</v>
      </c>
      <c r="CM8" s="11">
        <v>710</v>
      </c>
      <c r="CN8" s="11"/>
      <c r="CO8" s="11">
        <v>107</v>
      </c>
      <c r="CP8" s="11">
        <v>576</v>
      </c>
      <c r="CQ8" s="11">
        <v>555</v>
      </c>
      <c r="CR8" s="11">
        <v>294</v>
      </c>
    </row>
    <row r="9" spans="2:96" ht="75" x14ac:dyDescent="0.25">
      <c r="B9" s="18" t="s">
        <v>137</v>
      </c>
      <c r="C9" s="17">
        <v>0.79597992807598394</v>
      </c>
      <c r="D9" s="17">
        <v>0.80677677402652603</v>
      </c>
      <c r="E9" s="17">
        <v>0.785067586613722</v>
      </c>
      <c r="F9" s="17"/>
      <c r="G9" s="17">
        <v>0.61013940982582504</v>
      </c>
      <c r="H9" s="17">
        <v>0.80473346867811901</v>
      </c>
      <c r="I9" s="17">
        <v>0.75855043217252804</v>
      </c>
      <c r="J9" s="17">
        <v>0.78028931238155397</v>
      </c>
      <c r="K9" s="17">
        <v>0.82561405554313905</v>
      </c>
      <c r="L9" s="17">
        <v>0.92905794452495205</v>
      </c>
      <c r="M9" s="17"/>
      <c r="N9" s="17">
        <v>0.85920775395749704</v>
      </c>
      <c r="O9" s="17">
        <v>0.82467072116501206</v>
      </c>
      <c r="P9" s="17">
        <v>0.73028792268931397</v>
      </c>
      <c r="Q9" s="17">
        <v>0.75305312899899302</v>
      </c>
      <c r="R9" s="17"/>
      <c r="S9" s="17">
        <v>0.74531657489668302</v>
      </c>
      <c r="T9" s="17">
        <v>0.81927535595617296</v>
      </c>
      <c r="U9" s="17">
        <v>0.80976531895389103</v>
      </c>
      <c r="V9" s="17">
        <v>0.79898144153864104</v>
      </c>
      <c r="W9" s="17">
        <v>0.87841281860785103</v>
      </c>
      <c r="X9" s="17">
        <v>0.794856478654558</v>
      </c>
      <c r="Y9" s="17">
        <v>0.85983580263975701</v>
      </c>
      <c r="Z9" s="17">
        <v>0.84338136957552601</v>
      </c>
      <c r="AA9" s="17">
        <v>0.79147863356702897</v>
      </c>
      <c r="AB9" s="17">
        <v>0.78308329253616304</v>
      </c>
      <c r="AC9" s="17">
        <v>0.73044717689545602</v>
      </c>
      <c r="AD9" s="17">
        <v>0.51184965221393197</v>
      </c>
      <c r="AE9" s="17"/>
      <c r="AF9" s="17">
        <v>0.84521629246192898</v>
      </c>
      <c r="AG9" s="17">
        <v>0.76398774273615899</v>
      </c>
      <c r="AH9" s="17">
        <v>0.87347638594478305</v>
      </c>
      <c r="AI9" s="17">
        <v>0.85408169522075905</v>
      </c>
      <c r="AJ9" s="17">
        <v>0.72621134203558402</v>
      </c>
      <c r="AK9" s="17"/>
      <c r="AL9" s="17">
        <v>0.83827264484045205</v>
      </c>
      <c r="AM9" s="17">
        <v>0.76136805211230296</v>
      </c>
      <c r="AN9" s="17">
        <v>0.81577098588977404</v>
      </c>
      <c r="AO9" s="17"/>
      <c r="AP9" s="17">
        <v>0.77720316727484395</v>
      </c>
      <c r="AQ9" s="17">
        <v>0.77779827942535096</v>
      </c>
      <c r="AR9" s="17">
        <v>0.81395704580447703</v>
      </c>
      <c r="AS9" s="17">
        <v>0.79402851811338304</v>
      </c>
      <c r="AT9" s="17">
        <v>0.80251537112690596</v>
      </c>
      <c r="AU9" s="17"/>
      <c r="AV9" s="17">
        <v>0.81433539942063504</v>
      </c>
      <c r="AW9" s="17">
        <v>0.68969533507946101</v>
      </c>
      <c r="AX9" s="17">
        <v>0.75051342670046295</v>
      </c>
      <c r="AY9" s="17">
        <v>0.74931040006325</v>
      </c>
      <c r="AZ9" s="17">
        <v>0.801411755791821</v>
      </c>
      <c r="BA9" s="17">
        <v>0.70333871686954696</v>
      </c>
      <c r="BB9" s="17">
        <v>0.75894430414568703</v>
      </c>
      <c r="BC9" s="17">
        <v>0.84267848723830097</v>
      </c>
      <c r="BD9" s="17">
        <v>0.80069479891180595</v>
      </c>
      <c r="BE9" s="17">
        <v>0.81909297438331596</v>
      </c>
      <c r="BF9" s="17">
        <v>0.85170398587477703</v>
      </c>
      <c r="BG9" s="17">
        <v>0.86597314991642005</v>
      </c>
      <c r="BH9" s="17">
        <v>0.90582813875301404</v>
      </c>
      <c r="BI9" s="17">
        <v>0.95117557946780296</v>
      </c>
      <c r="BJ9" s="17">
        <v>0.83390782062932201</v>
      </c>
      <c r="BK9" s="17">
        <v>0.86643212137268599</v>
      </c>
      <c r="BL9" s="17"/>
      <c r="BM9" s="17">
        <v>0.71996686215333805</v>
      </c>
      <c r="BN9" s="17">
        <v>0.83241078892525799</v>
      </c>
      <c r="BO9" s="17">
        <v>0.77741056928169505</v>
      </c>
      <c r="BP9" s="17">
        <v>0.82250622657575301</v>
      </c>
      <c r="BQ9" s="17">
        <v>0.82323333881582705</v>
      </c>
      <c r="BR9" s="17">
        <v>0.79048150291899999</v>
      </c>
      <c r="BS9" s="17"/>
      <c r="BT9" s="17">
        <v>0.79512171932384501</v>
      </c>
      <c r="BU9" s="17">
        <v>0.79644191953899302</v>
      </c>
      <c r="BV9" s="17"/>
      <c r="BW9" s="17">
        <v>0.83224133036162795</v>
      </c>
      <c r="BX9" s="17">
        <v>0.78632231214958803</v>
      </c>
      <c r="BY9" s="17"/>
      <c r="BZ9" s="17">
        <v>0.80397807202141003</v>
      </c>
      <c r="CA9" s="17" t="s">
        <v>131</v>
      </c>
      <c r="CB9" s="17">
        <v>0.64496259227538699</v>
      </c>
      <c r="CC9" s="17"/>
      <c r="CD9" s="17">
        <v>1</v>
      </c>
      <c r="CE9" s="17">
        <v>0</v>
      </c>
      <c r="CF9" s="17">
        <v>0</v>
      </c>
      <c r="CG9" s="17"/>
      <c r="CH9" s="17">
        <v>0.97736367269338698</v>
      </c>
      <c r="CI9" s="17">
        <v>0.10727941721804</v>
      </c>
      <c r="CJ9" s="17">
        <v>0.15046505801590801</v>
      </c>
      <c r="CK9" s="17"/>
      <c r="CL9" s="17">
        <v>0.86249214303666399</v>
      </c>
      <c r="CM9" s="17">
        <v>0.72831343840856799</v>
      </c>
      <c r="CN9" s="17"/>
      <c r="CO9" s="17">
        <v>0.89061969230365201</v>
      </c>
      <c r="CP9" s="17">
        <v>0.85331372034743003</v>
      </c>
      <c r="CQ9" s="17">
        <v>0.76952935214791796</v>
      </c>
      <c r="CR9" s="17">
        <v>0.69910231770744402</v>
      </c>
    </row>
    <row r="10" spans="2:96" ht="30" x14ac:dyDescent="0.25">
      <c r="B10" s="18" t="s">
        <v>138</v>
      </c>
      <c r="C10" s="17">
        <v>6.7067944746274893E-2</v>
      </c>
      <c r="D10" s="17">
        <v>6.4785719530279506E-2</v>
      </c>
      <c r="E10" s="17">
        <v>6.9434099051444903E-2</v>
      </c>
      <c r="F10" s="17"/>
      <c r="G10" s="17">
        <v>0.102322164338512</v>
      </c>
      <c r="H10" s="17">
        <v>4.5743587952502503E-2</v>
      </c>
      <c r="I10" s="17">
        <v>8.9312992222315396E-2</v>
      </c>
      <c r="J10" s="17">
        <v>8.78693551298452E-2</v>
      </c>
      <c r="K10" s="17">
        <v>5.3535927594210303E-2</v>
      </c>
      <c r="L10" s="17">
        <v>3.5509264966314999E-2</v>
      </c>
      <c r="M10" s="17"/>
      <c r="N10" s="17">
        <v>5.6407689502229602E-2</v>
      </c>
      <c r="O10" s="17">
        <v>5.6081517088908198E-2</v>
      </c>
      <c r="P10" s="17">
        <v>0.10895300981070299</v>
      </c>
      <c r="Q10" s="17">
        <v>5.3986457968773799E-2</v>
      </c>
      <c r="R10" s="17"/>
      <c r="S10" s="17">
        <v>0.112822198447262</v>
      </c>
      <c r="T10" s="17">
        <v>8.3407137792388494E-2</v>
      </c>
      <c r="U10" s="17">
        <v>3.1545718911707397E-2</v>
      </c>
      <c r="V10" s="17">
        <v>7.66637521900536E-2</v>
      </c>
      <c r="W10" s="17">
        <v>5.43058785324173E-2</v>
      </c>
      <c r="X10" s="17">
        <v>6.3525996240250501E-2</v>
      </c>
      <c r="Y10" s="17">
        <v>4.0625653200690101E-2</v>
      </c>
      <c r="Z10" s="17">
        <v>4.8689537814040597E-2</v>
      </c>
      <c r="AA10" s="17">
        <v>7.3822974045174905E-2</v>
      </c>
      <c r="AB10" s="17">
        <v>4.9853802016121898E-2</v>
      </c>
      <c r="AC10" s="17">
        <v>6.0299591617685E-2</v>
      </c>
      <c r="AD10" s="17">
        <v>0</v>
      </c>
      <c r="AE10" s="17"/>
      <c r="AF10" s="17">
        <v>5.9532270851747601E-2</v>
      </c>
      <c r="AG10" s="17">
        <v>7.7201385525712901E-2</v>
      </c>
      <c r="AH10" s="17">
        <v>4.2347168088560601E-2</v>
      </c>
      <c r="AI10" s="17">
        <v>0.145918304779241</v>
      </c>
      <c r="AJ10" s="17">
        <v>8.1574078404109102E-2</v>
      </c>
      <c r="AK10" s="17"/>
      <c r="AL10" s="17">
        <v>7.0726398550364597E-2</v>
      </c>
      <c r="AM10" s="17">
        <v>6.8506209865528606E-2</v>
      </c>
      <c r="AN10" s="17">
        <v>6.71443110832807E-2</v>
      </c>
      <c r="AO10" s="17"/>
      <c r="AP10" s="17">
        <v>6.9234710753692197E-2</v>
      </c>
      <c r="AQ10" s="17">
        <v>7.7282696268050802E-2</v>
      </c>
      <c r="AR10" s="17">
        <v>4.0367545549219501E-2</v>
      </c>
      <c r="AS10" s="17">
        <v>0.12330514875597599</v>
      </c>
      <c r="AT10" s="17">
        <v>0.14392134727273301</v>
      </c>
      <c r="AU10" s="17"/>
      <c r="AV10" s="17">
        <v>0</v>
      </c>
      <c r="AW10" s="17">
        <v>0.116583356298033</v>
      </c>
      <c r="AX10" s="17">
        <v>7.8133336586474506E-2</v>
      </c>
      <c r="AY10" s="17">
        <v>5.0426560164124397E-2</v>
      </c>
      <c r="AZ10" s="17">
        <v>4.9745298950458802E-2</v>
      </c>
      <c r="BA10" s="17">
        <v>0.108694410209717</v>
      </c>
      <c r="BB10" s="17">
        <v>7.3540117425074103E-2</v>
      </c>
      <c r="BC10" s="17">
        <v>5.5090632357188397E-2</v>
      </c>
      <c r="BD10" s="17">
        <v>4.3715397743548802E-2</v>
      </c>
      <c r="BE10" s="17">
        <v>7.3237321768240105E-2</v>
      </c>
      <c r="BF10" s="17">
        <v>5.7933662294203603E-2</v>
      </c>
      <c r="BG10" s="17">
        <v>6.5816188120014205E-2</v>
      </c>
      <c r="BH10" s="17">
        <v>3.3047834943957702E-2</v>
      </c>
      <c r="BI10" s="17">
        <v>2.8097726981563501E-2</v>
      </c>
      <c r="BJ10" s="17">
        <v>6.0506280242939997E-2</v>
      </c>
      <c r="BK10" s="17">
        <v>6.8581096373070902E-2</v>
      </c>
      <c r="BL10" s="17"/>
      <c r="BM10" s="17">
        <v>8.13717917502048E-2</v>
      </c>
      <c r="BN10" s="17">
        <v>6.16217351722749E-2</v>
      </c>
      <c r="BO10" s="17">
        <v>8.6472906293854707E-2</v>
      </c>
      <c r="BP10" s="17">
        <v>4.3380519888436102E-2</v>
      </c>
      <c r="BQ10" s="17">
        <v>7.1891099008061607E-2</v>
      </c>
      <c r="BR10" s="17">
        <v>7.3940033376427003E-2</v>
      </c>
      <c r="BS10" s="17"/>
      <c r="BT10" s="17">
        <v>5.4235049731912503E-2</v>
      </c>
      <c r="BU10" s="17">
        <v>8.7364679157765704E-2</v>
      </c>
      <c r="BV10" s="17"/>
      <c r="BW10" s="17">
        <v>6.08585281446513E-2</v>
      </c>
      <c r="BX10" s="17">
        <v>7.4329695682689295E-2</v>
      </c>
      <c r="BY10" s="17"/>
      <c r="BZ10" s="17">
        <v>6.8861981071692405E-2</v>
      </c>
      <c r="CA10" s="17" t="s">
        <v>131</v>
      </c>
      <c r="CB10" s="17">
        <v>3.3193762430640303E-2</v>
      </c>
      <c r="CC10" s="17"/>
      <c r="CD10" s="17">
        <v>0</v>
      </c>
      <c r="CE10" s="17">
        <v>0</v>
      </c>
      <c r="CF10" s="17">
        <v>1</v>
      </c>
      <c r="CG10" s="17"/>
      <c r="CH10" s="17">
        <v>9.1974858593177299E-3</v>
      </c>
      <c r="CI10" s="17">
        <v>2.7421927444566702E-2</v>
      </c>
      <c r="CJ10" s="17">
        <v>0.78459976111125695</v>
      </c>
      <c r="CK10" s="17"/>
      <c r="CL10" s="17">
        <v>5.8275386214620299E-2</v>
      </c>
      <c r="CM10" s="17">
        <v>7.8236204568700604E-2</v>
      </c>
      <c r="CN10" s="17"/>
      <c r="CO10" s="17">
        <v>4.0265000484373599E-2</v>
      </c>
      <c r="CP10" s="17">
        <v>6.1889063301392398E-2</v>
      </c>
      <c r="CQ10" s="17">
        <v>6.7143039467839102E-2</v>
      </c>
      <c r="CR10" s="17">
        <v>8.68627684875177E-2</v>
      </c>
    </row>
    <row r="11" spans="2:96" ht="60" x14ac:dyDescent="0.25">
      <c r="B11" s="18" t="s">
        <v>139</v>
      </c>
      <c r="C11" s="17">
        <v>0.12353029523455</v>
      </c>
      <c r="D11" s="17">
        <v>0.112272717497591</v>
      </c>
      <c r="E11" s="17">
        <v>0.13468657485734001</v>
      </c>
      <c r="F11" s="17"/>
      <c r="G11" s="17">
        <v>0.257629594818232</v>
      </c>
      <c r="H11" s="17">
        <v>0.14952294336937899</v>
      </c>
      <c r="I11" s="17">
        <v>0.145491659058786</v>
      </c>
      <c r="J11" s="17">
        <v>0.124259494133036</v>
      </c>
      <c r="K11" s="17">
        <v>9.2472403042662202E-2</v>
      </c>
      <c r="L11" s="17">
        <v>2.1787510446805498E-2</v>
      </c>
      <c r="M11" s="17"/>
      <c r="N11" s="17">
        <v>7.5846891187057397E-2</v>
      </c>
      <c r="O11" s="17">
        <v>0.107354598863678</v>
      </c>
      <c r="P11" s="17">
        <v>0.14664503072846599</v>
      </c>
      <c r="Q11" s="17">
        <v>0.173120074443323</v>
      </c>
      <c r="R11" s="17"/>
      <c r="S11" s="17">
        <v>0.13643729413115999</v>
      </c>
      <c r="T11" s="17">
        <v>8.0158442539516095E-2</v>
      </c>
      <c r="U11" s="17">
        <v>0.13574496622252799</v>
      </c>
      <c r="V11" s="17">
        <v>0.101019624589385</v>
      </c>
      <c r="W11" s="17">
        <v>4.9661466197440503E-2</v>
      </c>
      <c r="X11" s="17">
        <v>0.13408602327726801</v>
      </c>
      <c r="Y11" s="17">
        <v>7.8372402873123095E-2</v>
      </c>
      <c r="Z11" s="17">
        <v>0.107929092610433</v>
      </c>
      <c r="AA11" s="17">
        <v>0.12978904059414301</v>
      </c>
      <c r="AB11" s="17">
        <v>0.152387503824676</v>
      </c>
      <c r="AC11" s="17">
        <v>0.18968815830368199</v>
      </c>
      <c r="AD11" s="17">
        <v>0.48815034778606797</v>
      </c>
      <c r="AE11" s="17"/>
      <c r="AF11" s="17">
        <v>8.6125988179088495E-2</v>
      </c>
      <c r="AG11" s="17">
        <v>0.14418650948938999</v>
      </c>
      <c r="AH11" s="17">
        <v>8.4176445966655994E-2</v>
      </c>
      <c r="AI11" s="17">
        <v>0</v>
      </c>
      <c r="AJ11" s="17">
        <v>0.17616431138486</v>
      </c>
      <c r="AK11" s="17"/>
      <c r="AL11" s="17">
        <v>9.1000956609182906E-2</v>
      </c>
      <c r="AM11" s="17">
        <v>0.14927493196557601</v>
      </c>
      <c r="AN11" s="17">
        <v>0.10116730417410599</v>
      </c>
      <c r="AO11" s="17"/>
      <c r="AP11" s="17">
        <v>0.13531169689668099</v>
      </c>
      <c r="AQ11" s="17">
        <v>0.135070909038842</v>
      </c>
      <c r="AR11" s="17">
        <v>0.13658442179941499</v>
      </c>
      <c r="AS11" s="17">
        <v>6.9975585658200695E-2</v>
      </c>
      <c r="AT11" s="17">
        <v>5.3563281600361098E-2</v>
      </c>
      <c r="AU11" s="17"/>
      <c r="AV11" s="17">
        <v>0</v>
      </c>
      <c r="AW11" s="17">
        <v>0.141646957781698</v>
      </c>
      <c r="AX11" s="17">
        <v>0.14672296298721199</v>
      </c>
      <c r="AY11" s="17">
        <v>0.20026303977262599</v>
      </c>
      <c r="AZ11" s="17">
        <v>0.132702054251748</v>
      </c>
      <c r="BA11" s="17">
        <v>0.17127178533259099</v>
      </c>
      <c r="BB11" s="17">
        <v>0.15545907449942001</v>
      </c>
      <c r="BC11" s="17">
        <v>9.2370851083598798E-2</v>
      </c>
      <c r="BD11" s="17">
        <v>0.13087528556935099</v>
      </c>
      <c r="BE11" s="17">
        <v>0.107669703848443</v>
      </c>
      <c r="BF11" s="17">
        <v>9.0362351831019302E-2</v>
      </c>
      <c r="BG11" s="17">
        <v>5.9006417177440401E-2</v>
      </c>
      <c r="BH11" s="17">
        <v>6.1124026303027802E-2</v>
      </c>
      <c r="BI11" s="17">
        <v>0</v>
      </c>
      <c r="BJ11" s="17">
        <v>0.105585899127738</v>
      </c>
      <c r="BK11" s="17">
        <v>6.4986782254243203E-2</v>
      </c>
      <c r="BL11" s="17"/>
      <c r="BM11" s="17">
        <v>0.19007094892718501</v>
      </c>
      <c r="BN11" s="17">
        <v>9.2916371198627806E-2</v>
      </c>
      <c r="BO11" s="17">
        <v>0.120959619943372</v>
      </c>
      <c r="BP11" s="17">
        <v>0.110304434531886</v>
      </c>
      <c r="BQ11" s="17">
        <v>9.9467349773566194E-2</v>
      </c>
      <c r="BR11" s="17">
        <v>0.13557846370457299</v>
      </c>
      <c r="BS11" s="17"/>
      <c r="BT11" s="17">
        <v>0.140190849045394</v>
      </c>
      <c r="BU11" s="17">
        <v>9.7686187994707394E-2</v>
      </c>
      <c r="BV11" s="17"/>
      <c r="BW11" s="17">
        <v>0.10168737862073</v>
      </c>
      <c r="BX11" s="17">
        <v>0.123759564586785</v>
      </c>
      <c r="BY11" s="17"/>
      <c r="BZ11" s="17">
        <v>0.11454596515665701</v>
      </c>
      <c r="CA11" s="17" t="s">
        <v>131</v>
      </c>
      <c r="CB11" s="17">
        <v>0.29316835146040399</v>
      </c>
      <c r="CC11" s="17"/>
      <c r="CD11" s="17">
        <v>0</v>
      </c>
      <c r="CE11" s="17">
        <v>1</v>
      </c>
      <c r="CF11" s="17">
        <v>0</v>
      </c>
      <c r="CG11" s="17"/>
      <c r="CH11" s="17">
        <v>1.1305531136900001E-2</v>
      </c>
      <c r="CI11" s="17">
        <v>0.85974413755742596</v>
      </c>
      <c r="CJ11" s="17">
        <v>6.4935180872835396E-2</v>
      </c>
      <c r="CK11" s="17"/>
      <c r="CL11" s="17">
        <v>6.7342981076481304E-2</v>
      </c>
      <c r="CM11" s="17">
        <v>0.180327929620232</v>
      </c>
      <c r="CN11" s="17"/>
      <c r="CO11" s="17">
        <v>6.91153072119743E-2</v>
      </c>
      <c r="CP11" s="17">
        <v>7.1879375954969002E-2</v>
      </c>
      <c r="CQ11" s="17">
        <v>0.15099871718643901</v>
      </c>
      <c r="CR11" s="17">
        <v>0.19265603313398499</v>
      </c>
    </row>
    <row r="12" spans="2:96" x14ac:dyDescent="0.25">
      <c r="B12" s="18" t="s">
        <v>140</v>
      </c>
      <c r="C12" s="17">
        <v>8.2339103545314204E-3</v>
      </c>
      <c r="D12" s="17">
        <v>6.7928632524690497E-3</v>
      </c>
      <c r="E12" s="17">
        <v>9.6431512721090497E-3</v>
      </c>
      <c r="F12" s="17"/>
      <c r="G12" s="17">
        <v>0</v>
      </c>
      <c r="H12" s="17">
        <v>0</v>
      </c>
      <c r="I12" s="17">
        <v>6.64491654637048E-3</v>
      </c>
      <c r="J12" s="17">
        <v>7.5818383555646702E-3</v>
      </c>
      <c r="K12" s="17">
        <v>2.0095669572558102E-2</v>
      </c>
      <c r="L12" s="17">
        <v>1.36452800619277E-2</v>
      </c>
      <c r="M12" s="17"/>
      <c r="N12" s="17">
        <v>5.8884982174152297E-3</v>
      </c>
      <c r="O12" s="17">
        <v>6.3600110265843203E-3</v>
      </c>
      <c r="P12" s="17">
        <v>1.4114036771516699E-2</v>
      </c>
      <c r="Q12" s="17">
        <v>7.6620221805106603E-3</v>
      </c>
      <c r="R12" s="17"/>
      <c r="S12" s="17">
        <v>0</v>
      </c>
      <c r="T12" s="17">
        <v>1.7159063711922499E-2</v>
      </c>
      <c r="U12" s="17">
        <v>1.4606723059022201E-2</v>
      </c>
      <c r="V12" s="17">
        <v>1.3663501217628399E-2</v>
      </c>
      <c r="W12" s="17">
        <v>0</v>
      </c>
      <c r="X12" s="17">
        <v>7.5315018279235599E-3</v>
      </c>
      <c r="Y12" s="17">
        <v>1.3022449297815901E-2</v>
      </c>
      <c r="Z12" s="17">
        <v>0</v>
      </c>
      <c r="AA12" s="17">
        <v>4.9093517936532301E-3</v>
      </c>
      <c r="AB12" s="17">
        <v>1.46754016230396E-2</v>
      </c>
      <c r="AC12" s="17">
        <v>0</v>
      </c>
      <c r="AD12" s="17">
        <v>0</v>
      </c>
      <c r="AE12" s="17"/>
      <c r="AF12" s="17">
        <v>9.1254485072354095E-3</v>
      </c>
      <c r="AG12" s="17">
        <v>1.21068307282459E-2</v>
      </c>
      <c r="AH12" s="17">
        <v>0</v>
      </c>
      <c r="AI12" s="17">
        <v>0</v>
      </c>
      <c r="AJ12" s="17">
        <v>0</v>
      </c>
      <c r="AK12" s="17"/>
      <c r="AL12" s="17">
        <v>0</v>
      </c>
      <c r="AM12" s="17">
        <v>1.1553981484220301E-2</v>
      </c>
      <c r="AN12" s="17">
        <v>1.5917398852839399E-2</v>
      </c>
      <c r="AO12" s="17"/>
      <c r="AP12" s="17">
        <v>1.22980149234661E-2</v>
      </c>
      <c r="AQ12" s="17">
        <v>6.9217648316491701E-3</v>
      </c>
      <c r="AR12" s="17">
        <v>0</v>
      </c>
      <c r="AS12" s="17">
        <v>5.2394512759844098E-3</v>
      </c>
      <c r="AT12" s="17">
        <v>0</v>
      </c>
      <c r="AU12" s="17"/>
      <c r="AV12" s="17">
        <v>0.18566460057936501</v>
      </c>
      <c r="AW12" s="17">
        <v>0</v>
      </c>
      <c r="AX12" s="17">
        <v>2.46302737258506E-2</v>
      </c>
      <c r="AY12" s="17">
        <v>0</v>
      </c>
      <c r="AZ12" s="17">
        <v>6.44311650690287E-3</v>
      </c>
      <c r="BA12" s="17">
        <v>1.66950875881458E-2</v>
      </c>
      <c r="BB12" s="17">
        <v>1.2056503929818999E-2</v>
      </c>
      <c r="BC12" s="17">
        <v>0</v>
      </c>
      <c r="BD12" s="17">
        <v>1.4979559088856099E-2</v>
      </c>
      <c r="BE12" s="17">
        <v>0</v>
      </c>
      <c r="BF12" s="17">
        <v>0</v>
      </c>
      <c r="BG12" s="17">
        <v>9.2042447861255608E-3</v>
      </c>
      <c r="BH12" s="17">
        <v>0</v>
      </c>
      <c r="BI12" s="17">
        <v>2.07266935506332E-2</v>
      </c>
      <c r="BJ12" s="17">
        <v>0</v>
      </c>
      <c r="BK12" s="17">
        <v>0</v>
      </c>
      <c r="BL12" s="17"/>
      <c r="BM12" s="17">
        <v>2.4105150651389101E-3</v>
      </c>
      <c r="BN12" s="17">
        <v>1.02669757759755E-2</v>
      </c>
      <c r="BO12" s="17">
        <v>8.1308423115198803E-3</v>
      </c>
      <c r="BP12" s="17">
        <v>1.40692822385342E-2</v>
      </c>
      <c r="BQ12" s="17">
        <v>5.4082124025450398E-3</v>
      </c>
      <c r="BR12" s="17">
        <v>0</v>
      </c>
      <c r="BS12" s="17"/>
      <c r="BT12" s="17">
        <v>6.9129929567234199E-3</v>
      </c>
      <c r="BU12" s="17">
        <v>1.0559681183466899E-2</v>
      </c>
      <c r="BV12" s="17"/>
      <c r="BW12" s="17">
        <v>3.8622855588512201E-3</v>
      </c>
      <c r="BX12" s="17">
        <v>1.09689301636484E-2</v>
      </c>
      <c r="BY12" s="17"/>
      <c r="BZ12" s="17">
        <v>8.0493097105123809E-3</v>
      </c>
      <c r="CA12" s="17" t="s">
        <v>131</v>
      </c>
      <c r="CB12" s="17">
        <v>1.1719456205800199E-2</v>
      </c>
      <c r="CC12" s="17"/>
      <c r="CD12" s="17">
        <v>0</v>
      </c>
      <c r="CE12" s="17">
        <v>0</v>
      </c>
      <c r="CF12" s="17">
        <v>0</v>
      </c>
      <c r="CG12" s="17"/>
      <c r="CH12" s="17">
        <v>8.1411497806128897E-4</v>
      </c>
      <c r="CI12" s="17">
        <v>5.5545177799675299E-3</v>
      </c>
      <c r="CJ12" s="17">
        <v>0</v>
      </c>
      <c r="CK12" s="17"/>
      <c r="CL12" s="17">
        <v>7.8867284805834801E-3</v>
      </c>
      <c r="CM12" s="17">
        <v>6.29829600466595E-3</v>
      </c>
      <c r="CN12" s="17"/>
      <c r="CO12" s="17">
        <v>0</v>
      </c>
      <c r="CP12" s="17">
        <v>7.4773607063215296E-3</v>
      </c>
      <c r="CQ12" s="17">
        <v>5.2951200532888598E-3</v>
      </c>
      <c r="CR12" s="17">
        <v>1.8279687977595702E-2</v>
      </c>
    </row>
    <row r="13" spans="2:96" x14ac:dyDescent="0.25">
      <c r="B13" s="18" t="s">
        <v>127</v>
      </c>
      <c r="C13" s="17">
        <v>3.03186124205194E-3</v>
      </c>
      <c r="D13" s="17">
        <v>4.9730888273987299E-3</v>
      </c>
      <c r="E13" s="17">
        <v>1.1685882053838899E-3</v>
      </c>
      <c r="F13" s="17"/>
      <c r="G13" s="17">
        <v>1.8184316286399601E-2</v>
      </c>
      <c r="H13" s="17">
        <v>0</v>
      </c>
      <c r="I13" s="17">
        <v>0</v>
      </c>
      <c r="J13" s="17">
        <v>0</v>
      </c>
      <c r="K13" s="17">
        <v>4.1757272261862101E-3</v>
      </c>
      <c r="L13" s="17">
        <v>0</v>
      </c>
      <c r="M13" s="17"/>
      <c r="N13" s="17">
        <v>0</v>
      </c>
      <c r="O13" s="17">
        <v>5.5331518558168801E-3</v>
      </c>
      <c r="P13" s="17">
        <v>0</v>
      </c>
      <c r="Q13" s="17">
        <v>6.39918183716464E-3</v>
      </c>
      <c r="R13" s="17"/>
      <c r="S13" s="17">
        <v>5.4239325248948804E-3</v>
      </c>
      <c r="T13" s="17">
        <v>0</v>
      </c>
      <c r="U13" s="17">
        <v>8.3372728528511696E-3</v>
      </c>
      <c r="V13" s="17">
        <v>0</v>
      </c>
      <c r="W13" s="17">
        <v>0</v>
      </c>
      <c r="X13" s="17">
        <v>0</v>
      </c>
      <c r="Y13" s="17">
        <v>8.1436919886142805E-3</v>
      </c>
      <c r="Z13" s="17">
        <v>0</v>
      </c>
      <c r="AA13" s="17">
        <v>0</v>
      </c>
      <c r="AB13" s="17">
        <v>0</v>
      </c>
      <c r="AC13" s="17">
        <v>1.95650731831775E-2</v>
      </c>
      <c r="AD13" s="17">
        <v>0</v>
      </c>
      <c r="AE13" s="17"/>
      <c r="AF13" s="17">
        <v>0</v>
      </c>
      <c r="AG13" s="17">
        <v>2.5175315204922499E-3</v>
      </c>
      <c r="AH13" s="17">
        <v>0</v>
      </c>
      <c r="AI13" s="17">
        <v>0</v>
      </c>
      <c r="AJ13" s="17">
        <v>5.0271274811674801E-3</v>
      </c>
      <c r="AK13" s="17"/>
      <c r="AL13" s="17">
        <v>0</v>
      </c>
      <c r="AM13" s="17">
        <v>4.8815285305467502E-3</v>
      </c>
      <c r="AN13" s="17">
        <v>0</v>
      </c>
      <c r="AO13" s="17"/>
      <c r="AP13" s="17">
        <v>2.44456891885009E-3</v>
      </c>
      <c r="AQ13" s="17">
        <v>2.9263504361071902E-3</v>
      </c>
      <c r="AR13" s="17">
        <v>3.9407236533539796E-3</v>
      </c>
      <c r="AS13" s="17">
        <v>7.4512961964558902E-3</v>
      </c>
      <c r="AT13" s="17">
        <v>0</v>
      </c>
      <c r="AU13" s="17"/>
      <c r="AV13" s="17">
        <v>0</v>
      </c>
      <c r="AW13" s="17">
        <v>1.4289140100247399E-2</v>
      </c>
      <c r="AX13" s="17">
        <v>0</v>
      </c>
      <c r="AY13" s="17">
        <v>0</v>
      </c>
      <c r="AZ13" s="17">
        <v>9.6977744990697397E-3</v>
      </c>
      <c r="BA13" s="17">
        <v>0</v>
      </c>
      <c r="BB13" s="17">
        <v>0</v>
      </c>
      <c r="BC13" s="17">
        <v>9.8600293209116108E-3</v>
      </c>
      <c r="BD13" s="17">
        <v>9.7349586864385398E-3</v>
      </c>
      <c r="BE13" s="17">
        <v>0</v>
      </c>
      <c r="BF13" s="17">
        <v>0</v>
      </c>
      <c r="BG13" s="17">
        <v>0</v>
      </c>
      <c r="BH13" s="17">
        <v>0</v>
      </c>
      <c r="BI13" s="17">
        <v>0</v>
      </c>
      <c r="BJ13" s="17">
        <v>0</v>
      </c>
      <c r="BK13" s="17">
        <v>0</v>
      </c>
      <c r="BL13" s="17"/>
      <c r="BM13" s="17">
        <v>6.1798821041334599E-3</v>
      </c>
      <c r="BN13" s="17">
        <v>0</v>
      </c>
      <c r="BO13" s="17">
        <v>7.02606216955868E-3</v>
      </c>
      <c r="BP13" s="17">
        <v>3.40321300977287E-3</v>
      </c>
      <c r="BQ13" s="17">
        <v>0</v>
      </c>
      <c r="BR13" s="17">
        <v>0</v>
      </c>
      <c r="BS13" s="17"/>
      <c r="BT13" s="17">
        <v>2.1335393293310501E-3</v>
      </c>
      <c r="BU13" s="17">
        <v>4.5413912206882503E-3</v>
      </c>
      <c r="BV13" s="17"/>
      <c r="BW13" s="17">
        <v>1.35047731413927E-3</v>
      </c>
      <c r="BX13" s="17">
        <v>1.5706254380955401E-3</v>
      </c>
      <c r="BY13" s="17"/>
      <c r="BZ13" s="17">
        <v>3.1924339505289799E-3</v>
      </c>
      <c r="CA13" s="17" t="s">
        <v>131</v>
      </c>
      <c r="CB13" s="17">
        <v>0</v>
      </c>
      <c r="CC13" s="17"/>
      <c r="CD13" s="17">
        <v>0</v>
      </c>
      <c r="CE13" s="17">
        <v>0</v>
      </c>
      <c r="CF13" s="17">
        <v>0</v>
      </c>
      <c r="CG13" s="17"/>
      <c r="CH13" s="17">
        <v>1.31919533233441E-3</v>
      </c>
      <c r="CI13" s="17">
        <v>0</v>
      </c>
      <c r="CJ13" s="17">
        <v>0</v>
      </c>
      <c r="CK13" s="17"/>
      <c r="CL13" s="17">
        <v>2.8474037297681202E-3</v>
      </c>
      <c r="CM13" s="17">
        <v>3.4335030828053499E-3</v>
      </c>
      <c r="CN13" s="17"/>
      <c r="CO13" s="17">
        <v>0</v>
      </c>
      <c r="CP13" s="17">
        <v>1.9711073161036499E-3</v>
      </c>
      <c r="CQ13" s="17">
        <v>4.6812949460172202E-3</v>
      </c>
      <c r="CR13" s="17">
        <v>3.0991926934576001E-3</v>
      </c>
    </row>
    <row r="14" spans="2:96" x14ac:dyDescent="0.25">
      <c r="B14" s="18" t="s">
        <v>121</v>
      </c>
      <c r="C14" s="19">
        <v>2.1560603466079901E-3</v>
      </c>
      <c r="D14" s="19">
        <v>4.3988368657364397E-3</v>
      </c>
      <c r="E14" s="19">
        <v>0</v>
      </c>
      <c r="F14" s="19"/>
      <c r="G14" s="19">
        <v>1.1724514731031701E-2</v>
      </c>
      <c r="H14" s="19">
        <v>0</v>
      </c>
      <c r="I14" s="19">
        <v>0</v>
      </c>
      <c r="J14" s="19">
        <v>0</v>
      </c>
      <c r="K14" s="19">
        <v>4.1062170212443003E-3</v>
      </c>
      <c r="L14" s="19">
        <v>0</v>
      </c>
      <c r="M14" s="19"/>
      <c r="N14" s="19">
        <v>2.6491671358008402E-3</v>
      </c>
      <c r="O14" s="19">
        <v>0</v>
      </c>
      <c r="P14" s="19">
        <v>0</v>
      </c>
      <c r="Q14" s="19">
        <v>5.7791345712350098E-3</v>
      </c>
      <c r="R14" s="19"/>
      <c r="S14" s="19">
        <v>0</v>
      </c>
      <c r="T14" s="19">
        <v>0</v>
      </c>
      <c r="U14" s="19">
        <v>0</v>
      </c>
      <c r="V14" s="19">
        <v>9.6716804642915308E-3</v>
      </c>
      <c r="W14" s="19">
        <v>1.7619836662291301E-2</v>
      </c>
      <c r="X14" s="19">
        <v>0</v>
      </c>
      <c r="Y14" s="19">
        <v>0</v>
      </c>
      <c r="Z14" s="19">
        <v>0</v>
      </c>
      <c r="AA14" s="19">
        <v>0</v>
      </c>
      <c r="AB14" s="19">
        <v>0</v>
      </c>
      <c r="AC14" s="19">
        <v>0</v>
      </c>
      <c r="AD14" s="19">
        <v>0</v>
      </c>
      <c r="AE14" s="19"/>
      <c r="AF14" s="19">
        <v>0</v>
      </c>
      <c r="AG14" s="19">
        <v>0</v>
      </c>
      <c r="AH14" s="19">
        <v>0</v>
      </c>
      <c r="AI14" s="19">
        <v>0</v>
      </c>
      <c r="AJ14" s="19">
        <v>1.1023140694279E-2</v>
      </c>
      <c r="AK14" s="19"/>
      <c r="AL14" s="19">
        <v>0</v>
      </c>
      <c r="AM14" s="19">
        <v>4.4152960418259203E-3</v>
      </c>
      <c r="AN14" s="19">
        <v>0</v>
      </c>
      <c r="AO14" s="19"/>
      <c r="AP14" s="19">
        <v>3.5078412324668399E-3</v>
      </c>
      <c r="AQ14" s="19">
        <v>0</v>
      </c>
      <c r="AR14" s="19">
        <v>5.1502631935339003E-3</v>
      </c>
      <c r="AS14" s="19">
        <v>0</v>
      </c>
      <c r="AT14" s="19">
        <v>0</v>
      </c>
      <c r="AU14" s="19"/>
      <c r="AV14" s="19">
        <v>0</v>
      </c>
      <c r="AW14" s="19">
        <v>3.7785210740561001E-2</v>
      </c>
      <c r="AX14" s="19">
        <v>0</v>
      </c>
      <c r="AY14" s="19">
        <v>0</v>
      </c>
      <c r="AZ14" s="19">
        <v>0</v>
      </c>
      <c r="BA14" s="19">
        <v>0</v>
      </c>
      <c r="BB14" s="19">
        <v>0</v>
      </c>
      <c r="BC14" s="19">
        <v>0</v>
      </c>
      <c r="BD14" s="19">
        <v>0</v>
      </c>
      <c r="BE14" s="19">
        <v>0</v>
      </c>
      <c r="BF14" s="19">
        <v>0</v>
      </c>
      <c r="BG14" s="19">
        <v>0</v>
      </c>
      <c r="BH14" s="19">
        <v>0</v>
      </c>
      <c r="BI14" s="19">
        <v>0</v>
      </c>
      <c r="BJ14" s="19">
        <v>0</v>
      </c>
      <c r="BK14" s="19">
        <v>0</v>
      </c>
      <c r="BL14" s="19"/>
      <c r="BM14" s="19">
        <v>0</v>
      </c>
      <c r="BN14" s="19">
        <v>2.7841289278635701E-3</v>
      </c>
      <c r="BO14" s="19">
        <v>0</v>
      </c>
      <c r="BP14" s="19">
        <v>6.3363237556183904E-3</v>
      </c>
      <c r="BQ14" s="19">
        <v>0</v>
      </c>
      <c r="BR14" s="19">
        <v>0</v>
      </c>
      <c r="BS14" s="19"/>
      <c r="BT14" s="19">
        <v>1.40584961279391E-3</v>
      </c>
      <c r="BU14" s="19">
        <v>3.4061409043783198E-3</v>
      </c>
      <c r="BV14" s="19"/>
      <c r="BW14" s="19">
        <v>0</v>
      </c>
      <c r="BX14" s="19">
        <v>3.0488719791943301E-3</v>
      </c>
      <c r="BY14" s="19"/>
      <c r="BZ14" s="19">
        <v>1.3722380891999801E-3</v>
      </c>
      <c r="CA14" s="19" t="s">
        <v>131</v>
      </c>
      <c r="CB14" s="19">
        <v>1.6955837627768901E-2</v>
      </c>
      <c r="CC14" s="19"/>
      <c r="CD14" s="19">
        <v>0</v>
      </c>
      <c r="CE14" s="19">
        <v>0</v>
      </c>
      <c r="CF14" s="19">
        <v>0</v>
      </c>
      <c r="CG14" s="19"/>
      <c r="CH14" s="19">
        <v>0</v>
      </c>
      <c r="CI14" s="19">
        <v>0</v>
      </c>
      <c r="CJ14" s="19">
        <v>0</v>
      </c>
      <c r="CK14" s="19"/>
      <c r="CL14" s="19">
        <v>1.15535746188303E-3</v>
      </c>
      <c r="CM14" s="19">
        <v>3.3906283150279002E-3</v>
      </c>
      <c r="CN14" s="19"/>
      <c r="CO14" s="19">
        <v>0</v>
      </c>
      <c r="CP14" s="19">
        <v>3.4693723737836599E-3</v>
      </c>
      <c r="CQ14" s="19">
        <v>2.3524761984976602E-3</v>
      </c>
      <c r="CR14" s="19">
        <v>0</v>
      </c>
    </row>
    <row r="15" spans="2:96" x14ac:dyDescent="0.25">
      <c r="B15" s="16" t="s">
        <v>133</v>
      </c>
    </row>
    <row r="16" spans="2:96" x14ac:dyDescent="0.25">
      <c r="B16" t="s">
        <v>124</v>
      </c>
    </row>
    <row r="17" spans="2:2" x14ac:dyDescent="0.25">
      <c r="B17" t="s">
        <v>125</v>
      </c>
    </row>
    <row r="19" spans="2:2" x14ac:dyDescent="0.25">
      <c r="B19"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CR24"/>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153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1539</v>
      </c>
      <c r="D7" s="10">
        <v>744</v>
      </c>
      <c r="E7" s="10">
        <v>793</v>
      </c>
      <c r="F7" s="10"/>
      <c r="G7" s="10">
        <v>166</v>
      </c>
      <c r="H7" s="10">
        <v>193</v>
      </c>
      <c r="I7" s="10">
        <v>274</v>
      </c>
      <c r="J7" s="10">
        <v>289</v>
      </c>
      <c r="K7" s="10">
        <v>247</v>
      </c>
      <c r="L7" s="10">
        <v>370</v>
      </c>
      <c r="M7" s="10"/>
      <c r="N7" s="10">
        <v>441</v>
      </c>
      <c r="O7" s="10">
        <v>419</v>
      </c>
      <c r="P7" s="10">
        <v>318</v>
      </c>
      <c r="Q7" s="10">
        <v>358</v>
      </c>
      <c r="R7" s="10"/>
      <c r="S7" s="10">
        <v>200</v>
      </c>
      <c r="T7" s="10">
        <v>210</v>
      </c>
      <c r="U7" s="10">
        <v>115</v>
      </c>
      <c r="V7" s="10">
        <v>140</v>
      </c>
      <c r="W7" s="10">
        <v>118</v>
      </c>
      <c r="X7" s="10">
        <v>143</v>
      </c>
      <c r="Y7" s="10">
        <v>137</v>
      </c>
      <c r="Z7" s="10">
        <v>60</v>
      </c>
      <c r="AA7" s="10">
        <v>184</v>
      </c>
      <c r="AB7" s="10">
        <v>138</v>
      </c>
      <c r="AC7" s="10">
        <v>70</v>
      </c>
      <c r="AD7" s="10">
        <v>24</v>
      </c>
      <c r="AE7" s="10"/>
      <c r="AF7" s="10">
        <v>609</v>
      </c>
      <c r="AG7" s="10">
        <v>439</v>
      </c>
      <c r="AH7" s="10">
        <v>97</v>
      </c>
      <c r="AI7" s="10">
        <v>20</v>
      </c>
      <c r="AJ7" s="10">
        <v>177</v>
      </c>
      <c r="AK7" s="10"/>
      <c r="AL7" s="10">
        <v>367</v>
      </c>
      <c r="AM7" s="10">
        <v>533</v>
      </c>
      <c r="AN7" s="10">
        <v>116</v>
      </c>
      <c r="AO7" s="10"/>
      <c r="AP7" s="10">
        <v>382</v>
      </c>
      <c r="AQ7" s="10">
        <v>361</v>
      </c>
      <c r="AR7" s="10">
        <v>380</v>
      </c>
      <c r="AS7" s="10">
        <v>151</v>
      </c>
      <c r="AT7" s="10">
        <v>24</v>
      </c>
      <c r="AU7" s="10"/>
      <c r="AV7" s="10">
        <v>4</v>
      </c>
      <c r="AW7" s="10">
        <v>61</v>
      </c>
      <c r="AX7" s="10">
        <v>111</v>
      </c>
      <c r="AY7" s="10">
        <v>111</v>
      </c>
      <c r="AZ7" s="10">
        <v>153</v>
      </c>
      <c r="BA7" s="10">
        <v>166</v>
      </c>
      <c r="BB7" s="10">
        <v>161</v>
      </c>
      <c r="BC7" s="10">
        <v>119</v>
      </c>
      <c r="BD7" s="10">
        <v>114</v>
      </c>
      <c r="BE7" s="10">
        <v>79</v>
      </c>
      <c r="BF7" s="10">
        <v>121</v>
      </c>
      <c r="BG7" s="10">
        <v>88</v>
      </c>
      <c r="BH7" s="10">
        <v>60</v>
      </c>
      <c r="BI7" s="10">
        <v>41</v>
      </c>
      <c r="BJ7" s="10">
        <v>37</v>
      </c>
      <c r="BK7" s="10">
        <v>54</v>
      </c>
      <c r="BL7" s="10"/>
      <c r="BM7" s="10">
        <v>307</v>
      </c>
      <c r="BN7" s="10">
        <v>486</v>
      </c>
      <c r="BO7" s="10">
        <v>211</v>
      </c>
      <c r="BP7" s="10">
        <v>325</v>
      </c>
      <c r="BQ7" s="10">
        <v>159</v>
      </c>
      <c r="BR7" s="10">
        <v>51</v>
      </c>
      <c r="BS7" s="10"/>
      <c r="BT7" s="10">
        <v>931</v>
      </c>
      <c r="BU7" s="10">
        <v>594</v>
      </c>
      <c r="BV7" s="10"/>
      <c r="BW7" s="10">
        <v>665</v>
      </c>
      <c r="BX7" s="10">
        <v>742</v>
      </c>
      <c r="BY7" s="10"/>
      <c r="BZ7" s="10">
        <v>1468</v>
      </c>
      <c r="CA7" s="10" t="s">
        <v>130</v>
      </c>
      <c r="CB7" s="10">
        <v>71</v>
      </c>
      <c r="CC7" s="10"/>
      <c r="CD7" s="10">
        <v>1244</v>
      </c>
      <c r="CE7" s="10">
        <v>173</v>
      </c>
      <c r="CF7" s="10">
        <v>101</v>
      </c>
      <c r="CG7" s="10"/>
      <c r="CH7" s="10">
        <v>1188</v>
      </c>
      <c r="CI7" s="10">
        <v>155</v>
      </c>
      <c r="CJ7" s="10">
        <v>105</v>
      </c>
      <c r="CK7" s="10"/>
      <c r="CL7" s="10">
        <v>792</v>
      </c>
      <c r="CM7" s="10">
        <v>702</v>
      </c>
      <c r="CN7" s="10"/>
      <c r="CO7" s="10">
        <v>102</v>
      </c>
      <c r="CP7" s="10">
        <v>588</v>
      </c>
      <c r="CQ7" s="10">
        <v>561</v>
      </c>
      <c r="CR7" s="10">
        <v>288</v>
      </c>
    </row>
    <row r="8" spans="2:96" ht="30" customHeight="1" x14ac:dyDescent="0.25">
      <c r="B8" s="11" t="s">
        <v>20</v>
      </c>
      <c r="C8" s="11">
        <v>1532</v>
      </c>
      <c r="D8" s="11">
        <v>751</v>
      </c>
      <c r="E8" s="11">
        <v>779</v>
      </c>
      <c r="F8" s="11"/>
      <c r="G8" s="11">
        <v>205</v>
      </c>
      <c r="H8" s="11">
        <v>252</v>
      </c>
      <c r="I8" s="11">
        <v>262</v>
      </c>
      <c r="J8" s="11">
        <v>268</v>
      </c>
      <c r="K8" s="11">
        <v>218</v>
      </c>
      <c r="L8" s="11">
        <v>327</v>
      </c>
      <c r="M8" s="11"/>
      <c r="N8" s="11">
        <v>416</v>
      </c>
      <c r="O8" s="11">
        <v>399</v>
      </c>
      <c r="P8" s="11">
        <v>334</v>
      </c>
      <c r="Q8" s="11">
        <v>381</v>
      </c>
      <c r="R8" s="11"/>
      <c r="S8" s="11">
        <v>209</v>
      </c>
      <c r="T8" s="11">
        <v>202</v>
      </c>
      <c r="U8" s="11">
        <v>109</v>
      </c>
      <c r="V8" s="11">
        <v>135</v>
      </c>
      <c r="W8" s="11">
        <v>113</v>
      </c>
      <c r="X8" s="11">
        <v>143</v>
      </c>
      <c r="Y8" s="11">
        <v>132</v>
      </c>
      <c r="Z8" s="11">
        <v>60</v>
      </c>
      <c r="AA8" s="11">
        <v>182</v>
      </c>
      <c r="AB8" s="11">
        <v>138</v>
      </c>
      <c r="AC8" s="11">
        <v>78</v>
      </c>
      <c r="AD8" s="11">
        <v>31</v>
      </c>
      <c r="AE8" s="11"/>
      <c r="AF8" s="11">
        <v>578</v>
      </c>
      <c r="AG8" s="11">
        <v>451</v>
      </c>
      <c r="AH8" s="11">
        <v>91</v>
      </c>
      <c r="AI8" s="11">
        <v>20</v>
      </c>
      <c r="AJ8" s="11">
        <v>181</v>
      </c>
      <c r="AK8" s="11"/>
      <c r="AL8" s="11">
        <v>354</v>
      </c>
      <c r="AM8" s="11">
        <v>545</v>
      </c>
      <c r="AN8" s="11">
        <v>112</v>
      </c>
      <c r="AO8" s="11"/>
      <c r="AP8" s="11">
        <v>373</v>
      </c>
      <c r="AQ8" s="11">
        <v>367</v>
      </c>
      <c r="AR8" s="11">
        <v>388</v>
      </c>
      <c r="AS8" s="11">
        <v>152</v>
      </c>
      <c r="AT8" s="11">
        <v>23</v>
      </c>
      <c r="AU8" s="11"/>
      <c r="AV8" s="11">
        <v>5</v>
      </c>
      <c r="AW8" s="11">
        <v>64</v>
      </c>
      <c r="AX8" s="11">
        <v>113</v>
      </c>
      <c r="AY8" s="11">
        <v>112</v>
      </c>
      <c r="AZ8" s="11">
        <v>158</v>
      </c>
      <c r="BA8" s="11">
        <v>164</v>
      </c>
      <c r="BB8" s="11">
        <v>163</v>
      </c>
      <c r="BC8" s="11">
        <v>115</v>
      </c>
      <c r="BD8" s="11">
        <v>110</v>
      </c>
      <c r="BE8" s="11">
        <v>78</v>
      </c>
      <c r="BF8" s="11">
        <v>120</v>
      </c>
      <c r="BG8" s="11">
        <v>86</v>
      </c>
      <c r="BH8" s="11">
        <v>59</v>
      </c>
      <c r="BI8" s="11">
        <v>38</v>
      </c>
      <c r="BJ8" s="11">
        <v>38</v>
      </c>
      <c r="BK8" s="11">
        <v>53</v>
      </c>
      <c r="BL8" s="11"/>
      <c r="BM8" s="11">
        <v>331</v>
      </c>
      <c r="BN8" s="11">
        <v>469</v>
      </c>
      <c r="BO8" s="11">
        <v>217</v>
      </c>
      <c r="BP8" s="11">
        <v>315</v>
      </c>
      <c r="BQ8" s="11">
        <v>148</v>
      </c>
      <c r="BR8" s="11">
        <v>52</v>
      </c>
      <c r="BS8" s="11"/>
      <c r="BT8" s="11">
        <v>930</v>
      </c>
      <c r="BU8" s="11">
        <v>586</v>
      </c>
      <c r="BV8" s="11"/>
      <c r="BW8" s="11">
        <v>674</v>
      </c>
      <c r="BX8" s="11">
        <v>722</v>
      </c>
      <c r="BY8" s="11"/>
      <c r="BZ8" s="11">
        <v>1455</v>
      </c>
      <c r="CA8" s="11" t="s">
        <v>130</v>
      </c>
      <c r="CB8" s="11">
        <v>77</v>
      </c>
      <c r="CC8" s="11"/>
      <c r="CD8" s="11">
        <v>1220</v>
      </c>
      <c r="CE8" s="11">
        <v>189</v>
      </c>
      <c r="CF8" s="11">
        <v>103</v>
      </c>
      <c r="CG8" s="11"/>
      <c r="CH8" s="11">
        <v>1158</v>
      </c>
      <c r="CI8" s="11">
        <v>169</v>
      </c>
      <c r="CJ8" s="11">
        <v>108</v>
      </c>
      <c r="CK8" s="11"/>
      <c r="CL8" s="11">
        <v>775</v>
      </c>
      <c r="CM8" s="11">
        <v>710</v>
      </c>
      <c r="CN8" s="11"/>
      <c r="CO8" s="11">
        <v>107</v>
      </c>
      <c r="CP8" s="11">
        <v>576</v>
      </c>
      <c r="CQ8" s="11">
        <v>555</v>
      </c>
      <c r="CR8" s="11">
        <v>294</v>
      </c>
    </row>
    <row r="9" spans="2:96" x14ac:dyDescent="0.25">
      <c r="B9" s="18" t="s">
        <v>142</v>
      </c>
      <c r="C9" s="17">
        <v>0.311651273999625</v>
      </c>
      <c r="D9" s="17">
        <v>0.33222111329318998</v>
      </c>
      <c r="E9" s="17">
        <v>0.29137853423743598</v>
      </c>
      <c r="F9" s="17"/>
      <c r="G9" s="17">
        <v>0.47391609576898702</v>
      </c>
      <c r="H9" s="17">
        <v>0.33279206992300397</v>
      </c>
      <c r="I9" s="17">
        <v>0.32031757095167102</v>
      </c>
      <c r="J9" s="17">
        <v>0.25131179410899601</v>
      </c>
      <c r="K9" s="17">
        <v>0.29541444063042999</v>
      </c>
      <c r="L9" s="17">
        <v>0.24673730109045899</v>
      </c>
      <c r="M9" s="17"/>
      <c r="N9" s="17">
        <v>0.30996975274378602</v>
      </c>
      <c r="O9" s="17">
        <v>0.33356677338667401</v>
      </c>
      <c r="P9" s="17">
        <v>0.32694778514123501</v>
      </c>
      <c r="Q9" s="17">
        <v>0.27938669043329201</v>
      </c>
      <c r="R9" s="17"/>
      <c r="S9" s="17">
        <v>0.42741086728663802</v>
      </c>
      <c r="T9" s="17">
        <v>0.25873927895222099</v>
      </c>
      <c r="U9" s="17">
        <v>0.297205654032906</v>
      </c>
      <c r="V9" s="17">
        <v>0.31754949153431</v>
      </c>
      <c r="W9" s="17">
        <v>0.29337086291342002</v>
      </c>
      <c r="X9" s="17">
        <v>0.30690313788981699</v>
      </c>
      <c r="Y9" s="17">
        <v>0.32013655431566301</v>
      </c>
      <c r="Z9" s="17">
        <v>0.154244396953022</v>
      </c>
      <c r="AA9" s="17">
        <v>0.346117742290935</v>
      </c>
      <c r="AB9" s="17">
        <v>0.31668409257853197</v>
      </c>
      <c r="AC9" s="17">
        <v>0.25030199846689999</v>
      </c>
      <c r="AD9" s="17">
        <v>0.18730920878061</v>
      </c>
      <c r="AE9" s="17"/>
      <c r="AF9" s="17">
        <v>0.28963548780370302</v>
      </c>
      <c r="AG9" s="17">
        <v>0.34469796504175498</v>
      </c>
      <c r="AH9" s="17">
        <v>0.291271127912969</v>
      </c>
      <c r="AI9" s="17">
        <v>0.27588603694380098</v>
      </c>
      <c r="AJ9" s="17">
        <v>0.26753169341588101</v>
      </c>
      <c r="AK9" s="17"/>
      <c r="AL9" s="17">
        <v>0.310573951337905</v>
      </c>
      <c r="AM9" s="17">
        <v>0.35628882816680402</v>
      </c>
      <c r="AN9" s="17">
        <v>0.29737255942812402</v>
      </c>
      <c r="AO9" s="17"/>
      <c r="AP9" s="17">
        <v>0.28974354571926098</v>
      </c>
      <c r="AQ9" s="17">
        <v>0.32155547877267099</v>
      </c>
      <c r="AR9" s="17">
        <v>0.32231475270543603</v>
      </c>
      <c r="AS9" s="17">
        <v>0.31379471946712101</v>
      </c>
      <c r="AT9" s="17">
        <v>0.29260329069100799</v>
      </c>
      <c r="AU9" s="17"/>
      <c r="AV9" s="17">
        <v>0.18566460057936501</v>
      </c>
      <c r="AW9" s="17">
        <v>0.364995014728554</v>
      </c>
      <c r="AX9" s="17">
        <v>0.340041816965796</v>
      </c>
      <c r="AY9" s="17">
        <v>0.253497560353111</v>
      </c>
      <c r="AZ9" s="17">
        <v>0.38361874935643397</v>
      </c>
      <c r="BA9" s="17">
        <v>0.29115773622733099</v>
      </c>
      <c r="BB9" s="17">
        <v>0.34090216697853098</v>
      </c>
      <c r="BC9" s="17">
        <v>0.23601786455964699</v>
      </c>
      <c r="BD9" s="17">
        <v>0.279083143598023</v>
      </c>
      <c r="BE9" s="17">
        <v>0.32029225439489201</v>
      </c>
      <c r="BF9" s="17">
        <v>0.32609160550843402</v>
      </c>
      <c r="BG9" s="17">
        <v>0.27907256347404802</v>
      </c>
      <c r="BH9" s="17">
        <v>0.340621863606269</v>
      </c>
      <c r="BI9" s="17">
        <v>0.238041776119187</v>
      </c>
      <c r="BJ9" s="17">
        <v>0.36420800367121697</v>
      </c>
      <c r="BK9" s="17">
        <v>0.413818138532345</v>
      </c>
      <c r="BL9" s="17"/>
      <c r="BM9" s="17">
        <v>0.35315087076421497</v>
      </c>
      <c r="BN9" s="17">
        <v>0.299695645792393</v>
      </c>
      <c r="BO9" s="17">
        <v>0.32700858405157701</v>
      </c>
      <c r="BP9" s="17">
        <v>0.29216119242518401</v>
      </c>
      <c r="BQ9" s="17">
        <v>0.25707328621209202</v>
      </c>
      <c r="BR9" s="17">
        <v>0.36433105637692698</v>
      </c>
      <c r="BS9" s="17"/>
      <c r="BT9" s="17">
        <v>0.33348868559705003</v>
      </c>
      <c r="BU9" s="17">
        <v>0.27852146029934499</v>
      </c>
      <c r="BV9" s="17"/>
      <c r="BW9" s="17">
        <v>0.36591894232435301</v>
      </c>
      <c r="BX9" s="17">
        <v>0.26706269159196599</v>
      </c>
      <c r="BY9" s="17"/>
      <c r="BZ9" s="17">
        <v>0.29975566499211098</v>
      </c>
      <c r="CA9" s="17" t="s">
        <v>131</v>
      </c>
      <c r="CB9" s="17">
        <v>0.53625878197874699</v>
      </c>
      <c r="CC9" s="17"/>
      <c r="CD9" s="17">
        <v>0.28796385260485402</v>
      </c>
      <c r="CE9" s="17">
        <v>0.348033833760725</v>
      </c>
      <c r="CF9" s="17">
        <v>0.49249384074938501</v>
      </c>
      <c r="CG9" s="17"/>
      <c r="CH9" s="17">
        <v>0.27287552704357199</v>
      </c>
      <c r="CI9" s="17">
        <v>0.33628175967047602</v>
      </c>
      <c r="CJ9" s="17">
        <v>0.50119102584661501</v>
      </c>
      <c r="CK9" s="17"/>
      <c r="CL9" s="17">
        <v>0.228418776113682</v>
      </c>
      <c r="CM9" s="17">
        <v>0.39867370166358002</v>
      </c>
      <c r="CN9" s="17"/>
      <c r="CO9" s="17">
        <v>0.415194062453348</v>
      </c>
      <c r="CP9" s="17">
        <v>0.30376647351529801</v>
      </c>
      <c r="CQ9" s="17">
        <v>0.29926425938711798</v>
      </c>
      <c r="CR9" s="17">
        <v>0.31268283534911701</v>
      </c>
    </row>
    <row r="10" spans="2:96" x14ac:dyDescent="0.25">
      <c r="B10" s="18" t="s">
        <v>143</v>
      </c>
      <c r="C10" s="17">
        <v>0.13717408413066801</v>
      </c>
      <c r="D10" s="17">
        <v>0.12945969298575799</v>
      </c>
      <c r="E10" s="17">
        <v>0.14494962174443701</v>
      </c>
      <c r="F10" s="17"/>
      <c r="G10" s="17">
        <v>8.5771851827749698E-2</v>
      </c>
      <c r="H10" s="17">
        <v>0.13285309799183201</v>
      </c>
      <c r="I10" s="17">
        <v>0.16922010004601701</v>
      </c>
      <c r="J10" s="17">
        <v>0.14485424061232999</v>
      </c>
      <c r="K10" s="17">
        <v>0.16219835755053399</v>
      </c>
      <c r="L10" s="17">
        <v>0.12412202612312299</v>
      </c>
      <c r="M10" s="17"/>
      <c r="N10" s="17">
        <v>0.14404116740220599</v>
      </c>
      <c r="O10" s="17">
        <v>0.127792257039929</v>
      </c>
      <c r="P10" s="17">
        <v>0.12826462494244001</v>
      </c>
      <c r="Q10" s="17">
        <v>0.14587287325398099</v>
      </c>
      <c r="R10" s="17"/>
      <c r="S10" s="17">
        <v>0.111904911040922</v>
      </c>
      <c r="T10" s="17">
        <v>0.120990549694491</v>
      </c>
      <c r="U10" s="17">
        <v>0.14540709309095501</v>
      </c>
      <c r="V10" s="17">
        <v>0.120871757771928</v>
      </c>
      <c r="W10" s="17">
        <v>0.19704215715949699</v>
      </c>
      <c r="X10" s="17">
        <v>0.14067367828798399</v>
      </c>
      <c r="Y10" s="17">
        <v>0.160444594231205</v>
      </c>
      <c r="Z10" s="17">
        <v>0.222166997578399</v>
      </c>
      <c r="AA10" s="17">
        <v>0.138117410518727</v>
      </c>
      <c r="AB10" s="17">
        <v>8.7314450750707706E-2</v>
      </c>
      <c r="AC10" s="17">
        <v>0.205485443063983</v>
      </c>
      <c r="AD10" s="17">
        <v>0</v>
      </c>
      <c r="AE10" s="17"/>
      <c r="AF10" s="17">
        <v>0.152679115313862</v>
      </c>
      <c r="AG10" s="17">
        <v>0.130865173471121</v>
      </c>
      <c r="AH10" s="17">
        <v>0.12196088605698401</v>
      </c>
      <c r="AI10" s="17">
        <v>0.19738401745214401</v>
      </c>
      <c r="AJ10" s="17">
        <v>0.14262423005820299</v>
      </c>
      <c r="AK10" s="17"/>
      <c r="AL10" s="17">
        <v>0.15762833788623001</v>
      </c>
      <c r="AM10" s="17">
        <v>0.12631157925611999</v>
      </c>
      <c r="AN10" s="17">
        <v>0.11141810828733401</v>
      </c>
      <c r="AO10" s="17"/>
      <c r="AP10" s="17">
        <v>0.140585892512509</v>
      </c>
      <c r="AQ10" s="17">
        <v>0.12659060093351501</v>
      </c>
      <c r="AR10" s="17">
        <v>0.13759558109671299</v>
      </c>
      <c r="AS10" s="17">
        <v>9.9484063146326907E-2</v>
      </c>
      <c r="AT10" s="17">
        <v>0.31150351977232399</v>
      </c>
      <c r="AU10" s="17"/>
      <c r="AV10" s="17">
        <v>0</v>
      </c>
      <c r="AW10" s="17">
        <v>0.107011579727259</v>
      </c>
      <c r="AX10" s="17">
        <v>0.19591661958805501</v>
      </c>
      <c r="AY10" s="17">
        <v>0.186162573446674</v>
      </c>
      <c r="AZ10" s="17">
        <v>8.5005173468798295E-2</v>
      </c>
      <c r="BA10" s="17">
        <v>0.110760620071008</v>
      </c>
      <c r="BB10" s="17">
        <v>0.118217029517451</v>
      </c>
      <c r="BC10" s="17">
        <v>0.146992595004837</v>
      </c>
      <c r="BD10" s="17">
        <v>0.14546260865386099</v>
      </c>
      <c r="BE10" s="17">
        <v>0.135870811097831</v>
      </c>
      <c r="BF10" s="17">
        <v>0.12712547509341299</v>
      </c>
      <c r="BG10" s="17">
        <v>0.15644593264885701</v>
      </c>
      <c r="BH10" s="17">
        <v>0.10585201280892501</v>
      </c>
      <c r="BI10" s="17">
        <v>0.112383392172944</v>
      </c>
      <c r="BJ10" s="17">
        <v>0.1707083604944</v>
      </c>
      <c r="BK10" s="17">
        <v>0.202948226375194</v>
      </c>
      <c r="BL10" s="17"/>
      <c r="BM10" s="17">
        <v>0.12874983031439</v>
      </c>
      <c r="BN10" s="17">
        <v>0.14571885655345501</v>
      </c>
      <c r="BO10" s="17">
        <v>0.13964179356164999</v>
      </c>
      <c r="BP10" s="17">
        <v>0.13334737964440299</v>
      </c>
      <c r="BQ10" s="17">
        <v>0.13826028689365599</v>
      </c>
      <c r="BR10" s="17">
        <v>0.123408333242159</v>
      </c>
      <c r="BS10" s="17"/>
      <c r="BT10" s="17">
        <v>0.148700814186917</v>
      </c>
      <c r="BU10" s="17">
        <v>0.121201194190638</v>
      </c>
      <c r="BV10" s="17"/>
      <c r="BW10" s="17">
        <v>0.13944789120273299</v>
      </c>
      <c r="BX10" s="17">
        <v>0.134360834347234</v>
      </c>
      <c r="BY10" s="17"/>
      <c r="BZ10" s="17">
        <v>0.14009891205890601</v>
      </c>
      <c r="CA10" s="17" t="s">
        <v>131</v>
      </c>
      <c r="CB10" s="17">
        <v>8.1948806314769307E-2</v>
      </c>
      <c r="CC10" s="17"/>
      <c r="CD10" s="17">
        <v>0.149527955137501</v>
      </c>
      <c r="CE10" s="17">
        <v>0.10399957345345801</v>
      </c>
      <c r="CF10" s="17">
        <v>7.9109851391307703E-2</v>
      </c>
      <c r="CG10" s="17"/>
      <c r="CH10" s="17">
        <v>0.15210644468655199</v>
      </c>
      <c r="CI10" s="17">
        <v>0.115625813575074</v>
      </c>
      <c r="CJ10" s="17">
        <v>7.5118949102516E-2</v>
      </c>
      <c r="CK10" s="17"/>
      <c r="CL10" s="17">
        <v>0.139612271791416</v>
      </c>
      <c r="CM10" s="17">
        <v>0.13739105552977199</v>
      </c>
      <c r="CN10" s="17"/>
      <c r="CO10" s="17">
        <v>8.4879638449068706E-2</v>
      </c>
      <c r="CP10" s="17">
        <v>0.13860497455023299</v>
      </c>
      <c r="CQ10" s="17">
        <v>0.14472480136635199</v>
      </c>
      <c r="CR10" s="17">
        <v>0.139203155991558</v>
      </c>
    </row>
    <row r="11" spans="2:96" x14ac:dyDescent="0.25">
      <c r="B11" s="18" t="s">
        <v>144</v>
      </c>
      <c r="C11" s="17">
        <v>8.39644390081251E-2</v>
      </c>
      <c r="D11" s="17">
        <v>7.0313968643618496E-2</v>
      </c>
      <c r="E11" s="17">
        <v>9.7328456773244795E-2</v>
      </c>
      <c r="F11" s="17"/>
      <c r="G11" s="17">
        <v>4.8929724813597197E-2</v>
      </c>
      <c r="H11" s="17">
        <v>6.9761479082099898E-2</v>
      </c>
      <c r="I11" s="17">
        <v>8.6459287625317599E-2</v>
      </c>
      <c r="J11" s="17">
        <v>0.12567957248123601</v>
      </c>
      <c r="K11" s="17">
        <v>6.8098884459478107E-2</v>
      </c>
      <c r="L11" s="17">
        <v>9.1332372649768498E-2</v>
      </c>
      <c r="M11" s="17"/>
      <c r="N11" s="17">
        <v>6.9475470074410503E-2</v>
      </c>
      <c r="O11" s="17">
        <v>7.8726180435397503E-2</v>
      </c>
      <c r="P11" s="17">
        <v>0.104255212463803</v>
      </c>
      <c r="Q11" s="17">
        <v>8.8082115182617798E-2</v>
      </c>
      <c r="R11" s="17"/>
      <c r="S11" s="17">
        <v>7.3436633500559498E-2</v>
      </c>
      <c r="T11" s="17">
        <v>0.10361196402058399</v>
      </c>
      <c r="U11" s="17">
        <v>6.7389783721053198E-2</v>
      </c>
      <c r="V11" s="17">
        <v>6.9715300272556305E-2</v>
      </c>
      <c r="W11" s="17">
        <v>7.9228740194520295E-2</v>
      </c>
      <c r="X11" s="17">
        <v>7.5027262783285698E-2</v>
      </c>
      <c r="Y11" s="17">
        <v>8.2472550428746905E-2</v>
      </c>
      <c r="Z11" s="17">
        <v>8.8955909623173193E-2</v>
      </c>
      <c r="AA11" s="17">
        <v>7.3390073028824096E-2</v>
      </c>
      <c r="AB11" s="17">
        <v>0.13076059606943999</v>
      </c>
      <c r="AC11" s="17">
        <v>0.105896200369857</v>
      </c>
      <c r="AD11" s="17">
        <v>0</v>
      </c>
      <c r="AE11" s="17"/>
      <c r="AF11" s="17">
        <v>9.8061708262471903E-2</v>
      </c>
      <c r="AG11" s="17">
        <v>7.6430808199145606E-2</v>
      </c>
      <c r="AH11" s="17">
        <v>7.9897352118967493E-2</v>
      </c>
      <c r="AI11" s="17">
        <v>0</v>
      </c>
      <c r="AJ11" s="17">
        <v>9.0618667982277801E-2</v>
      </c>
      <c r="AK11" s="17"/>
      <c r="AL11" s="17">
        <v>8.7722812809264999E-2</v>
      </c>
      <c r="AM11" s="17">
        <v>7.5819612583657894E-2</v>
      </c>
      <c r="AN11" s="17">
        <v>6.0620666263100503E-2</v>
      </c>
      <c r="AO11" s="17"/>
      <c r="AP11" s="17">
        <v>7.7413402223862005E-2</v>
      </c>
      <c r="AQ11" s="17">
        <v>8.7087064663446095E-2</v>
      </c>
      <c r="AR11" s="17">
        <v>8.8318508902612294E-2</v>
      </c>
      <c r="AS11" s="17">
        <v>8.8430951638422906E-2</v>
      </c>
      <c r="AT11" s="17">
        <v>0</v>
      </c>
      <c r="AU11" s="17"/>
      <c r="AV11" s="17">
        <v>0</v>
      </c>
      <c r="AW11" s="17">
        <v>5.99494836045351E-2</v>
      </c>
      <c r="AX11" s="17">
        <v>6.9234592912854595E-2</v>
      </c>
      <c r="AY11" s="17">
        <v>8.1946294039077397E-2</v>
      </c>
      <c r="AZ11" s="17">
        <v>0.123697466790398</v>
      </c>
      <c r="BA11" s="17">
        <v>9.8638208072148001E-2</v>
      </c>
      <c r="BB11" s="17">
        <v>8.9479588846600303E-2</v>
      </c>
      <c r="BC11" s="17">
        <v>0.11962921609473499</v>
      </c>
      <c r="BD11" s="17">
        <v>7.6660123208999897E-2</v>
      </c>
      <c r="BE11" s="17">
        <v>4.4318390269815003E-2</v>
      </c>
      <c r="BF11" s="17">
        <v>8.3872460716834393E-2</v>
      </c>
      <c r="BG11" s="17">
        <v>7.8187430123424995E-2</v>
      </c>
      <c r="BH11" s="17">
        <v>4.8137958191312398E-2</v>
      </c>
      <c r="BI11" s="17">
        <v>4.2796626048771901E-2</v>
      </c>
      <c r="BJ11" s="17">
        <v>6.8577534490223704E-2</v>
      </c>
      <c r="BK11" s="17">
        <v>8.0334541640960697E-2</v>
      </c>
      <c r="BL11" s="17"/>
      <c r="BM11" s="17">
        <v>8.2397896118768105E-2</v>
      </c>
      <c r="BN11" s="17">
        <v>7.9116072818111297E-2</v>
      </c>
      <c r="BO11" s="17">
        <v>8.5867580334708898E-2</v>
      </c>
      <c r="BP11" s="17">
        <v>8.0833338025342899E-2</v>
      </c>
      <c r="BQ11" s="17">
        <v>0.12369274816057001</v>
      </c>
      <c r="BR11" s="17">
        <v>3.5867809152675102E-2</v>
      </c>
      <c r="BS11" s="17"/>
      <c r="BT11" s="17">
        <v>9.1135384933265395E-2</v>
      </c>
      <c r="BU11" s="17">
        <v>7.4954425488528098E-2</v>
      </c>
      <c r="BV11" s="17"/>
      <c r="BW11" s="17">
        <v>7.2776847486903107E-2</v>
      </c>
      <c r="BX11" s="17">
        <v>8.5952020407496998E-2</v>
      </c>
      <c r="BY11" s="17"/>
      <c r="BZ11" s="17">
        <v>8.6004705391164601E-2</v>
      </c>
      <c r="CA11" s="17" t="s">
        <v>131</v>
      </c>
      <c r="CB11" s="17">
        <v>4.5441052133304197E-2</v>
      </c>
      <c r="CC11" s="17"/>
      <c r="CD11" s="17">
        <v>8.3572013830750497E-2</v>
      </c>
      <c r="CE11" s="17">
        <v>9.2715716950818206E-2</v>
      </c>
      <c r="CF11" s="17">
        <v>8.9306353203471106E-2</v>
      </c>
      <c r="CG11" s="17"/>
      <c r="CH11" s="17">
        <v>8.4954739262676507E-2</v>
      </c>
      <c r="CI11" s="17">
        <v>9.8232181975617797E-2</v>
      </c>
      <c r="CJ11" s="17">
        <v>9.3619298969925505E-2</v>
      </c>
      <c r="CK11" s="17"/>
      <c r="CL11" s="17">
        <v>8.4100126454070806E-2</v>
      </c>
      <c r="CM11" s="17">
        <v>8.2886464707653304E-2</v>
      </c>
      <c r="CN11" s="17"/>
      <c r="CO11" s="17">
        <v>0.122867395483566</v>
      </c>
      <c r="CP11" s="17">
        <v>8.4021652443542302E-2</v>
      </c>
      <c r="CQ11" s="17">
        <v>7.5125989201280094E-2</v>
      </c>
      <c r="CR11" s="17">
        <v>8.6347516918203596E-2</v>
      </c>
    </row>
    <row r="12" spans="2:96" x14ac:dyDescent="0.25">
      <c r="B12" s="18" t="s">
        <v>145</v>
      </c>
      <c r="C12" s="17">
        <v>7.7802128664554299E-2</v>
      </c>
      <c r="D12" s="17">
        <v>8.3109822616252604E-2</v>
      </c>
      <c r="E12" s="17">
        <v>7.2880370843505099E-2</v>
      </c>
      <c r="F12" s="17"/>
      <c r="G12" s="17">
        <v>2.9908732173781399E-2</v>
      </c>
      <c r="H12" s="17">
        <v>5.8520172626253898E-2</v>
      </c>
      <c r="I12" s="17">
        <v>6.3965919480724096E-2</v>
      </c>
      <c r="J12" s="17">
        <v>0.112533998149928</v>
      </c>
      <c r="K12" s="17">
        <v>0.10143021731073899</v>
      </c>
      <c r="L12" s="17">
        <v>8.9628928118788503E-2</v>
      </c>
      <c r="M12" s="17"/>
      <c r="N12" s="17">
        <v>6.0213971987135899E-2</v>
      </c>
      <c r="O12" s="17">
        <v>7.6171486049928003E-2</v>
      </c>
      <c r="P12" s="17">
        <v>9.15414067304193E-2</v>
      </c>
      <c r="Q12" s="17">
        <v>8.4935403983092198E-2</v>
      </c>
      <c r="R12" s="17"/>
      <c r="S12" s="17">
        <v>8.6636783386861899E-2</v>
      </c>
      <c r="T12" s="17">
        <v>8.1682565169867202E-2</v>
      </c>
      <c r="U12" s="17">
        <v>0.12968977701088599</v>
      </c>
      <c r="V12" s="17">
        <v>0.101096154948408</v>
      </c>
      <c r="W12" s="17">
        <v>4.7581079209672597E-2</v>
      </c>
      <c r="X12" s="17">
        <v>8.5812795908132095E-2</v>
      </c>
      <c r="Y12" s="17">
        <v>6.2516312739159002E-2</v>
      </c>
      <c r="Z12" s="17">
        <v>4.9969494843738103E-2</v>
      </c>
      <c r="AA12" s="17">
        <v>6.6079559455645503E-2</v>
      </c>
      <c r="AB12" s="17">
        <v>5.0480402855493503E-2</v>
      </c>
      <c r="AC12" s="17">
        <v>0.114063495596838</v>
      </c>
      <c r="AD12" s="17">
        <v>0</v>
      </c>
      <c r="AE12" s="17"/>
      <c r="AF12" s="17">
        <v>9.5937978047527794E-2</v>
      </c>
      <c r="AG12" s="17">
        <v>7.5182071646985094E-2</v>
      </c>
      <c r="AH12" s="17">
        <v>4.86166870005292E-2</v>
      </c>
      <c r="AI12" s="17">
        <v>9.28736588704034E-2</v>
      </c>
      <c r="AJ12" s="17">
        <v>7.1507781561309894E-2</v>
      </c>
      <c r="AK12" s="17"/>
      <c r="AL12" s="17">
        <v>8.5033966889385901E-2</v>
      </c>
      <c r="AM12" s="17">
        <v>8.2386910566437599E-2</v>
      </c>
      <c r="AN12" s="17">
        <v>6.5312692627527799E-2</v>
      </c>
      <c r="AO12" s="17"/>
      <c r="AP12" s="17">
        <v>9.74636635094005E-2</v>
      </c>
      <c r="AQ12" s="17">
        <v>8.5802687170591099E-2</v>
      </c>
      <c r="AR12" s="17">
        <v>5.7512475024239701E-2</v>
      </c>
      <c r="AS12" s="17">
        <v>8.7419431301683906E-2</v>
      </c>
      <c r="AT12" s="17">
        <v>0</v>
      </c>
      <c r="AU12" s="17"/>
      <c r="AV12" s="17">
        <v>0</v>
      </c>
      <c r="AW12" s="17">
        <v>8.9256990371316E-2</v>
      </c>
      <c r="AX12" s="17">
        <v>2.99942018161104E-2</v>
      </c>
      <c r="AY12" s="17">
        <v>0.117647242518582</v>
      </c>
      <c r="AZ12" s="17">
        <v>8.5034433438392704E-2</v>
      </c>
      <c r="BA12" s="17">
        <v>8.5654930086386402E-2</v>
      </c>
      <c r="BB12" s="17">
        <v>5.8992060056889097E-2</v>
      </c>
      <c r="BC12" s="17">
        <v>0.101374964262843</v>
      </c>
      <c r="BD12" s="17">
        <v>5.3918327333394099E-2</v>
      </c>
      <c r="BE12" s="17">
        <v>9.4198150928867894E-2</v>
      </c>
      <c r="BF12" s="17">
        <v>7.3932834497113603E-2</v>
      </c>
      <c r="BG12" s="17">
        <v>8.7521380029143697E-2</v>
      </c>
      <c r="BH12" s="17">
        <v>0.103330095771479</v>
      </c>
      <c r="BI12" s="17">
        <v>9.6832081911405493E-2</v>
      </c>
      <c r="BJ12" s="17">
        <v>8.9173827628441796E-2</v>
      </c>
      <c r="BK12" s="17">
        <v>3.2233125069532402E-2</v>
      </c>
      <c r="BL12" s="17"/>
      <c r="BM12" s="17">
        <v>7.2527195552735804E-2</v>
      </c>
      <c r="BN12" s="17">
        <v>7.1395732112138802E-2</v>
      </c>
      <c r="BO12" s="17">
        <v>7.8691803119767798E-2</v>
      </c>
      <c r="BP12" s="17">
        <v>9.9987480043177507E-2</v>
      </c>
      <c r="BQ12" s="17">
        <v>6.2122222827054298E-2</v>
      </c>
      <c r="BR12" s="17">
        <v>7.5495400929236303E-2</v>
      </c>
      <c r="BS12" s="17"/>
      <c r="BT12" s="17">
        <v>7.8875658337086194E-2</v>
      </c>
      <c r="BU12" s="17">
        <v>7.8286595906520901E-2</v>
      </c>
      <c r="BV12" s="17"/>
      <c r="BW12" s="17">
        <v>7.2290375831505105E-2</v>
      </c>
      <c r="BX12" s="17">
        <v>9.0917745889540602E-2</v>
      </c>
      <c r="BY12" s="17"/>
      <c r="BZ12" s="17">
        <v>7.6568038602162006E-2</v>
      </c>
      <c r="CA12" s="17" t="s">
        <v>131</v>
      </c>
      <c r="CB12" s="17">
        <v>0.101103658948599</v>
      </c>
      <c r="CC12" s="17"/>
      <c r="CD12" s="17">
        <v>8.1990230536963402E-2</v>
      </c>
      <c r="CE12" s="17">
        <v>6.1632438241353601E-2</v>
      </c>
      <c r="CF12" s="17">
        <v>5.6331622838477799E-2</v>
      </c>
      <c r="CG12" s="17"/>
      <c r="CH12" s="17">
        <v>7.9681915392241801E-2</v>
      </c>
      <c r="CI12" s="17">
        <v>6.3587682510350907E-2</v>
      </c>
      <c r="CJ12" s="17">
        <v>6.1089325669781397E-2</v>
      </c>
      <c r="CK12" s="17"/>
      <c r="CL12" s="17">
        <v>8.8425024219301498E-2</v>
      </c>
      <c r="CM12" s="17">
        <v>7.0074526872079698E-2</v>
      </c>
      <c r="CN12" s="17"/>
      <c r="CO12" s="17">
        <v>8.4166122637799101E-2</v>
      </c>
      <c r="CP12" s="17">
        <v>6.6609754646036398E-2</v>
      </c>
      <c r="CQ12" s="17">
        <v>8.3127812161010103E-2</v>
      </c>
      <c r="CR12" s="17">
        <v>8.7332448970700499E-2</v>
      </c>
    </row>
    <row r="13" spans="2:96" x14ac:dyDescent="0.25">
      <c r="B13" s="18" t="s">
        <v>146</v>
      </c>
      <c r="C13" s="17">
        <v>0.16933914389899099</v>
      </c>
      <c r="D13" s="17">
        <v>0.17159436217948301</v>
      </c>
      <c r="E13" s="17">
        <v>0.16632465622664699</v>
      </c>
      <c r="F13" s="17"/>
      <c r="G13" s="17">
        <v>8.0041929178596205E-2</v>
      </c>
      <c r="H13" s="17">
        <v>0.19503286845935799</v>
      </c>
      <c r="I13" s="17">
        <v>0.13710948193111699</v>
      </c>
      <c r="J13" s="17">
        <v>0.17109359357413501</v>
      </c>
      <c r="K13" s="17">
        <v>0.170403057765322</v>
      </c>
      <c r="L13" s="17">
        <v>0.22932614801272799</v>
      </c>
      <c r="M13" s="17"/>
      <c r="N13" s="17">
        <v>0.20307861172456701</v>
      </c>
      <c r="O13" s="17">
        <v>0.16903591680900601</v>
      </c>
      <c r="P13" s="17">
        <v>0.15407257514973799</v>
      </c>
      <c r="Q13" s="17">
        <v>0.147439809042134</v>
      </c>
      <c r="R13" s="17"/>
      <c r="S13" s="17">
        <v>0.114755273792594</v>
      </c>
      <c r="T13" s="17">
        <v>0.20801271679317501</v>
      </c>
      <c r="U13" s="17">
        <v>0.11671786179560099</v>
      </c>
      <c r="V13" s="17">
        <v>0.21643538544655599</v>
      </c>
      <c r="W13" s="17">
        <v>0.150769977718827</v>
      </c>
      <c r="X13" s="17">
        <v>0.23142586107481</v>
      </c>
      <c r="Y13" s="17">
        <v>0.196981490756479</v>
      </c>
      <c r="Z13" s="17">
        <v>0.18705012729814199</v>
      </c>
      <c r="AA13" s="17">
        <v>0.18528452709982199</v>
      </c>
      <c r="AB13" s="17">
        <v>0.140170869512075</v>
      </c>
      <c r="AC13" s="17">
        <v>0.14227707668100301</v>
      </c>
      <c r="AD13" s="17">
        <v>0</v>
      </c>
      <c r="AE13" s="17"/>
      <c r="AF13" s="17">
        <v>0.18331860534329</v>
      </c>
      <c r="AG13" s="17">
        <v>0.15243598488243201</v>
      </c>
      <c r="AH13" s="17">
        <v>0.18656645237241201</v>
      </c>
      <c r="AI13" s="17">
        <v>0.239018268507977</v>
      </c>
      <c r="AJ13" s="17">
        <v>0.148443468458963</v>
      </c>
      <c r="AK13" s="17"/>
      <c r="AL13" s="17">
        <v>0.17556712163657201</v>
      </c>
      <c r="AM13" s="17">
        <v>0.15157155031304201</v>
      </c>
      <c r="AN13" s="17">
        <v>0.213660044535465</v>
      </c>
      <c r="AO13" s="17"/>
      <c r="AP13" s="17">
        <v>0.15195001699075</v>
      </c>
      <c r="AQ13" s="17">
        <v>0.15191908004237201</v>
      </c>
      <c r="AR13" s="17">
        <v>0.20919323660425901</v>
      </c>
      <c r="AS13" s="17">
        <v>0.15046509708475</v>
      </c>
      <c r="AT13" s="17">
        <v>0.26906148222731902</v>
      </c>
      <c r="AU13" s="17"/>
      <c r="AV13" s="17">
        <v>0.62280713373022001</v>
      </c>
      <c r="AW13" s="17">
        <v>8.8238873359126502E-2</v>
      </c>
      <c r="AX13" s="17">
        <v>0.12305680275019799</v>
      </c>
      <c r="AY13" s="17">
        <v>0.151319170634795</v>
      </c>
      <c r="AZ13" s="17">
        <v>0.115485375661856</v>
      </c>
      <c r="BA13" s="17">
        <v>0.20011009717379799</v>
      </c>
      <c r="BB13" s="17">
        <v>0.15459589785365399</v>
      </c>
      <c r="BC13" s="17">
        <v>0.143021113074356</v>
      </c>
      <c r="BD13" s="17">
        <v>0.14523626201877701</v>
      </c>
      <c r="BE13" s="17">
        <v>0.29096750395513699</v>
      </c>
      <c r="BF13" s="17">
        <v>0.16223754874233701</v>
      </c>
      <c r="BG13" s="17">
        <v>0.20294402320459501</v>
      </c>
      <c r="BH13" s="17">
        <v>0.27401668245753302</v>
      </c>
      <c r="BI13" s="17">
        <v>0.28873181971499401</v>
      </c>
      <c r="BJ13" s="17">
        <v>0.17531120641154499</v>
      </c>
      <c r="BK13" s="17">
        <v>9.8470108210010607E-2</v>
      </c>
      <c r="BL13" s="17"/>
      <c r="BM13" s="17">
        <v>0.14621725225459001</v>
      </c>
      <c r="BN13" s="17">
        <v>0.180813023440556</v>
      </c>
      <c r="BO13" s="17">
        <v>0.164147044134409</v>
      </c>
      <c r="BP13" s="17">
        <v>0.16991345753774301</v>
      </c>
      <c r="BQ13" s="17">
        <v>0.18154109232583601</v>
      </c>
      <c r="BR13" s="17">
        <v>0.19663264640449901</v>
      </c>
      <c r="BS13" s="17"/>
      <c r="BT13" s="17">
        <v>0.148617067829905</v>
      </c>
      <c r="BU13" s="17">
        <v>0.201209879639654</v>
      </c>
      <c r="BV13" s="17"/>
      <c r="BW13" s="17">
        <v>0.14678507226078299</v>
      </c>
      <c r="BX13" s="17">
        <v>0.200875983891348</v>
      </c>
      <c r="BY13" s="17"/>
      <c r="BZ13" s="17">
        <v>0.174738602767193</v>
      </c>
      <c r="CA13" s="17" t="s">
        <v>131</v>
      </c>
      <c r="CB13" s="17">
        <v>6.7389004140973097E-2</v>
      </c>
      <c r="CC13" s="17"/>
      <c r="CD13" s="17">
        <v>0.19666351242361699</v>
      </c>
      <c r="CE13" s="17">
        <v>4.4548861332328597E-2</v>
      </c>
      <c r="CF13" s="17">
        <v>7.5245992677534901E-2</v>
      </c>
      <c r="CG13" s="17"/>
      <c r="CH13" s="17">
        <v>0.20304987321631701</v>
      </c>
      <c r="CI13" s="17">
        <v>6.0982988649364502E-2</v>
      </c>
      <c r="CJ13" s="17">
        <v>4.8899773672557399E-2</v>
      </c>
      <c r="CK13" s="17"/>
      <c r="CL13" s="17">
        <v>0.25299829302435001</v>
      </c>
      <c r="CM13" s="17">
        <v>8.1831588792443205E-2</v>
      </c>
      <c r="CN13" s="17"/>
      <c r="CO13" s="17">
        <v>0.14239332950521499</v>
      </c>
      <c r="CP13" s="17">
        <v>0.19898915326809799</v>
      </c>
      <c r="CQ13" s="17">
        <v>0.16141258814581499</v>
      </c>
      <c r="CR13" s="17">
        <v>0.13609100433982599</v>
      </c>
    </row>
    <row r="14" spans="2:96" x14ac:dyDescent="0.25">
      <c r="B14" s="18" t="s">
        <v>147</v>
      </c>
      <c r="C14" s="17">
        <v>6.1826044701029099E-2</v>
      </c>
      <c r="D14" s="17">
        <v>6.3182959789174806E-2</v>
      </c>
      <c r="E14" s="17">
        <v>6.0672038167986303E-2</v>
      </c>
      <c r="F14" s="17"/>
      <c r="G14" s="17">
        <v>7.2812309493302793E-2</v>
      </c>
      <c r="H14" s="17">
        <v>7.7205125683125597E-2</v>
      </c>
      <c r="I14" s="17">
        <v>5.4287350620166597E-2</v>
      </c>
      <c r="J14" s="17">
        <v>5.9457793211096698E-2</v>
      </c>
      <c r="K14" s="17">
        <v>7.5599109143228704E-2</v>
      </c>
      <c r="L14" s="17">
        <v>4.1874547198590899E-2</v>
      </c>
      <c r="M14" s="17"/>
      <c r="N14" s="17">
        <v>5.8251928499264999E-2</v>
      </c>
      <c r="O14" s="17">
        <v>6.9655495002397205E-2</v>
      </c>
      <c r="P14" s="17">
        <v>6.3263419402316695E-2</v>
      </c>
      <c r="Q14" s="17">
        <v>5.6715367841945703E-2</v>
      </c>
      <c r="R14" s="17"/>
      <c r="S14" s="17">
        <v>3.6285405926527403E-2</v>
      </c>
      <c r="T14" s="17">
        <v>6.2314565478667497E-2</v>
      </c>
      <c r="U14" s="17">
        <v>5.7122601277462E-2</v>
      </c>
      <c r="V14" s="17">
        <v>4.6770823619910702E-2</v>
      </c>
      <c r="W14" s="17">
        <v>5.8198750681013198E-2</v>
      </c>
      <c r="X14" s="17">
        <v>2.5734713004928699E-2</v>
      </c>
      <c r="Y14" s="17">
        <v>2.8119651500882501E-2</v>
      </c>
      <c r="Z14" s="17">
        <v>2.6772635319037001E-2</v>
      </c>
      <c r="AA14" s="17">
        <v>7.7742470131019897E-2</v>
      </c>
      <c r="AB14" s="17">
        <v>0.19614699771816299</v>
      </c>
      <c r="AC14" s="17">
        <v>5.4439918618701198E-2</v>
      </c>
      <c r="AD14" s="17">
        <v>2.9162553564955101E-2</v>
      </c>
      <c r="AE14" s="17"/>
      <c r="AF14" s="17">
        <v>4.6132344048556199E-2</v>
      </c>
      <c r="AG14" s="17">
        <v>6.7761254950761907E-2</v>
      </c>
      <c r="AH14" s="17">
        <v>4.7284941020142697E-2</v>
      </c>
      <c r="AI14" s="17">
        <v>0.10348731801421</v>
      </c>
      <c r="AJ14" s="17">
        <v>6.0106928548288502E-2</v>
      </c>
      <c r="AK14" s="17"/>
      <c r="AL14" s="17">
        <v>5.2769364606391103E-2</v>
      </c>
      <c r="AM14" s="17">
        <v>6.2116604676199297E-2</v>
      </c>
      <c r="AN14" s="17">
        <v>6.5455395336325994E-2</v>
      </c>
      <c r="AO14" s="17"/>
      <c r="AP14" s="17">
        <v>7.1590628459397301E-2</v>
      </c>
      <c r="AQ14" s="17">
        <v>5.96831097018828E-2</v>
      </c>
      <c r="AR14" s="17">
        <v>5.5678193433535202E-2</v>
      </c>
      <c r="AS14" s="17">
        <v>6.2653754571964398E-2</v>
      </c>
      <c r="AT14" s="17">
        <v>4.4873384213909802E-2</v>
      </c>
      <c r="AU14" s="17"/>
      <c r="AV14" s="17">
        <v>0</v>
      </c>
      <c r="AW14" s="17">
        <v>6.1892445548562401E-2</v>
      </c>
      <c r="AX14" s="17">
        <v>8.5974771957646606E-2</v>
      </c>
      <c r="AY14" s="17">
        <v>3.3989631739887699E-2</v>
      </c>
      <c r="AZ14" s="17">
        <v>6.8574814896072603E-2</v>
      </c>
      <c r="BA14" s="17">
        <v>3.49125263837873E-2</v>
      </c>
      <c r="BB14" s="17">
        <v>7.5370871908911702E-2</v>
      </c>
      <c r="BC14" s="17">
        <v>7.2416800905090797E-2</v>
      </c>
      <c r="BD14" s="17">
        <v>8.1288354356030504E-2</v>
      </c>
      <c r="BE14" s="17">
        <v>4.40300245461272E-2</v>
      </c>
      <c r="BF14" s="17">
        <v>7.0023367183145002E-2</v>
      </c>
      <c r="BG14" s="17">
        <v>2.2178427705947301E-2</v>
      </c>
      <c r="BH14" s="17">
        <v>8.5549688910354901E-2</v>
      </c>
      <c r="BI14" s="17">
        <v>9.5642346076069001E-2</v>
      </c>
      <c r="BJ14" s="17">
        <v>5.1795939299387299E-2</v>
      </c>
      <c r="BK14" s="17">
        <v>5.4725757404823099E-2</v>
      </c>
      <c r="BL14" s="17"/>
      <c r="BM14" s="17">
        <v>6.9150313843775596E-2</v>
      </c>
      <c r="BN14" s="17">
        <v>5.4054733711951602E-2</v>
      </c>
      <c r="BO14" s="17">
        <v>6.6570569308213007E-2</v>
      </c>
      <c r="BP14" s="17">
        <v>6.087014113006E-2</v>
      </c>
      <c r="BQ14" s="17">
        <v>5.9597133156561198E-2</v>
      </c>
      <c r="BR14" s="17">
        <v>7.7682650557281505E-2</v>
      </c>
      <c r="BS14" s="17"/>
      <c r="BT14" s="17">
        <v>5.1856953089459E-2</v>
      </c>
      <c r="BU14" s="17">
        <v>7.7434796771183104E-2</v>
      </c>
      <c r="BV14" s="17"/>
      <c r="BW14" s="17">
        <v>5.91676345468602E-2</v>
      </c>
      <c r="BX14" s="17">
        <v>6.8101499809741395E-2</v>
      </c>
      <c r="BY14" s="17"/>
      <c r="BZ14" s="17">
        <v>6.2619000407448999E-2</v>
      </c>
      <c r="CA14" s="17" t="s">
        <v>131</v>
      </c>
      <c r="CB14" s="17">
        <v>4.6853813767388099E-2</v>
      </c>
      <c r="CC14" s="17"/>
      <c r="CD14" s="17">
        <v>5.7804664388010601E-2</v>
      </c>
      <c r="CE14" s="17">
        <v>8.37183773259286E-2</v>
      </c>
      <c r="CF14" s="17">
        <v>8.1602861875063201E-2</v>
      </c>
      <c r="CG14" s="17"/>
      <c r="CH14" s="17">
        <v>5.7524090976669599E-2</v>
      </c>
      <c r="CI14" s="17">
        <v>0.10497894385154399</v>
      </c>
      <c r="CJ14" s="17">
        <v>6.2183521924559601E-2</v>
      </c>
      <c r="CK14" s="17"/>
      <c r="CL14" s="17">
        <v>5.26025349959258E-2</v>
      </c>
      <c r="CM14" s="17">
        <v>7.3269005640775903E-2</v>
      </c>
      <c r="CN14" s="17"/>
      <c r="CO14" s="17">
        <v>3.8707538816123099E-2</v>
      </c>
      <c r="CP14" s="17">
        <v>6.0960792595231302E-2</v>
      </c>
      <c r="CQ14" s="17">
        <v>6.1502330303729202E-2</v>
      </c>
      <c r="CR14" s="17">
        <v>7.2579265229554796E-2</v>
      </c>
    </row>
    <row r="15" spans="2:96" x14ac:dyDescent="0.25">
      <c r="B15" s="18" t="s">
        <v>148</v>
      </c>
      <c r="C15" s="17">
        <v>6.08723461525741E-2</v>
      </c>
      <c r="D15" s="17">
        <v>6.1157000185318701E-2</v>
      </c>
      <c r="E15" s="17">
        <v>6.0749333738935103E-2</v>
      </c>
      <c r="F15" s="17"/>
      <c r="G15" s="17">
        <v>6.7592883717545696E-2</v>
      </c>
      <c r="H15" s="17">
        <v>2.47024184498582E-2</v>
      </c>
      <c r="I15" s="17">
        <v>5.7871528807503701E-2</v>
      </c>
      <c r="J15" s="17">
        <v>5.7228515979188502E-2</v>
      </c>
      <c r="K15" s="17">
        <v>5.0522147471267598E-2</v>
      </c>
      <c r="L15" s="17">
        <v>9.6806798810444905E-2</v>
      </c>
      <c r="M15" s="17"/>
      <c r="N15" s="17">
        <v>7.4185069726412298E-2</v>
      </c>
      <c r="O15" s="17">
        <v>5.9956042643727801E-2</v>
      </c>
      <c r="P15" s="17">
        <v>4.7283894799272697E-2</v>
      </c>
      <c r="Q15" s="17">
        <v>5.9649476812502898E-2</v>
      </c>
      <c r="R15" s="17"/>
      <c r="S15" s="17">
        <v>7.5356260679254994E-2</v>
      </c>
      <c r="T15" s="17">
        <v>6.4205066968117397E-2</v>
      </c>
      <c r="U15" s="17">
        <v>5.4925129749951999E-2</v>
      </c>
      <c r="V15" s="17">
        <v>6.7730612239898E-2</v>
      </c>
      <c r="W15" s="17">
        <v>4.7202845498817099E-2</v>
      </c>
      <c r="X15" s="17">
        <v>5.9551509828330899E-2</v>
      </c>
      <c r="Y15" s="17">
        <v>8.0010383268170698E-2</v>
      </c>
      <c r="Z15" s="17">
        <v>0.17848779302965201</v>
      </c>
      <c r="AA15" s="17">
        <v>3.8355961774023201E-2</v>
      </c>
      <c r="AB15" s="17">
        <v>2.9060625168888101E-2</v>
      </c>
      <c r="AC15" s="17">
        <v>4.2019143226572499E-2</v>
      </c>
      <c r="AD15" s="17">
        <v>0</v>
      </c>
      <c r="AE15" s="17"/>
      <c r="AF15" s="17">
        <v>6.78878845648134E-2</v>
      </c>
      <c r="AG15" s="17">
        <v>4.8650192746765498E-2</v>
      </c>
      <c r="AH15" s="17">
        <v>0.141724213409366</v>
      </c>
      <c r="AI15" s="17">
        <v>4.7665302529556502E-2</v>
      </c>
      <c r="AJ15" s="17">
        <v>8.0346974091119905E-2</v>
      </c>
      <c r="AK15" s="17"/>
      <c r="AL15" s="17">
        <v>6.9275437417600699E-2</v>
      </c>
      <c r="AM15" s="17">
        <v>4.2233021684503699E-2</v>
      </c>
      <c r="AN15" s="17">
        <v>9.56467842071487E-2</v>
      </c>
      <c r="AO15" s="17"/>
      <c r="AP15" s="17">
        <v>7.4811948587077806E-2</v>
      </c>
      <c r="AQ15" s="17">
        <v>5.0083575572003901E-2</v>
      </c>
      <c r="AR15" s="17">
        <v>4.2601421235542898E-2</v>
      </c>
      <c r="AS15" s="17">
        <v>7.84992882022163E-2</v>
      </c>
      <c r="AT15" s="17">
        <v>3.9558211747736299E-2</v>
      </c>
      <c r="AU15" s="17"/>
      <c r="AV15" s="17">
        <v>0.19152826569041501</v>
      </c>
      <c r="AW15" s="17">
        <v>3.7037233464620997E-2</v>
      </c>
      <c r="AX15" s="17">
        <v>6.4377911487557005E-2</v>
      </c>
      <c r="AY15" s="17">
        <v>6.9168591139253194E-2</v>
      </c>
      <c r="AZ15" s="17">
        <v>5.9984636317154699E-2</v>
      </c>
      <c r="BA15" s="17">
        <v>4.70796318538323E-2</v>
      </c>
      <c r="BB15" s="17">
        <v>5.1003424113139101E-2</v>
      </c>
      <c r="BC15" s="17">
        <v>8.6840743389526798E-2</v>
      </c>
      <c r="BD15" s="17">
        <v>0.11192370252343301</v>
      </c>
      <c r="BE15" s="17">
        <v>1.0855285694129101E-2</v>
      </c>
      <c r="BF15" s="17">
        <v>8.3358201892555897E-2</v>
      </c>
      <c r="BG15" s="17">
        <v>7.7892343445740198E-2</v>
      </c>
      <c r="BH15" s="17">
        <v>0</v>
      </c>
      <c r="BI15" s="17">
        <v>3.5512312838736702E-2</v>
      </c>
      <c r="BJ15" s="17">
        <v>2.6393153424498099E-2</v>
      </c>
      <c r="BK15" s="17">
        <v>3.5538501366610499E-2</v>
      </c>
      <c r="BL15" s="17"/>
      <c r="BM15" s="17">
        <v>4.24681556152103E-2</v>
      </c>
      <c r="BN15" s="17">
        <v>7.5348321357580905E-2</v>
      </c>
      <c r="BO15" s="17">
        <v>5.4751572379239902E-2</v>
      </c>
      <c r="BP15" s="17">
        <v>5.6220275020967998E-2</v>
      </c>
      <c r="BQ15" s="17">
        <v>7.3197775768906806E-2</v>
      </c>
      <c r="BR15" s="17">
        <v>6.6182136870891306E-2</v>
      </c>
      <c r="BS15" s="17"/>
      <c r="BT15" s="17">
        <v>5.7092102853015303E-2</v>
      </c>
      <c r="BU15" s="17">
        <v>6.4579909685900203E-2</v>
      </c>
      <c r="BV15" s="17"/>
      <c r="BW15" s="17">
        <v>6.1373512730684997E-2</v>
      </c>
      <c r="BX15" s="17">
        <v>6.3186071419361597E-2</v>
      </c>
      <c r="BY15" s="17"/>
      <c r="BZ15" s="17">
        <v>6.2583163278491005E-2</v>
      </c>
      <c r="CA15" s="17" t="s">
        <v>131</v>
      </c>
      <c r="CB15" s="17">
        <v>2.8569471115452501E-2</v>
      </c>
      <c r="CC15" s="17"/>
      <c r="CD15" s="17">
        <v>6.7501052036256795E-2</v>
      </c>
      <c r="CE15" s="17">
        <v>1.28009651894997E-2</v>
      </c>
      <c r="CF15" s="17">
        <v>7.51614709954017E-2</v>
      </c>
      <c r="CG15" s="17"/>
      <c r="CH15" s="17">
        <v>6.8625271269575294E-2</v>
      </c>
      <c r="CI15" s="17">
        <v>1.43158082908394E-2</v>
      </c>
      <c r="CJ15" s="17">
        <v>7.7314061234702705E-2</v>
      </c>
      <c r="CK15" s="17"/>
      <c r="CL15" s="17">
        <v>8.5727942398464194E-2</v>
      </c>
      <c r="CM15" s="17">
        <v>3.5296506385967298E-2</v>
      </c>
      <c r="CN15" s="17"/>
      <c r="CO15" s="17">
        <v>6.9729219244849094E-2</v>
      </c>
      <c r="CP15" s="17">
        <v>7.3043734031557395E-2</v>
      </c>
      <c r="CQ15" s="17">
        <v>5.79569076702693E-2</v>
      </c>
      <c r="CR15" s="17">
        <v>3.9306960491722998E-2</v>
      </c>
    </row>
    <row r="16" spans="2:96" x14ac:dyDescent="0.25">
      <c r="B16" s="18" t="s">
        <v>149</v>
      </c>
      <c r="C16" s="17">
        <v>5.5431378529809498E-3</v>
      </c>
      <c r="D16" s="17">
        <v>2.2860599017101202E-3</v>
      </c>
      <c r="E16" s="17">
        <v>8.6958444541337804E-3</v>
      </c>
      <c r="F16" s="17"/>
      <c r="G16" s="17">
        <v>6.4929797597914904E-3</v>
      </c>
      <c r="H16" s="17">
        <v>0</v>
      </c>
      <c r="I16" s="17">
        <v>0</v>
      </c>
      <c r="J16" s="17">
        <v>1.0518525964406099E-2</v>
      </c>
      <c r="K16" s="17">
        <v>1.1692852190240801E-2</v>
      </c>
      <c r="L16" s="17">
        <v>5.4840237485678503E-3</v>
      </c>
      <c r="M16" s="17"/>
      <c r="N16" s="17">
        <v>0</v>
      </c>
      <c r="O16" s="17">
        <v>1.0620515098305101E-2</v>
      </c>
      <c r="P16" s="17">
        <v>0</v>
      </c>
      <c r="Q16" s="17">
        <v>1.1171766553089799E-2</v>
      </c>
      <c r="R16" s="17"/>
      <c r="S16" s="17">
        <v>8.3839282134615702E-3</v>
      </c>
      <c r="T16" s="17">
        <v>0</v>
      </c>
      <c r="U16" s="17">
        <v>1.8339577086869299E-2</v>
      </c>
      <c r="V16" s="17">
        <v>0</v>
      </c>
      <c r="W16" s="17">
        <v>7.02744073719112E-3</v>
      </c>
      <c r="X16" s="17">
        <v>6.4271832010616902E-3</v>
      </c>
      <c r="Y16" s="17">
        <v>6.3148542658466702E-3</v>
      </c>
      <c r="Z16" s="17">
        <v>2.21517865859234E-2</v>
      </c>
      <c r="AA16" s="17">
        <v>4.71898073081273E-3</v>
      </c>
      <c r="AB16" s="17">
        <v>0</v>
      </c>
      <c r="AC16" s="17">
        <v>0</v>
      </c>
      <c r="AD16" s="17">
        <v>0</v>
      </c>
      <c r="AE16" s="17"/>
      <c r="AF16" s="17">
        <v>4.8448336646237204E-3</v>
      </c>
      <c r="AG16" s="17">
        <v>4.1569748846476901E-3</v>
      </c>
      <c r="AH16" s="17">
        <v>0</v>
      </c>
      <c r="AI16" s="17">
        <v>0</v>
      </c>
      <c r="AJ16" s="17">
        <v>4.3964350777751099E-3</v>
      </c>
      <c r="AK16" s="17"/>
      <c r="AL16" s="17">
        <v>5.3091391037997501E-3</v>
      </c>
      <c r="AM16" s="17">
        <v>4.8949622064908896E-3</v>
      </c>
      <c r="AN16" s="17">
        <v>0</v>
      </c>
      <c r="AO16" s="17"/>
      <c r="AP16" s="17">
        <v>1.06481598818856E-2</v>
      </c>
      <c r="AQ16" s="17">
        <v>4.9666255143778803E-3</v>
      </c>
      <c r="AR16" s="17">
        <v>6.9805117851105903E-3</v>
      </c>
      <c r="AS16" s="17">
        <v>0</v>
      </c>
      <c r="AT16" s="17">
        <v>0</v>
      </c>
      <c r="AU16" s="17"/>
      <c r="AV16" s="17">
        <v>0</v>
      </c>
      <c r="AW16" s="17">
        <v>0</v>
      </c>
      <c r="AX16" s="17">
        <v>1.6091154538369502E-2</v>
      </c>
      <c r="AY16" s="17">
        <v>1.18923040182994E-2</v>
      </c>
      <c r="AZ16" s="17">
        <v>0</v>
      </c>
      <c r="BA16" s="17">
        <v>0</v>
      </c>
      <c r="BB16" s="17">
        <v>5.0974199835027399E-3</v>
      </c>
      <c r="BC16" s="17">
        <v>2.3974583014976601E-2</v>
      </c>
      <c r="BD16" s="17">
        <v>0</v>
      </c>
      <c r="BE16" s="17">
        <v>0</v>
      </c>
      <c r="BF16" s="17">
        <v>0</v>
      </c>
      <c r="BG16" s="17">
        <v>1.06071847611003E-2</v>
      </c>
      <c r="BH16" s="17">
        <v>0</v>
      </c>
      <c r="BI16" s="17">
        <v>0</v>
      </c>
      <c r="BJ16" s="17">
        <v>0</v>
      </c>
      <c r="BK16" s="17">
        <v>0</v>
      </c>
      <c r="BL16" s="17"/>
      <c r="BM16" s="17">
        <v>6.6244721740537802E-3</v>
      </c>
      <c r="BN16" s="17">
        <v>9.9562437138155605E-3</v>
      </c>
      <c r="BO16" s="17">
        <v>0</v>
      </c>
      <c r="BP16" s="17">
        <v>0</v>
      </c>
      <c r="BQ16" s="17">
        <v>1.10373965564183E-2</v>
      </c>
      <c r="BR16" s="17">
        <v>0</v>
      </c>
      <c r="BS16" s="17"/>
      <c r="BT16" s="17">
        <v>1.03446083790776E-3</v>
      </c>
      <c r="BU16" s="17">
        <v>1.28475916126702E-2</v>
      </c>
      <c r="BV16" s="17"/>
      <c r="BW16" s="17">
        <v>8.7276616721527703E-3</v>
      </c>
      <c r="BX16" s="17">
        <v>3.6107404940247702E-3</v>
      </c>
      <c r="BY16" s="17"/>
      <c r="BZ16" s="17">
        <v>5.8367121914663003E-3</v>
      </c>
      <c r="CA16" s="17" t="s">
        <v>131</v>
      </c>
      <c r="CB16" s="17">
        <v>0</v>
      </c>
      <c r="CC16" s="17"/>
      <c r="CD16" s="17">
        <v>6.9639166233495904E-3</v>
      </c>
      <c r="CE16" s="17">
        <v>0</v>
      </c>
      <c r="CF16" s="17">
        <v>0</v>
      </c>
      <c r="CG16" s="17"/>
      <c r="CH16" s="17">
        <v>7.33333217581476E-3</v>
      </c>
      <c r="CI16" s="17">
        <v>0</v>
      </c>
      <c r="CJ16" s="17">
        <v>0</v>
      </c>
      <c r="CK16" s="17"/>
      <c r="CL16" s="17">
        <v>8.7009387535072792E-3</v>
      </c>
      <c r="CM16" s="17">
        <v>2.4631964260534798E-3</v>
      </c>
      <c r="CN16" s="17"/>
      <c r="CO16" s="17">
        <v>0</v>
      </c>
      <c r="CP16" s="17">
        <v>6.4458570534807599E-3</v>
      </c>
      <c r="CQ16" s="17">
        <v>4.6646440854824101E-3</v>
      </c>
      <c r="CR16" s="17">
        <v>7.4608583442631604E-3</v>
      </c>
    </row>
    <row r="17" spans="2:96" x14ac:dyDescent="0.25">
      <c r="B17" s="18" t="s">
        <v>150</v>
      </c>
      <c r="C17" s="17">
        <v>3.2449364627723201E-2</v>
      </c>
      <c r="D17" s="17">
        <v>3.3213687837164899E-2</v>
      </c>
      <c r="E17" s="17">
        <v>3.1793429493229802E-2</v>
      </c>
      <c r="F17" s="17"/>
      <c r="G17" s="17">
        <v>3.6830961212353498E-2</v>
      </c>
      <c r="H17" s="17">
        <v>3.4727918895316498E-2</v>
      </c>
      <c r="I17" s="17">
        <v>5.4598080092274702E-2</v>
      </c>
      <c r="J17" s="17">
        <v>2.7811939416500901E-2</v>
      </c>
      <c r="K17" s="17">
        <v>7.8062021070231698E-3</v>
      </c>
      <c r="L17" s="17">
        <v>3.0420793665080801E-2</v>
      </c>
      <c r="M17" s="17"/>
      <c r="N17" s="17">
        <v>3.1790758800536702E-2</v>
      </c>
      <c r="O17" s="17">
        <v>2.09153184587797E-2</v>
      </c>
      <c r="P17" s="17">
        <v>3.3176760912637798E-2</v>
      </c>
      <c r="Q17" s="17">
        <v>4.48365520827557E-2</v>
      </c>
      <c r="R17" s="17"/>
      <c r="S17" s="17">
        <v>1.0163411671613999E-2</v>
      </c>
      <c r="T17" s="17">
        <v>6.5970817570890405E-2</v>
      </c>
      <c r="U17" s="17">
        <v>3.5243499554065798E-2</v>
      </c>
      <c r="V17" s="17">
        <v>2.1450981710640998E-2</v>
      </c>
      <c r="W17" s="17">
        <v>7.5193167611539796E-2</v>
      </c>
      <c r="X17" s="17">
        <v>2.7556539715295501E-2</v>
      </c>
      <c r="Y17" s="17">
        <v>2.37092259564235E-2</v>
      </c>
      <c r="Z17" s="17">
        <v>3.84725008997963E-2</v>
      </c>
      <c r="AA17" s="17">
        <v>2.32789965507933E-2</v>
      </c>
      <c r="AB17" s="17">
        <v>1.35305101993375E-2</v>
      </c>
      <c r="AC17" s="17">
        <v>2.7766526482335602E-2</v>
      </c>
      <c r="AD17" s="17">
        <v>4.4527489513351601E-2</v>
      </c>
      <c r="AE17" s="17"/>
      <c r="AF17" s="17">
        <v>2.9193666118097501E-2</v>
      </c>
      <c r="AG17" s="17">
        <v>4.2091927404107499E-2</v>
      </c>
      <c r="AH17" s="17">
        <v>4.2580605838727401E-2</v>
      </c>
      <c r="AI17" s="17">
        <v>0</v>
      </c>
      <c r="AJ17" s="17">
        <v>3.9057408861821498E-2</v>
      </c>
      <c r="AK17" s="17"/>
      <c r="AL17" s="17">
        <v>2.9120451522972102E-2</v>
      </c>
      <c r="AM17" s="17">
        <v>3.2063162921470503E-2</v>
      </c>
      <c r="AN17" s="17">
        <v>5.8309042741850801E-2</v>
      </c>
      <c r="AO17" s="17"/>
      <c r="AP17" s="17">
        <v>2.1463620724306201E-2</v>
      </c>
      <c r="AQ17" s="17">
        <v>4.6203163376123103E-2</v>
      </c>
      <c r="AR17" s="17">
        <v>2.2091998673007301E-2</v>
      </c>
      <c r="AS17" s="17">
        <v>5.7181522344417403E-2</v>
      </c>
      <c r="AT17" s="17">
        <v>0</v>
      </c>
      <c r="AU17" s="17"/>
      <c r="AV17" s="17">
        <v>0</v>
      </c>
      <c r="AW17" s="17">
        <v>1.50329735146238E-2</v>
      </c>
      <c r="AX17" s="17">
        <v>2.4927979504259099E-2</v>
      </c>
      <c r="AY17" s="17">
        <v>3.6875395246714501E-2</v>
      </c>
      <c r="AZ17" s="17">
        <v>4.2690488775133102E-2</v>
      </c>
      <c r="BA17" s="17">
        <v>6.48150509719021E-2</v>
      </c>
      <c r="BB17" s="17">
        <v>3.660501639811E-2</v>
      </c>
      <c r="BC17" s="17">
        <v>1.89765631791445E-2</v>
      </c>
      <c r="BD17" s="17">
        <v>2.8233448277049301E-2</v>
      </c>
      <c r="BE17" s="17">
        <v>3.5307849690570603E-2</v>
      </c>
      <c r="BF17" s="17">
        <v>2.31225262755985E-2</v>
      </c>
      <c r="BG17" s="17">
        <v>2.45952342443909E-2</v>
      </c>
      <c r="BH17" s="17">
        <v>0</v>
      </c>
      <c r="BI17" s="17">
        <v>2.3535325459660101E-2</v>
      </c>
      <c r="BJ17" s="17">
        <v>2.6778203722197701E-2</v>
      </c>
      <c r="BK17" s="17">
        <v>4.7665534747950399E-2</v>
      </c>
      <c r="BL17" s="17"/>
      <c r="BM17" s="17">
        <v>2.40944633064109E-2</v>
      </c>
      <c r="BN17" s="17">
        <v>2.5827398125123201E-2</v>
      </c>
      <c r="BO17" s="17">
        <v>3.2925966184796603E-2</v>
      </c>
      <c r="BP17" s="17">
        <v>4.6781844006907602E-2</v>
      </c>
      <c r="BQ17" s="17">
        <v>3.1119195293508602E-2</v>
      </c>
      <c r="BR17" s="17">
        <v>6.03999664663303E-2</v>
      </c>
      <c r="BS17" s="17"/>
      <c r="BT17" s="17">
        <v>3.9644492614624598E-2</v>
      </c>
      <c r="BU17" s="17">
        <v>2.0155965084143301E-2</v>
      </c>
      <c r="BV17" s="17"/>
      <c r="BW17" s="17">
        <v>3.3132882430579103E-2</v>
      </c>
      <c r="BX17" s="17">
        <v>3.1449202856075303E-2</v>
      </c>
      <c r="BY17" s="17"/>
      <c r="BZ17" s="17">
        <v>3.2153794839003699E-2</v>
      </c>
      <c r="CA17" s="17" t="s">
        <v>131</v>
      </c>
      <c r="CB17" s="17">
        <v>3.80301796693297E-2</v>
      </c>
      <c r="CC17" s="17"/>
      <c r="CD17" s="17">
        <v>3.2486411255695902E-2</v>
      </c>
      <c r="CE17" s="17">
        <v>4.16986326583485E-2</v>
      </c>
      <c r="CF17" s="17">
        <v>2.1467616687101201E-2</v>
      </c>
      <c r="CG17" s="17"/>
      <c r="CH17" s="17">
        <v>3.18200509576885E-2</v>
      </c>
      <c r="CI17" s="17">
        <v>2.6566769158385399E-2</v>
      </c>
      <c r="CJ17" s="17">
        <v>4.2373353241294098E-2</v>
      </c>
      <c r="CK17" s="17"/>
      <c r="CL17" s="17">
        <v>2.98176957424281E-2</v>
      </c>
      <c r="CM17" s="17">
        <v>3.7465559734148897E-2</v>
      </c>
      <c r="CN17" s="17"/>
      <c r="CO17" s="17">
        <v>1.6409241470213401E-2</v>
      </c>
      <c r="CP17" s="17">
        <v>3.0996884755601101E-2</v>
      </c>
      <c r="CQ17" s="17">
        <v>3.1588384880898698E-2</v>
      </c>
      <c r="CR17" s="17">
        <v>4.2782378430479599E-2</v>
      </c>
    </row>
    <row r="18" spans="2:96" x14ac:dyDescent="0.25">
      <c r="B18" s="18" t="s">
        <v>151</v>
      </c>
      <c r="C18" s="17">
        <v>4.1875315173590701E-2</v>
      </c>
      <c r="D18" s="17">
        <v>3.8008304334921902E-2</v>
      </c>
      <c r="E18" s="17">
        <v>4.5706143484446703E-2</v>
      </c>
      <c r="F18" s="17"/>
      <c r="G18" s="17">
        <v>3.7423383204835299E-2</v>
      </c>
      <c r="H18" s="17">
        <v>4.83864847900497E-2</v>
      </c>
      <c r="I18" s="17">
        <v>4.1277886829017701E-2</v>
      </c>
      <c r="J18" s="17">
        <v>2.84696303106904E-2</v>
      </c>
      <c r="K18" s="17">
        <v>5.2139742771724402E-2</v>
      </c>
      <c r="L18" s="17">
        <v>4.4267060582448198E-2</v>
      </c>
      <c r="M18" s="17"/>
      <c r="N18" s="17">
        <v>3.5709407769221102E-2</v>
      </c>
      <c r="O18" s="17">
        <v>3.41241415612192E-2</v>
      </c>
      <c r="P18" s="17">
        <v>4.2703467473673998E-2</v>
      </c>
      <c r="Q18" s="17">
        <v>5.6290646220502297E-2</v>
      </c>
      <c r="R18" s="17"/>
      <c r="S18" s="17">
        <v>3.58963833777989E-2</v>
      </c>
      <c r="T18" s="17">
        <v>1.33718546121427E-2</v>
      </c>
      <c r="U18" s="17">
        <v>5.0643293417047E-2</v>
      </c>
      <c r="V18" s="17">
        <v>1.36406264661006E-2</v>
      </c>
      <c r="W18" s="17">
        <v>2.6317510954308301E-2</v>
      </c>
      <c r="X18" s="17">
        <v>3.2757709822586897E-2</v>
      </c>
      <c r="Y18" s="17">
        <v>3.9294382537423601E-2</v>
      </c>
      <c r="Z18" s="17">
        <v>3.1728357869116999E-2</v>
      </c>
      <c r="AA18" s="17">
        <v>4.6914278419397097E-2</v>
      </c>
      <c r="AB18" s="17">
        <v>2.0482564712188098E-2</v>
      </c>
      <c r="AC18" s="17">
        <v>2.5259049716956E-2</v>
      </c>
      <c r="AD18" s="17">
        <v>0.60150537733687304</v>
      </c>
      <c r="AE18" s="17"/>
      <c r="AF18" s="17">
        <v>2.5551543806248401E-2</v>
      </c>
      <c r="AG18" s="17">
        <v>4.8759339045565897E-2</v>
      </c>
      <c r="AH18" s="17">
        <v>3.0622996744825E-2</v>
      </c>
      <c r="AI18" s="17">
        <v>4.3685397681907899E-2</v>
      </c>
      <c r="AJ18" s="17">
        <v>4.4179271566589101E-2</v>
      </c>
      <c r="AK18" s="17"/>
      <c r="AL18" s="17">
        <v>2.1757321513134899E-2</v>
      </c>
      <c r="AM18" s="17">
        <v>4.5680876032011201E-2</v>
      </c>
      <c r="AN18" s="17">
        <v>2.4458801102927401E-2</v>
      </c>
      <c r="AO18" s="17"/>
      <c r="AP18" s="17">
        <v>4.12863770129826E-2</v>
      </c>
      <c r="AQ18" s="17">
        <v>4.6245181829071703E-2</v>
      </c>
      <c r="AR18" s="17">
        <v>3.5489985640339998E-2</v>
      </c>
      <c r="AS18" s="17">
        <v>5.44593146116822E-2</v>
      </c>
      <c r="AT18" s="17">
        <v>4.2400111347703301E-2</v>
      </c>
      <c r="AU18" s="17"/>
      <c r="AV18" s="17">
        <v>0</v>
      </c>
      <c r="AW18" s="17">
        <v>9.8892791324554294E-2</v>
      </c>
      <c r="AX18" s="17">
        <v>3.3448306410258102E-2</v>
      </c>
      <c r="AY18" s="17">
        <v>3.8016485385345897E-2</v>
      </c>
      <c r="AZ18" s="17">
        <v>2.6211086796691398E-2</v>
      </c>
      <c r="BA18" s="17">
        <v>3.5056017150396801E-2</v>
      </c>
      <c r="BB18" s="17">
        <v>5.1781389908612599E-2</v>
      </c>
      <c r="BC18" s="17">
        <v>3.33037131632236E-2</v>
      </c>
      <c r="BD18" s="17">
        <v>7.8194030030432404E-2</v>
      </c>
      <c r="BE18" s="17">
        <v>2.4159729422631299E-2</v>
      </c>
      <c r="BF18" s="17">
        <v>4.2352678574620099E-2</v>
      </c>
      <c r="BG18" s="17">
        <v>4.65184278492667E-2</v>
      </c>
      <c r="BH18" s="17">
        <v>4.2491698254127103E-2</v>
      </c>
      <c r="BI18" s="17">
        <v>4.4044032338663199E-2</v>
      </c>
      <c r="BJ18" s="17">
        <v>2.7053770858089101E-2</v>
      </c>
      <c r="BK18" s="17">
        <v>1.79654339769066E-2</v>
      </c>
      <c r="BL18" s="17"/>
      <c r="BM18" s="17">
        <v>5.7873552870133897E-2</v>
      </c>
      <c r="BN18" s="17">
        <v>4.8462739153729298E-2</v>
      </c>
      <c r="BO18" s="17">
        <v>2.63336497342554E-2</v>
      </c>
      <c r="BP18" s="17">
        <v>3.6706434003526599E-2</v>
      </c>
      <c r="BQ18" s="17">
        <v>3.3692134579626602E-2</v>
      </c>
      <c r="BR18" s="17">
        <v>0</v>
      </c>
      <c r="BS18" s="17"/>
      <c r="BT18" s="17">
        <v>4.2440106272109299E-2</v>
      </c>
      <c r="BU18" s="17">
        <v>3.9256740239507197E-2</v>
      </c>
      <c r="BV18" s="17"/>
      <c r="BW18" s="17">
        <v>2.9585154093739199E-2</v>
      </c>
      <c r="BX18" s="17">
        <v>4.3959494591394803E-2</v>
      </c>
      <c r="BY18" s="17"/>
      <c r="BZ18" s="17">
        <v>4.2786000037222702E-2</v>
      </c>
      <c r="CA18" s="17" t="s">
        <v>131</v>
      </c>
      <c r="CB18" s="17">
        <v>2.4680175551441998E-2</v>
      </c>
      <c r="CC18" s="17"/>
      <c r="CD18" s="17">
        <v>2.2283395370128498E-2</v>
      </c>
      <c r="CE18" s="17">
        <v>0.181475392164758</v>
      </c>
      <c r="CF18" s="17">
        <v>1.7889913690081301E-2</v>
      </c>
      <c r="CG18" s="17"/>
      <c r="CH18" s="17">
        <v>2.6144693962157999E-2</v>
      </c>
      <c r="CI18" s="17">
        <v>0.17337835680012101</v>
      </c>
      <c r="CJ18" s="17">
        <v>1.6987410446346499E-2</v>
      </c>
      <c r="CK18" s="17"/>
      <c r="CL18" s="17">
        <v>2.16075242820759E-2</v>
      </c>
      <c r="CM18" s="17">
        <v>6.4362273413040405E-2</v>
      </c>
      <c r="CN18" s="17"/>
      <c r="CO18" s="17">
        <v>2.5653451939816899E-2</v>
      </c>
      <c r="CP18" s="17">
        <v>2.60071898488685E-2</v>
      </c>
      <c r="CQ18" s="17">
        <v>5.6716180049437903E-2</v>
      </c>
      <c r="CR18" s="17">
        <v>5.08283765376569E-2</v>
      </c>
    </row>
    <row r="19" spans="2:96" x14ac:dyDescent="0.25">
      <c r="B19" s="18" t="s">
        <v>152</v>
      </c>
      <c r="C19" s="19">
        <v>1.75027217901387E-2</v>
      </c>
      <c r="D19" s="19">
        <v>1.5453028233407299E-2</v>
      </c>
      <c r="E19" s="19">
        <v>1.9521570835997801E-2</v>
      </c>
      <c r="F19" s="19"/>
      <c r="G19" s="19">
        <v>6.02791488494595E-2</v>
      </c>
      <c r="H19" s="19">
        <v>2.6018364099101798E-2</v>
      </c>
      <c r="I19" s="19">
        <v>1.48927936161903E-2</v>
      </c>
      <c r="J19" s="19">
        <v>1.10403961914931E-2</v>
      </c>
      <c r="K19" s="19">
        <v>4.6949886000123096E-3</v>
      </c>
      <c r="L19" s="19">
        <v>0</v>
      </c>
      <c r="M19" s="19"/>
      <c r="N19" s="19">
        <v>1.3283861272460101E-2</v>
      </c>
      <c r="O19" s="19">
        <v>1.9435873514636898E-2</v>
      </c>
      <c r="P19" s="19">
        <v>8.4908529844632992E-3</v>
      </c>
      <c r="Q19" s="19">
        <v>2.5619298594087E-2</v>
      </c>
      <c r="R19" s="19"/>
      <c r="S19" s="19">
        <v>1.9770141123768001E-2</v>
      </c>
      <c r="T19" s="19">
        <v>2.11006207398442E-2</v>
      </c>
      <c r="U19" s="19">
        <v>2.73157292632028E-2</v>
      </c>
      <c r="V19" s="19">
        <v>2.4738865989691002E-2</v>
      </c>
      <c r="W19" s="19">
        <v>1.8067467321194401E-2</v>
      </c>
      <c r="X19" s="19">
        <v>8.1296084837677394E-3</v>
      </c>
      <c r="Y19" s="19">
        <v>0</v>
      </c>
      <c r="Z19" s="19">
        <v>0</v>
      </c>
      <c r="AA19" s="19">
        <v>0</v>
      </c>
      <c r="AB19" s="19">
        <v>1.53688904351756E-2</v>
      </c>
      <c r="AC19" s="19">
        <v>3.2491147776854502E-2</v>
      </c>
      <c r="AD19" s="19">
        <v>0.13749537080421001</v>
      </c>
      <c r="AE19" s="19"/>
      <c r="AF19" s="19">
        <v>6.7568330268066804E-3</v>
      </c>
      <c r="AG19" s="19">
        <v>8.9683077267132E-3</v>
      </c>
      <c r="AH19" s="19">
        <v>9.4747375250764203E-3</v>
      </c>
      <c r="AI19" s="19">
        <v>0</v>
      </c>
      <c r="AJ19" s="19">
        <v>5.1187140377771903E-2</v>
      </c>
      <c r="AK19" s="19"/>
      <c r="AL19" s="19">
        <v>5.2420952767429701E-3</v>
      </c>
      <c r="AM19" s="19">
        <v>2.0632891593262499E-2</v>
      </c>
      <c r="AN19" s="19">
        <v>7.7459054701968597E-3</v>
      </c>
      <c r="AO19" s="19"/>
      <c r="AP19" s="19">
        <v>2.3042744378568101E-2</v>
      </c>
      <c r="AQ19" s="19">
        <v>1.9863432423945799E-2</v>
      </c>
      <c r="AR19" s="19">
        <v>2.2223334899204399E-2</v>
      </c>
      <c r="AS19" s="19">
        <v>7.6118576314153702E-3</v>
      </c>
      <c r="AT19" s="19">
        <v>0</v>
      </c>
      <c r="AU19" s="19"/>
      <c r="AV19" s="19">
        <v>0</v>
      </c>
      <c r="AW19" s="19">
        <v>7.7692614356848697E-2</v>
      </c>
      <c r="AX19" s="19">
        <v>1.6935842068896399E-2</v>
      </c>
      <c r="AY19" s="19">
        <v>1.9484751478259801E-2</v>
      </c>
      <c r="AZ19" s="19">
        <v>9.6977744990697397E-3</v>
      </c>
      <c r="BA19" s="19">
        <v>3.1815182009409498E-2</v>
      </c>
      <c r="BB19" s="19">
        <v>1.7955134434598102E-2</v>
      </c>
      <c r="BC19" s="19">
        <v>1.7451843351620099E-2</v>
      </c>
      <c r="BD19" s="19">
        <v>0</v>
      </c>
      <c r="BE19" s="19">
        <v>0</v>
      </c>
      <c r="BF19" s="19">
        <v>7.88330151594787E-3</v>
      </c>
      <c r="BG19" s="19">
        <v>1.4037052513485601E-2</v>
      </c>
      <c r="BH19" s="19">
        <v>0</v>
      </c>
      <c r="BI19" s="19">
        <v>2.2480287319569001E-2</v>
      </c>
      <c r="BJ19" s="19">
        <v>0</v>
      </c>
      <c r="BK19" s="19">
        <v>1.6300632675667202E-2</v>
      </c>
      <c r="BL19" s="19"/>
      <c r="BM19" s="19">
        <v>1.6745997185716701E-2</v>
      </c>
      <c r="BN19" s="19">
        <v>9.6112332211445699E-3</v>
      </c>
      <c r="BO19" s="19">
        <v>2.4061437191381999E-2</v>
      </c>
      <c r="BP19" s="19">
        <v>2.3178458162686801E-2</v>
      </c>
      <c r="BQ19" s="19">
        <v>2.8666728225768899E-2</v>
      </c>
      <c r="BR19" s="19">
        <v>0</v>
      </c>
      <c r="BS19" s="19"/>
      <c r="BT19" s="19">
        <v>7.1142734486609E-3</v>
      </c>
      <c r="BU19" s="19">
        <v>3.1551441081910103E-2</v>
      </c>
      <c r="BV19" s="19"/>
      <c r="BW19" s="19">
        <v>1.07940254197064E-2</v>
      </c>
      <c r="BX19" s="19">
        <v>1.05237147018161E-2</v>
      </c>
      <c r="BY19" s="19"/>
      <c r="BZ19" s="19">
        <v>1.6855405434830301E-2</v>
      </c>
      <c r="CA19" s="19" t="s">
        <v>131</v>
      </c>
      <c r="CB19" s="19">
        <v>2.9725056379995299E-2</v>
      </c>
      <c r="CC19" s="19"/>
      <c r="CD19" s="19">
        <v>1.3242995792873099E-2</v>
      </c>
      <c r="CE19" s="19">
        <v>2.9376208922780901E-2</v>
      </c>
      <c r="CF19" s="19">
        <v>1.13904758921759E-2</v>
      </c>
      <c r="CG19" s="19"/>
      <c r="CH19" s="19">
        <v>1.5884061056734899E-2</v>
      </c>
      <c r="CI19" s="19">
        <v>6.0496955182260401E-3</v>
      </c>
      <c r="CJ19" s="19">
        <v>2.1223279891701499E-2</v>
      </c>
      <c r="CK19" s="19"/>
      <c r="CL19" s="19">
        <v>7.9888722247777703E-3</v>
      </c>
      <c r="CM19" s="19">
        <v>1.6286120834485399E-2</v>
      </c>
      <c r="CN19" s="19"/>
      <c r="CO19" s="19">
        <v>0</v>
      </c>
      <c r="CP19" s="19">
        <v>1.0553533292053E-2</v>
      </c>
      <c r="CQ19" s="19">
        <v>2.3916102748607199E-2</v>
      </c>
      <c r="CR19" s="19">
        <v>2.5385199396917298E-2</v>
      </c>
    </row>
    <row r="20" spans="2:96" x14ac:dyDescent="0.25">
      <c r="B20" s="16" t="s">
        <v>133</v>
      </c>
    </row>
    <row r="21" spans="2:96" x14ac:dyDescent="0.25">
      <c r="B21" t="s">
        <v>124</v>
      </c>
    </row>
    <row r="22" spans="2:96" x14ac:dyDescent="0.25">
      <c r="B22" t="s">
        <v>125</v>
      </c>
    </row>
    <row r="24" spans="2:96" x14ac:dyDescent="0.25">
      <c r="B24"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CR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161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1539</v>
      </c>
      <c r="D7" s="10">
        <v>744</v>
      </c>
      <c r="E7" s="10">
        <v>793</v>
      </c>
      <c r="F7" s="10"/>
      <c r="G7" s="10">
        <v>166</v>
      </c>
      <c r="H7" s="10">
        <v>193</v>
      </c>
      <c r="I7" s="10">
        <v>274</v>
      </c>
      <c r="J7" s="10">
        <v>289</v>
      </c>
      <c r="K7" s="10">
        <v>247</v>
      </c>
      <c r="L7" s="10">
        <v>370</v>
      </c>
      <c r="M7" s="10"/>
      <c r="N7" s="10">
        <v>441</v>
      </c>
      <c r="O7" s="10">
        <v>419</v>
      </c>
      <c r="P7" s="10">
        <v>318</v>
      </c>
      <c r="Q7" s="10">
        <v>358</v>
      </c>
      <c r="R7" s="10"/>
      <c r="S7" s="10">
        <v>200</v>
      </c>
      <c r="T7" s="10">
        <v>210</v>
      </c>
      <c r="U7" s="10">
        <v>115</v>
      </c>
      <c r="V7" s="10">
        <v>140</v>
      </c>
      <c r="W7" s="10">
        <v>118</v>
      </c>
      <c r="X7" s="10">
        <v>143</v>
      </c>
      <c r="Y7" s="10">
        <v>137</v>
      </c>
      <c r="Z7" s="10">
        <v>60</v>
      </c>
      <c r="AA7" s="10">
        <v>184</v>
      </c>
      <c r="AB7" s="10">
        <v>138</v>
      </c>
      <c r="AC7" s="10">
        <v>70</v>
      </c>
      <c r="AD7" s="10">
        <v>24</v>
      </c>
      <c r="AE7" s="10"/>
      <c r="AF7" s="10">
        <v>609</v>
      </c>
      <c r="AG7" s="10">
        <v>439</v>
      </c>
      <c r="AH7" s="10">
        <v>97</v>
      </c>
      <c r="AI7" s="10">
        <v>20</v>
      </c>
      <c r="AJ7" s="10">
        <v>177</v>
      </c>
      <c r="AK7" s="10"/>
      <c r="AL7" s="10">
        <v>367</v>
      </c>
      <c r="AM7" s="10">
        <v>533</v>
      </c>
      <c r="AN7" s="10">
        <v>116</v>
      </c>
      <c r="AO7" s="10"/>
      <c r="AP7" s="10">
        <v>382</v>
      </c>
      <c r="AQ7" s="10">
        <v>361</v>
      </c>
      <c r="AR7" s="10">
        <v>380</v>
      </c>
      <c r="AS7" s="10">
        <v>151</v>
      </c>
      <c r="AT7" s="10">
        <v>24</v>
      </c>
      <c r="AU7" s="10"/>
      <c r="AV7" s="10">
        <v>4</v>
      </c>
      <c r="AW7" s="10">
        <v>61</v>
      </c>
      <c r="AX7" s="10">
        <v>111</v>
      </c>
      <c r="AY7" s="10">
        <v>111</v>
      </c>
      <c r="AZ7" s="10">
        <v>153</v>
      </c>
      <c r="BA7" s="10">
        <v>166</v>
      </c>
      <c r="BB7" s="10">
        <v>161</v>
      </c>
      <c r="BC7" s="10">
        <v>119</v>
      </c>
      <c r="BD7" s="10">
        <v>114</v>
      </c>
      <c r="BE7" s="10">
        <v>79</v>
      </c>
      <c r="BF7" s="10">
        <v>121</v>
      </c>
      <c r="BG7" s="10">
        <v>88</v>
      </c>
      <c r="BH7" s="10">
        <v>60</v>
      </c>
      <c r="BI7" s="10">
        <v>41</v>
      </c>
      <c r="BJ7" s="10">
        <v>37</v>
      </c>
      <c r="BK7" s="10">
        <v>54</v>
      </c>
      <c r="BL7" s="10"/>
      <c r="BM7" s="10">
        <v>307</v>
      </c>
      <c r="BN7" s="10">
        <v>486</v>
      </c>
      <c r="BO7" s="10">
        <v>211</v>
      </c>
      <c r="BP7" s="10">
        <v>325</v>
      </c>
      <c r="BQ7" s="10">
        <v>159</v>
      </c>
      <c r="BR7" s="10">
        <v>51</v>
      </c>
      <c r="BS7" s="10"/>
      <c r="BT7" s="10">
        <v>931</v>
      </c>
      <c r="BU7" s="10">
        <v>594</v>
      </c>
      <c r="BV7" s="10"/>
      <c r="BW7" s="10">
        <v>665</v>
      </c>
      <c r="BX7" s="10">
        <v>742</v>
      </c>
      <c r="BY7" s="10"/>
      <c r="BZ7" s="10">
        <v>1468</v>
      </c>
      <c r="CA7" s="10" t="s">
        <v>130</v>
      </c>
      <c r="CB7" s="10">
        <v>71</v>
      </c>
      <c r="CC7" s="10"/>
      <c r="CD7" s="10">
        <v>1244</v>
      </c>
      <c r="CE7" s="10">
        <v>173</v>
      </c>
      <c r="CF7" s="10">
        <v>101</v>
      </c>
      <c r="CG7" s="10"/>
      <c r="CH7" s="10">
        <v>1188</v>
      </c>
      <c r="CI7" s="10">
        <v>155</v>
      </c>
      <c r="CJ7" s="10">
        <v>105</v>
      </c>
      <c r="CK7" s="10"/>
      <c r="CL7" s="10">
        <v>792</v>
      </c>
      <c r="CM7" s="10">
        <v>702</v>
      </c>
      <c r="CN7" s="10"/>
      <c r="CO7" s="10">
        <v>102</v>
      </c>
      <c r="CP7" s="10">
        <v>588</v>
      </c>
      <c r="CQ7" s="10">
        <v>561</v>
      </c>
      <c r="CR7" s="10">
        <v>288</v>
      </c>
    </row>
    <row r="8" spans="2:96" ht="30" customHeight="1" x14ac:dyDescent="0.25">
      <c r="B8" s="11" t="s">
        <v>20</v>
      </c>
      <c r="C8" s="11">
        <v>1532</v>
      </c>
      <c r="D8" s="11">
        <v>751</v>
      </c>
      <c r="E8" s="11">
        <v>779</v>
      </c>
      <c r="F8" s="11"/>
      <c r="G8" s="11">
        <v>205</v>
      </c>
      <c r="H8" s="11">
        <v>252</v>
      </c>
      <c r="I8" s="11">
        <v>262</v>
      </c>
      <c r="J8" s="11">
        <v>268</v>
      </c>
      <c r="K8" s="11">
        <v>218</v>
      </c>
      <c r="L8" s="11">
        <v>327</v>
      </c>
      <c r="M8" s="11"/>
      <c r="N8" s="11">
        <v>416</v>
      </c>
      <c r="O8" s="11">
        <v>399</v>
      </c>
      <c r="P8" s="11">
        <v>334</v>
      </c>
      <c r="Q8" s="11">
        <v>381</v>
      </c>
      <c r="R8" s="11"/>
      <c r="S8" s="11">
        <v>209</v>
      </c>
      <c r="T8" s="11">
        <v>202</v>
      </c>
      <c r="U8" s="11">
        <v>109</v>
      </c>
      <c r="V8" s="11">
        <v>135</v>
      </c>
      <c r="W8" s="11">
        <v>113</v>
      </c>
      <c r="X8" s="11">
        <v>143</v>
      </c>
      <c r="Y8" s="11">
        <v>132</v>
      </c>
      <c r="Z8" s="11">
        <v>60</v>
      </c>
      <c r="AA8" s="11">
        <v>182</v>
      </c>
      <c r="AB8" s="11">
        <v>138</v>
      </c>
      <c r="AC8" s="11">
        <v>78</v>
      </c>
      <c r="AD8" s="11">
        <v>31</v>
      </c>
      <c r="AE8" s="11"/>
      <c r="AF8" s="11">
        <v>578</v>
      </c>
      <c r="AG8" s="11">
        <v>451</v>
      </c>
      <c r="AH8" s="11">
        <v>91</v>
      </c>
      <c r="AI8" s="11">
        <v>20</v>
      </c>
      <c r="AJ8" s="11">
        <v>181</v>
      </c>
      <c r="AK8" s="11"/>
      <c r="AL8" s="11">
        <v>354</v>
      </c>
      <c r="AM8" s="11">
        <v>545</v>
      </c>
      <c r="AN8" s="11">
        <v>112</v>
      </c>
      <c r="AO8" s="11"/>
      <c r="AP8" s="11">
        <v>373</v>
      </c>
      <c r="AQ8" s="11">
        <v>367</v>
      </c>
      <c r="AR8" s="11">
        <v>388</v>
      </c>
      <c r="AS8" s="11">
        <v>152</v>
      </c>
      <c r="AT8" s="11">
        <v>23</v>
      </c>
      <c r="AU8" s="11"/>
      <c r="AV8" s="11">
        <v>5</v>
      </c>
      <c r="AW8" s="11">
        <v>64</v>
      </c>
      <c r="AX8" s="11">
        <v>113</v>
      </c>
      <c r="AY8" s="11">
        <v>112</v>
      </c>
      <c r="AZ8" s="11">
        <v>158</v>
      </c>
      <c r="BA8" s="11">
        <v>164</v>
      </c>
      <c r="BB8" s="11">
        <v>163</v>
      </c>
      <c r="BC8" s="11">
        <v>115</v>
      </c>
      <c r="BD8" s="11">
        <v>110</v>
      </c>
      <c r="BE8" s="11">
        <v>78</v>
      </c>
      <c r="BF8" s="11">
        <v>120</v>
      </c>
      <c r="BG8" s="11">
        <v>86</v>
      </c>
      <c r="BH8" s="11">
        <v>59</v>
      </c>
      <c r="BI8" s="11">
        <v>38</v>
      </c>
      <c r="BJ8" s="11">
        <v>38</v>
      </c>
      <c r="BK8" s="11">
        <v>53</v>
      </c>
      <c r="BL8" s="11"/>
      <c r="BM8" s="11">
        <v>331</v>
      </c>
      <c r="BN8" s="11">
        <v>469</v>
      </c>
      <c r="BO8" s="11">
        <v>217</v>
      </c>
      <c r="BP8" s="11">
        <v>315</v>
      </c>
      <c r="BQ8" s="11">
        <v>148</v>
      </c>
      <c r="BR8" s="11">
        <v>52</v>
      </c>
      <c r="BS8" s="11"/>
      <c r="BT8" s="11">
        <v>930</v>
      </c>
      <c r="BU8" s="11">
        <v>586</v>
      </c>
      <c r="BV8" s="11"/>
      <c r="BW8" s="11">
        <v>674</v>
      </c>
      <c r="BX8" s="11">
        <v>722</v>
      </c>
      <c r="BY8" s="11"/>
      <c r="BZ8" s="11">
        <v>1455</v>
      </c>
      <c r="CA8" s="11" t="s">
        <v>130</v>
      </c>
      <c r="CB8" s="11">
        <v>77</v>
      </c>
      <c r="CC8" s="11"/>
      <c r="CD8" s="11">
        <v>1220</v>
      </c>
      <c r="CE8" s="11">
        <v>189</v>
      </c>
      <c r="CF8" s="11">
        <v>103</v>
      </c>
      <c r="CG8" s="11"/>
      <c r="CH8" s="11">
        <v>1158</v>
      </c>
      <c r="CI8" s="11">
        <v>169</v>
      </c>
      <c r="CJ8" s="11">
        <v>108</v>
      </c>
      <c r="CK8" s="11"/>
      <c r="CL8" s="11">
        <v>775</v>
      </c>
      <c r="CM8" s="11">
        <v>710</v>
      </c>
      <c r="CN8" s="11"/>
      <c r="CO8" s="11">
        <v>107</v>
      </c>
      <c r="CP8" s="11">
        <v>576</v>
      </c>
      <c r="CQ8" s="11">
        <v>555</v>
      </c>
      <c r="CR8" s="11">
        <v>294</v>
      </c>
    </row>
    <row r="9" spans="2:96" x14ac:dyDescent="0.25">
      <c r="B9" s="18" t="s">
        <v>154</v>
      </c>
      <c r="C9" s="17">
        <v>9.27204272670452E-2</v>
      </c>
      <c r="D9" s="17">
        <v>7.5309790019989595E-2</v>
      </c>
      <c r="E9" s="17">
        <v>0.10972997749411501</v>
      </c>
      <c r="F9" s="17"/>
      <c r="G9" s="17">
        <v>0.15816775070280401</v>
      </c>
      <c r="H9" s="17">
        <v>0.12275693118945299</v>
      </c>
      <c r="I9" s="17">
        <v>8.1220545467150795E-2</v>
      </c>
      <c r="J9" s="17">
        <v>8.6583904425259595E-2</v>
      </c>
      <c r="K9" s="17">
        <v>6.27422692506278E-2</v>
      </c>
      <c r="L9" s="17">
        <v>6.2710422471155006E-2</v>
      </c>
      <c r="M9" s="17"/>
      <c r="N9" s="17">
        <v>7.8995887913062904E-2</v>
      </c>
      <c r="O9" s="17">
        <v>0.101068513392273</v>
      </c>
      <c r="P9" s="17">
        <v>8.9620260127904403E-2</v>
      </c>
      <c r="Q9" s="17">
        <v>0.102337599892754</v>
      </c>
      <c r="R9" s="17"/>
      <c r="S9" s="17">
        <v>5.6921372944771398E-2</v>
      </c>
      <c r="T9" s="17">
        <v>9.1963342107931001E-2</v>
      </c>
      <c r="U9" s="17">
        <v>9.1740074015644907E-2</v>
      </c>
      <c r="V9" s="17">
        <v>9.6380782606149795E-2</v>
      </c>
      <c r="W9" s="17">
        <v>0.127737896280085</v>
      </c>
      <c r="X9" s="17">
        <v>9.5092895468477906E-2</v>
      </c>
      <c r="Y9" s="17">
        <v>7.6092244813171006E-2</v>
      </c>
      <c r="Z9" s="17">
        <v>8.0384332721244497E-2</v>
      </c>
      <c r="AA9" s="17">
        <v>7.1928828099161193E-2</v>
      </c>
      <c r="AB9" s="17">
        <v>0.129308512094327</v>
      </c>
      <c r="AC9" s="17">
        <v>0.13666054175714601</v>
      </c>
      <c r="AD9" s="17">
        <v>0.13073773637667199</v>
      </c>
      <c r="AE9" s="17"/>
      <c r="AF9" s="17">
        <v>5.9434322186018303E-2</v>
      </c>
      <c r="AG9" s="17">
        <v>7.9850052135199898E-2</v>
      </c>
      <c r="AH9" s="17">
        <v>0.14927537173129701</v>
      </c>
      <c r="AI9" s="17">
        <v>0.20285045890512299</v>
      </c>
      <c r="AJ9" s="17">
        <v>0.112311914512572</v>
      </c>
      <c r="AK9" s="17"/>
      <c r="AL9" s="17">
        <v>6.3347423004394998E-2</v>
      </c>
      <c r="AM9" s="17">
        <v>8.6929693008261102E-2</v>
      </c>
      <c r="AN9" s="17">
        <v>0.14131151955705101</v>
      </c>
      <c r="AO9" s="17"/>
      <c r="AP9" s="17">
        <v>8.0931339352907306E-2</v>
      </c>
      <c r="AQ9" s="17">
        <v>0.101736992316944</v>
      </c>
      <c r="AR9" s="17">
        <v>0.117432418728235</v>
      </c>
      <c r="AS9" s="17">
        <v>8.6503573672057493E-2</v>
      </c>
      <c r="AT9" s="17">
        <v>0.12222300195338801</v>
      </c>
      <c r="AU9" s="17"/>
      <c r="AV9" s="17">
        <v>0.26215454028465501</v>
      </c>
      <c r="AW9" s="17">
        <v>0.138362690673908</v>
      </c>
      <c r="AX9" s="17">
        <v>9.9104640339761907E-2</v>
      </c>
      <c r="AY9" s="17">
        <v>0.125279652278216</v>
      </c>
      <c r="AZ9" s="17">
        <v>7.1945630972623797E-2</v>
      </c>
      <c r="BA9" s="17">
        <v>9.6081994863561004E-2</v>
      </c>
      <c r="BB9" s="17">
        <v>8.9637416839596501E-2</v>
      </c>
      <c r="BC9" s="17">
        <v>0.12357695662250601</v>
      </c>
      <c r="BD9" s="17">
        <v>6.8703037188172E-2</v>
      </c>
      <c r="BE9" s="17">
        <v>8.1711112825836305E-2</v>
      </c>
      <c r="BF9" s="17">
        <v>6.8954977304981693E-2</v>
      </c>
      <c r="BG9" s="17">
        <v>8.0719430744831094E-2</v>
      </c>
      <c r="BH9" s="17">
        <v>9.14693557662562E-2</v>
      </c>
      <c r="BI9" s="17">
        <v>0.14891232303568899</v>
      </c>
      <c r="BJ9" s="17">
        <v>5.35921848463011E-2</v>
      </c>
      <c r="BK9" s="17">
        <v>5.6675452006557901E-2</v>
      </c>
      <c r="BL9" s="17"/>
      <c r="BM9" s="17">
        <v>0.12849022761013201</v>
      </c>
      <c r="BN9" s="17">
        <v>6.2547705844496801E-2</v>
      </c>
      <c r="BO9" s="17">
        <v>8.9370037414468195E-2</v>
      </c>
      <c r="BP9" s="17">
        <v>0.103776165304153</v>
      </c>
      <c r="BQ9" s="17">
        <v>9.0861045348469005E-2</v>
      </c>
      <c r="BR9" s="17">
        <v>8.9691539999539494E-2</v>
      </c>
      <c r="BS9" s="17"/>
      <c r="BT9" s="17">
        <v>9.0201879436353799E-2</v>
      </c>
      <c r="BU9" s="17">
        <v>9.2490297712304395E-2</v>
      </c>
      <c r="BV9" s="17"/>
      <c r="BW9" s="17">
        <v>5.98369340274547E-2</v>
      </c>
      <c r="BX9" s="17">
        <v>0.112059734619722</v>
      </c>
      <c r="BY9" s="17"/>
      <c r="BZ9" s="17">
        <v>9.3404731351664896E-2</v>
      </c>
      <c r="CA9" s="17" t="s">
        <v>131</v>
      </c>
      <c r="CB9" s="17">
        <v>7.97997071047334E-2</v>
      </c>
      <c r="CC9" s="17"/>
      <c r="CD9" s="17">
        <v>9.0194960068794003E-2</v>
      </c>
      <c r="CE9" s="17">
        <v>0.105126817518086</v>
      </c>
      <c r="CF9" s="17">
        <v>8.2376425829210398E-2</v>
      </c>
      <c r="CG9" s="17"/>
      <c r="CH9" s="17">
        <v>9.3637469659312897E-2</v>
      </c>
      <c r="CI9" s="17">
        <v>0.103185587604585</v>
      </c>
      <c r="CJ9" s="17">
        <v>7.2365496620779193E-2</v>
      </c>
      <c r="CK9" s="17"/>
      <c r="CL9" s="17">
        <v>0.13453105718061101</v>
      </c>
      <c r="CM9" s="17">
        <v>4.4155636791960801E-2</v>
      </c>
      <c r="CN9" s="17"/>
      <c r="CO9" s="17">
        <v>8.5524309223117101E-2</v>
      </c>
      <c r="CP9" s="17">
        <v>7.0245935505889201E-2</v>
      </c>
      <c r="CQ9" s="17">
        <v>0.10604442306852099</v>
      </c>
      <c r="CR9" s="17">
        <v>0.114183779045543</v>
      </c>
    </row>
    <row r="10" spans="2:96" x14ac:dyDescent="0.25">
      <c r="B10" s="18" t="s">
        <v>155</v>
      </c>
      <c r="C10" s="17">
        <v>0.26588404935621601</v>
      </c>
      <c r="D10" s="17">
        <v>0.26251265203472901</v>
      </c>
      <c r="E10" s="17">
        <v>0.26979408093847501</v>
      </c>
      <c r="F10" s="17"/>
      <c r="G10" s="17">
        <v>0.29929519819941403</v>
      </c>
      <c r="H10" s="17">
        <v>0.33342557770980502</v>
      </c>
      <c r="I10" s="17">
        <v>0.295931583649862</v>
      </c>
      <c r="J10" s="17">
        <v>0.24217559193009999</v>
      </c>
      <c r="K10" s="17">
        <v>0.16924362368142001</v>
      </c>
      <c r="L10" s="17">
        <v>0.25265132892609499</v>
      </c>
      <c r="M10" s="17"/>
      <c r="N10" s="17">
        <v>0.27911345228738399</v>
      </c>
      <c r="O10" s="17">
        <v>0.27514134759834802</v>
      </c>
      <c r="P10" s="17">
        <v>0.255786958646669</v>
      </c>
      <c r="Q10" s="17">
        <v>0.25003538065361602</v>
      </c>
      <c r="R10" s="17"/>
      <c r="S10" s="17">
        <v>0.241821063632146</v>
      </c>
      <c r="T10" s="17">
        <v>0.28477915685334698</v>
      </c>
      <c r="U10" s="17">
        <v>0.27129841753625999</v>
      </c>
      <c r="V10" s="17">
        <v>0.22656206539561499</v>
      </c>
      <c r="W10" s="17">
        <v>0.31798342323175999</v>
      </c>
      <c r="X10" s="17">
        <v>0.24604422904378201</v>
      </c>
      <c r="Y10" s="17">
        <v>0.220469783387856</v>
      </c>
      <c r="Z10" s="17">
        <v>0.33081029381125598</v>
      </c>
      <c r="AA10" s="17">
        <v>0.28982812437344502</v>
      </c>
      <c r="AB10" s="17">
        <v>0.25203658588484001</v>
      </c>
      <c r="AC10" s="17">
        <v>0.32408983881361197</v>
      </c>
      <c r="AD10" s="17">
        <v>0.19927220666140699</v>
      </c>
      <c r="AE10" s="17"/>
      <c r="AF10" s="17">
        <v>0.27569509782340301</v>
      </c>
      <c r="AG10" s="17">
        <v>0.29239720876277298</v>
      </c>
      <c r="AH10" s="17">
        <v>0.27999857728456901</v>
      </c>
      <c r="AI10" s="17">
        <v>0.10248600936108</v>
      </c>
      <c r="AJ10" s="17">
        <v>0.23372378558843801</v>
      </c>
      <c r="AK10" s="17"/>
      <c r="AL10" s="17">
        <v>0.25910210550074603</v>
      </c>
      <c r="AM10" s="17">
        <v>0.26893989609706498</v>
      </c>
      <c r="AN10" s="17">
        <v>0.311649279230655</v>
      </c>
      <c r="AO10" s="17"/>
      <c r="AP10" s="17">
        <v>0.216697583047846</v>
      </c>
      <c r="AQ10" s="17">
        <v>0.26403955821031599</v>
      </c>
      <c r="AR10" s="17">
        <v>0.32880314085812101</v>
      </c>
      <c r="AS10" s="17">
        <v>0.296612743826077</v>
      </c>
      <c r="AT10" s="17">
        <v>0.25516574781220203</v>
      </c>
      <c r="AU10" s="17"/>
      <c r="AV10" s="17">
        <v>0.360652593445564</v>
      </c>
      <c r="AW10" s="17">
        <v>0.18617423103874001</v>
      </c>
      <c r="AX10" s="17">
        <v>0.27323005817658502</v>
      </c>
      <c r="AY10" s="17">
        <v>0.28611484691915501</v>
      </c>
      <c r="AZ10" s="17">
        <v>0.250784157737862</v>
      </c>
      <c r="BA10" s="17">
        <v>0.24709722835025999</v>
      </c>
      <c r="BB10" s="17">
        <v>0.25699631599995998</v>
      </c>
      <c r="BC10" s="17">
        <v>0.24790108482846701</v>
      </c>
      <c r="BD10" s="17">
        <v>0.31173721486230099</v>
      </c>
      <c r="BE10" s="17">
        <v>0.328465161833843</v>
      </c>
      <c r="BF10" s="17">
        <v>0.33204529515782599</v>
      </c>
      <c r="BG10" s="17">
        <v>0.29308947650716</v>
      </c>
      <c r="BH10" s="17">
        <v>0.20548305201292599</v>
      </c>
      <c r="BI10" s="17">
        <v>0.21001700516969199</v>
      </c>
      <c r="BJ10" s="17">
        <v>0.31312913203148801</v>
      </c>
      <c r="BK10" s="17">
        <v>0.18397202345542199</v>
      </c>
      <c r="BL10" s="17"/>
      <c r="BM10" s="17">
        <v>0.27279816068747498</v>
      </c>
      <c r="BN10" s="17">
        <v>0.24934037617798799</v>
      </c>
      <c r="BO10" s="17">
        <v>0.29314748996782702</v>
      </c>
      <c r="BP10" s="17">
        <v>0.25739532787084002</v>
      </c>
      <c r="BQ10" s="17">
        <v>0.269773723363053</v>
      </c>
      <c r="BR10" s="17">
        <v>0.29770602901523302</v>
      </c>
      <c r="BS10" s="17"/>
      <c r="BT10" s="17">
        <v>0.26601373619039598</v>
      </c>
      <c r="BU10" s="17">
        <v>0.26488223457452498</v>
      </c>
      <c r="BV10" s="17"/>
      <c r="BW10" s="17">
        <v>0.275264673560146</v>
      </c>
      <c r="BX10" s="17">
        <v>0.27280291907135201</v>
      </c>
      <c r="BY10" s="17"/>
      <c r="BZ10" s="17">
        <v>0.26249533859748603</v>
      </c>
      <c r="CA10" s="17" t="s">
        <v>131</v>
      </c>
      <c r="CB10" s="17">
        <v>0.329868152927492</v>
      </c>
      <c r="CC10" s="17"/>
      <c r="CD10" s="17">
        <v>0.28092010470714301</v>
      </c>
      <c r="CE10" s="17">
        <v>0.20389411725954601</v>
      </c>
      <c r="CF10" s="17">
        <v>0.22076372209603201</v>
      </c>
      <c r="CG10" s="17"/>
      <c r="CH10" s="17">
        <v>0.27799027614439598</v>
      </c>
      <c r="CI10" s="17">
        <v>0.20201400622512</v>
      </c>
      <c r="CJ10" s="17">
        <v>0.20582337457967301</v>
      </c>
      <c r="CK10" s="17"/>
      <c r="CL10" s="17">
        <v>0.37319265033439403</v>
      </c>
      <c r="CM10" s="17">
        <v>0.14637732689362301</v>
      </c>
      <c r="CN10" s="17"/>
      <c r="CO10" s="17">
        <v>0.32103609871822197</v>
      </c>
      <c r="CP10" s="17">
        <v>0.27044881313049102</v>
      </c>
      <c r="CQ10" s="17">
        <v>0.24041356429997901</v>
      </c>
      <c r="CR10" s="17">
        <v>0.28494293929718001</v>
      </c>
    </row>
    <row r="11" spans="2:96" x14ac:dyDescent="0.25">
      <c r="B11" s="18" t="s">
        <v>156</v>
      </c>
      <c r="C11" s="17">
        <v>0.30028656784844499</v>
      </c>
      <c r="D11" s="17">
        <v>0.33170371213208499</v>
      </c>
      <c r="E11" s="17">
        <v>0.26953175855101003</v>
      </c>
      <c r="F11" s="17"/>
      <c r="G11" s="17">
        <v>0.32082853141923401</v>
      </c>
      <c r="H11" s="17">
        <v>0.29656614547833599</v>
      </c>
      <c r="I11" s="17">
        <v>0.316564260118327</v>
      </c>
      <c r="J11" s="17">
        <v>0.30380766159294698</v>
      </c>
      <c r="K11" s="17">
        <v>0.295402201512517</v>
      </c>
      <c r="L11" s="17">
        <v>0.27757521765927901</v>
      </c>
      <c r="M11" s="17"/>
      <c r="N11" s="17">
        <v>0.35009301112000302</v>
      </c>
      <c r="O11" s="17">
        <v>0.27078642297877398</v>
      </c>
      <c r="P11" s="17">
        <v>0.29132567508815799</v>
      </c>
      <c r="Q11" s="17">
        <v>0.28455218291949502</v>
      </c>
      <c r="R11" s="17"/>
      <c r="S11" s="17">
        <v>0.34414922002680298</v>
      </c>
      <c r="T11" s="17">
        <v>0.32736758692715601</v>
      </c>
      <c r="U11" s="17">
        <v>0.34054332872216703</v>
      </c>
      <c r="V11" s="17">
        <v>0.30040676358317803</v>
      </c>
      <c r="W11" s="17">
        <v>0.190750342128885</v>
      </c>
      <c r="X11" s="17">
        <v>0.30581662755101502</v>
      </c>
      <c r="Y11" s="17">
        <v>0.34220060097077698</v>
      </c>
      <c r="Z11" s="17">
        <v>0.29225210249924599</v>
      </c>
      <c r="AA11" s="17">
        <v>0.27773331058103501</v>
      </c>
      <c r="AB11" s="17">
        <v>0.26026655594312198</v>
      </c>
      <c r="AC11" s="17">
        <v>0.26119074328300501</v>
      </c>
      <c r="AD11" s="17">
        <v>0.307763278510439</v>
      </c>
      <c r="AE11" s="17"/>
      <c r="AF11" s="17">
        <v>0.33387531486245298</v>
      </c>
      <c r="AG11" s="17">
        <v>0.27743167084072601</v>
      </c>
      <c r="AH11" s="17">
        <v>0.28345103471939098</v>
      </c>
      <c r="AI11" s="17">
        <v>0.25535142104726599</v>
      </c>
      <c r="AJ11" s="17">
        <v>0.267525480824086</v>
      </c>
      <c r="AK11" s="17"/>
      <c r="AL11" s="17">
        <v>0.327371190214301</v>
      </c>
      <c r="AM11" s="17">
        <v>0.29540645192602</v>
      </c>
      <c r="AN11" s="17">
        <v>0.28453302571567402</v>
      </c>
      <c r="AO11" s="17"/>
      <c r="AP11" s="17">
        <v>0.27781368133277101</v>
      </c>
      <c r="AQ11" s="17">
        <v>0.28695643791834502</v>
      </c>
      <c r="AR11" s="17">
        <v>0.29997102844314799</v>
      </c>
      <c r="AS11" s="17">
        <v>0.35598892062856902</v>
      </c>
      <c r="AT11" s="17">
        <v>0.325825693971661</v>
      </c>
      <c r="AU11" s="17"/>
      <c r="AV11" s="17">
        <v>0</v>
      </c>
      <c r="AW11" s="17">
        <v>0.17449778819491599</v>
      </c>
      <c r="AX11" s="17">
        <v>0.29980630697487698</v>
      </c>
      <c r="AY11" s="17">
        <v>0.22944423519992799</v>
      </c>
      <c r="AZ11" s="17">
        <v>0.26857955171053199</v>
      </c>
      <c r="BA11" s="17">
        <v>0.24372131733586799</v>
      </c>
      <c r="BB11" s="17">
        <v>0.326678031041641</v>
      </c>
      <c r="BC11" s="17">
        <v>0.32269837677706198</v>
      </c>
      <c r="BD11" s="17">
        <v>0.28577601553981302</v>
      </c>
      <c r="BE11" s="17">
        <v>0.34859362180360098</v>
      </c>
      <c r="BF11" s="17">
        <v>0.28187674539349</v>
      </c>
      <c r="BG11" s="17">
        <v>0.39487646333709497</v>
      </c>
      <c r="BH11" s="17">
        <v>0.333590044834149</v>
      </c>
      <c r="BI11" s="17">
        <v>0.39540371651372103</v>
      </c>
      <c r="BJ11" s="17">
        <v>0.40955654841453698</v>
      </c>
      <c r="BK11" s="17">
        <v>0.449352802412677</v>
      </c>
      <c r="BL11" s="17"/>
      <c r="BM11" s="17">
        <v>0.27533473802754299</v>
      </c>
      <c r="BN11" s="17">
        <v>0.32498746969110898</v>
      </c>
      <c r="BO11" s="17">
        <v>0.31357148820747299</v>
      </c>
      <c r="BP11" s="17">
        <v>0.29533731519238698</v>
      </c>
      <c r="BQ11" s="17">
        <v>0.28124426424481203</v>
      </c>
      <c r="BR11" s="17">
        <v>0.26447141729703699</v>
      </c>
      <c r="BS11" s="17"/>
      <c r="BT11" s="17">
        <v>0.31433348947404899</v>
      </c>
      <c r="BU11" s="17">
        <v>0.28014452777029097</v>
      </c>
      <c r="BV11" s="17"/>
      <c r="BW11" s="17">
        <v>0.335607673375733</v>
      </c>
      <c r="BX11" s="17">
        <v>0.28351616822725501</v>
      </c>
      <c r="BY11" s="17"/>
      <c r="BZ11" s="17">
        <v>0.30162924520638701</v>
      </c>
      <c r="CA11" s="17" t="s">
        <v>131</v>
      </c>
      <c r="CB11" s="17">
        <v>0.274934741372235</v>
      </c>
      <c r="CC11" s="17"/>
      <c r="CD11" s="17">
        <v>0.31136691873919797</v>
      </c>
      <c r="CE11" s="17">
        <v>0.23495591800950499</v>
      </c>
      <c r="CF11" s="17">
        <v>0.29628631983542603</v>
      </c>
      <c r="CG11" s="17"/>
      <c r="CH11" s="17">
        <v>0.31655587634816201</v>
      </c>
      <c r="CI11" s="17">
        <v>0.21213946203044001</v>
      </c>
      <c r="CJ11" s="17">
        <v>0.269160127372502</v>
      </c>
      <c r="CK11" s="17"/>
      <c r="CL11" s="17">
        <v>0.363521644241737</v>
      </c>
      <c r="CM11" s="17">
        <v>0.230659310107239</v>
      </c>
      <c r="CN11" s="17"/>
      <c r="CO11" s="17">
        <v>0.242997169088052</v>
      </c>
      <c r="CP11" s="17">
        <v>0.32069045928191098</v>
      </c>
      <c r="CQ11" s="17">
        <v>0.31899727470087902</v>
      </c>
      <c r="CR11" s="17">
        <v>0.24587964944686799</v>
      </c>
    </row>
    <row r="12" spans="2:96" x14ac:dyDescent="0.25">
      <c r="B12" s="18" t="s">
        <v>157</v>
      </c>
      <c r="C12" s="17">
        <v>0.20386869885667899</v>
      </c>
      <c r="D12" s="17">
        <v>0.20692989590487601</v>
      </c>
      <c r="E12" s="17">
        <v>0.200163302459899</v>
      </c>
      <c r="F12" s="17"/>
      <c r="G12" s="17">
        <v>0.17992625545390201</v>
      </c>
      <c r="H12" s="17">
        <v>0.20228265875548901</v>
      </c>
      <c r="I12" s="17">
        <v>0.20168223424246401</v>
      </c>
      <c r="J12" s="17">
        <v>0.21034179804247999</v>
      </c>
      <c r="K12" s="17">
        <v>0.21089268057229599</v>
      </c>
      <c r="L12" s="17">
        <v>0.211896570391363</v>
      </c>
      <c r="M12" s="17"/>
      <c r="N12" s="17">
        <v>0.18728246867259599</v>
      </c>
      <c r="O12" s="17">
        <v>0.20566158701895801</v>
      </c>
      <c r="P12" s="17">
        <v>0.22796750851279099</v>
      </c>
      <c r="Q12" s="17">
        <v>0.198020253501733</v>
      </c>
      <c r="R12" s="17"/>
      <c r="S12" s="17">
        <v>0.21773948291964601</v>
      </c>
      <c r="T12" s="17">
        <v>0.16213153179675799</v>
      </c>
      <c r="U12" s="17">
        <v>0.15194169744692901</v>
      </c>
      <c r="V12" s="17">
        <v>0.20942637175068099</v>
      </c>
      <c r="W12" s="17">
        <v>0.23756682887311101</v>
      </c>
      <c r="X12" s="17">
        <v>0.220526481659095</v>
      </c>
      <c r="Y12" s="17">
        <v>0.23148153155032899</v>
      </c>
      <c r="Z12" s="17">
        <v>0.19099138259413301</v>
      </c>
      <c r="AA12" s="17">
        <v>0.199097857496944</v>
      </c>
      <c r="AB12" s="17">
        <v>0.20688852209781899</v>
      </c>
      <c r="AC12" s="17">
        <v>0.16502201098430899</v>
      </c>
      <c r="AD12" s="17">
        <v>0.36222677845148199</v>
      </c>
      <c r="AE12" s="17"/>
      <c r="AF12" s="17">
        <v>0.193350129391307</v>
      </c>
      <c r="AG12" s="17">
        <v>0.22464157008521399</v>
      </c>
      <c r="AH12" s="17">
        <v>0.15626677644187201</v>
      </c>
      <c r="AI12" s="17">
        <v>0.17722719133342199</v>
      </c>
      <c r="AJ12" s="17">
        <v>0.22695989177624601</v>
      </c>
      <c r="AK12" s="17"/>
      <c r="AL12" s="17">
        <v>0.194311308511741</v>
      </c>
      <c r="AM12" s="17">
        <v>0.23475357633340699</v>
      </c>
      <c r="AN12" s="17">
        <v>0.13957051909615401</v>
      </c>
      <c r="AO12" s="17"/>
      <c r="AP12" s="17">
        <v>0.233858349168443</v>
      </c>
      <c r="AQ12" s="17">
        <v>0.18490800314855901</v>
      </c>
      <c r="AR12" s="17">
        <v>0.18311821490842201</v>
      </c>
      <c r="AS12" s="17">
        <v>0.19850685330575299</v>
      </c>
      <c r="AT12" s="17">
        <v>0.11046190625885099</v>
      </c>
      <c r="AU12" s="17"/>
      <c r="AV12" s="17">
        <v>0.19152826569041501</v>
      </c>
      <c r="AW12" s="17">
        <v>0.18771755570776799</v>
      </c>
      <c r="AX12" s="17">
        <v>0.14169597785108401</v>
      </c>
      <c r="AY12" s="17">
        <v>0.22392728400132</v>
      </c>
      <c r="AZ12" s="17">
        <v>0.206900319202629</v>
      </c>
      <c r="BA12" s="17">
        <v>0.25589057222435801</v>
      </c>
      <c r="BB12" s="17">
        <v>0.18314362678593199</v>
      </c>
      <c r="BC12" s="17">
        <v>0.21155590800448401</v>
      </c>
      <c r="BD12" s="17">
        <v>0.24013310708339</v>
      </c>
      <c r="BE12" s="17">
        <v>0.148124155023999</v>
      </c>
      <c r="BF12" s="17">
        <v>0.20761837535900399</v>
      </c>
      <c r="BG12" s="17">
        <v>0.16737629140851301</v>
      </c>
      <c r="BH12" s="17">
        <v>0.240805172691889</v>
      </c>
      <c r="BI12" s="17">
        <v>0.15427810500707301</v>
      </c>
      <c r="BJ12" s="17">
        <v>0.17755897262521</v>
      </c>
      <c r="BK12" s="17">
        <v>0.21392433806160999</v>
      </c>
      <c r="BL12" s="17"/>
      <c r="BM12" s="17">
        <v>0.20460974801232501</v>
      </c>
      <c r="BN12" s="17">
        <v>0.21582205130042301</v>
      </c>
      <c r="BO12" s="17">
        <v>0.179027232673099</v>
      </c>
      <c r="BP12" s="17">
        <v>0.188159516361359</v>
      </c>
      <c r="BQ12" s="17">
        <v>0.22568429987292299</v>
      </c>
      <c r="BR12" s="17">
        <v>0.228544215974782</v>
      </c>
      <c r="BS12" s="17"/>
      <c r="BT12" s="17">
        <v>0.20469625764317601</v>
      </c>
      <c r="BU12" s="17">
        <v>0.20314128403213499</v>
      </c>
      <c r="BV12" s="17"/>
      <c r="BW12" s="17">
        <v>0.209714007834228</v>
      </c>
      <c r="BX12" s="17">
        <v>0.18125671775177199</v>
      </c>
      <c r="BY12" s="17"/>
      <c r="BZ12" s="17">
        <v>0.20324520083543399</v>
      </c>
      <c r="CA12" s="17" t="s">
        <v>131</v>
      </c>
      <c r="CB12" s="17">
        <v>0.215641306437616</v>
      </c>
      <c r="CC12" s="17"/>
      <c r="CD12" s="17">
        <v>0.19385980154909099</v>
      </c>
      <c r="CE12" s="17">
        <v>0.31216404456348701</v>
      </c>
      <c r="CF12" s="17">
        <v>0.143511140125158</v>
      </c>
      <c r="CG12" s="17"/>
      <c r="CH12" s="17">
        <v>0.18903895406003601</v>
      </c>
      <c r="CI12" s="17">
        <v>0.30670870111950299</v>
      </c>
      <c r="CJ12" s="17">
        <v>0.21484789847242899</v>
      </c>
      <c r="CK12" s="17"/>
      <c r="CL12" s="17">
        <v>9.2735311279440694E-2</v>
      </c>
      <c r="CM12" s="17">
        <v>0.32872269006523003</v>
      </c>
      <c r="CN12" s="17"/>
      <c r="CO12" s="17">
        <v>0.25298502375813597</v>
      </c>
      <c r="CP12" s="17">
        <v>0.20702713474958301</v>
      </c>
      <c r="CQ12" s="17">
        <v>0.18427508633790399</v>
      </c>
      <c r="CR12" s="17">
        <v>0.21677760796349599</v>
      </c>
    </row>
    <row r="13" spans="2:96" x14ac:dyDescent="0.25">
      <c r="B13" s="18" t="s">
        <v>158</v>
      </c>
      <c r="C13" s="17">
        <v>4.6155575409490002E-2</v>
      </c>
      <c r="D13" s="17">
        <v>5.0299048329959302E-2</v>
      </c>
      <c r="E13" s="17">
        <v>4.2277139880902898E-2</v>
      </c>
      <c r="F13" s="17"/>
      <c r="G13" s="17">
        <v>2.9913456791935002E-2</v>
      </c>
      <c r="H13" s="17">
        <v>1.9902658008997098E-2</v>
      </c>
      <c r="I13" s="17">
        <v>6.6101043355912395E-2</v>
      </c>
      <c r="J13" s="17">
        <v>5.1948895993362401E-2</v>
      </c>
      <c r="K13" s="17">
        <v>6.5812107992535798E-2</v>
      </c>
      <c r="L13" s="17">
        <v>4.2738561435818001E-2</v>
      </c>
      <c r="M13" s="17"/>
      <c r="N13" s="17">
        <v>3.7601134479531999E-2</v>
      </c>
      <c r="O13" s="17">
        <v>4.3570824620012598E-2</v>
      </c>
      <c r="P13" s="17">
        <v>4.0295340827299797E-2</v>
      </c>
      <c r="Q13" s="17">
        <v>6.3659023914447804E-2</v>
      </c>
      <c r="R13" s="17"/>
      <c r="S13" s="17">
        <v>4.7252809648380502E-2</v>
      </c>
      <c r="T13" s="17">
        <v>3.6115937255273997E-2</v>
      </c>
      <c r="U13" s="17">
        <v>4.9765133019156998E-2</v>
      </c>
      <c r="V13" s="17">
        <v>5.8206497922757498E-2</v>
      </c>
      <c r="W13" s="17">
        <v>7.1446323145097398E-2</v>
      </c>
      <c r="X13" s="17">
        <v>3.3498583473015903E-2</v>
      </c>
      <c r="Y13" s="17">
        <v>4.0187182247763999E-2</v>
      </c>
      <c r="Z13" s="17">
        <v>1.57059980360615E-2</v>
      </c>
      <c r="AA13" s="17">
        <v>4.1647520797183299E-2</v>
      </c>
      <c r="AB13" s="17">
        <v>5.6052718983140799E-2</v>
      </c>
      <c r="AC13" s="17">
        <v>7.4353272991477704E-2</v>
      </c>
      <c r="AD13" s="17">
        <v>0</v>
      </c>
      <c r="AE13" s="17"/>
      <c r="AF13" s="17">
        <v>2.2323476696928302E-2</v>
      </c>
      <c r="AG13" s="17">
        <v>5.0113625163321601E-2</v>
      </c>
      <c r="AH13" s="17">
        <v>6.7548478313163504E-2</v>
      </c>
      <c r="AI13" s="17">
        <v>0.13743417913248299</v>
      </c>
      <c r="AJ13" s="17">
        <v>8.2539372512002898E-2</v>
      </c>
      <c r="AK13" s="17"/>
      <c r="AL13" s="17">
        <v>2.3311533799824501E-2</v>
      </c>
      <c r="AM13" s="17">
        <v>4.8809167305353902E-2</v>
      </c>
      <c r="AN13" s="17">
        <v>4.7013134700316803E-2</v>
      </c>
      <c r="AO13" s="17"/>
      <c r="AP13" s="17">
        <v>4.4132144494518001E-2</v>
      </c>
      <c r="AQ13" s="17">
        <v>8.1830677129857796E-2</v>
      </c>
      <c r="AR13" s="17">
        <v>1.6046946448348001E-2</v>
      </c>
      <c r="AS13" s="17">
        <v>2.9246804432193199E-2</v>
      </c>
      <c r="AT13" s="17">
        <v>0.115332045176575</v>
      </c>
      <c r="AU13" s="17"/>
      <c r="AV13" s="17">
        <v>0</v>
      </c>
      <c r="AW13" s="17">
        <v>0.107030783370858</v>
      </c>
      <c r="AX13" s="17">
        <v>8.7787051794366897E-2</v>
      </c>
      <c r="AY13" s="17">
        <v>7.2993305703164105E-2</v>
      </c>
      <c r="AZ13" s="17">
        <v>5.8862858254188397E-2</v>
      </c>
      <c r="BA13" s="17">
        <v>5.4124233825200499E-2</v>
      </c>
      <c r="BB13" s="17">
        <v>4.5831962608185402E-2</v>
      </c>
      <c r="BC13" s="17">
        <v>8.7063358689700304E-3</v>
      </c>
      <c r="BD13" s="17">
        <v>2.37898860210717E-2</v>
      </c>
      <c r="BE13" s="17">
        <v>2.6199830256385798E-2</v>
      </c>
      <c r="BF13" s="17">
        <v>6.1258805994988001E-2</v>
      </c>
      <c r="BG13" s="17">
        <v>1.0068674423681E-2</v>
      </c>
      <c r="BH13" s="17">
        <v>1.5152635887784699E-2</v>
      </c>
      <c r="BI13" s="17">
        <v>4.48209398346315E-2</v>
      </c>
      <c r="BJ13" s="17">
        <v>2.41057302386622E-2</v>
      </c>
      <c r="BK13" s="17">
        <v>0</v>
      </c>
      <c r="BL13" s="17"/>
      <c r="BM13" s="17">
        <v>3.7427858971607102E-2</v>
      </c>
      <c r="BN13" s="17">
        <v>4.8582361388113601E-2</v>
      </c>
      <c r="BO13" s="17">
        <v>3.9774128218824298E-2</v>
      </c>
      <c r="BP13" s="17">
        <v>5.96452529373145E-2</v>
      </c>
      <c r="BQ13" s="17">
        <v>5.4822168614392E-2</v>
      </c>
      <c r="BR13" s="17">
        <v>0</v>
      </c>
      <c r="BS13" s="17"/>
      <c r="BT13" s="17">
        <v>3.5264127666519103E-2</v>
      </c>
      <c r="BU13" s="17">
        <v>6.4721528393850106E-2</v>
      </c>
      <c r="BV13" s="17"/>
      <c r="BW13" s="17">
        <v>4.1266840675663101E-2</v>
      </c>
      <c r="BX13" s="17">
        <v>5.01544932818608E-2</v>
      </c>
      <c r="BY13" s="17"/>
      <c r="BZ13" s="17">
        <v>4.7286132703447802E-2</v>
      </c>
      <c r="CA13" s="17" t="s">
        <v>131</v>
      </c>
      <c r="CB13" s="17">
        <v>2.4808904023176499E-2</v>
      </c>
      <c r="CC13" s="17"/>
      <c r="CD13" s="17">
        <v>4.4956730232060198E-2</v>
      </c>
      <c r="CE13" s="17">
        <v>4.8345692594721601E-2</v>
      </c>
      <c r="CF13" s="17">
        <v>5.5138692870770001E-2</v>
      </c>
      <c r="CG13" s="17"/>
      <c r="CH13" s="17">
        <v>4.4796140479195001E-2</v>
      </c>
      <c r="CI13" s="17">
        <v>5.9181802727876202E-2</v>
      </c>
      <c r="CJ13" s="17">
        <v>5.3931524726553298E-2</v>
      </c>
      <c r="CK13" s="17"/>
      <c r="CL13" s="17">
        <v>1.1990616461768499E-2</v>
      </c>
      <c r="CM13" s="17">
        <v>8.6490802416637605E-2</v>
      </c>
      <c r="CN13" s="17"/>
      <c r="CO13" s="17">
        <v>1.6995333534883202E-2</v>
      </c>
      <c r="CP13" s="17">
        <v>4.3357880500628401E-2</v>
      </c>
      <c r="CQ13" s="17">
        <v>4.7467554492852899E-2</v>
      </c>
      <c r="CR13" s="17">
        <v>5.9809207992759697E-2</v>
      </c>
    </row>
    <row r="14" spans="2:96" x14ac:dyDescent="0.25">
      <c r="B14" s="18" t="s">
        <v>159</v>
      </c>
      <c r="C14" s="17">
        <v>2.0474124504014399E-2</v>
      </c>
      <c r="D14" s="17">
        <v>1.57706701350291E-2</v>
      </c>
      <c r="E14" s="17">
        <v>2.5057855535401099E-2</v>
      </c>
      <c r="F14" s="17"/>
      <c r="G14" s="17">
        <v>0</v>
      </c>
      <c r="H14" s="17">
        <v>4.5680698196660704E-3</v>
      </c>
      <c r="I14" s="17">
        <v>1.36663379945248E-2</v>
      </c>
      <c r="J14" s="17">
        <v>2.0464910522438901E-2</v>
      </c>
      <c r="K14" s="17">
        <v>4.1876003980363702E-2</v>
      </c>
      <c r="L14" s="17">
        <v>3.6778292863793097E-2</v>
      </c>
      <c r="M14" s="17"/>
      <c r="N14" s="17">
        <v>1.2051974344807599E-2</v>
      </c>
      <c r="O14" s="17">
        <v>2.3533187691687E-2</v>
      </c>
      <c r="P14" s="17">
        <v>2.2003909099459699E-2</v>
      </c>
      <c r="Q14" s="17">
        <v>2.5267360197137601E-2</v>
      </c>
      <c r="R14" s="17"/>
      <c r="S14" s="17">
        <v>7.8537473284412008E-3</v>
      </c>
      <c r="T14" s="17">
        <v>2.7682948464770599E-2</v>
      </c>
      <c r="U14" s="17">
        <v>3.1620972306503799E-2</v>
      </c>
      <c r="V14" s="17">
        <v>3.3015904790695001E-2</v>
      </c>
      <c r="W14" s="17">
        <v>0</v>
      </c>
      <c r="X14" s="17">
        <v>1.8710064767465898E-2</v>
      </c>
      <c r="Y14" s="17">
        <v>1.990220690892E-2</v>
      </c>
      <c r="Z14" s="17">
        <v>2.78977588420521E-2</v>
      </c>
      <c r="AA14" s="17">
        <v>3.0383789920378299E-2</v>
      </c>
      <c r="AB14" s="17">
        <v>2.69694166233517E-2</v>
      </c>
      <c r="AC14" s="17">
        <v>0</v>
      </c>
      <c r="AD14" s="17">
        <v>0</v>
      </c>
      <c r="AE14" s="17"/>
      <c r="AF14" s="17">
        <v>2.4314681542119999E-2</v>
      </c>
      <c r="AG14" s="17">
        <v>2.0044268677966999E-2</v>
      </c>
      <c r="AH14" s="17">
        <v>1.8646881701259301E-2</v>
      </c>
      <c r="AI14" s="17">
        <v>0</v>
      </c>
      <c r="AJ14" s="17">
        <v>2.6117025166115301E-2</v>
      </c>
      <c r="AK14" s="17"/>
      <c r="AL14" s="17">
        <v>2.4479698108101099E-2</v>
      </c>
      <c r="AM14" s="17">
        <v>1.32998875425823E-2</v>
      </c>
      <c r="AN14" s="17">
        <v>2.3835918923760298E-2</v>
      </c>
      <c r="AO14" s="17"/>
      <c r="AP14" s="17">
        <v>3.8910169944316599E-2</v>
      </c>
      <c r="AQ14" s="17">
        <v>2.1645772440865199E-2</v>
      </c>
      <c r="AR14" s="17">
        <v>8.8303124971601497E-3</v>
      </c>
      <c r="AS14" s="17">
        <v>0</v>
      </c>
      <c r="AT14" s="17">
        <v>3.62839164997645E-2</v>
      </c>
      <c r="AU14" s="17"/>
      <c r="AV14" s="17">
        <v>0</v>
      </c>
      <c r="AW14" s="17">
        <v>6.2261743816883999E-2</v>
      </c>
      <c r="AX14" s="17">
        <v>3.2627537016873702E-2</v>
      </c>
      <c r="AY14" s="17">
        <v>2.2910957731519899E-2</v>
      </c>
      <c r="AZ14" s="17">
        <v>1.1035709472769099E-2</v>
      </c>
      <c r="BA14" s="17">
        <v>2.7702062822798999E-2</v>
      </c>
      <c r="BB14" s="17">
        <v>1.63690837689748E-2</v>
      </c>
      <c r="BC14" s="17">
        <v>1.5739413255023899E-2</v>
      </c>
      <c r="BD14" s="17">
        <v>7.2584859391609004E-3</v>
      </c>
      <c r="BE14" s="17">
        <v>2.3229089282274198E-2</v>
      </c>
      <c r="BF14" s="17">
        <v>1.37142732492574E-2</v>
      </c>
      <c r="BG14" s="17">
        <v>2.0446541489402399E-2</v>
      </c>
      <c r="BH14" s="17">
        <v>2.85299199457659E-2</v>
      </c>
      <c r="BI14" s="17">
        <v>4.6567910439193297E-2</v>
      </c>
      <c r="BJ14" s="17">
        <v>0</v>
      </c>
      <c r="BK14" s="17">
        <v>1.6202145792152199E-2</v>
      </c>
      <c r="BL14" s="17"/>
      <c r="BM14" s="17">
        <v>2.18646370527062E-2</v>
      </c>
      <c r="BN14" s="17">
        <v>2.0728812230463901E-2</v>
      </c>
      <c r="BO14" s="17">
        <v>1.9763327357520601E-2</v>
      </c>
      <c r="BP14" s="17">
        <v>2.6262152757760102E-2</v>
      </c>
      <c r="BQ14" s="17">
        <v>1.2420764038706801E-2</v>
      </c>
      <c r="BR14" s="17">
        <v>0</v>
      </c>
      <c r="BS14" s="17"/>
      <c r="BT14" s="17">
        <v>2.2127333906031499E-2</v>
      </c>
      <c r="BU14" s="17">
        <v>1.8428316654340499E-2</v>
      </c>
      <c r="BV14" s="17"/>
      <c r="BW14" s="17">
        <v>1.3193096876857E-2</v>
      </c>
      <c r="BX14" s="17">
        <v>2.5946885097890501E-2</v>
      </c>
      <c r="BY14" s="17"/>
      <c r="BZ14" s="17">
        <v>1.9446871549349699E-2</v>
      </c>
      <c r="CA14" s="17" t="s">
        <v>131</v>
      </c>
      <c r="CB14" s="17">
        <v>3.98702500883098E-2</v>
      </c>
      <c r="CC14" s="17"/>
      <c r="CD14" s="17">
        <v>1.4219025145130799E-2</v>
      </c>
      <c r="CE14" s="17">
        <v>3.5278486356185003E-2</v>
      </c>
      <c r="CF14" s="17">
        <v>4.3653064590928797E-2</v>
      </c>
      <c r="CG14" s="17"/>
      <c r="CH14" s="17">
        <v>1.4197801774677801E-2</v>
      </c>
      <c r="CI14" s="17">
        <v>3.2159551624050001E-2</v>
      </c>
      <c r="CJ14" s="17">
        <v>4.1450872167042498E-2</v>
      </c>
      <c r="CK14" s="17"/>
      <c r="CL14" s="17">
        <v>3.5125160587501599E-3</v>
      </c>
      <c r="CM14" s="17">
        <v>3.89084944672368E-2</v>
      </c>
      <c r="CN14" s="17"/>
      <c r="CO14" s="17">
        <v>7.8803063289216192E-3</v>
      </c>
      <c r="CP14" s="17">
        <v>2.3124682311059901E-2</v>
      </c>
      <c r="CQ14" s="17">
        <v>2.6097722596362598E-2</v>
      </c>
      <c r="CR14" s="17">
        <v>9.2524656244611005E-3</v>
      </c>
    </row>
    <row r="15" spans="2:96" x14ac:dyDescent="0.25">
      <c r="B15" s="18" t="s">
        <v>160</v>
      </c>
      <c r="C15" s="19">
        <v>7.0610556758110496E-2</v>
      </c>
      <c r="D15" s="19">
        <v>5.7474231443332503E-2</v>
      </c>
      <c r="E15" s="19">
        <v>8.3445885140197795E-2</v>
      </c>
      <c r="F15" s="19"/>
      <c r="G15" s="19">
        <v>1.18688074327106E-2</v>
      </c>
      <c r="H15" s="19">
        <v>2.0497959038253601E-2</v>
      </c>
      <c r="I15" s="19">
        <v>2.4833995171759299E-2</v>
      </c>
      <c r="J15" s="19">
        <v>8.4677237493412605E-2</v>
      </c>
      <c r="K15" s="19">
        <v>0.15403111301024</v>
      </c>
      <c r="L15" s="19">
        <v>0.115649606252497</v>
      </c>
      <c r="M15" s="19"/>
      <c r="N15" s="19">
        <v>5.48620711826147E-2</v>
      </c>
      <c r="O15" s="19">
        <v>8.0238116699947903E-2</v>
      </c>
      <c r="P15" s="19">
        <v>7.3000347697718196E-2</v>
      </c>
      <c r="Q15" s="19">
        <v>7.6128198920816195E-2</v>
      </c>
      <c r="R15" s="19"/>
      <c r="S15" s="19">
        <v>8.4262303499812896E-2</v>
      </c>
      <c r="T15" s="19">
        <v>6.9959496594762804E-2</v>
      </c>
      <c r="U15" s="19">
        <v>6.3090376953338495E-2</v>
      </c>
      <c r="V15" s="19">
        <v>7.6001613950924807E-2</v>
      </c>
      <c r="W15" s="19">
        <v>5.4515186341060597E-2</v>
      </c>
      <c r="X15" s="19">
        <v>8.0311118037148604E-2</v>
      </c>
      <c r="Y15" s="19">
        <v>6.9666450121182596E-2</v>
      </c>
      <c r="Z15" s="19">
        <v>6.1958131496007499E-2</v>
      </c>
      <c r="AA15" s="19">
        <v>8.9380568731852197E-2</v>
      </c>
      <c r="AB15" s="19">
        <v>6.8477688373399598E-2</v>
      </c>
      <c r="AC15" s="19">
        <v>3.86835921704511E-2</v>
      </c>
      <c r="AD15" s="19">
        <v>0</v>
      </c>
      <c r="AE15" s="19"/>
      <c r="AF15" s="19">
        <v>9.1006977497770106E-2</v>
      </c>
      <c r="AG15" s="19">
        <v>5.55216043347991E-2</v>
      </c>
      <c r="AH15" s="19">
        <v>4.48128798084481E-2</v>
      </c>
      <c r="AI15" s="19">
        <v>0.124650740220626</v>
      </c>
      <c r="AJ15" s="19">
        <v>5.082252962054E-2</v>
      </c>
      <c r="AK15" s="19"/>
      <c r="AL15" s="19">
        <v>0.108076740860892</v>
      </c>
      <c r="AM15" s="19">
        <v>5.1861327787310903E-2</v>
      </c>
      <c r="AN15" s="19">
        <v>5.2086602776388297E-2</v>
      </c>
      <c r="AO15" s="19"/>
      <c r="AP15" s="19">
        <v>0.10765673265919901</v>
      </c>
      <c r="AQ15" s="19">
        <v>5.8882558835112703E-2</v>
      </c>
      <c r="AR15" s="19">
        <v>4.5797938116565802E-2</v>
      </c>
      <c r="AS15" s="19">
        <v>3.3141104135350798E-2</v>
      </c>
      <c r="AT15" s="19">
        <v>3.4707688327559397E-2</v>
      </c>
      <c r="AU15" s="19"/>
      <c r="AV15" s="19">
        <v>0.18566460057936501</v>
      </c>
      <c r="AW15" s="19">
        <v>0.143955207196927</v>
      </c>
      <c r="AX15" s="19">
        <v>6.5748427846451907E-2</v>
      </c>
      <c r="AY15" s="19">
        <v>3.9329718166696302E-2</v>
      </c>
      <c r="AZ15" s="19">
        <v>0.131891772649395</v>
      </c>
      <c r="BA15" s="19">
        <v>7.5382590577953199E-2</v>
      </c>
      <c r="BB15" s="19">
        <v>8.1343562955709395E-2</v>
      </c>
      <c r="BC15" s="19">
        <v>6.9821924643487507E-2</v>
      </c>
      <c r="BD15" s="19">
        <v>6.2602253366091501E-2</v>
      </c>
      <c r="BE15" s="19">
        <v>4.3677028974060998E-2</v>
      </c>
      <c r="BF15" s="19">
        <v>3.4531527540453098E-2</v>
      </c>
      <c r="BG15" s="19">
        <v>3.3423122089317803E-2</v>
      </c>
      <c r="BH15" s="19">
        <v>8.49698188612283E-2</v>
      </c>
      <c r="BI15" s="19">
        <v>0</v>
      </c>
      <c r="BJ15" s="19">
        <v>2.2057431843801299E-2</v>
      </c>
      <c r="BK15" s="19">
        <v>7.9873238271580702E-2</v>
      </c>
      <c r="BL15" s="19"/>
      <c r="BM15" s="19">
        <v>5.9474629638211103E-2</v>
      </c>
      <c r="BN15" s="19">
        <v>7.7991223367405799E-2</v>
      </c>
      <c r="BO15" s="19">
        <v>6.5346296160787701E-2</v>
      </c>
      <c r="BP15" s="19">
        <v>6.9424269576186401E-2</v>
      </c>
      <c r="BQ15" s="19">
        <v>6.5193734517644195E-2</v>
      </c>
      <c r="BR15" s="19">
        <v>0.11958679771340799</v>
      </c>
      <c r="BS15" s="19"/>
      <c r="BT15" s="19">
        <v>6.7363175683475607E-2</v>
      </c>
      <c r="BU15" s="19">
        <v>7.6191810862554499E-2</v>
      </c>
      <c r="BV15" s="19"/>
      <c r="BW15" s="19">
        <v>6.5116773649918094E-2</v>
      </c>
      <c r="BX15" s="19">
        <v>7.4263081950146498E-2</v>
      </c>
      <c r="BY15" s="19"/>
      <c r="BZ15" s="19">
        <v>7.24924797562298E-2</v>
      </c>
      <c r="CA15" s="19" t="s">
        <v>131</v>
      </c>
      <c r="CB15" s="19">
        <v>3.5076938046436801E-2</v>
      </c>
      <c r="CC15" s="19"/>
      <c r="CD15" s="19">
        <v>6.4482459558582395E-2</v>
      </c>
      <c r="CE15" s="19">
        <v>6.023492369847E-2</v>
      </c>
      <c r="CF15" s="19">
        <v>0.15827063465247401</v>
      </c>
      <c r="CG15" s="19"/>
      <c r="CH15" s="19">
        <v>6.3783481534219796E-2</v>
      </c>
      <c r="CI15" s="19">
        <v>8.4610888668425796E-2</v>
      </c>
      <c r="CJ15" s="19">
        <v>0.142420706061021</v>
      </c>
      <c r="CK15" s="19"/>
      <c r="CL15" s="19">
        <v>2.0516204443298599E-2</v>
      </c>
      <c r="CM15" s="19">
        <v>0.124685739258074</v>
      </c>
      <c r="CN15" s="19"/>
      <c r="CO15" s="19">
        <v>7.2581759348668007E-2</v>
      </c>
      <c r="CP15" s="19">
        <v>6.5105094520437098E-2</v>
      </c>
      <c r="CQ15" s="19">
        <v>7.6704374503501399E-2</v>
      </c>
      <c r="CR15" s="19">
        <v>6.9154350629691497E-2</v>
      </c>
    </row>
    <row r="16" spans="2:96" x14ac:dyDescent="0.25">
      <c r="B16" s="16" t="s">
        <v>133</v>
      </c>
    </row>
    <row r="17" spans="2:2" x14ac:dyDescent="0.25">
      <c r="B17" t="s">
        <v>124</v>
      </c>
    </row>
    <row r="18" spans="2:2" x14ac:dyDescent="0.25">
      <c r="B18" t="s">
        <v>125</v>
      </c>
    </row>
    <row r="20" spans="2:2" x14ac:dyDescent="0.25">
      <c r="B20"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CR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162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1737</v>
      </c>
      <c r="D7" s="10">
        <v>841</v>
      </c>
      <c r="E7" s="10">
        <v>891</v>
      </c>
      <c r="F7" s="10"/>
      <c r="G7" s="10">
        <v>179</v>
      </c>
      <c r="H7" s="10">
        <v>220</v>
      </c>
      <c r="I7" s="10">
        <v>307</v>
      </c>
      <c r="J7" s="10">
        <v>324</v>
      </c>
      <c r="K7" s="10">
        <v>279</v>
      </c>
      <c r="L7" s="10">
        <v>428</v>
      </c>
      <c r="M7" s="10"/>
      <c r="N7" s="10">
        <v>496</v>
      </c>
      <c r="O7" s="10">
        <v>477</v>
      </c>
      <c r="P7" s="10">
        <v>359</v>
      </c>
      <c r="Q7" s="10">
        <v>401</v>
      </c>
      <c r="R7" s="10"/>
      <c r="S7" s="10">
        <v>226</v>
      </c>
      <c r="T7" s="10">
        <v>234</v>
      </c>
      <c r="U7" s="10">
        <v>150</v>
      </c>
      <c r="V7" s="10">
        <v>165</v>
      </c>
      <c r="W7" s="10">
        <v>125</v>
      </c>
      <c r="X7" s="10">
        <v>151</v>
      </c>
      <c r="Y7" s="10">
        <v>147</v>
      </c>
      <c r="Z7" s="10">
        <v>69</v>
      </c>
      <c r="AA7" s="10">
        <v>189</v>
      </c>
      <c r="AB7" s="10">
        <v>158</v>
      </c>
      <c r="AC7" s="10">
        <v>81</v>
      </c>
      <c r="AD7" s="10">
        <v>42</v>
      </c>
      <c r="AE7" s="10"/>
      <c r="AF7" s="10">
        <v>684</v>
      </c>
      <c r="AG7" s="10">
        <v>481</v>
      </c>
      <c r="AH7" s="10">
        <v>102</v>
      </c>
      <c r="AI7" s="10">
        <v>24</v>
      </c>
      <c r="AJ7" s="10">
        <v>214</v>
      </c>
      <c r="AK7" s="10"/>
      <c r="AL7" s="10">
        <v>408</v>
      </c>
      <c r="AM7" s="10">
        <v>582</v>
      </c>
      <c r="AN7" s="10">
        <v>130</v>
      </c>
      <c r="AO7" s="10"/>
      <c r="AP7" s="10">
        <v>416</v>
      </c>
      <c r="AQ7" s="10">
        <v>390</v>
      </c>
      <c r="AR7" s="10">
        <v>439</v>
      </c>
      <c r="AS7" s="10">
        <v>177</v>
      </c>
      <c r="AT7" s="10">
        <v>30</v>
      </c>
      <c r="AU7" s="10"/>
      <c r="AV7" s="10">
        <v>4</v>
      </c>
      <c r="AW7" s="10">
        <v>68</v>
      </c>
      <c r="AX7" s="10">
        <v>130</v>
      </c>
      <c r="AY7" s="10">
        <v>125</v>
      </c>
      <c r="AZ7" s="10">
        <v>170</v>
      </c>
      <c r="BA7" s="10">
        <v>202</v>
      </c>
      <c r="BB7" s="10">
        <v>173</v>
      </c>
      <c r="BC7" s="10">
        <v>134</v>
      </c>
      <c r="BD7" s="10">
        <v>131</v>
      </c>
      <c r="BE7" s="10">
        <v>89</v>
      </c>
      <c r="BF7" s="10">
        <v>131</v>
      </c>
      <c r="BG7" s="10">
        <v>92</v>
      </c>
      <c r="BH7" s="10">
        <v>68</v>
      </c>
      <c r="BI7" s="10">
        <v>47</v>
      </c>
      <c r="BJ7" s="10">
        <v>39</v>
      </c>
      <c r="BK7" s="10">
        <v>60</v>
      </c>
      <c r="BL7" s="10"/>
      <c r="BM7" s="10">
        <v>345</v>
      </c>
      <c r="BN7" s="10">
        <v>519</v>
      </c>
      <c r="BO7" s="10">
        <v>227</v>
      </c>
      <c r="BP7" s="10">
        <v>356</v>
      </c>
      <c r="BQ7" s="10">
        <v>191</v>
      </c>
      <c r="BR7" s="10">
        <v>99</v>
      </c>
      <c r="BS7" s="10"/>
      <c r="BT7" s="10">
        <v>1023</v>
      </c>
      <c r="BU7" s="10">
        <v>697</v>
      </c>
      <c r="BV7" s="10"/>
      <c r="BW7" s="10">
        <v>629</v>
      </c>
      <c r="BX7" s="10">
        <v>712</v>
      </c>
      <c r="BY7" s="10"/>
      <c r="BZ7" s="10">
        <v>1468</v>
      </c>
      <c r="CA7" s="10">
        <v>269</v>
      </c>
      <c r="CB7" s="10" t="s">
        <v>130</v>
      </c>
      <c r="CC7" s="10"/>
      <c r="CD7" s="10">
        <v>1198</v>
      </c>
      <c r="CE7" s="10">
        <v>152</v>
      </c>
      <c r="CF7" s="10">
        <v>99</v>
      </c>
      <c r="CG7" s="10"/>
      <c r="CH7" s="10">
        <v>1376</v>
      </c>
      <c r="CI7" s="10">
        <v>200</v>
      </c>
      <c r="CJ7" s="10">
        <v>140</v>
      </c>
      <c r="CK7" s="10"/>
      <c r="CL7" s="10">
        <v>897</v>
      </c>
      <c r="CM7" s="10">
        <v>786</v>
      </c>
      <c r="CN7" s="10"/>
      <c r="CO7" s="10">
        <v>110</v>
      </c>
      <c r="CP7" s="10">
        <v>653</v>
      </c>
      <c r="CQ7" s="10">
        <v>650</v>
      </c>
      <c r="CR7" s="10">
        <v>324</v>
      </c>
    </row>
    <row r="8" spans="2:96" ht="30" customHeight="1" x14ac:dyDescent="0.25">
      <c r="B8" s="11" t="s">
        <v>20</v>
      </c>
      <c r="C8" s="11">
        <v>1726</v>
      </c>
      <c r="D8" s="11">
        <v>844</v>
      </c>
      <c r="E8" s="11">
        <v>877</v>
      </c>
      <c r="F8" s="11"/>
      <c r="G8" s="11">
        <v>221</v>
      </c>
      <c r="H8" s="11">
        <v>286</v>
      </c>
      <c r="I8" s="11">
        <v>294</v>
      </c>
      <c r="J8" s="11">
        <v>300</v>
      </c>
      <c r="K8" s="11">
        <v>246</v>
      </c>
      <c r="L8" s="11">
        <v>379</v>
      </c>
      <c r="M8" s="11"/>
      <c r="N8" s="11">
        <v>466</v>
      </c>
      <c r="O8" s="11">
        <v>452</v>
      </c>
      <c r="P8" s="11">
        <v>377</v>
      </c>
      <c r="Q8" s="11">
        <v>428</v>
      </c>
      <c r="R8" s="11"/>
      <c r="S8" s="11">
        <v>236</v>
      </c>
      <c r="T8" s="11">
        <v>224</v>
      </c>
      <c r="U8" s="11">
        <v>142</v>
      </c>
      <c r="V8" s="11">
        <v>158</v>
      </c>
      <c r="W8" s="11">
        <v>121</v>
      </c>
      <c r="X8" s="11">
        <v>153</v>
      </c>
      <c r="Y8" s="11">
        <v>139</v>
      </c>
      <c r="Z8" s="11">
        <v>69</v>
      </c>
      <c r="AA8" s="11">
        <v>186</v>
      </c>
      <c r="AB8" s="11">
        <v>157</v>
      </c>
      <c r="AC8" s="11">
        <v>90</v>
      </c>
      <c r="AD8" s="11">
        <v>49</v>
      </c>
      <c r="AE8" s="11"/>
      <c r="AF8" s="11">
        <v>649</v>
      </c>
      <c r="AG8" s="11">
        <v>490</v>
      </c>
      <c r="AH8" s="11">
        <v>95</v>
      </c>
      <c r="AI8" s="11">
        <v>24</v>
      </c>
      <c r="AJ8" s="11">
        <v>220</v>
      </c>
      <c r="AK8" s="11"/>
      <c r="AL8" s="11">
        <v>392</v>
      </c>
      <c r="AM8" s="11">
        <v>591</v>
      </c>
      <c r="AN8" s="11">
        <v>126</v>
      </c>
      <c r="AO8" s="11"/>
      <c r="AP8" s="11">
        <v>406</v>
      </c>
      <c r="AQ8" s="11">
        <v>395</v>
      </c>
      <c r="AR8" s="11">
        <v>446</v>
      </c>
      <c r="AS8" s="11">
        <v>178</v>
      </c>
      <c r="AT8" s="11">
        <v>29</v>
      </c>
      <c r="AU8" s="11"/>
      <c r="AV8" s="11">
        <v>4</v>
      </c>
      <c r="AW8" s="11">
        <v>71</v>
      </c>
      <c r="AX8" s="11">
        <v>131</v>
      </c>
      <c r="AY8" s="11">
        <v>126</v>
      </c>
      <c r="AZ8" s="11">
        <v>176</v>
      </c>
      <c r="BA8" s="11">
        <v>199</v>
      </c>
      <c r="BB8" s="11">
        <v>173</v>
      </c>
      <c r="BC8" s="11">
        <v>131</v>
      </c>
      <c r="BD8" s="11">
        <v>127</v>
      </c>
      <c r="BE8" s="11">
        <v>87</v>
      </c>
      <c r="BF8" s="11">
        <v>130</v>
      </c>
      <c r="BG8" s="11">
        <v>90</v>
      </c>
      <c r="BH8" s="11">
        <v>68</v>
      </c>
      <c r="BI8" s="11">
        <v>45</v>
      </c>
      <c r="BJ8" s="11">
        <v>41</v>
      </c>
      <c r="BK8" s="11">
        <v>58</v>
      </c>
      <c r="BL8" s="11"/>
      <c r="BM8" s="11">
        <v>368</v>
      </c>
      <c r="BN8" s="11">
        <v>502</v>
      </c>
      <c r="BO8" s="11">
        <v>235</v>
      </c>
      <c r="BP8" s="11">
        <v>345</v>
      </c>
      <c r="BQ8" s="11">
        <v>177</v>
      </c>
      <c r="BR8" s="11">
        <v>100</v>
      </c>
      <c r="BS8" s="11"/>
      <c r="BT8" s="11">
        <v>1019</v>
      </c>
      <c r="BU8" s="11">
        <v>687</v>
      </c>
      <c r="BV8" s="11"/>
      <c r="BW8" s="11">
        <v>632</v>
      </c>
      <c r="BX8" s="11">
        <v>692</v>
      </c>
      <c r="BY8" s="11"/>
      <c r="BZ8" s="11">
        <v>1455</v>
      </c>
      <c r="CA8" s="11">
        <v>271</v>
      </c>
      <c r="CB8" s="11" t="s">
        <v>130</v>
      </c>
      <c r="CC8" s="11"/>
      <c r="CD8" s="11">
        <v>1170</v>
      </c>
      <c r="CE8" s="11">
        <v>167</v>
      </c>
      <c r="CF8" s="11">
        <v>100</v>
      </c>
      <c r="CG8" s="11"/>
      <c r="CH8" s="11">
        <v>1344</v>
      </c>
      <c r="CI8" s="11">
        <v>217</v>
      </c>
      <c r="CJ8" s="11">
        <v>144</v>
      </c>
      <c r="CK8" s="11"/>
      <c r="CL8" s="11">
        <v>875</v>
      </c>
      <c r="CM8" s="11">
        <v>796</v>
      </c>
      <c r="CN8" s="11"/>
      <c r="CO8" s="11">
        <v>114</v>
      </c>
      <c r="CP8" s="11">
        <v>638</v>
      </c>
      <c r="CQ8" s="11">
        <v>642</v>
      </c>
      <c r="CR8" s="11">
        <v>331</v>
      </c>
    </row>
    <row r="9" spans="2:96" ht="75" x14ac:dyDescent="0.25">
      <c r="B9" s="18" t="s">
        <v>137</v>
      </c>
      <c r="C9" s="17">
        <v>0.77870818358515903</v>
      </c>
      <c r="D9" s="17">
        <v>0.79066931045668798</v>
      </c>
      <c r="E9" s="17">
        <v>0.76939616308638503</v>
      </c>
      <c r="F9" s="17"/>
      <c r="G9" s="17">
        <v>0.60274967682005398</v>
      </c>
      <c r="H9" s="17">
        <v>0.77576498015668605</v>
      </c>
      <c r="I9" s="17">
        <v>0.73159598265777903</v>
      </c>
      <c r="J9" s="17">
        <v>0.76843757727814699</v>
      </c>
      <c r="K9" s="17">
        <v>0.82686550597116004</v>
      </c>
      <c r="L9" s="17">
        <v>0.89712447114726401</v>
      </c>
      <c r="M9" s="17"/>
      <c r="N9" s="17">
        <v>0.86040635632021401</v>
      </c>
      <c r="O9" s="17">
        <v>0.80653565050107401</v>
      </c>
      <c r="P9" s="17">
        <v>0.70277636955714096</v>
      </c>
      <c r="Q9" s="17">
        <v>0.72547802902577196</v>
      </c>
      <c r="R9" s="17"/>
      <c r="S9" s="17">
        <v>0.71760282884996895</v>
      </c>
      <c r="T9" s="17">
        <v>0.823160078627728</v>
      </c>
      <c r="U9" s="17">
        <v>0.75804146134219497</v>
      </c>
      <c r="V9" s="17">
        <v>0.83407920649417899</v>
      </c>
      <c r="W9" s="17">
        <v>0.85629325533848399</v>
      </c>
      <c r="X9" s="17">
        <v>0.79654496774828099</v>
      </c>
      <c r="Y9" s="17">
        <v>0.83067165711953606</v>
      </c>
      <c r="Z9" s="17">
        <v>0.81502230426526201</v>
      </c>
      <c r="AA9" s="17">
        <v>0.76084100176837099</v>
      </c>
      <c r="AB9" s="17">
        <v>0.76503946448358395</v>
      </c>
      <c r="AC9" s="17">
        <v>0.733476508951308</v>
      </c>
      <c r="AD9" s="17">
        <v>0.50269708589883499</v>
      </c>
      <c r="AE9" s="17"/>
      <c r="AF9" s="17">
        <v>0.82618447385222105</v>
      </c>
      <c r="AG9" s="17">
        <v>0.76102792922732998</v>
      </c>
      <c r="AH9" s="17">
        <v>0.86658820618519095</v>
      </c>
      <c r="AI9" s="17">
        <v>0.74182326899466899</v>
      </c>
      <c r="AJ9" s="17">
        <v>0.71025074455406101</v>
      </c>
      <c r="AK9" s="17"/>
      <c r="AL9" s="17">
        <v>0.82061315803734503</v>
      </c>
      <c r="AM9" s="17">
        <v>0.75648548916869995</v>
      </c>
      <c r="AN9" s="17">
        <v>0.80619101972678697</v>
      </c>
      <c r="AO9" s="17"/>
      <c r="AP9" s="17">
        <v>0.74913225663258798</v>
      </c>
      <c r="AQ9" s="17">
        <v>0.76096606140247602</v>
      </c>
      <c r="AR9" s="17">
        <v>0.802321902995765</v>
      </c>
      <c r="AS9" s="17">
        <v>0.77295485813892195</v>
      </c>
      <c r="AT9" s="17">
        <v>0.84686682528599599</v>
      </c>
      <c r="AU9" s="17"/>
      <c r="AV9" s="17">
        <v>0.57931013216365301</v>
      </c>
      <c r="AW9" s="17">
        <v>0.68055054669180504</v>
      </c>
      <c r="AX9" s="17">
        <v>0.74393743745109098</v>
      </c>
      <c r="AY9" s="17">
        <v>0.70463895252915798</v>
      </c>
      <c r="AZ9" s="17">
        <v>0.75629404470581496</v>
      </c>
      <c r="BA9" s="17">
        <v>0.706197486011505</v>
      </c>
      <c r="BB9" s="17">
        <v>0.73465343478387002</v>
      </c>
      <c r="BC9" s="17">
        <v>0.82152559581918805</v>
      </c>
      <c r="BD9" s="17">
        <v>0.78636648688486299</v>
      </c>
      <c r="BE9" s="17">
        <v>0.81814795456790301</v>
      </c>
      <c r="BF9" s="17">
        <v>0.84162407965479402</v>
      </c>
      <c r="BG9" s="17">
        <v>0.87299646630976102</v>
      </c>
      <c r="BH9" s="17">
        <v>0.86824757810269104</v>
      </c>
      <c r="BI9" s="17">
        <v>0.91963100668629305</v>
      </c>
      <c r="BJ9" s="17">
        <v>0.84874495551580897</v>
      </c>
      <c r="BK9" s="17">
        <v>0.88016486853093201</v>
      </c>
      <c r="BL9" s="17"/>
      <c r="BM9" s="17">
        <v>0.711930310551391</v>
      </c>
      <c r="BN9" s="17">
        <v>0.81576846127394897</v>
      </c>
      <c r="BO9" s="17">
        <v>0.739273322792384</v>
      </c>
      <c r="BP9" s="17">
        <v>0.81420535036612995</v>
      </c>
      <c r="BQ9" s="17">
        <v>0.83073651692393502</v>
      </c>
      <c r="BR9" s="17">
        <v>0.71683244999289797</v>
      </c>
      <c r="BS9" s="17"/>
      <c r="BT9" s="17">
        <v>0.78577388007239801</v>
      </c>
      <c r="BU9" s="17">
        <v>0.76926011982857301</v>
      </c>
      <c r="BV9" s="17"/>
      <c r="BW9" s="17">
        <v>0.81848660952750596</v>
      </c>
      <c r="BX9" s="17">
        <v>0.79576412091330795</v>
      </c>
      <c r="BY9" s="17"/>
      <c r="BZ9" s="17">
        <v>0.795915424466343</v>
      </c>
      <c r="CA9" s="17">
        <v>0.68635993720354505</v>
      </c>
      <c r="CB9" s="17" t="s">
        <v>131</v>
      </c>
      <c r="CC9" s="17"/>
      <c r="CD9" s="17">
        <v>0.96756223767882299</v>
      </c>
      <c r="CE9" s="17">
        <v>7.8555771050835096E-2</v>
      </c>
      <c r="CF9" s="17">
        <v>0.10630569652245001</v>
      </c>
      <c r="CG9" s="17"/>
      <c r="CH9" s="17">
        <v>1</v>
      </c>
      <c r="CI9" s="17">
        <v>0</v>
      </c>
      <c r="CJ9" s="17">
        <v>0</v>
      </c>
      <c r="CK9" s="17"/>
      <c r="CL9" s="17">
        <v>0.84338849170201502</v>
      </c>
      <c r="CM9" s="17">
        <v>0.71495953734477102</v>
      </c>
      <c r="CN9" s="17"/>
      <c r="CO9" s="17">
        <v>0.81484231895192605</v>
      </c>
      <c r="CP9" s="17">
        <v>0.83571764770894597</v>
      </c>
      <c r="CQ9" s="17">
        <v>0.770320159371081</v>
      </c>
      <c r="CR9" s="17">
        <v>0.67250445144595195</v>
      </c>
    </row>
    <row r="10" spans="2:96" ht="30" x14ac:dyDescent="0.25">
      <c r="B10" s="18" t="s">
        <v>138</v>
      </c>
      <c r="C10" s="17">
        <v>8.3592494339588305E-2</v>
      </c>
      <c r="D10" s="17">
        <v>8.5680813515824295E-2</v>
      </c>
      <c r="E10" s="17">
        <v>8.2056969416111195E-2</v>
      </c>
      <c r="F10" s="17"/>
      <c r="G10" s="17">
        <v>0.137753563331596</v>
      </c>
      <c r="H10" s="17">
        <v>5.7362066995279598E-2</v>
      </c>
      <c r="I10" s="17">
        <v>0.10580849830154899</v>
      </c>
      <c r="J10" s="17">
        <v>9.0640806740812804E-2</v>
      </c>
      <c r="K10" s="17">
        <v>6.2692147572610504E-2</v>
      </c>
      <c r="L10" s="17">
        <v>6.2521448469295401E-2</v>
      </c>
      <c r="M10" s="17"/>
      <c r="N10" s="17">
        <v>6.8138677294762307E-2</v>
      </c>
      <c r="O10" s="17">
        <v>6.9656679417510498E-2</v>
      </c>
      <c r="P10" s="17">
        <v>0.115533598185491</v>
      </c>
      <c r="Q10" s="17">
        <v>8.7688938067412306E-2</v>
      </c>
      <c r="R10" s="17"/>
      <c r="S10" s="17">
        <v>0.12409102073349799</v>
      </c>
      <c r="T10" s="17">
        <v>9.0280499025396893E-2</v>
      </c>
      <c r="U10" s="17">
        <v>9.1082273830087906E-2</v>
      </c>
      <c r="V10" s="17">
        <v>7.2240957025982599E-2</v>
      </c>
      <c r="W10" s="17">
        <v>6.6635824601118998E-2</v>
      </c>
      <c r="X10" s="17">
        <v>7.0487412859382606E-2</v>
      </c>
      <c r="Y10" s="17">
        <v>5.0443058063569197E-2</v>
      </c>
      <c r="Z10" s="17">
        <v>7.9398366548073501E-2</v>
      </c>
      <c r="AA10" s="17">
        <v>8.0439757145498295E-2</v>
      </c>
      <c r="AB10" s="17">
        <v>6.4704336464871698E-2</v>
      </c>
      <c r="AC10" s="17">
        <v>7.4591192772443804E-2</v>
      </c>
      <c r="AD10" s="17">
        <v>0.14397567677843201</v>
      </c>
      <c r="AE10" s="17"/>
      <c r="AF10" s="17">
        <v>7.9510219098790996E-2</v>
      </c>
      <c r="AG10" s="17">
        <v>8.3066842235346106E-2</v>
      </c>
      <c r="AH10" s="17">
        <v>6.5296775846950803E-2</v>
      </c>
      <c r="AI10" s="17">
        <v>0.123648315267834</v>
      </c>
      <c r="AJ10" s="17">
        <v>9.9911901841665998E-2</v>
      </c>
      <c r="AK10" s="17"/>
      <c r="AL10" s="17">
        <v>8.7748297144919093E-2</v>
      </c>
      <c r="AM10" s="17">
        <v>7.8616719233565793E-2</v>
      </c>
      <c r="AN10" s="17">
        <v>7.9556954748280895E-2</v>
      </c>
      <c r="AO10" s="17"/>
      <c r="AP10" s="17">
        <v>9.3971501855335704E-2</v>
      </c>
      <c r="AQ10" s="17">
        <v>9.0931254293601202E-2</v>
      </c>
      <c r="AR10" s="17">
        <v>5.7564065285659799E-2</v>
      </c>
      <c r="AS10" s="17">
        <v>0.13834644359511999</v>
      </c>
      <c r="AT10" s="17">
        <v>0.11159923150855899</v>
      </c>
      <c r="AU10" s="17"/>
      <c r="AV10" s="17">
        <v>0</v>
      </c>
      <c r="AW10" s="17">
        <v>0.128903862703384</v>
      </c>
      <c r="AX10" s="17">
        <v>8.0816233557064798E-2</v>
      </c>
      <c r="AY10" s="17">
        <v>8.4775763880776803E-2</v>
      </c>
      <c r="AZ10" s="17">
        <v>0.100981771139946</v>
      </c>
      <c r="BA10" s="17">
        <v>0.11408083644967899</v>
      </c>
      <c r="BB10" s="17">
        <v>0.108096962871083</v>
      </c>
      <c r="BC10" s="17">
        <v>7.7518835827607505E-2</v>
      </c>
      <c r="BD10" s="17">
        <v>4.92533771552357E-2</v>
      </c>
      <c r="BE10" s="17">
        <v>7.5242669420799796E-2</v>
      </c>
      <c r="BF10" s="17">
        <v>5.3870502003736602E-2</v>
      </c>
      <c r="BG10" s="17">
        <v>6.3000617675687598E-2</v>
      </c>
      <c r="BH10" s="17">
        <v>7.8069569605086001E-2</v>
      </c>
      <c r="BI10" s="17">
        <v>6.2475207996593098E-2</v>
      </c>
      <c r="BJ10" s="17">
        <v>7.4500925870922996E-2</v>
      </c>
      <c r="BK10" s="17">
        <v>3.0492725566246302E-2</v>
      </c>
      <c r="BL10" s="17"/>
      <c r="BM10" s="17">
        <v>0.113796231216598</v>
      </c>
      <c r="BN10" s="17">
        <v>6.9161452451296804E-2</v>
      </c>
      <c r="BO10" s="17">
        <v>0.102088884891709</v>
      </c>
      <c r="BP10" s="17">
        <v>5.7944754304849098E-2</v>
      </c>
      <c r="BQ10" s="17">
        <v>5.8556229287674101E-2</v>
      </c>
      <c r="BR10" s="17">
        <v>0.13403962841209799</v>
      </c>
      <c r="BS10" s="17"/>
      <c r="BT10" s="17">
        <v>6.7179206181767703E-2</v>
      </c>
      <c r="BU10" s="17">
        <v>0.106654665201966</v>
      </c>
      <c r="BV10" s="17"/>
      <c r="BW10" s="17">
        <v>7.2603513327150093E-2</v>
      </c>
      <c r="BX10" s="17">
        <v>7.8557423726751105E-2</v>
      </c>
      <c r="BY10" s="17"/>
      <c r="BZ10" s="17">
        <v>7.4371863314765294E-2</v>
      </c>
      <c r="CA10" s="17">
        <v>0.133078005209921</v>
      </c>
      <c r="CB10" s="17" t="s">
        <v>131</v>
      </c>
      <c r="CC10" s="17"/>
      <c r="CD10" s="17">
        <v>1.39187461920098E-2</v>
      </c>
      <c r="CE10" s="17">
        <v>4.21608075813871E-2</v>
      </c>
      <c r="CF10" s="17">
        <v>0.84737826710813502</v>
      </c>
      <c r="CG10" s="17"/>
      <c r="CH10" s="17">
        <v>0</v>
      </c>
      <c r="CI10" s="17">
        <v>0</v>
      </c>
      <c r="CJ10" s="17">
        <v>1</v>
      </c>
      <c r="CK10" s="17"/>
      <c r="CL10" s="17">
        <v>7.4876988661970803E-2</v>
      </c>
      <c r="CM10" s="17">
        <v>9.3367163904143402E-2</v>
      </c>
      <c r="CN10" s="17"/>
      <c r="CO10" s="17">
        <v>0.113090380262165</v>
      </c>
      <c r="CP10" s="17">
        <v>6.4325214838116804E-2</v>
      </c>
      <c r="CQ10" s="17">
        <v>8.0426736176128694E-2</v>
      </c>
      <c r="CR10" s="17">
        <v>0.11670528207070401</v>
      </c>
    </row>
    <row r="11" spans="2:96" ht="60" x14ac:dyDescent="0.25">
      <c r="B11" s="18" t="s">
        <v>139</v>
      </c>
      <c r="C11" s="17">
        <v>0.12565471643279399</v>
      </c>
      <c r="D11" s="17">
        <v>0.11172165604993101</v>
      </c>
      <c r="E11" s="17">
        <v>0.13632179318631399</v>
      </c>
      <c r="F11" s="17"/>
      <c r="G11" s="17">
        <v>0.238730166046802</v>
      </c>
      <c r="H11" s="17">
        <v>0.15722624348826</v>
      </c>
      <c r="I11" s="17">
        <v>0.15666885159252</v>
      </c>
      <c r="J11" s="17">
        <v>0.13415520106162401</v>
      </c>
      <c r="K11" s="17">
        <v>9.2797638236491703E-2</v>
      </c>
      <c r="L11" s="17">
        <v>2.6306072291170698E-2</v>
      </c>
      <c r="M11" s="17"/>
      <c r="N11" s="17">
        <v>5.9740487883864699E-2</v>
      </c>
      <c r="O11" s="17">
        <v>0.113303740666452</v>
      </c>
      <c r="P11" s="17">
        <v>0.16374600580729801</v>
      </c>
      <c r="Q11" s="17">
        <v>0.17789577780808599</v>
      </c>
      <c r="R11" s="17"/>
      <c r="S11" s="17">
        <v>0.141837584100031</v>
      </c>
      <c r="T11" s="17">
        <v>7.14869881190206E-2</v>
      </c>
      <c r="U11" s="17">
        <v>0.13325483935811699</v>
      </c>
      <c r="V11" s="17">
        <v>8.55535243306728E-2</v>
      </c>
      <c r="W11" s="17">
        <v>6.0554374588724799E-2</v>
      </c>
      <c r="X11" s="17">
        <v>0.12595351944855199</v>
      </c>
      <c r="Y11" s="17">
        <v>9.88793906551442E-2</v>
      </c>
      <c r="Z11" s="17">
        <v>0.105579329186664</v>
      </c>
      <c r="AA11" s="17">
        <v>0.14883400933898899</v>
      </c>
      <c r="AB11" s="17">
        <v>0.157333966675095</v>
      </c>
      <c r="AC11" s="17">
        <v>0.191932298276248</v>
      </c>
      <c r="AD11" s="17">
        <v>0.35332723732273302</v>
      </c>
      <c r="AE11" s="17"/>
      <c r="AF11" s="17">
        <v>8.6259163420860097E-2</v>
      </c>
      <c r="AG11" s="17">
        <v>0.14629469152854899</v>
      </c>
      <c r="AH11" s="17">
        <v>6.8115017967858002E-2</v>
      </c>
      <c r="AI11" s="17">
        <v>0.13452841573749699</v>
      </c>
      <c r="AJ11" s="17">
        <v>0.15869861525981799</v>
      </c>
      <c r="AK11" s="17"/>
      <c r="AL11" s="17">
        <v>9.1638544817735895E-2</v>
      </c>
      <c r="AM11" s="17">
        <v>0.15145492553326401</v>
      </c>
      <c r="AN11" s="17">
        <v>9.8984520038638099E-2</v>
      </c>
      <c r="AO11" s="17"/>
      <c r="AP11" s="17">
        <v>0.14790466895753099</v>
      </c>
      <c r="AQ11" s="17">
        <v>0.13571041809196199</v>
      </c>
      <c r="AR11" s="17">
        <v>0.12945145037273001</v>
      </c>
      <c r="AS11" s="17">
        <v>6.7729778588377698E-2</v>
      </c>
      <c r="AT11" s="17">
        <v>4.1533943205445303E-2</v>
      </c>
      <c r="AU11" s="17"/>
      <c r="AV11" s="17">
        <v>0.22590335446816601</v>
      </c>
      <c r="AW11" s="17">
        <v>0.162129068085059</v>
      </c>
      <c r="AX11" s="17">
        <v>0.168036254887443</v>
      </c>
      <c r="AY11" s="17">
        <v>0.21058528359006501</v>
      </c>
      <c r="AZ11" s="17">
        <v>0.136944871362571</v>
      </c>
      <c r="BA11" s="17">
        <v>0.157386708935953</v>
      </c>
      <c r="BB11" s="17">
        <v>0.14585329311477299</v>
      </c>
      <c r="BC11" s="17">
        <v>8.2465036426875304E-2</v>
      </c>
      <c r="BD11" s="17">
        <v>0.142896479012455</v>
      </c>
      <c r="BE11" s="17">
        <v>0.106609376011298</v>
      </c>
      <c r="BF11" s="17">
        <v>0.10450541834146899</v>
      </c>
      <c r="BG11" s="17">
        <v>4.3542071990747E-2</v>
      </c>
      <c r="BH11" s="17">
        <v>5.36828522922232E-2</v>
      </c>
      <c r="BI11" s="17">
        <v>0</v>
      </c>
      <c r="BJ11" s="17">
        <v>7.6754118613267502E-2</v>
      </c>
      <c r="BK11" s="17">
        <v>7.46401558209384E-2</v>
      </c>
      <c r="BL11" s="17"/>
      <c r="BM11" s="17">
        <v>0.16654321165456201</v>
      </c>
      <c r="BN11" s="17">
        <v>0.10338051361073999</v>
      </c>
      <c r="BO11" s="17">
        <v>0.14387099703520501</v>
      </c>
      <c r="BP11" s="17">
        <v>0.111408477314706</v>
      </c>
      <c r="BQ11" s="17">
        <v>0.101354961196102</v>
      </c>
      <c r="BR11" s="17">
        <v>0.13623599972179001</v>
      </c>
      <c r="BS11" s="17"/>
      <c r="BT11" s="17">
        <v>0.13975861924208899</v>
      </c>
      <c r="BU11" s="17">
        <v>0.107108284093069</v>
      </c>
      <c r="BV11" s="17"/>
      <c r="BW11" s="17">
        <v>0.103486813825209</v>
      </c>
      <c r="BX11" s="17">
        <v>0.112447667685831</v>
      </c>
      <c r="BY11" s="17"/>
      <c r="BZ11" s="17">
        <v>0.116308892809735</v>
      </c>
      <c r="CA11" s="17">
        <v>0.175812114038888</v>
      </c>
      <c r="CB11" s="17" t="s">
        <v>131</v>
      </c>
      <c r="CC11" s="17"/>
      <c r="CD11" s="17">
        <v>1.5519764371846601E-2</v>
      </c>
      <c r="CE11" s="17">
        <v>0.87297608957423301</v>
      </c>
      <c r="CF11" s="17">
        <v>4.63160363694144E-2</v>
      </c>
      <c r="CG11" s="17"/>
      <c r="CH11" s="17">
        <v>0</v>
      </c>
      <c r="CI11" s="17">
        <v>1</v>
      </c>
      <c r="CJ11" s="17">
        <v>0</v>
      </c>
      <c r="CK11" s="17"/>
      <c r="CL11" s="17">
        <v>7.2225228917183304E-2</v>
      </c>
      <c r="CM11" s="17">
        <v>0.18201350706118599</v>
      </c>
      <c r="CN11" s="17"/>
      <c r="CO11" s="17">
        <v>7.2067300785909005E-2</v>
      </c>
      <c r="CP11" s="17">
        <v>8.4124992709212296E-2</v>
      </c>
      <c r="CQ11" s="17">
        <v>0.14153118874655701</v>
      </c>
      <c r="CR11" s="17">
        <v>0.19349434436837601</v>
      </c>
    </row>
    <row r="12" spans="2:96" x14ac:dyDescent="0.25">
      <c r="B12" s="18" t="s">
        <v>140</v>
      </c>
      <c r="C12" s="17">
        <v>6.4403330897310502E-3</v>
      </c>
      <c r="D12" s="17">
        <v>4.92552867698669E-3</v>
      </c>
      <c r="E12" s="17">
        <v>7.9352124381729307E-3</v>
      </c>
      <c r="F12" s="17"/>
      <c r="G12" s="17">
        <v>5.8189956098593102E-3</v>
      </c>
      <c r="H12" s="17">
        <v>0</v>
      </c>
      <c r="I12" s="17">
        <v>5.9266674481522298E-3</v>
      </c>
      <c r="J12" s="17">
        <v>6.7664149194167E-3</v>
      </c>
      <c r="K12" s="17">
        <v>1.03059981729522E-2</v>
      </c>
      <c r="L12" s="17">
        <v>9.2958804044818693E-3</v>
      </c>
      <c r="M12" s="17"/>
      <c r="N12" s="17">
        <v>5.2580443231957704E-3</v>
      </c>
      <c r="O12" s="17">
        <v>5.6171018224666696E-3</v>
      </c>
      <c r="P12" s="17">
        <v>1.34141352328756E-2</v>
      </c>
      <c r="Q12" s="17">
        <v>2.5074607048682601E-3</v>
      </c>
      <c r="R12" s="17"/>
      <c r="S12" s="17">
        <v>0</v>
      </c>
      <c r="T12" s="17">
        <v>1.12624877005077E-2</v>
      </c>
      <c r="U12" s="17">
        <v>1.1218241265744401E-2</v>
      </c>
      <c r="V12" s="17">
        <v>8.1263121491655793E-3</v>
      </c>
      <c r="W12" s="17">
        <v>0</v>
      </c>
      <c r="X12" s="17">
        <v>7.0140999437845204E-3</v>
      </c>
      <c r="Y12" s="17">
        <v>1.23086083029169E-2</v>
      </c>
      <c r="Z12" s="17">
        <v>0</v>
      </c>
      <c r="AA12" s="17">
        <v>4.7984393333763203E-3</v>
      </c>
      <c r="AB12" s="17">
        <v>1.2922232376449299E-2</v>
      </c>
      <c r="AC12" s="17">
        <v>0</v>
      </c>
      <c r="AD12" s="17">
        <v>0</v>
      </c>
      <c r="AE12" s="17"/>
      <c r="AF12" s="17">
        <v>6.7310487635619696E-3</v>
      </c>
      <c r="AG12" s="17">
        <v>7.2943206046230903E-3</v>
      </c>
      <c r="AH12" s="17">
        <v>0</v>
      </c>
      <c r="AI12" s="17">
        <v>0</v>
      </c>
      <c r="AJ12" s="17">
        <v>5.8537060280067698E-3</v>
      </c>
      <c r="AK12" s="17"/>
      <c r="AL12" s="17">
        <v>0</v>
      </c>
      <c r="AM12" s="17">
        <v>9.6585560461371206E-3</v>
      </c>
      <c r="AN12" s="17">
        <v>6.93405847899048E-3</v>
      </c>
      <c r="AO12" s="17"/>
      <c r="AP12" s="17">
        <v>6.7473956267190098E-3</v>
      </c>
      <c r="AQ12" s="17">
        <v>9.6783397532894805E-3</v>
      </c>
      <c r="AR12" s="17">
        <v>0</v>
      </c>
      <c r="AS12" s="17">
        <v>4.4815428248150399E-3</v>
      </c>
      <c r="AT12" s="17">
        <v>0</v>
      </c>
      <c r="AU12" s="17"/>
      <c r="AV12" s="17">
        <v>0.19478651336818101</v>
      </c>
      <c r="AW12" s="17">
        <v>0</v>
      </c>
      <c r="AX12" s="17">
        <v>0</v>
      </c>
      <c r="AY12" s="17">
        <v>0</v>
      </c>
      <c r="AZ12" s="17">
        <v>5.7793127916674703E-3</v>
      </c>
      <c r="BA12" s="17">
        <v>1.3753413141196699E-2</v>
      </c>
      <c r="BB12" s="17">
        <v>1.1396309230273899E-2</v>
      </c>
      <c r="BC12" s="17">
        <v>9.8307766447281193E-3</v>
      </c>
      <c r="BD12" s="17">
        <v>1.3021322593260999E-2</v>
      </c>
      <c r="BE12" s="17">
        <v>0</v>
      </c>
      <c r="BF12" s="17">
        <v>0</v>
      </c>
      <c r="BG12" s="17">
        <v>8.8104936388408404E-3</v>
      </c>
      <c r="BH12" s="17">
        <v>0</v>
      </c>
      <c r="BI12" s="17">
        <v>1.7893785317114001E-2</v>
      </c>
      <c r="BJ12" s="17">
        <v>0</v>
      </c>
      <c r="BK12" s="17">
        <v>0</v>
      </c>
      <c r="BL12" s="17"/>
      <c r="BM12" s="17">
        <v>2.1691518407126499E-3</v>
      </c>
      <c r="BN12" s="17">
        <v>9.5960284198561598E-3</v>
      </c>
      <c r="BO12" s="17">
        <v>7.5098547531955596E-3</v>
      </c>
      <c r="BP12" s="17">
        <v>4.7827151969158802E-3</v>
      </c>
      <c r="BQ12" s="17">
        <v>4.5187737732080499E-3</v>
      </c>
      <c r="BR12" s="17">
        <v>1.28919218732131E-2</v>
      </c>
      <c r="BS12" s="17"/>
      <c r="BT12" s="17">
        <v>3.5734821760243399E-3</v>
      </c>
      <c r="BU12" s="17">
        <v>1.08875835665782E-2</v>
      </c>
      <c r="BV12" s="17"/>
      <c r="BW12" s="17">
        <v>2.63274500141318E-3</v>
      </c>
      <c r="BX12" s="17">
        <v>8.7792668101290394E-3</v>
      </c>
      <c r="BY12" s="17"/>
      <c r="BZ12" s="17">
        <v>6.7553032291043204E-3</v>
      </c>
      <c r="CA12" s="17">
        <v>4.7499435476460001E-3</v>
      </c>
      <c r="CB12" s="17" t="s">
        <v>131</v>
      </c>
      <c r="CC12" s="17"/>
      <c r="CD12" s="17">
        <v>0</v>
      </c>
      <c r="CE12" s="17">
        <v>0</v>
      </c>
      <c r="CF12" s="17">
        <v>0</v>
      </c>
      <c r="CG12" s="17"/>
      <c r="CH12" s="17">
        <v>0</v>
      </c>
      <c r="CI12" s="17">
        <v>0</v>
      </c>
      <c r="CJ12" s="17">
        <v>0</v>
      </c>
      <c r="CK12" s="17"/>
      <c r="CL12" s="17">
        <v>4.8788769623584402E-3</v>
      </c>
      <c r="CM12" s="17">
        <v>6.0588132053798196E-3</v>
      </c>
      <c r="CN12" s="17"/>
      <c r="CO12" s="17">
        <v>0</v>
      </c>
      <c r="CP12" s="17">
        <v>5.2683164574102298E-3</v>
      </c>
      <c r="CQ12" s="17">
        <v>4.57840076542914E-3</v>
      </c>
      <c r="CR12" s="17">
        <v>1.4544097990139599E-2</v>
      </c>
    </row>
    <row r="13" spans="2:96" x14ac:dyDescent="0.25">
      <c r="B13" s="18" t="s">
        <v>127</v>
      </c>
      <c r="C13" s="17">
        <v>2.9092532651232299E-3</v>
      </c>
      <c r="D13" s="17">
        <v>2.6139707284528902E-3</v>
      </c>
      <c r="E13" s="17">
        <v>3.21004714552935E-3</v>
      </c>
      <c r="F13" s="17"/>
      <c r="G13" s="17">
        <v>9.9715682812181704E-3</v>
      </c>
      <c r="H13" s="17">
        <v>3.67471288484941E-3</v>
      </c>
      <c r="I13" s="17">
        <v>0</v>
      </c>
      <c r="J13" s="17">
        <v>0</v>
      </c>
      <c r="K13" s="17">
        <v>3.7001518522606302E-3</v>
      </c>
      <c r="L13" s="17">
        <v>2.2523611161796501E-3</v>
      </c>
      <c r="M13" s="17"/>
      <c r="N13" s="17">
        <v>4.0909009460097902E-3</v>
      </c>
      <c r="O13" s="17">
        <v>4.8868275924964398E-3</v>
      </c>
      <c r="P13" s="17">
        <v>0</v>
      </c>
      <c r="Q13" s="17">
        <v>2.12676030199169E-3</v>
      </c>
      <c r="R13" s="17"/>
      <c r="S13" s="17">
        <v>9.2433646085934504E-3</v>
      </c>
      <c r="T13" s="17">
        <v>3.8099465273470001E-3</v>
      </c>
      <c r="U13" s="17">
        <v>6.4031842038556998E-3</v>
      </c>
      <c r="V13" s="17">
        <v>0</v>
      </c>
      <c r="W13" s="17">
        <v>0</v>
      </c>
      <c r="X13" s="17">
        <v>0</v>
      </c>
      <c r="Y13" s="17">
        <v>7.6972858588335901E-3</v>
      </c>
      <c r="Z13" s="17">
        <v>0</v>
      </c>
      <c r="AA13" s="17">
        <v>0</v>
      </c>
      <c r="AB13" s="17">
        <v>0</v>
      </c>
      <c r="AC13" s="17">
        <v>0</v>
      </c>
      <c r="AD13" s="17">
        <v>0</v>
      </c>
      <c r="AE13" s="17"/>
      <c r="AF13" s="17">
        <v>1.31509486456595E-3</v>
      </c>
      <c r="AG13" s="17">
        <v>2.3162164041518802E-3</v>
      </c>
      <c r="AH13" s="17">
        <v>0</v>
      </c>
      <c r="AI13" s="17">
        <v>0</v>
      </c>
      <c r="AJ13" s="17">
        <v>4.1390806879338798E-3</v>
      </c>
      <c r="AK13" s="17"/>
      <c r="AL13" s="17">
        <v>0</v>
      </c>
      <c r="AM13" s="17">
        <v>1.92021723361972E-3</v>
      </c>
      <c r="AN13" s="17">
        <v>8.3334470073031398E-3</v>
      </c>
      <c r="AO13" s="17"/>
      <c r="AP13" s="17">
        <v>2.2441769278265002E-3</v>
      </c>
      <c r="AQ13" s="17">
        <v>2.7139264586710501E-3</v>
      </c>
      <c r="AR13" s="17">
        <v>2.3566290374288199E-3</v>
      </c>
      <c r="AS13" s="17">
        <v>1.11671297969867E-2</v>
      </c>
      <c r="AT13" s="17">
        <v>0</v>
      </c>
      <c r="AU13" s="17"/>
      <c r="AV13" s="17">
        <v>0</v>
      </c>
      <c r="AW13" s="17">
        <v>1.2861776456349699E-2</v>
      </c>
      <c r="AX13" s="17">
        <v>0</v>
      </c>
      <c r="AY13" s="17">
        <v>0</v>
      </c>
      <c r="AZ13" s="17">
        <v>0</v>
      </c>
      <c r="BA13" s="17">
        <v>0</v>
      </c>
      <c r="BB13" s="17">
        <v>0</v>
      </c>
      <c r="BC13" s="17">
        <v>8.6597552816010601E-3</v>
      </c>
      <c r="BD13" s="17">
        <v>8.4623343541858909E-3</v>
      </c>
      <c r="BE13" s="17">
        <v>0</v>
      </c>
      <c r="BF13" s="17">
        <v>0</v>
      </c>
      <c r="BG13" s="17">
        <v>1.16503503849631E-2</v>
      </c>
      <c r="BH13" s="17">
        <v>0</v>
      </c>
      <c r="BI13" s="17">
        <v>0</v>
      </c>
      <c r="BJ13" s="17">
        <v>0</v>
      </c>
      <c r="BK13" s="17">
        <v>1.4702250081883399E-2</v>
      </c>
      <c r="BL13" s="17"/>
      <c r="BM13" s="17">
        <v>5.5610947367365996E-3</v>
      </c>
      <c r="BN13" s="17">
        <v>2.0935442441586401E-3</v>
      </c>
      <c r="BO13" s="17">
        <v>0</v>
      </c>
      <c r="BP13" s="17">
        <v>3.1132417287894399E-3</v>
      </c>
      <c r="BQ13" s="17">
        <v>4.8335188190808702E-3</v>
      </c>
      <c r="BR13" s="17">
        <v>0</v>
      </c>
      <c r="BS13" s="17"/>
      <c r="BT13" s="17">
        <v>2.7849756950981898E-3</v>
      </c>
      <c r="BU13" s="17">
        <v>3.1822413122552201E-3</v>
      </c>
      <c r="BV13" s="17"/>
      <c r="BW13" s="17">
        <v>2.79031831872189E-3</v>
      </c>
      <c r="BX13" s="17">
        <v>3.1578081959010699E-3</v>
      </c>
      <c r="BY13" s="17"/>
      <c r="BZ13" s="17">
        <v>3.45133417817579E-3</v>
      </c>
      <c r="CA13" s="17">
        <v>0</v>
      </c>
      <c r="CB13" s="17" t="s">
        <v>131</v>
      </c>
      <c r="CC13" s="17"/>
      <c r="CD13" s="17">
        <v>7.2935911200491398E-4</v>
      </c>
      <c r="CE13" s="17">
        <v>6.3073317935444803E-3</v>
      </c>
      <c r="CF13" s="17">
        <v>0</v>
      </c>
      <c r="CG13" s="17"/>
      <c r="CH13" s="17">
        <v>0</v>
      </c>
      <c r="CI13" s="17">
        <v>0</v>
      </c>
      <c r="CJ13" s="17">
        <v>0</v>
      </c>
      <c r="CK13" s="17"/>
      <c r="CL13" s="17">
        <v>2.5235784224029202E-3</v>
      </c>
      <c r="CM13" s="17">
        <v>2.2168671124761499E-3</v>
      </c>
      <c r="CN13" s="17"/>
      <c r="CO13" s="17">
        <v>0</v>
      </c>
      <c r="CP13" s="17">
        <v>4.7601091019631196E-3</v>
      </c>
      <c r="CQ13" s="17">
        <v>1.66940924762427E-3</v>
      </c>
      <c r="CR13" s="17">
        <v>2.7518241248284999E-3</v>
      </c>
    </row>
    <row r="14" spans="2:96" x14ac:dyDescent="0.25">
      <c r="B14" s="18" t="s">
        <v>121</v>
      </c>
      <c r="C14" s="19">
        <v>2.6950192876044501E-3</v>
      </c>
      <c r="D14" s="19">
        <v>4.38872057211704E-3</v>
      </c>
      <c r="E14" s="19">
        <v>1.07981472748761E-3</v>
      </c>
      <c r="F14" s="19"/>
      <c r="G14" s="19">
        <v>4.9760299104705998E-3</v>
      </c>
      <c r="H14" s="19">
        <v>5.9719964749254603E-3</v>
      </c>
      <c r="I14" s="19">
        <v>0</v>
      </c>
      <c r="J14" s="19">
        <v>0</v>
      </c>
      <c r="K14" s="19">
        <v>3.6385581945250498E-3</v>
      </c>
      <c r="L14" s="19">
        <v>2.4997665716082799E-3</v>
      </c>
      <c r="M14" s="19"/>
      <c r="N14" s="19">
        <v>2.3655332319534499E-3</v>
      </c>
      <c r="O14" s="19">
        <v>0</v>
      </c>
      <c r="P14" s="19">
        <v>4.5298912171946697E-3</v>
      </c>
      <c r="Q14" s="19">
        <v>4.3030340918700002E-3</v>
      </c>
      <c r="R14" s="19"/>
      <c r="S14" s="19">
        <v>7.2252017079079203E-3</v>
      </c>
      <c r="T14" s="19">
        <v>0</v>
      </c>
      <c r="U14" s="19">
        <v>0</v>
      </c>
      <c r="V14" s="19">
        <v>0</v>
      </c>
      <c r="W14" s="19">
        <v>1.6516545471672001E-2</v>
      </c>
      <c r="X14" s="19">
        <v>0</v>
      </c>
      <c r="Y14" s="19">
        <v>0</v>
      </c>
      <c r="Z14" s="19">
        <v>0</v>
      </c>
      <c r="AA14" s="19">
        <v>5.0867924137658104E-3</v>
      </c>
      <c r="AB14" s="19">
        <v>0</v>
      </c>
      <c r="AC14" s="19">
        <v>0</v>
      </c>
      <c r="AD14" s="19">
        <v>0</v>
      </c>
      <c r="AE14" s="19"/>
      <c r="AF14" s="19">
        <v>0</v>
      </c>
      <c r="AG14" s="19">
        <v>0</v>
      </c>
      <c r="AH14" s="19">
        <v>0</v>
      </c>
      <c r="AI14" s="19">
        <v>0</v>
      </c>
      <c r="AJ14" s="19">
        <v>2.11459516285145E-2</v>
      </c>
      <c r="AK14" s="19"/>
      <c r="AL14" s="19">
        <v>0</v>
      </c>
      <c r="AM14" s="19">
        <v>1.86409278471308E-3</v>
      </c>
      <c r="AN14" s="19">
        <v>0</v>
      </c>
      <c r="AO14" s="19"/>
      <c r="AP14" s="19">
        <v>0</v>
      </c>
      <c r="AQ14" s="19">
        <v>0</v>
      </c>
      <c r="AR14" s="19">
        <v>8.3059523084166708E-3</v>
      </c>
      <c r="AS14" s="19">
        <v>5.3202470557786596E-3</v>
      </c>
      <c r="AT14" s="19">
        <v>0</v>
      </c>
      <c r="AU14" s="19"/>
      <c r="AV14" s="19">
        <v>0</v>
      </c>
      <c r="AW14" s="19">
        <v>1.55547460634028E-2</v>
      </c>
      <c r="AX14" s="19">
        <v>7.2100741044014401E-3</v>
      </c>
      <c r="AY14" s="19">
        <v>0</v>
      </c>
      <c r="AZ14" s="19">
        <v>0</v>
      </c>
      <c r="BA14" s="19">
        <v>8.5815554616660294E-3</v>
      </c>
      <c r="BB14" s="19">
        <v>0</v>
      </c>
      <c r="BC14" s="19">
        <v>0</v>
      </c>
      <c r="BD14" s="19">
        <v>0</v>
      </c>
      <c r="BE14" s="19">
        <v>0</v>
      </c>
      <c r="BF14" s="19">
        <v>0</v>
      </c>
      <c r="BG14" s="19">
        <v>0</v>
      </c>
      <c r="BH14" s="19">
        <v>0</v>
      </c>
      <c r="BI14" s="19">
        <v>0</v>
      </c>
      <c r="BJ14" s="19">
        <v>0</v>
      </c>
      <c r="BK14" s="19">
        <v>0</v>
      </c>
      <c r="BL14" s="19"/>
      <c r="BM14" s="19">
        <v>0</v>
      </c>
      <c r="BN14" s="19">
        <v>0</v>
      </c>
      <c r="BO14" s="19">
        <v>7.2569405275071004E-3</v>
      </c>
      <c r="BP14" s="19">
        <v>8.5454610886099396E-3</v>
      </c>
      <c r="BQ14" s="19">
        <v>0</v>
      </c>
      <c r="BR14" s="19">
        <v>0</v>
      </c>
      <c r="BS14" s="19"/>
      <c r="BT14" s="19">
        <v>9.2983663262254795E-4</v>
      </c>
      <c r="BU14" s="19">
        <v>2.9071059975590199E-3</v>
      </c>
      <c r="BV14" s="19"/>
      <c r="BW14" s="19">
        <v>0</v>
      </c>
      <c r="BX14" s="19">
        <v>1.29371266808008E-3</v>
      </c>
      <c r="BY14" s="19"/>
      <c r="BZ14" s="19">
        <v>3.1971820018764298E-3</v>
      </c>
      <c r="CA14" s="19">
        <v>0</v>
      </c>
      <c r="CB14" s="19" t="s">
        <v>131</v>
      </c>
      <c r="CC14" s="19"/>
      <c r="CD14" s="19">
        <v>2.2698926453156498E-3</v>
      </c>
      <c r="CE14" s="19">
        <v>0</v>
      </c>
      <c r="CF14" s="19">
        <v>0</v>
      </c>
      <c r="CG14" s="19"/>
      <c r="CH14" s="19">
        <v>0</v>
      </c>
      <c r="CI14" s="19">
        <v>0</v>
      </c>
      <c r="CJ14" s="19">
        <v>0</v>
      </c>
      <c r="CK14" s="19"/>
      <c r="CL14" s="19">
        <v>2.1068353340690299E-3</v>
      </c>
      <c r="CM14" s="19">
        <v>1.3841113720434201E-3</v>
      </c>
      <c r="CN14" s="19"/>
      <c r="CO14" s="19">
        <v>0</v>
      </c>
      <c r="CP14" s="19">
        <v>5.8037191843513299E-3</v>
      </c>
      <c r="CQ14" s="19">
        <v>1.4741056931794499E-3</v>
      </c>
      <c r="CR14" s="19">
        <v>0</v>
      </c>
    </row>
    <row r="15" spans="2:96" x14ac:dyDescent="0.25">
      <c r="B15" s="16" t="s">
        <v>135</v>
      </c>
    </row>
    <row r="16" spans="2:96" x14ac:dyDescent="0.25">
      <c r="B16" t="s">
        <v>124</v>
      </c>
    </row>
    <row r="17" spans="2:2" x14ac:dyDescent="0.25">
      <c r="B17" t="s">
        <v>125</v>
      </c>
    </row>
    <row r="19" spans="2:2" x14ac:dyDescent="0.25">
      <c r="B19"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CR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165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1468</v>
      </c>
      <c r="D7" s="10">
        <v>706</v>
      </c>
      <c r="E7" s="10">
        <v>760</v>
      </c>
      <c r="F7" s="10"/>
      <c r="G7" s="10">
        <v>150</v>
      </c>
      <c r="H7" s="10">
        <v>183</v>
      </c>
      <c r="I7" s="10">
        <v>259</v>
      </c>
      <c r="J7" s="10">
        <v>276</v>
      </c>
      <c r="K7" s="10">
        <v>235</v>
      </c>
      <c r="L7" s="10">
        <v>365</v>
      </c>
      <c r="M7" s="10"/>
      <c r="N7" s="10">
        <v>423</v>
      </c>
      <c r="O7" s="10">
        <v>406</v>
      </c>
      <c r="P7" s="10">
        <v>301</v>
      </c>
      <c r="Q7" s="10">
        <v>335</v>
      </c>
      <c r="R7" s="10"/>
      <c r="S7" s="10">
        <v>185</v>
      </c>
      <c r="T7" s="10">
        <v>199</v>
      </c>
      <c r="U7" s="10">
        <v>110</v>
      </c>
      <c r="V7" s="10">
        <v>136</v>
      </c>
      <c r="W7" s="10">
        <v>113</v>
      </c>
      <c r="X7" s="10">
        <v>136</v>
      </c>
      <c r="Y7" s="10">
        <v>131</v>
      </c>
      <c r="Z7" s="10">
        <v>58</v>
      </c>
      <c r="AA7" s="10">
        <v>180</v>
      </c>
      <c r="AB7" s="10">
        <v>132</v>
      </c>
      <c r="AC7" s="10">
        <v>68</v>
      </c>
      <c r="AD7" s="10">
        <v>20</v>
      </c>
      <c r="AE7" s="10"/>
      <c r="AF7" s="10">
        <v>585</v>
      </c>
      <c r="AG7" s="10">
        <v>418</v>
      </c>
      <c r="AH7" s="10">
        <v>92</v>
      </c>
      <c r="AI7" s="10">
        <v>19</v>
      </c>
      <c r="AJ7" s="10">
        <v>168</v>
      </c>
      <c r="AK7" s="10"/>
      <c r="AL7" s="10">
        <v>348</v>
      </c>
      <c r="AM7" s="10">
        <v>506</v>
      </c>
      <c r="AN7" s="10">
        <v>111</v>
      </c>
      <c r="AO7" s="10"/>
      <c r="AP7" s="10">
        <v>365</v>
      </c>
      <c r="AQ7" s="10">
        <v>342</v>
      </c>
      <c r="AR7" s="10">
        <v>359</v>
      </c>
      <c r="AS7" s="10">
        <v>143</v>
      </c>
      <c r="AT7" s="10">
        <v>24</v>
      </c>
      <c r="AU7" s="10"/>
      <c r="AV7" s="10">
        <v>3</v>
      </c>
      <c r="AW7" s="10">
        <v>56</v>
      </c>
      <c r="AX7" s="10">
        <v>104</v>
      </c>
      <c r="AY7" s="10">
        <v>102</v>
      </c>
      <c r="AZ7" s="10">
        <v>146</v>
      </c>
      <c r="BA7" s="10">
        <v>163</v>
      </c>
      <c r="BB7" s="10">
        <v>154</v>
      </c>
      <c r="BC7" s="10">
        <v>109</v>
      </c>
      <c r="BD7" s="10">
        <v>111</v>
      </c>
      <c r="BE7" s="10">
        <v>77</v>
      </c>
      <c r="BF7" s="10">
        <v>119</v>
      </c>
      <c r="BG7" s="10">
        <v>83</v>
      </c>
      <c r="BH7" s="10">
        <v>60</v>
      </c>
      <c r="BI7" s="10">
        <v>41</v>
      </c>
      <c r="BJ7" s="10">
        <v>34</v>
      </c>
      <c r="BK7" s="10">
        <v>49</v>
      </c>
      <c r="BL7" s="10"/>
      <c r="BM7" s="10">
        <v>281</v>
      </c>
      <c r="BN7" s="10">
        <v>466</v>
      </c>
      <c r="BO7" s="10">
        <v>197</v>
      </c>
      <c r="BP7" s="10">
        <v>318</v>
      </c>
      <c r="BQ7" s="10">
        <v>155</v>
      </c>
      <c r="BR7" s="10">
        <v>51</v>
      </c>
      <c r="BS7" s="10"/>
      <c r="BT7" s="10">
        <v>887</v>
      </c>
      <c r="BU7" s="10">
        <v>568</v>
      </c>
      <c r="BV7" s="10"/>
      <c r="BW7" s="10">
        <v>629</v>
      </c>
      <c r="BX7" s="10">
        <v>712</v>
      </c>
      <c r="BY7" s="10"/>
      <c r="BZ7" s="10">
        <v>1468</v>
      </c>
      <c r="CA7" s="10" t="s">
        <v>130</v>
      </c>
      <c r="CB7" s="10" t="s">
        <v>130</v>
      </c>
      <c r="CC7" s="10"/>
      <c r="CD7" s="10">
        <v>1198</v>
      </c>
      <c r="CE7" s="10">
        <v>152</v>
      </c>
      <c r="CF7" s="10">
        <v>99</v>
      </c>
      <c r="CG7" s="10"/>
      <c r="CH7" s="10">
        <v>1188</v>
      </c>
      <c r="CI7" s="10">
        <v>155</v>
      </c>
      <c r="CJ7" s="10">
        <v>105</v>
      </c>
      <c r="CK7" s="10"/>
      <c r="CL7" s="10">
        <v>761</v>
      </c>
      <c r="CM7" s="10">
        <v>664</v>
      </c>
      <c r="CN7" s="10"/>
      <c r="CO7" s="10">
        <v>93</v>
      </c>
      <c r="CP7" s="10">
        <v>565</v>
      </c>
      <c r="CQ7" s="10">
        <v>537</v>
      </c>
      <c r="CR7" s="10">
        <v>273</v>
      </c>
    </row>
    <row r="8" spans="2:96" ht="30" customHeight="1" x14ac:dyDescent="0.25">
      <c r="B8" s="11" t="s">
        <v>20</v>
      </c>
      <c r="C8" s="11">
        <v>1455</v>
      </c>
      <c r="D8" s="11">
        <v>708</v>
      </c>
      <c r="E8" s="11">
        <v>746</v>
      </c>
      <c r="F8" s="11"/>
      <c r="G8" s="11">
        <v>186</v>
      </c>
      <c r="H8" s="11">
        <v>237</v>
      </c>
      <c r="I8" s="11">
        <v>248</v>
      </c>
      <c r="J8" s="11">
        <v>255</v>
      </c>
      <c r="K8" s="11">
        <v>207</v>
      </c>
      <c r="L8" s="11">
        <v>322</v>
      </c>
      <c r="M8" s="11"/>
      <c r="N8" s="11">
        <v>397</v>
      </c>
      <c r="O8" s="11">
        <v>384</v>
      </c>
      <c r="P8" s="11">
        <v>316</v>
      </c>
      <c r="Q8" s="11">
        <v>356</v>
      </c>
      <c r="R8" s="11"/>
      <c r="S8" s="11">
        <v>192</v>
      </c>
      <c r="T8" s="11">
        <v>190</v>
      </c>
      <c r="U8" s="11">
        <v>104</v>
      </c>
      <c r="V8" s="11">
        <v>131</v>
      </c>
      <c r="W8" s="11">
        <v>108</v>
      </c>
      <c r="X8" s="11">
        <v>136</v>
      </c>
      <c r="Y8" s="11">
        <v>125</v>
      </c>
      <c r="Z8" s="11">
        <v>58</v>
      </c>
      <c r="AA8" s="11">
        <v>177</v>
      </c>
      <c r="AB8" s="11">
        <v>132</v>
      </c>
      <c r="AC8" s="11">
        <v>76</v>
      </c>
      <c r="AD8" s="11">
        <v>25</v>
      </c>
      <c r="AE8" s="11"/>
      <c r="AF8" s="11">
        <v>553</v>
      </c>
      <c r="AG8" s="11">
        <v>428</v>
      </c>
      <c r="AH8" s="11">
        <v>85</v>
      </c>
      <c r="AI8" s="11">
        <v>19</v>
      </c>
      <c r="AJ8" s="11">
        <v>171</v>
      </c>
      <c r="AK8" s="11"/>
      <c r="AL8" s="11">
        <v>333</v>
      </c>
      <c r="AM8" s="11">
        <v>515</v>
      </c>
      <c r="AN8" s="11">
        <v>106</v>
      </c>
      <c r="AO8" s="11"/>
      <c r="AP8" s="11">
        <v>355</v>
      </c>
      <c r="AQ8" s="11">
        <v>347</v>
      </c>
      <c r="AR8" s="11">
        <v>363</v>
      </c>
      <c r="AS8" s="11">
        <v>144</v>
      </c>
      <c r="AT8" s="11">
        <v>23</v>
      </c>
      <c r="AU8" s="11"/>
      <c r="AV8" s="11">
        <v>3</v>
      </c>
      <c r="AW8" s="11">
        <v>58</v>
      </c>
      <c r="AX8" s="11">
        <v>105</v>
      </c>
      <c r="AY8" s="11">
        <v>103</v>
      </c>
      <c r="AZ8" s="11">
        <v>149</v>
      </c>
      <c r="BA8" s="11">
        <v>161</v>
      </c>
      <c r="BB8" s="11">
        <v>154</v>
      </c>
      <c r="BC8" s="11">
        <v>106</v>
      </c>
      <c r="BD8" s="11">
        <v>107</v>
      </c>
      <c r="BE8" s="11">
        <v>76</v>
      </c>
      <c r="BF8" s="11">
        <v>118</v>
      </c>
      <c r="BG8" s="11">
        <v>81</v>
      </c>
      <c r="BH8" s="11">
        <v>59</v>
      </c>
      <c r="BI8" s="11">
        <v>38</v>
      </c>
      <c r="BJ8" s="11">
        <v>35</v>
      </c>
      <c r="BK8" s="11">
        <v>47</v>
      </c>
      <c r="BL8" s="11"/>
      <c r="BM8" s="11">
        <v>301</v>
      </c>
      <c r="BN8" s="11">
        <v>449</v>
      </c>
      <c r="BO8" s="11">
        <v>202</v>
      </c>
      <c r="BP8" s="11">
        <v>308</v>
      </c>
      <c r="BQ8" s="11">
        <v>143</v>
      </c>
      <c r="BR8" s="11">
        <v>52</v>
      </c>
      <c r="BS8" s="11"/>
      <c r="BT8" s="11">
        <v>882</v>
      </c>
      <c r="BU8" s="11">
        <v>558</v>
      </c>
      <c r="BV8" s="11"/>
      <c r="BW8" s="11">
        <v>632</v>
      </c>
      <c r="BX8" s="11">
        <v>692</v>
      </c>
      <c r="BY8" s="11"/>
      <c r="BZ8" s="11">
        <v>1455</v>
      </c>
      <c r="CA8" s="11" t="s">
        <v>130</v>
      </c>
      <c r="CB8" s="11" t="s">
        <v>130</v>
      </c>
      <c r="CC8" s="11"/>
      <c r="CD8" s="11">
        <v>1170</v>
      </c>
      <c r="CE8" s="11">
        <v>167</v>
      </c>
      <c r="CF8" s="11">
        <v>100</v>
      </c>
      <c r="CG8" s="11"/>
      <c r="CH8" s="11">
        <v>1158</v>
      </c>
      <c r="CI8" s="11">
        <v>169</v>
      </c>
      <c r="CJ8" s="11">
        <v>108</v>
      </c>
      <c r="CK8" s="11"/>
      <c r="CL8" s="11">
        <v>740</v>
      </c>
      <c r="CM8" s="11">
        <v>670</v>
      </c>
      <c r="CN8" s="11"/>
      <c r="CO8" s="11">
        <v>96</v>
      </c>
      <c r="CP8" s="11">
        <v>551</v>
      </c>
      <c r="CQ8" s="11">
        <v>530</v>
      </c>
      <c r="CR8" s="11">
        <v>279</v>
      </c>
    </row>
    <row r="9" spans="2:96" x14ac:dyDescent="0.25">
      <c r="B9" s="18" t="s">
        <v>163</v>
      </c>
      <c r="C9" s="17">
        <v>0.91504604064691497</v>
      </c>
      <c r="D9" s="17">
        <v>0.90108940602395005</v>
      </c>
      <c r="E9" s="17">
        <v>0.92806613700570895</v>
      </c>
      <c r="F9" s="17"/>
      <c r="G9" s="17">
        <v>0.87777099104711798</v>
      </c>
      <c r="H9" s="17">
        <v>0.91494775991320498</v>
      </c>
      <c r="I9" s="17">
        <v>0.887040988593508</v>
      </c>
      <c r="J9" s="17">
        <v>0.91380092084285502</v>
      </c>
      <c r="K9" s="17">
        <v>0.94888838726207803</v>
      </c>
      <c r="L9" s="17">
        <v>0.93733160343864697</v>
      </c>
      <c r="M9" s="17"/>
      <c r="N9" s="17">
        <v>0.90782897199491597</v>
      </c>
      <c r="O9" s="17">
        <v>0.91390457775162304</v>
      </c>
      <c r="P9" s="17">
        <v>0.93168488476094502</v>
      </c>
      <c r="Q9" s="17">
        <v>0.90892549152156299</v>
      </c>
      <c r="R9" s="17"/>
      <c r="S9" s="17">
        <v>0.87564705728851899</v>
      </c>
      <c r="T9" s="17">
        <v>0.92120644378194405</v>
      </c>
      <c r="U9" s="17">
        <v>0.94862686370981197</v>
      </c>
      <c r="V9" s="17">
        <v>0.90722234230358101</v>
      </c>
      <c r="W9" s="17">
        <v>0.95037063093033802</v>
      </c>
      <c r="X9" s="17">
        <v>0.93040999502020205</v>
      </c>
      <c r="Y9" s="17">
        <v>0.95312397193442899</v>
      </c>
      <c r="Z9" s="17">
        <v>0.963058271867821</v>
      </c>
      <c r="AA9" s="17">
        <v>0.93801750003061701</v>
      </c>
      <c r="AB9" s="17">
        <v>0.94935692334926503</v>
      </c>
      <c r="AC9" s="17">
        <v>0.89185370466549596</v>
      </c>
      <c r="AD9" s="17">
        <v>0.26678879919159398</v>
      </c>
      <c r="AE9" s="17"/>
      <c r="AF9" s="17">
        <v>0.93678149406790001</v>
      </c>
      <c r="AG9" s="17">
        <v>0.91636623344814006</v>
      </c>
      <c r="AH9" s="17">
        <v>0.92254220554074995</v>
      </c>
      <c r="AI9" s="17">
        <v>0.95340813714987305</v>
      </c>
      <c r="AJ9" s="17">
        <v>0.85848563619639096</v>
      </c>
      <c r="AK9" s="17"/>
      <c r="AL9" s="17">
        <v>0.92072999437325098</v>
      </c>
      <c r="AM9" s="17">
        <v>0.91240824054883896</v>
      </c>
      <c r="AN9" s="17">
        <v>0.926676009516465</v>
      </c>
      <c r="AO9" s="17"/>
      <c r="AP9" s="17">
        <v>0.92699345137713796</v>
      </c>
      <c r="AQ9" s="17">
        <v>0.91944557236012803</v>
      </c>
      <c r="AR9" s="17">
        <v>0.89611376081919802</v>
      </c>
      <c r="AS9" s="17">
        <v>0.86701360959046803</v>
      </c>
      <c r="AT9" s="17">
        <v>0.92648161830575304</v>
      </c>
      <c r="AU9" s="17"/>
      <c r="AV9" s="17">
        <v>1</v>
      </c>
      <c r="AW9" s="17">
        <v>0.86002054559109398</v>
      </c>
      <c r="AX9" s="17">
        <v>0.91726815277214402</v>
      </c>
      <c r="AY9" s="17">
        <v>0.91013259239784605</v>
      </c>
      <c r="AZ9" s="17">
        <v>0.90975638652936197</v>
      </c>
      <c r="BA9" s="17">
        <v>0.92460019677342498</v>
      </c>
      <c r="BB9" s="17">
        <v>0.90633434909477895</v>
      </c>
      <c r="BC9" s="17">
        <v>0.95208969443200497</v>
      </c>
      <c r="BD9" s="17">
        <v>0.88570899621569299</v>
      </c>
      <c r="BE9" s="17">
        <v>0.93283734280092001</v>
      </c>
      <c r="BF9" s="17">
        <v>0.94085279215936601</v>
      </c>
      <c r="BG9" s="17">
        <v>0.94322904778002603</v>
      </c>
      <c r="BH9" s="17">
        <v>0.87422536715695098</v>
      </c>
      <c r="BI9" s="17">
        <v>0.97580892020354804</v>
      </c>
      <c r="BJ9" s="17">
        <v>0.84912312905599496</v>
      </c>
      <c r="BK9" s="17">
        <v>0.91574366997433099</v>
      </c>
      <c r="BL9" s="17"/>
      <c r="BM9" s="17">
        <v>0.87795230125231105</v>
      </c>
      <c r="BN9" s="17">
        <v>0.91435336970094805</v>
      </c>
      <c r="BO9" s="17">
        <v>0.93123091364463695</v>
      </c>
      <c r="BP9" s="17">
        <v>0.92819932062918598</v>
      </c>
      <c r="BQ9" s="17">
        <v>0.92577441956221596</v>
      </c>
      <c r="BR9" s="17">
        <v>0.96541358365910701</v>
      </c>
      <c r="BS9" s="17"/>
      <c r="BT9" s="17">
        <v>0.93295370836022695</v>
      </c>
      <c r="BU9" s="17">
        <v>0.88647869413719704</v>
      </c>
      <c r="BV9" s="17"/>
      <c r="BW9" s="17">
        <v>0.91690973468667503</v>
      </c>
      <c r="BX9" s="17">
        <v>0.91649790902832295</v>
      </c>
      <c r="BY9" s="17"/>
      <c r="BZ9" s="17">
        <v>0.91504604064691497</v>
      </c>
      <c r="CA9" s="17" t="s">
        <v>131</v>
      </c>
      <c r="CB9" s="17" t="s">
        <v>131</v>
      </c>
      <c r="CC9" s="17"/>
      <c r="CD9" s="17">
        <v>0.93280819245763003</v>
      </c>
      <c r="CE9" s="17">
        <v>0.83714612389097098</v>
      </c>
      <c r="CF9" s="17">
        <v>0.84584978063208205</v>
      </c>
      <c r="CG9" s="17"/>
      <c r="CH9" s="17">
        <v>0.93578247797286196</v>
      </c>
      <c r="CI9" s="17">
        <v>0.83619509917206902</v>
      </c>
      <c r="CJ9" s="17">
        <v>0.80938532239471705</v>
      </c>
      <c r="CK9" s="17"/>
      <c r="CL9" s="17">
        <v>0.93598027657787297</v>
      </c>
      <c r="CM9" s="17">
        <v>0.89046393559357295</v>
      </c>
      <c r="CN9" s="17"/>
      <c r="CO9" s="17">
        <v>0.84586694472146495</v>
      </c>
      <c r="CP9" s="17">
        <v>0.92707252570832799</v>
      </c>
      <c r="CQ9" s="17">
        <v>0.93300872512230204</v>
      </c>
      <c r="CR9" s="17">
        <v>0.88104822701675001</v>
      </c>
    </row>
    <row r="10" spans="2:96" ht="45" x14ac:dyDescent="0.25">
      <c r="B10" s="18" t="s">
        <v>164</v>
      </c>
      <c r="C10" s="19">
        <v>8.4953959353085001E-2</v>
      </c>
      <c r="D10" s="19">
        <v>9.8910593976049802E-2</v>
      </c>
      <c r="E10" s="19">
        <v>7.1933862994290901E-2</v>
      </c>
      <c r="F10" s="19"/>
      <c r="G10" s="19">
        <v>0.122229008952882</v>
      </c>
      <c r="H10" s="19">
        <v>8.5052240086794906E-2</v>
      </c>
      <c r="I10" s="19">
        <v>0.112959011406492</v>
      </c>
      <c r="J10" s="19">
        <v>8.6199079157144601E-2</v>
      </c>
      <c r="K10" s="19">
        <v>5.1111612737922099E-2</v>
      </c>
      <c r="L10" s="19">
        <v>6.2668396561352896E-2</v>
      </c>
      <c r="M10" s="19"/>
      <c r="N10" s="19">
        <v>9.2171028005083894E-2</v>
      </c>
      <c r="O10" s="19">
        <v>8.6095422248377101E-2</v>
      </c>
      <c r="P10" s="19">
        <v>6.8315115239055299E-2</v>
      </c>
      <c r="Q10" s="19">
        <v>9.1074508478437399E-2</v>
      </c>
      <c r="R10" s="19"/>
      <c r="S10" s="19">
        <v>0.12435294271148099</v>
      </c>
      <c r="T10" s="19">
        <v>7.8793556218056102E-2</v>
      </c>
      <c r="U10" s="19">
        <v>5.1373136290188401E-2</v>
      </c>
      <c r="V10" s="19">
        <v>9.2777657696418506E-2</v>
      </c>
      <c r="W10" s="19">
        <v>4.96293690696624E-2</v>
      </c>
      <c r="X10" s="19">
        <v>6.9590004979798295E-2</v>
      </c>
      <c r="Y10" s="19">
        <v>4.6876028065571E-2</v>
      </c>
      <c r="Z10" s="19">
        <v>3.6941728132179101E-2</v>
      </c>
      <c r="AA10" s="19">
        <v>6.1982499969382598E-2</v>
      </c>
      <c r="AB10" s="19">
        <v>5.0643076650735197E-2</v>
      </c>
      <c r="AC10" s="19">
        <v>0.108146295334504</v>
      </c>
      <c r="AD10" s="19">
        <v>0.73321120080840596</v>
      </c>
      <c r="AE10" s="19"/>
      <c r="AF10" s="19">
        <v>6.3218505932099905E-2</v>
      </c>
      <c r="AG10" s="19">
        <v>8.3633766551859598E-2</v>
      </c>
      <c r="AH10" s="19">
        <v>7.7457794459250107E-2</v>
      </c>
      <c r="AI10" s="19">
        <v>4.6591862850127098E-2</v>
      </c>
      <c r="AJ10" s="19">
        <v>0.14151436380360899</v>
      </c>
      <c r="AK10" s="19"/>
      <c r="AL10" s="19">
        <v>7.9270005626749102E-2</v>
      </c>
      <c r="AM10" s="19">
        <v>8.7591759451161294E-2</v>
      </c>
      <c r="AN10" s="19">
        <v>7.3323990483535495E-2</v>
      </c>
      <c r="AO10" s="19"/>
      <c r="AP10" s="19">
        <v>7.3006548622861794E-2</v>
      </c>
      <c r="AQ10" s="19">
        <v>8.0554427639872403E-2</v>
      </c>
      <c r="AR10" s="19">
        <v>0.103886239180802</v>
      </c>
      <c r="AS10" s="19">
        <v>0.132986390409532</v>
      </c>
      <c r="AT10" s="19">
        <v>7.3518381694246598E-2</v>
      </c>
      <c r="AU10" s="19"/>
      <c r="AV10" s="19">
        <v>0</v>
      </c>
      <c r="AW10" s="19">
        <v>0.139979454408906</v>
      </c>
      <c r="AX10" s="19">
        <v>8.2731847227855704E-2</v>
      </c>
      <c r="AY10" s="19">
        <v>8.9867407602153906E-2</v>
      </c>
      <c r="AZ10" s="19">
        <v>9.0243613470637807E-2</v>
      </c>
      <c r="BA10" s="19">
        <v>7.5399803226575093E-2</v>
      </c>
      <c r="BB10" s="19">
        <v>9.3665650905221096E-2</v>
      </c>
      <c r="BC10" s="19">
        <v>4.7910305567995103E-2</v>
      </c>
      <c r="BD10" s="19">
        <v>0.114291003784307</v>
      </c>
      <c r="BE10" s="19">
        <v>6.7162657199080503E-2</v>
      </c>
      <c r="BF10" s="19">
        <v>5.9147207840634299E-2</v>
      </c>
      <c r="BG10" s="19">
        <v>5.6770952219973997E-2</v>
      </c>
      <c r="BH10" s="19">
        <v>0.12577463284304899</v>
      </c>
      <c r="BI10" s="19">
        <v>2.4191079796451999E-2</v>
      </c>
      <c r="BJ10" s="19">
        <v>0.15087687094400501</v>
      </c>
      <c r="BK10" s="19">
        <v>8.4256330025669096E-2</v>
      </c>
      <c r="BL10" s="19"/>
      <c r="BM10" s="19">
        <v>0.122047698747689</v>
      </c>
      <c r="BN10" s="19">
        <v>8.5646630299051701E-2</v>
      </c>
      <c r="BO10" s="19">
        <v>6.8769086355363607E-2</v>
      </c>
      <c r="BP10" s="19">
        <v>7.1800679370814496E-2</v>
      </c>
      <c r="BQ10" s="19">
        <v>7.4225580437784003E-2</v>
      </c>
      <c r="BR10" s="19">
        <v>3.45864163408931E-2</v>
      </c>
      <c r="BS10" s="19"/>
      <c r="BT10" s="19">
        <v>6.7046291639773201E-2</v>
      </c>
      <c r="BU10" s="19">
        <v>0.113521305862803</v>
      </c>
      <c r="BV10" s="19"/>
      <c r="BW10" s="19">
        <v>8.3090265313324696E-2</v>
      </c>
      <c r="BX10" s="19">
        <v>8.3502090971677198E-2</v>
      </c>
      <c r="BY10" s="19"/>
      <c r="BZ10" s="19">
        <v>8.4953959353085001E-2</v>
      </c>
      <c r="CA10" s="19" t="s">
        <v>131</v>
      </c>
      <c r="CB10" s="19" t="s">
        <v>131</v>
      </c>
      <c r="CC10" s="19"/>
      <c r="CD10" s="19">
        <v>6.7191807542370197E-2</v>
      </c>
      <c r="CE10" s="19">
        <v>0.16285387610902899</v>
      </c>
      <c r="CF10" s="19">
        <v>0.15415021936791801</v>
      </c>
      <c r="CG10" s="19"/>
      <c r="CH10" s="19">
        <v>6.4217522027137902E-2</v>
      </c>
      <c r="CI10" s="19">
        <v>0.163804900827931</v>
      </c>
      <c r="CJ10" s="19">
        <v>0.190614677605283</v>
      </c>
      <c r="CK10" s="19"/>
      <c r="CL10" s="19">
        <v>6.4019723422126695E-2</v>
      </c>
      <c r="CM10" s="19">
        <v>0.10953606440642701</v>
      </c>
      <c r="CN10" s="19"/>
      <c r="CO10" s="19">
        <v>0.15413305527853499</v>
      </c>
      <c r="CP10" s="19">
        <v>7.2927474291671998E-2</v>
      </c>
      <c r="CQ10" s="19">
        <v>6.6991274877698098E-2</v>
      </c>
      <c r="CR10" s="19">
        <v>0.11895177298325001</v>
      </c>
    </row>
    <row r="11" spans="2:96" x14ac:dyDescent="0.25">
      <c r="B11" s="16" t="s">
        <v>166</v>
      </c>
      <c r="C11" t="s">
        <v>135</v>
      </c>
    </row>
    <row r="12" spans="2:96" x14ac:dyDescent="0.25">
      <c r="B12" t="s">
        <v>124</v>
      </c>
    </row>
    <row r="13" spans="2:96" x14ac:dyDescent="0.25">
      <c r="B13" t="s">
        <v>125</v>
      </c>
    </row>
    <row r="15" spans="2:96" x14ac:dyDescent="0.25">
      <c r="B15"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CR24"/>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167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389</v>
      </c>
      <c r="D7" s="10">
        <v>202</v>
      </c>
      <c r="E7" s="10">
        <v>184</v>
      </c>
      <c r="F7" s="10"/>
      <c r="G7" s="10">
        <v>47</v>
      </c>
      <c r="H7" s="10">
        <v>52</v>
      </c>
      <c r="I7" s="10">
        <v>76</v>
      </c>
      <c r="J7" s="10">
        <v>72</v>
      </c>
      <c r="K7" s="10">
        <v>56</v>
      </c>
      <c r="L7" s="10">
        <v>86</v>
      </c>
      <c r="M7" s="10"/>
      <c r="N7" s="10">
        <v>110</v>
      </c>
      <c r="O7" s="10">
        <v>105</v>
      </c>
      <c r="P7" s="10">
        <v>79</v>
      </c>
      <c r="Q7" s="10">
        <v>94</v>
      </c>
      <c r="R7" s="10"/>
      <c r="S7" s="10">
        <v>65</v>
      </c>
      <c r="T7" s="10">
        <v>50</v>
      </c>
      <c r="U7" s="10">
        <v>46</v>
      </c>
      <c r="V7" s="10">
        <v>41</v>
      </c>
      <c r="W7" s="10">
        <v>17</v>
      </c>
      <c r="X7" s="10">
        <v>24</v>
      </c>
      <c r="Y7" s="10">
        <v>22</v>
      </c>
      <c r="Z7" s="10">
        <v>13</v>
      </c>
      <c r="AA7" s="10">
        <v>21</v>
      </c>
      <c r="AB7" s="10">
        <v>33</v>
      </c>
      <c r="AC7" s="10">
        <v>20</v>
      </c>
      <c r="AD7" s="10">
        <v>37</v>
      </c>
      <c r="AE7" s="10"/>
      <c r="AF7" s="10">
        <v>136</v>
      </c>
      <c r="AG7" s="10">
        <v>97</v>
      </c>
      <c r="AH7" s="10">
        <v>17</v>
      </c>
      <c r="AI7" s="10">
        <v>6</v>
      </c>
      <c r="AJ7" s="10">
        <v>68</v>
      </c>
      <c r="AK7" s="10"/>
      <c r="AL7" s="10">
        <v>87</v>
      </c>
      <c r="AM7" s="10">
        <v>119</v>
      </c>
      <c r="AN7" s="10">
        <v>27</v>
      </c>
      <c r="AO7" s="10"/>
      <c r="AP7" s="10">
        <v>76</v>
      </c>
      <c r="AQ7" s="10">
        <v>74</v>
      </c>
      <c r="AR7" s="10">
        <v>117</v>
      </c>
      <c r="AS7" s="10">
        <v>52</v>
      </c>
      <c r="AT7" s="10">
        <v>8</v>
      </c>
      <c r="AU7" s="10"/>
      <c r="AV7" s="10">
        <v>1</v>
      </c>
      <c r="AW7" s="10">
        <v>20</v>
      </c>
      <c r="AX7" s="10">
        <v>34</v>
      </c>
      <c r="AY7" s="10">
        <v>32</v>
      </c>
      <c r="AZ7" s="10">
        <v>36</v>
      </c>
      <c r="BA7" s="10">
        <v>51</v>
      </c>
      <c r="BB7" s="10">
        <v>33</v>
      </c>
      <c r="BC7" s="10">
        <v>30</v>
      </c>
      <c r="BD7" s="10">
        <v>32</v>
      </c>
      <c r="BE7" s="10">
        <v>17</v>
      </c>
      <c r="BF7" s="10">
        <v>19</v>
      </c>
      <c r="BG7" s="10">
        <v>14</v>
      </c>
      <c r="BH7" s="10">
        <v>15</v>
      </c>
      <c r="BI7" s="10">
        <v>7</v>
      </c>
      <c r="BJ7" s="10">
        <v>10</v>
      </c>
      <c r="BK7" s="10">
        <v>15</v>
      </c>
      <c r="BL7" s="10"/>
      <c r="BM7" s="10">
        <v>97</v>
      </c>
      <c r="BN7" s="10">
        <v>91</v>
      </c>
      <c r="BO7" s="10">
        <v>44</v>
      </c>
      <c r="BP7" s="10">
        <v>60</v>
      </c>
      <c r="BQ7" s="10">
        <v>47</v>
      </c>
      <c r="BR7" s="10">
        <v>50</v>
      </c>
      <c r="BS7" s="10"/>
      <c r="BT7" s="10">
        <v>194</v>
      </c>
      <c r="BU7" s="10">
        <v>190</v>
      </c>
      <c r="BV7" s="10"/>
      <c r="BW7" s="10">
        <v>51</v>
      </c>
      <c r="BX7" s="10">
        <v>58</v>
      </c>
      <c r="BY7" s="10"/>
      <c r="BZ7" s="10">
        <v>120</v>
      </c>
      <c r="CA7" s="10">
        <v>269</v>
      </c>
      <c r="CB7" s="10" t="s">
        <v>130</v>
      </c>
      <c r="CC7" s="10"/>
      <c r="CD7" s="10">
        <v>78</v>
      </c>
      <c r="CE7" s="10">
        <v>24</v>
      </c>
      <c r="CF7" s="10">
        <v>16</v>
      </c>
      <c r="CG7" s="10"/>
      <c r="CH7" s="10">
        <v>262</v>
      </c>
      <c r="CI7" s="10">
        <v>70</v>
      </c>
      <c r="CJ7" s="10">
        <v>55</v>
      </c>
      <c r="CK7" s="10"/>
      <c r="CL7" s="10">
        <v>182</v>
      </c>
      <c r="CM7" s="10">
        <v>193</v>
      </c>
      <c r="CN7" s="10"/>
      <c r="CO7" s="10">
        <v>31</v>
      </c>
      <c r="CP7" s="10">
        <v>128</v>
      </c>
      <c r="CQ7" s="10">
        <v>147</v>
      </c>
      <c r="CR7" s="10">
        <v>83</v>
      </c>
    </row>
    <row r="8" spans="2:96" ht="30" customHeight="1" x14ac:dyDescent="0.25">
      <c r="B8" s="11" t="s">
        <v>20</v>
      </c>
      <c r="C8" s="11">
        <v>395</v>
      </c>
      <c r="D8" s="11">
        <v>207</v>
      </c>
      <c r="E8" s="11">
        <v>185</v>
      </c>
      <c r="F8" s="11"/>
      <c r="G8" s="11">
        <v>58</v>
      </c>
      <c r="H8" s="11">
        <v>69</v>
      </c>
      <c r="I8" s="11">
        <v>74</v>
      </c>
      <c r="J8" s="11">
        <v>67</v>
      </c>
      <c r="K8" s="11">
        <v>50</v>
      </c>
      <c r="L8" s="11">
        <v>77</v>
      </c>
      <c r="M8" s="11"/>
      <c r="N8" s="11">
        <v>105</v>
      </c>
      <c r="O8" s="11">
        <v>101</v>
      </c>
      <c r="P8" s="11">
        <v>83</v>
      </c>
      <c r="Q8" s="11">
        <v>105</v>
      </c>
      <c r="R8" s="11"/>
      <c r="S8" s="11">
        <v>68</v>
      </c>
      <c r="T8" s="11">
        <v>49</v>
      </c>
      <c r="U8" s="11">
        <v>43</v>
      </c>
      <c r="V8" s="11">
        <v>40</v>
      </c>
      <c r="W8" s="11">
        <v>18</v>
      </c>
      <c r="X8" s="11">
        <v>27</v>
      </c>
      <c r="Y8" s="11">
        <v>20</v>
      </c>
      <c r="Z8" s="11">
        <v>13</v>
      </c>
      <c r="AA8" s="11">
        <v>20</v>
      </c>
      <c r="AB8" s="11">
        <v>32</v>
      </c>
      <c r="AC8" s="11">
        <v>22</v>
      </c>
      <c r="AD8" s="11">
        <v>43</v>
      </c>
      <c r="AE8" s="11"/>
      <c r="AF8" s="11">
        <v>131</v>
      </c>
      <c r="AG8" s="11">
        <v>98</v>
      </c>
      <c r="AH8" s="11">
        <v>16</v>
      </c>
      <c r="AI8" s="11">
        <v>6</v>
      </c>
      <c r="AJ8" s="11">
        <v>73</v>
      </c>
      <c r="AK8" s="11"/>
      <c r="AL8" s="11">
        <v>85</v>
      </c>
      <c r="AM8" s="11">
        <v>121</v>
      </c>
      <c r="AN8" s="11">
        <v>28</v>
      </c>
      <c r="AO8" s="11"/>
      <c r="AP8" s="11">
        <v>77</v>
      </c>
      <c r="AQ8" s="11">
        <v>76</v>
      </c>
      <c r="AR8" s="11">
        <v>121</v>
      </c>
      <c r="AS8" s="11">
        <v>53</v>
      </c>
      <c r="AT8" s="11">
        <v>8</v>
      </c>
      <c r="AU8" s="11"/>
      <c r="AV8" s="11">
        <v>1</v>
      </c>
      <c r="AW8" s="11">
        <v>21</v>
      </c>
      <c r="AX8" s="11">
        <v>35</v>
      </c>
      <c r="AY8" s="11">
        <v>32</v>
      </c>
      <c r="AZ8" s="11">
        <v>40</v>
      </c>
      <c r="BA8" s="11">
        <v>50</v>
      </c>
      <c r="BB8" s="11">
        <v>33</v>
      </c>
      <c r="BC8" s="11">
        <v>31</v>
      </c>
      <c r="BD8" s="11">
        <v>32</v>
      </c>
      <c r="BE8" s="11">
        <v>16</v>
      </c>
      <c r="BF8" s="11">
        <v>19</v>
      </c>
      <c r="BG8" s="11">
        <v>14</v>
      </c>
      <c r="BH8" s="11">
        <v>16</v>
      </c>
      <c r="BI8" s="11">
        <v>7</v>
      </c>
      <c r="BJ8" s="11">
        <v>11</v>
      </c>
      <c r="BK8" s="11">
        <v>15</v>
      </c>
      <c r="BL8" s="11"/>
      <c r="BM8" s="11">
        <v>104</v>
      </c>
      <c r="BN8" s="11">
        <v>92</v>
      </c>
      <c r="BO8" s="11">
        <v>47</v>
      </c>
      <c r="BP8" s="11">
        <v>59</v>
      </c>
      <c r="BQ8" s="11">
        <v>44</v>
      </c>
      <c r="BR8" s="11">
        <v>50</v>
      </c>
      <c r="BS8" s="11"/>
      <c r="BT8" s="11">
        <v>196</v>
      </c>
      <c r="BU8" s="11">
        <v>192</v>
      </c>
      <c r="BV8" s="11"/>
      <c r="BW8" s="11">
        <v>53</v>
      </c>
      <c r="BX8" s="11">
        <v>58</v>
      </c>
      <c r="BY8" s="11"/>
      <c r="BZ8" s="11">
        <v>124</v>
      </c>
      <c r="CA8" s="11">
        <v>271</v>
      </c>
      <c r="CB8" s="11" t="s">
        <v>130</v>
      </c>
      <c r="CC8" s="11"/>
      <c r="CD8" s="11">
        <v>79</v>
      </c>
      <c r="CE8" s="11">
        <v>27</v>
      </c>
      <c r="CF8" s="11">
        <v>15</v>
      </c>
      <c r="CG8" s="11"/>
      <c r="CH8" s="11">
        <v>260</v>
      </c>
      <c r="CI8" s="11">
        <v>75</v>
      </c>
      <c r="CJ8" s="11">
        <v>57</v>
      </c>
      <c r="CK8" s="11"/>
      <c r="CL8" s="11">
        <v>182</v>
      </c>
      <c r="CM8" s="11">
        <v>199</v>
      </c>
      <c r="CN8" s="11"/>
      <c r="CO8" s="11">
        <v>33</v>
      </c>
      <c r="CP8" s="11">
        <v>128</v>
      </c>
      <c r="CQ8" s="11">
        <v>148</v>
      </c>
      <c r="CR8" s="11">
        <v>85</v>
      </c>
    </row>
    <row r="9" spans="2:96" x14ac:dyDescent="0.25">
      <c r="B9" s="18" t="s">
        <v>142</v>
      </c>
      <c r="C9" s="17">
        <v>0.15198882163653801</v>
      </c>
      <c r="D9" s="17">
        <v>0.19342026396037701</v>
      </c>
      <c r="E9" s="17">
        <v>0.108161299271979</v>
      </c>
      <c r="F9" s="17"/>
      <c r="G9" s="17">
        <v>0.22682422141321301</v>
      </c>
      <c r="H9" s="17">
        <v>0.167724875180598</v>
      </c>
      <c r="I9" s="17">
        <v>0.114234273134773</v>
      </c>
      <c r="J9" s="17">
        <v>0.113468254893107</v>
      </c>
      <c r="K9" s="17">
        <v>0.18647601271696099</v>
      </c>
      <c r="L9" s="17">
        <v>0.12868823766919599</v>
      </c>
      <c r="M9" s="17"/>
      <c r="N9" s="17">
        <v>0.17218794391658901</v>
      </c>
      <c r="O9" s="17">
        <v>0.14139161848451301</v>
      </c>
      <c r="P9" s="17">
        <v>0.11404597456182</v>
      </c>
      <c r="Q9" s="17">
        <v>0.17355698169030701</v>
      </c>
      <c r="R9" s="17"/>
      <c r="S9" s="17">
        <v>0.25347473180195101</v>
      </c>
      <c r="T9" s="17">
        <v>0.12904510220423601</v>
      </c>
      <c r="U9" s="17">
        <v>0.13363960990027701</v>
      </c>
      <c r="V9" s="17">
        <v>0.17090167206574</v>
      </c>
      <c r="W9" s="17">
        <v>0.22492816301896401</v>
      </c>
      <c r="X9" s="17">
        <v>0.232649749365232</v>
      </c>
      <c r="Y9" s="17">
        <v>4.2907870190758202E-2</v>
      </c>
      <c r="Z9" s="17">
        <v>0.21207421608806801</v>
      </c>
      <c r="AA9" s="17">
        <v>0.15169723680429101</v>
      </c>
      <c r="AB9" s="17">
        <v>6.4717547783412904E-2</v>
      </c>
      <c r="AC9" s="17">
        <v>0.17856428005779101</v>
      </c>
      <c r="AD9" s="17">
        <v>2.0984653226721599E-2</v>
      </c>
      <c r="AE9" s="17"/>
      <c r="AF9" s="17">
        <v>0.161154344590729</v>
      </c>
      <c r="AG9" s="17">
        <v>0.16490917941869901</v>
      </c>
      <c r="AH9" s="17">
        <v>0.29921968268978899</v>
      </c>
      <c r="AI9" s="17">
        <v>0.151092855525152</v>
      </c>
      <c r="AJ9" s="17">
        <v>0.14869259887498101</v>
      </c>
      <c r="AK9" s="17"/>
      <c r="AL9" s="17">
        <v>0.15492435204549501</v>
      </c>
      <c r="AM9" s="17">
        <v>0.17387523970878599</v>
      </c>
      <c r="AN9" s="17">
        <v>0.28213780700980901</v>
      </c>
      <c r="AO9" s="17"/>
      <c r="AP9" s="17">
        <v>9.5904150691185602E-2</v>
      </c>
      <c r="AQ9" s="17">
        <v>9.6621961585288393E-2</v>
      </c>
      <c r="AR9" s="17">
        <v>0.17903148131743299</v>
      </c>
      <c r="AS9" s="17">
        <v>0.195139599421565</v>
      </c>
      <c r="AT9" s="17">
        <v>0.23906778580988</v>
      </c>
      <c r="AU9" s="17"/>
      <c r="AV9" s="17">
        <v>0</v>
      </c>
      <c r="AW9" s="17">
        <v>9.3294451645866902E-2</v>
      </c>
      <c r="AX9" s="17">
        <v>0.13982979078034199</v>
      </c>
      <c r="AY9" s="17">
        <v>9.1304641726308103E-2</v>
      </c>
      <c r="AZ9" s="17">
        <v>0.15213241168227701</v>
      </c>
      <c r="BA9" s="17">
        <v>0.17853757930969799</v>
      </c>
      <c r="BB9" s="17">
        <v>0.12999786173611499</v>
      </c>
      <c r="BC9" s="17">
        <v>0.20885391751526799</v>
      </c>
      <c r="BD9" s="17">
        <v>0.119619576945277</v>
      </c>
      <c r="BE9" s="17">
        <v>0.13931845065295201</v>
      </c>
      <c r="BF9" s="17">
        <v>6.0422667207502001E-2</v>
      </c>
      <c r="BG9" s="17">
        <v>0.236180106520651</v>
      </c>
      <c r="BH9" s="17">
        <v>0.26802629846387599</v>
      </c>
      <c r="BI9" s="17">
        <v>0.132547270219601</v>
      </c>
      <c r="BJ9" s="17">
        <v>0.18508924700738899</v>
      </c>
      <c r="BK9" s="17">
        <v>0.20553624679188701</v>
      </c>
      <c r="BL9" s="17"/>
      <c r="BM9" s="17">
        <v>0.20842914738916399</v>
      </c>
      <c r="BN9" s="17">
        <v>0.13955381442190701</v>
      </c>
      <c r="BO9" s="17">
        <v>0.13650808847788701</v>
      </c>
      <c r="BP9" s="17">
        <v>0.12932562914063001</v>
      </c>
      <c r="BQ9" s="17">
        <v>7.8199416867090102E-2</v>
      </c>
      <c r="BR9" s="17">
        <v>0.16365552755321899</v>
      </c>
      <c r="BS9" s="17"/>
      <c r="BT9" s="17">
        <v>0.14817402790106601</v>
      </c>
      <c r="BU9" s="17">
        <v>0.161289004621091</v>
      </c>
      <c r="BV9" s="17"/>
      <c r="BW9" s="17">
        <v>3.40467799365144E-2</v>
      </c>
      <c r="BX9" s="17">
        <v>0.110385312200909</v>
      </c>
      <c r="BY9" s="17"/>
      <c r="BZ9" s="17">
        <v>8.3147610429454802E-2</v>
      </c>
      <c r="CA9" s="17">
        <v>0.18337580243697299</v>
      </c>
      <c r="CB9" s="17" t="s">
        <v>131</v>
      </c>
      <c r="CC9" s="17"/>
      <c r="CD9" s="17">
        <v>0.115758635222056</v>
      </c>
      <c r="CE9" s="17">
        <v>4.3440578001606001E-2</v>
      </c>
      <c r="CF9" s="17">
        <v>0</v>
      </c>
      <c r="CG9" s="17"/>
      <c r="CH9" s="17">
        <v>0.147364155605997</v>
      </c>
      <c r="CI9" s="17">
        <v>0.119799456314533</v>
      </c>
      <c r="CJ9" s="17">
        <v>0.221868618018777</v>
      </c>
      <c r="CK9" s="17"/>
      <c r="CL9" s="17">
        <v>0.119302828219019</v>
      </c>
      <c r="CM9" s="17">
        <v>0.18070752047701599</v>
      </c>
      <c r="CN9" s="17"/>
      <c r="CO9" s="17">
        <v>0.19192935471362299</v>
      </c>
      <c r="CP9" s="17">
        <v>0.15993746240734499</v>
      </c>
      <c r="CQ9" s="17">
        <v>0.158226700907455</v>
      </c>
      <c r="CR9" s="17">
        <v>0.11372785399805101</v>
      </c>
    </row>
    <row r="10" spans="2:96" x14ac:dyDescent="0.25">
      <c r="B10" s="18" t="s">
        <v>143</v>
      </c>
      <c r="C10" s="17">
        <v>0.15379493339305</v>
      </c>
      <c r="D10" s="17">
        <v>0.15774161860959701</v>
      </c>
      <c r="E10" s="17">
        <v>0.146699408755528</v>
      </c>
      <c r="F10" s="17"/>
      <c r="G10" s="17">
        <v>0.12735768983840101</v>
      </c>
      <c r="H10" s="17">
        <v>0.104350212465843</v>
      </c>
      <c r="I10" s="17">
        <v>0.195365233623567</v>
      </c>
      <c r="J10" s="17">
        <v>0.16977208086669901</v>
      </c>
      <c r="K10" s="17">
        <v>0.19889135971063401</v>
      </c>
      <c r="L10" s="17">
        <v>0.13511647208063901</v>
      </c>
      <c r="M10" s="17"/>
      <c r="N10" s="17">
        <v>0.19119512813762499</v>
      </c>
      <c r="O10" s="17">
        <v>0.14137752845650101</v>
      </c>
      <c r="P10" s="17">
        <v>0.169386376625251</v>
      </c>
      <c r="Q10" s="17">
        <v>0.1174593750331</v>
      </c>
      <c r="R10" s="17"/>
      <c r="S10" s="17">
        <v>0.158196178973498</v>
      </c>
      <c r="T10" s="17">
        <v>0.113535954989092</v>
      </c>
      <c r="U10" s="17">
        <v>8.5012722208307703E-2</v>
      </c>
      <c r="V10" s="17">
        <v>0.212788841887076</v>
      </c>
      <c r="W10" s="17">
        <v>0.22476786656717901</v>
      </c>
      <c r="X10" s="17">
        <v>0.165951133600092</v>
      </c>
      <c r="Y10" s="17">
        <v>0.40531748851896499</v>
      </c>
      <c r="Z10" s="17">
        <v>0.12964576500382299</v>
      </c>
      <c r="AA10" s="17">
        <v>0.34036817075636899</v>
      </c>
      <c r="AB10" s="17">
        <v>0.11480436131687601</v>
      </c>
      <c r="AC10" s="17">
        <v>0.155669292231777</v>
      </c>
      <c r="AD10" s="17">
        <v>0</v>
      </c>
      <c r="AE10" s="17"/>
      <c r="AF10" s="17">
        <v>0.144537851823349</v>
      </c>
      <c r="AG10" s="17">
        <v>0.18851858236192801</v>
      </c>
      <c r="AH10" s="17">
        <v>0.109602620504233</v>
      </c>
      <c r="AI10" s="17">
        <v>0</v>
      </c>
      <c r="AJ10" s="17">
        <v>0.12936594845328001</v>
      </c>
      <c r="AK10" s="17"/>
      <c r="AL10" s="17">
        <v>0.13388990028103301</v>
      </c>
      <c r="AM10" s="17">
        <v>0.18233601591318699</v>
      </c>
      <c r="AN10" s="17">
        <v>0.120205504095862</v>
      </c>
      <c r="AO10" s="17"/>
      <c r="AP10" s="17">
        <v>0.177131045564319</v>
      </c>
      <c r="AQ10" s="17">
        <v>0.15724806450321799</v>
      </c>
      <c r="AR10" s="17">
        <v>0.165501415438366</v>
      </c>
      <c r="AS10" s="17">
        <v>0.14280926849871001</v>
      </c>
      <c r="AT10" s="17">
        <v>0</v>
      </c>
      <c r="AU10" s="17"/>
      <c r="AV10" s="17">
        <v>0</v>
      </c>
      <c r="AW10" s="17">
        <v>0.35942010240577199</v>
      </c>
      <c r="AX10" s="17">
        <v>8.1100159681929906E-2</v>
      </c>
      <c r="AY10" s="17">
        <v>0.136152889531197</v>
      </c>
      <c r="AZ10" s="17">
        <v>0.101911166258127</v>
      </c>
      <c r="BA10" s="17">
        <v>0.10308480121928899</v>
      </c>
      <c r="BB10" s="17">
        <v>0.14239721178405801</v>
      </c>
      <c r="BC10" s="17">
        <v>0.164853673770049</v>
      </c>
      <c r="BD10" s="17">
        <v>0.17287279123461</v>
      </c>
      <c r="BE10" s="17">
        <v>0.10143430023920599</v>
      </c>
      <c r="BF10" s="17">
        <v>0.18032014795430501</v>
      </c>
      <c r="BG10" s="17">
        <v>0.32980602642190998</v>
      </c>
      <c r="BH10" s="17">
        <v>5.04883116916355E-2</v>
      </c>
      <c r="BI10" s="17">
        <v>0.25273317348129098</v>
      </c>
      <c r="BJ10" s="17">
        <v>0.44410100612112802</v>
      </c>
      <c r="BK10" s="17">
        <v>0.117768699663327</v>
      </c>
      <c r="BL10" s="17"/>
      <c r="BM10" s="17">
        <v>0.171389582159819</v>
      </c>
      <c r="BN10" s="17">
        <v>0.15110780039784399</v>
      </c>
      <c r="BO10" s="17">
        <v>0.13634517370483601</v>
      </c>
      <c r="BP10" s="17">
        <v>0.125456107221358</v>
      </c>
      <c r="BQ10" s="17">
        <v>0.179098681805369</v>
      </c>
      <c r="BR10" s="17">
        <v>0.14989402668563001</v>
      </c>
      <c r="BS10" s="17"/>
      <c r="BT10" s="17">
        <v>0.15832643653234199</v>
      </c>
      <c r="BU10" s="17">
        <v>0.14939550455435699</v>
      </c>
      <c r="BV10" s="17"/>
      <c r="BW10" s="17">
        <v>0.30787662205990601</v>
      </c>
      <c r="BX10" s="17">
        <v>0.205412465417601</v>
      </c>
      <c r="BY10" s="17"/>
      <c r="BZ10" s="17">
        <v>0.24413268369618399</v>
      </c>
      <c r="CA10" s="17">
        <v>0.112606970767151</v>
      </c>
      <c r="CB10" s="17" t="s">
        <v>131</v>
      </c>
      <c r="CC10" s="17"/>
      <c r="CD10" s="17">
        <v>0.28468833876911298</v>
      </c>
      <c r="CE10" s="17">
        <v>3.1633642312976301E-2</v>
      </c>
      <c r="CF10" s="17">
        <v>0.44944146578563898</v>
      </c>
      <c r="CG10" s="17"/>
      <c r="CH10" s="17">
        <v>0.17696269956848601</v>
      </c>
      <c r="CI10" s="17">
        <v>7.4788177590095206E-2</v>
      </c>
      <c r="CJ10" s="17">
        <v>0.13562434494747999</v>
      </c>
      <c r="CK10" s="17"/>
      <c r="CL10" s="17">
        <v>0.16023354062663001</v>
      </c>
      <c r="CM10" s="17">
        <v>0.149108136679865</v>
      </c>
      <c r="CN10" s="17"/>
      <c r="CO10" s="17">
        <v>0.19288326608315601</v>
      </c>
      <c r="CP10" s="17">
        <v>0.14555053158425299</v>
      </c>
      <c r="CQ10" s="17">
        <v>8.8956607583138003E-2</v>
      </c>
      <c r="CR10" s="17">
        <v>0.263703684999401</v>
      </c>
    </row>
    <row r="11" spans="2:96" x14ac:dyDescent="0.25">
      <c r="B11" s="18" t="s">
        <v>144</v>
      </c>
      <c r="C11" s="17">
        <v>0.105244237910382</v>
      </c>
      <c r="D11" s="17">
        <v>0.109371590906623</v>
      </c>
      <c r="E11" s="17">
        <v>0.10236193048839901</v>
      </c>
      <c r="F11" s="17"/>
      <c r="G11" s="17">
        <v>0</v>
      </c>
      <c r="H11" s="17">
        <v>0.147846673518022</v>
      </c>
      <c r="I11" s="17">
        <v>0.11443179644813301</v>
      </c>
      <c r="J11" s="17">
        <v>8.5553252950542599E-2</v>
      </c>
      <c r="K11" s="17">
        <v>7.13945390068811E-2</v>
      </c>
      <c r="L11" s="17">
        <v>0.17731382137138799</v>
      </c>
      <c r="M11" s="17"/>
      <c r="N11" s="17">
        <v>0.119468650508987</v>
      </c>
      <c r="O11" s="17">
        <v>9.5853328232140197E-2</v>
      </c>
      <c r="P11" s="17">
        <v>7.4147677074510407E-2</v>
      </c>
      <c r="Q11" s="17">
        <v>0.125745252492802</v>
      </c>
      <c r="R11" s="17"/>
      <c r="S11" s="17">
        <v>7.4787990395874901E-2</v>
      </c>
      <c r="T11" s="17">
        <v>0.202901644273003</v>
      </c>
      <c r="U11" s="17">
        <v>0.101050579530195</v>
      </c>
      <c r="V11" s="17">
        <v>6.5019762577191803E-2</v>
      </c>
      <c r="W11" s="17">
        <v>5.07451363845852E-2</v>
      </c>
      <c r="X11" s="17">
        <v>7.3299983735208102E-2</v>
      </c>
      <c r="Y11" s="17">
        <v>4.9748053560812397E-2</v>
      </c>
      <c r="Z11" s="17">
        <v>0.28898663431814903</v>
      </c>
      <c r="AA11" s="17">
        <v>0</v>
      </c>
      <c r="AB11" s="17">
        <v>0.215247596252301</v>
      </c>
      <c r="AC11" s="17">
        <v>0.227544519490714</v>
      </c>
      <c r="AD11" s="17">
        <v>0</v>
      </c>
      <c r="AE11" s="17"/>
      <c r="AF11" s="17">
        <v>0.121267569429604</v>
      </c>
      <c r="AG11" s="17">
        <v>0.124817531793387</v>
      </c>
      <c r="AH11" s="17">
        <v>0.22743031484548601</v>
      </c>
      <c r="AI11" s="17">
        <v>0</v>
      </c>
      <c r="AJ11" s="17">
        <v>6.4519803397334194E-2</v>
      </c>
      <c r="AK11" s="17"/>
      <c r="AL11" s="17">
        <v>9.7229340898334196E-2</v>
      </c>
      <c r="AM11" s="17">
        <v>9.0835744446297995E-2</v>
      </c>
      <c r="AN11" s="17">
        <v>0.110935093245802</v>
      </c>
      <c r="AO11" s="17"/>
      <c r="AP11" s="17">
        <v>0.112934240594319</v>
      </c>
      <c r="AQ11" s="17">
        <v>0.103263498948196</v>
      </c>
      <c r="AR11" s="17">
        <v>9.7182249319940295E-2</v>
      </c>
      <c r="AS11" s="17">
        <v>6.8325280665807897E-2</v>
      </c>
      <c r="AT11" s="17">
        <v>0.106873799604725</v>
      </c>
      <c r="AU11" s="17"/>
      <c r="AV11" s="17">
        <v>0</v>
      </c>
      <c r="AW11" s="17">
        <v>5.1620598474635501E-2</v>
      </c>
      <c r="AX11" s="17">
        <v>0.16540702679588401</v>
      </c>
      <c r="AY11" s="17">
        <v>5.5072649957372301E-2</v>
      </c>
      <c r="AZ11" s="17">
        <v>0.112752902878151</v>
      </c>
      <c r="BA11" s="17">
        <v>0.13725990342824801</v>
      </c>
      <c r="BB11" s="17">
        <v>0.206578415292067</v>
      </c>
      <c r="BC11" s="17">
        <v>0.10017585727381299</v>
      </c>
      <c r="BD11" s="17">
        <v>5.94981529141973E-2</v>
      </c>
      <c r="BE11" s="17">
        <v>6.9694093897365E-2</v>
      </c>
      <c r="BF11" s="17">
        <v>0.132081553982968</v>
      </c>
      <c r="BG11" s="17">
        <v>0</v>
      </c>
      <c r="BH11" s="17">
        <v>0.10628138284640801</v>
      </c>
      <c r="BI11" s="17">
        <v>0.23664001764518799</v>
      </c>
      <c r="BJ11" s="17">
        <v>0</v>
      </c>
      <c r="BK11" s="17">
        <v>0</v>
      </c>
      <c r="BL11" s="17"/>
      <c r="BM11" s="17">
        <v>7.1502081356744407E-2</v>
      </c>
      <c r="BN11" s="17">
        <v>7.7582175382962096E-2</v>
      </c>
      <c r="BO11" s="17">
        <v>4.6431492714659198E-2</v>
      </c>
      <c r="BP11" s="17">
        <v>0.2596262142188</v>
      </c>
      <c r="BQ11" s="17">
        <v>6.1903237505280297E-2</v>
      </c>
      <c r="BR11" s="17">
        <v>0.137783026389348</v>
      </c>
      <c r="BS11" s="17"/>
      <c r="BT11" s="17">
        <v>9.9675030018349001E-2</v>
      </c>
      <c r="BU11" s="17">
        <v>0.114672908317552</v>
      </c>
      <c r="BV11" s="17"/>
      <c r="BW11" s="17">
        <v>7.35853426807139E-2</v>
      </c>
      <c r="BX11" s="17">
        <v>0.14167817249665601</v>
      </c>
      <c r="BY11" s="17"/>
      <c r="BZ11" s="17">
        <v>0.107398114097858</v>
      </c>
      <c r="CA11" s="17">
        <v>0.104262214651967</v>
      </c>
      <c r="CB11" s="17" t="s">
        <v>131</v>
      </c>
      <c r="CC11" s="17"/>
      <c r="CD11" s="17">
        <v>9.3629227180081501E-2</v>
      </c>
      <c r="CE11" s="17">
        <v>0.15221359571749599</v>
      </c>
      <c r="CF11" s="17">
        <v>0.115547189081151</v>
      </c>
      <c r="CG11" s="17"/>
      <c r="CH11" s="17">
        <v>0.100090580786763</v>
      </c>
      <c r="CI11" s="17">
        <v>0.13244737167430201</v>
      </c>
      <c r="CJ11" s="17">
        <v>9.6798484212924696E-2</v>
      </c>
      <c r="CK11" s="17"/>
      <c r="CL11" s="17">
        <v>0.11827466035395599</v>
      </c>
      <c r="CM11" s="17">
        <v>9.5228717690679504E-2</v>
      </c>
      <c r="CN11" s="17"/>
      <c r="CO11" s="17">
        <v>9.9059952305036794E-2</v>
      </c>
      <c r="CP11" s="17">
        <v>8.6956072027176895E-2</v>
      </c>
      <c r="CQ11" s="17">
        <v>0.103427389103402</v>
      </c>
      <c r="CR11" s="17">
        <v>0.13824901396377201</v>
      </c>
    </row>
    <row r="12" spans="2:96" x14ac:dyDescent="0.25">
      <c r="B12" s="18" t="s">
        <v>145</v>
      </c>
      <c r="C12" s="17">
        <v>0.13182874057128399</v>
      </c>
      <c r="D12" s="17">
        <v>9.6539860951961598E-2</v>
      </c>
      <c r="E12" s="17">
        <v>0.173461051188634</v>
      </c>
      <c r="F12" s="17"/>
      <c r="G12" s="17">
        <v>8.7410632197603796E-2</v>
      </c>
      <c r="H12" s="17">
        <v>5.3325685416688501E-2</v>
      </c>
      <c r="I12" s="17">
        <v>6.3769199898951398E-2</v>
      </c>
      <c r="J12" s="17">
        <v>0.24970575672039599</v>
      </c>
      <c r="K12" s="17">
        <v>0.210057406615135</v>
      </c>
      <c r="L12" s="17">
        <v>0.148616263351393</v>
      </c>
      <c r="M12" s="17"/>
      <c r="N12" s="17">
        <v>0.120124637178953</v>
      </c>
      <c r="O12" s="17">
        <v>0.13486910531037</v>
      </c>
      <c r="P12" s="17">
        <v>0.164347495154329</v>
      </c>
      <c r="Q12" s="17">
        <v>0.11606769736215899</v>
      </c>
      <c r="R12" s="17"/>
      <c r="S12" s="17">
        <v>0.16256618940249101</v>
      </c>
      <c r="T12" s="17">
        <v>0.280955037363114</v>
      </c>
      <c r="U12" s="17">
        <v>0.25921052991771198</v>
      </c>
      <c r="V12" s="17">
        <v>0.114415339682506</v>
      </c>
      <c r="W12" s="17">
        <v>9.2562080317685896E-2</v>
      </c>
      <c r="X12" s="17">
        <v>0.11081917412649001</v>
      </c>
      <c r="Y12" s="17">
        <v>0.13604463715576701</v>
      </c>
      <c r="Z12" s="17">
        <v>0.13560676482822001</v>
      </c>
      <c r="AA12" s="17">
        <v>0</v>
      </c>
      <c r="AB12" s="17">
        <v>3.0914900941213401E-2</v>
      </c>
      <c r="AC12" s="17">
        <v>0</v>
      </c>
      <c r="AD12" s="17">
        <v>3.1164535510224599E-2</v>
      </c>
      <c r="AE12" s="17"/>
      <c r="AF12" s="17">
        <v>0.18152222960054001</v>
      </c>
      <c r="AG12" s="17">
        <v>0.130251850805404</v>
      </c>
      <c r="AH12" s="17">
        <v>0.112167893197654</v>
      </c>
      <c r="AI12" s="17">
        <v>0.35808716242044503</v>
      </c>
      <c r="AJ12" s="17">
        <v>0.11623817721697401</v>
      </c>
      <c r="AK12" s="17"/>
      <c r="AL12" s="17">
        <v>0.176640562491195</v>
      </c>
      <c r="AM12" s="17">
        <v>0.15383287524494399</v>
      </c>
      <c r="AN12" s="17">
        <v>0.19249532199406499</v>
      </c>
      <c r="AO12" s="17"/>
      <c r="AP12" s="17">
        <v>0.140153712785451</v>
      </c>
      <c r="AQ12" s="17">
        <v>0.123088390012304</v>
      </c>
      <c r="AR12" s="17">
        <v>9.98358674249228E-2</v>
      </c>
      <c r="AS12" s="17">
        <v>0.13818384789141899</v>
      </c>
      <c r="AT12" s="17">
        <v>0.12667798658437401</v>
      </c>
      <c r="AU12" s="17"/>
      <c r="AV12" s="17">
        <v>0</v>
      </c>
      <c r="AW12" s="17">
        <v>0.17972635026042999</v>
      </c>
      <c r="AX12" s="17">
        <v>7.71855540323238E-2</v>
      </c>
      <c r="AY12" s="17">
        <v>0.20241727574735</v>
      </c>
      <c r="AZ12" s="17">
        <v>7.42601217134196E-2</v>
      </c>
      <c r="BA12" s="17">
        <v>0.19718020754812801</v>
      </c>
      <c r="BB12" s="17">
        <v>0.10106147232797801</v>
      </c>
      <c r="BC12" s="17">
        <v>0.152575980898182</v>
      </c>
      <c r="BD12" s="17">
        <v>5.7372784581935399E-2</v>
      </c>
      <c r="BE12" s="17">
        <v>0.421393369728704</v>
      </c>
      <c r="BF12" s="17">
        <v>4.4688046766135497E-2</v>
      </c>
      <c r="BG12" s="17">
        <v>0.212393192128848</v>
      </c>
      <c r="BH12" s="17">
        <v>0.11145761440354</v>
      </c>
      <c r="BI12" s="17">
        <v>0</v>
      </c>
      <c r="BJ12" s="17">
        <v>0</v>
      </c>
      <c r="BK12" s="17">
        <v>8.7917222253687297E-2</v>
      </c>
      <c r="BL12" s="17"/>
      <c r="BM12" s="17">
        <v>0.14199921088706699</v>
      </c>
      <c r="BN12" s="17">
        <v>0.11972806891137699</v>
      </c>
      <c r="BO12" s="17">
        <v>0.19950793003192199</v>
      </c>
      <c r="BP12" s="17">
        <v>7.6587123399117302E-2</v>
      </c>
      <c r="BQ12" s="17">
        <v>0.14067994018197999</v>
      </c>
      <c r="BR12" s="17">
        <v>0.12650113028395099</v>
      </c>
      <c r="BS12" s="17"/>
      <c r="BT12" s="17">
        <v>0.15946106857220901</v>
      </c>
      <c r="BU12" s="17">
        <v>0.108308261355872</v>
      </c>
      <c r="BV12" s="17"/>
      <c r="BW12" s="17">
        <v>0.240220838371457</v>
      </c>
      <c r="BX12" s="17">
        <v>8.2038006043256395E-2</v>
      </c>
      <c r="BY12" s="17"/>
      <c r="BZ12" s="17">
        <v>0.140427000634301</v>
      </c>
      <c r="CA12" s="17">
        <v>0.12790850995966399</v>
      </c>
      <c r="CB12" s="17" t="s">
        <v>131</v>
      </c>
      <c r="CC12" s="17"/>
      <c r="CD12" s="17">
        <v>0.109058990624275</v>
      </c>
      <c r="CE12" s="17">
        <v>0.22792497260745401</v>
      </c>
      <c r="CF12" s="17">
        <v>0.168308699999587</v>
      </c>
      <c r="CG12" s="17"/>
      <c r="CH12" s="17">
        <v>0.119625476488688</v>
      </c>
      <c r="CI12" s="17">
        <v>0.14417917537786201</v>
      </c>
      <c r="CJ12" s="17">
        <v>0.17652956934008299</v>
      </c>
      <c r="CK12" s="17"/>
      <c r="CL12" s="17">
        <v>0.137589401128243</v>
      </c>
      <c r="CM12" s="17">
        <v>0.135708733487928</v>
      </c>
      <c r="CN12" s="17"/>
      <c r="CO12" s="17">
        <v>0.17874721032884999</v>
      </c>
      <c r="CP12" s="17">
        <v>7.0808178023530496E-2</v>
      </c>
      <c r="CQ12" s="17">
        <v>0.19189056885743999</v>
      </c>
      <c r="CR12" s="17">
        <v>0.100827992244822</v>
      </c>
    </row>
    <row r="13" spans="2:96" x14ac:dyDescent="0.25">
      <c r="B13" s="18" t="s">
        <v>146</v>
      </c>
      <c r="C13" s="17">
        <v>9.4515710497619504E-2</v>
      </c>
      <c r="D13" s="17">
        <v>5.7869705820154098E-2</v>
      </c>
      <c r="E13" s="17">
        <v>0.137051176409483</v>
      </c>
      <c r="F13" s="17"/>
      <c r="G13" s="17">
        <v>8.7794598838163304E-2</v>
      </c>
      <c r="H13" s="17">
        <v>7.8817799318055201E-2</v>
      </c>
      <c r="I13" s="17">
        <v>8.7368948635875701E-2</v>
      </c>
      <c r="J13" s="17">
        <v>6.7057260100525706E-2</v>
      </c>
      <c r="K13" s="17">
        <v>0.13895356388015101</v>
      </c>
      <c r="L13" s="17">
        <v>0.115964316517617</v>
      </c>
      <c r="M13" s="17"/>
      <c r="N13" s="17">
        <v>9.4039857967182602E-2</v>
      </c>
      <c r="O13" s="17">
        <v>0.117199211825082</v>
      </c>
      <c r="P13" s="17">
        <v>7.7194147067152705E-2</v>
      </c>
      <c r="Q13" s="17">
        <v>8.7793982150508904E-2</v>
      </c>
      <c r="R13" s="17"/>
      <c r="S13" s="17">
        <v>0.105597725753366</v>
      </c>
      <c r="T13" s="17">
        <v>3.8816965199816998E-2</v>
      </c>
      <c r="U13" s="17">
        <v>0.145486635706148</v>
      </c>
      <c r="V13" s="17">
        <v>0.171717086774786</v>
      </c>
      <c r="W13" s="17">
        <v>0.101858629923848</v>
      </c>
      <c r="X13" s="17">
        <v>7.5182472341338999E-2</v>
      </c>
      <c r="Y13" s="17">
        <v>0.21426838779824001</v>
      </c>
      <c r="Z13" s="17">
        <v>0</v>
      </c>
      <c r="AA13" s="17">
        <v>8.8070700689508202E-2</v>
      </c>
      <c r="AB13" s="17">
        <v>0.114261290608793</v>
      </c>
      <c r="AC13" s="17">
        <v>6.80444436805792E-2</v>
      </c>
      <c r="AD13" s="17">
        <v>0</v>
      </c>
      <c r="AE13" s="17"/>
      <c r="AF13" s="17">
        <v>0.13206139327799801</v>
      </c>
      <c r="AG13" s="17">
        <v>5.0400698532590597E-2</v>
      </c>
      <c r="AH13" s="17">
        <v>0</v>
      </c>
      <c r="AI13" s="17">
        <v>0</v>
      </c>
      <c r="AJ13" s="17">
        <v>0.114356581153796</v>
      </c>
      <c r="AK13" s="17"/>
      <c r="AL13" s="17">
        <v>0.14324539763045399</v>
      </c>
      <c r="AM13" s="17">
        <v>7.0265399129350203E-2</v>
      </c>
      <c r="AN13" s="17">
        <v>3.70597831901067E-2</v>
      </c>
      <c r="AO13" s="17"/>
      <c r="AP13" s="17">
        <v>0.10944980003495799</v>
      </c>
      <c r="AQ13" s="17">
        <v>6.8273576563887703E-2</v>
      </c>
      <c r="AR13" s="17">
        <v>9.4711129200997002E-2</v>
      </c>
      <c r="AS13" s="17">
        <v>0.13186380451518701</v>
      </c>
      <c r="AT13" s="17">
        <v>0.108671478849758</v>
      </c>
      <c r="AU13" s="17"/>
      <c r="AV13" s="17">
        <v>0</v>
      </c>
      <c r="AW13" s="17">
        <v>0</v>
      </c>
      <c r="AX13" s="17">
        <v>0.10113887901885001</v>
      </c>
      <c r="AY13" s="17">
        <v>0.13008042530446201</v>
      </c>
      <c r="AZ13" s="17">
        <v>9.7327897502659397E-2</v>
      </c>
      <c r="BA13" s="17">
        <v>8.7688619888100894E-2</v>
      </c>
      <c r="BB13" s="17">
        <v>8.2904093044047902E-2</v>
      </c>
      <c r="BC13" s="17">
        <v>0.116755945669724</v>
      </c>
      <c r="BD13" s="17">
        <v>0.13948364930679899</v>
      </c>
      <c r="BE13" s="17">
        <v>0.11720024473283</v>
      </c>
      <c r="BF13" s="17">
        <v>0.100464438920864</v>
      </c>
      <c r="BG13" s="17">
        <v>5.8492266849052503E-2</v>
      </c>
      <c r="BH13" s="17">
        <v>0</v>
      </c>
      <c r="BI13" s="17">
        <v>0.135524857255888</v>
      </c>
      <c r="BJ13" s="17">
        <v>0.25688577339393798</v>
      </c>
      <c r="BK13" s="17">
        <v>0</v>
      </c>
      <c r="BL13" s="17"/>
      <c r="BM13" s="17">
        <v>0.102168555561059</v>
      </c>
      <c r="BN13" s="17">
        <v>7.4759444565110703E-2</v>
      </c>
      <c r="BO13" s="17">
        <v>0.100010471287034</v>
      </c>
      <c r="BP13" s="17">
        <v>6.0023451067151602E-2</v>
      </c>
      <c r="BQ13" s="17">
        <v>0.166343898486081</v>
      </c>
      <c r="BR13" s="17">
        <v>8.7543600418634807E-2</v>
      </c>
      <c r="BS13" s="17"/>
      <c r="BT13" s="17">
        <v>0.111438080736998</v>
      </c>
      <c r="BU13" s="17">
        <v>6.8522588039246102E-2</v>
      </c>
      <c r="BV13" s="17"/>
      <c r="BW13" s="17">
        <v>6.2772265919723097E-2</v>
      </c>
      <c r="BX13" s="17">
        <v>7.08142478611897E-2</v>
      </c>
      <c r="BY13" s="17"/>
      <c r="BZ13" s="17">
        <v>5.9781301538523901E-2</v>
      </c>
      <c r="CA13" s="17">
        <v>0.11035227420702499</v>
      </c>
      <c r="CB13" s="17" t="s">
        <v>131</v>
      </c>
      <c r="CC13" s="17"/>
      <c r="CD13" s="17">
        <v>5.3074762046343399E-2</v>
      </c>
      <c r="CE13" s="17">
        <v>3.2091415660153798E-2</v>
      </c>
      <c r="CF13" s="17">
        <v>0.15194209295137101</v>
      </c>
      <c r="CG13" s="17"/>
      <c r="CH13" s="17">
        <v>0.11912887954824899</v>
      </c>
      <c r="CI13" s="17">
        <v>2.8395868241649001E-2</v>
      </c>
      <c r="CJ13" s="17">
        <v>7.3003976379908894E-2</v>
      </c>
      <c r="CK13" s="17"/>
      <c r="CL13" s="17">
        <v>0.122283284242932</v>
      </c>
      <c r="CM13" s="17">
        <v>6.7096766139241898E-2</v>
      </c>
      <c r="CN13" s="17"/>
      <c r="CO13" s="17">
        <v>2.4707649570657499E-2</v>
      </c>
      <c r="CP13" s="17">
        <v>0.120938259331634</v>
      </c>
      <c r="CQ13" s="17">
        <v>0.107064691490032</v>
      </c>
      <c r="CR13" s="17">
        <v>6.0118871034261501E-2</v>
      </c>
    </row>
    <row r="14" spans="2:96" x14ac:dyDescent="0.25">
      <c r="B14" s="18" t="s">
        <v>147</v>
      </c>
      <c r="C14" s="17">
        <v>9.9339699713503204E-2</v>
      </c>
      <c r="D14" s="17">
        <v>8.7953736461711604E-2</v>
      </c>
      <c r="E14" s="17">
        <v>0.107890303315296</v>
      </c>
      <c r="F14" s="17"/>
      <c r="G14" s="17">
        <v>8.9397801516234096E-2</v>
      </c>
      <c r="H14" s="17">
        <v>6.6700540732564206E-2</v>
      </c>
      <c r="I14" s="17">
        <v>9.4691705731333994E-2</v>
      </c>
      <c r="J14" s="17">
        <v>0.15319760536792701</v>
      </c>
      <c r="K14" s="17">
        <v>0.105484555364094</v>
      </c>
      <c r="L14" s="17">
        <v>8.9751694639412405E-2</v>
      </c>
      <c r="M14" s="17"/>
      <c r="N14" s="17">
        <v>5.8730679200189997E-2</v>
      </c>
      <c r="O14" s="17">
        <v>0.115627985776164</v>
      </c>
      <c r="P14" s="17">
        <v>0.11417874155779099</v>
      </c>
      <c r="Q14" s="17">
        <v>0.113438967458535</v>
      </c>
      <c r="R14" s="17"/>
      <c r="S14" s="17">
        <v>1.4296735938839501E-2</v>
      </c>
      <c r="T14" s="17">
        <v>9.6002705401041402E-2</v>
      </c>
      <c r="U14" s="17">
        <v>5.9673534790586402E-2</v>
      </c>
      <c r="V14" s="17">
        <v>0.16459072897205301</v>
      </c>
      <c r="W14" s="17">
        <v>6.3183143050029006E-2</v>
      </c>
      <c r="X14" s="17">
        <v>7.8070249324173002E-2</v>
      </c>
      <c r="Y14" s="17">
        <v>4.88863527817575E-2</v>
      </c>
      <c r="Z14" s="17">
        <v>6.8897440647055996E-2</v>
      </c>
      <c r="AA14" s="17">
        <v>0.18163029001419101</v>
      </c>
      <c r="AB14" s="17">
        <v>0.34085297569627898</v>
      </c>
      <c r="AC14" s="17">
        <v>0.156454730839866</v>
      </c>
      <c r="AD14" s="17">
        <v>3.2040881619401003E-2</v>
      </c>
      <c r="AE14" s="17"/>
      <c r="AF14" s="17">
        <v>0.112209310345234</v>
      </c>
      <c r="AG14" s="17">
        <v>0.11429866573399999</v>
      </c>
      <c r="AH14" s="17">
        <v>5.8285360835147897E-2</v>
      </c>
      <c r="AI14" s="17">
        <v>0.298083594028834</v>
      </c>
      <c r="AJ14" s="17">
        <v>7.6881803894588999E-2</v>
      </c>
      <c r="AK14" s="17"/>
      <c r="AL14" s="17">
        <v>8.5545600583208106E-2</v>
      </c>
      <c r="AM14" s="17">
        <v>0.124316324724174</v>
      </c>
      <c r="AN14" s="17">
        <v>7.3922749466955207E-2</v>
      </c>
      <c r="AO14" s="17"/>
      <c r="AP14" s="17">
        <v>0.117962158953952</v>
      </c>
      <c r="AQ14" s="17">
        <v>0.122996401669551</v>
      </c>
      <c r="AR14" s="17">
        <v>9.3263367576073494E-2</v>
      </c>
      <c r="AS14" s="17">
        <v>3.5967423694615197E-2</v>
      </c>
      <c r="AT14" s="17">
        <v>0.21223816782881599</v>
      </c>
      <c r="AU14" s="17"/>
      <c r="AV14" s="17">
        <v>0</v>
      </c>
      <c r="AW14" s="17">
        <v>4.3007271665938901E-2</v>
      </c>
      <c r="AX14" s="17">
        <v>8.3721164056536304E-2</v>
      </c>
      <c r="AY14" s="17">
        <v>5.9429969222411297E-2</v>
      </c>
      <c r="AZ14" s="17">
        <v>0.164726049151038</v>
      </c>
      <c r="BA14" s="17">
        <v>0.171679890466858</v>
      </c>
      <c r="BB14" s="17">
        <v>0.113990278427618</v>
      </c>
      <c r="BC14" s="17">
        <v>5.8016749107354902E-2</v>
      </c>
      <c r="BD14" s="17">
        <v>0.102122631416852</v>
      </c>
      <c r="BE14" s="17">
        <v>0.101864663672285</v>
      </c>
      <c r="BF14" s="17">
        <v>0.16067466662073401</v>
      </c>
      <c r="BG14" s="17">
        <v>0</v>
      </c>
      <c r="BH14" s="17">
        <v>0.12167082948553801</v>
      </c>
      <c r="BI14" s="17">
        <v>0</v>
      </c>
      <c r="BJ14" s="17">
        <v>0.113923973477545</v>
      </c>
      <c r="BK14" s="17">
        <v>5.6692705226736799E-2</v>
      </c>
      <c r="BL14" s="17"/>
      <c r="BM14" s="17">
        <v>4.0822876672624499E-2</v>
      </c>
      <c r="BN14" s="17">
        <v>7.3303978385483207E-2</v>
      </c>
      <c r="BO14" s="17">
        <v>0.136847179594667</v>
      </c>
      <c r="BP14" s="17">
        <v>0.14383994524115301</v>
      </c>
      <c r="BQ14" s="17">
        <v>0.18515562390172799</v>
      </c>
      <c r="BR14" s="17">
        <v>0.105797558965361</v>
      </c>
      <c r="BS14" s="17"/>
      <c r="BT14" s="17">
        <v>9.9749027542560195E-2</v>
      </c>
      <c r="BU14" s="17">
        <v>0.102455017104327</v>
      </c>
      <c r="BV14" s="17"/>
      <c r="BW14" s="17">
        <v>7.4921551279207896E-2</v>
      </c>
      <c r="BX14" s="17">
        <v>0.14749531607703201</v>
      </c>
      <c r="BY14" s="17"/>
      <c r="BZ14" s="17">
        <v>0.113155166729973</v>
      </c>
      <c r="CA14" s="17">
        <v>9.3040772219468201E-2</v>
      </c>
      <c r="CB14" s="17" t="s">
        <v>131</v>
      </c>
      <c r="CC14" s="17"/>
      <c r="CD14" s="17">
        <v>0.107828492483731</v>
      </c>
      <c r="CE14" s="17">
        <v>8.1474338901439805E-2</v>
      </c>
      <c r="CF14" s="17">
        <v>0.11476055218225301</v>
      </c>
      <c r="CG14" s="17"/>
      <c r="CH14" s="17">
        <v>9.8992058133007294E-2</v>
      </c>
      <c r="CI14" s="17">
        <v>8.9244931347528603E-2</v>
      </c>
      <c r="CJ14" s="17">
        <v>0.118177337623914</v>
      </c>
      <c r="CK14" s="17"/>
      <c r="CL14" s="17">
        <v>7.8937008626569397E-2</v>
      </c>
      <c r="CM14" s="17">
        <v>0.111659299093481</v>
      </c>
      <c r="CN14" s="17"/>
      <c r="CO14" s="17">
        <v>7.4598715104416194E-2</v>
      </c>
      <c r="CP14" s="17">
        <v>0.11380481741600799</v>
      </c>
      <c r="CQ14" s="17">
        <v>0.108252744947211</v>
      </c>
      <c r="CR14" s="17">
        <v>7.1732157701857494E-2</v>
      </c>
    </row>
    <row r="15" spans="2:96" x14ac:dyDescent="0.25">
      <c r="B15" s="18" t="s">
        <v>148</v>
      </c>
      <c r="C15" s="17">
        <v>8.5292455705742495E-2</v>
      </c>
      <c r="D15" s="17">
        <v>0.108146056915467</v>
      </c>
      <c r="E15" s="17">
        <v>6.11411412447651E-2</v>
      </c>
      <c r="F15" s="17"/>
      <c r="G15" s="17">
        <v>0.21000116960699899</v>
      </c>
      <c r="H15" s="17">
        <v>0.16046755338528301</v>
      </c>
      <c r="I15" s="17">
        <v>7.8008083613352902E-2</v>
      </c>
      <c r="J15" s="17">
        <v>2.82281526046224E-2</v>
      </c>
      <c r="K15" s="17">
        <v>0</v>
      </c>
      <c r="L15" s="17">
        <v>3.4618272642381397E-2</v>
      </c>
      <c r="M15" s="17"/>
      <c r="N15" s="17">
        <v>6.4664572851658594E-2</v>
      </c>
      <c r="O15" s="17">
        <v>6.6975959399592902E-2</v>
      </c>
      <c r="P15" s="17">
        <v>0.11246006698205201</v>
      </c>
      <c r="Q15" s="17">
        <v>0.10282294849682901</v>
      </c>
      <c r="R15" s="17"/>
      <c r="S15" s="17">
        <v>0.159209948579695</v>
      </c>
      <c r="T15" s="17">
        <v>7.7467911545705495E-2</v>
      </c>
      <c r="U15" s="17">
        <v>0.108619290917383</v>
      </c>
      <c r="V15" s="17">
        <v>0</v>
      </c>
      <c r="W15" s="17">
        <v>0.169147743319529</v>
      </c>
      <c r="X15" s="17">
        <v>0.13367836993535501</v>
      </c>
      <c r="Y15" s="17">
        <v>4.49103827069397E-2</v>
      </c>
      <c r="Z15" s="17">
        <v>0.16478917911468299</v>
      </c>
      <c r="AA15" s="17">
        <v>4.5281152258811699E-2</v>
      </c>
      <c r="AB15" s="17">
        <v>2.9935965177122801E-2</v>
      </c>
      <c r="AC15" s="17">
        <v>5.3668292031722298E-2</v>
      </c>
      <c r="AD15" s="17">
        <v>3.7233222055620498E-2</v>
      </c>
      <c r="AE15" s="17"/>
      <c r="AF15" s="17">
        <v>6.5245835503357802E-2</v>
      </c>
      <c r="AG15" s="17">
        <v>9.0317918181622603E-2</v>
      </c>
      <c r="AH15" s="17">
        <v>0.14481195604052299</v>
      </c>
      <c r="AI15" s="17">
        <v>0</v>
      </c>
      <c r="AJ15" s="17">
        <v>0.103537419203338</v>
      </c>
      <c r="AK15" s="17"/>
      <c r="AL15" s="17">
        <v>9.4849372373272497E-2</v>
      </c>
      <c r="AM15" s="17">
        <v>7.3414808580302804E-2</v>
      </c>
      <c r="AN15" s="17">
        <v>0.118229923951788</v>
      </c>
      <c r="AO15" s="17"/>
      <c r="AP15" s="17">
        <v>5.41133130977801E-2</v>
      </c>
      <c r="AQ15" s="17">
        <v>9.6658018734176301E-2</v>
      </c>
      <c r="AR15" s="17">
        <v>0.10126000485695</v>
      </c>
      <c r="AS15" s="17">
        <v>0.11702205000256199</v>
      </c>
      <c r="AT15" s="17">
        <v>0.20647078132244601</v>
      </c>
      <c r="AU15" s="17"/>
      <c r="AV15" s="17">
        <v>0</v>
      </c>
      <c r="AW15" s="17">
        <v>0.112383423986491</v>
      </c>
      <c r="AX15" s="17">
        <v>0.145481030342961</v>
      </c>
      <c r="AY15" s="17">
        <v>0.120790504796361</v>
      </c>
      <c r="AZ15" s="17">
        <v>0.106021676141879</v>
      </c>
      <c r="BA15" s="17">
        <v>0</v>
      </c>
      <c r="BB15" s="17">
        <v>4.8228471321787598E-2</v>
      </c>
      <c r="BC15" s="17">
        <v>0.104529905865674</v>
      </c>
      <c r="BD15" s="17">
        <v>0.14315213398397</v>
      </c>
      <c r="BE15" s="17">
        <v>4.9094877076658897E-2</v>
      </c>
      <c r="BF15" s="17">
        <v>0.11353010591150001</v>
      </c>
      <c r="BG15" s="17">
        <v>0</v>
      </c>
      <c r="BH15" s="17">
        <v>0</v>
      </c>
      <c r="BI15" s="17">
        <v>0</v>
      </c>
      <c r="BJ15" s="17">
        <v>0</v>
      </c>
      <c r="BK15" s="17">
        <v>0.21674064713899599</v>
      </c>
      <c r="BL15" s="17"/>
      <c r="BM15" s="17">
        <v>0.10070655874244</v>
      </c>
      <c r="BN15" s="17">
        <v>0.12416110992772</v>
      </c>
      <c r="BO15" s="17">
        <v>5.4380267855774503E-2</v>
      </c>
      <c r="BP15" s="17">
        <v>7.9765247947561901E-2</v>
      </c>
      <c r="BQ15" s="17">
        <v>2.4580528029753499E-2</v>
      </c>
      <c r="BR15" s="17">
        <v>7.0556134513243204E-2</v>
      </c>
      <c r="BS15" s="17"/>
      <c r="BT15" s="17">
        <v>0.106005573723028</v>
      </c>
      <c r="BU15" s="17">
        <v>4.8936133970943999E-2</v>
      </c>
      <c r="BV15" s="17"/>
      <c r="BW15" s="17">
        <v>6.0877582316991398E-2</v>
      </c>
      <c r="BX15" s="17">
        <v>8.6263868138044097E-2</v>
      </c>
      <c r="BY15" s="17"/>
      <c r="BZ15" s="17">
        <v>6.6199746338790194E-2</v>
      </c>
      <c r="CA15" s="17">
        <v>9.3997452201608295E-2</v>
      </c>
      <c r="CB15" s="17" t="s">
        <v>131</v>
      </c>
      <c r="CC15" s="17"/>
      <c r="CD15" s="17">
        <v>8.3860707082164296E-2</v>
      </c>
      <c r="CE15" s="17">
        <v>5.8630760114143698E-2</v>
      </c>
      <c r="CF15" s="17">
        <v>0</v>
      </c>
      <c r="CG15" s="17"/>
      <c r="CH15" s="17">
        <v>9.27708792592567E-2</v>
      </c>
      <c r="CI15" s="17">
        <v>9.6713394415654394E-2</v>
      </c>
      <c r="CJ15" s="17">
        <v>3.9041555513171303E-2</v>
      </c>
      <c r="CK15" s="17"/>
      <c r="CL15" s="17">
        <v>0.119241147911558</v>
      </c>
      <c r="CM15" s="17">
        <v>6.0151254981798297E-2</v>
      </c>
      <c r="CN15" s="17"/>
      <c r="CO15" s="17">
        <v>0.11567500902858301</v>
      </c>
      <c r="CP15" s="17">
        <v>0.10253157878275899</v>
      </c>
      <c r="CQ15" s="17">
        <v>8.6916828214881003E-2</v>
      </c>
      <c r="CR15" s="17">
        <v>4.4812589537707101E-2</v>
      </c>
    </row>
    <row r="16" spans="2:96" x14ac:dyDescent="0.25">
      <c r="B16" s="18" t="s">
        <v>149</v>
      </c>
      <c r="C16" s="17">
        <v>1.23217989448737E-2</v>
      </c>
      <c r="D16" s="17">
        <v>1.3091530579193E-2</v>
      </c>
      <c r="E16" s="17">
        <v>1.16639578236842E-2</v>
      </c>
      <c r="F16" s="17"/>
      <c r="G16" s="17">
        <v>2.2248663726094998E-2</v>
      </c>
      <c r="H16" s="17">
        <v>0</v>
      </c>
      <c r="I16" s="17">
        <v>1.15598817217295E-2</v>
      </c>
      <c r="J16" s="17">
        <v>0</v>
      </c>
      <c r="K16" s="17">
        <v>0</v>
      </c>
      <c r="L16" s="17">
        <v>3.5327549919309399E-2</v>
      </c>
      <c r="M16" s="17"/>
      <c r="N16" s="17">
        <v>1.57897738786173E-2</v>
      </c>
      <c r="O16" s="17">
        <v>0</v>
      </c>
      <c r="P16" s="17">
        <v>1.5627335749251701E-2</v>
      </c>
      <c r="Q16" s="17">
        <v>1.8216509269040001E-2</v>
      </c>
      <c r="R16" s="17"/>
      <c r="S16" s="17">
        <v>0</v>
      </c>
      <c r="T16" s="17">
        <v>1.9577360109447699E-2</v>
      </c>
      <c r="U16" s="17">
        <v>4.0598316153433602E-2</v>
      </c>
      <c r="V16" s="17">
        <v>0</v>
      </c>
      <c r="W16" s="17">
        <v>7.2807237418180099E-2</v>
      </c>
      <c r="X16" s="17">
        <v>0</v>
      </c>
      <c r="Y16" s="17">
        <v>0</v>
      </c>
      <c r="Z16" s="17">
        <v>0</v>
      </c>
      <c r="AA16" s="17">
        <v>4.35505261775977E-2</v>
      </c>
      <c r="AB16" s="17">
        <v>0</v>
      </c>
      <c r="AC16" s="17">
        <v>0</v>
      </c>
      <c r="AD16" s="17">
        <v>0</v>
      </c>
      <c r="AE16" s="17"/>
      <c r="AF16" s="17">
        <v>0</v>
      </c>
      <c r="AG16" s="17">
        <v>3.2796736354271702E-2</v>
      </c>
      <c r="AH16" s="17">
        <v>4.8482171887166303E-2</v>
      </c>
      <c r="AI16" s="17">
        <v>0</v>
      </c>
      <c r="AJ16" s="17">
        <v>0</v>
      </c>
      <c r="AK16" s="17"/>
      <c r="AL16" s="17">
        <v>0</v>
      </c>
      <c r="AM16" s="17">
        <v>1.8589369225684299E-2</v>
      </c>
      <c r="AN16" s="17">
        <v>2.8599673874263501E-2</v>
      </c>
      <c r="AO16" s="17"/>
      <c r="AP16" s="17">
        <v>2.4943613103950199E-2</v>
      </c>
      <c r="AQ16" s="17">
        <v>1.04547979385486E-2</v>
      </c>
      <c r="AR16" s="17">
        <v>1.7806235759277599E-2</v>
      </c>
      <c r="AS16" s="17">
        <v>0</v>
      </c>
      <c r="AT16" s="17">
        <v>0</v>
      </c>
      <c r="AU16" s="17"/>
      <c r="AV16" s="17">
        <v>0</v>
      </c>
      <c r="AW16" s="17">
        <v>0</v>
      </c>
      <c r="AX16" s="17">
        <v>0</v>
      </c>
      <c r="AY16" s="17">
        <v>0</v>
      </c>
      <c r="AZ16" s="17">
        <v>5.6465644790111298E-2</v>
      </c>
      <c r="BA16" s="17">
        <v>0</v>
      </c>
      <c r="BB16" s="17">
        <v>2.89441388400794E-2</v>
      </c>
      <c r="BC16" s="17">
        <v>0</v>
      </c>
      <c r="BD16" s="17">
        <v>0</v>
      </c>
      <c r="BE16" s="17">
        <v>0</v>
      </c>
      <c r="BF16" s="17">
        <v>4.2486785178303003E-2</v>
      </c>
      <c r="BG16" s="17">
        <v>0</v>
      </c>
      <c r="BH16" s="17">
        <v>0</v>
      </c>
      <c r="BI16" s="17">
        <v>0</v>
      </c>
      <c r="BJ16" s="17">
        <v>0</v>
      </c>
      <c r="BK16" s="17">
        <v>5.8093840813468599E-2</v>
      </c>
      <c r="BL16" s="17"/>
      <c r="BM16" s="17">
        <v>0</v>
      </c>
      <c r="BN16" s="17">
        <v>1.97328850350795E-2</v>
      </c>
      <c r="BO16" s="17">
        <v>0</v>
      </c>
      <c r="BP16" s="17">
        <v>3.83534618719426E-2</v>
      </c>
      <c r="BQ16" s="17">
        <v>1.8257853066189302E-2</v>
      </c>
      <c r="BR16" s="17">
        <v>0</v>
      </c>
      <c r="BS16" s="17"/>
      <c r="BT16" s="17">
        <v>1.3814361708111501E-2</v>
      </c>
      <c r="BU16" s="17">
        <v>1.1236322798799299E-2</v>
      </c>
      <c r="BV16" s="17"/>
      <c r="BW16" s="17">
        <v>0</v>
      </c>
      <c r="BX16" s="17">
        <v>0</v>
      </c>
      <c r="BY16" s="17"/>
      <c r="BZ16" s="17">
        <v>0</v>
      </c>
      <c r="CA16" s="17">
        <v>1.7939713855554099E-2</v>
      </c>
      <c r="CB16" s="17" t="s">
        <v>131</v>
      </c>
      <c r="CC16" s="17"/>
      <c r="CD16" s="17">
        <v>0</v>
      </c>
      <c r="CE16" s="17">
        <v>0</v>
      </c>
      <c r="CF16" s="17">
        <v>0</v>
      </c>
      <c r="CG16" s="17"/>
      <c r="CH16" s="17">
        <v>1.36847120165982E-2</v>
      </c>
      <c r="CI16" s="17">
        <v>1.7238161555007198E-2</v>
      </c>
      <c r="CJ16" s="17">
        <v>0</v>
      </c>
      <c r="CK16" s="17"/>
      <c r="CL16" s="17">
        <v>2.6723636019693301E-2</v>
      </c>
      <c r="CM16" s="17">
        <v>0</v>
      </c>
      <c r="CN16" s="17"/>
      <c r="CO16" s="17">
        <v>0</v>
      </c>
      <c r="CP16" s="17">
        <v>3.7983953749160602E-2</v>
      </c>
      <c r="CQ16" s="17">
        <v>0</v>
      </c>
      <c r="CR16" s="17">
        <v>0</v>
      </c>
    </row>
    <row r="17" spans="2:96" x14ac:dyDescent="0.25">
      <c r="B17" s="18" t="s">
        <v>150</v>
      </c>
      <c r="C17" s="17">
        <v>7.6829156475743997E-3</v>
      </c>
      <c r="D17" s="17">
        <v>5.2892099162227804E-3</v>
      </c>
      <c r="E17" s="17">
        <v>1.04861709748928E-2</v>
      </c>
      <c r="F17" s="17"/>
      <c r="G17" s="17">
        <v>1.8724167504067801E-2</v>
      </c>
      <c r="H17" s="17">
        <v>0</v>
      </c>
      <c r="I17" s="17">
        <v>1.40533849294019E-2</v>
      </c>
      <c r="J17" s="17">
        <v>1.3388007924520801E-2</v>
      </c>
      <c r="K17" s="17">
        <v>0</v>
      </c>
      <c r="L17" s="17">
        <v>0</v>
      </c>
      <c r="M17" s="17"/>
      <c r="N17" s="17">
        <v>0</v>
      </c>
      <c r="O17" s="17">
        <v>1.9718842854386302E-2</v>
      </c>
      <c r="P17" s="17">
        <v>0</v>
      </c>
      <c r="Q17" s="17">
        <v>9.9430212981149093E-3</v>
      </c>
      <c r="R17" s="17"/>
      <c r="S17" s="17">
        <v>1.31113368979301E-2</v>
      </c>
      <c r="T17" s="17">
        <v>0</v>
      </c>
      <c r="U17" s="17">
        <v>2.4139404685674298E-2</v>
      </c>
      <c r="V17" s="17">
        <v>2.7605739746121901E-2</v>
      </c>
      <c r="W17" s="17">
        <v>0</v>
      </c>
      <c r="X17" s="17">
        <v>0</v>
      </c>
      <c r="Y17" s="17">
        <v>0</v>
      </c>
      <c r="Z17" s="17">
        <v>0</v>
      </c>
      <c r="AA17" s="17">
        <v>0</v>
      </c>
      <c r="AB17" s="17">
        <v>0</v>
      </c>
      <c r="AC17" s="17">
        <v>0</v>
      </c>
      <c r="AD17" s="17">
        <v>0</v>
      </c>
      <c r="AE17" s="17"/>
      <c r="AF17" s="17">
        <v>0</v>
      </c>
      <c r="AG17" s="17">
        <v>2.0344355908643599E-2</v>
      </c>
      <c r="AH17" s="17">
        <v>0</v>
      </c>
      <c r="AI17" s="17">
        <v>0</v>
      </c>
      <c r="AJ17" s="17">
        <v>0</v>
      </c>
      <c r="AK17" s="17"/>
      <c r="AL17" s="17">
        <v>0</v>
      </c>
      <c r="AM17" s="17">
        <v>9.0173860008749308E-3</v>
      </c>
      <c r="AN17" s="17">
        <v>0</v>
      </c>
      <c r="AO17" s="17"/>
      <c r="AP17" s="17">
        <v>0</v>
      </c>
      <c r="AQ17" s="17">
        <v>0</v>
      </c>
      <c r="AR17" s="17">
        <v>0</v>
      </c>
      <c r="AS17" s="17">
        <v>2.0458524014575898E-2</v>
      </c>
      <c r="AT17" s="17">
        <v>0</v>
      </c>
      <c r="AU17" s="17"/>
      <c r="AV17" s="17">
        <v>0</v>
      </c>
      <c r="AW17" s="17">
        <v>5.2315623884275797E-2</v>
      </c>
      <c r="AX17" s="17">
        <v>0</v>
      </c>
      <c r="AY17" s="17">
        <v>0</v>
      </c>
      <c r="AZ17" s="17">
        <v>0</v>
      </c>
      <c r="BA17" s="17">
        <v>0</v>
      </c>
      <c r="BB17" s="17">
        <v>2.71794052157012E-2</v>
      </c>
      <c r="BC17" s="17">
        <v>0</v>
      </c>
      <c r="BD17" s="17">
        <v>0</v>
      </c>
      <c r="BE17" s="17">
        <v>0</v>
      </c>
      <c r="BF17" s="17">
        <v>0</v>
      </c>
      <c r="BG17" s="17">
        <v>0</v>
      </c>
      <c r="BH17" s="17">
        <v>0</v>
      </c>
      <c r="BI17" s="17">
        <v>0</v>
      </c>
      <c r="BJ17" s="17">
        <v>0</v>
      </c>
      <c r="BK17" s="17">
        <v>0</v>
      </c>
      <c r="BL17" s="17"/>
      <c r="BM17" s="17">
        <v>0</v>
      </c>
      <c r="BN17" s="17">
        <v>2.16730819091378E-2</v>
      </c>
      <c r="BO17" s="17">
        <v>0</v>
      </c>
      <c r="BP17" s="17">
        <v>1.7734721322313102E-2</v>
      </c>
      <c r="BQ17" s="17">
        <v>0</v>
      </c>
      <c r="BR17" s="17">
        <v>0</v>
      </c>
      <c r="BS17" s="17"/>
      <c r="BT17" s="17">
        <v>1.54763857995941E-2</v>
      </c>
      <c r="BU17" s="17">
        <v>0</v>
      </c>
      <c r="BV17" s="17"/>
      <c r="BW17" s="17">
        <v>0</v>
      </c>
      <c r="BX17" s="17">
        <v>0</v>
      </c>
      <c r="BY17" s="17"/>
      <c r="BZ17" s="17">
        <v>8.8476528534324004E-3</v>
      </c>
      <c r="CA17" s="17">
        <v>7.1518735046950804E-3</v>
      </c>
      <c r="CB17" s="17" t="s">
        <v>131</v>
      </c>
      <c r="CC17" s="17"/>
      <c r="CD17" s="17">
        <v>0</v>
      </c>
      <c r="CE17" s="17">
        <v>4.0293389594753801E-2</v>
      </c>
      <c r="CF17" s="17">
        <v>0</v>
      </c>
      <c r="CG17" s="17"/>
      <c r="CH17" s="17">
        <v>0</v>
      </c>
      <c r="CI17" s="17">
        <v>4.0227947755973402E-2</v>
      </c>
      <c r="CJ17" s="17">
        <v>0</v>
      </c>
      <c r="CK17" s="17"/>
      <c r="CL17" s="17">
        <v>4.9276212935073097E-3</v>
      </c>
      <c r="CM17" s="17">
        <v>1.0737202083446499E-2</v>
      </c>
      <c r="CN17" s="17"/>
      <c r="CO17" s="17">
        <v>0</v>
      </c>
      <c r="CP17" s="17">
        <v>0</v>
      </c>
      <c r="CQ17" s="17">
        <v>0</v>
      </c>
      <c r="CR17" s="17">
        <v>3.5547059331631999E-2</v>
      </c>
    </row>
    <row r="18" spans="2:96" x14ac:dyDescent="0.25">
      <c r="B18" s="18" t="s">
        <v>151</v>
      </c>
      <c r="C18" s="17">
        <v>0.13276604580945001</v>
      </c>
      <c r="D18" s="17">
        <v>0.14990303583401701</v>
      </c>
      <c r="E18" s="17">
        <v>0.110354148948342</v>
      </c>
      <c r="F18" s="17"/>
      <c r="G18" s="17">
        <v>6.6255462161665904E-2</v>
      </c>
      <c r="H18" s="17">
        <v>0.20551899935609599</v>
      </c>
      <c r="I18" s="17">
        <v>0.184253919135318</v>
      </c>
      <c r="J18" s="17">
        <v>0.102493142732168</v>
      </c>
      <c r="K18" s="17">
        <v>8.8742562706142794E-2</v>
      </c>
      <c r="L18" s="17">
        <v>0.123049913327933</v>
      </c>
      <c r="M18" s="17"/>
      <c r="N18" s="17">
        <v>0.14412976648429399</v>
      </c>
      <c r="O18" s="17">
        <v>0.143480003241965</v>
      </c>
      <c r="P18" s="17">
        <v>0.14220330979493601</v>
      </c>
      <c r="Q18" s="17">
        <v>9.5284253233870506E-2</v>
      </c>
      <c r="R18" s="17"/>
      <c r="S18" s="17">
        <v>2.5629148168733299E-2</v>
      </c>
      <c r="T18" s="17">
        <v>1.9485896194118502E-2</v>
      </c>
      <c r="U18" s="17">
        <v>1.84299715046089E-2</v>
      </c>
      <c r="V18" s="17">
        <v>7.2960828294525201E-2</v>
      </c>
      <c r="W18" s="17">
        <v>0</v>
      </c>
      <c r="X18" s="17">
        <v>3.6577531185481203E-2</v>
      </c>
      <c r="Y18" s="17">
        <v>5.7916827286760897E-2</v>
      </c>
      <c r="Z18" s="17">
        <v>0</v>
      </c>
      <c r="AA18" s="17">
        <v>0.104426834922467</v>
      </c>
      <c r="AB18" s="17">
        <v>8.9265362224001901E-2</v>
      </c>
      <c r="AC18" s="17">
        <v>0.114441458580852</v>
      </c>
      <c r="AD18" s="17">
        <v>0.85171875652492601</v>
      </c>
      <c r="AE18" s="17"/>
      <c r="AF18" s="17">
        <v>8.2001465429188403E-2</v>
      </c>
      <c r="AG18" s="17">
        <v>8.33444809094539E-2</v>
      </c>
      <c r="AH18" s="17">
        <v>0</v>
      </c>
      <c r="AI18" s="17">
        <v>0.192736388025568</v>
      </c>
      <c r="AJ18" s="17">
        <v>0.139987723618615</v>
      </c>
      <c r="AK18" s="17"/>
      <c r="AL18" s="17">
        <v>0.1032857238888</v>
      </c>
      <c r="AM18" s="17">
        <v>8.5287133833844703E-2</v>
      </c>
      <c r="AN18" s="17">
        <v>3.64141431713495E-2</v>
      </c>
      <c r="AO18" s="17"/>
      <c r="AP18" s="17">
        <v>0.106826195661838</v>
      </c>
      <c r="AQ18" s="17">
        <v>0.20816607581388899</v>
      </c>
      <c r="AR18" s="17">
        <v>0.13269904902952101</v>
      </c>
      <c r="AS18" s="17">
        <v>0.128552648487362</v>
      </c>
      <c r="AT18" s="17">
        <v>0</v>
      </c>
      <c r="AU18" s="17"/>
      <c r="AV18" s="17">
        <v>1</v>
      </c>
      <c r="AW18" s="17">
        <v>4.2960211008154399E-2</v>
      </c>
      <c r="AX18" s="17">
        <v>0.113053454526888</v>
      </c>
      <c r="AY18" s="17">
        <v>0.17126866405387101</v>
      </c>
      <c r="AZ18" s="17">
        <v>0.10829229713814099</v>
      </c>
      <c r="BA18" s="17">
        <v>0.10143337060242</v>
      </c>
      <c r="BB18" s="17">
        <v>0.118718652010548</v>
      </c>
      <c r="BC18" s="17">
        <v>9.4237969899934104E-2</v>
      </c>
      <c r="BD18" s="17">
        <v>0.20587827961635899</v>
      </c>
      <c r="BE18" s="17">
        <v>0</v>
      </c>
      <c r="BF18" s="17">
        <v>0.165331587457689</v>
      </c>
      <c r="BG18" s="17">
        <v>0.16312840807953799</v>
      </c>
      <c r="BH18" s="17">
        <v>0.342075563109002</v>
      </c>
      <c r="BI18" s="17">
        <v>0.24255468139803199</v>
      </c>
      <c r="BJ18" s="17">
        <v>0</v>
      </c>
      <c r="BK18" s="17">
        <v>0.18594890822347299</v>
      </c>
      <c r="BL18" s="17"/>
      <c r="BM18" s="17">
        <v>0.13934809739020401</v>
      </c>
      <c r="BN18" s="17">
        <v>0.16193370720178801</v>
      </c>
      <c r="BO18" s="17">
        <v>0.16760042824025601</v>
      </c>
      <c r="BP18" s="17">
        <v>6.9288098569973103E-2</v>
      </c>
      <c r="BQ18" s="17">
        <v>0.122677834232805</v>
      </c>
      <c r="BR18" s="17">
        <v>0.11615918890983699</v>
      </c>
      <c r="BS18" s="17"/>
      <c r="BT18" s="17">
        <v>6.3493620965318201E-2</v>
      </c>
      <c r="BU18" s="17">
        <v>0.20820670687232301</v>
      </c>
      <c r="BV18" s="17"/>
      <c r="BW18" s="17">
        <v>0.10441819947584401</v>
      </c>
      <c r="BX18" s="17">
        <v>0.137179955339369</v>
      </c>
      <c r="BY18" s="17"/>
      <c r="BZ18" s="17">
        <v>0.142100267323538</v>
      </c>
      <c r="CA18" s="17">
        <v>0.12851026607645799</v>
      </c>
      <c r="CB18" s="17" t="s">
        <v>131</v>
      </c>
      <c r="CC18" s="17"/>
      <c r="CD18" s="17">
        <v>0.11210035750187999</v>
      </c>
      <c r="CE18" s="17">
        <v>0.28960302082869899</v>
      </c>
      <c r="CF18" s="17">
        <v>0</v>
      </c>
      <c r="CG18" s="17"/>
      <c r="CH18" s="17">
        <v>0.105717104487855</v>
      </c>
      <c r="CI18" s="17">
        <v>0.24173819442827499</v>
      </c>
      <c r="CJ18" s="17">
        <v>0.10148615937692899</v>
      </c>
      <c r="CK18" s="17"/>
      <c r="CL18" s="17">
        <v>8.7188018816164906E-2</v>
      </c>
      <c r="CM18" s="17">
        <v>0.17853756197807899</v>
      </c>
      <c r="CN18" s="17"/>
      <c r="CO18" s="17">
        <v>8.57052452112535E-2</v>
      </c>
      <c r="CP18" s="17">
        <v>0.146358615325274</v>
      </c>
      <c r="CQ18" s="17">
        <v>0.13050545617318501</v>
      </c>
      <c r="CR18" s="17">
        <v>0.13454428830814699</v>
      </c>
    </row>
    <row r="19" spans="2:96" x14ac:dyDescent="0.25">
      <c r="B19" s="18" t="s">
        <v>152</v>
      </c>
      <c r="C19" s="19">
        <v>2.5224640169982399E-2</v>
      </c>
      <c r="D19" s="19">
        <v>2.0673390044675801E-2</v>
      </c>
      <c r="E19" s="19">
        <v>3.0729411578997799E-2</v>
      </c>
      <c r="F19" s="19"/>
      <c r="G19" s="19">
        <v>6.3985593197556603E-2</v>
      </c>
      <c r="H19" s="19">
        <v>1.524766062685E-2</v>
      </c>
      <c r="I19" s="19">
        <v>4.2263573127563903E-2</v>
      </c>
      <c r="J19" s="19">
        <v>1.7136485839491799E-2</v>
      </c>
      <c r="K19" s="19">
        <v>0</v>
      </c>
      <c r="L19" s="19">
        <v>1.15534584807311E-2</v>
      </c>
      <c r="M19" s="19"/>
      <c r="N19" s="19">
        <v>1.96689898759034E-2</v>
      </c>
      <c r="O19" s="19">
        <v>2.3506416419285001E-2</v>
      </c>
      <c r="P19" s="19">
        <v>1.6408875432905499E-2</v>
      </c>
      <c r="Q19" s="19">
        <v>3.9671011514733297E-2</v>
      </c>
      <c r="R19" s="19"/>
      <c r="S19" s="19">
        <v>3.3130014087621999E-2</v>
      </c>
      <c r="T19" s="19">
        <v>2.2211422720424201E-2</v>
      </c>
      <c r="U19" s="19">
        <v>2.4139404685674298E-2</v>
      </c>
      <c r="V19" s="19">
        <v>0</v>
      </c>
      <c r="W19" s="19">
        <v>0</v>
      </c>
      <c r="X19" s="19">
        <v>9.3771336386629905E-2</v>
      </c>
      <c r="Y19" s="19">
        <v>0</v>
      </c>
      <c r="Z19" s="19">
        <v>0</v>
      </c>
      <c r="AA19" s="19">
        <v>4.4975088376764699E-2</v>
      </c>
      <c r="AB19" s="19">
        <v>0</v>
      </c>
      <c r="AC19" s="19">
        <v>4.5612983086698498E-2</v>
      </c>
      <c r="AD19" s="19">
        <v>2.6857951063106001E-2</v>
      </c>
      <c r="AE19" s="19"/>
      <c r="AF19" s="19">
        <v>0</v>
      </c>
      <c r="AG19" s="19">
        <v>0</v>
      </c>
      <c r="AH19" s="19">
        <v>0</v>
      </c>
      <c r="AI19" s="19">
        <v>0</v>
      </c>
      <c r="AJ19" s="19">
        <v>0.106419944187093</v>
      </c>
      <c r="AK19" s="19"/>
      <c r="AL19" s="19">
        <v>1.03897498082081E-2</v>
      </c>
      <c r="AM19" s="19">
        <v>1.8229703192554399E-2</v>
      </c>
      <c r="AN19" s="19">
        <v>0</v>
      </c>
      <c r="AO19" s="19"/>
      <c r="AP19" s="19">
        <v>6.0581769512246399E-2</v>
      </c>
      <c r="AQ19" s="19">
        <v>1.32292142309415E-2</v>
      </c>
      <c r="AR19" s="19">
        <v>1.8709200076519401E-2</v>
      </c>
      <c r="AS19" s="19">
        <v>2.1677552808196901E-2</v>
      </c>
      <c r="AT19" s="19">
        <v>0</v>
      </c>
      <c r="AU19" s="19"/>
      <c r="AV19" s="19">
        <v>0</v>
      </c>
      <c r="AW19" s="19">
        <v>6.5271966668434697E-2</v>
      </c>
      <c r="AX19" s="19">
        <v>9.3082940764285804E-2</v>
      </c>
      <c r="AY19" s="19">
        <v>3.3482979660668301E-2</v>
      </c>
      <c r="AZ19" s="19">
        <v>2.61098327441967E-2</v>
      </c>
      <c r="BA19" s="19">
        <v>2.3135627537258702E-2</v>
      </c>
      <c r="BB19" s="19">
        <v>0</v>
      </c>
      <c r="BC19" s="19">
        <v>0</v>
      </c>
      <c r="BD19" s="19">
        <v>0</v>
      </c>
      <c r="BE19" s="19">
        <v>0</v>
      </c>
      <c r="BF19" s="19">
        <v>0</v>
      </c>
      <c r="BG19" s="19">
        <v>0</v>
      </c>
      <c r="BH19" s="19">
        <v>0</v>
      </c>
      <c r="BI19" s="19">
        <v>0</v>
      </c>
      <c r="BJ19" s="19">
        <v>0</v>
      </c>
      <c r="BK19" s="19">
        <v>7.1301729888425494E-2</v>
      </c>
      <c r="BL19" s="19"/>
      <c r="BM19" s="19">
        <v>2.3633889840877699E-2</v>
      </c>
      <c r="BN19" s="19">
        <v>3.6463933861590699E-2</v>
      </c>
      <c r="BO19" s="19">
        <v>2.23689680929644E-2</v>
      </c>
      <c r="BP19" s="19">
        <v>0</v>
      </c>
      <c r="BQ19" s="19">
        <v>2.3102985923724201E-2</v>
      </c>
      <c r="BR19" s="19">
        <v>4.2109806280776603E-2</v>
      </c>
      <c r="BS19" s="19"/>
      <c r="BT19" s="19">
        <v>2.43863865004245E-2</v>
      </c>
      <c r="BU19" s="19">
        <v>2.6977552365490601E-2</v>
      </c>
      <c r="BV19" s="19"/>
      <c r="BW19" s="19">
        <v>4.12808179596416E-2</v>
      </c>
      <c r="BX19" s="19">
        <v>1.8732656425943101E-2</v>
      </c>
      <c r="BY19" s="19"/>
      <c r="BZ19" s="19">
        <v>3.4810456357945101E-2</v>
      </c>
      <c r="CA19" s="19">
        <v>2.0854150119436601E-2</v>
      </c>
      <c r="CB19" s="19" t="s">
        <v>131</v>
      </c>
      <c r="CC19" s="19"/>
      <c r="CD19" s="19">
        <v>4.0000489090356299E-2</v>
      </c>
      <c r="CE19" s="19">
        <v>4.2694286261277498E-2</v>
      </c>
      <c r="CF19" s="19">
        <v>0</v>
      </c>
      <c r="CG19" s="19"/>
      <c r="CH19" s="19">
        <v>2.5663454105100101E-2</v>
      </c>
      <c r="CI19" s="19">
        <v>1.5227321299121001E-2</v>
      </c>
      <c r="CJ19" s="19">
        <v>3.7469954586813001E-2</v>
      </c>
      <c r="CK19" s="19"/>
      <c r="CL19" s="19">
        <v>2.5298852761725901E-2</v>
      </c>
      <c r="CM19" s="19">
        <v>1.1064807388464101E-2</v>
      </c>
      <c r="CN19" s="19"/>
      <c r="CO19" s="19">
        <v>3.6693597654424398E-2</v>
      </c>
      <c r="CP19" s="19">
        <v>1.51305313528587E-2</v>
      </c>
      <c r="CQ19" s="19">
        <v>2.4759012723256198E-2</v>
      </c>
      <c r="CR19" s="19">
        <v>3.67364888803485E-2</v>
      </c>
    </row>
    <row r="20" spans="2:96" x14ac:dyDescent="0.25">
      <c r="B20" s="16" t="s">
        <v>168</v>
      </c>
      <c r="C20" t="s">
        <v>135</v>
      </c>
    </row>
    <row r="21" spans="2:96" x14ac:dyDescent="0.25">
      <c r="B21" t="s">
        <v>124</v>
      </c>
    </row>
    <row r="22" spans="2:96" x14ac:dyDescent="0.25">
      <c r="B22" t="s">
        <v>125</v>
      </c>
    </row>
    <row r="24" spans="2:96" x14ac:dyDescent="0.25">
      <c r="B24"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CR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169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1737</v>
      </c>
      <c r="D7" s="10">
        <v>841</v>
      </c>
      <c r="E7" s="10">
        <v>891</v>
      </c>
      <c r="F7" s="10"/>
      <c r="G7" s="10">
        <v>179</v>
      </c>
      <c r="H7" s="10">
        <v>220</v>
      </c>
      <c r="I7" s="10">
        <v>307</v>
      </c>
      <c r="J7" s="10">
        <v>324</v>
      </c>
      <c r="K7" s="10">
        <v>279</v>
      </c>
      <c r="L7" s="10">
        <v>428</v>
      </c>
      <c r="M7" s="10"/>
      <c r="N7" s="10">
        <v>496</v>
      </c>
      <c r="O7" s="10">
        <v>477</v>
      </c>
      <c r="P7" s="10">
        <v>359</v>
      </c>
      <c r="Q7" s="10">
        <v>401</v>
      </c>
      <c r="R7" s="10"/>
      <c r="S7" s="10">
        <v>226</v>
      </c>
      <c r="T7" s="10">
        <v>234</v>
      </c>
      <c r="U7" s="10">
        <v>150</v>
      </c>
      <c r="V7" s="10">
        <v>165</v>
      </c>
      <c r="W7" s="10">
        <v>125</v>
      </c>
      <c r="X7" s="10">
        <v>151</v>
      </c>
      <c r="Y7" s="10">
        <v>147</v>
      </c>
      <c r="Z7" s="10">
        <v>69</v>
      </c>
      <c r="AA7" s="10">
        <v>189</v>
      </c>
      <c r="AB7" s="10">
        <v>158</v>
      </c>
      <c r="AC7" s="10">
        <v>81</v>
      </c>
      <c r="AD7" s="10">
        <v>42</v>
      </c>
      <c r="AE7" s="10"/>
      <c r="AF7" s="10">
        <v>684</v>
      </c>
      <c r="AG7" s="10">
        <v>481</v>
      </c>
      <c r="AH7" s="10">
        <v>102</v>
      </c>
      <c r="AI7" s="10">
        <v>24</v>
      </c>
      <c r="AJ7" s="10">
        <v>214</v>
      </c>
      <c r="AK7" s="10"/>
      <c r="AL7" s="10">
        <v>408</v>
      </c>
      <c r="AM7" s="10">
        <v>582</v>
      </c>
      <c r="AN7" s="10">
        <v>130</v>
      </c>
      <c r="AO7" s="10"/>
      <c r="AP7" s="10">
        <v>416</v>
      </c>
      <c r="AQ7" s="10">
        <v>390</v>
      </c>
      <c r="AR7" s="10">
        <v>439</v>
      </c>
      <c r="AS7" s="10">
        <v>177</v>
      </c>
      <c r="AT7" s="10">
        <v>30</v>
      </c>
      <c r="AU7" s="10"/>
      <c r="AV7" s="10">
        <v>4</v>
      </c>
      <c r="AW7" s="10">
        <v>68</v>
      </c>
      <c r="AX7" s="10">
        <v>130</v>
      </c>
      <c r="AY7" s="10">
        <v>125</v>
      </c>
      <c r="AZ7" s="10">
        <v>170</v>
      </c>
      <c r="BA7" s="10">
        <v>202</v>
      </c>
      <c r="BB7" s="10">
        <v>173</v>
      </c>
      <c r="BC7" s="10">
        <v>134</v>
      </c>
      <c r="BD7" s="10">
        <v>131</v>
      </c>
      <c r="BE7" s="10">
        <v>89</v>
      </c>
      <c r="BF7" s="10">
        <v>131</v>
      </c>
      <c r="BG7" s="10">
        <v>92</v>
      </c>
      <c r="BH7" s="10">
        <v>68</v>
      </c>
      <c r="BI7" s="10">
        <v>47</v>
      </c>
      <c r="BJ7" s="10">
        <v>39</v>
      </c>
      <c r="BK7" s="10">
        <v>60</v>
      </c>
      <c r="BL7" s="10"/>
      <c r="BM7" s="10">
        <v>345</v>
      </c>
      <c r="BN7" s="10">
        <v>519</v>
      </c>
      <c r="BO7" s="10">
        <v>227</v>
      </c>
      <c r="BP7" s="10">
        <v>356</v>
      </c>
      <c r="BQ7" s="10">
        <v>191</v>
      </c>
      <c r="BR7" s="10">
        <v>99</v>
      </c>
      <c r="BS7" s="10"/>
      <c r="BT7" s="10">
        <v>1023</v>
      </c>
      <c r="BU7" s="10">
        <v>697</v>
      </c>
      <c r="BV7" s="10"/>
      <c r="BW7" s="10">
        <v>629</v>
      </c>
      <c r="BX7" s="10">
        <v>712</v>
      </c>
      <c r="BY7" s="10"/>
      <c r="BZ7" s="10">
        <v>1468</v>
      </c>
      <c r="CA7" s="10">
        <v>269</v>
      </c>
      <c r="CB7" s="10" t="s">
        <v>130</v>
      </c>
      <c r="CC7" s="10"/>
      <c r="CD7" s="10">
        <v>1198</v>
      </c>
      <c r="CE7" s="10">
        <v>152</v>
      </c>
      <c r="CF7" s="10">
        <v>99</v>
      </c>
      <c r="CG7" s="10"/>
      <c r="CH7" s="10">
        <v>1376</v>
      </c>
      <c r="CI7" s="10">
        <v>200</v>
      </c>
      <c r="CJ7" s="10">
        <v>140</v>
      </c>
      <c r="CK7" s="10"/>
      <c r="CL7" s="10">
        <v>897</v>
      </c>
      <c r="CM7" s="10">
        <v>786</v>
      </c>
      <c r="CN7" s="10"/>
      <c r="CO7" s="10">
        <v>110</v>
      </c>
      <c r="CP7" s="10">
        <v>653</v>
      </c>
      <c r="CQ7" s="10">
        <v>650</v>
      </c>
      <c r="CR7" s="10">
        <v>324</v>
      </c>
    </row>
    <row r="8" spans="2:96" ht="30" customHeight="1" x14ac:dyDescent="0.25">
      <c r="B8" s="11" t="s">
        <v>20</v>
      </c>
      <c r="C8" s="11">
        <v>1726</v>
      </c>
      <c r="D8" s="11">
        <v>844</v>
      </c>
      <c r="E8" s="11">
        <v>877</v>
      </c>
      <c r="F8" s="11"/>
      <c r="G8" s="11">
        <v>221</v>
      </c>
      <c r="H8" s="11">
        <v>286</v>
      </c>
      <c r="I8" s="11">
        <v>294</v>
      </c>
      <c r="J8" s="11">
        <v>300</v>
      </c>
      <c r="K8" s="11">
        <v>246</v>
      </c>
      <c r="L8" s="11">
        <v>379</v>
      </c>
      <c r="M8" s="11"/>
      <c r="N8" s="11">
        <v>466</v>
      </c>
      <c r="O8" s="11">
        <v>452</v>
      </c>
      <c r="P8" s="11">
        <v>377</v>
      </c>
      <c r="Q8" s="11">
        <v>428</v>
      </c>
      <c r="R8" s="11"/>
      <c r="S8" s="11">
        <v>236</v>
      </c>
      <c r="T8" s="11">
        <v>224</v>
      </c>
      <c r="U8" s="11">
        <v>142</v>
      </c>
      <c r="V8" s="11">
        <v>158</v>
      </c>
      <c r="W8" s="11">
        <v>121</v>
      </c>
      <c r="X8" s="11">
        <v>153</v>
      </c>
      <c r="Y8" s="11">
        <v>139</v>
      </c>
      <c r="Z8" s="11">
        <v>69</v>
      </c>
      <c r="AA8" s="11">
        <v>186</v>
      </c>
      <c r="AB8" s="11">
        <v>157</v>
      </c>
      <c r="AC8" s="11">
        <v>90</v>
      </c>
      <c r="AD8" s="11">
        <v>49</v>
      </c>
      <c r="AE8" s="11"/>
      <c r="AF8" s="11">
        <v>649</v>
      </c>
      <c r="AG8" s="11">
        <v>490</v>
      </c>
      <c r="AH8" s="11">
        <v>95</v>
      </c>
      <c r="AI8" s="11">
        <v>24</v>
      </c>
      <c r="AJ8" s="11">
        <v>220</v>
      </c>
      <c r="AK8" s="11"/>
      <c r="AL8" s="11">
        <v>392</v>
      </c>
      <c r="AM8" s="11">
        <v>591</v>
      </c>
      <c r="AN8" s="11">
        <v>126</v>
      </c>
      <c r="AO8" s="11"/>
      <c r="AP8" s="11">
        <v>406</v>
      </c>
      <c r="AQ8" s="11">
        <v>395</v>
      </c>
      <c r="AR8" s="11">
        <v>446</v>
      </c>
      <c r="AS8" s="11">
        <v>178</v>
      </c>
      <c r="AT8" s="11">
        <v>29</v>
      </c>
      <c r="AU8" s="11"/>
      <c r="AV8" s="11">
        <v>4</v>
      </c>
      <c r="AW8" s="11">
        <v>71</v>
      </c>
      <c r="AX8" s="11">
        <v>131</v>
      </c>
      <c r="AY8" s="11">
        <v>126</v>
      </c>
      <c r="AZ8" s="11">
        <v>176</v>
      </c>
      <c r="BA8" s="11">
        <v>199</v>
      </c>
      <c r="BB8" s="11">
        <v>173</v>
      </c>
      <c r="BC8" s="11">
        <v>131</v>
      </c>
      <c r="BD8" s="11">
        <v>127</v>
      </c>
      <c r="BE8" s="11">
        <v>87</v>
      </c>
      <c r="BF8" s="11">
        <v>130</v>
      </c>
      <c r="BG8" s="11">
        <v>90</v>
      </c>
      <c r="BH8" s="11">
        <v>68</v>
      </c>
      <c r="BI8" s="11">
        <v>45</v>
      </c>
      <c r="BJ8" s="11">
        <v>41</v>
      </c>
      <c r="BK8" s="11">
        <v>58</v>
      </c>
      <c r="BL8" s="11"/>
      <c r="BM8" s="11">
        <v>368</v>
      </c>
      <c r="BN8" s="11">
        <v>502</v>
      </c>
      <c r="BO8" s="11">
        <v>235</v>
      </c>
      <c r="BP8" s="11">
        <v>345</v>
      </c>
      <c r="BQ8" s="11">
        <v>177</v>
      </c>
      <c r="BR8" s="11">
        <v>100</v>
      </c>
      <c r="BS8" s="11"/>
      <c r="BT8" s="11">
        <v>1019</v>
      </c>
      <c r="BU8" s="11">
        <v>687</v>
      </c>
      <c r="BV8" s="11"/>
      <c r="BW8" s="11">
        <v>632</v>
      </c>
      <c r="BX8" s="11">
        <v>692</v>
      </c>
      <c r="BY8" s="11"/>
      <c r="BZ8" s="11">
        <v>1455</v>
      </c>
      <c r="CA8" s="11">
        <v>271</v>
      </c>
      <c r="CB8" s="11" t="s">
        <v>130</v>
      </c>
      <c r="CC8" s="11"/>
      <c r="CD8" s="11">
        <v>1170</v>
      </c>
      <c r="CE8" s="11">
        <v>167</v>
      </c>
      <c r="CF8" s="11">
        <v>100</v>
      </c>
      <c r="CG8" s="11"/>
      <c r="CH8" s="11">
        <v>1344</v>
      </c>
      <c r="CI8" s="11">
        <v>217</v>
      </c>
      <c r="CJ8" s="11">
        <v>144</v>
      </c>
      <c r="CK8" s="11"/>
      <c r="CL8" s="11">
        <v>875</v>
      </c>
      <c r="CM8" s="11">
        <v>796</v>
      </c>
      <c r="CN8" s="11"/>
      <c r="CO8" s="11">
        <v>114</v>
      </c>
      <c r="CP8" s="11">
        <v>638</v>
      </c>
      <c r="CQ8" s="11">
        <v>642</v>
      </c>
      <c r="CR8" s="11">
        <v>331</v>
      </c>
    </row>
    <row r="9" spans="2:96" x14ac:dyDescent="0.25">
      <c r="B9" s="18" t="s">
        <v>154</v>
      </c>
      <c r="C9" s="17">
        <v>0.105283667730007</v>
      </c>
      <c r="D9" s="17">
        <v>8.5294913834763703E-2</v>
      </c>
      <c r="E9" s="17">
        <v>0.125124819759724</v>
      </c>
      <c r="F9" s="17"/>
      <c r="G9" s="17">
        <v>0.167096895385694</v>
      </c>
      <c r="H9" s="17">
        <v>0.13291441717826899</v>
      </c>
      <c r="I9" s="17">
        <v>0.105290986974358</v>
      </c>
      <c r="J9" s="17">
        <v>9.8693839538081293E-2</v>
      </c>
      <c r="K9" s="17">
        <v>8.2696317116155701E-2</v>
      </c>
      <c r="L9" s="17">
        <v>6.8192081125824797E-2</v>
      </c>
      <c r="M9" s="17"/>
      <c r="N9" s="17">
        <v>8.7208631296548003E-2</v>
      </c>
      <c r="O9" s="17">
        <v>0.114194554101907</v>
      </c>
      <c r="P9" s="17">
        <v>9.71118808866063E-2</v>
      </c>
      <c r="Q9" s="17">
        <v>0.123657098565138</v>
      </c>
      <c r="R9" s="17"/>
      <c r="S9" s="17">
        <v>7.3050095792345504E-2</v>
      </c>
      <c r="T9" s="17">
        <v>9.8948952876520904E-2</v>
      </c>
      <c r="U9" s="17">
        <v>0.12546665331886001</v>
      </c>
      <c r="V9" s="17">
        <v>0.10227410133899199</v>
      </c>
      <c r="W9" s="17">
        <v>0.14668342379723401</v>
      </c>
      <c r="X9" s="17">
        <v>0.115318360745574</v>
      </c>
      <c r="Y9" s="17">
        <v>8.9335359559941305E-2</v>
      </c>
      <c r="Z9" s="17">
        <v>0.109195079572855</v>
      </c>
      <c r="AA9" s="17">
        <v>6.7134115343596604E-2</v>
      </c>
      <c r="AB9" s="17">
        <v>0.14610438645076701</v>
      </c>
      <c r="AC9" s="17">
        <v>0.118619738704785</v>
      </c>
      <c r="AD9" s="17">
        <v>0.13655352702689799</v>
      </c>
      <c r="AE9" s="17"/>
      <c r="AF9" s="17">
        <v>6.9122641413670402E-2</v>
      </c>
      <c r="AG9" s="17">
        <v>9.5776243474936504E-2</v>
      </c>
      <c r="AH9" s="17">
        <v>0.11621546051745001</v>
      </c>
      <c r="AI9" s="17">
        <v>0.167167056569756</v>
      </c>
      <c r="AJ9" s="17">
        <v>0.161609939422032</v>
      </c>
      <c r="AK9" s="17"/>
      <c r="AL9" s="17">
        <v>7.8818771283892905E-2</v>
      </c>
      <c r="AM9" s="17">
        <v>0.10141139949601401</v>
      </c>
      <c r="AN9" s="17">
        <v>0.15076651158374399</v>
      </c>
      <c r="AO9" s="17"/>
      <c r="AP9" s="17">
        <v>0.10065798561303101</v>
      </c>
      <c r="AQ9" s="17">
        <v>0.121977365738953</v>
      </c>
      <c r="AR9" s="17">
        <v>0.129510321554654</v>
      </c>
      <c r="AS9" s="17">
        <v>9.3204721283676698E-2</v>
      </c>
      <c r="AT9" s="17">
        <v>5.9797061549431901E-2</v>
      </c>
      <c r="AU9" s="17"/>
      <c r="AV9" s="17">
        <v>0</v>
      </c>
      <c r="AW9" s="17">
        <v>0.158155039865188</v>
      </c>
      <c r="AX9" s="17">
        <v>0.108223793925685</v>
      </c>
      <c r="AY9" s="17">
        <v>0.14386043809486601</v>
      </c>
      <c r="AZ9" s="17">
        <v>9.8934419102987003E-2</v>
      </c>
      <c r="BA9" s="17">
        <v>0.10316486625186599</v>
      </c>
      <c r="BB9" s="17">
        <v>0.10940930458851</v>
      </c>
      <c r="BC9" s="17">
        <v>0.17710085804829501</v>
      </c>
      <c r="BD9" s="17">
        <v>8.9345342480985995E-2</v>
      </c>
      <c r="BE9" s="17">
        <v>7.3150557482754994E-2</v>
      </c>
      <c r="BF9" s="17">
        <v>5.8891888226151698E-2</v>
      </c>
      <c r="BG9" s="17">
        <v>8.2444188070340305E-2</v>
      </c>
      <c r="BH9" s="17">
        <v>0.10550328760255701</v>
      </c>
      <c r="BI9" s="17">
        <v>0.14589229776422999</v>
      </c>
      <c r="BJ9" s="17">
        <v>8.7889530431467799E-2</v>
      </c>
      <c r="BK9" s="17">
        <v>4.5171080563611E-2</v>
      </c>
      <c r="BL9" s="17"/>
      <c r="BM9" s="17">
        <v>0.126544387261561</v>
      </c>
      <c r="BN9" s="17">
        <v>8.0627613736988998E-2</v>
      </c>
      <c r="BO9" s="17">
        <v>0.10795492122544501</v>
      </c>
      <c r="BP9" s="17">
        <v>0.115694243475767</v>
      </c>
      <c r="BQ9" s="17">
        <v>9.5358636964934795E-2</v>
      </c>
      <c r="BR9" s="17">
        <v>0.12630120112497401</v>
      </c>
      <c r="BS9" s="17"/>
      <c r="BT9" s="17">
        <v>9.8886303117173502E-2</v>
      </c>
      <c r="BU9" s="17">
        <v>0.11393269289494</v>
      </c>
      <c r="BV9" s="17"/>
      <c r="BW9" s="17">
        <v>6.0864601544721703E-2</v>
      </c>
      <c r="BX9" s="17">
        <v>0.113320354677222</v>
      </c>
      <c r="BY9" s="17"/>
      <c r="BZ9" s="17">
        <v>9.4145177724878196E-2</v>
      </c>
      <c r="CA9" s="17">
        <v>0.165061991658598</v>
      </c>
      <c r="CB9" s="17" t="s">
        <v>131</v>
      </c>
      <c r="CC9" s="17"/>
      <c r="CD9" s="17">
        <v>8.7124781932561901E-2</v>
      </c>
      <c r="CE9" s="17">
        <v>0.13808246683674999</v>
      </c>
      <c r="CF9" s="17">
        <v>7.4413076325131305E-2</v>
      </c>
      <c r="CG9" s="17"/>
      <c r="CH9" s="17">
        <v>9.7502586946055694E-2</v>
      </c>
      <c r="CI9" s="17">
        <v>0.124778456326865</v>
      </c>
      <c r="CJ9" s="17">
        <v>0.13345503658136901</v>
      </c>
      <c r="CK9" s="17"/>
      <c r="CL9" s="17">
        <v>0.15141800582887199</v>
      </c>
      <c r="CM9" s="17">
        <v>4.9318490035974299E-2</v>
      </c>
      <c r="CN9" s="17"/>
      <c r="CO9" s="17">
        <v>8.3320739391938695E-2</v>
      </c>
      <c r="CP9" s="17">
        <v>7.8553457557421505E-2</v>
      </c>
      <c r="CQ9" s="17">
        <v>0.115640381809511</v>
      </c>
      <c r="CR9" s="17">
        <v>0.14434604779875901</v>
      </c>
    </row>
    <row r="10" spans="2:96" x14ac:dyDescent="0.25">
      <c r="B10" s="18" t="s">
        <v>155</v>
      </c>
      <c r="C10" s="17">
        <v>0.28186745187607998</v>
      </c>
      <c r="D10" s="17">
        <v>0.28018185737414603</v>
      </c>
      <c r="E10" s="17">
        <v>0.28386478479159599</v>
      </c>
      <c r="F10" s="17"/>
      <c r="G10" s="17">
        <v>0.35049430886768002</v>
      </c>
      <c r="H10" s="17">
        <v>0.35277223905226501</v>
      </c>
      <c r="I10" s="17">
        <v>0.27783828172210401</v>
      </c>
      <c r="J10" s="17">
        <v>0.23995124683779001</v>
      </c>
      <c r="K10" s="17">
        <v>0.18697129454463801</v>
      </c>
      <c r="L10" s="17">
        <v>0.286199984499585</v>
      </c>
      <c r="M10" s="17"/>
      <c r="N10" s="17">
        <v>0.30670124660488302</v>
      </c>
      <c r="O10" s="17">
        <v>0.28284792883478599</v>
      </c>
      <c r="P10" s="17">
        <v>0.26751576499477098</v>
      </c>
      <c r="Q10" s="17">
        <v>0.266727959376306</v>
      </c>
      <c r="R10" s="17"/>
      <c r="S10" s="17">
        <v>0.27715501138859799</v>
      </c>
      <c r="T10" s="17">
        <v>0.31457074477896901</v>
      </c>
      <c r="U10" s="17">
        <v>0.31931597958948998</v>
      </c>
      <c r="V10" s="17">
        <v>0.23437015412409401</v>
      </c>
      <c r="W10" s="17">
        <v>0.31821163252163098</v>
      </c>
      <c r="X10" s="17">
        <v>0.25807916137666997</v>
      </c>
      <c r="Y10" s="17">
        <v>0.23476357909144499</v>
      </c>
      <c r="Z10" s="17">
        <v>0.29568599656100097</v>
      </c>
      <c r="AA10" s="17">
        <v>0.30070245498874398</v>
      </c>
      <c r="AB10" s="17">
        <v>0.25512258554357398</v>
      </c>
      <c r="AC10" s="17">
        <v>0.38050497886567902</v>
      </c>
      <c r="AD10" s="17">
        <v>0.13371356241795501</v>
      </c>
      <c r="AE10" s="17"/>
      <c r="AF10" s="17">
        <v>0.270343334022005</v>
      </c>
      <c r="AG10" s="17">
        <v>0.31471969692223001</v>
      </c>
      <c r="AH10" s="17">
        <v>0.33180951935184799</v>
      </c>
      <c r="AI10" s="17">
        <v>0.16101489288108001</v>
      </c>
      <c r="AJ10" s="17">
        <v>0.26771501569749501</v>
      </c>
      <c r="AK10" s="17"/>
      <c r="AL10" s="17">
        <v>0.25915694135175099</v>
      </c>
      <c r="AM10" s="17">
        <v>0.28022028683927502</v>
      </c>
      <c r="AN10" s="17">
        <v>0.32617879525953097</v>
      </c>
      <c r="AO10" s="17"/>
      <c r="AP10" s="17">
        <v>0.25111097716976399</v>
      </c>
      <c r="AQ10" s="17">
        <v>0.254867926783379</v>
      </c>
      <c r="AR10" s="17">
        <v>0.33067557543354897</v>
      </c>
      <c r="AS10" s="17">
        <v>0.34488595306271602</v>
      </c>
      <c r="AT10" s="17">
        <v>0.23524475018247901</v>
      </c>
      <c r="AU10" s="17"/>
      <c r="AV10" s="17">
        <v>0.37837186515489701</v>
      </c>
      <c r="AW10" s="17">
        <v>0.21406140723889799</v>
      </c>
      <c r="AX10" s="17">
        <v>0.286302226367456</v>
      </c>
      <c r="AY10" s="17">
        <v>0.28940569047881598</v>
      </c>
      <c r="AZ10" s="17">
        <v>0.25001736266789298</v>
      </c>
      <c r="BA10" s="17">
        <v>0.29394311742577101</v>
      </c>
      <c r="BB10" s="17">
        <v>0.27114987784151401</v>
      </c>
      <c r="BC10" s="17">
        <v>0.23001613444673</v>
      </c>
      <c r="BD10" s="17">
        <v>0.311945215186967</v>
      </c>
      <c r="BE10" s="17">
        <v>0.30514891496882302</v>
      </c>
      <c r="BF10" s="17">
        <v>0.34967384569543802</v>
      </c>
      <c r="BG10" s="17">
        <v>0.35802502226279598</v>
      </c>
      <c r="BH10" s="17">
        <v>0.23347664625693501</v>
      </c>
      <c r="BI10" s="17">
        <v>0.220501829123917</v>
      </c>
      <c r="BJ10" s="17">
        <v>0.37167823453207199</v>
      </c>
      <c r="BK10" s="17">
        <v>0.25307324064419101</v>
      </c>
      <c r="BL10" s="17"/>
      <c r="BM10" s="17">
        <v>0.28140062030067198</v>
      </c>
      <c r="BN10" s="17">
        <v>0.257920398844114</v>
      </c>
      <c r="BO10" s="17">
        <v>0.31697627583250898</v>
      </c>
      <c r="BP10" s="17">
        <v>0.290904761048496</v>
      </c>
      <c r="BQ10" s="17">
        <v>0.27381868984680802</v>
      </c>
      <c r="BR10" s="17">
        <v>0.30427879101678901</v>
      </c>
      <c r="BS10" s="17"/>
      <c r="BT10" s="17">
        <v>0.29235776560300503</v>
      </c>
      <c r="BU10" s="17">
        <v>0.262033477947199</v>
      </c>
      <c r="BV10" s="17"/>
      <c r="BW10" s="17">
        <v>0.28808949249949201</v>
      </c>
      <c r="BX10" s="17">
        <v>0.27975501223862698</v>
      </c>
      <c r="BY10" s="17"/>
      <c r="BZ10" s="17">
        <v>0.27587674118593702</v>
      </c>
      <c r="CA10" s="17">
        <v>0.31401854632720799</v>
      </c>
      <c r="CB10" s="17" t="s">
        <v>131</v>
      </c>
      <c r="CC10" s="17"/>
      <c r="CD10" s="17">
        <v>0.29089226463965001</v>
      </c>
      <c r="CE10" s="17">
        <v>0.192046579478032</v>
      </c>
      <c r="CF10" s="17">
        <v>0.27310137685856101</v>
      </c>
      <c r="CG10" s="17"/>
      <c r="CH10" s="17">
        <v>0.301324267192983</v>
      </c>
      <c r="CI10" s="17">
        <v>0.211284291790409</v>
      </c>
      <c r="CJ10" s="17">
        <v>0.22865366668154</v>
      </c>
      <c r="CK10" s="17"/>
      <c r="CL10" s="17">
        <v>0.39491081802524503</v>
      </c>
      <c r="CM10" s="17">
        <v>0.15477642542994199</v>
      </c>
      <c r="CN10" s="17"/>
      <c r="CO10" s="17">
        <v>0.34857083204674999</v>
      </c>
      <c r="CP10" s="17">
        <v>0.28248712953166499</v>
      </c>
      <c r="CQ10" s="17">
        <v>0.26700024786476001</v>
      </c>
      <c r="CR10" s="17">
        <v>0.286457745497046</v>
      </c>
    </row>
    <row r="11" spans="2:96" x14ac:dyDescent="0.25">
      <c r="B11" s="18" t="s">
        <v>156</v>
      </c>
      <c r="C11" s="17">
        <v>0.28679030662044802</v>
      </c>
      <c r="D11" s="17">
        <v>0.32310321912641299</v>
      </c>
      <c r="E11" s="17">
        <v>0.25127440373127302</v>
      </c>
      <c r="F11" s="17"/>
      <c r="G11" s="17">
        <v>0.28975818850031099</v>
      </c>
      <c r="H11" s="17">
        <v>0.26804740465362198</v>
      </c>
      <c r="I11" s="17">
        <v>0.30906058657482</v>
      </c>
      <c r="J11" s="17">
        <v>0.31552694031922202</v>
      </c>
      <c r="K11" s="17">
        <v>0.28117803576018202</v>
      </c>
      <c r="L11" s="17">
        <v>0.26282175820750697</v>
      </c>
      <c r="M11" s="17"/>
      <c r="N11" s="17">
        <v>0.32046274218552601</v>
      </c>
      <c r="O11" s="17">
        <v>0.27054781025268299</v>
      </c>
      <c r="P11" s="17">
        <v>0.28400798790841902</v>
      </c>
      <c r="Q11" s="17">
        <v>0.26788815271766298</v>
      </c>
      <c r="R11" s="17"/>
      <c r="S11" s="17">
        <v>0.29426824195739498</v>
      </c>
      <c r="T11" s="17">
        <v>0.31032698194296798</v>
      </c>
      <c r="U11" s="17">
        <v>0.25678767550050702</v>
      </c>
      <c r="V11" s="17">
        <v>0.329119959402977</v>
      </c>
      <c r="W11" s="17">
        <v>0.20333870126680201</v>
      </c>
      <c r="X11" s="17">
        <v>0.29952058769273598</v>
      </c>
      <c r="Y11" s="17">
        <v>0.35311055066388602</v>
      </c>
      <c r="Z11" s="17">
        <v>0.311432965945795</v>
      </c>
      <c r="AA11" s="17">
        <v>0.28165554141069599</v>
      </c>
      <c r="AB11" s="17">
        <v>0.25832911051232799</v>
      </c>
      <c r="AC11" s="17">
        <v>0.27356368693559002</v>
      </c>
      <c r="AD11" s="17">
        <v>0.17227335351404999</v>
      </c>
      <c r="AE11" s="17"/>
      <c r="AF11" s="17">
        <v>0.33183445090681601</v>
      </c>
      <c r="AG11" s="17">
        <v>0.27104301084988702</v>
      </c>
      <c r="AH11" s="17">
        <v>0.24322706372613601</v>
      </c>
      <c r="AI11" s="17">
        <v>0.21014676166062801</v>
      </c>
      <c r="AJ11" s="17">
        <v>0.23734367252924299</v>
      </c>
      <c r="AK11" s="17"/>
      <c r="AL11" s="17">
        <v>0.31464267873291901</v>
      </c>
      <c r="AM11" s="17">
        <v>0.29575954220190098</v>
      </c>
      <c r="AN11" s="17">
        <v>0.25393294096755897</v>
      </c>
      <c r="AO11" s="17"/>
      <c r="AP11" s="17">
        <v>0.273998106441733</v>
      </c>
      <c r="AQ11" s="17">
        <v>0.274434325789011</v>
      </c>
      <c r="AR11" s="17">
        <v>0.29103536587280598</v>
      </c>
      <c r="AS11" s="17">
        <v>0.310158427659182</v>
      </c>
      <c r="AT11" s="17">
        <v>0.381014140981558</v>
      </c>
      <c r="AU11" s="17"/>
      <c r="AV11" s="17">
        <v>0</v>
      </c>
      <c r="AW11" s="17">
        <v>0.18150351943083301</v>
      </c>
      <c r="AX11" s="17">
        <v>0.28400862704161001</v>
      </c>
      <c r="AY11" s="17">
        <v>0.23554395703612999</v>
      </c>
      <c r="AZ11" s="17">
        <v>0.26636537231185198</v>
      </c>
      <c r="BA11" s="17">
        <v>0.224955707483071</v>
      </c>
      <c r="BB11" s="17">
        <v>0.28944380584275697</v>
      </c>
      <c r="BC11" s="17">
        <v>0.30972756043985</v>
      </c>
      <c r="BD11" s="17">
        <v>0.28856936435605102</v>
      </c>
      <c r="BE11" s="17">
        <v>0.40435322374181698</v>
      </c>
      <c r="BF11" s="17">
        <v>0.29557467330592901</v>
      </c>
      <c r="BG11" s="17">
        <v>0.34438129639121001</v>
      </c>
      <c r="BH11" s="17">
        <v>0.305916735503245</v>
      </c>
      <c r="BI11" s="17">
        <v>0.43129034056065801</v>
      </c>
      <c r="BJ11" s="17">
        <v>0.37838616633150002</v>
      </c>
      <c r="BK11" s="17">
        <v>0.313906347211311</v>
      </c>
      <c r="BL11" s="17"/>
      <c r="BM11" s="17">
        <v>0.24268097892149501</v>
      </c>
      <c r="BN11" s="17">
        <v>0.33226144083632397</v>
      </c>
      <c r="BO11" s="17">
        <v>0.28136416752458898</v>
      </c>
      <c r="BP11" s="17">
        <v>0.27432954301896301</v>
      </c>
      <c r="BQ11" s="17">
        <v>0.293078605986336</v>
      </c>
      <c r="BR11" s="17">
        <v>0.26524117181886597</v>
      </c>
      <c r="BS11" s="17"/>
      <c r="BT11" s="17">
        <v>0.30506436443650298</v>
      </c>
      <c r="BU11" s="17">
        <v>0.26470602997996001</v>
      </c>
      <c r="BV11" s="17"/>
      <c r="BW11" s="17">
        <v>0.32881156800694</v>
      </c>
      <c r="BX11" s="17">
        <v>0.28728705765675899</v>
      </c>
      <c r="BY11" s="17"/>
      <c r="BZ11" s="17">
        <v>0.29749914403076699</v>
      </c>
      <c r="CA11" s="17">
        <v>0.229317852875107</v>
      </c>
      <c r="CB11" s="17" t="s">
        <v>131</v>
      </c>
      <c r="CC11" s="17"/>
      <c r="CD11" s="17">
        <v>0.30839466128190401</v>
      </c>
      <c r="CE11" s="17">
        <v>0.22835357080345101</v>
      </c>
      <c r="CF11" s="17">
        <v>0.28598172844522501</v>
      </c>
      <c r="CG11" s="17"/>
      <c r="CH11" s="17">
        <v>0.30057329600527899</v>
      </c>
      <c r="CI11" s="17">
        <v>0.22195370127751801</v>
      </c>
      <c r="CJ11" s="17">
        <v>0.24721284451888201</v>
      </c>
      <c r="CK11" s="17"/>
      <c r="CL11" s="17">
        <v>0.34497098445906799</v>
      </c>
      <c r="CM11" s="17">
        <v>0.225520407384253</v>
      </c>
      <c r="CN11" s="17"/>
      <c r="CO11" s="17">
        <v>0.246513640177289</v>
      </c>
      <c r="CP11" s="17">
        <v>0.30421801181150099</v>
      </c>
      <c r="CQ11" s="17">
        <v>0.29553783130995898</v>
      </c>
      <c r="CR11" s="17">
        <v>0.25011953859042102</v>
      </c>
    </row>
    <row r="12" spans="2:96" x14ac:dyDescent="0.25">
      <c r="B12" s="18" t="s">
        <v>157</v>
      </c>
      <c r="C12" s="17">
        <v>0.19154714030087999</v>
      </c>
      <c r="D12" s="17">
        <v>0.19142549445443499</v>
      </c>
      <c r="E12" s="17">
        <v>0.191631046237628</v>
      </c>
      <c r="F12" s="17"/>
      <c r="G12" s="17">
        <v>0.13556606954205599</v>
      </c>
      <c r="H12" s="17">
        <v>0.19601687172302201</v>
      </c>
      <c r="I12" s="17">
        <v>0.19978147793049</v>
      </c>
      <c r="J12" s="17">
        <v>0.195899866021818</v>
      </c>
      <c r="K12" s="17">
        <v>0.18112315099786999</v>
      </c>
      <c r="L12" s="17">
        <v>0.21781378451601899</v>
      </c>
      <c r="M12" s="17"/>
      <c r="N12" s="17">
        <v>0.18342901264282799</v>
      </c>
      <c r="O12" s="17">
        <v>0.192437491198822</v>
      </c>
      <c r="P12" s="17">
        <v>0.203189519428362</v>
      </c>
      <c r="Q12" s="17">
        <v>0.188700241205079</v>
      </c>
      <c r="R12" s="17"/>
      <c r="S12" s="17">
        <v>0.212708162822842</v>
      </c>
      <c r="T12" s="17">
        <v>0.16250116516333499</v>
      </c>
      <c r="U12" s="17">
        <v>0.182092607184171</v>
      </c>
      <c r="V12" s="17">
        <v>0.16296088869481201</v>
      </c>
      <c r="W12" s="17">
        <v>0.21158074114345499</v>
      </c>
      <c r="X12" s="17">
        <v>0.20339416914953801</v>
      </c>
      <c r="Y12" s="17">
        <v>0.22468191302179999</v>
      </c>
      <c r="Z12" s="17">
        <v>0.191738347013335</v>
      </c>
      <c r="AA12" s="17">
        <v>0.193305785963716</v>
      </c>
      <c r="AB12" s="17">
        <v>0.20037976128056001</v>
      </c>
      <c r="AC12" s="17">
        <v>0.139279487827904</v>
      </c>
      <c r="AD12" s="17">
        <v>0.22182144083689001</v>
      </c>
      <c r="AE12" s="17"/>
      <c r="AF12" s="17">
        <v>0.19958143227925099</v>
      </c>
      <c r="AG12" s="17">
        <v>0.19369822557762201</v>
      </c>
      <c r="AH12" s="17">
        <v>0.17140921858995001</v>
      </c>
      <c r="AI12" s="17">
        <v>0.19607647335116701</v>
      </c>
      <c r="AJ12" s="17">
        <v>0.18588445845447599</v>
      </c>
      <c r="AK12" s="17"/>
      <c r="AL12" s="17">
        <v>0.21427934807942101</v>
      </c>
      <c r="AM12" s="17">
        <v>0.20125889913348499</v>
      </c>
      <c r="AN12" s="17">
        <v>0.14537091571951199</v>
      </c>
      <c r="AO12" s="17"/>
      <c r="AP12" s="17">
        <v>0.198586268665538</v>
      </c>
      <c r="AQ12" s="17">
        <v>0.18583668075163301</v>
      </c>
      <c r="AR12" s="17">
        <v>0.166933481405728</v>
      </c>
      <c r="AS12" s="17">
        <v>0.17509527228574501</v>
      </c>
      <c r="AT12" s="17">
        <v>0.17946529867600799</v>
      </c>
      <c r="AU12" s="17"/>
      <c r="AV12" s="17">
        <v>0.200938267008756</v>
      </c>
      <c r="AW12" s="17">
        <v>0.181657016247908</v>
      </c>
      <c r="AX12" s="17">
        <v>0.14704144116847001</v>
      </c>
      <c r="AY12" s="17">
        <v>0.181689701308756</v>
      </c>
      <c r="AZ12" s="17">
        <v>0.19503949391103301</v>
      </c>
      <c r="BA12" s="17">
        <v>0.23864020562869701</v>
      </c>
      <c r="BB12" s="17">
        <v>0.189987443236627</v>
      </c>
      <c r="BC12" s="17">
        <v>0.15567716043969701</v>
      </c>
      <c r="BD12" s="17">
        <v>0.22052562603002801</v>
      </c>
      <c r="BE12" s="17">
        <v>0.13291612229935501</v>
      </c>
      <c r="BF12" s="17">
        <v>0.19499117879119901</v>
      </c>
      <c r="BG12" s="17">
        <v>0.16358433618615001</v>
      </c>
      <c r="BH12" s="17">
        <v>0.253923099989882</v>
      </c>
      <c r="BI12" s="17">
        <v>0.10253297675703101</v>
      </c>
      <c r="BJ12" s="17">
        <v>8.7105725839512704E-2</v>
      </c>
      <c r="BK12" s="17">
        <v>0.26607875996021402</v>
      </c>
      <c r="BL12" s="17"/>
      <c r="BM12" s="17">
        <v>0.20686708283268501</v>
      </c>
      <c r="BN12" s="17">
        <v>0.18649434514455901</v>
      </c>
      <c r="BO12" s="17">
        <v>0.17820168959363</v>
      </c>
      <c r="BP12" s="17">
        <v>0.18599623908885199</v>
      </c>
      <c r="BQ12" s="17">
        <v>0.20594506182755101</v>
      </c>
      <c r="BR12" s="17">
        <v>0.18569992397683599</v>
      </c>
      <c r="BS12" s="17"/>
      <c r="BT12" s="17">
        <v>0.18627203242812901</v>
      </c>
      <c r="BU12" s="17">
        <v>0.196696040817148</v>
      </c>
      <c r="BV12" s="17"/>
      <c r="BW12" s="17">
        <v>0.19874514488908199</v>
      </c>
      <c r="BX12" s="17">
        <v>0.175693517663882</v>
      </c>
      <c r="BY12" s="17"/>
      <c r="BZ12" s="17">
        <v>0.194648606769044</v>
      </c>
      <c r="CA12" s="17">
        <v>0.17490211327278399</v>
      </c>
      <c r="CB12" s="17" t="s">
        <v>131</v>
      </c>
      <c r="CC12" s="17"/>
      <c r="CD12" s="17">
        <v>0.19085970089485599</v>
      </c>
      <c r="CE12" s="17">
        <v>0.28839644320003899</v>
      </c>
      <c r="CF12" s="17">
        <v>0.11063780919371</v>
      </c>
      <c r="CG12" s="17"/>
      <c r="CH12" s="17">
        <v>0.186770508176198</v>
      </c>
      <c r="CI12" s="17">
        <v>0.246156321163956</v>
      </c>
      <c r="CJ12" s="17">
        <v>0.170114852942543</v>
      </c>
      <c r="CK12" s="17"/>
      <c r="CL12" s="17">
        <v>8.1215303631013105E-2</v>
      </c>
      <c r="CM12" s="17">
        <v>0.31473420083535197</v>
      </c>
      <c r="CN12" s="17"/>
      <c r="CO12" s="17">
        <v>0.210690751668206</v>
      </c>
      <c r="CP12" s="17">
        <v>0.20619236244943301</v>
      </c>
      <c r="CQ12" s="17">
        <v>0.175486571871176</v>
      </c>
      <c r="CR12" s="17">
        <v>0.18784831278905001</v>
      </c>
    </row>
    <row r="13" spans="2:96" x14ac:dyDescent="0.25">
      <c r="B13" s="18" t="s">
        <v>158</v>
      </c>
      <c r="C13" s="17">
        <v>5.1864808351788402E-2</v>
      </c>
      <c r="D13" s="17">
        <v>5.5679082169582603E-2</v>
      </c>
      <c r="E13" s="17">
        <v>4.8487474632086199E-2</v>
      </c>
      <c r="F13" s="17"/>
      <c r="G13" s="17">
        <v>4.0592788636110398E-2</v>
      </c>
      <c r="H13" s="17">
        <v>3.6166559062861203E-2</v>
      </c>
      <c r="I13" s="17">
        <v>6.8208693043568594E-2</v>
      </c>
      <c r="J13" s="17">
        <v>5.8312522286235097E-2</v>
      </c>
      <c r="K13" s="17">
        <v>7.6385908536335506E-2</v>
      </c>
      <c r="L13" s="17">
        <v>3.6590207073122202E-2</v>
      </c>
      <c r="M13" s="17"/>
      <c r="N13" s="17">
        <v>3.3362938213278001E-2</v>
      </c>
      <c r="O13" s="17">
        <v>6.3785024775383198E-2</v>
      </c>
      <c r="P13" s="17">
        <v>4.6258203836982197E-2</v>
      </c>
      <c r="Q13" s="17">
        <v>6.4801719284106704E-2</v>
      </c>
      <c r="R13" s="17"/>
      <c r="S13" s="17">
        <v>5.71776594533756E-2</v>
      </c>
      <c r="T13" s="17">
        <v>3.6517912119277601E-2</v>
      </c>
      <c r="U13" s="17">
        <v>3.0892142946602499E-2</v>
      </c>
      <c r="V13" s="17">
        <v>7.1970377343203995E-2</v>
      </c>
      <c r="W13" s="17">
        <v>7.6301490359339905E-2</v>
      </c>
      <c r="X13" s="17">
        <v>3.71864042873397E-2</v>
      </c>
      <c r="Y13" s="17">
        <v>3.1272943805487501E-2</v>
      </c>
      <c r="Z13" s="17">
        <v>1.3680401313095E-2</v>
      </c>
      <c r="AA13" s="17">
        <v>4.6030606321019997E-2</v>
      </c>
      <c r="AB13" s="17">
        <v>6.3214829095041294E-2</v>
      </c>
      <c r="AC13" s="17">
        <v>5.44792340854416E-2</v>
      </c>
      <c r="AD13" s="17">
        <v>0.16998740846188901</v>
      </c>
      <c r="AE13" s="17"/>
      <c r="AF13" s="17">
        <v>2.6597353013283899E-2</v>
      </c>
      <c r="AG13" s="17">
        <v>5.7922028400896199E-2</v>
      </c>
      <c r="AH13" s="17">
        <v>8.3466379991272197E-2</v>
      </c>
      <c r="AI13" s="17">
        <v>0.11325814751251501</v>
      </c>
      <c r="AJ13" s="17">
        <v>8.4287344935840905E-2</v>
      </c>
      <c r="AK13" s="17"/>
      <c r="AL13" s="17">
        <v>1.8310063515609199E-2</v>
      </c>
      <c r="AM13" s="17">
        <v>6.00252241879045E-2</v>
      </c>
      <c r="AN13" s="17">
        <v>5.5794565419878699E-2</v>
      </c>
      <c r="AO13" s="17"/>
      <c r="AP13" s="17">
        <v>5.0013344318670799E-2</v>
      </c>
      <c r="AQ13" s="17">
        <v>8.4746231353702101E-2</v>
      </c>
      <c r="AR13" s="17">
        <v>2.9054172569764499E-2</v>
      </c>
      <c r="AS13" s="17">
        <v>4.1789785748543001E-2</v>
      </c>
      <c r="AT13" s="17">
        <v>8.9430566444222898E-2</v>
      </c>
      <c r="AU13" s="17"/>
      <c r="AV13" s="17">
        <v>0</v>
      </c>
      <c r="AW13" s="17">
        <v>0.112358724978615</v>
      </c>
      <c r="AX13" s="17">
        <v>9.7494475606811806E-2</v>
      </c>
      <c r="AY13" s="17">
        <v>7.9531761852032298E-2</v>
      </c>
      <c r="AZ13" s="17">
        <v>5.8809368743844001E-2</v>
      </c>
      <c r="BA13" s="17">
        <v>4.4208772141924098E-2</v>
      </c>
      <c r="BB13" s="17">
        <v>6.8087286212131504E-2</v>
      </c>
      <c r="BC13" s="17">
        <v>2.7683686422213701E-2</v>
      </c>
      <c r="BD13" s="17">
        <v>2.06798997553766E-2</v>
      </c>
      <c r="BE13" s="17">
        <v>2.34549759870873E-2</v>
      </c>
      <c r="BF13" s="17">
        <v>5.6016351711943697E-2</v>
      </c>
      <c r="BG13" s="17">
        <v>0</v>
      </c>
      <c r="BH13" s="17">
        <v>1.33079700962286E-2</v>
      </c>
      <c r="BI13" s="17">
        <v>5.9258963170942001E-2</v>
      </c>
      <c r="BJ13" s="17">
        <v>7.4940342865446902E-2</v>
      </c>
      <c r="BK13" s="17">
        <v>3.0952609083795699E-2</v>
      </c>
      <c r="BL13" s="17"/>
      <c r="BM13" s="17">
        <v>5.6680582901873597E-2</v>
      </c>
      <c r="BN13" s="17">
        <v>5.63184513961855E-2</v>
      </c>
      <c r="BO13" s="17">
        <v>3.68080802802341E-2</v>
      </c>
      <c r="BP13" s="17">
        <v>5.9389648295755E-2</v>
      </c>
      <c r="BQ13" s="17">
        <v>4.5396967524158303E-2</v>
      </c>
      <c r="BR13" s="17">
        <v>3.27151403421055E-2</v>
      </c>
      <c r="BS13" s="17"/>
      <c r="BT13" s="17">
        <v>4.0947389067555802E-2</v>
      </c>
      <c r="BU13" s="17">
        <v>6.9634304743544206E-2</v>
      </c>
      <c r="BV13" s="17"/>
      <c r="BW13" s="17">
        <v>4.8297799511133499E-2</v>
      </c>
      <c r="BX13" s="17">
        <v>5.1792169849783298E-2</v>
      </c>
      <c r="BY13" s="17"/>
      <c r="BZ13" s="17">
        <v>5.1516343473978599E-2</v>
      </c>
      <c r="CA13" s="17">
        <v>5.37349582853845E-2</v>
      </c>
      <c r="CB13" s="17" t="s">
        <v>131</v>
      </c>
      <c r="CC13" s="17"/>
      <c r="CD13" s="17">
        <v>4.8515992786925498E-2</v>
      </c>
      <c r="CE13" s="17">
        <v>6.3345998270434106E-2</v>
      </c>
      <c r="CF13" s="17">
        <v>6.5590401924811303E-2</v>
      </c>
      <c r="CG13" s="17"/>
      <c r="CH13" s="17">
        <v>4.6917375547557198E-2</v>
      </c>
      <c r="CI13" s="17">
        <v>8.1301597499083403E-2</v>
      </c>
      <c r="CJ13" s="17">
        <v>5.3736724137910703E-2</v>
      </c>
      <c r="CK13" s="17"/>
      <c r="CL13" s="17">
        <v>1.07157676461038E-2</v>
      </c>
      <c r="CM13" s="17">
        <v>0.100745887467015</v>
      </c>
      <c r="CN13" s="17"/>
      <c r="CO13" s="17">
        <v>2.48256321782039E-2</v>
      </c>
      <c r="CP13" s="17">
        <v>4.79815877238794E-2</v>
      </c>
      <c r="CQ13" s="17">
        <v>5.6855368961322997E-2</v>
      </c>
      <c r="CR13" s="17">
        <v>5.9022582504164797E-2</v>
      </c>
    </row>
    <row r="14" spans="2:96" x14ac:dyDescent="0.25">
      <c r="B14" s="18" t="s">
        <v>159</v>
      </c>
      <c r="C14" s="17">
        <v>1.82441741075E-2</v>
      </c>
      <c r="D14" s="17">
        <v>1.31955434925057E-2</v>
      </c>
      <c r="E14" s="17">
        <v>2.2062118996234899E-2</v>
      </c>
      <c r="F14" s="17"/>
      <c r="G14" s="17">
        <v>0</v>
      </c>
      <c r="H14" s="17">
        <v>0</v>
      </c>
      <c r="I14" s="17">
        <v>1.0058097511726699E-2</v>
      </c>
      <c r="J14" s="17">
        <v>2.4444782499753501E-2</v>
      </c>
      <c r="K14" s="17">
        <v>4.72947658404076E-2</v>
      </c>
      <c r="L14" s="17">
        <v>2.5247230099496101E-2</v>
      </c>
      <c r="M14" s="17"/>
      <c r="N14" s="17">
        <v>1.47068942564164E-2</v>
      </c>
      <c r="O14" s="17">
        <v>1.49544405975824E-2</v>
      </c>
      <c r="P14" s="17">
        <v>2.42771219515951E-2</v>
      </c>
      <c r="Q14" s="17">
        <v>2.0405316263755999E-2</v>
      </c>
      <c r="R14" s="17"/>
      <c r="S14" s="17">
        <v>1.8283847821015602E-2</v>
      </c>
      <c r="T14" s="17">
        <v>1.5877432319620102E-2</v>
      </c>
      <c r="U14" s="17">
        <v>3.0915038908089401E-2</v>
      </c>
      <c r="V14" s="17">
        <v>2.8983368911813599E-2</v>
      </c>
      <c r="W14" s="17">
        <v>7.0637891391840497E-3</v>
      </c>
      <c r="X14" s="17">
        <v>1.14355950237313E-2</v>
      </c>
      <c r="Y14" s="17">
        <v>1.28425458016751E-2</v>
      </c>
      <c r="Z14" s="17">
        <v>2.4299795264136101E-2</v>
      </c>
      <c r="AA14" s="17">
        <v>2.4619534499190202E-2</v>
      </c>
      <c r="AB14" s="17">
        <v>1.7770423802916401E-2</v>
      </c>
      <c r="AC14" s="17">
        <v>0</v>
      </c>
      <c r="AD14" s="17">
        <v>2.3771790940960599E-2</v>
      </c>
      <c r="AE14" s="17"/>
      <c r="AF14" s="17">
        <v>2.3683765934413001E-2</v>
      </c>
      <c r="AG14" s="17">
        <v>1.6159116978193101E-2</v>
      </c>
      <c r="AH14" s="17">
        <v>2.7632125589060998E-2</v>
      </c>
      <c r="AI14" s="17">
        <v>0</v>
      </c>
      <c r="AJ14" s="17">
        <v>8.4705480415119896E-3</v>
      </c>
      <c r="AK14" s="17"/>
      <c r="AL14" s="17">
        <v>2.0098442000857999E-2</v>
      </c>
      <c r="AM14" s="17">
        <v>1.38832851404922E-2</v>
      </c>
      <c r="AN14" s="17">
        <v>2.8161841038788899E-2</v>
      </c>
      <c r="AO14" s="17"/>
      <c r="AP14" s="17">
        <v>3.1705994279140101E-2</v>
      </c>
      <c r="AQ14" s="17">
        <v>1.55770816841607E-2</v>
      </c>
      <c r="AR14" s="17">
        <v>7.67435475347528E-3</v>
      </c>
      <c r="AS14" s="17">
        <v>1.00028613253021E-2</v>
      </c>
      <c r="AT14" s="17">
        <v>2.8135209086259098E-2</v>
      </c>
      <c r="AU14" s="17"/>
      <c r="AV14" s="17">
        <v>0.22590335446816601</v>
      </c>
      <c r="AW14" s="17">
        <v>3.9791099349432701E-2</v>
      </c>
      <c r="AX14" s="17">
        <v>1.3662391435992899E-2</v>
      </c>
      <c r="AY14" s="17">
        <v>2.0859819561359599E-2</v>
      </c>
      <c r="AZ14" s="17">
        <v>1.6596439844681201E-2</v>
      </c>
      <c r="BA14" s="17">
        <v>2.7460617469405601E-2</v>
      </c>
      <c r="BB14" s="17">
        <v>1.04227706231644E-2</v>
      </c>
      <c r="BC14" s="17">
        <v>2.6701863921965201E-2</v>
      </c>
      <c r="BD14" s="17">
        <v>6.3096040672369702E-3</v>
      </c>
      <c r="BE14" s="17">
        <v>9.9806243684670802E-3</v>
      </c>
      <c r="BF14" s="17">
        <v>6.52398149124563E-3</v>
      </c>
      <c r="BG14" s="17">
        <v>1.9571852760828699E-2</v>
      </c>
      <c r="BH14" s="17">
        <v>2.5056717807898098E-2</v>
      </c>
      <c r="BI14" s="17">
        <v>4.0523592623221E-2</v>
      </c>
      <c r="BJ14" s="17">
        <v>0</v>
      </c>
      <c r="BK14" s="17">
        <v>1.4899130908427601E-2</v>
      </c>
      <c r="BL14" s="17"/>
      <c r="BM14" s="17">
        <v>2.6386531799832399E-2</v>
      </c>
      <c r="BN14" s="17">
        <v>1.6004566736885599E-2</v>
      </c>
      <c r="BO14" s="17">
        <v>1.46305122356678E-2</v>
      </c>
      <c r="BP14" s="17">
        <v>1.5852357564253499E-2</v>
      </c>
      <c r="BQ14" s="17">
        <v>1.5756504667408199E-2</v>
      </c>
      <c r="BR14" s="17">
        <v>2.0688297524786101E-2</v>
      </c>
      <c r="BS14" s="17"/>
      <c r="BT14" s="17">
        <v>1.66129842998795E-2</v>
      </c>
      <c r="BU14" s="17">
        <v>2.1219174337793901E-2</v>
      </c>
      <c r="BV14" s="17"/>
      <c r="BW14" s="17">
        <v>1.1242604553343701E-2</v>
      </c>
      <c r="BX14" s="17">
        <v>1.9259852970290502E-2</v>
      </c>
      <c r="BY14" s="17"/>
      <c r="BZ14" s="17">
        <v>1.7133973355833498E-2</v>
      </c>
      <c r="CA14" s="17">
        <v>2.4202426988126201E-2</v>
      </c>
      <c r="CB14" s="17" t="s">
        <v>131</v>
      </c>
      <c r="CC14" s="17"/>
      <c r="CD14" s="17">
        <v>1.26591690796402E-2</v>
      </c>
      <c r="CE14" s="17">
        <v>2.7369622518078202E-2</v>
      </c>
      <c r="CF14" s="17">
        <v>2.68908569714916E-2</v>
      </c>
      <c r="CG14" s="17"/>
      <c r="CH14" s="17">
        <v>1.22688421223751E-2</v>
      </c>
      <c r="CI14" s="17">
        <v>3.4106403578097903E-2</v>
      </c>
      <c r="CJ14" s="17">
        <v>3.9347470068929802E-2</v>
      </c>
      <c r="CK14" s="17"/>
      <c r="CL14" s="17">
        <v>3.0360946994754901E-3</v>
      </c>
      <c r="CM14" s="17">
        <v>3.3895746365720202E-2</v>
      </c>
      <c r="CN14" s="17"/>
      <c r="CO14" s="17">
        <v>0</v>
      </c>
      <c r="CP14" s="17">
        <v>2.07932488741903E-2</v>
      </c>
      <c r="CQ14" s="17">
        <v>2.2563634178873498E-2</v>
      </c>
      <c r="CR14" s="17">
        <v>1.12524696521861E-2</v>
      </c>
    </row>
    <row r="15" spans="2:96" x14ac:dyDescent="0.25">
      <c r="B15" s="18" t="s">
        <v>160</v>
      </c>
      <c r="C15" s="19">
        <v>6.4402451013296905E-2</v>
      </c>
      <c r="D15" s="19">
        <v>5.1119889548153899E-2</v>
      </c>
      <c r="E15" s="19">
        <v>7.7555351851457593E-2</v>
      </c>
      <c r="F15" s="19"/>
      <c r="G15" s="19">
        <v>1.6491749068149701E-2</v>
      </c>
      <c r="H15" s="19">
        <v>1.40825083299615E-2</v>
      </c>
      <c r="I15" s="19">
        <v>2.97618762429314E-2</v>
      </c>
      <c r="J15" s="19">
        <v>6.7170802497101501E-2</v>
      </c>
      <c r="K15" s="19">
        <v>0.14435052720441199</v>
      </c>
      <c r="L15" s="19">
        <v>0.10313495447844701</v>
      </c>
      <c r="M15" s="19"/>
      <c r="N15" s="19">
        <v>5.4128534800520399E-2</v>
      </c>
      <c r="O15" s="19">
        <v>6.1232750238837001E-2</v>
      </c>
      <c r="P15" s="19">
        <v>7.76395209932641E-2</v>
      </c>
      <c r="Q15" s="19">
        <v>6.78195125879517E-2</v>
      </c>
      <c r="R15" s="19"/>
      <c r="S15" s="19">
        <v>6.7356980764428795E-2</v>
      </c>
      <c r="T15" s="19">
        <v>6.1256810799309301E-2</v>
      </c>
      <c r="U15" s="19">
        <v>5.4529902552278901E-2</v>
      </c>
      <c r="V15" s="19">
        <v>7.0321150184107603E-2</v>
      </c>
      <c r="W15" s="19">
        <v>3.6820221772354E-2</v>
      </c>
      <c r="X15" s="19">
        <v>7.50657217244112E-2</v>
      </c>
      <c r="Y15" s="19">
        <v>5.39931080557653E-2</v>
      </c>
      <c r="Z15" s="19">
        <v>5.3967414329783497E-2</v>
      </c>
      <c r="AA15" s="19">
        <v>8.65519614730378E-2</v>
      </c>
      <c r="AB15" s="19">
        <v>5.90789033148141E-2</v>
      </c>
      <c r="AC15" s="19">
        <v>3.3552873580601501E-2</v>
      </c>
      <c r="AD15" s="19">
        <v>0.141878916801358</v>
      </c>
      <c r="AE15" s="19"/>
      <c r="AF15" s="19">
        <v>7.8837022430560205E-2</v>
      </c>
      <c r="AG15" s="19">
        <v>5.06816777962351E-2</v>
      </c>
      <c r="AH15" s="19">
        <v>2.6240232234282599E-2</v>
      </c>
      <c r="AI15" s="19">
        <v>0.15233666802485399</v>
      </c>
      <c r="AJ15" s="19">
        <v>5.4689020919400803E-2</v>
      </c>
      <c r="AK15" s="19"/>
      <c r="AL15" s="19">
        <v>9.4693755035548999E-2</v>
      </c>
      <c r="AM15" s="19">
        <v>4.7441363000928098E-2</v>
      </c>
      <c r="AN15" s="19">
        <v>3.97944300109873E-2</v>
      </c>
      <c r="AO15" s="19"/>
      <c r="AP15" s="19">
        <v>9.3927323512123601E-2</v>
      </c>
      <c r="AQ15" s="19">
        <v>6.2560387899161907E-2</v>
      </c>
      <c r="AR15" s="19">
        <v>4.5116728410022101E-2</v>
      </c>
      <c r="AS15" s="19">
        <v>2.48629786348359E-2</v>
      </c>
      <c r="AT15" s="19">
        <v>2.6912973080040498E-2</v>
      </c>
      <c r="AU15" s="19"/>
      <c r="AV15" s="19">
        <v>0.19478651336818101</v>
      </c>
      <c r="AW15" s="19">
        <v>0.112473192889125</v>
      </c>
      <c r="AX15" s="19">
        <v>6.3267044453973798E-2</v>
      </c>
      <c r="AY15" s="19">
        <v>4.9108631668040303E-2</v>
      </c>
      <c r="AZ15" s="19">
        <v>0.11423754341771</v>
      </c>
      <c r="BA15" s="19">
        <v>6.7626713599266003E-2</v>
      </c>
      <c r="BB15" s="19">
        <v>6.1499511655296199E-2</v>
      </c>
      <c r="BC15" s="19">
        <v>7.3092736281250195E-2</v>
      </c>
      <c r="BD15" s="19">
        <v>6.2624948123354299E-2</v>
      </c>
      <c r="BE15" s="19">
        <v>5.0995581151695002E-2</v>
      </c>
      <c r="BF15" s="19">
        <v>3.8328080778092299E-2</v>
      </c>
      <c r="BG15" s="19">
        <v>3.1993304328674997E-2</v>
      </c>
      <c r="BH15" s="19">
        <v>6.2815542743254599E-2</v>
      </c>
      <c r="BI15" s="19">
        <v>0</v>
      </c>
      <c r="BJ15" s="19">
        <v>0</v>
      </c>
      <c r="BK15" s="19">
        <v>7.5918831628450201E-2</v>
      </c>
      <c r="BL15" s="19"/>
      <c r="BM15" s="19">
        <v>5.9439815981880903E-2</v>
      </c>
      <c r="BN15" s="19">
        <v>7.0373183304941994E-2</v>
      </c>
      <c r="BO15" s="19">
        <v>6.4064353307924801E-2</v>
      </c>
      <c r="BP15" s="19">
        <v>5.7833207507912703E-2</v>
      </c>
      <c r="BQ15" s="19">
        <v>7.0645533182803893E-2</v>
      </c>
      <c r="BR15" s="19">
        <v>6.5075474195643399E-2</v>
      </c>
      <c r="BS15" s="19"/>
      <c r="BT15" s="19">
        <v>5.9859161047754197E-2</v>
      </c>
      <c r="BU15" s="19">
        <v>7.1778279279415505E-2</v>
      </c>
      <c r="BV15" s="19"/>
      <c r="BW15" s="19">
        <v>6.3948788995287498E-2</v>
      </c>
      <c r="BX15" s="19">
        <v>7.2892034943435102E-2</v>
      </c>
      <c r="BY15" s="19"/>
      <c r="BZ15" s="19">
        <v>6.9180013459561401E-2</v>
      </c>
      <c r="CA15" s="19">
        <v>3.8762110592793698E-2</v>
      </c>
      <c r="CB15" s="19" t="s">
        <v>131</v>
      </c>
      <c r="CC15" s="19"/>
      <c r="CD15" s="19">
        <v>6.1553429384461997E-2</v>
      </c>
      <c r="CE15" s="19">
        <v>6.24053188932161E-2</v>
      </c>
      <c r="CF15" s="19">
        <v>0.163384750281069</v>
      </c>
      <c r="CG15" s="19"/>
      <c r="CH15" s="19">
        <v>5.4643124009551403E-2</v>
      </c>
      <c r="CI15" s="19">
        <v>8.0419228364071005E-2</v>
      </c>
      <c r="CJ15" s="19">
        <v>0.12747940506882599</v>
      </c>
      <c r="CK15" s="19"/>
      <c r="CL15" s="19">
        <v>1.37330257102222E-2</v>
      </c>
      <c r="CM15" s="19">
        <v>0.121008842481743</v>
      </c>
      <c r="CN15" s="19"/>
      <c r="CO15" s="19">
        <v>8.6078404537612799E-2</v>
      </c>
      <c r="CP15" s="19">
        <v>5.9774202051909503E-2</v>
      </c>
      <c r="CQ15" s="19">
        <v>6.6915964004397893E-2</v>
      </c>
      <c r="CR15" s="19">
        <v>6.09533031683724E-2</v>
      </c>
    </row>
    <row r="16" spans="2:96" x14ac:dyDescent="0.25">
      <c r="B16" s="16" t="s">
        <v>135</v>
      </c>
    </row>
    <row r="17" spans="2:2" x14ac:dyDescent="0.25">
      <c r="B17" t="s">
        <v>124</v>
      </c>
    </row>
    <row r="18" spans="2:2" x14ac:dyDescent="0.25">
      <c r="B18" t="s">
        <v>125</v>
      </c>
    </row>
    <row r="20" spans="2:2" x14ac:dyDescent="0.25">
      <c r="B20"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CR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176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170</v>
      </c>
      <c r="C9" s="17">
        <v>0.14786657400018999</v>
      </c>
      <c r="D9" s="17">
        <v>0.140697544611884</v>
      </c>
      <c r="E9" s="17">
        <v>0.154595671278005</v>
      </c>
      <c r="F9" s="17"/>
      <c r="G9" s="17">
        <v>0.14501754446786899</v>
      </c>
      <c r="H9" s="17">
        <v>0.142034455800122</v>
      </c>
      <c r="I9" s="17">
        <v>0.188165302799328</v>
      </c>
      <c r="J9" s="17">
        <v>0.17072273397259199</v>
      </c>
      <c r="K9" s="17">
        <v>0.13074635516661801</v>
      </c>
      <c r="L9" s="17">
        <v>0.11461678277266101</v>
      </c>
      <c r="M9" s="17"/>
      <c r="N9" s="17">
        <v>0.12941798833511001</v>
      </c>
      <c r="O9" s="17">
        <v>0.118841257734231</v>
      </c>
      <c r="P9" s="17">
        <v>0.16986351249867801</v>
      </c>
      <c r="Q9" s="17">
        <v>0.178044428377957</v>
      </c>
      <c r="R9" s="17"/>
      <c r="S9" s="17">
        <v>0.15553762340091201</v>
      </c>
      <c r="T9" s="17">
        <v>0.15849639060821599</v>
      </c>
      <c r="U9" s="17">
        <v>0.13077674247873899</v>
      </c>
      <c r="V9" s="17">
        <v>0.14925501836739699</v>
      </c>
      <c r="W9" s="17">
        <v>9.5883571059939499E-2</v>
      </c>
      <c r="X9" s="17">
        <v>0.107259781648014</v>
      </c>
      <c r="Y9" s="17">
        <v>0.182791479734286</v>
      </c>
      <c r="Z9" s="17">
        <v>0.22563576741313399</v>
      </c>
      <c r="AA9" s="17">
        <v>0.173838916540793</v>
      </c>
      <c r="AB9" s="17">
        <v>9.9364701606005398E-2</v>
      </c>
      <c r="AC9" s="17">
        <v>0.138490853667946</v>
      </c>
      <c r="AD9" s="17">
        <v>0.21931442370302701</v>
      </c>
      <c r="AE9" s="17"/>
      <c r="AF9" s="17">
        <v>0.139191891429988</v>
      </c>
      <c r="AG9" s="17">
        <v>0.15344193053610899</v>
      </c>
      <c r="AH9" s="17">
        <v>0.13341574117164301</v>
      </c>
      <c r="AI9" s="17">
        <v>0.37638567964721698</v>
      </c>
      <c r="AJ9" s="17">
        <v>0.152147899239993</v>
      </c>
      <c r="AK9" s="17"/>
      <c r="AL9" s="17">
        <v>0.12159388219728801</v>
      </c>
      <c r="AM9" s="17">
        <v>0.15576098467270399</v>
      </c>
      <c r="AN9" s="17">
        <v>0.172663611280651</v>
      </c>
      <c r="AO9" s="17"/>
      <c r="AP9" s="17">
        <v>0.14641849242043101</v>
      </c>
      <c r="AQ9" s="17">
        <v>0.14519996895823101</v>
      </c>
      <c r="AR9" s="17">
        <v>0.14886866866451401</v>
      </c>
      <c r="AS9" s="17">
        <v>0.119405959542891</v>
      </c>
      <c r="AT9" s="17">
        <v>0.18420365442105099</v>
      </c>
      <c r="AU9" s="17"/>
      <c r="AV9" s="17">
        <v>0.47392852822379899</v>
      </c>
      <c r="AW9" s="17">
        <v>0.217429008202211</v>
      </c>
      <c r="AX9" s="17">
        <v>0.17589337217011999</v>
      </c>
      <c r="AY9" s="17">
        <v>0.18995976575777099</v>
      </c>
      <c r="AZ9" s="17">
        <v>0.16985638175808301</v>
      </c>
      <c r="BA9" s="17">
        <v>0.13057842827281099</v>
      </c>
      <c r="BB9" s="17">
        <v>0.146233763027738</v>
      </c>
      <c r="BC9" s="17">
        <v>0.100425489331202</v>
      </c>
      <c r="BD9" s="17">
        <v>0.128862044972817</v>
      </c>
      <c r="BE9" s="17">
        <v>0.111863084564066</v>
      </c>
      <c r="BF9" s="17">
        <v>0.14756188677330201</v>
      </c>
      <c r="BG9" s="17">
        <v>0.14588664894115899</v>
      </c>
      <c r="BH9" s="17">
        <v>0.12811133152156601</v>
      </c>
      <c r="BI9" s="17">
        <v>0.113301219072453</v>
      </c>
      <c r="BJ9" s="17">
        <v>0.118531662600821</v>
      </c>
      <c r="BK9" s="17">
        <v>0.12511614024888301</v>
      </c>
      <c r="BL9" s="17"/>
      <c r="BM9" s="17">
        <v>0.18423514473571101</v>
      </c>
      <c r="BN9" s="17">
        <v>0.12796107686001101</v>
      </c>
      <c r="BO9" s="17">
        <v>0.14750969877877701</v>
      </c>
      <c r="BP9" s="17">
        <v>0.14112902068432001</v>
      </c>
      <c r="BQ9" s="17">
        <v>0.10338252396823799</v>
      </c>
      <c r="BR9" s="17">
        <v>0.21073584321184</v>
      </c>
      <c r="BS9" s="17"/>
      <c r="BT9" s="17">
        <v>0.154915922580663</v>
      </c>
      <c r="BU9" s="17">
        <v>0.13634365381250399</v>
      </c>
      <c r="BV9" s="17"/>
      <c r="BW9" s="17">
        <v>0.14587893623915499</v>
      </c>
      <c r="BX9" s="17">
        <v>0.124128985271518</v>
      </c>
      <c r="BY9" s="17"/>
      <c r="BZ9" s="17">
        <v>0.13699947027239801</v>
      </c>
      <c r="CA9" s="17">
        <v>0.19031141778532301</v>
      </c>
      <c r="CB9" s="17">
        <v>0.216013504515676</v>
      </c>
      <c r="CC9" s="17"/>
      <c r="CD9" s="17">
        <v>0.13796153733150299</v>
      </c>
      <c r="CE9" s="17">
        <v>0.16564787332341399</v>
      </c>
      <c r="CF9" s="17">
        <v>0.12244234489346099</v>
      </c>
      <c r="CG9" s="17"/>
      <c r="CH9" s="17">
        <v>0.140084695943546</v>
      </c>
      <c r="CI9" s="17">
        <v>0.17082680706452799</v>
      </c>
      <c r="CJ9" s="17">
        <v>0.130173319339944</v>
      </c>
      <c r="CK9" s="17"/>
      <c r="CL9" s="17">
        <v>0.139781012834054</v>
      </c>
      <c r="CM9" s="17">
        <v>0.153954099270602</v>
      </c>
      <c r="CN9" s="17"/>
      <c r="CO9" s="17">
        <v>0.157893818899946</v>
      </c>
      <c r="CP9" s="17">
        <v>8.6298409093525902E-2</v>
      </c>
      <c r="CQ9" s="17">
        <v>0.13090974556106499</v>
      </c>
      <c r="CR9" s="17">
        <v>0.294767895257117</v>
      </c>
    </row>
    <row r="10" spans="2:96" x14ac:dyDescent="0.25">
      <c r="B10" s="18" t="s">
        <v>171</v>
      </c>
      <c r="C10" s="17">
        <v>0.59866528904032601</v>
      </c>
      <c r="D10" s="17">
        <v>0.61274624385565801</v>
      </c>
      <c r="E10" s="17">
        <v>0.58590939890305005</v>
      </c>
      <c r="F10" s="17"/>
      <c r="G10" s="17">
        <v>0.57567809240803003</v>
      </c>
      <c r="H10" s="17">
        <v>0.56364607544349099</v>
      </c>
      <c r="I10" s="17">
        <v>0.562076902711932</v>
      </c>
      <c r="J10" s="17">
        <v>0.55521417141518004</v>
      </c>
      <c r="K10" s="17">
        <v>0.62077695293747404</v>
      </c>
      <c r="L10" s="17">
        <v>0.69294188449384797</v>
      </c>
      <c r="M10" s="17"/>
      <c r="N10" s="17">
        <v>0.637255729183969</v>
      </c>
      <c r="O10" s="17">
        <v>0.61581403090040598</v>
      </c>
      <c r="P10" s="17">
        <v>0.57234817668186699</v>
      </c>
      <c r="Q10" s="17">
        <v>0.56219659595871896</v>
      </c>
      <c r="R10" s="17"/>
      <c r="S10" s="17">
        <v>0.589194452910349</v>
      </c>
      <c r="T10" s="17">
        <v>0.61715614124278295</v>
      </c>
      <c r="U10" s="17">
        <v>0.65232116593133305</v>
      </c>
      <c r="V10" s="17">
        <v>0.50125229926932502</v>
      </c>
      <c r="W10" s="17">
        <v>0.627602675558808</v>
      </c>
      <c r="X10" s="17">
        <v>0.64922578821153198</v>
      </c>
      <c r="Y10" s="17">
        <v>0.568814969808627</v>
      </c>
      <c r="Z10" s="17">
        <v>0.63058475483131904</v>
      </c>
      <c r="AA10" s="17">
        <v>0.57371976664257995</v>
      </c>
      <c r="AB10" s="17">
        <v>0.63029103362135197</v>
      </c>
      <c r="AC10" s="17">
        <v>0.54147161154388002</v>
      </c>
      <c r="AD10" s="17">
        <v>0.62229370941530704</v>
      </c>
      <c r="AE10" s="17"/>
      <c r="AF10" s="17">
        <v>0.59993171158955105</v>
      </c>
      <c r="AG10" s="17">
        <v>0.59406574341011897</v>
      </c>
      <c r="AH10" s="17">
        <v>0.71755883095217199</v>
      </c>
      <c r="AI10" s="17">
        <v>0.42263713306571299</v>
      </c>
      <c r="AJ10" s="17">
        <v>0.57965733064077096</v>
      </c>
      <c r="AK10" s="17"/>
      <c r="AL10" s="17">
        <v>0.60298298915055504</v>
      </c>
      <c r="AM10" s="17">
        <v>0.59840773379039203</v>
      </c>
      <c r="AN10" s="17">
        <v>0.64762032665735902</v>
      </c>
      <c r="AO10" s="17"/>
      <c r="AP10" s="17">
        <v>0.60841005025053196</v>
      </c>
      <c r="AQ10" s="17">
        <v>0.57618478037948495</v>
      </c>
      <c r="AR10" s="17">
        <v>0.60321383972421905</v>
      </c>
      <c r="AS10" s="17">
        <v>0.62746263619561504</v>
      </c>
      <c r="AT10" s="17">
        <v>0.72323233712805801</v>
      </c>
      <c r="AU10" s="17"/>
      <c r="AV10" s="17">
        <v>0.36847709415683799</v>
      </c>
      <c r="AW10" s="17">
        <v>0.52361587274995103</v>
      </c>
      <c r="AX10" s="17">
        <v>0.55785575160539302</v>
      </c>
      <c r="AY10" s="17">
        <v>0.589014585500235</v>
      </c>
      <c r="AZ10" s="17">
        <v>0.54488390606359505</v>
      </c>
      <c r="BA10" s="17">
        <v>0.64759526572620996</v>
      </c>
      <c r="BB10" s="17">
        <v>0.63069797297064101</v>
      </c>
      <c r="BC10" s="17">
        <v>0.59902190214864803</v>
      </c>
      <c r="BD10" s="17">
        <v>0.60007412627173096</v>
      </c>
      <c r="BE10" s="17">
        <v>0.63882615378726204</v>
      </c>
      <c r="BF10" s="17">
        <v>0.59885804610647697</v>
      </c>
      <c r="BG10" s="17">
        <v>0.64103134063255096</v>
      </c>
      <c r="BH10" s="17">
        <v>0.58238933733526999</v>
      </c>
      <c r="BI10" s="17">
        <v>0.54470445604926798</v>
      </c>
      <c r="BJ10" s="17">
        <v>0.66804823084813203</v>
      </c>
      <c r="BK10" s="17">
        <v>0.577778687868167</v>
      </c>
      <c r="BL10" s="17"/>
      <c r="BM10" s="17">
        <v>0.57153931897387</v>
      </c>
      <c r="BN10" s="17">
        <v>0.61324141813053001</v>
      </c>
      <c r="BO10" s="17">
        <v>0.58549416450772696</v>
      </c>
      <c r="BP10" s="17">
        <v>0.63689654730951195</v>
      </c>
      <c r="BQ10" s="17">
        <v>0.612128813262797</v>
      </c>
      <c r="BR10" s="17">
        <v>0.50639289972965695</v>
      </c>
      <c r="BS10" s="17"/>
      <c r="BT10" s="17">
        <v>0.59719258579393897</v>
      </c>
      <c r="BU10" s="17">
        <v>0.60052231317431104</v>
      </c>
      <c r="BV10" s="17"/>
      <c r="BW10" s="17">
        <v>0.62664052238722601</v>
      </c>
      <c r="BX10" s="17">
        <v>0.62100712843722605</v>
      </c>
      <c r="BY10" s="17"/>
      <c r="BZ10" s="17">
        <v>0.60750362234974298</v>
      </c>
      <c r="CA10" s="17">
        <v>0.55058676536361395</v>
      </c>
      <c r="CB10" s="17">
        <v>0.59131046320500802</v>
      </c>
      <c r="CC10" s="17"/>
      <c r="CD10" s="17">
        <v>0.62158793242806998</v>
      </c>
      <c r="CE10" s="17">
        <v>0.53270636368124902</v>
      </c>
      <c r="CF10" s="17">
        <v>0.60413869091654304</v>
      </c>
      <c r="CG10" s="17"/>
      <c r="CH10" s="17">
        <v>0.60998708476021302</v>
      </c>
      <c r="CI10" s="17">
        <v>0.53812591355293304</v>
      </c>
      <c r="CJ10" s="17">
        <v>0.60286376358738403</v>
      </c>
      <c r="CK10" s="17"/>
      <c r="CL10" s="17">
        <v>0.62615513943712497</v>
      </c>
      <c r="CM10" s="17">
        <v>0.57444707839443498</v>
      </c>
      <c r="CN10" s="17"/>
      <c r="CO10" s="17">
        <v>0.53384985164093701</v>
      </c>
      <c r="CP10" s="17">
        <v>0.63867307267513695</v>
      </c>
      <c r="CQ10" s="17">
        <v>0.63018306251705603</v>
      </c>
      <c r="CR10" s="17">
        <v>0.48470186707752899</v>
      </c>
    </row>
    <row r="11" spans="2:96" x14ac:dyDescent="0.25">
      <c r="B11" s="18" t="s">
        <v>172</v>
      </c>
      <c r="C11" s="17">
        <v>0.196870682607865</v>
      </c>
      <c r="D11" s="17">
        <v>0.201217548109868</v>
      </c>
      <c r="E11" s="17">
        <v>0.19156886638887799</v>
      </c>
      <c r="F11" s="17"/>
      <c r="G11" s="17">
        <v>0.19000753631609299</v>
      </c>
      <c r="H11" s="17">
        <v>0.23895108906361501</v>
      </c>
      <c r="I11" s="17">
        <v>0.17428060216442601</v>
      </c>
      <c r="J11" s="17">
        <v>0.24145351430190901</v>
      </c>
      <c r="K11" s="17">
        <v>0.18857079615640099</v>
      </c>
      <c r="L11" s="17">
        <v>0.15464350286244799</v>
      </c>
      <c r="M11" s="17"/>
      <c r="N11" s="17">
        <v>0.20026979652987001</v>
      </c>
      <c r="O11" s="17">
        <v>0.21216931471311701</v>
      </c>
      <c r="P11" s="17">
        <v>0.182187339271697</v>
      </c>
      <c r="Q11" s="17">
        <v>0.19027568896739799</v>
      </c>
      <c r="R11" s="17"/>
      <c r="S11" s="17">
        <v>0.205093879849477</v>
      </c>
      <c r="T11" s="17">
        <v>0.185331734835436</v>
      </c>
      <c r="U11" s="17">
        <v>0.188234948634069</v>
      </c>
      <c r="V11" s="17">
        <v>0.27519257240240502</v>
      </c>
      <c r="W11" s="17">
        <v>0.23494691638368301</v>
      </c>
      <c r="X11" s="17">
        <v>0.17640503979616101</v>
      </c>
      <c r="Y11" s="17">
        <v>0.21163980103360999</v>
      </c>
      <c r="Z11" s="17">
        <v>9.5933890477412895E-2</v>
      </c>
      <c r="AA11" s="17">
        <v>0.18270972271185801</v>
      </c>
      <c r="AB11" s="17">
        <v>0.202116621018747</v>
      </c>
      <c r="AC11" s="17">
        <v>0.19782978948291099</v>
      </c>
      <c r="AD11" s="17">
        <v>9.8627033785563006E-2</v>
      </c>
      <c r="AE11" s="17"/>
      <c r="AF11" s="17">
        <v>0.21995638231858899</v>
      </c>
      <c r="AG11" s="17">
        <v>0.19521096116837799</v>
      </c>
      <c r="AH11" s="17">
        <v>0.111220606962458</v>
      </c>
      <c r="AI11" s="17">
        <v>0.20097718728706901</v>
      </c>
      <c r="AJ11" s="17">
        <v>0.184353653884163</v>
      </c>
      <c r="AK11" s="17"/>
      <c r="AL11" s="17">
        <v>0.23260729890815701</v>
      </c>
      <c r="AM11" s="17">
        <v>0.187090818570054</v>
      </c>
      <c r="AN11" s="17">
        <v>0.150174305159606</v>
      </c>
      <c r="AO11" s="17"/>
      <c r="AP11" s="17">
        <v>0.19703403797272001</v>
      </c>
      <c r="AQ11" s="17">
        <v>0.208732023231849</v>
      </c>
      <c r="AR11" s="17">
        <v>0.19913678186639899</v>
      </c>
      <c r="AS11" s="17">
        <v>0.18296259442073901</v>
      </c>
      <c r="AT11" s="17">
        <v>9.2564008450890994E-2</v>
      </c>
      <c r="AU11" s="17"/>
      <c r="AV11" s="17">
        <v>0</v>
      </c>
      <c r="AW11" s="17">
        <v>0.19515112303670901</v>
      </c>
      <c r="AX11" s="17">
        <v>0.14949247211507999</v>
      </c>
      <c r="AY11" s="17">
        <v>0.182123390049172</v>
      </c>
      <c r="AZ11" s="17">
        <v>0.19387663837159799</v>
      </c>
      <c r="BA11" s="17">
        <v>0.180967408082614</v>
      </c>
      <c r="BB11" s="17">
        <v>0.17558668659096099</v>
      </c>
      <c r="BC11" s="17">
        <v>0.26644583573910502</v>
      </c>
      <c r="BD11" s="17">
        <v>0.244779773556</v>
      </c>
      <c r="BE11" s="17">
        <v>0.179206911681391</v>
      </c>
      <c r="BF11" s="17">
        <v>0.21050069628811</v>
      </c>
      <c r="BG11" s="17">
        <v>0.19405689904273399</v>
      </c>
      <c r="BH11" s="17">
        <v>0.27591755784122501</v>
      </c>
      <c r="BI11" s="17">
        <v>0.25708062217864702</v>
      </c>
      <c r="BJ11" s="17">
        <v>0.134346096046564</v>
      </c>
      <c r="BK11" s="17">
        <v>0.235726984486375</v>
      </c>
      <c r="BL11" s="17"/>
      <c r="BM11" s="17">
        <v>0.19036321042136201</v>
      </c>
      <c r="BN11" s="17">
        <v>0.19365743510398101</v>
      </c>
      <c r="BO11" s="17">
        <v>0.21071687460341201</v>
      </c>
      <c r="BP11" s="17">
        <v>0.17008680008420801</v>
      </c>
      <c r="BQ11" s="17">
        <v>0.24946381476443899</v>
      </c>
      <c r="BR11" s="17">
        <v>0.20321981873644299</v>
      </c>
      <c r="BS11" s="17"/>
      <c r="BT11" s="17">
        <v>0.193290705198889</v>
      </c>
      <c r="BU11" s="17">
        <v>0.20332474251193799</v>
      </c>
      <c r="BV11" s="17"/>
      <c r="BW11" s="17">
        <v>0.18369086721442501</v>
      </c>
      <c r="BX11" s="17">
        <v>0.19306508411739701</v>
      </c>
      <c r="BY11" s="17"/>
      <c r="BZ11" s="17">
        <v>0.19457257111955101</v>
      </c>
      <c r="CA11" s="17">
        <v>0.222073856466767</v>
      </c>
      <c r="CB11" s="17">
        <v>0.141581461222786</v>
      </c>
      <c r="CC11" s="17"/>
      <c r="CD11" s="17">
        <v>0.18998441479369399</v>
      </c>
      <c r="CE11" s="17">
        <v>0.19088572898832201</v>
      </c>
      <c r="CF11" s="17">
        <v>0.21633614393674799</v>
      </c>
      <c r="CG11" s="17"/>
      <c r="CH11" s="17">
        <v>0.19921299441404</v>
      </c>
      <c r="CI11" s="17">
        <v>0.211239147264104</v>
      </c>
      <c r="CJ11" s="17">
        <v>0.18751189516424899</v>
      </c>
      <c r="CK11" s="17"/>
      <c r="CL11" s="17">
        <v>0.17561372863101399</v>
      </c>
      <c r="CM11" s="17">
        <v>0.22509990547459099</v>
      </c>
      <c r="CN11" s="17"/>
      <c r="CO11" s="17">
        <v>0.231379370347053</v>
      </c>
      <c r="CP11" s="17">
        <v>0.22966627372991899</v>
      </c>
      <c r="CQ11" s="17">
        <v>0.19638805439270199</v>
      </c>
      <c r="CR11" s="17">
        <v>0.12254784593802499</v>
      </c>
    </row>
    <row r="12" spans="2:96" x14ac:dyDescent="0.25">
      <c r="B12" s="18" t="s">
        <v>173</v>
      </c>
      <c r="C12" s="17">
        <v>2.5441364886087899E-2</v>
      </c>
      <c r="D12" s="17">
        <v>2.18717722096082E-2</v>
      </c>
      <c r="E12" s="17">
        <v>2.9073491003337899E-2</v>
      </c>
      <c r="F12" s="17"/>
      <c r="G12" s="17">
        <v>5.5845447326394397E-2</v>
      </c>
      <c r="H12" s="17">
        <v>1.1852165016253999E-2</v>
      </c>
      <c r="I12" s="17">
        <v>3.7210853458555702E-2</v>
      </c>
      <c r="J12" s="17">
        <v>1.19609500696166E-2</v>
      </c>
      <c r="K12" s="17">
        <v>1.7472176817639299E-2</v>
      </c>
      <c r="L12" s="17">
        <v>2.3074892207864899E-2</v>
      </c>
      <c r="M12" s="17"/>
      <c r="N12" s="17">
        <v>2.7576707315383701E-2</v>
      </c>
      <c r="O12" s="17">
        <v>2.1483551738682501E-2</v>
      </c>
      <c r="P12" s="17">
        <v>3.4941940607945997E-2</v>
      </c>
      <c r="Q12" s="17">
        <v>1.91903502186998E-2</v>
      </c>
      <c r="R12" s="17"/>
      <c r="S12" s="17">
        <v>2.91193302724632E-2</v>
      </c>
      <c r="T12" s="17">
        <v>2.69062366981093E-2</v>
      </c>
      <c r="U12" s="17">
        <v>1.12409799197119E-2</v>
      </c>
      <c r="V12" s="17">
        <v>2.8248816976545899E-2</v>
      </c>
      <c r="W12" s="17">
        <v>1.5935777328282299E-2</v>
      </c>
      <c r="X12" s="17">
        <v>1.42345424696414E-2</v>
      </c>
      <c r="Y12" s="17">
        <v>3.04065191046985E-2</v>
      </c>
      <c r="Z12" s="17">
        <v>1.32293557557241E-2</v>
      </c>
      <c r="AA12" s="17">
        <v>2.7996971391850301E-2</v>
      </c>
      <c r="AB12" s="17">
        <v>2.2060463402354898E-2</v>
      </c>
      <c r="AC12" s="17">
        <v>6.4878425927951205E-2</v>
      </c>
      <c r="AD12" s="17">
        <v>2.4914369518091801E-2</v>
      </c>
      <c r="AE12" s="17"/>
      <c r="AF12" s="17">
        <v>2.03803210029713E-2</v>
      </c>
      <c r="AG12" s="17">
        <v>3.09092835421956E-2</v>
      </c>
      <c r="AH12" s="17">
        <v>9.4417081617289497E-3</v>
      </c>
      <c r="AI12" s="17">
        <v>0</v>
      </c>
      <c r="AJ12" s="17">
        <v>3.6891574313085998E-2</v>
      </c>
      <c r="AK12" s="17"/>
      <c r="AL12" s="17">
        <v>2.7900470343033799E-2</v>
      </c>
      <c r="AM12" s="17">
        <v>2.8922293375546401E-2</v>
      </c>
      <c r="AN12" s="17">
        <v>6.6247615161689798E-3</v>
      </c>
      <c r="AO12" s="17"/>
      <c r="AP12" s="17">
        <v>1.70597529359609E-2</v>
      </c>
      <c r="AQ12" s="17">
        <v>2.89894356868554E-2</v>
      </c>
      <c r="AR12" s="17">
        <v>2.31312236865443E-2</v>
      </c>
      <c r="AS12" s="17">
        <v>4.6302140996304302E-2</v>
      </c>
      <c r="AT12" s="17">
        <v>0</v>
      </c>
      <c r="AU12" s="17"/>
      <c r="AV12" s="17">
        <v>0</v>
      </c>
      <c r="AW12" s="17">
        <v>0</v>
      </c>
      <c r="AX12" s="17">
        <v>2.9295311661385898E-2</v>
      </c>
      <c r="AY12" s="17">
        <v>2.0330517872884101E-2</v>
      </c>
      <c r="AZ12" s="17">
        <v>4.87859687011927E-2</v>
      </c>
      <c r="BA12" s="17">
        <v>1.46777885103555E-2</v>
      </c>
      <c r="BB12" s="17">
        <v>3.2399364521439399E-2</v>
      </c>
      <c r="BC12" s="17">
        <v>1.26485497597611E-2</v>
      </c>
      <c r="BD12" s="17">
        <v>1.0427818624463001E-2</v>
      </c>
      <c r="BE12" s="17">
        <v>3.6442000799940297E-2</v>
      </c>
      <c r="BF12" s="17">
        <v>2.1806816252534202E-2</v>
      </c>
      <c r="BG12" s="17">
        <v>1.9025111383556101E-2</v>
      </c>
      <c r="BH12" s="17">
        <v>1.3581773301939101E-2</v>
      </c>
      <c r="BI12" s="17">
        <v>4.83581160997575E-2</v>
      </c>
      <c r="BJ12" s="17">
        <v>1.8949707839327701E-2</v>
      </c>
      <c r="BK12" s="17">
        <v>6.13781873965746E-2</v>
      </c>
      <c r="BL12" s="17"/>
      <c r="BM12" s="17">
        <v>2.2868505993814601E-2</v>
      </c>
      <c r="BN12" s="17">
        <v>2.9749155745761899E-2</v>
      </c>
      <c r="BO12" s="17">
        <v>2.18472604204227E-2</v>
      </c>
      <c r="BP12" s="17">
        <v>2.3583854512623799E-2</v>
      </c>
      <c r="BQ12" s="17">
        <v>9.3099486145862102E-3</v>
      </c>
      <c r="BR12" s="17">
        <v>5.8097961597597503E-2</v>
      </c>
      <c r="BS12" s="17"/>
      <c r="BT12" s="17">
        <v>2.6286917278440201E-2</v>
      </c>
      <c r="BU12" s="17">
        <v>2.32822376632239E-2</v>
      </c>
      <c r="BV12" s="17"/>
      <c r="BW12" s="17">
        <v>2.3512980704221999E-2</v>
      </c>
      <c r="BX12" s="17">
        <v>2.7574372774103701E-2</v>
      </c>
      <c r="BY12" s="17"/>
      <c r="BZ12" s="17">
        <v>2.5957941339021899E-2</v>
      </c>
      <c r="CA12" s="17">
        <v>2.6086626530026701E-2</v>
      </c>
      <c r="CB12" s="17">
        <v>2.3842959460346001E-2</v>
      </c>
      <c r="CC12" s="17"/>
      <c r="CD12" s="17">
        <v>2.2425545849219401E-2</v>
      </c>
      <c r="CE12" s="17">
        <v>4.2361709749885498E-2</v>
      </c>
      <c r="CF12" s="17">
        <v>8.9773889594747108E-3</v>
      </c>
      <c r="CG12" s="17"/>
      <c r="CH12" s="17">
        <v>2.3686150491060601E-2</v>
      </c>
      <c r="CI12" s="17">
        <v>2.1177450585822499E-2</v>
      </c>
      <c r="CJ12" s="17">
        <v>5.2409706874112803E-2</v>
      </c>
      <c r="CK12" s="17"/>
      <c r="CL12" s="17">
        <v>2.7297513153308601E-2</v>
      </c>
      <c r="CM12" s="17">
        <v>2.0191141042300801E-2</v>
      </c>
      <c r="CN12" s="17"/>
      <c r="CO12" s="17">
        <v>5.3270496572573503E-2</v>
      </c>
      <c r="CP12" s="17">
        <v>2.08920852054095E-2</v>
      </c>
      <c r="CQ12" s="17">
        <v>1.91560396830028E-2</v>
      </c>
      <c r="CR12" s="17">
        <v>3.6181275471801201E-2</v>
      </c>
    </row>
    <row r="13" spans="2:96" x14ac:dyDescent="0.25">
      <c r="B13" s="18" t="s">
        <v>174</v>
      </c>
      <c r="C13" s="17">
        <v>4.5779224777063501E-3</v>
      </c>
      <c r="D13" s="17">
        <v>3.5992782687995998E-3</v>
      </c>
      <c r="E13" s="17">
        <v>5.5607943674203702E-3</v>
      </c>
      <c r="F13" s="17"/>
      <c r="G13" s="17">
        <v>1.47641074901758E-2</v>
      </c>
      <c r="H13" s="17">
        <v>3.4346144826232598E-3</v>
      </c>
      <c r="I13" s="17">
        <v>2.7482203738883899E-3</v>
      </c>
      <c r="J13" s="17">
        <v>2.79999055104537E-3</v>
      </c>
      <c r="K13" s="17">
        <v>3.32200313231267E-3</v>
      </c>
      <c r="L13" s="17">
        <v>2.5099998435724998E-3</v>
      </c>
      <c r="M13" s="17"/>
      <c r="N13" s="17">
        <v>1.735509763241E-3</v>
      </c>
      <c r="O13" s="17">
        <v>8.2851305820545104E-3</v>
      </c>
      <c r="P13" s="17">
        <v>3.1051826991982802E-3</v>
      </c>
      <c r="Q13" s="17">
        <v>5.1334941515599102E-3</v>
      </c>
      <c r="R13" s="17"/>
      <c r="S13" s="17">
        <v>1.26886873577743E-2</v>
      </c>
      <c r="T13" s="17">
        <v>0</v>
      </c>
      <c r="U13" s="17">
        <v>0</v>
      </c>
      <c r="V13" s="17">
        <v>0</v>
      </c>
      <c r="W13" s="17">
        <v>7.5202564072414102E-3</v>
      </c>
      <c r="X13" s="17">
        <v>6.5223037217253402E-3</v>
      </c>
      <c r="Y13" s="17">
        <v>0</v>
      </c>
      <c r="Z13" s="17">
        <v>0</v>
      </c>
      <c r="AA13" s="17">
        <v>1.1117842185862901E-2</v>
      </c>
      <c r="AB13" s="17">
        <v>5.1946059226414898E-3</v>
      </c>
      <c r="AC13" s="17">
        <v>0</v>
      </c>
      <c r="AD13" s="17">
        <v>0</v>
      </c>
      <c r="AE13" s="17"/>
      <c r="AF13" s="17">
        <v>2.69863710190908E-3</v>
      </c>
      <c r="AG13" s="17">
        <v>6.2432374222038097E-3</v>
      </c>
      <c r="AH13" s="17">
        <v>0</v>
      </c>
      <c r="AI13" s="17">
        <v>0</v>
      </c>
      <c r="AJ13" s="17">
        <v>4.5363373744175097E-3</v>
      </c>
      <c r="AK13" s="17"/>
      <c r="AL13" s="17">
        <v>0</v>
      </c>
      <c r="AM13" s="17">
        <v>5.0289640010532004E-3</v>
      </c>
      <c r="AN13" s="17">
        <v>8.3746624943084203E-3</v>
      </c>
      <c r="AO13" s="17"/>
      <c r="AP13" s="17">
        <v>2.6449557369200901E-3</v>
      </c>
      <c r="AQ13" s="17">
        <v>3.3109910642652499E-3</v>
      </c>
      <c r="AR13" s="17">
        <v>6.6291908827814001E-3</v>
      </c>
      <c r="AS13" s="17">
        <v>4.4206513754237904E-3</v>
      </c>
      <c r="AT13" s="17">
        <v>0</v>
      </c>
      <c r="AU13" s="17"/>
      <c r="AV13" s="17">
        <v>0</v>
      </c>
      <c r="AW13" s="17">
        <v>1.0868706454324599E-2</v>
      </c>
      <c r="AX13" s="17">
        <v>1.6609133805849802E-2</v>
      </c>
      <c r="AY13" s="17">
        <v>0</v>
      </c>
      <c r="AZ13" s="17">
        <v>6.0867397391702899E-3</v>
      </c>
      <c r="BA13" s="17">
        <v>6.1170124463619802E-3</v>
      </c>
      <c r="BB13" s="17">
        <v>4.7292281969603398E-3</v>
      </c>
      <c r="BC13" s="17">
        <v>0</v>
      </c>
      <c r="BD13" s="17">
        <v>0</v>
      </c>
      <c r="BE13" s="17">
        <v>2.10471712169558E-2</v>
      </c>
      <c r="BF13" s="17">
        <v>0</v>
      </c>
      <c r="BG13" s="17">
        <v>0</v>
      </c>
      <c r="BH13" s="17">
        <v>0</v>
      </c>
      <c r="BI13" s="17">
        <v>0</v>
      </c>
      <c r="BJ13" s="17">
        <v>0</v>
      </c>
      <c r="BK13" s="17">
        <v>0</v>
      </c>
      <c r="BL13" s="17"/>
      <c r="BM13" s="17">
        <v>1.06050068183213E-2</v>
      </c>
      <c r="BN13" s="17">
        <v>4.4544895630233197E-3</v>
      </c>
      <c r="BO13" s="17">
        <v>6.7766985359077299E-3</v>
      </c>
      <c r="BP13" s="17">
        <v>0</v>
      </c>
      <c r="BQ13" s="17">
        <v>0</v>
      </c>
      <c r="BR13" s="17">
        <v>0</v>
      </c>
      <c r="BS13" s="17"/>
      <c r="BT13" s="17">
        <v>0</v>
      </c>
      <c r="BU13" s="17">
        <v>1.1624654556381101E-2</v>
      </c>
      <c r="BV13" s="17"/>
      <c r="BW13" s="17">
        <v>3.3581997127253298E-3</v>
      </c>
      <c r="BX13" s="17">
        <v>7.3076480117644296E-3</v>
      </c>
      <c r="BY13" s="17"/>
      <c r="BZ13" s="17">
        <v>5.0330758777653896E-3</v>
      </c>
      <c r="CA13" s="17">
        <v>0</v>
      </c>
      <c r="CB13" s="17">
        <v>1.39659242798712E-2</v>
      </c>
      <c r="CC13" s="17"/>
      <c r="CD13" s="17">
        <v>6.8875849223291397E-3</v>
      </c>
      <c r="CE13" s="17">
        <v>0</v>
      </c>
      <c r="CF13" s="17">
        <v>0</v>
      </c>
      <c r="CG13" s="17"/>
      <c r="CH13" s="17">
        <v>5.4482027008543104E-3</v>
      </c>
      <c r="CI13" s="17">
        <v>0</v>
      </c>
      <c r="CJ13" s="17">
        <v>0</v>
      </c>
      <c r="CK13" s="17"/>
      <c r="CL13" s="17">
        <v>6.6638913555361499E-3</v>
      </c>
      <c r="CM13" s="17">
        <v>2.65566091023415E-3</v>
      </c>
      <c r="CN13" s="17"/>
      <c r="CO13" s="17">
        <v>6.6839727901185104E-3</v>
      </c>
      <c r="CP13" s="17">
        <v>1.43114564813639E-3</v>
      </c>
      <c r="CQ13" s="17">
        <v>1.2833855210001E-3</v>
      </c>
      <c r="CR13" s="17">
        <v>1.6214085807269001E-2</v>
      </c>
    </row>
    <row r="14" spans="2:96" x14ac:dyDescent="0.25">
      <c r="B14" s="18" t="s">
        <v>175</v>
      </c>
      <c r="C14" s="19">
        <v>2.65781669878251E-2</v>
      </c>
      <c r="D14" s="19">
        <v>1.98676129441826E-2</v>
      </c>
      <c r="E14" s="19">
        <v>3.3291778059307803E-2</v>
      </c>
      <c r="F14" s="19"/>
      <c r="G14" s="19">
        <v>1.8687271991438301E-2</v>
      </c>
      <c r="H14" s="19">
        <v>4.0081600193894701E-2</v>
      </c>
      <c r="I14" s="19">
        <v>3.5518118491869401E-2</v>
      </c>
      <c r="J14" s="19">
        <v>1.7848639689657698E-2</v>
      </c>
      <c r="K14" s="19">
        <v>3.9111715789555003E-2</v>
      </c>
      <c r="L14" s="19">
        <v>1.2212937819605901E-2</v>
      </c>
      <c r="M14" s="19"/>
      <c r="N14" s="19">
        <v>3.74426887242725E-3</v>
      </c>
      <c r="O14" s="19">
        <v>2.3406714331509499E-2</v>
      </c>
      <c r="P14" s="19">
        <v>3.7553848240613398E-2</v>
      </c>
      <c r="Q14" s="19">
        <v>4.5159442325665697E-2</v>
      </c>
      <c r="R14" s="19"/>
      <c r="S14" s="19">
        <v>8.3660262090246903E-3</v>
      </c>
      <c r="T14" s="19">
        <v>1.2109496615456E-2</v>
      </c>
      <c r="U14" s="19">
        <v>1.7426163036146601E-2</v>
      </c>
      <c r="V14" s="19">
        <v>4.6051292984327502E-2</v>
      </c>
      <c r="W14" s="19">
        <v>1.8110803262046699E-2</v>
      </c>
      <c r="X14" s="19">
        <v>4.6352544152926098E-2</v>
      </c>
      <c r="Y14" s="19">
        <v>6.3472303187779499E-3</v>
      </c>
      <c r="Z14" s="19">
        <v>3.4616231522409599E-2</v>
      </c>
      <c r="AA14" s="19">
        <v>3.06167805270555E-2</v>
      </c>
      <c r="AB14" s="19">
        <v>4.0972574428899497E-2</v>
      </c>
      <c r="AC14" s="19">
        <v>5.7329319377311699E-2</v>
      </c>
      <c r="AD14" s="19">
        <v>3.4850463578011699E-2</v>
      </c>
      <c r="AE14" s="19"/>
      <c r="AF14" s="19">
        <v>1.7841056556991901E-2</v>
      </c>
      <c r="AG14" s="19">
        <v>2.0128843920994802E-2</v>
      </c>
      <c r="AH14" s="19">
        <v>2.8363112751998099E-2</v>
      </c>
      <c r="AI14" s="19">
        <v>0</v>
      </c>
      <c r="AJ14" s="19">
        <v>4.2413204547570298E-2</v>
      </c>
      <c r="AK14" s="19"/>
      <c r="AL14" s="19">
        <v>1.4915359400965601E-2</v>
      </c>
      <c r="AM14" s="19">
        <v>2.47892055902501E-2</v>
      </c>
      <c r="AN14" s="19">
        <v>1.4542332891905801E-2</v>
      </c>
      <c r="AO14" s="19"/>
      <c r="AP14" s="19">
        <v>2.8432710683435999E-2</v>
      </c>
      <c r="AQ14" s="19">
        <v>3.7582800679315E-2</v>
      </c>
      <c r="AR14" s="19">
        <v>1.9020295175543E-2</v>
      </c>
      <c r="AS14" s="19">
        <v>1.9446017469027198E-2</v>
      </c>
      <c r="AT14" s="19">
        <v>0</v>
      </c>
      <c r="AU14" s="19"/>
      <c r="AV14" s="19">
        <v>0.15759437761936301</v>
      </c>
      <c r="AW14" s="19">
        <v>5.2935289556804897E-2</v>
      </c>
      <c r="AX14" s="19">
        <v>7.0853958642171602E-2</v>
      </c>
      <c r="AY14" s="19">
        <v>1.85717408199376E-2</v>
      </c>
      <c r="AZ14" s="19">
        <v>3.6510365366361097E-2</v>
      </c>
      <c r="BA14" s="19">
        <v>2.0064096961646901E-2</v>
      </c>
      <c r="BB14" s="19">
        <v>1.03529846922599E-2</v>
      </c>
      <c r="BC14" s="19">
        <v>2.1458223021283199E-2</v>
      </c>
      <c r="BD14" s="19">
        <v>1.5856236574989701E-2</v>
      </c>
      <c r="BE14" s="19">
        <v>1.26146779503856E-2</v>
      </c>
      <c r="BF14" s="19">
        <v>2.12725545795764E-2</v>
      </c>
      <c r="BG14" s="19">
        <v>0</v>
      </c>
      <c r="BH14" s="19">
        <v>0</v>
      </c>
      <c r="BI14" s="19">
        <v>3.6555586599873999E-2</v>
      </c>
      <c r="BJ14" s="19">
        <v>6.01243026651559E-2</v>
      </c>
      <c r="BK14" s="19">
        <v>0</v>
      </c>
      <c r="BL14" s="19"/>
      <c r="BM14" s="19">
        <v>2.03888130569214E-2</v>
      </c>
      <c r="BN14" s="19">
        <v>3.0936424596691998E-2</v>
      </c>
      <c r="BO14" s="19">
        <v>2.76553031537531E-2</v>
      </c>
      <c r="BP14" s="19">
        <v>2.8303777409335699E-2</v>
      </c>
      <c r="BQ14" s="19">
        <v>2.57148993899395E-2</v>
      </c>
      <c r="BR14" s="19">
        <v>2.1553476724461999E-2</v>
      </c>
      <c r="BS14" s="19"/>
      <c r="BT14" s="19">
        <v>2.8313869148069E-2</v>
      </c>
      <c r="BU14" s="19">
        <v>2.4902398281642198E-2</v>
      </c>
      <c r="BV14" s="19"/>
      <c r="BW14" s="19">
        <v>1.6918493742246601E-2</v>
      </c>
      <c r="BX14" s="19">
        <v>2.6916781387990502E-2</v>
      </c>
      <c r="BY14" s="19"/>
      <c r="BZ14" s="19">
        <v>2.9933319041519999E-2</v>
      </c>
      <c r="CA14" s="19">
        <v>1.0941333854269399E-2</v>
      </c>
      <c r="CB14" s="19">
        <v>1.32856873163137E-2</v>
      </c>
      <c r="CC14" s="19"/>
      <c r="CD14" s="19">
        <v>2.1152984675183999E-2</v>
      </c>
      <c r="CE14" s="19">
        <v>6.8398324257129994E-2</v>
      </c>
      <c r="CF14" s="19">
        <v>4.81054312937736E-2</v>
      </c>
      <c r="CG14" s="19"/>
      <c r="CH14" s="19">
        <v>2.1580871690286E-2</v>
      </c>
      <c r="CI14" s="19">
        <v>5.8630681532612701E-2</v>
      </c>
      <c r="CJ14" s="19">
        <v>2.70413150343101E-2</v>
      </c>
      <c r="CK14" s="19"/>
      <c r="CL14" s="19">
        <v>2.44887145889627E-2</v>
      </c>
      <c r="CM14" s="19">
        <v>2.3652114907836402E-2</v>
      </c>
      <c r="CN14" s="19"/>
      <c r="CO14" s="19">
        <v>1.6922489749371598E-2</v>
      </c>
      <c r="CP14" s="19">
        <v>2.30390136478715E-2</v>
      </c>
      <c r="CQ14" s="19">
        <v>2.20797123251739E-2</v>
      </c>
      <c r="CR14" s="19">
        <v>4.55870304482585E-2</v>
      </c>
    </row>
    <row r="15" spans="2:96" x14ac:dyDescent="0.25">
      <c r="B15" s="16"/>
    </row>
    <row r="16" spans="2:96" x14ac:dyDescent="0.25">
      <c r="B16" t="s">
        <v>124</v>
      </c>
    </row>
    <row r="17" spans="2:2" x14ac:dyDescent="0.25">
      <c r="B17" t="s">
        <v>125</v>
      </c>
    </row>
    <row r="19" spans="2:2" x14ac:dyDescent="0.25">
      <c r="B19"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CR24"/>
  <sheetViews>
    <sheetView showGridLines="0" topLeftCell="A7" workbookViewId="0">
      <pane xSplit="2" topLeftCell="C1" activePane="topRight" state="frozen"/>
      <selection pane="topRight" activeCell="B24" sqref="B2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186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1377</v>
      </c>
      <c r="D7" s="10">
        <v>677</v>
      </c>
      <c r="E7" s="10">
        <v>697</v>
      </c>
      <c r="F7" s="10"/>
      <c r="G7" s="10">
        <v>150</v>
      </c>
      <c r="H7" s="10">
        <v>168</v>
      </c>
      <c r="I7" s="10">
        <v>244</v>
      </c>
      <c r="J7" s="10">
        <v>245</v>
      </c>
      <c r="K7" s="10">
        <v>220</v>
      </c>
      <c r="L7" s="10">
        <v>350</v>
      </c>
      <c r="M7" s="10"/>
      <c r="N7" s="10">
        <v>404</v>
      </c>
      <c r="O7" s="10">
        <v>366</v>
      </c>
      <c r="P7" s="10">
        <v>284</v>
      </c>
      <c r="Q7" s="10">
        <v>319</v>
      </c>
      <c r="R7" s="10"/>
      <c r="S7" s="10">
        <v>180</v>
      </c>
      <c r="T7" s="10">
        <v>192</v>
      </c>
      <c r="U7" s="10">
        <v>120</v>
      </c>
      <c r="V7" s="10">
        <v>114</v>
      </c>
      <c r="W7" s="10">
        <v>98</v>
      </c>
      <c r="X7" s="10">
        <v>125</v>
      </c>
      <c r="Y7" s="10">
        <v>117</v>
      </c>
      <c r="Z7" s="10">
        <v>63</v>
      </c>
      <c r="AA7" s="10">
        <v>153</v>
      </c>
      <c r="AB7" s="10">
        <v>119</v>
      </c>
      <c r="AC7" s="10">
        <v>57</v>
      </c>
      <c r="AD7" s="10">
        <v>39</v>
      </c>
      <c r="AE7" s="10"/>
      <c r="AF7" s="10">
        <v>530</v>
      </c>
      <c r="AG7" s="10">
        <v>382</v>
      </c>
      <c r="AH7" s="10">
        <v>93</v>
      </c>
      <c r="AI7" s="10">
        <v>20</v>
      </c>
      <c r="AJ7" s="10">
        <v>171</v>
      </c>
      <c r="AK7" s="10"/>
      <c r="AL7" s="10">
        <v>314</v>
      </c>
      <c r="AM7" s="10">
        <v>469</v>
      </c>
      <c r="AN7" s="10">
        <v>114</v>
      </c>
      <c r="AO7" s="10"/>
      <c r="AP7" s="10">
        <v>332</v>
      </c>
      <c r="AQ7" s="10">
        <v>300</v>
      </c>
      <c r="AR7" s="10">
        <v>355</v>
      </c>
      <c r="AS7" s="10">
        <v>145</v>
      </c>
      <c r="AT7" s="10">
        <v>27</v>
      </c>
      <c r="AU7" s="10"/>
      <c r="AV7" s="10">
        <v>4</v>
      </c>
      <c r="AW7" s="10">
        <v>56</v>
      </c>
      <c r="AX7" s="10">
        <v>103</v>
      </c>
      <c r="AY7" s="10">
        <v>107</v>
      </c>
      <c r="AZ7" s="10">
        <v>129</v>
      </c>
      <c r="BA7" s="10">
        <v>161</v>
      </c>
      <c r="BB7" s="10">
        <v>142</v>
      </c>
      <c r="BC7" s="10">
        <v>103</v>
      </c>
      <c r="BD7" s="10">
        <v>98</v>
      </c>
      <c r="BE7" s="10">
        <v>71</v>
      </c>
      <c r="BF7" s="10">
        <v>100</v>
      </c>
      <c r="BG7" s="10">
        <v>78</v>
      </c>
      <c r="BH7" s="10">
        <v>49</v>
      </c>
      <c r="BI7" s="10">
        <v>32</v>
      </c>
      <c r="BJ7" s="10">
        <v>35</v>
      </c>
      <c r="BK7" s="10">
        <v>47</v>
      </c>
      <c r="BL7" s="10"/>
      <c r="BM7" s="10">
        <v>284</v>
      </c>
      <c r="BN7" s="10">
        <v>409</v>
      </c>
      <c r="BO7" s="10">
        <v>181</v>
      </c>
      <c r="BP7" s="10">
        <v>287</v>
      </c>
      <c r="BQ7" s="10">
        <v>143</v>
      </c>
      <c r="BR7" s="10">
        <v>73</v>
      </c>
      <c r="BS7" s="10"/>
      <c r="BT7" s="10">
        <v>820</v>
      </c>
      <c r="BU7" s="10">
        <v>541</v>
      </c>
      <c r="BV7" s="10"/>
      <c r="BW7" s="10">
        <v>514</v>
      </c>
      <c r="BX7" s="10">
        <v>558</v>
      </c>
      <c r="BY7" s="10"/>
      <c r="BZ7" s="10">
        <v>1102</v>
      </c>
      <c r="CA7" s="10">
        <v>199</v>
      </c>
      <c r="CB7" s="10">
        <v>56</v>
      </c>
      <c r="CC7" s="10"/>
      <c r="CD7" s="10">
        <v>952</v>
      </c>
      <c r="CE7" s="10">
        <v>121</v>
      </c>
      <c r="CF7" s="10">
        <v>72</v>
      </c>
      <c r="CG7" s="10"/>
      <c r="CH7" s="10">
        <v>1042</v>
      </c>
      <c r="CI7" s="10">
        <v>142</v>
      </c>
      <c r="CJ7" s="10">
        <v>101</v>
      </c>
      <c r="CK7" s="10"/>
      <c r="CL7" s="10">
        <v>718</v>
      </c>
      <c r="CM7" s="10">
        <v>618</v>
      </c>
      <c r="CN7" s="10"/>
      <c r="CO7" s="10">
        <v>83</v>
      </c>
      <c r="CP7" s="10">
        <v>498</v>
      </c>
      <c r="CQ7" s="10">
        <v>528</v>
      </c>
      <c r="CR7" s="10">
        <v>268</v>
      </c>
    </row>
    <row r="8" spans="2:96" ht="30" customHeight="1" x14ac:dyDescent="0.25">
      <c r="B8" s="11" t="s">
        <v>20</v>
      </c>
      <c r="C8" s="11">
        <v>1370</v>
      </c>
      <c r="D8" s="11">
        <v>682</v>
      </c>
      <c r="E8" s="11">
        <v>685</v>
      </c>
      <c r="F8" s="11"/>
      <c r="G8" s="11">
        <v>184</v>
      </c>
      <c r="H8" s="11">
        <v>221</v>
      </c>
      <c r="I8" s="11">
        <v>234</v>
      </c>
      <c r="J8" s="11">
        <v>227</v>
      </c>
      <c r="K8" s="11">
        <v>194</v>
      </c>
      <c r="L8" s="11">
        <v>310</v>
      </c>
      <c r="M8" s="11"/>
      <c r="N8" s="11">
        <v>379</v>
      </c>
      <c r="O8" s="11">
        <v>350</v>
      </c>
      <c r="P8" s="11">
        <v>298</v>
      </c>
      <c r="Q8" s="11">
        <v>339</v>
      </c>
      <c r="R8" s="11"/>
      <c r="S8" s="11">
        <v>191</v>
      </c>
      <c r="T8" s="11">
        <v>185</v>
      </c>
      <c r="U8" s="11">
        <v>115</v>
      </c>
      <c r="V8" s="11">
        <v>107</v>
      </c>
      <c r="W8" s="11">
        <v>93</v>
      </c>
      <c r="X8" s="11">
        <v>125</v>
      </c>
      <c r="Y8" s="11">
        <v>111</v>
      </c>
      <c r="Z8" s="11">
        <v>63</v>
      </c>
      <c r="AA8" s="11">
        <v>151</v>
      </c>
      <c r="AB8" s="11">
        <v>120</v>
      </c>
      <c r="AC8" s="11">
        <v>63</v>
      </c>
      <c r="AD8" s="11">
        <v>46</v>
      </c>
      <c r="AE8" s="11"/>
      <c r="AF8" s="11">
        <v>503</v>
      </c>
      <c r="AG8" s="11">
        <v>388</v>
      </c>
      <c r="AH8" s="11">
        <v>89</v>
      </c>
      <c r="AI8" s="11">
        <v>20</v>
      </c>
      <c r="AJ8" s="11">
        <v>174</v>
      </c>
      <c r="AK8" s="11"/>
      <c r="AL8" s="11">
        <v>303</v>
      </c>
      <c r="AM8" s="11">
        <v>477</v>
      </c>
      <c r="AN8" s="11">
        <v>111</v>
      </c>
      <c r="AO8" s="11"/>
      <c r="AP8" s="11">
        <v>324</v>
      </c>
      <c r="AQ8" s="11">
        <v>303</v>
      </c>
      <c r="AR8" s="11">
        <v>363</v>
      </c>
      <c r="AS8" s="11">
        <v>145</v>
      </c>
      <c r="AT8" s="11">
        <v>26</v>
      </c>
      <c r="AU8" s="11"/>
      <c r="AV8" s="11">
        <v>5</v>
      </c>
      <c r="AW8" s="11">
        <v>58</v>
      </c>
      <c r="AX8" s="11">
        <v>104</v>
      </c>
      <c r="AY8" s="11">
        <v>108</v>
      </c>
      <c r="AZ8" s="11">
        <v>133</v>
      </c>
      <c r="BA8" s="11">
        <v>159</v>
      </c>
      <c r="BB8" s="11">
        <v>144</v>
      </c>
      <c r="BC8" s="11">
        <v>99</v>
      </c>
      <c r="BD8" s="11">
        <v>96</v>
      </c>
      <c r="BE8" s="11">
        <v>69</v>
      </c>
      <c r="BF8" s="11">
        <v>99</v>
      </c>
      <c r="BG8" s="11">
        <v>76</v>
      </c>
      <c r="BH8" s="11">
        <v>49</v>
      </c>
      <c r="BI8" s="11">
        <v>30</v>
      </c>
      <c r="BJ8" s="11">
        <v>36</v>
      </c>
      <c r="BK8" s="11">
        <v>47</v>
      </c>
      <c r="BL8" s="11"/>
      <c r="BM8" s="11">
        <v>308</v>
      </c>
      <c r="BN8" s="11">
        <v>391</v>
      </c>
      <c r="BO8" s="11">
        <v>187</v>
      </c>
      <c r="BP8" s="11">
        <v>278</v>
      </c>
      <c r="BQ8" s="11">
        <v>132</v>
      </c>
      <c r="BR8" s="11">
        <v>73</v>
      </c>
      <c r="BS8" s="11"/>
      <c r="BT8" s="11">
        <v>817</v>
      </c>
      <c r="BU8" s="11">
        <v>532</v>
      </c>
      <c r="BV8" s="11"/>
      <c r="BW8" s="11">
        <v>521</v>
      </c>
      <c r="BX8" s="11">
        <v>538</v>
      </c>
      <c r="BY8" s="11"/>
      <c r="BZ8" s="11">
        <v>1083</v>
      </c>
      <c r="CA8" s="11">
        <v>201</v>
      </c>
      <c r="CB8" s="11">
        <v>62</v>
      </c>
      <c r="CC8" s="11"/>
      <c r="CD8" s="11">
        <v>926</v>
      </c>
      <c r="CE8" s="11">
        <v>132</v>
      </c>
      <c r="CF8" s="11">
        <v>75</v>
      </c>
      <c r="CG8" s="11"/>
      <c r="CH8" s="11">
        <v>1008</v>
      </c>
      <c r="CI8" s="11">
        <v>154</v>
      </c>
      <c r="CJ8" s="11">
        <v>106</v>
      </c>
      <c r="CK8" s="11"/>
      <c r="CL8" s="11">
        <v>705</v>
      </c>
      <c r="CM8" s="11">
        <v>621</v>
      </c>
      <c r="CN8" s="11"/>
      <c r="CO8" s="11">
        <v>89</v>
      </c>
      <c r="CP8" s="11">
        <v>488</v>
      </c>
      <c r="CQ8" s="11">
        <v>519</v>
      </c>
      <c r="CR8" s="11">
        <v>274</v>
      </c>
    </row>
    <row r="9" spans="2:96" ht="30" x14ac:dyDescent="0.25">
      <c r="B9" s="18" t="s">
        <v>177</v>
      </c>
      <c r="C9" s="17">
        <v>0.74540959512011495</v>
      </c>
      <c r="D9" s="17">
        <v>0.69173558449497496</v>
      </c>
      <c r="E9" s="17">
        <v>0.79775250950221199</v>
      </c>
      <c r="F9" s="17"/>
      <c r="G9" s="17">
        <v>0.58539324983309804</v>
      </c>
      <c r="H9" s="17">
        <v>0.72204226116638404</v>
      </c>
      <c r="I9" s="17">
        <v>0.72372209242034202</v>
      </c>
      <c r="J9" s="17">
        <v>0.80703905494203199</v>
      </c>
      <c r="K9" s="17">
        <v>0.79041604897678597</v>
      </c>
      <c r="L9" s="17">
        <v>0.80025942529970395</v>
      </c>
      <c r="M9" s="17"/>
      <c r="N9" s="17">
        <v>0.73202961182899495</v>
      </c>
      <c r="O9" s="17">
        <v>0.72993770904349597</v>
      </c>
      <c r="P9" s="17">
        <v>0.75913627019710195</v>
      </c>
      <c r="Q9" s="17">
        <v>0.76785911780768801</v>
      </c>
      <c r="R9" s="17"/>
      <c r="S9" s="17">
        <v>0.69701347330886798</v>
      </c>
      <c r="T9" s="17">
        <v>0.727913945546111</v>
      </c>
      <c r="U9" s="17">
        <v>0.75156289180924496</v>
      </c>
      <c r="V9" s="17">
        <v>0.75518182067405804</v>
      </c>
      <c r="W9" s="17">
        <v>0.73006865235760998</v>
      </c>
      <c r="X9" s="17">
        <v>0.72853874573268795</v>
      </c>
      <c r="Y9" s="17">
        <v>0.77775901057936103</v>
      </c>
      <c r="Z9" s="17">
        <v>0.78233190737657299</v>
      </c>
      <c r="AA9" s="17">
        <v>0.68440087957200801</v>
      </c>
      <c r="AB9" s="17">
        <v>0.88031385803361295</v>
      </c>
      <c r="AC9" s="17">
        <v>0.74627769932454802</v>
      </c>
      <c r="AD9" s="17">
        <v>0.773555836635475</v>
      </c>
      <c r="AE9" s="17"/>
      <c r="AF9" s="17">
        <v>0.76341109785438299</v>
      </c>
      <c r="AG9" s="17">
        <v>0.710139879956038</v>
      </c>
      <c r="AH9" s="17">
        <v>0.62392052576069901</v>
      </c>
      <c r="AI9" s="17">
        <v>0.73152412300013603</v>
      </c>
      <c r="AJ9" s="17">
        <v>0.77498403911945501</v>
      </c>
      <c r="AK9" s="17"/>
      <c r="AL9" s="17">
        <v>0.74481780004814402</v>
      </c>
      <c r="AM9" s="17">
        <v>0.73412385678261205</v>
      </c>
      <c r="AN9" s="17">
        <v>0.63994829888375404</v>
      </c>
      <c r="AO9" s="17"/>
      <c r="AP9" s="17">
        <v>0.75632863230501601</v>
      </c>
      <c r="AQ9" s="17">
        <v>0.764370125783008</v>
      </c>
      <c r="AR9" s="17">
        <v>0.74475981787337997</v>
      </c>
      <c r="AS9" s="17">
        <v>0.70509001050027897</v>
      </c>
      <c r="AT9" s="17">
        <v>0.66686505411958497</v>
      </c>
      <c r="AU9" s="17"/>
      <c r="AV9" s="17">
        <v>0.74393868570533495</v>
      </c>
      <c r="AW9" s="17">
        <v>0.75907542083690804</v>
      </c>
      <c r="AX9" s="17">
        <v>0.82226418956684999</v>
      </c>
      <c r="AY9" s="17">
        <v>0.77067797273734095</v>
      </c>
      <c r="AZ9" s="17">
        <v>0.72008519867729603</v>
      </c>
      <c r="BA9" s="17">
        <v>0.74881009503485096</v>
      </c>
      <c r="BB9" s="17">
        <v>0.75060196704845095</v>
      </c>
      <c r="BC9" s="17">
        <v>0.67878337337844896</v>
      </c>
      <c r="BD9" s="17">
        <v>0.72579606895452797</v>
      </c>
      <c r="BE9" s="17">
        <v>0.72964919026945596</v>
      </c>
      <c r="BF9" s="17">
        <v>0.75116686488177098</v>
      </c>
      <c r="BG9" s="17">
        <v>0.66941659350503002</v>
      </c>
      <c r="BH9" s="17">
        <v>0.78279831582426995</v>
      </c>
      <c r="BI9" s="17">
        <v>0.82185651357453704</v>
      </c>
      <c r="BJ9" s="17">
        <v>0.80835545183232305</v>
      </c>
      <c r="BK9" s="17">
        <v>0.66288705120681801</v>
      </c>
      <c r="BL9" s="17"/>
      <c r="BM9" s="17">
        <v>0.68913654475499897</v>
      </c>
      <c r="BN9" s="17">
        <v>0.75808453434836798</v>
      </c>
      <c r="BO9" s="17">
        <v>0.733965878250182</v>
      </c>
      <c r="BP9" s="17">
        <v>0.77198147053183597</v>
      </c>
      <c r="BQ9" s="17">
        <v>0.77209488310974606</v>
      </c>
      <c r="BR9" s="17">
        <v>0.79422324828937596</v>
      </c>
      <c r="BS9" s="17"/>
      <c r="BT9" s="17">
        <v>0.74048557399255699</v>
      </c>
      <c r="BU9" s="17">
        <v>0.75466193189865005</v>
      </c>
      <c r="BV9" s="17"/>
      <c r="BW9" s="17">
        <v>0.71921863683762899</v>
      </c>
      <c r="BX9" s="17">
        <v>0.76446447825850095</v>
      </c>
      <c r="BY9" s="17"/>
      <c r="BZ9" s="17">
        <v>0.75200555799804203</v>
      </c>
      <c r="CA9" s="17">
        <v>0.78352424645048402</v>
      </c>
      <c r="CB9" s="17">
        <v>0.55787250358272</v>
      </c>
      <c r="CC9" s="17"/>
      <c r="CD9" s="17">
        <v>0.74588978377909099</v>
      </c>
      <c r="CE9" s="17">
        <v>0.673110750507383</v>
      </c>
      <c r="CF9" s="17">
        <v>0.81992404715206602</v>
      </c>
      <c r="CG9" s="17"/>
      <c r="CH9" s="17">
        <v>0.76010928611198503</v>
      </c>
      <c r="CI9" s="17">
        <v>0.73720582696263304</v>
      </c>
      <c r="CJ9" s="17">
        <v>0.77884053295157496</v>
      </c>
      <c r="CK9" s="17"/>
      <c r="CL9" s="17">
        <v>0.73575285247353905</v>
      </c>
      <c r="CM9" s="17">
        <v>0.75426826908469802</v>
      </c>
      <c r="CN9" s="17"/>
      <c r="CO9" s="17">
        <v>0.62522317158434104</v>
      </c>
      <c r="CP9" s="17">
        <v>0.73025370678705404</v>
      </c>
      <c r="CQ9" s="17">
        <v>0.77734158660457198</v>
      </c>
      <c r="CR9" s="17">
        <v>0.75076062208216898</v>
      </c>
    </row>
    <row r="10" spans="2:96" x14ac:dyDescent="0.25">
      <c r="B10" s="18" t="s">
        <v>178</v>
      </c>
      <c r="C10" s="17">
        <v>0.645639869098109</v>
      </c>
      <c r="D10" s="17">
        <v>0.62159205752826396</v>
      </c>
      <c r="E10" s="17">
        <v>0.66802634656561899</v>
      </c>
      <c r="F10" s="17"/>
      <c r="G10" s="17">
        <v>0.51265388844872295</v>
      </c>
      <c r="H10" s="17">
        <v>0.65092018485763403</v>
      </c>
      <c r="I10" s="17">
        <v>0.61265217421488505</v>
      </c>
      <c r="J10" s="17">
        <v>0.66863354737383496</v>
      </c>
      <c r="K10" s="17">
        <v>0.70057757684897304</v>
      </c>
      <c r="L10" s="17">
        <v>0.69461292701556798</v>
      </c>
      <c r="M10" s="17"/>
      <c r="N10" s="17">
        <v>0.61502449211895505</v>
      </c>
      <c r="O10" s="17">
        <v>0.63700267281822598</v>
      </c>
      <c r="P10" s="17">
        <v>0.66597339269121902</v>
      </c>
      <c r="Q10" s="17">
        <v>0.67032263181648299</v>
      </c>
      <c r="R10" s="17"/>
      <c r="S10" s="17">
        <v>0.51334407777755797</v>
      </c>
      <c r="T10" s="17">
        <v>0.654337672746378</v>
      </c>
      <c r="U10" s="17">
        <v>0.66813780442222803</v>
      </c>
      <c r="V10" s="17">
        <v>0.69756546404321496</v>
      </c>
      <c r="W10" s="17">
        <v>0.57437814987291402</v>
      </c>
      <c r="X10" s="17">
        <v>0.64010205285975097</v>
      </c>
      <c r="Y10" s="17">
        <v>0.70163687735436098</v>
      </c>
      <c r="Z10" s="17">
        <v>0.632262999543591</v>
      </c>
      <c r="AA10" s="17">
        <v>0.65459945296301603</v>
      </c>
      <c r="AB10" s="17">
        <v>0.67557826666811305</v>
      </c>
      <c r="AC10" s="17">
        <v>0.791892250862407</v>
      </c>
      <c r="AD10" s="17">
        <v>0.71812595775331201</v>
      </c>
      <c r="AE10" s="17"/>
      <c r="AF10" s="17">
        <v>0.65560028300954698</v>
      </c>
      <c r="AG10" s="17">
        <v>0.63097097795933899</v>
      </c>
      <c r="AH10" s="17">
        <v>0.59817678540396801</v>
      </c>
      <c r="AI10" s="17">
        <v>0.50260083053587401</v>
      </c>
      <c r="AJ10" s="17">
        <v>0.73526847520743799</v>
      </c>
      <c r="AK10" s="17"/>
      <c r="AL10" s="17">
        <v>0.62757716073997105</v>
      </c>
      <c r="AM10" s="17">
        <v>0.62311055691628003</v>
      </c>
      <c r="AN10" s="17">
        <v>0.62982829966252596</v>
      </c>
      <c r="AO10" s="17"/>
      <c r="AP10" s="17">
        <v>0.669120633208381</v>
      </c>
      <c r="AQ10" s="17">
        <v>0.66334813243421797</v>
      </c>
      <c r="AR10" s="17">
        <v>0.62194210981559495</v>
      </c>
      <c r="AS10" s="17">
        <v>0.56855806396885999</v>
      </c>
      <c r="AT10" s="17">
        <v>0.78714413465405197</v>
      </c>
      <c r="AU10" s="17"/>
      <c r="AV10" s="17">
        <v>0.74393868570533495</v>
      </c>
      <c r="AW10" s="17">
        <v>0.72156665619654503</v>
      </c>
      <c r="AX10" s="17">
        <v>0.64611569457579698</v>
      </c>
      <c r="AY10" s="17">
        <v>0.67596208675661995</v>
      </c>
      <c r="AZ10" s="17">
        <v>0.69389906684105196</v>
      </c>
      <c r="BA10" s="17">
        <v>0.60095491240207199</v>
      </c>
      <c r="BB10" s="17">
        <v>0.68312627940374204</v>
      </c>
      <c r="BC10" s="17">
        <v>0.639313841466011</v>
      </c>
      <c r="BD10" s="17">
        <v>0.57278563271206795</v>
      </c>
      <c r="BE10" s="17">
        <v>0.57720268260025498</v>
      </c>
      <c r="BF10" s="17">
        <v>0.61938282880784201</v>
      </c>
      <c r="BG10" s="17">
        <v>0.60445307484854705</v>
      </c>
      <c r="BH10" s="17">
        <v>0.68482328467938003</v>
      </c>
      <c r="BI10" s="17">
        <v>0.62384179047317201</v>
      </c>
      <c r="BJ10" s="17">
        <v>0.60860468093104803</v>
      </c>
      <c r="BK10" s="17">
        <v>0.59860335079312499</v>
      </c>
      <c r="BL10" s="17"/>
      <c r="BM10" s="17">
        <v>0.62916886447771803</v>
      </c>
      <c r="BN10" s="17">
        <v>0.62749254966365797</v>
      </c>
      <c r="BO10" s="17">
        <v>0.59577395006696199</v>
      </c>
      <c r="BP10" s="17">
        <v>0.679395839310309</v>
      </c>
      <c r="BQ10" s="17">
        <v>0.67170804213107604</v>
      </c>
      <c r="BR10" s="17">
        <v>0.76404618693927195</v>
      </c>
      <c r="BS10" s="17"/>
      <c r="BT10" s="17">
        <v>0.63002781519232898</v>
      </c>
      <c r="BU10" s="17">
        <v>0.66933469529259604</v>
      </c>
      <c r="BV10" s="17"/>
      <c r="BW10" s="17">
        <v>0.62633355114853795</v>
      </c>
      <c r="BX10" s="17">
        <v>0.64707452550322897</v>
      </c>
      <c r="BY10" s="17"/>
      <c r="BZ10" s="17">
        <v>0.65010537856746398</v>
      </c>
      <c r="CA10" s="17">
        <v>0.69407041866555796</v>
      </c>
      <c r="CB10" s="17">
        <v>0.52590302877596395</v>
      </c>
      <c r="CC10" s="17"/>
      <c r="CD10" s="17">
        <v>0.63854445768913404</v>
      </c>
      <c r="CE10" s="17">
        <v>0.67663605775315006</v>
      </c>
      <c r="CF10" s="17">
        <v>0.63748723949553698</v>
      </c>
      <c r="CG10" s="17"/>
      <c r="CH10" s="17">
        <v>0.65236956867079099</v>
      </c>
      <c r="CI10" s="17">
        <v>0.67264190769560395</v>
      </c>
      <c r="CJ10" s="17">
        <v>0.68006728245515102</v>
      </c>
      <c r="CK10" s="17"/>
      <c r="CL10" s="17">
        <v>0.652820508930822</v>
      </c>
      <c r="CM10" s="17">
        <v>0.63377166297750198</v>
      </c>
      <c r="CN10" s="17"/>
      <c r="CO10" s="17">
        <v>0.53093771821866698</v>
      </c>
      <c r="CP10" s="17">
        <v>0.59657468878598796</v>
      </c>
      <c r="CQ10" s="17">
        <v>0.67125296196469597</v>
      </c>
      <c r="CR10" s="17">
        <v>0.72145936432248003</v>
      </c>
    </row>
    <row r="11" spans="2:96" x14ac:dyDescent="0.25">
      <c r="B11" s="18" t="s">
        <v>179</v>
      </c>
      <c r="C11" s="17">
        <v>0.34549214380809001</v>
      </c>
      <c r="D11" s="17">
        <v>0.34837103819083998</v>
      </c>
      <c r="E11" s="17">
        <v>0.34268743948340102</v>
      </c>
      <c r="F11" s="17"/>
      <c r="G11" s="17">
        <v>0.25324301776715802</v>
      </c>
      <c r="H11" s="17">
        <v>0.285609677584789</v>
      </c>
      <c r="I11" s="17">
        <v>0.32395465929273598</v>
      </c>
      <c r="J11" s="17">
        <v>0.35350899583117201</v>
      </c>
      <c r="K11" s="17">
        <v>0.410865186332036</v>
      </c>
      <c r="L11" s="17">
        <v>0.41257833003827399</v>
      </c>
      <c r="M11" s="17"/>
      <c r="N11" s="17">
        <v>0.37107019698252097</v>
      </c>
      <c r="O11" s="17">
        <v>0.30737078415936098</v>
      </c>
      <c r="P11" s="17">
        <v>0.36538102762483199</v>
      </c>
      <c r="Q11" s="17">
        <v>0.33363041522987402</v>
      </c>
      <c r="R11" s="17"/>
      <c r="S11" s="17">
        <v>0.22810700703074899</v>
      </c>
      <c r="T11" s="17">
        <v>0.328212770624356</v>
      </c>
      <c r="U11" s="17">
        <v>0.43149864562142598</v>
      </c>
      <c r="V11" s="17">
        <v>0.40000580716447698</v>
      </c>
      <c r="W11" s="17">
        <v>0.43227293493525598</v>
      </c>
      <c r="X11" s="17">
        <v>0.34201569628327</v>
      </c>
      <c r="Y11" s="17">
        <v>0.30848214999532497</v>
      </c>
      <c r="Z11" s="17">
        <v>0.40797847566403</v>
      </c>
      <c r="AA11" s="17">
        <v>0.32480454541747</v>
      </c>
      <c r="AB11" s="17">
        <v>0.31495754740389198</v>
      </c>
      <c r="AC11" s="17">
        <v>0.43099895597281301</v>
      </c>
      <c r="AD11" s="17">
        <v>0.43043718807900999</v>
      </c>
      <c r="AE11" s="17"/>
      <c r="AF11" s="17">
        <v>0.36171138449299001</v>
      </c>
      <c r="AG11" s="17">
        <v>0.33540634631931399</v>
      </c>
      <c r="AH11" s="17">
        <v>0.36943774518397798</v>
      </c>
      <c r="AI11" s="17">
        <v>0.27137516752244201</v>
      </c>
      <c r="AJ11" s="17">
        <v>0.31656321052141001</v>
      </c>
      <c r="AK11" s="17"/>
      <c r="AL11" s="17">
        <v>0.32274135844669599</v>
      </c>
      <c r="AM11" s="17">
        <v>0.32314704596215199</v>
      </c>
      <c r="AN11" s="17">
        <v>0.404106720192761</v>
      </c>
      <c r="AO11" s="17"/>
      <c r="AP11" s="17">
        <v>0.37122323734900198</v>
      </c>
      <c r="AQ11" s="17">
        <v>0.34139612408589298</v>
      </c>
      <c r="AR11" s="17">
        <v>0.301396684968053</v>
      </c>
      <c r="AS11" s="17">
        <v>0.336804735377013</v>
      </c>
      <c r="AT11" s="17">
        <v>0.53473605338702401</v>
      </c>
      <c r="AU11" s="17"/>
      <c r="AV11" s="17">
        <v>0.466380789850523</v>
      </c>
      <c r="AW11" s="17">
        <v>0.19584624963616201</v>
      </c>
      <c r="AX11" s="17">
        <v>0.37800083569961701</v>
      </c>
      <c r="AY11" s="17">
        <v>0.26687792373033298</v>
      </c>
      <c r="AZ11" s="17">
        <v>0.36274864010424002</v>
      </c>
      <c r="BA11" s="17">
        <v>0.38074666306287902</v>
      </c>
      <c r="BB11" s="17">
        <v>0.42413240374486699</v>
      </c>
      <c r="BC11" s="17">
        <v>0.31559587256520799</v>
      </c>
      <c r="BD11" s="17">
        <v>0.33806467812478902</v>
      </c>
      <c r="BE11" s="17">
        <v>0.36259427726441501</v>
      </c>
      <c r="BF11" s="17">
        <v>0.29485589013338398</v>
      </c>
      <c r="BG11" s="17">
        <v>0.31944419904738403</v>
      </c>
      <c r="BH11" s="17">
        <v>0.398449047334972</v>
      </c>
      <c r="BI11" s="17">
        <v>0.31042452068640702</v>
      </c>
      <c r="BJ11" s="17">
        <v>0.26528283051901003</v>
      </c>
      <c r="BK11" s="17">
        <v>0.334719694792183</v>
      </c>
      <c r="BL11" s="17"/>
      <c r="BM11" s="17">
        <v>0.25710922800666602</v>
      </c>
      <c r="BN11" s="17">
        <v>0.342119667019332</v>
      </c>
      <c r="BO11" s="17">
        <v>0.33988122214035699</v>
      </c>
      <c r="BP11" s="17">
        <v>0.38544470621802401</v>
      </c>
      <c r="BQ11" s="17">
        <v>0.43992518092809502</v>
      </c>
      <c r="BR11" s="17">
        <v>0.42675463834483102</v>
      </c>
      <c r="BS11" s="17"/>
      <c r="BT11" s="17">
        <v>0.33395123954231798</v>
      </c>
      <c r="BU11" s="17">
        <v>0.36200633028227502</v>
      </c>
      <c r="BV11" s="17"/>
      <c r="BW11" s="17">
        <v>0.34604111909885699</v>
      </c>
      <c r="BX11" s="17">
        <v>0.344202886003245</v>
      </c>
      <c r="BY11" s="17"/>
      <c r="BZ11" s="17">
        <v>0.339186815938682</v>
      </c>
      <c r="CA11" s="17">
        <v>0.31923002521066501</v>
      </c>
      <c r="CB11" s="17">
        <v>0.48439348907316898</v>
      </c>
      <c r="CC11" s="17"/>
      <c r="CD11" s="17">
        <v>0.34900757106924102</v>
      </c>
      <c r="CE11" s="17">
        <v>0.32400177179034301</v>
      </c>
      <c r="CF11" s="17">
        <v>0.37145723192560698</v>
      </c>
      <c r="CG11" s="17"/>
      <c r="CH11" s="17">
        <v>0.34026446061025201</v>
      </c>
      <c r="CI11" s="17">
        <v>0.28185047846267702</v>
      </c>
      <c r="CJ11" s="17">
        <v>0.39103102802268203</v>
      </c>
      <c r="CK11" s="17"/>
      <c r="CL11" s="17">
        <v>0.35869529027395303</v>
      </c>
      <c r="CM11" s="17">
        <v>0.33002642492657902</v>
      </c>
      <c r="CN11" s="17"/>
      <c r="CO11" s="17">
        <v>0.28676190170143501</v>
      </c>
      <c r="CP11" s="17">
        <v>0.37159543056729299</v>
      </c>
      <c r="CQ11" s="17">
        <v>0.34513387666853201</v>
      </c>
      <c r="CR11" s="17">
        <v>0.31877089730386698</v>
      </c>
    </row>
    <row r="12" spans="2:96" ht="30" x14ac:dyDescent="0.25">
      <c r="B12" s="18" t="s">
        <v>180</v>
      </c>
      <c r="C12" s="17">
        <v>0.24996484223794899</v>
      </c>
      <c r="D12" s="17">
        <v>0.24094407167121401</v>
      </c>
      <c r="E12" s="17">
        <v>0.26005934516961199</v>
      </c>
      <c r="F12" s="17"/>
      <c r="G12" s="17">
        <v>0.25610950246962599</v>
      </c>
      <c r="H12" s="17">
        <v>0.261679586357213</v>
      </c>
      <c r="I12" s="17">
        <v>0.35081927313751698</v>
      </c>
      <c r="J12" s="17">
        <v>0.247329940185714</v>
      </c>
      <c r="K12" s="17">
        <v>0.209462933339711</v>
      </c>
      <c r="L12" s="17">
        <v>0.18900334158789101</v>
      </c>
      <c r="M12" s="17"/>
      <c r="N12" s="17">
        <v>0.21801681258758099</v>
      </c>
      <c r="O12" s="17">
        <v>0.25084839689265997</v>
      </c>
      <c r="P12" s="17">
        <v>0.298847317079102</v>
      </c>
      <c r="Q12" s="17">
        <v>0.23828668844381801</v>
      </c>
      <c r="R12" s="17"/>
      <c r="S12" s="17">
        <v>0.237498446980413</v>
      </c>
      <c r="T12" s="17">
        <v>0.21593816773684699</v>
      </c>
      <c r="U12" s="17">
        <v>0.27376426343100901</v>
      </c>
      <c r="V12" s="17">
        <v>0.30765447532997803</v>
      </c>
      <c r="W12" s="17">
        <v>0.22103393361991799</v>
      </c>
      <c r="X12" s="17">
        <v>0.28005202092339199</v>
      </c>
      <c r="Y12" s="17">
        <v>0.23607212956009799</v>
      </c>
      <c r="Z12" s="17">
        <v>0.22297893964294699</v>
      </c>
      <c r="AA12" s="17">
        <v>0.249383292334871</v>
      </c>
      <c r="AB12" s="17">
        <v>0.27665575962954297</v>
      </c>
      <c r="AC12" s="17">
        <v>0.20840054681647999</v>
      </c>
      <c r="AD12" s="17">
        <v>0.27972776010337103</v>
      </c>
      <c r="AE12" s="17"/>
      <c r="AF12" s="17">
        <v>0.200606566500761</v>
      </c>
      <c r="AG12" s="17">
        <v>0.28920907744559399</v>
      </c>
      <c r="AH12" s="17">
        <v>0.30477375842975302</v>
      </c>
      <c r="AI12" s="17">
        <v>0.21692319745692601</v>
      </c>
      <c r="AJ12" s="17">
        <v>0.30218728955070501</v>
      </c>
      <c r="AK12" s="17"/>
      <c r="AL12" s="17">
        <v>0.21558116503149899</v>
      </c>
      <c r="AM12" s="17">
        <v>0.27520578270320001</v>
      </c>
      <c r="AN12" s="17">
        <v>0.25749321425880001</v>
      </c>
      <c r="AO12" s="17"/>
      <c r="AP12" s="17">
        <v>0.24615712161164899</v>
      </c>
      <c r="AQ12" s="17">
        <v>0.25003679666553202</v>
      </c>
      <c r="AR12" s="17">
        <v>0.25487166214894502</v>
      </c>
      <c r="AS12" s="17">
        <v>0.27361963656716598</v>
      </c>
      <c r="AT12" s="17">
        <v>0.33301188077402899</v>
      </c>
      <c r="AU12" s="17"/>
      <c r="AV12" s="17">
        <v>0.256061314294665</v>
      </c>
      <c r="AW12" s="17">
        <v>0.28528274191931802</v>
      </c>
      <c r="AX12" s="17">
        <v>0.22161434843059499</v>
      </c>
      <c r="AY12" s="17">
        <v>0.29123204161709298</v>
      </c>
      <c r="AZ12" s="17">
        <v>0.196043586455733</v>
      </c>
      <c r="BA12" s="17">
        <v>0.29811434544030102</v>
      </c>
      <c r="BB12" s="17">
        <v>0.195497146112766</v>
      </c>
      <c r="BC12" s="17">
        <v>0.28106111286275498</v>
      </c>
      <c r="BD12" s="17">
        <v>0.184718084670183</v>
      </c>
      <c r="BE12" s="17">
        <v>0.233847077502116</v>
      </c>
      <c r="BF12" s="17">
        <v>0.237662846696304</v>
      </c>
      <c r="BG12" s="17">
        <v>0.345149131277456</v>
      </c>
      <c r="BH12" s="17">
        <v>0.164354225532023</v>
      </c>
      <c r="BI12" s="17">
        <v>0.277661594466381</v>
      </c>
      <c r="BJ12" s="17">
        <v>0.22352184658479901</v>
      </c>
      <c r="BK12" s="17">
        <v>0.33486054550397398</v>
      </c>
      <c r="BL12" s="17"/>
      <c r="BM12" s="17">
        <v>0.277903290704064</v>
      </c>
      <c r="BN12" s="17">
        <v>0.24995045404843499</v>
      </c>
      <c r="BO12" s="17">
        <v>0.23004851111267699</v>
      </c>
      <c r="BP12" s="17">
        <v>0.21582569827911099</v>
      </c>
      <c r="BQ12" s="17">
        <v>0.282252239333382</v>
      </c>
      <c r="BR12" s="17">
        <v>0.254935603195938</v>
      </c>
      <c r="BS12" s="17"/>
      <c r="BT12" s="17">
        <v>0.25805128905429497</v>
      </c>
      <c r="BU12" s="17">
        <v>0.240484721503365</v>
      </c>
      <c r="BV12" s="17"/>
      <c r="BW12" s="17">
        <v>0.26774530873774399</v>
      </c>
      <c r="BX12" s="17">
        <v>0.236220584790787</v>
      </c>
      <c r="BY12" s="17"/>
      <c r="BZ12" s="17">
        <v>0.24979145672477501</v>
      </c>
      <c r="CA12" s="17">
        <v>0.239950744036414</v>
      </c>
      <c r="CB12" s="17">
        <v>0.28978903235636699</v>
      </c>
      <c r="CC12" s="17"/>
      <c r="CD12" s="17">
        <v>0.249263616907898</v>
      </c>
      <c r="CE12" s="17">
        <v>0.318258696377063</v>
      </c>
      <c r="CF12" s="17">
        <v>0.17992774564794201</v>
      </c>
      <c r="CG12" s="17"/>
      <c r="CH12" s="17">
        <v>0.24263471180403001</v>
      </c>
      <c r="CI12" s="17">
        <v>0.33157146177798702</v>
      </c>
      <c r="CJ12" s="17">
        <v>0.17685275333862599</v>
      </c>
      <c r="CK12" s="17"/>
      <c r="CL12" s="17">
        <v>0.24977126666263</v>
      </c>
      <c r="CM12" s="17">
        <v>0.255011722576033</v>
      </c>
      <c r="CN12" s="17"/>
      <c r="CO12" s="17">
        <v>0.24515209747783201</v>
      </c>
      <c r="CP12" s="17">
        <v>0.24796817610408201</v>
      </c>
      <c r="CQ12" s="17">
        <v>0.24167123013719299</v>
      </c>
      <c r="CR12" s="17">
        <v>0.27077750703659698</v>
      </c>
    </row>
    <row r="13" spans="2:96" x14ac:dyDescent="0.25">
      <c r="B13" s="18" t="s">
        <v>181</v>
      </c>
      <c r="C13" s="17">
        <v>0.22680232274511</v>
      </c>
      <c r="D13" s="17">
        <v>0.237773298376944</v>
      </c>
      <c r="E13" s="17">
        <v>0.21687795585236899</v>
      </c>
      <c r="F13" s="17"/>
      <c r="G13" s="17">
        <v>0.26900474699038002</v>
      </c>
      <c r="H13" s="17">
        <v>0.375507852371462</v>
      </c>
      <c r="I13" s="17">
        <v>0.29481092503225798</v>
      </c>
      <c r="J13" s="17">
        <v>0.25018578274762798</v>
      </c>
      <c r="K13" s="17">
        <v>0.153279252261808</v>
      </c>
      <c r="L13" s="17">
        <v>7.2982811511971293E-2</v>
      </c>
      <c r="M13" s="17"/>
      <c r="N13" s="17">
        <v>0.20333817314488301</v>
      </c>
      <c r="O13" s="17">
        <v>0.25960380645241199</v>
      </c>
      <c r="P13" s="17">
        <v>0.25453628348006302</v>
      </c>
      <c r="Q13" s="17">
        <v>0.193780531883395</v>
      </c>
      <c r="R13" s="17"/>
      <c r="S13" s="17">
        <v>0.257849490123784</v>
      </c>
      <c r="T13" s="17">
        <v>0.264995790871217</v>
      </c>
      <c r="U13" s="17">
        <v>0.211645395924111</v>
      </c>
      <c r="V13" s="17">
        <v>0.197405983669278</v>
      </c>
      <c r="W13" s="17">
        <v>0.24503650650669601</v>
      </c>
      <c r="X13" s="17">
        <v>0.222107325990229</v>
      </c>
      <c r="Y13" s="17">
        <v>0.21433319850325899</v>
      </c>
      <c r="Z13" s="17">
        <v>0.279056670845449</v>
      </c>
      <c r="AA13" s="17">
        <v>0.23880461354615401</v>
      </c>
      <c r="AB13" s="17">
        <v>0.13093891934578999</v>
      </c>
      <c r="AC13" s="17">
        <v>0.189436881208601</v>
      </c>
      <c r="AD13" s="17">
        <v>0.24749861745066301</v>
      </c>
      <c r="AE13" s="17"/>
      <c r="AF13" s="17">
        <v>0.177716455516886</v>
      </c>
      <c r="AG13" s="17">
        <v>0.25814395491076603</v>
      </c>
      <c r="AH13" s="17">
        <v>0.30318813602884198</v>
      </c>
      <c r="AI13" s="17">
        <v>0.44552386096580499</v>
      </c>
      <c r="AJ13" s="17">
        <v>0.22526518511455501</v>
      </c>
      <c r="AK13" s="17"/>
      <c r="AL13" s="17">
        <v>0.19491972201232599</v>
      </c>
      <c r="AM13" s="17">
        <v>0.24856429626902099</v>
      </c>
      <c r="AN13" s="17">
        <v>0.24478735940392601</v>
      </c>
      <c r="AO13" s="17"/>
      <c r="AP13" s="17">
        <v>0.21856748857543401</v>
      </c>
      <c r="AQ13" s="17">
        <v>0.22211368364051501</v>
      </c>
      <c r="AR13" s="17">
        <v>0.25294466689637202</v>
      </c>
      <c r="AS13" s="17">
        <v>0.28360173237630198</v>
      </c>
      <c r="AT13" s="17">
        <v>0.101817073079223</v>
      </c>
      <c r="AU13" s="17"/>
      <c r="AV13" s="17">
        <v>0.533619210149477</v>
      </c>
      <c r="AW13" s="17">
        <v>0.17236997499062401</v>
      </c>
      <c r="AX13" s="17">
        <v>0.247103923644067</v>
      </c>
      <c r="AY13" s="17">
        <v>0.20476356636179299</v>
      </c>
      <c r="AZ13" s="17">
        <v>0.18052629701735901</v>
      </c>
      <c r="BA13" s="17">
        <v>0.199920330591151</v>
      </c>
      <c r="BB13" s="17">
        <v>0.173789382809135</v>
      </c>
      <c r="BC13" s="17">
        <v>0.25217197802063301</v>
      </c>
      <c r="BD13" s="17">
        <v>0.27161954620994799</v>
      </c>
      <c r="BE13" s="17">
        <v>0.34868310765429</v>
      </c>
      <c r="BF13" s="17">
        <v>0.27373342797358702</v>
      </c>
      <c r="BG13" s="17">
        <v>0.27451893087469598</v>
      </c>
      <c r="BH13" s="17">
        <v>0.24468593254085</v>
      </c>
      <c r="BI13" s="17">
        <v>0.236641669335828</v>
      </c>
      <c r="BJ13" s="17">
        <v>0.30011042318084702</v>
      </c>
      <c r="BK13" s="17">
        <v>0.234934625928092</v>
      </c>
      <c r="BL13" s="17"/>
      <c r="BM13" s="17">
        <v>0.28642645763299301</v>
      </c>
      <c r="BN13" s="17">
        <v>0.22262332897821399</v>
      </c>
      <c r="BO13" s="17">
        <v>0.24262781279826101</v>
      </c>
      <c r="BP13" s="17">
        <v>0.21252888939327499</v>
      </c>
      <c r="BQ13" s="17">
        <v>0.12550136112604801</v>
      </c>
      <c r="BR13" s="17">
        <v>0.195395702430294</v>
      </c>
      <c r="BS13" s="17"/>
      <c r="BT13" s="17">
        <v>0.21740827980726199</v>
      </c>
      <c r="BU13" s="17">
        <v>0.23479006396745999</v>
      </c>
      <c r="BV13" s="17"/>
      <c r="BW13" s="17">
        <v>0.23266578309663299</v>
      </c>
      <c r="BX13" s="17">
        <v>0.21848094535328799</v>
      </c>
      <c r="BY13" s="17"/>
      <c r="BZ13" s="17">
        <v>0.215092280198662</v>
      </c>
      <c r="CA13" s="17">
        <v>0.25370559009585297</v>
      </c>
      <c r="CB13" s="17">
        <v>0.29145229064770201</v>
      </c>
      <c r="CC13" s="17"/>
      <c r="CD13" s="17">
        <v>0.209117922317478</v>
      </c>
      <c r="CE13" s="17">
        <v>0.24288529466488101</v>
      </c>
      <c r="CF13" s="17">
        <v>0.27606037600757699</v>
      </c>
      <c r="CG13" s="17"/>
      <c r="CH13" s="17">
        <v>0.21341409793555999</v>
      </c>
      <c r="CI13" s="17">
        <v>0.24890133234405501</v>
      </c>
      <c r="CJ13" s="17">
        <v>0.24394106980312</v>
      </c>
      <c r="CK13" s="17"/>
      <c r="CL13" s="17">
        <v>0.224393074247383</v>
      </c>
      <c r="CM13" s="17">
        <v>0.23037363407508399</v>
      </c>
      <c r="CN13" s="17"/>
      <c r="CO13" s="17">
        <v>0.147972030506686</v>
      </c>
      <c r="CP13" s="17">
        <v>0.17771428437610701</v>
      </c>
      <c r="CQ13" s="17">
        <v>0.233168618414864</v>
      </c>
      <c r="CR13" s="17">
        <v>0.327506592149229</v>
      </c>
    </row>
    <row r="14" spans="2:96" ht="60" x14ac:dyDescent="0.25">
      <c r="B14" s="18" t="s">
        <v>182</v>
      </c>
      <c r="C14" s="17">
        <v>0.20258396420296901</v>
      </c>
      <c r="D14" s="17">
        <v>0.21685009936302699</v>
      </c>
      <c r="E14" s="17">
        <v>0.18926955428521</v>
      </c>
      <c r="F14" s="17"/>
      <c r="G14" s="17">
        <v>0.116974894157888</v>
      </c>
      <c r="H14" s="17">
        <v>0.119029266281711</v>
      </c>
      <c r="I14" s="17">
        <v>0.14429037377196299</v>
      </c>
      <c r="J14" s="17">
        <v>0.18646103442081299</v>
      </c>
      <c r="K14" s="17">
        <v>0.233729951810555</v>
      </c>
      <c r="L14" s="17">
        <v>0.34954754003476202</v>
      </c>
      <c r="M14" s="17"/>
      <c r="N14" s="17">
        <v>0.23979462688615</v>
      </c>
      <c r="O14" s="17">
        <v>0.22887849364555199</v>
      </c>
      <c r="P14" s="17">
        <v>0.13506427413300601</v>
      </c>
      <c r="Q14" s="17">
        <v>0.19277398074247701</v>
      </c>
      <c r="R14" s="17"/>
      <c r="S14" s="17">
        <v>0.199284718807892</v>
      </c>
      <c r="T14" s="17">
        <v>0.17543296278843601</v>
      </c>
      <c r="U14" s="17">
        <v>0.169334853758973</v>
      </c>
      <c r="V14" s="17">
        <v>0.20839361961441499</v>
      </c>
      <c r="W14" s="17">
        <v>0.201399641392664</v>
      </c>
      <c r="X14" s="17">
        <v>0.221769498219308</v>
      </c>
      <c r="Y14" s="17">
        <v>0.192866301955364</v>
      </c>
      <c r="Z14" s="17">
        <v>0.22988135044233099</v>
      </c>
      <c r="AA14" s="17">
        <v>0.22373076691816501</v>
      </c>
      <c r="AB14" s="17">
        <v>0.19514100330409601</v>
      </c>
      <c r="AC14" s="17">
        <v>0.22724258211847301</v>
      </c>
      <c r="AD14" s="17">
        <v>0.24818592038135801</v>
      </c>
      <c r="AE14" s="17"/>
      <c r="AF14" s="17">
        <v>0.24621026791488801</v>
      </c>
      <c r="AG14" s="17">
        <v>0.18015384045702601</v>
      </c>
      <c r="AH14" s="17">
        <v>0.271048506087051</v>
      </c>
      <c r="AI14" s="17">
        <v>9.4594306333103603E-2</v>
      </c>
      <c r="AJ14" s="17">
        <v>0.13713410381989999</v>
      </c>
      <c r="AK14" s="17"/>
      <c r="AL14" s="17">
        <v>0.24549791056737</v>
      </c>
      <c r="AM14" s="17">
        <v>0.19184915146829001</v>
      </c>
      <c r="AN14" s="17">
        <v>0.27724088189333701</v>
      </c>
      <c r="AO14" s="17"/>
      <c r="AP14" s="17">
        <v>0.204814750358529</v>
      </c>
      <c r="AQ14" s="17">
        <v>0.18471208021284499</v>
      </c>
      <c r="AR14" s="17">
        <v>0.20454856828130499</v>
      </c>
      <c r="AS14" s="17">
        <v>0.19217125722102699</v>
      </c>
      <c r="AT14" s="17">
        <v>0.16271077235631701</v>
      </c>
      <c r="AU14" s="17"/>
      <c r="AV14" s="17">
        <v>0</v>
      </c>
      <c r="AW14" s="17">
        <v>0.171342067344597</v>
      </c>
      <c r="AX14" s="17">
        <v>0.18708391970316399</v>
      </c>
      <c r="AY14" s="17">
        <v>0.16917733488300099</v>
      </c>
      <c r="AZ14" s="17">
        <v>0.217669329042327</v>
      </c>
      <c r="BA14" s="17">
        <v>0.18081619680408301</v>
      </c>
      <c r="BB14" s="17">
        <v>0.23372517354094299</v>
      </c>
      <c r="BC14" s="17">
        <v>0.24665854691981701</v>
      </c>
      <c r="BD14" s="17">
        <v>0.21689058569206701</v>
      </c>
      <c r="BE14" s="17">
        <v>0.16261018600201099</v>
      </c>
      <c r="BF14" s="17">
        <v>0.18993943657701801</v>
      </c>
      <c r="BG14" s="17">
        <v>0.21701798080134599</v>
      </c>
      <c r="BH14" s="17">
        <v>0.235986036078802</v>
      </c>
      <c r="BI14" s="17">
        <v>0.204002191042856</v>
      </c>
      <c r="BJ14" s="17">
        <v>0.24740675058773401</v>
      </c>
      <c r="BK14" s="17">
        <v>0.13252676399837399</v>
      </c>
      <c r="BL14" s="17"/>
      <c r="BM14" s="17">
        <v>0.15156319253814601</v>
      </c>
      <c r="BN14" s="17">
        <v>0.24709250347033199</v>
      </c>
      <c r="BO14" s="17">
        <v>0.14461764607278599</v>
      </c>
      <c r="BP14" s="17">
        <v>0.22114514529833801</v>
      </c>
      <c r="BQ14" s="17">
        <v>0.22107696999710699</v>
      </c>
      <c r="BR14" s="17">
        <v>0.22361206275630999</v>
      </c>
      <c r="BS14" s="17"/>
      <c r="BT14" s="17">
        <v>0.21577749231960699</v>
      </c>
      <c r="BU14" s="17">
        <v>0.18582711400822499</v>
      </c>
      <c r="BV14" s="17"/>
      <c r="BW14" s="17">
        <v>0.20287901305994199</v>
      </c>
      <c r="BX14" s="17">
        <v>0.22580335409907601</v>
      </c>
      <c r="BY14" s="17"/>
      <c r="BZ14" s="17">
        <v>0.21440870492737599</v>
      </c>
      <c r="CA14" s="17">
        <v>0.166501102546948</v>
      </c>
      <c r="CB14" s="17">
        <v>0.127873986668288</v>
      </c>
      <c r="CC14" s="17"/>
      <c r="CD14" s="17">
        <v>0.225798073406034</v>
      </c>
      <c r="CE14" s="17">
        <v>0.155490306920708</v>
      </c>
      <c r="CF14" s="17">
        <v>0.104099393272408</v>
      </c>
      <c r="CG14" s="17"/>
      <c r="CH14" s="17">
        <v>0.2236634316859</v>
      </c>
      <c r="CI14" s="17">
        <v>0.13351918425655099</v>
      </c>
      <c r="CJ14" s="17">
        <v>0.13983849303583201</v>
      </c>
      <c r="CK14" s="17"/>
      <c r="CL14" s="17">
        <v>0.22073308912648401</v>
      </c>
      <c r="CM14" s="17">
        <v>0.18689649408073</v>
      </c>
      <c r="CN14" s="17"/>
      <c r="CO14" s="17">
        <v>0.16362985045126799</v>
      </c>
      <c r="CP14" s="17">
        <v>0.25140896265351897</v>
      </c>
      <c r="CQ14" s="17">
        <v>0.209194102373153</v>
      </c>
      <c r="CR14" s="17">
        <v>0.115878557386943</v>
      </c>
    </row>
    <row r="15" spans="2:96" x14ac:dyDescent="0.25">
      <c r="B15" s="18" t="s">
        <v>183</v>
      </c>
      <c r="C15" s="17">
        <v>0.200909334338435</v>
      </c>
      <c r="D15" s="17">
        <v>0.17755009474304301</v>
      </c>
      <c r="E15" s="17">
        <v>0.223499528275177</v>
      </c>
      <c r="F15" s="17"/>
      <c r="G15" s="17">
        <v>0.217928200563893</v>
      </c>
      <c r="H15" s="17">
        <v>0.120040719106198</v>
      </c>
      <c r="I15" s="17">
        <v>0.191197203293621</v>
      </c>
      <c r="J15" s="17">
        <v>0.21861284945485801</v>
      </c>
      <c r="K15" s="17">
        <v>0.21853102548874001</v>
      </c>
      <c r="L15" s="17">
        <v>0.231873070324149</v>
      </c>
      <c r="M15" s="17"/>
      <c r="N15" s="17">
        <v>0.17695614725922501</v>
      </c>
      <c r="O15" s="17">
        <v>0.19569198512880301</v>
      </c>
      <c r="P15" s="17">
        <v>0.20640019290828701</v>
      </c>
      <c r="Q15" s="17">
        <v>0.23061927442970101</v>
      </c>
      <c r="R15" s="17"/>
      <c r="S15" s="17">
        <v>0.26248755202743801</v>
      </c>
      <c r="T15" s="17">
        <v>0.25689452080672298</v>
      </c>
      <c r="U15" s="17">
        <v>0.187719338445652</v>
      </c>
      <c r="V15" s="17">
        <v>0.23722861005308701</v>
      </c>
      <c r="W15" s="17">
        <v>0.18170737370936699</v>
      </c>
      <c r="X15" s="17">
        <v>0.25798807798777301</v>
      </c>
      <c r="Y15" s="17">
        <v>0.255101223603526</v>
      </c>
      <c r="Z15" s="17">
        <v>5.96683267929142E-2</v>
      </c>
      <c r="AA15" s="17">
        <v>0.209410963914446</v>
      </c>
      <c r="AB15" s="17">
        <v>6.68453714473944E-2</v>
      </c>
      <c r="AC15" s="17">
        <v>0.13882855917908701</v>
      </c>
      <c r="AD15" s="17">
        <v>2.14607417189739E-2</v>
      </c>
      <c r="AE15" s="17"/>
      <c r="AF15" s="17">
        <v>0.20568075551162601</v>
      </c>
      <c r="AG15" s="17">
        <v>0.231422864923268</v>
      </c>
      <c r="AH15" s="17">
        <v>0.19596573310470899</v>
      </c>
      <c r="AI15" s="17">
        <v>0.199216855402819</v>
      </c>
      <c r="AJ15" s="17">
        <v>0.19862842861642799</v>
      </c>
      <c r="AK15" s="17"/>
      <c r="AL15" s="17">
        <v>0.21313639994622599</v>
      </c>
      <c r="AM15" s="17">
        <v>0.21851729803060899</v>
      </c>
      <c r="AN15" s="17">
        <v>0.16121220088646401</v>
      </c>
      <c r="AO15" s="17"/>
      <c r="AP15" s="17">
        <v>0.24808925205486401</v>
      </c>
      <c r="AQ15" s="17">
        <v>0.200335441257811</v>
      </c>
      <c r="AR15" s="17">
        <v>0.15528956257138701</v>
      </c>
      <c r="AS15" s="17">
        <v>0.16934272650391699</v>
      </c>
      <c r="AT15" s="17">
        <v>0.16258676526788601</v>
      </c>
      <c r="AU15" s="17"/>
      <c r="AV15" s="17">
        <v>0</v>
      </c>
      <c r="AW15" s="17">
        <v>0.33903481231784199</v>
      </c>
      <c r="AX15" s="17">
        <v>0.18670122092076</v>
      </c>
      <c r="AY15" s="17">
        <v>0.197625797119552</v>
      </c>
      <c r="AZ15" s="17">
        <v>0.21535642299048099</v>
      </c>
      <c r="BA15" s="17">
        <v>0.19237915984658699</v>
      </c>
      <c r="BB15" s="17">
        <v>0.237513768868197</v>
      </c>
      <c r="BC15" s="17">
        <v>0.217723286012726</v>
      </c>
      <c r="BD15" s="17">
        <v>0.190102672427514</v>
      </c>
      <c r="BE15" s="17">
        <v>0.12973694525465901</v>
      </c>
      <c r="BF15" s="17">
        <v>0.21372227217185799</v>
      </c>
      <c r="BG15" s="17">
        <v>0.16918138950316799</v>
      </c>
      <c r="BH15" s="17">
        <v>8.5703267475573094E-2</v>
      </c>
      <c r="BI15" s="17">
        <v>0.25552328973250199</v>
      </c>
      <c r="BJ15" s="17">
        <v>0.19656897999944101</v>
      </c>
      <c r="BK15" s="17">
        <v>0.21593817176049801</v>
      </c>
      <c r="BL15" s="17"/>
      <c r="BM15" s="17">
        <v>0.21008338153858899</v>
      </c>
      <c r="BN15" s="17">
        <v>0.20633166848777501</v>
      </c>
      <c r="BO15" s="17">
        <v>0.22430473801819301</v>
      </c>
      <c r="BP15" s="17">
        <v>0.19887557313635701</v>
      </c>
      <c r="BQ15" s="17">
        <v>0.20278453103576</v>
      </c>
      <c r="BR15" s="17">
        <v>7.8001243837904494E-2</v>
      </c>
      <c r="BS15" s="17"/>
      <c r="BT15" s="17">
        <v>0.19916740486846199</v>
      </c>
      <c r="BU15" s="17">
        <v>0.209290405692483</v>
      </c>
      <c r="BV15" s="17"/>
      <c r="BW15" s="17">
        <v>0.21876141120287401</v>
      </c>
      <c r="BX15" s="17">
        <v>0.20822553645834499</v>
      </c>
      <c r="BY15" s="17"/>
      <c r="BZ15" s="17">
        <v>0.218065370727791</v>
      </c>
      <c r="CA15" s="17">
        <v>0.13898949371531</v>
      </c>
      <c r="CB15" s="17">
        <v>0.16015349442715501</v>
      </c>
      <c r="CC15" s="17"/>
      <c r="CD15" s="17">
        <v>0.20801828440810799</v>
      </c>
      <c r="CE15" s="17">
        <v>0.25016852667586698</v>
      </c>
      <c r="CF15" s="17">
        <v>0.20641906150768699</v>
      </c>
      <c r="CG15" s="17"/>
      <c r="CH15" s="17">
        <v>0.20149038821103499</v>
      </c>
      <c r="CI15" s="17">
        <v>0.219406000510185</v>
      </c>
      <c r="CJ15" s="17">
        <v>0.20022706925148001</v>
      </c>
      <c r="CK15" s="17"/>
      <c r="CL15" s="17">
        <v>0.183733329465572</v>
      </c>
      <c r="CM15" s="17">
        <v>0.21772071312211899</v>
      </c>
      <c r="CN15" s="17"/>
      <c r="CO15" s="17">
        <v>0.122820677241796</v>
      </c>
      <c r="CP15" s="17">
        <v>0.20393633371193701</v>
      </c>
      <c r="CQ15" s="17">
        <v>0.19347394294546999</v>
      </c>
      <c r="CR15" s="17">
        <v>0.23487328182209</v>
      </c>
    </row>
    <row r="16" spans="2:96" x14ac:dyDescent="0.25">
      <c r="B16" s="18" t="s">
        <v>184</v>
      </c>
      <c r="C16" s="17">
        <v>9.7878430389641002E-2</v>
      </c>
      <c r="D16" s="17">
        <v>0.12850264179157</v>
      </c>
      <c r="E16" s="17">
        <v>6.7803703862463593E-2</v>
      </c>
      <c r="F16" s="17"/>
      <c r="G16" s="17">
        <v>0.21257626138118499</v>
      </c>
      <c r="H16" s="17">
        <v>0.13572551963860399</v>
      </c>
      <c r="I16" s="17">
        <v>0.12548385350164501</v>
      </c>
      <c r="J16" s="17">
        <v>5.5718383383853598E-2</v>
      </c>
      <c r="K16" s="17">
        <v>3.0788023214885499E-2</v>
      </c>
      <c r="L16" s="17">
        <v>5.4710060070417302E-2</v>
      </c>
      <c r="M16" s="17"/>
      <c r="N16" s="17">
        <v>0.106815014213941</v>
      </c>
      <c r="O16" s="17">
        <v>9.8495861798184398E-2</v>
      </c>
      <c r="P16" s="17">
        <v>0.116038074788826</v>
      </c>
      <c r="Q16" s="17">
        <v>7.2446996492295496E-2</v>
      </c>
      <c r="R16" s="17"/>
      <c r="S16" s="17">
        <v>0.19925966307510401</v>
      </c>
      <c r="T16" s="17">
        <v>0.11164314090586901</v>
      </c>
      <c r="U16" s="17">
        <v>4.6685096906551503E-2</v>
      </c>
      <c r="V16" s="17">
        <v>7.8417371801877106E-2</v>
      </c>
      <c r="W16" s="17">
        <v>4.4991933397318898E-2</v>
      </c>
      <c r="X16" s="17">
        <v>6.5388055556217003E-2</v>
      </c>
      <c r="Y16" s="17">
        <v>7.6731980349761503E-2</v>
      </c>
      <c r="Z16" s="17">
        <v>5.8821168700565599E-2</v>
      </c>
      <c r="AA16" s="17">
        <v>0.118174423764426</v>
      </c>
      <c r="AB16" s="17">
        <v>8.3590183397958498E-2</v>
      </c>
      <c r="AC16" s="17">
        <v>0.103603832350553</v>
      </c>
      <c r="AD16" s="17">
        <v>5.6223988953010402E-2</v>
      </c>
      <c r="AE16" s="17"/>
      <c r="AF16" s="17">
        <v>8.9000276214839802E-2</v>
      </c>
      <c r="AG16" s="17">
        <v>7.9174493783907507E-2</v>
      </c>
      <c r="AH16" s="17">
        <v>0.11225034507406</v>
      </c>
      <c r="AI16" s="17">
        <v>0.26409502776175497</v>
      </c>
      <c r="AJ16" s="17">
        <v>9.57678018084369E-2</v>
      </c>
      <c r="AK16" s="17"/>
      <c r="AL16" s="17">
        <v>0.10680400043777601</v>
      </c>
      <c r="AM16" s="17">
        <v>8.2983845104487405E-2</v>
      </c>
      <c r="AN16" s="17">
        <v>0.136151603374602</v>
      </c>
      <c r="AO16" s="17"/>
      <c r="AP16" s="17">
        <v>5.3197965347800601E-2</v>
      </c>
      <c r="AQ16" s="17">
        <v>7.4799283368659E-2</v>
      </c>
      <c r="AR16" s="17">
        <v>0.12642287094212701</v>
      </c>
      <c r="AS16" s="17">
        <v>0.13684679617179399</v>
      </c>
      <c r="AT16" s="17">
        <v>3.1803623509386703E-2</v>
      </c>
      <c r="AU16" s="17"/>
      <c r="AV16" s="17">
        <v>0</v>
      </c>
      <c r="AW16" s="17">
        <v>6.1810948149557302E-2</v>
      </c>
      <c r="AX16" s="17">
        <v>7.5951390755491704E-2</v>
      </c>
      <c r="AY16" s="17">
        <v>6.8818229136984599E-2</v>
      </c>
      <c r="AZ16" s="17">
        <v>0.10155366144792299</v>
      </c>
      <c r="BA16" s="17">
        <v>0.109361830187356</v>
      </c>
      <c r="BB16" s="17">
        <v>0.100714211281606</v>
      </c>
      <c r="BC16" s="17">
        <v>4.6460613287761701E-2</v>
      </c>
      <c r="BD16" s="17">
        <v>0.14838780598757201</v>
      </c>
      <c r="BE16" s="17">
        <v>0.12839852817509501</v>
      </c>
      <c r="BF16" s="17">
        <v>0.121236181822724</v>
      </c>
      <c r="BG16" s="17">
        <v>0.11683477350735701</v>
      </c>
      <c r="BH16" s="17">
        <v>3.9157121608391798E-2</v>
      </c>
      <c r="BI16" s="17">
        <v>9.3384903651260995E-2</v>
      </c>
      <c r="BJ16" s="17">
        <v>0.121564363153903</v>
      </c>
      <c r="BK16" s="17">
        <v>0.17498758056778799</v>
      </c>
      <c r="BL16" s="17"/>
      <c r="BM16" s="17">
        <v>0.18978829023827701</v>
      </c>
      <c r="BN16" s="17">
        <v>8.2244746986777403E-2</v>
      </c>
      <c r="BO16" s="17">
        <v>9.0243403901492394E-2</v>
      </c>
      <c r="BP16" s="17">
        <v>4.5876264175982603E-2</v>
      </c>
      <c r="BQ16" s="17">
        <v>5.9881341279903799E-2</v>
      </c>
      <c r="BR16" s="17">
        <v>8.0954851399178698E-2</v>
      </c>
      <c r="BS16" s="17"/>
      <c r="BT16" s="17">
        <v>0.10925784596745999</v>
      </c>
      <c r="BU16" s="17">
        <v>8.0857679118782499E-2</v>
      </c>
      <c r="BV16" s="17"/>
      <c r="BW16" s="17">
        <v>0.114393281155956</v>
      </c>
      <c r="BX16" s="17">
        <v>8.0507413165456801E-2</v>
      </c>
      <c r="BY16" s="17"/>
      <c r="BZ16" s="17">
        <v>9.5983365274484894E-2</v>
      </c>
      <c r="CA16" s="17">
        <v>8.6498069448713993E-2</v>
      </c>
      <c r="CB16" s="17">
        <v>0.146708247389672</v>
      </c>
      <c r="CC16" s="17"/>
      <c r="CD16" s="17">
        <v>9.3550914533214694E-2</v>
      </c>
      <c r="CE16" s="17">
        <v>0.113767124046529</v>
      </c>
      <c r="CF16" s="17">
        <v>0.14144211500225201</v>
      </c>
      <c r="CG16" s="17"/>
      <c r="CH16" s="17">
        <v>8.9648860771194605E-2</v>
      </c>
      <c r="CI16" s="17">
        <v>0.109721732678367</v>
      </c>
      <c r="CJ16" s="17">
        <v>0.10903187877194399</v>
      </c>
      <c r="CK16" s="17"/>
      <c r="CL16" s="17">
        <v>0.102815688777162</v>
      </c>
      <c r="CM16" s="17">
        <v>9.1478348861767506E-2</v>
      </c>
      <c r="CN16" s="17"/>
      <c r="CO16" s="17">
        <v>0.302247319844339</v>
      </c>
      <c r="CP16" s="17">
        <v>9.2246978007770694E-2</v>
      </c>
      <c r="CQ16" s="17">
        <v>9.1193518617752295E-2</v>
      </c>
      <c r="CR16" s="17">
        <v>5.4430438687405602E-2</v>
      </c>
    </row>
    <row r="17" spans="2:96" x14ac:dyDescent="0.25">
      <c r="B17" s="18" t="s">
        <v>185</v>
      </c>
      <c r="C17" s="17">
        <v>5.8507870452780303E-2</v>
      </c>
      <c r="D17" s="17">
        <v>7.6946539545290599E-2</v>
      </c>
      <c r="E17" s="17">
        <v>4.0398163204542599E-2</v>
      </c>
      <c r="F17" s="17"/>
      <c r="G17" s="17">
        <v>8.5179315787626206E-2</v>
      </c>
      <c r="H17" s="17">
        <v>5.3837656807508502E-2</v>
      </c>
      <c r="I17" s="17">
        <v>6.1948377263336199E-2</v>
      </c>
      <c r="J17" s="17">
        <v>3.2057281393751802E-2</v>
      </c>
      <c r="K17" s="17">
        <v>5.8577543688985503E-2</v>
      </c>
      <c r="L17" s="17">
        <v>6.2737935431297395E-2</v>
      </c>
      <c r="M17" s="17"/>
      <c r="N17" s="17">
        <v>7.4029106991721702E-2</v>
      </c>
      <c r="O17" s="17">
        <v>5.21947604398703E-2</v>
      </c>
      <c r="P17" s="17">
        <v>3.2629632965459801E-2</v>
      </c>
      <c r="Q17" s="17">
        <v>7.1154664686798097E-2</v>
      </c>
      <c r="R17" s="17"/>
      <c r="S17" s="17">
        <v>8.9105766015133606E-2</v>
      </c>
      <c r="T17" s="17">
        <v>5.0543884408479102E-2</v>
      </c>
      <c r="U17" s="17">
        <v>5.1155700039079002E-2</v>
      </c>
      <c r="V17" s="17">
        <v>3.5414657079128803E-2</v>
      </c>
      <c r="W17" s="17">
        <v>4.2184706084283097E-2</v>
      </c>
      <c r="X17" s="17">
        <v>3.93000031467707E-2</v>
      </c>
      <c r="Y17" s="17">
        <v>4.5529670659541797E-2</v>
      </c>
      <c r="Z17" s="17">
        <v>8.50332263247357E-2</v>
      </c>
      <c r="AA17" s="17">
        <v>7.2682653996478302E-2</v>
      </c>
      <c r="AB17" s="17">
        <v>6.0945775315554902E-2</v>
      </c>
      <c r="AC17" s="17">
        <v>4.7454729326169703E-2</v>
      </c>
      <c r="AD17" s="17">
        <v>7.7800870226614902E-2</v>
      </c>
      <c r="AE17" s="17"/>
      <c r="AF17" s="17">
        <v>5.9765972131520198E-2</v>
      </c>
      <c r="AG17" s="17">
        <v>5.7593019311894998E-2</v>
      </c>
      <c r="AH17" s="17">
        <v>3.5218400788496702E-2</v>
      </c>
      <c r="AI17" s="17">
        <v>6.4026825442492094E-2</v>
      </c>
      <c r="AJ17" s="17">
        <v>7.2852454467180194E-2</v>
      </c>
      <c r="AK17" s="17"/>
      <c r="AL17" s="17">
        <v>6.2890253079520106E-2</v>
      </c>
      <c r="AM17" s="17">
        <v>5.6554579661894103E-2</v>
      </c>
      <c r="AN17" s="17">
        <v>5.1117533100713902E-2</v>
      </c>
      <c r="AO17" s="17"/>
      <c r="AP17" s="17">
        <v>4.1054642354937602E-2</v>
      </c>
      <c r="AQ17" s="17">
        <v>6.1014584786842997E-2</v>
      </c>
      <c r="AR17" s="17">
        <v>6.1072605875857403E-2</v>
      </c>
      <c r="AS17" s="17">
        <v>9.3117009030073097E-2</v>
      </c>
      <c r="AT17" s="17">
        <v>6.9282640330231696E-2</v>
      </c>
      <c r="AU17" s="17"/>
      <c r="AV17" s="17">
        <v>0.256061314294665</v>
      </c>
      <c r="AW17" s="17">
        <v>3.6037047353189598E-2</v>
      </c>
      <c r="AX17" s="17">
        <v>3.8139847833301002E-2</v>
      </c>
      <c r="AY17" s="17">
        <v>4.6236376040730998E-2</v>
      </c>
      <c r="AZ17" s="17">
        <v>5.3247270798727098E-2</v>
      </c>
      <c r="BA17" s="17">
        <v>6.3312219127778305E-2</v>
      </c>
      <c r="BB17" s="17">
        <v>6.1503597888338098E-2</v>
      </c>
      <c r="BC17" s="17">
        <v>5.0619262446215597E-2</v>
      </c>
      <c r="BD17" s="17">
        <v>5.8409366320635099E-2</v>
      </c>
      <c r="BE17" s="17">
        <v>4.8979444071584499E-2</v>
      </c>
      <c r="BF17" s="17">
        <v>6.3270436341257397E-2</v>
      </c>
      <c r="BG17" s="17">
        <v>0.11110545017879001</v>
      </c>
      <c r="BH17" s="17">
        <v>0.100834964914247</v>
      </c>
      <c r="BI17" s="17">
        <v>2.9116990259120401E-2</v>
      </c>
      <c r="BJ17" s="17">
        <v>4.4693256240317003E-2</v>
      </c>
      <c r="BK17" s="17">
        <v>6.0058555337712198E-2</v>
      </c>
      <c r="BL17" s="17"/>
      <c r="BM17" s="17">
        <v>6.1695576085619701E-2</v>
      </c>
      <c r="BN17" s="17">
        <v>6.5925228326827096E-2</v>
      </c>
      <c r="BO17" s="17">
        <v>4.12987770545361E-2</v>
      </c>
      <c r="BP17" s="17">
        <v>5.0409255451213698E-2</v>
      </c>
      <c r="BQ17" s="17">
        <v>4.6757532002991702E-2</v>
      </c>
      <c r="BR17" s="17">
        <v>0.101464528927876</v>
      </c>
      <c r="BS17" s="17"/>
      <c r="BT17" s="17">
        <v>5.9705384739513902E-2</v>
      </c>
      <c r="BU17" s="17">
        <v>5.6557972837860702E-2</v>
      </c>
      <c r="BV17" s="17"/>
      <c r="BW17" s="17">
        <v>5.6300444255379799E-2</v>
      </c>
      <c r="BX17" s="17">
        <v>6.8755851167850504E-2</v>
      </c>
      <c r="BY17" s="17"/>
      <c r="BZ17" s="17">
        <v>5.9416695401375501E-2</v>
      </c>
      <c r="CA17" s="17">
        <v>4.8162935610268701E-2</v>
      </c>
      <c r="CB17" s="17">
        <v>8.0604375483821794E-2</v>
      </c>
      <c r="CC17" s="17"/>
      <c r="CD17" s="17">
        <v>6.4106987334207194E-2</v>
      </c>
      <c r="CE17" s="17">
        <v>6.76924030132902E-2</v>
      </c>
      <c r="CF17" s="17">
        <v>1.4080361907100301E-2</v>
      </c>
      <c r="CG17" s="17"/>
      <c r="CH17" s="17">
        <v>6.4004403407698196E-2</v>
      </c>
      <c r="CI17" s="17">
        <v>3.2605443146334401E-2</v>
      </c>
      <c r="CJ17" s="17">
        <v>3.2556466583531597E-2</v>
      </c>
      <c r="CK17" s="17"/>
      <c r="CL17" s="17">
        <v>5.3555658961594602E-2</v>
      </c>
      <c r="CM17" s="17">
        <v>6.2049892550225999E-2</v>
      </c>
      <c r="CN17" s="17"/>
      <c r="CO17" s="17">
        <v>0.13105054216283801</v>
      </c>
      <c r="CP17" s="17">
        <v>8.2753805549647202E-2</v>
      </c>
      <c r="CQ17" s="17">
        <v>4.0673708193150103E-2</v>
      </c>
      <c r="CR17" s="17">
        <v>2.5714117953170999E-2</v>
      </c>
    </row>
    <row r="18" spans="2:96" x14ac:dyDescent="0.25">
      <c r="B18" s="18" t="s">
        <v>175</v>
      </c>
      <c r="C18" s="17">
        <v>1.3552144795976901E-3</v>
      </c>
      <c r="D18" s="17">
        <v>2.72159736373691E-3</v>
      </c>
      <c r="E18" s="17">
        <v>0</v>
      </c>
      <c r="F18" s="17"/>
      <c r="G18" s="17">
        <v>0</v>
      </c>
      <c r="H18" s="17">
        <v>0</v>
      </c>
      <c r="I18" s="17">
        <v>0</v>
      </c>
      <c r="J18" s="17">
        <v>4.4756338632024198E-3</v>
      </c>
      <c r="K18" s="17">
        <v>4.3336280627213498E-3</v>
      </c>
      <c r="L18" s="17">
        <v>0</v>
      </c>
      <c r="M18" s="17"/>
      <c r="N18" s="17">
        <v>2.2184815649072898E-3</v>
      </c>
      <c r="O18" s="17">
        <v>0</v>
      </c>
      <c r="P18" s="17">
        <v>0</v>
      </c>
      <c r="Q18" s="17">
        <v>2.9975739267959801E-3</v>
      </c>
      <c r="R18" s="17"/>
      <c r="S18" s="17">
        <v>0</v>
      </c>
      <c r="T18" s="17">
        <v>5.4825940386895103E-3</v>
      </c>
      <c r="U18" s="17">
        <v>0</v>
      </c>
      <c r="V18" s="17">
        <v>0</v>
      </c>
      <c r="W18" s="17">
        <v>0</v>
      </c>
      <c r="X18" s="17">
        <v>0</v>
      </c>
      <c r="Y18" s="17">
        <v>0</v>
      </c>
      <c r="Z18" s="17">
        <v>0</v>
      </c>
      <c r="AA18" s="17">
        <v>0</v>
      </c>
      <c r="AB18" s="17">
        <v>6.9795698466259999E-3</v>
      </c>
      <c r="AC18" s="17">
        <v>0</v>
      </c>
      <c r="AD18" s="17">
        <v>0</v>
      </c>
      <c r="AE18" s="17"/>
      <c r="AF18" s="17">
        <v>3.6874665795707398E-3</v>
      </c>
      <c r="AG18" s="17">
        <v>0</v>
      </c>
      <c r="AH18" s="17">
        <v>0</v>
      </c>
      <c r="AI18" s="17">
        <v>0</v>
      </c>
      <c r="AJ18" s="17">
        <v>0</v>
      </c>
      <c r="AK18" s="17"/>
      <c r="AL18" s="17">
        <v>3.3519875926071802E-3</v>
      </c>
      <c r="AM18" s="17">
        <v>0</v>
      </c>
      <c r="AN18" s="17">
        <v>0</v>
      </c>
      <c r="AO18" s="17"/>
      <c r="AP18" s="17">
        <v>0</v>
      </c>
      <c r="AQ18" s="17">
        <v>3.3587136998012002E-3</v>
      </c>
      <c r="AR18" s="17">
        <v>0</v>
      </c>
      <c r="AS18" s="17">
        <v>0</v>
      </c>
      <c r="AT18" s="17">
        <v>0</v>
      </c>
      <c r="AU18" s="17"/>
      <c r="AV18" s="17">
        <v>0</v>
      </c>
      <c r="AW18" s="17">
        <v>0</v>
      </c>
      <c r="AX18" s="17">
        <v>8.0893604454198506E-3</v>
      </c>
      <c r="AY18" s="17">
        <v>0</v>
      </c>
      <c r="AZ18" s="17">
        <v>0</v>
      </c>
      <c r="BA18" s="17">
        <v>0</v>
      </c>
      <c r="BB18" s="17">
        <v>0</v>
      </c>
      <c r="BC18" s="17">
        <v>1.0246309736989799E-2</v>
      </c>
      <c r="BD18" s="17">
        <v>0</v>
      </c>
      <c r="BE18" s="17">
        <v>0</v>
      </c>
      <c r="BF18" s="17">
        <v>0</v>
      </c>
      <c r="BG18" s="17">
        <v>0</v>
      </c>
      <c r="BH18" s="17">
        <v>0</v>
      </c>
      <c r="BI18" s="17">
        <v>0</v>
      </c>
      <c r="BJ18" s="17">
        <v>0</v>
      </c>
      <c r="BK18" s="17">
        <v>0</v>
      </c>
      <c r="BL18" s="17"/>
      <c r="BM18" s="17">
        <v>0</v>
      </c>
      <c r="BN18" s="17">
        <v>0</v>
      </c>
      <c r="BO18" s="17">
        <v>5.4210439807349103E-3</v>
      </c>
      <c r="BP18" s="17">
        <v>3.0224810512320599E-3</v>
      </c>
      <c r="BQ18" s="17">
        <v>0</v>
      </c>
      <c r="BR18" s="17">
        <v>0</v>
      </c>
      <c r="BS18" s="17"/>
      <c r="BT18" s="17">
        <v>0</v>
      </c>
      <c r="BU18" s="17">
        <v>3.4864184029553299E-3</v>
      </c>
      <c r="BV18" s="17"/>
      <c r="BW18" s="17">
        <v>0</v>
      </c>
      <c r="BX18" s="17">
        <v>0</v>
      </c>
      <c r="BY18" s="17"/>
      <c r="BZ18" s="17">
        <v>0</v>
      </c>
      <c r="CA18" s="17">
        <v>9.2412031023813498E-3</v>
      </c>
      <c r="CB18" s="17">
        <v>0</v>
      </c>
      <c r="CC18" s="17"/>
      <c r="CD18" s="17">
        <v>0</v>
      </c>
      <c r="CE18" s="17">
        <v>0</v>
      </c>
      <c r="CF18" s="17">
        <v>0</v>
      </c>
      <c r="CG18" s="17"/>
      <c r="CH18" s="17">
        <v>1.84113902359352E-3</v>
      </c>
      <c r="CI18" s="17">
        <v>0</v>
      </c>
      <c r="CJ18" s="17">
        <v>0</v>
      </c>
      <c r="CK18" s="17"/>
      <c r="CL18" s="17">
        <v>1.1913771734466899E-3</v>
      </c>
      <c r="CM18" s="17">
        <v>1.6361550141454899E-3</v>
      </c>
      <c r="CN18" s="17"/>
      <c r="CO18" s="17">
        <v>1.14536524259829E-2</v>
      </c>
      <c r="CP18" s="17">
        <v>1.7234895583760001E-3</v>
      </c>
      <c r="CQ18" s="17">
        <v>0</v>
      </c>
      <c r="CR18" s="17">
        <v>0</v>
      </c>
    </row>
    <row r="19" spans="2:96" x14ac:dyDescent="0.25">
      <c r="B19" s="18" t="s">
        <v>120</v>
      </c>
      <c r="C19" s="19">
        <v>8.6580150311990904E-4</v>
      </c>
      <c r="D19" s="19">
        <v>0</v>
      </c>
      <c r="E19" s="19">
        <v>1.73216909094868E-3</v>
      </c>
      <c r="F19" s="19"/>
      <c r="G19" s="19">
        <v>6.4422417272552704E-3</v>
      </c>
      <c r="H19" s="19">
        <v>0</v>
      </c>
      <c r="I19" s="19">
        <v>0</v>
      </c>
      <c r="J19" s="19">
        <v>0</v>
      </c>
      <c r="K19" s="19">
        <v>0</v>
      </c>
      <c r="L19" s="19">
        <v>0</v>
      </c>
      <c r="M19" s="19"/>
      <c r="N19" s="19">
        <v>0</v>
      </c>
      <c r="O19" s="19">
        <v>3.3916590723660298E-3</v>
      </c>
      <c r="P19" s="19">
        <v>0</v>
      </c>
      <c r="Q19" s="19">
        <v>0</v>
      </c>
      <c r="R19" s="19"/>
      <c r="S19" s="19">
        <v>0</v>
      </c>
      <c r="T19" s="19">
        <v>0</v>
      </c>
      <c r="U19" s="19">
        <v>0</v>
      </c>
      <c r="V19" s="19">
        <v>0</v>
      </c>
      <c r="W19" s="19">
        <v>0</v>
      </c>
      <c r="X19" s="19">
        <v>0</v>
      </c>
      <c r="Y19" s="19">
        <v>0</v>
      </c>
      <c r="Z19" s="19">
        <v>1.8964431376372399E-2</v>
      </c>
      <c r="AA19" s="19">
        <v>0</v>
      </c>
      <c r="AB19" s="19">
        <v>0</v>
      </c>
      <c r="AC19" s="19">
        <v>0</v>
      </c>
      <c r="AD19" s="19">
        <v>0</v>
      </c>
      <c r="AE19" s="19"/>
      <c r="AF19" s="19">
        <v>0</v>
      </c>
      <c r="AG19" s="19">
        <v>3.0572619124622502E-3</v>
      </c>
      <c r="AH19" s="19">
        <v>0</v>
      </c>
      <c r="AI19" s="19">
        <v>0</v>
      </c>
      <c r="AJ19" s="19">
        <v>0</v>
      </c>
      <c r="AK19" s="19"/>
      <c r="AL19" s="19">
        <v>0</v>
      </c>
      <c r="AM19" s="19">
        <v>2.4855098677453399E-3</v>
      </c>
      <c r="AN19" s="19">
        <v>0</v>
      </c>
      <c r="AO19" s="19"/>
      <c r="AP19" s="19">
        <v>3.6632048327041901E-3</v>
      </c>
      <c r="AQ19" s="19">
        <v>0</v>
      </c>
      <c r="AR19" s="19">
        <v>0</v>
      </c>
      <c r="AS19" s="19">
        <v>0</v>
      </c>
      <c r="AT19" s="19">
        <v>0</v>
      </c>
      <c r="AU19" s="19"/>
      <c r="AV19" s="19">
        <v>0</v>
      </c>
      <c r="AW19" s="19">
        <v>0</v>
      </c>
      <c r="AX19" s="19">
        <v>0</v>
      </c>
      <c r="AY19" s="19">
        <v>1.0941902721160199E-2</v>
      </c>
      <c r="AZ19" s="19">
        <v>0</v>
      </c>
      <c r="BA19" s="19">
        <v>0</v>
      </c>
      <c r="BB19" s="19">
        <v>0</v>
      </c>
      <c r="BC19" s="19">
        <v>0</v>
      </c>
      <c r="BD19" s="19">
        <v>0</v>
      </c>
      <c r="BE19" s="19">
        <v>0</v>
      </c>
      <c r="BF19" s="19">
        <v>0</v>
      </c>
      <c r="BG19" s="19">
        <v>0</v>
      </c>
      <c r="BH19" s="19">
        <v>0</v>
      </c>
      <c r="BI19" s="19">
        <v>0</v>
      </c>
      <c r="BJ19" s="19">
        <v>0</v>
      </c>
      <c r="BK19" s="19">
        <v>0</v>
      </c>
      <c r="BL19" s="19"/>
      <c r="BM19" s="19">
        <v>0</v>
      </c>
      <c r="BN19" s="19">
        <v>3.0316933867650599E-3</v>
      </c>
      <c r="BO19" s="19">
        <v>0</v>
      </c>
      <c r="BP19" s="19">
        <v>0</v>
      </c>
      <c r="BQ19" s="19">
        <v>0</v>
      </c>
      <c r="BR19" s="19">
        <v>0</v>
      </c>
      <c r="BS19" s="19"/>
      <c r="BT19" s="19">
        <v>0</v>
      </c>
      <c r="BU19" s="19">
        <v>2.2273568790969001E-3</v>
      </c>
      <c r="BV19" s="19"/>
      <c r="BW19" s="19">
        <v>0</v>
      </c>
      <c r="BX19" s="19">
        <v>2.20357645621017E-3</v>
      </c>
      <c r="BY19" s="19"/>
      <c r="BZ19" s="19">
        <v>1.09474615014941E-3</v>
      </c>
      <c r="CA19" s="19">
        <v>0</v>
      </c>
      <c r="CB19" s="19">
        <v>0</v>
      </c>
      <c r="CC19" s="19"/>
      <c r="CD19" s="19">
        <v>1.28029235408577E-3</v>
      </c>
      <c r="CE19" s="19">
        <v>0</v>
      </c>
      <c r="CF19" s="19">
        <v>0</v>
      </c>
      <c r="CG19" s="19"/>
      <c r="CH19" s="19">
        <v>1.1762425491153299E-3</v>
      </c>
      <c r="CI19" s="19">
        <v>0</v>
      </c>
      <c r="CJ19" s="19">
        <v>0</v>
      </c>
      <c r="CK19" s="19"/>
      <c r="CL19" s="19">
        <v>1.6817393231861001E-3</v>
      </c>
      <c r="CM19" s="19">
        <v>0</v>
      </c>
      <c r="CN19" s="19"/>
      <c r="CO19" s="19">
        <v>0</v>
      </c>
      <c r="CP19" s="19">
        <v>0</v>
      </c>
      <c r="CQ19" s="19">
        <v>0</v>
      </c>
      <c r="CR19" s="19">
        <v>4.3245816061309702E-3</v>
      </c>
    </row>
    <row r="20" spans="2:96" x14ac:dyDescent="0.25">
      <c r="B20" s="16" t="s">
        <v>187</v>
      </c>
    </row>
    <row r="21" spans="2:96" x14ac:dyDescent="0.25">
      <c r="B21" t="s">
        <v>124</v>
      </c>
    </row>
    <row r="22" spans="2:96" x14ac:dyDescent="0.25">
      <c r="B22" t="s">
        <v>125</v>
      </c>
    </row>
    <row r="24" spans="2:96" x14ac:dyDescent="0.25">
      <c r="B24"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CR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193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188</v>
      </c>
      <c r="C9" s="17">
        <v>0.33595094867943098</v>
      </c>
      <c r="D9" s="17">
        <v>0.29548913075901001</v>
      </c>
      <c r="E9" s="17">
        <v>0.37512747280313202</v>
      </c>
      <c r="F9" s="17"/>
      <c r="G9" s="17">
        <v>0.29243038101799601</v>
      </c>
      <c r="H9" s="17">
        <v>0.353969701829141</v>
      </c>
      <c r="I9" s="17">
        <v>0.41342784032216701</v>
      </c>
      <c r="J9" s="17">
        <v>0.40680935900851001</v>
      </c>
      <c r="K9" s="17">
        <v>0.346260413818056</v>
      </c>
      <c r="L9" s="17">
        <v>0.22243870252023401</v>
      </c>
      <c r="M9" s="17"/>
      <c r="N9" s="17">
        <v>0.27542997766440402</v>
      </c>
      <c r="O9" s="17">
        <v>0.33215155984015099</v>
      </c>
      <c r="P9" s="17">
        <v>0.349540898578801</v>
      </c>
      <c r="Q9" s="17">
        <v>0.39270921941271703</v>
      </c>
      <c r="R9" s="17"/>
      <c r="S9" s="17">
        <v>0.330330976047992</v>
      </c>
      <c r="T9" s="17">
        <v>0.32465387546885399</v>
      </c>
      <c r="U9" s="17">
        <v>0.28737347911592598</v>
      </c>
      <c r="V9" s="17">
        <v>0.32265399635165798</v>
      </c>
      <c r="W9" s="17">
        <v>0.24950457570913101</v>
      </c>
      <c r="X9" s="17">
        <v>0.296767047730295</v>
      </c>
      <c r="Y9" s="17">
        <v>0.34551617934224199</v>
      </c>
      <c r="Z9" s="17">
        <v>0.36459453667546499</v>
      </c>
      <c r="AA9" s="17">
        <v>0.40704661266717701</v>
      </c>
      <c r="AB9" s="17">
        <v>0.36468927144251301</v>
      </c>
      <c r="AC9" s="17">
        <v>0.360823133216848</v>
      </c>
      <c r="AD9" s="17">
        <v>0.447246809036763</v>
      </c>
      <c r="AE9" s="17"/>
      <c r="AF9" s="17">
        <v>0.29994355003798501</v>
      </c>
      <c r="AG9" s="17">
        <v>0.36372748264815902</v>
      </c>
      <c r="AH9" s="17">
        <v>0.22537560255754099</v>
      </c>
      <c r="AI9" s="17">
        <v>0.576026154604525</v>
      </c>
      <c r="AJ9" s="17">
        <v>0.370470547829785</v>
      </c>
      <c r="AK9" s="17"/>
      <c r="AL9" s="17">
        <v>0.246313671782798</v>
      </c>
      <c r="AM9" s="17">
        <v>0.36146721059841502</v>
      </c>
      <c r="AN9" s="17">
        <v>0.33245129295127501</v>
      </c>
      <c r="AO9" s="17"/>
      <c r="AP9" s="17">
        <v>0.33475314169418502</v>
      </c>
      <c r="AQ9" s="17">
        <v>0.30673652197476597</v>
      </c>
      <c r="AR9" s="17">
        <v>0.37033607465685198</v>
      </c>
      <c r="AS9" s="17">
        <v>0.325899454064145</v>
      </c>
      <c r="AT9" s="17">
        <v>0.39740630568376101</v>
      </c>
      <c r="AU9" s="17"/>
      <c r="AV9" s="17">
        <v>1</v>
      </c>
      <c r="AW9" s="17">
        <v>0.46345918621992799</v>
      </c>
      <c r="AX9" s="17">
        <v>0.439320954514623</v>
      </c>
      <c r="AY9" s="17">
        <v>0.41114653358356801</v>
      </c>
      <c r="AZ9" s="17">
        <v>0.34911924455673499</v>
      </c>
      <c r="BA9" s="17">
        <v>0.34286867576150398</v>
      </c>
      <c r="BB9" s="17">
        <v>0.34165972493798302</v>
      </c>
      <c r="BC9" s="17">
        <v>0.22982471278717001</v>
      </c>
      <c r="BD9" s="17">
        <v>0.242385995037738</v>
      </c>
      <c r="BE9" s="17">
        <v>0.34950357873304699</v>
      </c>
      <c r="BF9" s="17">
        <v>0.37315089877124602</v>
      </c>
      <c r="BG9" s="17">
        <v>0.33569303122100502</v>
      </c>
      <c r="BH9" s="17">
        <v>0.34610930260442102</v>
      </c>
      <c r="BI9" s="17">
        <v>0.177144929172808</v>
      </c>
      <c r="BJ9" s="17">
        <v>0.224085034227402</v>
      </c>
      <c r="BK9" s="17">
        <v>0.160211821753449</v>
      </c>
      <c r="BL9" s="17"/>
      <c r="BM9" s="17">
        <v>0.40897701117473101</v>
      </c>
      <c r="BN9" s="17">
        <v>0.32809884346324902</v>
      </c>
      <c r="BO9" s="17">
        <v>0.305665034700215</v>
      </c>
      <c r="BP9" s="17">
        <v>0.31781061772913399</v>
      </c>
      <c r="BQ9" s="17">
        <v>0.273693004306309</v>
      </c>
      <c r="BR9" s="17">
        <v>0.33753040425008402</v>
      </c>
      <c r="BS9" s="17"/>
      <c r="BT9" s="17">
        <v>0.33866800133356201</v>
      </c>
      <c r="BU9" s="17">
        <v>0.33267400331804398</v>
      </c>
      <c r="BV9" s="17"/>
      <c r="BW9" s="17">
        <v>0.35229714239221299</v>
      </c>
      <c r="BX9" s="17">
        <v>0.32773466612194402</v>
      </c>
      <c r="BY9" s="17"/>
      <c r="BZ9" s="17">
        <v>0.33571283892195403</v>
      </c>
      <c r="CA9" s="17">
        <v>0.304608334340704</v>
      </c>
      <c r="CB9" s="17">
        <v>0.468900231573182</v>
      </c>
      <c r="CC9" s="17"/>
      <c r="CD9" s="17">
        <v>0.33402556940104</v>
      </c>
      <c r="CE9" s="17">
        <v>0.392966977197792</v>
      </c>
      <c r="CF9" s="17">
        <v>0.37433372127567599</v>
      </c>
      <c r="CG9" s="17"/>
      <c r="CH9" s="17">
        <v>0.31325889935068801</v>
      </c>
      <c r="CI9" s="17">
        <v>0.41422713638272801</v>
      </c>
      <c r="CJ9" s="17">
        <v>0.36046885818721802</v>
      </c>
      <c r="CK9" s="17"/>
      <c r="CL9" s="17">
        <v>0.33260731538377503</v>
      </c>
      <c r="CM9" s="17">
        <v>0.33439992266266999</v>
      </c>
      <c r="CN9" s="17"/>
      <c r="CO9" s="17">
        <v>0.237386829963389</v>
      </c>
      <c r="CP9" s="17">
        <v>0.165353846519317</v>
      </c>
      <c r="CQ9" s="17">
        <v>0.357400868721649</v>
      </c>
      <c r="CR9" s="17">
        <v>0.65632396670637005</v>
      </c>
    </row>
    <row r="10" spans="2:96" x14ac:dyDescent="0.25">
      <c r="B10" s="18" t="s">
        <v>189</v>
      </c>
      <c r="C10" s="17">
        <v>0.487374546210318</v>
      </c>
      <c r="D10" s="17">
        <v>0.48626848888353602</v>
      </c>
      <c r="E10" s="17">
        <v>0.48794572374676398</v>
      </c>
      <c r="F10" s="17"/>
      <c r="G10" s="17">
        <v>0.49473867609896199</v>
      </c>
      <c r="H10" s="17">
        <v>0.45180237672511803</v>
      </c>
      <c r="I10" s="17">
        <v>0.477027502208691</v>
      </c>
      <c r="J10" s="17">
        <v>0.4606017122137</v>
      </c>
      <c r="K10" s="17">
        <v>0.496037940304979</v>
      </c>
      <c r="L10" s="17">
        <v>0.53597332647256002</v>
      </c>
      <c r="M10" s="17"/>
      <c r="N10" s="17">
        <v>0.54931933041963299</v>
      </c>
      <c r="O10" s="17">
        <v>0.47123889252050799</v>
      </c>
      <c r="P10" s="17">
        <v>0.47021525672998499</v>
      </c>
      <c r="Q10" s="17">
        <v>0.45290397029687002</v>
      </c>
      <c r="R10" s="17"/>
      <c r="S10" s="17">
        <v>0.48055421742728799</v>
      </c>
      <c r="T10" s="17">
        <v>0.50675832338201998</v>
      </c>
      <c r="U10" s="17">
        <v>0.47233251279230498</v>
      </c>
      <c r="V10" s="17">
        <v>0.48151987768447002</v>
      </c>
      <c r="W10" s="17">
        <v>0.59493993483851604</v>
      </c>
      <c r="X10" s="17">
        <v>0.51003083291675799</v>
      </c>
      <c r="Y10" s="17">
        <v>0.49579252453669698</v>
      </c>
      <c r="Z10" s="17">
        <v>0.48452959814214702</v>
      </c>
      <c r="AA10" s="17">
        <v>0.44143599104692799</v>
      </c>
      <c r="AB10" s="17">
        <v>0.45721385055904001</v>
      </c>
      <c r="AC10" s="17">
        <v>0.453326118045281</v>
      </c>
      <c r="AD10" s="17">
        <v>0.47195563616137098</v>
      </c>
      <c r="AE10" s="17"/>
      <c r="AF10" s="17">
        <v>0.50268547737973002</v>
      </c>
      <c r="AG10" s="17">
        <v>0.47936808149813998</v>
      </c>
      <c r="AH10" s="17">
        <v>0.54453319344572304</v>
      </c>
      <c r="AI10" s="17">
        <v>0.20387909173127899</v>
      </c>
      <c r="AJ10" s="17">
        <v>0.467005439682674</v>
      </c>
      <c r="AK10" s="17"/>
      <c r="AL10" s="17">
        <v>0.50929303427133599</v>
      </c>
      <c r="AM10" s="17">
        <v>0.473749762624389</v>
      </c>
      <c r="AN10" s="17">
        <v>0.52831831569020904</v>
      </c>
      <c r="AO10" s="17"/>
      <c r="AP10" s="17">
        <v>0.48073762656933</v>
      </c>
      <c r="AQ10" s="17">
        <v>0.51295712611117705</v>
      </c>
      <c r="AR10" s="17">
        <v>0.475097673949402</v>
      </c>
      <c r="AS10" s="17">
        <v>0.51716661645564999</v>
      </c>
      <c r="AT10" s="17">
        <v>0.37730818601260901</v>
      </c>
      <c r="AU10" s="17"/>
      <c r="AV10" s="17">
        <v>0</v>
      </c>
      <c r="AW10" s="17">
        <v>0.35747567555576898</v>
      </c>
      <c r="AX10" s="17">
        <v>0.46747198108837501</v>
      </c>
      <c r="AY10" s="17">
        <v>0.44610340076150601</v>
      </c>
      <c r="AZ10" s="17">
        <v>0.44046104756421101</v>
      </c>
      <c r="BA10" s="17">
        <v>0.475146953861876</v>
      </c>
      <c r="BB10" s="17">
        <v>0.51791324441545294</v>
      </c>
      <c r="BC10" s="17">
        <v>0.611410986807432</v>
      </c>
      <c r="BD10" s="17">
        <v>0.57903433496530199</v>
      </c>
      <c r="BE10" s="17">
        <v>0.44967288486200102</v>
      </c>
      <c r="BF10" s="17">
        <v>0.42202531077133798</v>
      </c>
      <c r="BG10" s="17">
        <v>0.46717165354189699</v>
      </c>
      <c r="BH10" s="17">
        <v>0.44771619738675</v>
      </c>
      <c r="BI10" s="17">
        <v>0.54343591851860096</v>
      </c>
      <c r="BJ10" s="17">
        <v>0.553670010388148</v>
      </c>
      <c r="BK10" s="17">
        <v>0.63512590792970902</v>
      </c>
      <c r="BL10" s="17"/>
      <c r="BM10" s="17">
        <v>0.430029022950081</v>
      </c>
      <c r="BN10" s="17">
        <v>0.50977953079086002</v>
      </c>
      <c r="BO10" s="17">
        <v>0.456634440187768</v>
      </c>
      <c r="BP10" s="17">
        <v>0.51115067357520805</v>
      </c>
      <c r="BQ10" s="17">
        <v>0.55737380727727304</v>
      </c>
      <c r="BR10" s="17">
        <v>0.46720623887407597</v>
      </c>
      <c r="BS10" s="17"/>
      <c r="BT10" s="17">
        <v>0.48431452451218499</v>
      </c>
      <c r="BU10" s="17">
        <v>0.49435722369691898</v>
      </c>
      <c r="BV10" s="17"/>
      <c r="BW10" s="17">
        <v>0.46135449051413902</v>
      </c>
      <c r="BX10" s="17">
        <v>0.49883003813229299</v>
      </c>
      <c r="BY10" s="17"/>
      <c r="BZ10" s="17">
        <v>0.48708817554370498</v>
      </c>
      <c r="CA10" s="17">
        <v>0.50496927124803404</v>
      </c>
      <c r="CB10" s="17">
        <v>0.37298188296842899</v>
      </c>
      <c r="CC10" s="17"/>
      <c r="CD10" s="17">
        <v>0.47576572772314302</v>
      </c>
      <c r="CE10" s="17">
        <v>0.46417520725866301</v>
      </c>
      <c r="CF10" s="17">
        <v>0.53118260735307898</v>
      </c>
      <c r="CG10" s="17"/>
      <c r="CH10" s="17">
        <v>0.49576598053736398</v>
      </c>
      <c r="CI10" s="17">
        <v>0.43879456861791299</v>
      </c>
      <c r="CJ10" s="17">
        <v>0.49485901064196902</v>
      </c>
      <c r="CK10" s="17"/>
      <c r="CL10" s="17">
        <v>0.471417091181632</v>
      </c>
      <c r="CM10" s="17">
        <v>0.50621862420339903</v>
      </c>
      <c r="CN10" s="17"/>
      <c r="CO10" s="17">
        <v>0.36465372138353502</v>
      </c>
      <c r="CP10" s="17">
        <v>0.56303196491460705</v>
      </c>
      <c r="CQ10" s="17">
        <v>0.537136984447941</v>
      </c>
      <c r="CR10" s="17">
        <v>0.29100139945349401</v>
      </c>
    </row>
    <row r="11" spans="2:96" ht="30" x14ac:dyDescent="0.25">
      <c r="B11" s="18" t="s">
        <v>190</v>
      </c>
      <c r="C11" s="17">
        <v>0.10933308643138601</v>
      </c>
      <c r="D11" s="17">
        <v>0.133065747589209</v>
      </c>
      <c r="E11" s="17">
        <v>8.6685232466846104E-2</v>
      </c>
      <c r="F11" s="17"/>
      <c r="G11" s="17">
        <v>0.122990817096088</v>
      </c>
      <c r="H11" s="17">
        <v>0.11816313556364801</v>
      </c>
      <c r="I11" s="17">
        <v>7.9151987535107701E-2</v>
      </c>
      <c r="J11" s="17">
        <v>8.0825417272562095E-2</v>
      </c>
      <c r="K11" s="17">
        <v>0.100708733609482</v>
      </c>
      <c r="L11" s="17">
        <v>0.146632160389598</v>
      </c>
      <c r="M11" s="17"/>
      <c r="N11" s="17">
        <v>0.109087153956029</v>
      </c>
      <c r="O11" s="17">
        <v>0.11986500473403799</v>
      </c>
      <c r="P11" s="17">
        <v>0.12010497638335001</v>
      </c>
      <c r="Q11" s="17">
        <v>8.8490548192548493E-2</v>
      </c>
      <c r="R11" s="17"/>
      <c r="S11" s="17">
        <v>0.116972041652013</v>
      </c>
      <c r="T11" s="17">
        <v>0.110533696456869</v>
      </c>
      <c r="U11" s="17">
        <v>0.132166068955336</v>
      </c>
      <c r="V11" s="17">
        <v>9.4767913225790104E-2</v>
      </c>
      <c r="W11" s="17">
        <v>0.10951558263101301</v>
      </c>
      <c r="X11" s="17">
        <v>0.1093873922669</v>
      </c>
      <c r="Y11" s="17">
        <v>0.115041193557524</v>
      </c>
      <c r="Z11" s="17">
        <v>7.7833899764913103E-2</v>
      </c>
      <c r="AA11" s="17">
        <v>8.6710259612505697E-2</v>
      </c>
      <c r="AB11" s="17">
        <v>0.126156863726754</v>
      </c>
      <c r="AC11" s="17">
        <v>0.15020574372988099</v>
      </c>
      <c r="AD11" s="17">
        <v>4.1329830555383397E-2</v>
      </c>
      <c r="AE11" s="17"/>
      <c r="AF11" s="17">
        <v>0.114802526981906</v>
      </c>
      <c r="AG11" s="17">
        <v>9.8367470456303605E-2</v>
      </c>
      <c r="AH11" s="17">
        <v>0.136078996598124</v>
      </c>
      <c r="AI11" s="17">
        <v>0.151143164696873</v>
      </c>
      <c r="AJ11" s="17">
        <v>0.11357868032148</v>
      </c>
      <c r="AK11" s="17"/>
      <c r="AL11" s="17">
        <v>0.14734331242663901</v>
      </c>
      <c r="AM11" s="17">
        <v>0.10121238788138801</v>
      </c>
      <c r="AN11" s="17">
        <v>8.0205077369398303E-2</v>
      </c>
      <c r="AO11" s="17"/>
      <c r="AP11" s="17">
        <v>0.111117409016247</v>
      </c>
      <c r="AQ11" s="17">
        <v>0.117853652896594</v>
      </c>
      <c r="AR11" s="17">
        <v>9.2328892761392597E-2</v>
      </c>
      <c r="AS11" s="17">
        <v>0.100409904114707</v>
      </c>
      <c r="AT11" s="17">
        <v>0.128225984456527</v>
      </c>
      <c r="AU11" s="17"/>
      <c r="AV11" s="17">
        <v>0</v>
      </c>
      <c r="AW11" s="17">
        <v>9.1862448446297304E-2</v>
      </c>
      <c r="AX11" s="17">
        <v>4.2371168390255003E-2</v>
      </c>
      <c r="AY11" s="17">
        <v>8.2778254458437298E-2</v>
      </c>
      <c r="AZ11" s="17">
        <v>0.111787926728734</v>
      </c>
      <c r="BA11" s="17">
        <v>0.14474307730761199</v>
      </c>
      <c r="BB11" s="17">
        <v>0.103398526086374</v>
      </c>
      <c r="BC11" s="17">
        <v>0.11971211209943</v>
      </c>
      <c r="BD11" s="17">
        <v>8.5176501281273395E-2</v>
      </c>
      <c r="BE11" s="17">
        <v>0.138457594758326</v>
      </c>
      <c r="BF11" s="17">
        <v>0.155089216671455</v>
      </c>
      <c r="BG11" s="17">
        <v>9.2549884667617599E-2</v>
      </c>
      <c r="BH11" s="17">
        <v>7.4944537525012803E-2</v>
      </c>
      <c r="BI11" s="17">
        <v>0.15578580570738801</v>
      </c>
      <c r="BJ11" s="17">
        <v>0.12407955138533799</v>
      </c>
      <c r="BK11" s="17">
        <v>0.1263251079562</v>
      </c>
      <c r="BL11" s="17"/>
      <c r="BM11" s="17">
        <v>0.113121098867471</v>
      </c>
      <c r="BN11" s="17">
        <v>9.6416143127916007E-2</v>
      </c>
      <c r="BO11" s="17">
        <v>0.15607620309432399</v>
      </c>
      <c r="BP11" s="17">
        <v>9.8583922085800496E-2</v>
      </c>
      <c r="BQ11" s="17">
        <v>9.2299180678964199E-2</v>
      </c>
      <c r="BR11" s="17">
        <v>0.112380068929317</v>
      </c>
      <c r="BS11" s="17"/>
      <c r="BT11" s="17">
        <v>0.104454408744733</v>
      </c>
      <c r="BU11" s="17">
        <v>0.112894724895984</v>
      </c>
      <c r="BV11" s="17"/>
      <c r="BW11" s="17">
        <v>0.114986800813684</v>
      </c>
      <c r="BX11" s="17">
        <v>0.107919284675251</v>
      </c>
      <c r="BY11" s="17"/>
      <c r="BZ11" s="17">
        <v>0.10876763645005</v>
      </c>
      <c r="CA11" s="17">
        <v>0.12412385379890301</v>
      </c>
      <c r="CB11" s="17">
        <v>0.11277598960489101</v>
      </c>
      <c r="CC11" s="17"/>
      <c r="CD11" s="17">
        <v>0.115675959295383</v>
      </c>
      <c r="CE11" s="17">
        <v>9.7493721030390307E-2</v>
      </c>
      <c r="CF11" s="17">
        <v>5.9599788614038397E-2</v>
      </c>
      <c r="CG11" s="17"/>
      <c r="CH11" s="17">
        <v>0.114771259631626</v>
      </c>
      <c r="CI11" s="17">
        <v>9.4308139725792495E-2</v>
      </c>
      <c r="CJ11" s="17">
        <v>0.119101197774743</v>
      </c>
      <c r="CK11" s="17"/>
      <c r="CL11" s="17">
        <v>0.126791694730434</v>
      </c>
      <c r="CM11" s="17">
        <v>9.2115738304753406E-2</v>
      </c>
      <c r="CN11" s="17"/>
      <c r="CO11" s="17">
        <v>0.248268143528909</v>
      </c>
      <c r="CP11" s="17">
        <v>0.16112416315926401</v>
      </c>
      <c r="CQ11" s="17">
        <v>7.5911913904586806E-2</v>
      </c>
      <c r="CR11" s="17">
        <v>2.4522437395057401E-2</v>
      </c>
    </row>
    <row r="12" spans="2:96" x14ac:dyDescent="0.25">
      <c r="B12" s="18" t="s">
        <v>191</v>
      </c>
      <c r="C12" s="17">
        <v>5.1224512039942799E-2</v>
      </c>
      <c r="D12" s="17">
        <v>6.0437985878278602E-2</v>
      </c>
      <c r="E12" s="17">
        <v>4.2479487415854403E-2</v>
      </c>
      <c r="F12" s="17"/>
      <c r="G12" s="17">
        <v>7.1389820260964798E-2</v>
      </c>
      <c r="H12" s="17">
        <v>6.03092590785392E-2</v>
      </c>
      <c r="I12" s="17">
        <v>1.80510447386012E-2</v>
      </c>
      <c r="J12" s="17">
        <v>3.7082187001666503E-2</v>
      </c>
      <c r="K12" s="17">
        <v>3.9785599763006899E-2</v>
      </c>
      <c r="L12" s="17">
        <v>7.6589027242968802E-2</v>
      </c>
      <c r="M12" s="17"/>
      <c r="N12" s="17">
        <v>4.67306672690284E-2</v>
      </c>
      <c r="O12" s="17">
        <v>6.3728271822089802E-2</v>
      </c>
      <c r="P12" s="17">
        <v>4.7159415394678897E-2</v>
      </c>
      <c r="Q12" s="17">
        <v>4.7203684686505203E-2</v>
      </c>
      <c r="R12" s="17"/>
      <c r="S12" s="17">
        <v>5.8594318717202297E-2</v>
      </c>
      <c r="T12" s="17">
        <v>4.2996375894673998E-2</v>
      </c>
      <c r="U12" s="17">
        <v>0.100644267639995</v>
      </c>
      <c r="V12" s="17">
        <v>7.9147392253943599E-2</v>
      </c>
      <c r="W12" s="17">
        <v>4.6039906821339002E-2</v>
      </c>
      <c r="X12" s="17">
        <v>6.2116408437909297E-2</v>
      </c>
      <c r="Y12" s="17">
        <v>4.3650102563537602E-2</v>
      </c>
      <c r="Z12" s="17">
        <v>4.6086483467115497E-2</v>
      </c>
      <c r="AA12" s="17">
        <v>3.2025054923881503E-2</v>
      </c>
      <c r="AB12" s="17">
        <v>3.11069405637532E-2</v>
      </c>
      <c r="AC12" s="17">
        <v>3.5645005007990102E-2</v>
      </c>
      <c r="AD12" s="17">
        <v>0</v>
      </c>
      <c r="AE12" s="17"/>
      <c r="AF12" s="17">
        <v>6.17809674224164E-2</v>
      </c>
      <c r="AG12" s="17">
        <v>4.5645040469679203E-2</v>
      </c>
      <c r="AH12" s="17">
        <v>9.4012207398612005E-2</v>
      </c>
      <c r="AI12" s="17">
        <v>3.3668449638609002E-2</v>
      </c>
      <c r="AJ12" s="17">
        <v>4.5279740220921398E-2</v>
      </c>
      <c r="AK12" s="17"/>
      <c r="AL12" s="17">
        <v>7.1287400388623898E-2</v>
      </c>
      <c r="AM12" s="17">
        <v>5.1214682845327097E-2</v>
      </c>
      <c r="AN12" s="17">
        <v>4.6412845515649399E-2</v>
      </c>
      <c r="AO12" s="17"/>
      <c r="AP12" s="17">
        <v>5.9322540256551301E-2</v>
      </c>
      <c r="AQ12" s="17">
        <v>4.5049789242897403E-2</v>
      </c>
      <c r="AR12" s="17">
        <v>4.3404598264839701E-2</v>
      </c>
      <c r="AS12" s="17">
        <v>3.8586062529859098E-2</v>
      </c>
      <c r="AT12" s="17">
        <v>9.7059523847103396E-2</v>
      </c>
      <c r="AU12" s="17"/>
      <c r="AV12" s="17">
        <v>0</v>
      </c>
      <c r="AW12" s="17">
        <v>6.2522149091922094E-2</v>
      </c>
      <c r="AX12" s="17">
        <v>2.1375307162952901E-2</v>
      </c>
      <c r="AY12" s="17">
        <v>4.2111694884405998E-2</v>
      </c>
      <c r="AZ12" s="17">
        <v>8.5826935077527006E-2</v>
      </c>
      <c r="BA12" s="17">
        <v>2.8593508780861601E-2</v>
      </c>
      <c r="BB12" s="17">
        <v>2.7730988253189499E-2</v>
      </c>
      <c r="BC12" s="17">
        <v>2.6922114134244699E-2</v>
      </c>
      <c r="BD12" s="17">
        <v>6.4037500695555305E-2</v>
      </c>
      <c r="BE12" s="17">
        <v>6.23659416466259E-2</v>
      </c>
      <c r="BF12" s="17">
        <v>4.2968503046052001E-2</v>
      </c>
      <c r="BG12" s="17">
        <v>7.7898402689309296E-2</v>
      </c>
      <c r="BH12" s="17">
        <v>0.115178060494495</v>
      </c>
      <c r="BI12" s="17">
        <v>0.12363334660120399</v>
      </c>
      <c r="BJ12" s="17">
        <v>6.0400002834403797E-2</v>
      </c>
      <c r="BK12" s="17">
        <v>4.3476256565985201E-2</v>
      </c>
      <c r="BL12" s="17"/>
      <c r="BM12" s="17">
        <v>3.7653587027892801E-2</v>
      </c>
      <c r="BN12" s="17">
        <v>5.17054481493417E-2</v>
      </c>
      <c r="BO12" s="17">
        <v>6.0941270570096101E-2</v>
      </c>
      <c r="BP12" s="17">
        <v>5.0872892557825102E-2</v>
      </c>
      <c r="BQ12" s="17">
        <v>6.00764647347466E-2</v>
      </c>
      <c r="BR12" s="17">
        <v>6.3678665528208694E-2</v>
      </c>
      <c r="BS12" s="17"/>
      <c r="BT12" s="17">
        <v>5.6510400753829203E-2</v>
      </c>
      <c r="BU12" s="17">
        <v>4.3293583463387297E-2</v>
      </c>
      <c r="BV12" s="17"/>
      <c r="BW12" s="17">
        <v>5.9474878924275901E-2</v>
      </c>
      <c r="BX12" s="17">
        <v>4.6876525831987398E-2</v>
      </c>
      <c r="BY12" s="17"/>
      <c r="BZ12" s="17">
        <v>5.4690175546686398E-2</v>
      </c>
      <c r="CA12" s="17">
        <v>4.5734518648736698E-2</v>
      </c>
      <c r="CB12" s="17">
        <v>2.6093388547336598E-2</v>
      </c>
      <c r="CC12" s="17"/>
      <c r="CD12" s="17">
        <v>5.9958876353569501E-2</v>
      </c>
      <c r="CE12" s="17">
        <v>3.4990462483437401E-2</v>
      </c>
      <c r="CF12" s="17">
        <v>1.7942596951346399E-2</v>
      </c>
      <c r="CG12" s="17"/>
      <c r="CH12" s="17">
        <v>6.1413662682896997E-2</v>
      </c>
      <c r="CI12" s="17">
        <v>3.4200100352737101E-2</v>
      </c>
      <c r="CJ12" s="17">
        <v>1.3910784412497001E-2</v>
      </c>
      <c r="CK12" s="17"/>
      <c r="CL12" s="17">
        <v>5.4184055922002997E-2</v>
      </c>
      <c r="CM12" s="17">
        <v>5.0212569864660897E-2</v>
      </c>
      <c r="CN12" s="17"/>
      <c r="CO12" s="17">
        <v>8.5440291611820998E-2</v>
      </c>
      <c r="CP12" s="17">
        <v>9.2140811050452298E-2</v>
      </c>
      <c r="CQ12" s="17">
        <v>2.3429106981349399E-2</v>
      </c>
      <c r="CR12" s="17">
        <v>1.4462006721369099E-2</v>
      </c>
    </row>
    <row r="13" spans="2:96" x14ac:dyDescent="0.25">
      <c r="B13" s="18" t="s">
        <v>192</v>
      </c>
      <c r="C13" s="17">
        <v>1.3426795566608699E-2</v>
      </c>
      <c r="D13" s="17">
        <v>1.9286236176255599E-2</v>
      </c>
      <c r="E13" s="17">
        <v>7.7620835674036097E-3</v>
      </c>
      <c r="F13" s="17"/>
      <c r="G13" s="17">
        <v>9.3876135812191001E-3</v>
      </c>
      <c r="H13" s="17">
        <v>1.01858969288726E-2</v>
      </c>
      <c r="I13" s="17">
        <v>1.23416251954338E-2</v>
      </c>
      <c r="J13" s="17">
        <v>1.1881333952516299E-2</v>
      </c>
      <c r="K13" s="17">
        <v>1.72073125044768E-2</v>
      </c>
      <c r="L13" s="17">
        <v>1.8366783374639501E-2</v>
      </c>
      <c r="M13" s="17"/>
      <c r="N13" s="17">
        <v>1.9432870690906202E-2</v>
      </c>
      <c r="O13" s="17">
        <v>8.8784454414913908E-3</v>
      </c>
      <c r="P13" s="17">
        <v>8.6375790716989708E-3</v>
      </c>
      <c r="Q13" s="17">
        <v>1.6025949621061901E-2</v>
      </c>
      <c r="R13" s="17"/>
      <c r="S13" s="17">
        <v>1.0138125433507899E-2</v>
      </c>
      <c r="T13" s="17">
        <v>1.50577287975837E-2</v>
      </c>
      <c r="U13" s="17">
        <v>7.4836714964377996E-3</v>
      </c>
      <c r="V13" s="17">
        <v>1.52846691750961E-2</v>
      </c>
      <c r="W13" s="17">
        <v>0</v>
      </c>
      <c r="X13" s="17">
        <v>1.11216388361659E-2</v>
      </c>
      <c r="Y13" s="17">
        <v>0</v>
      </c>
      <c r="Z13" s="17">
        <v>2.6955481950359201E-2</v>
      </c>
      <c r="AA13" s="17">
        <v>2.67367614519479E-2</v>
      </c>
      <c r="AB13" s="17">
        <v>2.0833073707939499E-2</v>
      </c>
      <c r="AC13" s="17">
        <v>0</v>
      </c>
      <c r="AD13" s="17">
        <v>3.9467724246482497E-2</v>
      </c>
      <c r="AE13" s="17"/>
      <c r="AF13" s="17">
        <v>1.9501704937051601E-2</v>
      </c>
      <c r="AG13" s="17">
        <v>1.28919249277187E-2</v>
      </c>
      <c r="AH13" s="17">
        <v>0</v>
      </c>
      <c r="AI13" s="17">
        <v>3.5283139328713901E-2</v>
      </c>
      <c r="AJ13" s="17">
        <v>3.6655919451391598E-3</v>
      </c>
      <c r="AK13" s="17"/>
      <c r="AL13" s="17">
        <v>2.3669480982371101E-2</v>
      </c>
      <c r="AM13" s="17">
        <v>1.06272714137951E-2</v>
      </c>
      <c r="AN13" s="17">
        <v>1.26124684734682E-2</v>
      </c>
      <c r="AO13" s="17"/>
      <c r="AP13" s="17">
        <v>1.40692824636868E-2</v>
      </c>
      <c r="AQ13" s="17">
        <v>1.4795159916147599E-2</v>
      </c>
      <c r="AR13" s="17">
        <v>1.08735434889766E-2</v>
      </c>
      <c r="AS13" s="17">
        <v>1.79379628356389E-2</v>
      </c>
      <c r="AT13" s="17">
        <v>0</v>
      </c>
      <c r="AU13" s="17"/>
      <c r="AV13" s="17">
        <v>0</v>
      </c>
      <c r="AW13" s="17">
        <v>2.4680540686084201E-2</v>
      </c>
      <c r="AX13" s="17">
        <v>2.08328634638031E-2</v>
      </c>
      <c r="AY13" s="17">
        <v>1.7860116312082099E-2</v>
      </c>
      <c r="AZ13" s="17">
        <v>1.2804846072792701E-2</v>
      </c>
      <c r="BA13" s="17">
        <v>8.6477842881463093E-3</v>
      </c>
      <c r="BB13" s="17">
        <v>4.5682881100403E-3</v>
      </c>
      <c r="BC13" s="17">
        <v>1.2130074171723799E-2</v>
      </c>
      <c r="BD13" s="17">
        <v>2.1037913590105799E-2</v>
      </c>
      <c r="BE13" s="17">
        <v>0</v>
      </c>
      <c r="BF13" s="17">
        <v>6.7660707399086004E-3</v>
      </c>
      <c r="BG13" s="17">
        <v>2.6687027880170199E-2</v>
      </c>
      <c r="BH13" s="17">
        <v>1.6051901989321E-2</v>
      </c>
      <c r="BI13" s="17">
        <v>0</v>
      </c>
      <c r="BJ13" s="17">
        <v>0</v>
      </c>
      <c r="BK13" s="17">
        <v>3.48609057946569E-2</v>
      </c>
      <c r="BL13" s="17"/>
      <c r="BM13" s="17">
        <v>8.0673810829866906E-3</v>
      </c>
      <c r="BN13" s="17">
        <v>1.06931223813577E-2</v>
      </c>
      <c r="BO13" s="17">
        <v>2.0683051447596398E-2</v>
      </c>
      <c r="BP13" s="17">
        <v>1.8163737209841501E-2</v>
      </c>
      <c r="BQ13" s="17">
        <v>1.6557543002706999E-2</v>
      </c>
      <c r="BR13" s="17">
        <v>8.5066726602738302E-3</v>
      </c>
      <c r="BS13" s="17"/>
      <c r="BT13" s="17">
        <v>1.3440528778988801E-2</v>
      </c>
      <c r="BU13" s="17">
        <v>1.38784424989592E-2</v>
      </c>
      <c r="BV13" s="17"/>
      <c r="BW13" s="17">
        <v>1.0587917725103899E-2</v>
      </c>
      <c r="BX13" s="17">
        <v>1.4708868033504E-2</v>
      </c>
      <c r="BY13" s="17"/>
      <c r="BZ13" s="17">
        <v>1.1188234324262501E-2</v>
      </c>
      <c r="CA13" s="17">
        <v>2.0564021963622701E-2</v>
      </c>
      <c r="CB13" s="17">
        <v>1.9248507306161601E-2</v>
      </c>
      <c r="CC13" s="17"/>
      <c r="CD13" s="17">
        <v>1.2424699124841799E-2</v>
      </c>
      <c r="CE13" s="17">
        <v>4.5949922915842004E-3</v>
      </c>
      <c r="CF13" s="17">
        <v>1.6941285805859799E-2</v>
      </c>
      <c r="CG13" s="17"/>
      <c r="CH13" s="17">
        <v>1.28403312813302E-2</v>
      </c>
      <c r="CI13" s="17">
        <v>1.34277695354394E-2</v>
      </c>
      <c r="CJ13" s="17">
        <v>1.16601489835723E-2</v>
      </c>
      <c r="CK13" s="17"/>
      <c r="CL13" s="17">
        <v>1.49998427821551E-2</v>
      </c>
      <c r="CM13" s="17">
        <v>1.26965232632236E-2</v>
      </c>
      <c r="CN13" s="17"/>
      <c r="CO13" s="17">
        <v>6.4251013512345106E-2</v>
      </c>
      <c r="CP13" s="17">
        <v>1.44511935460916E-2</v>
      </c>
      <c r="CQ13" s="17">
        <v>4.5183235429490601E-3</v>
      </c>
      <c r="CR13" s="17">
        <v>1.0219078776794699E-2</v>
      </c>
    </row>
    <row r="14" spans="2:96" x14ac:dyDescent="0.25">
      <c r="B14" s="18" t="s">
        <v>175</v>
      </c>
      <c r="C14" s="19">
        <v>2.69011107231249E-3</v>
      </c>
      <c r="D14" s="19">
        <v>5.4524107137104297E-3</v>
      </c>
      <c r="E14" s="19">
        <v>0</v>
      </c>
      <c r="F14" s="19"/>
      <c r="G14" s="19">
        <v>9.0626919447695693E-3</v>
      </c>
      <c r="H14" s="19">
        <v>5.5696298746810103E-3</v>
      </c>
      <c r="I14" s="19">
        <v>0</v>
      </c>
      <c r="J14" s="19">
        <v>2.79999055104537E-3</v>
      </c>
      <c r="K14" s="19">
        <v>0</v>
      </c>
      <c r="L14" s="19">
        <v>0</v>
      </c>
      <c r="M14" s="19"/>
      <c r="N14" s="19">
        <v>0</v>
      </c>
      <c r="O14" s="19">
        <v>4.1378256417222902E-3</v>
      </c>
      <c r="P14" s="19">
        <v>4.3418738414860098E-3</v>
      </c>
      <c r="Q14" s="19">
        <v>2.6666277902974698E-3</v>
      </c>
      <c r="R14" s="19"/>
      <c r="S14" s="19">
        <v>3.41032072199718E-3</v>
      </c>
      <c r="T14" s="19">
        <v>0</v>
      </c>
      <c r="U14" s="19">
        <v>0</v>
      </c>
      <c r="V14" s="19">
        <v>6.62615130904239E-3</v>
      </c>
      <c r="W14" s="19">
        <v>0</v>
      </c>
      <c r="X14" s="19">
        <v>1.0576679811970999E-2</v>
      </c>
      <c r="Y14" s="19">
        <v>0</v>
      </c>
      <c r="Z14" s="19">
        <v>0</v>
      </c>
      <c r="AA14" s="19">
        <v>6.0453202975592896E-3</v>
      </c>
      <c r="AB14" s="19">
        <v>0</v>
      </c>
      <c r="AC14" s="19">
        <v>0</v>
      </c>
      <c r="AD14" s="19">
        <v>0</v>
      </c>
      <c r="AE14" s="19"/>
      <c r="AF14" s="19">
        <v>1.2857732409118799E-3</v>
      </c>
      <c r="AG14" s="19">
        <v>0</v>
      </c>
      <c r="AH14" s="19">
        <v>0</v>
      </c>
      <c r="AI14" s="19">
        <v>0</v>
      </c>
      <c r="AJ14" s="19">
        <v>0</v>
      </c>
      <c r="AK14" s="19"/>
      <c r="AL14" s="19">
        <v>2.0931001482327499E-3</v>
      </c>
      <c r="AM14" s="19">
        <v>1.7286846366859E-3</v>
      </c>
      <c r="AN14" s="19">
        <v>0</v>
      </c>
      <c r="AO14" s="19"/>
      <c r="AP14" s="19">
        <v>0</v>
      </c>
      <c r="AQ14" s="19">
        <v>2.6077498584181802E-3</v>
      </c>
      <c r="AR14" s="19">
        <v>7.9592168785367103E-3</v>
      </c>
      <c r="AS14" s="19">
        <v>0</v>
      </c>
      <c r="AT14" s="19">
        <v>0</v>
      </c>
      <c r="AU14" s="19"/>
      <c r="AV14" s="19">
        <v>0</v>
      </c>
      <c r="AW14" s="19">
        <v>0</v>
      </c>
      <c r="AX14" s="19">
        <v>8.6277253799908905E-3</v>
      </c>
      <c r="AY14" s="19">
        <v>0</v>
      </c>
      <c r="AZ14" s="19">
        <v>0</v>
      </c>
      <c r="BA14" s="19">
        <v>0</v>
      </c>
      <c r="BB14" s="19">
        <v>4.7292281969603398E-3</v>
      </c>
      <c r="BC14" s="19">
        <v>0</v>
      </c>
      <c r="BD14" s="19">
        <v>8.3277544300256693E-3</v>
      </c>
      <c r="BE14" s="19">
        <v>0</v>
      </c>
      <c r="BF14" s="19">
        <v>0</v>
      </c>
      <c r="BG14" s="19">
        <v>0</v>
      </c>
      <c r="BH14" s="19">
        <v>0</v>
      </c>
      <c r="BI14" s="19">
        <v>0</v>
      </c>
      <c r="BJ14" s="19">
        <v>3.7765401164708202E-2</v>
      </c>
      <c r="BK14" s="19">
        <v>0</v>
      </c>
      <c r="BL14" s="19"/>
      <c r="BM14" s="19">
        <v>2.15189889683795E-3</v>
      </c>
      <c r="BN14" s="19">
        <v>3.3069120872758801E-3</v>
      </c>
      <c r="BO14" s="19">
        <v>0</v>
      </c>
      <c r="BP14" s="19">
        <v>3.4181568421901998E-3</v>
      </c>
      <c r="BQ14" s="19">
        <v>0</v>
      </c>
      <c r="BR14" s="19">
        <v>1.06979497580402E-2</v>
      </c>
      <c r="BS14" s="19"/>
      <c r="BT14" s="19">
        <v>2.6121358767023698E-3</v>
      </c>
      <c r="BU14" s="19">
        <v>2.9020221267065101E-3</v>
      </c>
      <c r="BV14" s="19"/>
      <c r="BW14" s="19">
        <v>1.29876963058474E-3</v>
      </c>
      <c r="BX14" s="19">
        <v>3.9306172050202403E-3</v>
      </c>
      <c r="BY14" s="19"/>
      <c r="BZ14" s="19">
        <v>2.55293921334116E-3</v>
      </c>
      <c r="CA14" s="19">
        <v>0</v>
      </c>
      <c r="CB14" s="19">
        <v>0</v>
      </c>
      <c r="CC14" s="19"/>
      <c r="CD14" s="19">
        <v>2.1491681020219E-3</v>
      </c>
      <c r="CE14" s="19">
        <v>5.7786397381332302E-3</v>
      </c>
      <c r="CF14" s="19">
        <v>0</v>
      </c>
      <c r="CG14" s="19"/>
      <c r="CH14" s="19">
        <v>1.94986651609443E-3</v>
      </c>
      <c r="CI14" s="19">
        <v>5.0422853853895099E-3</v>
      </c>
      <c r="CJ14" s="19">
        <v>0</v>
      </c>
      <c r="CK14" s="19"/>
      <c r="CL14" s="19">
        <v>0</v>
      </c>
      <c r="CM14" s="19">
        <v>4.3566217012937902E-3</v>
      </c>
      <c r="CN14" s="19"/>
      <c r="CO14" s="19">
        <v>0</v>
      </c>
      <c r="CP14" s="19">
        <v>3.8980208102681502E-3</v>
      </c>
      <c r="CQ14" s="19">
        <v>1.60280240152537E-3</v>
      </c>
      <c r="CR14" s="19">
        <v>3.47111094691444E-3</v>
      </c>
    </row>
    <row r="15" spans="2:96" x14ac:dyDescent="0.25">
      <c r="B15" s="16"/>
    </row>
    <row r="16" spans="2:96" x14ac:dyDescent="0.25">
      <c r="B16" t="s">
        <v>124</v>
      </c>
    </row>
    <row r="17" spans="2:2" x14ac:dyDescent="0.25">
      <c r="B17" t="s">
        <v>125</v>
      </c>
    </row>
    <row r="19" spans="2:2" x14ac:dyDescent="0.25">
      <c r="B19"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CR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199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ht="30" x14ac:dyDescent="0.25">
      <c r="B9" s="18" t="s">
        <v>194</v>
      </c>
      <c r="C9" s="17">
        <v>0.212894488045511</v>
      </c>
      <c r="D9" s="17">
        <v>0.18351197532174801</v>
      </c>
      <c r="E9" s="17">
        <v>0.24172351426677299</v>
      </c>
      <c r="F9" s="17"/>
      <c r="G9" s="17">
        <v>0.21273933993222499</v>
      </c>
      <c r="H9" s="17">
        <v>0.242750200666141</v>
      </c>
      <c r="I9" s="17">
        <v>0.26802132822119601</v>
      </c>
      <c r="J9" s="17">
        <v>0.23353433111937899</v>
      </c>
      <c r="K9" s="17">
        <v>0.20174196594508201</v>
      </c>
      <c r="L9" s="17">
        <v>0.134408768334634</v>
      </c>
      <c r="M9" s="17"/>
      <c r="N9" s="17">
        <v>0.15336256418603</v>
      </c>
      <c r="O9" s="17">
        <v>0.203979898259329</v>
      </c>
      <c r="P9" s="17">
        <v>0.21920816721744699</v>
      </c>
      <c r="Q9" s="17">
        <v>0.27894538953238401</v>
      </c>
      <c r="R9" s="17"/>
      <c r="S9" s="17">
        <v>0.209605779062953</v>
      </c>
      <c r="T9" s="17">
        <v>0.24641067650239401</v>
      </c>
      <c r="U9" s="17">
        <v>0.18774580403777699</v>
      </c>
      <c r="V9" s="17">
        <v>0.20713194546091199</v>
      </c>
      <c r="W9" s="17">
        <v>0.158888059911653</v>
      </c>
      <c r="X9" s="17">
        <v>0.15652009831625099</v>
      </c>
      <c r="Y9" s="17">
        <v>0.21136610942494999</v>
      </c>
      <c r="Z9" s="17">
        <v>0.288212500243333</v>
      </c>
      <c r="AA9" s="17">
        <v>0.23391737291515399</v>
      </c>
      <c r="AB9" s="17">
        <v>0.21824122618550801</v>
      </c>
      <c r="AC9" s="17">
        <v>0.21928814662762</v>
      </c>
      <c r="AD9" s="17">
        <v>0.26209289002547698</v>
      </c>
      <c r="AE9" s="17"/>
      <c r="AF9" s="17">
        <v>0.185627529459541</v>
      </c>
      <c r="AG9" s="17">
        <v>0.213684200393884</v>
      </c>
      <c r="AH9" s="17">
        <v>9.4028931249198297E-2</v>
      </c>
      <c r="AI9" s="17">
        <v>0.407057642022704</v>
      </c>
      <c r="AJ9" s="17">
        <v>0.235200374202474</v>
      </c>
      <c r="AK9" s="17"/>
      <c r="AL9" s="17">
        <v>0.152823863636423</v>
      </c>
      <c r="AM9" s="17">
        <v>0.21906735482268</v>
      </c>
      <c r="AN9" s="17">
        <v>0.15940071821656901</v>
      </c>
      <c r="AO9" s="17"/>
      <c r="AP9" s="17">
        <v>0.22064975069633999</v>
      </c>
      <c r="AQ9" s="17">
        <v>0.225812566342314</v>
      </c>
      <c r="AR9" s="17">
        <v>0.209873098347478</v>
      </c>
      <c r="AS9" s="17">
        <v>0.15743947288211799</v>
      </c>
      <c r="AT9" s="17">
        <v>0.29344144013804901</v>
      </c>
      <c r="AU9" s="17"/>
      <c r="AV9" s="17">
        <v>0.47392852822379899</v>
      </c>
      <c r="AW9" s="17">
        <v>0.294763024338414</v>
      </c>
      <c r="AX9" s="17">
        <v>0.29068480172356898</v>
      </c>
      <c r="AY9" s="17">
        <v>0.263193796573779</v>
      </c>
      <c r="AZ9" s="17">
        <v>0.237587488684284</v>
      </c>
      <c r="BA9" s="17">
        <v>0.18960971144816799</v>
      </c>
      <c r="BB9" s="17">
        <v>0.238272680909032</v>
      </c>
      <c r="BC9" s="17">
        <v>0.18147405957118701</v>
      </c>
      <c r="BD9" s="17">
        <v>0.17249357398658899</v>
      </c>
      <c r="BE9" s="17">
        <v>0.15976467003111799</v>
      </c>
      <c r="BF9" s="17">
        <v>0.20563974232816401</v>
      </c>
      <c r="BG9" s="17">
        <v>0.203768136131664</v>
      </c>
      <c r="BH9" s="17">
        <v>0.16511879669082299</v>
      </c>
      <c r="BI9" s="17">
        <v>0.15621797754789199</v>
      </c>
      <c r="BJ9" s="17">
        <v>0.13670608194390699</v>
      </c>
      <c r="BK9" s="17">
        <v>0.12455372246225099</v>
      </c>
      <c r="BL9" s="17"/>
      <c r="BM9" s="17">
        <v>0.23695305065678801</v>
      </c>
      <c r="BN9" s="17">
        <v>0.21310686335360801</v>
      </c>
      <c r="BO9" s="17">
        <v>0.17520922713714801</v>
      </c>
      <c r="BP9" s="17">
        <v>0.22456612924750799</v>
      </c>
      <c r="BQ9" s="17">
        <v>0.188384770147837</v>
      </c>
      <c r="BR9" s="17">
        <v>0.21382983833230301</v>
      </c>
      <c r="BS9" s="17"/>
      <c r="BT9" s="17">
        <v>0.216327786301555</v>
      </c>
      <c r="BU9" s="17">
        <v>0.205645086591243</v>
      </c>
      <c r="BV9" s="17"/>
      <c r="BW9" s="17">
        <v>0.23298151497112801</v>
      </c>
      <c r="BX9" s="17">
        <v>0.19272371062660101</v>
      </c>
      <c r="BY9" s="17"/>
      <c r="BZ9" s="17">
        <v>0.21349245110130799</v>
      </c>
      <c r="CA9" s="17">
        <v>0.21112140340805599</v>
      </c>
      <c r="CB9" s="17">
        <v>0.22938790183775801</v>
      </c>
      <c r="CC9" s="17"/>
      <c r="CD9" s="17">
        <v>0.20386484766907401</v>
      </c>
      <c r="CE9" s="17">
        <v>0.27752627458650397</v>
      </c>
      <c r="CF9" s="17">
        <v>0.22649382639853299</v>
      </c>
      <c r="CG9" s="17"/>
      <c r="CH9" s="17">
        <v>0.19664054089556501</v>
      </c>
      <c r="CI9" s="17">
        <v>0.31511153114370399</v>
      </c>
      <c r="CJ9" s="17">
        <v>0.22325437258518299</v>
      </c>
      <c r="CK9" s="17"/>
      <c r="CL9" s="17">
        <v>0.19953171698868399</v>
      </c>
      <c r="CM9" s="17">
        <v>0.22534622153904099</v>
      </c>
      <c r="CN9" s="17"/>
      <c r="CO9" s="17">
        <v>0.100742500360055</v>
      </c>
      <c r="CP9" s="17">
        <v>0.106469543985413</v>
      </c>
      <c r="CQ9" s="17">
        <v>0.21938107890112099</v>
      </c>
      <c r="CR9" s="17">
        <v>0.44459739787538199</v>
      </c>
    </row>
    <row r="10" spans="2:96" x14ac:dyDescent="0.25">
      <c r="B10" s="18" t="s">
        <v>195</v>
      </c>
      <c r="C10" s="17">
        <v>0.41881180342766</v>
      </c>
      <c r="D10" s="17">
        <v>0.40649297041295501</v>
      </c>
      <c r="E10" s="17">
        <v>0.43103505779026202</v>
      </c>
      <c r="F10" s="17"/>
      <c r="G10" s="17">
        <v>0.54284903294057696</v>
      </c>
      <c r="H10" s="17">
        <v>0.41808468225666301</v>
      </c>
      <c r="I10" s="17">
        <v>0.45886603552579902</v>
      </c>
      <c r="J10" s="17">
        <v>0.39279065419332199</v>
      </c>
      <c r="K10" s="17">
        <v>0.37340409927665502</v>
      </c>
      <c r="L10" s="17">
        <v>0.35595734806686302</v>
      </c>
      <c r="M10" s="17"/>
      <c r="N10" s="17">
        <v>0.46164330778818702</v>
      </c>
      <c r="O10" s="17">
        <v>0.38821156485338199</v>
      </c>
      <c r="P10" s="17">
        <v>0.43800589307130899</v>
      </c>
      <c r="Q10" s="17">
        <v>0.38733299722721298</v>
      </c>
      <c r="R10" s="17"/>
      <c r="S10" s="17">
        <v>0.43614840822756101</v>
      </c>
      <c r="T10" s="17">
        <v>0.36759612941005398</v>
      </c>
      <c r="U10" s="17">
        <v>0.40915684128860103</v>
      </c>
      <c r="V10" s="17">
        <v>0.43862605996331</v>
      </c>
      <c r="W10" s="17">
        <v>0.38526710604881298</v>
      </c>
      <c r="X10" s="17">
        <v>0.47551706568671898</v>
      </c>
      <c r="Y10" s="17">
        <v>0.43837487097564698</v>
      </c>
      <c r="Z10" s="17">
        <v>0.427904970300161</v>
      </c>
      <c r="AA10" s="17">
        <v>0.447860352288449</v>
      </c>
      <c r="AB10" s="17">
        <v>0.385447834198335</v>
      </c>
      <c r="AC10" s="17">
        <v>0.35414254553403102</v>
      </c>
      <c r="AD10" s="17">
        <v>0.47183861324678</v>
      </c>
      <c r="AE10" s="17"/>
      <c r="AF10" s="17">
        <v>0.39640444118366902</v>
      </c>
      <c r="AG10" s="17">
        <v>0.48030606594507802</v>
      </c>
      <c r="AH10" s="17">
        <v>0.40418065324773</v>
      </c>
      <c r="AI10" s="17">
        <v>0.29591206858988101</v>
      </c>
      <c r="AJ10" s="17">
        <v>0.40293617937101101</v>
      </c>
      <c r="AK10" s="17"/>
      <c r="AL10" s="17">
        <v>0.41243540080678498</v>
      </c>
      <c r="AM10" s="17">
        <v>0.46842869037471602</v>
      </c>
      <c r="AN10" s="17">
        <v>0.439030998528678</v>
      </c>
      <c r="AO10" s="17"/>
      <c r="AP10" s="17">
        <v>0.42276651771926099</v>
      </c>
      <c r="AQ10" s="17">
        <v>0.38725551368118</v>
      </c>
      <c r="AR10" s="17">
        <v>0.42227401516905799</v>
      </c>
      <c r="AS10" s="17">
        <v>0.52234459737992101</v>
      </c>
      <c r="AT10" s="17">
        <v>0.39399107234818997</v>
      </c>
      <c r="AU10" s="17"/>
      <c r="AV10" s="17">
        <v>0.36847709415683799</v>
      </c>
      <c r="AW10" s="17">
        <v>0.41359733671749399</v>
      </c>
      <c r="AX10" s="17">
        <v>0.36598930219705</v>
      </c>
      <c r="AY10" s="17">
        <v>0.40020871456405299</v>
      </c>
      <c r="AZ10" s="17">
        <v>0.44280072734417297</v>
      </c>
      <c r="BA10" s="17">
        <v>0.41994928881794302</v>
      </c>
      <c r="BB10" s="17">
        <v>0.45378097289109398</v>
      </c>
      <c r="BC10" s="17">
        <v>0.39922625818326801</v>
      </c>
      <c r="BD10" s="17">
        <v>0.37576141458170698</v>
      </c>
      <c r="BE10" s="17">
        <v>0.45935676121311197</v>
      </c>
      <c r="BF10" s="17">
        <v>0.42524994503194902</v>
      </c>
      <c r="BG10" s="17">
        <v>0.42195661896784098</v>
      </c>
      <c r="BH10" s="17">
        <v>0.338672184225429</v>
      </c>
      <c r="BI10" s="17">
        <v>0.36542016869970001</v>
      </c>
      <c r="BJ10" s="17">
        <v>0.50155292659452599</v>
      </c>
      <c r="BK10" s="17">
        <v>0.52276268617256905</v>
      </c>
      <c r="BL10" s="17"/>
      <c r="BM10" s="17">
        <v>0.46181678667165799</v>
      </c>
      <c r="BN10" s="17">
        <v>0.39554241082939101</v>
      </c>
      <c r="BO10" s="17">
        <v>0.42299534118742699</v>
      </c>
      <c r="BP10" s="17">
        <v>0.40031898052422699</v>
      </c>
      <c r="BQ10" s="17">
        <v>0.40841789444603999</v>
      </c>
      <c r="BR10" s="17">
        <v>0.44070474496668699</v>
      </c>
      <c r="BS10" s="17"/>
      <c r="BT10" s="17">
        <v>0.43021258288492298</v>
      </c>
      <c r="BU10" s="17">
        <v>0.40294506162955601</v>
      </c>
      <c r="BV10" s="17"/>
      <c r="BW10" s="17">
        <v>0.43407667217067197</v>
      </c>
      <c r="BX10" s="17">
        <v>0.38266530812667798</v>
      </c>
      <c r="BY10" s="17"/>
      <c r="BZ10" s="17">
        <v>0.40021554461671</v>
      </c>
      <c r="CA10" s="17">
        <v>0.455539158504493</v>
      </c>
      <c r="CB10" s="17">
        <v>0.52310378093412502</v>
      </c>
      <c r="CC10" s="17"/>
      <c r="CD10" s="17">
        <v>0.39057989586109498</v>
      </c>
      <c r="CE10" s="17">
        <v>0.45520747427931202</v>
      </c>
      <c r="CF10" s="17">
        <v>0.50297772066978896</v>
      </c>
      <c r="CG10" s="17"/>
      <c r="CH10" s="17">
        <v>0.397609228668653</v>
      </c>
      <c r="CI10" s="17">
        <v>0.40931987004716403</v>
      </c>
      <c r="CJ10" s="17">
        <v>0.51112186467244802</v>
      </c>
      <c r="CK10" s="17"/>
      <c r="CL10" s="17">
        <v>0.40150357234522099</v>
      </c>
      <c r="CM10" s="17">
        <v>0.4336531703998</v>
      </c>
      <c r="CN10" s="17"/>
      <c r="CO10" s="17">
        <v>0.42415653537271503</v>
      </c>
      <c r="CP10" s="17">
        <v>0.40090437478178398</v>
      </c>
      <c r="CQ10" s="17">
        <v>0.46546306971336099</v>
      </c>
      <c r="CR10" s="17">
        <v>0.360606659142235</v>
      </c>
    </row>
    <row r="11" spans="2:96" x14ac:dyDescent="0.25">
      <c r="B11" s="18" t="s">
        <v>196</v>
      </c>
      <c r="C11" s="17">
        <v>0.28513324359862102</v>
      </c>
      <c r="D11" s="17">
        <v>0.30557637291654199</v>
      </c>
      <c r="E11" s="17">
        <v>0.26549001401279299</v>
      </c>
      <c r="F11" s="17"/>
      <c r="G11" s="17">
        <v>0.184341215065396</v>
      </c>
      <c r="H11" s="17">
        <v>0.233280112968902</v>
      </c>
      <c r="I11" s="17">
        <v>0.21424635515040899</v>
      </c>
      <c r="J11" s="17">
        <v>0.27567696129830799</v>
      </c>
      <c r="K11" s="17">
        <v>0.34759796693883499</v>
      </c>
      <c r="L11" s="17">
        <v>0.41802824042387199</v>
      </c>
      <c r="M11" s="17"/>
      <c r="N11" s="17">
        <v>0.27776677122654397</v>
      </c>
      <c r="O11" s="17">
        <v>0.34083729469306301</v>
      </c>
      <c r="P11" s="17">
        <v>0.27006382894215503</v>
      </c>
      <c r="Q11" s="17">
        <v>0.24962436636090099</v>
      </c>
      <c r="R11" s="17"/>
      <c r="S11" s="17">
        <v>0.26998397525740803</v>
      </c>
      <c r="T11" s="17">
        <v>0.31342162245140698</v>
      </c>
      <c r="U11" s="17">
        <v>0.30125372352118501</v>
      </c>
      <c r="V11" s="17">
        <v>0.28769658673524301</v>
      </c>
      <c r="W11" s="17">
        <v>0.369673146919969</v>
      </c>
      <c r="X11" s="17">
        <v>0.26242672327102301</v>
      </c>
      <c r="Y11" s="17">
        <v>0.25486073722403202</v>
      </c>
      <c r="Z11" s="17">
        <v>0.22591547770055601</v>
      </c>
      <c r="AA11" s="17">
        <v>0.25629841470822701</v>
      </c>
      <c r="AB11" s="17">
        <v>0.31743415007540898</v>
      </c>
      <c r="AC11" s="17">
        <v>0.30540947919022898</v>
      </c>
      <c r="AD11" s="17">
        <v>0.18824212885819999</v>
      </c>
      <c r="AE11" s="17"/>
      <c r="AF11" s="17">
        <v>0.33628710920213001</v>
      </c>
      <c r="AG11" s="17">
        <v>0.240517604085938</v>
      </c>
      <c r="AH11" s="17">
        <v>0.35120017447566698</v>
      </c>
      <c r="AI11" s="17">
        <v>0.226026320902703</v>
      </c>
      <c r="AJ11" s="17">
        <v>0.27278124952555299</v>
      </c>
      <c r="AK11" s="17"/>
      <c r="AL11" s="17">
        <v>0.342102633108813</v>
      </c>
      <c r="AM11" s="17">
        <v>0.23829495234612999</v>
      </c>
      <c r="AN11" s="17">
        <v>0.314830522642713</v>
      </c>
      <c r="AO11" s="17"/>
      <c r="AP11" s="17">
        <v>0.29428720626673499</v>
      </c>
      <c r="AQ11" s="17">
        <v>0.29630304261914397</v>
      </c>
      <c r="AR11" s="17">
        <v>0.278920217745798</v>
      </c>
      <c r="AS11" s="17">
        <v>0.24841869093897301</v>
      </c>
      <c r="AT11" s="17">
        <v>0.18402700493167901</v>
      </c>
      <c r="AU11" s="17"/>
      <c r="AV11" s="17">
        <v>0</v>
      </c>
      <c r="AW11" s="17">
        <v>0.22775821433924301</v>
      </c>
      <c r="AX11" s="17">
        <v>0.26375859609436703</v>
      </c>
      <c r="AY11" s="17">
        <v>0.28535084943049999</v>
      </c>
      <c r="AZ11" s="17">
        <v>0.267463302599524</v>
      </c>
      <c r="BA11" s="17">
        <v>0.28887184135341099</v>
      </c>
      <c r="BB11" s="17">
        <v>0.25728980086840197</v>
      </c>
      <c r="BC11" s="17">
        <v>0.32314788834189401</v>
      </c>
      <c r="BD11" s="17">
        <v>0.34576211632131199</v>
      </c>
      <c r="BE11" s="17">
        <v>0.29143798619838301</v>
      </c>
      <c r="BF11" s="17">
        <v>0.28926121738911997</v>
      </c>
      <c r="BG11" s="17">
        <v>0.25765070413761598</v>
      </c>
      <c r="BH11" s="17">
        <v>0.36228848540375203</v>
      </c>
      <c r="BI11" s="17">
        <v>0.33079536567088202</v>
      </c>
      <c r="BJ11" s="17">
        <v>0.21120258348434501</v>
      </c>
      <c r="BK11" s="17">
        <v>0.25955575796366598</v>
      </c>
      <c r="BL11" s="17"/>
      <c r="BM11" s="17">
        <v>0.21711128002667399</v>
      </c>
      <c r="BN11" s="17">
        <v>0.30835918051745098</v>
      </c>
      <c r="BO11" s="17">
        <v>0.30181968576492102</v>
      </c>
      <c r="BP11" s="17">
        <v>0.29842696042913902</v>
      </c>
      <c r="BQ11" s="17">
        <v>0.32960230062555901</v>
      </c>
      <c r="BR11" s="17">
        <v>0.26739306900577098</v>
      </c>
      <c r="BS11" s="17"/>
      <c r="BT11" s="17">
        <v>0.26318576133777999</v>
      </c>
      <c r="BU11" s="17">
        <v>0.31838785710255701</v>
      </c>
      <c r="BV11" s="17"/>
      <c r="BW11" s="17">
        <v>0.26282385019098498</v>
      </c>
      <c r="BX11" s="17">
        <v>0.32773416224205099</v>
      </c>
      <c r="BY11" s="17"/>
      <c r="BZ11" s="17">
        <v>0.298902141832735</v>
      </c>
      <c r="CA11" s="17">
        <v>0.25236044070657299</v>
      </c>
      <c r="CB11" s="17">
        <v>0.202452595788328</v>
      </c>
      <c r="CC11" s="17"/>
      <c r="CD11" s="17">
        <v>0.30982720387247698</v>
      </c>
      <c r="CE11" s="17">
        <v>0.219571642451897</v>
      </c>
      <c r="CF11" s="17">
        <v>0.23175752922097201</v>
      </c>
      <c r="CG11" s="17"/>
      <c r="CH11" s="17">
        <v>0.31148588754207901</v>
      </c>
      <c r="CI11" s="17">
        <v>0.22232690579613101</v>
      </c>
      <c r="CJ11" s="17">
        <v>0.20829810894467499</v>
      </c>
      <c r="CK11" s="17"/>
      <c r="CL11" s="17">
        <v>0.30069871812974402</v>
      </c>
      <c r="CM11" s="17">
        <v>0.27142562290459199</v>
      </c>
      <c r="CN11" s="17"/>
      <c r="CO11" s="17">
        <v>0.337781965643558</v>
      </c>
      <c r="CP11" s="17">
        <v>0.369505225762228</v>
      </c>
      <c r="CQ11" s="17">
        <v>0.25660657094137101</v>
      </c>
      <c r="CR11" s="17">
        <v>0.16001710933459001</v>
      </c>
    </row>
    <row r="12" spans="2:96" x14ac:dyDescent="0.25">
      <c r="B12" s="18" t="s">
        <v>197</v>
      </c>
      <c r="C12" s="17">
        <v>7.4047697254083694E-2</v>
      </c>
      <c r="D12" s="17">
        <v>9.1058222334257796E-2</v>
      </c>
      <c r="E12" s="17">
        <v>5.6748517508583902E-2</v>
      </c>
      <c r="F12" s="17"/>
      <c r="G12" s="17">
        <v>5.4719833925011202E-2</v>
      </c>
      <c r="H12" s="17">
        <v>8.4772553325220101E-2</v>
      </c>
      <c r="I12" s="17">
        <v>5.5623412400873103E-2</v>
      </c>
      <c r="J12" s="17">
        <v>9.2479910905921794E-2</v>
      </c>
      <c r="K12" s="17">
        <v>6.9917995030622196E-2</v>
      </c>
      <c r="L12" s="17">
        <v>8.0891515872886594E-2</v>
      </c>
      <c r="M12" s="17"/>
      <c r="N12" s="17">
        <v>0.101167565679364</v>
      </c>
      <c r="O12" s="17">
        <v>5.8027101487945702E-2</v>
      </c>
      <c r="P12" s="17">
        <v>6.4228290780759506E-2</v>
      </c>
      <c r="Q12" s="17">
        <v>7.0873523610284803E-2</v>
      </c>
      <c r="R12" s="17"/>
      <c r="S12" s="17">
        <v>8.08515167300808E-2</v>
      </c>
      <c r="T12" s="17">
        <v>6.8830609319216404E-2</v>
      </c>
      <c r="U12" s="17">
        <v>8.98671980549966E-2</v>
      </c>
      <c r="V12" s="17">
        <v>6.1741815993851097E-2</v>
      </c>
      <c r="W12" s="17">
        <v>7.9527928012555898E-2</v>
      </c>
      <c r="X12" s="17">
        <v>8.1112826640185903E-2</v>
      </c>
      <c r="Y12" s="17">
        <v>8.4831845908785203E-2</v>
      </c>
      <c r="Z12" s="17">
        <v>3.51163011434171E-2</v>
      </c>
      <c r="AA12" s="17">
        <v>6.1923860088170697E-2</v>
      </c>
      <c r="AB12" s="17">
        <v>7.8876789540748504E-2</v>
      </c>
      <c r="AC12" s="17">
        <v>9.5306272670572401E-2</v>
      </c>
      <c r="AD12" s="17">
        <v>4.2975904291532099E-2</v>
      </c>
      <c r="AE12" s="17"/>
      <c r="AF12" s="17">
        <v>7.3442448747970401E-2</v>
      </c>
      <c r="AG12" s="17">
        <v>6.0423289896212803E-2</v>
      </c>
      <c r="AH12" s="17">
        <v>0.135068632406496</v>
      </c>
      <c r="AI12" s="17">
        <v>7.1003968484712104E-2</v>
      </c>
      <c r="AJ12" s="17">
        <v>7.1820306496867201E-2</v>
      </c>
      <c r="AK12" s="17"/>
      <c r="AL12" s="17">
        <v>7.9226759628055504E-2</v>
      </c>
      <c r="AM12" s="17">
        <v>6.8707663521069898E-2</v>
      </c>
      <c r="AN12" s="17">
        <v>8.1005942715811394E-2</v>
      </c>
      <c r="AO12" s="17"/>
      <c r="AP12" s="17">
        <v>5.3159893823790501E-2</v>
      </c>
      <c r="AQ12" s="17">
        <v>7.95641586124613E-2</v>
      </c>
      <c r="AR12" s="17">
        <v>8.3221830478532197E-2</v>
      </c>
      <c r="AS12" s="17">
        <v>5.6143376512818602E-2</v>
      </c>
      <c r="AT12" s="17">
        <v>0.12854048258208201</v>
      </c>
      <c r="AU12" s="17"/>
      <c r="AV12" s="17">
        <v>0</v>
      </c>
      <c r="AW12" s="17">
        <v>5.1211034000288098E-2</v>
      </c>
      <c r="AX12" s="17">
        <v>6.6033268902252598E-2</v>
      </c>
      <c r="AY12" s="17">
        <v>4.5548244780533001E-2</v>
      </c>
      <c r="AZ12" s="17">
        <v>4.5249293596824398E-2</v>
      </c>
      <c r="BA12" s="17">
        <v>9.6857152513702194E-2</v>
      </c>
      <c r="BB12" s="17">
        <v>5.0656545331472298E-2</v>
      </c>
      <c r="BC12" s="17">
        <v>8.3379554488830401E-2</v>
      </c>
      <c r="BD12" s="17">
        <v>0.100063160940898</v>
      </c>
      <c r="BE12" s="17">
        <v>8.9440582557387294E-2</v>
      </c>
      <c r="BF12" s="17">
        <v>7.3444479766642701E-2</v>
      </c>
      <c r="BG12" s="17">
        <v>0.11662454076287999</v>
      </c>
      <c r="BH12" s="17">
        <v>0.12259386123568</v>
      </c>
      <c r="BI12" s="17">
        <v>8.1075123685103306E-2</v>
      </c>
      <c r="BJ12" s="17">
        <v>9.3823298973184893E-2</v>
      </c>
      <c r="BK12" s="17">
        <v>9.3127833401513399E-2</v>
      </c>
      <c r="BL12" s="17"/>
      <c r="BM12" s="17">
        <v>7.0669603524322402E-2</v>
      </c>
      <c r="BN12" s="17">
        <v>7.05375479785149E-2</v>
      </c>
      <c r="BO12" s="17">
        <v>9.9975745910503899E-2</v>
      </c>
      <c r="BP12" s="17">
        <v>6.8533260733230295E-2</v>
      </c>
      <c r="BQ12" s="17">
        <v>6.4070296160950904E-2</v>
      </c>
      <c r="BR12" s="17">
        <v>7.8072347695239797E-2</v>
      </c>
      <c r="BS12" s="17"/>
      <c r="BT12" s="17">
        <v>8.1627744005146302E-2</v>
      </c>
      <c r="BU12" s="17">
        <v>6.2886793634886903E-2</v>
      </c>
      <c r="BV12" s="17"/>
      <c r="BW12" s="17">
        <v>6.4290176952112393E-2</v>
      </c>
      <c r="BX12" s="17">
        <v>8.8791405099600706E-2</v>
      </c>
      <c r="BY12" s="17"/>
      <c r="BZ12" s="17">
        <v>7.8475566775092903E-2</v>
      </c>
      <c r="CA12" s="17">
        <v>6.7149464257399497E-2</v>
      </c>
      <c r="CB12" s="17">
        <v>4.5055721439788997E-2</v>
      </c>
      <c r="CC12" s="17"/>
      <c r="CD12" s="17">
        <v>8.5092199775716706E-2</v>
      </c>
      <c r="CE12" s="17">
        <v>4.7694608682286997E-2</v>
      </c>
      <c r="CF12" s="17">
        <v>3.8770923710706499E-2</v>
      </c>
      <c r="CG12" s="17"/>
      <c r="CH12" s="17">
        <v>8.3293223732499796E-2</v>
      </c>
      <c r="CI12" s="17">
        <v>5.32416930130006E-2</v>
      </c>
      <c r="CJ12" s="17">
        <v>4.3652140835266799E-2</v>
      </c>
      <c r="CK12" s="17"/>
      <c r="CL12" s="17">
        <v>8.6151139689870204E-2</v>
      </c>
      <c r="CM12" s="17">
        <v>6.3046655653914305E-2</v>
      </c>
      <c r="CN12" s="17"/>
      <c r="CO12" s="17">
        <v>0.123250116039444</v>
      </c>
      <c r="CP12" s="17">
        <v>0.106545893667262</v>
      </c>
      <c r="CQ12" s="17">
        <v>5.5741881055347803E-2</v>
      </c>
      <c r="CR12" s="17">
        <v>2.9505104513917899E-2</v>
      </c>
    </row>
    <row r="13" spans="2:96" ht="30" x14ac:dyDescent="0.25">
      <c r="B13" s="18" t="s">
        <v>198</v>
      </c>
      <c r="C13" s="17">
        <v>3.9446321115330796E-3</v>
      </c>
      <c r="D13" s="17">
        <v>6.4853961158491099E-3</v>
      </c>
      <c r="E13" s="17">
        <v>1.4781895321740201E-3</v>
      </c>
      <c r="F13" s="17"/>
      <c r="G13" s="17">
        <v>5.3505781367908503E-3</v>
      </c>
      <c r="H13" s="17">
        <v>0</v>
      </c>
      <c r="I13" s="17">
        <v>0</v>
      </c>
      <c r="J13" s="17">
        <v>5.5181424830689904E-3</v>
      </c>
      <c r="K13" s="17">
        <v>3.8726850755295E-3</v>
      </c>
      <c r="L13" s="17">
        <v>8.2062530272929094E-3</v>
      </c>
      <c r="M13" s="17"/>
      <c r="N13" s="17">
        <v>6.0597911198749599E-3</v>
      </c>
      <c r="O13" s="17">
        <v>6.8188180708840902E-3</v>
      </c>
      <c r="P13" s="17">
        <v>0</v>
      </c>
      <c r="Q13" s="17">
        <v>2.1814535146378699E-3</v>
      </c>
      <c r="R13" s="17"/>
      <c r="S13" s="17">
        <v>3.41032072199718E-3</v>
      </c>
      <c r="T13" s="17">
        <v>0</v>
      </c>
      <c r="U13" s="17">
        <v>5.4370992100312701E-3</v>
      </c>
      <c r="V13" s="17">
        <v>4.8035918466827199E-3</v>
      </c>
      <c r="W13" s="17">
        <v>6.6437591070092001E-3</v>
      </c>
      <c r="X13" s="17">
        <v>6.0542108856527603E-3</v>
      </c>
      <c r="Y13" s="17">
        <v>1.0566436466585701E-2</v>
      </c>
      <c r="Z13" s="17">
        <v>0</v>
      </c>
      <c r="AA13" s="17">
        <v>0</v>
      </c>
      <c r="AB13" s="17">
        <v>0</v>
      </c>
      <c r="AC13" s="17">
        <v>1.48571207667508E-2</v>
      </c>
      <c r="AD13" s="17">
        <v>0</v>
      </c>
      <c r="AE13" s="17"/>
      <c r="AF13" s="17">
        <v>8.2384714066901094E-3</v>
      </c>
      <c r="AG13" s="17">
        <v>0</v>
      </c>
      <c r="AH13" s="17">
        <v>1.5521608620908799E-2</v>
      </c>
      <c r="AI13" s="17">
        <v>0</v>
      </c>
      <c r="AJ13" s="17">
        <v>0</v>
      </c>
      <c r="AK13" s="17"/>
      <c r="AL13" s="17">
        <v>1.34113428199243E-2</v>
      </c>
      <c r="AM13" s="17">
        <v>1.3437240353687901E-3</v>
      </c>
      <c r="AN13" s="17">
        <v>5.7318178962283703E-3</v>
      </c>
      <c r="AO13" s="17"/>
      <c r="AP13" s="17">
        <v>1.8126567726613899E-3</v>
      </c>
      <c r="AQ13" s="17">
        <v>6.4970968398575801E-3</v>
      </c>
      <c r="AR13" s="17">
        <v>0</v>
      </c>
      <c r="AS13" s="17">
        <v>7.0476902874585003E-3</v>
      </c>
      <c r="AT13" s="17">
        <v>0</v>
      </c>
      <c r="AU13" s="17"/>
      <c r="AV13" s="17">
        <v>0</v>
      </c>
      <c r="AW13" s="17">
        <v>1.2670390604560201E-2</v>
      </c>
      <c r="AX13" s="17">
        <v>0</v>
      </c>
      <c r="AY13" s="17">
        <v>5.6983946511355897E-3</v>
      </c>
      <c r="AZ13" s="17">
        <v>0</v>
      </c>
      <c r="BA13" s="17">
        <v>0</v>
      </c>
      <c r="BB13" s="17">
        <v>0</v>
      </c>
      <c r="BC13" s="17">
        <v>5.6380304717427998E-3</v>
      </c>
      <c r="BD13" s="17">
        <v>5.9197341694936902E-3</v>
      </c>
      <c r="BE13" s="17">
        <v>0</v>
      </c>
      <c r="BF13" s="17">
        <v>6.4046154841244799E-3</v>
      </c>
      <c r="BG13" s="17">
        <v>0</v>
      </c>
      <c r="BH13" s="17">
        <v>1.13266724443154E-2</v>
      </c>
      <c r="BI13" s="17">
        <v>2.9935777796548199E-2</v>
      </c>
      <c r="BJ13" s="17">
        <v>1.8949707839327701E-2</v>
      </c>
      <c r="BK13" s="17">
        <v>0</v>
      </c>
      <c r="BL13" s="17"/>
      <c r="BM13" s="17">
        <v>4.0597606759609304E-3</v>
      </c>
      <c r="BN13" s="17">
        <v>5.9848282451926303E-3</v>
      </c>
      <c r="BO13" s="17">
        <v>0</v>
      </c>
      <c r="BP13" s="17">
        <v>4.5556099134935303E-3</v>
      </c>
      <c r="BQ13" s="17">
        <v>4.3240711489902703E-3</v>
      </c>
      <c r="BR13" s="17">
        <v>0</v>
      </c>
      <c r="BS13" s="17"/>
      <c r="BT13" s="17">
        <v>3.43695505694319E-3</v>
      </c>
      <c r="BU13" s="17">
        <v>4.8469912075552301E-3</v>
      </c>
      <c r="BV13" s="17"/>
      <c r="BW13" s="17">
        <v>2.0269125392387501E-3</v>
      </c>
      <c r="BX13" s="17">
        <v>5.6690394462205404E-3</v>
      </c>
      <c r="BY13" s="17"/>
      <c r="BZ13" s="17">
        <v>3.75328302843846E-3</v>
      </c>
      <c r="CA13" s="17">
        <v>6.5522329747429902E-3</v>
      </c>
      <c r="CB13" s="17">
        <v>0</v>
      </c>
      <c r="CC13" s="17"/>
      <c r="CD13" s="17">
        <v>4.47812899051172E-3</v>
      </c>
      <c r="CE13" s="17">
        <v>0</v>
      </c>
      <c r="CF13" s="17">
        <v>0</v>
      </c>
      <c r="CG13" s="17"/>
      <c r="CH13" s="17">
        <v>5.3844275001956503E-3</v>
      </c>
      <c r="CI13" s="17">
        <v>0</v>
      </c>
      <c r="CJ13" s="17">
        <v>0</v>
      </c>
      <c r="CK13" s="17"/>
      <c r="CL13" s="17">
        <v>7.8612402573993E-3</v>
      </c>
      <c r="CM13" s="17">
        <v>0</v>
      </c>
      <c r="CN13" s="17"/>
      <c r="CO13" s="17">
        <v>6.1818709128985197E-3</v>
      </c>
      <c r="CP13" s="17">
        <v>9.58495931445719E-3</v>
      </c>
      <c r="CQ13" s="17">
        <v>0</v>
      </c>
      <c r="CR13" s="17">
        <v>0</v>
      </c>
    </row>
    <row r="14" spans="2:96" x14ac:dyDescent="0.25">
      <c r="B14" s="18" t="s">
        <v>175</v>
      </c>
      <c r="C14" s="19">
        <v>5.1681355625910197E-3</v>
      </c>
      <c r="D14" s="19">
        <v>6.8750628986475101E-3</v>
      </c>
      <c r="E14" s="19">
        <v>3.52470688941459E-3</v>
      </c>
      <c r="F14" s="19"/>
      <c r="G14" s="19">
        <v>0</v>
      </c>
      <c r="H14" s="19">
        <v>2.1112450783073999E-2</v>
      </c>
      <c r="I14" s="19">
        <v>3.2428687017230198E-3</v>
      </c>
      <c r="J14" s="19">
        <v>0</v>
      </c>
      <c r="K14" s="19">
        <v>3.4652877332760402E-3</v>
      </c>
      <c r="L14" s="19">
        <v>2.5078742744517701E-3</v>
      </c>
      <c r="M14" s="19"/>
      <c r="N14" s="19">
        <v>0</v>
      </c>
      <c r="O14" s="19">
        <v>2.1253226353972398E-3</v>
      </c>
      <c r="P14" s="19">
        <v>8.49381998832862E-3</v>
      </c>
      <c r="Q14" s="19">
        <v>1.10422697545793E-2</v>
      </c>
      <c r="R14" s="19"/>
      <c r="S14" s="19">
        <v>0</v>
      </c>
      <c r="T14" s="19">
        <v>3.7409623169272501E-3</v>
      </c>
      <c r="U14" s="19">
        <v>6.5393338874093401E-3</v>
      </c>
      <c r="V14" s="19">
        <v>0</v>
      </c>
      <c r="W14" s="19">
        <v>0</v>
      </c>
      <c r="X14" s="19">
        <v>1.83690752001687E-2</v>
      </c>
      <c r="Y14" s="19">
        <v>0</v>
      </c>
      <c r="Z14" s="19">
        <v>2.28507506125325E-2</v>
      </c>
      <c r="AA14" s="19">
        <v>0</v>
      </c>
      <c r="AB14" s="19">
        <v>0</v>
      </c>
      <c r="AC14" s="19">
        <v>1.09964352107961E-2</v>
      </c>
      <c r="AD14" s="19">
        <v>3.4850463578011699E-2</v>
      </c>
      <c r="AE14" s="19"/>
      <c r="AF14" s="19">
        <v>0</v>
      </c>
      <c r="AG14" s="19">
        <v>5.0688396788869496E-3</v>
      </c>
      <c r="AH14" s="19">
        <v>0</v>
      </c>
      <c r="AI14" s="19">
        <v>0</v>
      </c>
      <c r="AJ14" s="19">
        <v>1.7261890404094999E-2</v>
      </c>
      <c r="AK14" s="19"/>
      <c r="AL14" s="19">
        <v>0</v>
      </c>
      <c r="AM14" s="19">
        <v>4.1576149000351198E-3</v>
      </c>
      <c r="AN14" s="19">
        <v>0</v>
      </c>
      <c r="AO14" s="19"/>
      <c r="AP14" s="19">
        <v>7.3239747212117999E-3</v>
      </c>
      <c r="AQ14" s="19">
        <v>4.5676219050435098E-3</v>
      </c>
      <c r="AR14" s="19">
        <v>5.7108382591335898E-3</v>
      </c>
      <c r="AS14" s="19">
        <v>8.6061719987107297E-3</v>
      </c>
      <c r="AT14" s="19">
        <v>0</v>
      </c>
      <c r="AU14" s="19"/>
      <c r="AV14" s="19">
        <v>0.15759437761936301</v>
      </c>
      <c r="AW14" s="19">
        <v>0</v>
      </c>
      <c r="AX14" s="19">
        <v>1.353403108276E-2</v>
      </c>
      <c r="AY14" s="19">
        <v>0</v>
      </c>
      <c r="AZ14" s="19">
        <v>6.8991877751940602E-3</v>
      </c>
      <c r="BA14" s="19">
        <v>4.7120058667761899E-3</v>
      </c>
      <c r="BB14" s="19">
        <v>0</v>
      </c>
      <c r="BC14" s="19">
        <v>7.1342089430775002E-3</v>
      </c>
      <c r="BD14" s="19">
        <v>0</v>
      </c>
      <c r="BE14" s="19">
        <v>0</v>
      </c>
      <c r="BF14" s="19">
        <v>0</v>
      </c>
      <c r="BG14" s="19">
        <v>0</v>
      </c>
      <c r="BH14" s="19">
        <v>0</v>
      </c>
      <c r="BI14" s="19">
        <v>3.6555586599873999E-2</v>
      </c>
      <c r="BJ14" s="19">
        <v>3.7765401164708202E-2</v>
      </c>
      <c r="BK14" s="19">
        <v>0</v>
      </c>
      <c r="BL14" s="19"/>
      <c r="BM14" s="19">
        <v>9.3895184445968102E-3</v>
      </c>
      <c r="BN14" s="19">
        <v>6.4691690758421697E-3</v>
      </c>
      <c r="BO14" s="19">
        <v>0</v>
      </c>
      <c r="BP14" s="19">
        <v>3.5990591524029001E-3</v>
      </c>
      <c r="BQ14" s="19">
        <v>5.2006674706232799E-3</v>
      </c>
      <c r="BR14" s="19">
        <v>0</v>
      </c>
      <c r="BS14" s="19"/>
      <c r="BT14" s="19">
        <v>5.2091704136526997E-3</v>
      </c>
      <c r="BU14" s="19">
        <v>5.2882098342027202E-3</v>
      </c>
      <c r="BV14" s="19"/>
      <c r="BW14" s="19">
        <v>3.80087317586424E-3</v>
      </c>
      <c r="BX14" s="19">
        <v>2.4163744588481498E-3</v>
      </c>
      <c r="BY14" s="19"/>
      <c r="BZ14" s="19">
        <v>5.1610126457154798E-3</v>
      </c>
      <c r="CA14" s="19">
        <v>7.2773001487355798E-3</v>
      </c>
      <c r="CB14" s="19">
        <v>0</v>
      </c>
      <c r="CC14" s="19"/>
      <c r="CD14" s="19">
        <v>6.1577238311259601E-3</v>
      </c>
      <c r="CE14" s="19">
        <v>0</v>
      </c>
      <c r="CF14" s="19">
        <v>0</v>
      </c>
      <c r="CG14" s="19"/>
      <c r="CH14" s="19">
        <v>5.5866916610075798E-3</v>
      </c>
      <c r="CI14" s="19">
        <v>0</v>
      </c>
      <c r="CJ14" s="19">
        <v>1.36735129624279E-2</v>
      </c>
      <c r="CK14" s="19"/>
      <c r="CL14" s="19">
        <v>4.2536125890815599E-3</v>
      </c>
      <c r="CM14" s="19">
        <v>6.52832950265308E-3</v>
      </c>
      <c r="CN14" s="19"/>
      <c r="CO14" s="19">
        <v>7.8870116713296197E-3</v>
      </c>
      <c r="CP14" s="19">
        <v>6.9900024888559301E-3</v>
      </c>
      <c r="CQ14" s="19">
        <v>2.8073993887989001E-3</v>
      </c>
      <c r="CR14" s="19">
        <v>5.2737291338743001E-3</v>
      </c>
    </row>
    <row r="15" spans="2:96" x14ac:dyDescent="0.25">
      <c r="B15" s="16"/>
    </row>
    <row r="16" spans="2:96" x14ac:dyDescent="0.25">
      <c r="B16" t="s">
        <v>124</v>
      </c>
    </row>
    <row r="17" spans="2:2" x14ac:dyDescent="0.25">
      <c r="B17" t="s">
        <v>125</v>
      </c>
    </row>
    <row r="19" spans="2:2" x14ac:dyDescent="0.25">
      <c r="B19"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CR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203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200</v>
      </c>
      <c r="C9" s="17">
        <v>0.18141560601611401</v>
      </c>
      <c r="D9" s="17">
        <v>0.17577448968248199</v>
      </c>
      <c r="E9" s="17">
        <v>0.18682947707758599</v>
      </c>
      <c r="F9" s="17"/>
      <c r="G9" s="17">
        <v>0.195915846497524</v>
      </c>
      <c r="H9" s="17">
        <v>0.18739834251364701</v>
      </c>
      <c r="I9" s="17">
        <v>0.21352982354095501</v>
      </c>
      <c r="J9" s="17">
        <v>0.18942107145964299</v>
      </c>
      <c r="K9" s="17">
        <v>0.18217716181146901</v>
      </c>
      <c r="L9" s="17">
        <v>0.13369239885909201</v>
      </c>
      <c r="M9" s="17"/>
      <c r="N9" s="17">
        <v>0.13756906117161999</v>
      </c>
      <c r="O9" s="17">
        <v>0.16488064351202</v>
      </c>
      <c r="P9" s="17">
        <v>0.187413135425576</v>
      </c>
      <c r="Q9" s="17">
        <v>0.238401917928075</v>
      </c>
      <c r="R9" s="17"/>
      <c r="S9" s="17">
        <v>0.17837681653965301</v>
      </c>
      <c r="T9" s="17">
        <v>0.20640086276748201</v>
      </c>
      <c r="U9" s="17">
        <v>0.20136643886515901</v>
      </c>
      <c r="V9" s="17">
        <v>0.161665925774268</v>
      </c>
      <c r="W9" s="17">
        <v>0.12048427125415501</v>
      </c>
      <c r="X9" s="17">
        <v>0.17679825400427199</v>
      </c>
      <c r="Y9" s="17">
        <v>0.14080907553437799</v>
      </c>
      <c r="Z9" s="17">
        <v>0.18474649240484201</v>
      </c>
      <c r="AA9" s="17">
        <v>0.24701911971402499</v>
      </c>
      <c r="AB9" s="17">
        <v>0.15968866480895</v>
      </c>
      <c r="AC9" s="17">
        <v>0.124815579546133</v>
      </c>
      <c r="AD9" s="17">
        <v>0.27168292513825798</v>
      </c>
      <c r="AE9" s="17"/>
      <c r="AF9" s="17">
        <v>0.154419696223808</v>
      </c>
      <c r="AG9" s="17">
        <v>0.19184183650151099</v>
      </c>
      <c r="AH9" s="17">
        <v>0.14896250973397901</v>
      </c>
      <c r="AI9" s="17">
        <v>0.352226238498421</v>
      </c>
      <c r="AJ9" s="17">
        <v>0.18655976273462099</v>
      </c>
      <c r="AK9" s="17"/>
      <c r="AL9" s="17">
        <v>0.125475493257582</v>
      </c>
      <c r="AM9" s="17">
        <v>0.19343958615394799</v>
      </c>
      <c r="AN9" s="17">
        <v>0.17229271740798599</v>
      </c>
      <c r="AO9" s="17"/>
      <c r="AP9" s="17">
        <v>0.16614543853862901</v>
      </c>
      <c r="AQ9" s="17">
        <v>0.191522642698391</v>
      </c>
      <c r="AR9" s="17">
        <v>0.19824676057072901</v>
      </c>
      <c r="AS9" s="17">
        <v>0.12679030161635499</v>
      </c>
      <c r="AT9" s="17">
        <v>0.30546416999857201</v>
      </c>
      <c r="AU9" s="17"/>
      <c r="AV9" s="17">
        <v>0.62669813154463605</v>
      </c>
      <c r="AW9" s="17">
        <v>0.25991321818832103</v>
      </c>
      <c r="AX9" s="17">
        <v>0.24771867113804499</v>
      </c>
      <c r="AY9" s="17">
        <v>0.211112907253455</v>
      </c>
      <c r="AZ9" s="17">
        <v>0.23747053393918999</v>
      </c>
      <c r="BA9" s="17">
        <v>0.17034232680323999</v>
      </c>
      <c r="BB9" s="17">
        <v>0.15490264007270699</v>
      </c>
      <c r="BC9" s="17">
        <v>0.12763995212667001</v>
      </c>
      <c r="BD9" s="17">
        <v>0.16094386433774099</v>
      </c>
      <c r="BE9" s="17">
        <v>0.193218818916922</v>
      </c>
      <c r="BF9" s="17">
        <v>0.16635092912685301</v>
      </c>
      <c r="BG9" s="17">
        <v>0.12715786160031101</v>
      </c>
      <c r="BH9" s="17">
        <v>0.120136776068913</v>
      </c>
      <c r="BI9" s="17">
        <v>9.1911683662034796E-2</v>
      </c>
      <c r="BJ9" s="17">
        <v>0.17714546668225301</v>
      </c>
      <c r="BK9" s="17">
        <v>0.13730876527361999</v>
      </c>
      <c r="BL9" s="17"/>
      <c r="BM9" s="17">
        <v>0.210930440033571</v>
      </c>
      <c r="BN9" s="17">
        <v>0.163000596914288</v>
      </c>
      <c r="BO9" s="17">
        <v>0.187678017569641</v>
      </c>
      <c r="BP9" s="17">
        <v>0.187590633874887</v>
      </c>
      <c r="BQ9" s="17">
        <v>0.13733829658279401</v>
      </c>
      <c r="BR9" s="17">
        <v>0.20145503753945901</v>
      </c>
      <c r="BS9" s="17"/>
      <c r="BT9" s="17">
        <v>0.19127228334405799</v>
      </c>
      <c r="BU9" s="17">
        <v>0.16033044115900599</v>
      </c>
      <c r="BV9" s="17"/>
      <c r="BW9" s="17">
        <v>0.20169851254331</v>
      </c>
      <c r="BX9" s="17">
        <v>0.15139969830053299</v>
      </c>
      <c r="BY9" s="17"/>
      <c r="BZ9" s="17">
        <v>0.17931137953831999</v>
      </c>
      <c r="CA9" s="17">
        <v>0.18536477468944701</v>
      </c>
      <c r="CB9" s="17">
        <v>0.203004649925912</v>
      </c>
      <c r="CC9" s="17"/>
      <c r="CD9" s="17">
        <v>0.17797687448025001</v>
      </c>
      <c r="CE9" s="17">
        <v>0.207969044900775</v>
      </c>
      <c r="CF9" s="17">
        <v>0.168919009219655</v>
      </c>
      <c r="CG9" s="17"/>
      <c r="CH9" s="17">
        <v>0.17847405841427699</v>
      </c>
      <c r="CI9" s="17">
        <v>0.20579391417522999</v>
      </c>
      <c r="CJ9" s="17">
        <v>0.15963407143890801</v>
      </c>
      <c r="CK9" s="17"/>
      <c r="CL9" s="17">
        <v>0.170857283754629</v>
      </c>
      <c r="CM9" s="17">
        <v>0.18996012909861901</v>
      </c>
      <c r="CN9" s="17"/>
      <c r="CO9" s="17">
        <v>0.16448689287523799</v>
      </c>
      <c r="CP9" s="17">
        <v>0.119503522075878</v>
      </c>
      <c r="CQ9" s="17">
        <v>0.17104656751497499</v>
      </c>
      <c r="CR9" s="17">
        <v>0.32602390520941099</v>
      </c>
    </row>
    <row r="10" spans="2:96" x14ac:dyDescent="0.25">
      <c r="B10" s="18" t="s">
        <v>171</v>
      </c>
      <c r="C10" s="17">
        <v>0.56153581572275402</v>
      </c>
      <c r="D10" s="17">
        <v>0.53265424963518304</v>
      </c>
      <c r="E10" s="17">
        <v>0.58958144555494296</v>
      </c>
      <c r="F10" s="17"/>
      <c r="G10" s="17">
        <v>0.56840033252726496</v>
      </c>
      <c r="H10" s="17">
        <v>0.51394672664836505</v>
      </c>
      <c r="I10" s="17">
        <v>0.54301175671027602</v>
      </c>
      <c r="J10" s="17">
        <v>0.55857781461343803</v>
      </c>
      <c r="K10" s="17">
        <v>0.56293817436837801</v>
      </c>
      <c r="L10" s="17">
        <v>0.61240010818222501</v>
      </c>
      <c r="M10" s="17"/>
      <c r="N10" s="17">
        <v>0.60829467709576202</v>
      </c>
      <c r="O10" s="17">
        <v>0.575597291371852</v>
      </c>
      <c r="P10" s="17">
        <v>0.55881479409541301</v>
      </c>
      <c r="Q10" s="17">
        <v>0.50310534439076304</v>
      </c>
      <c r="R10" s="17"/>
      <c r="S10" s="17">
        <v>0.517598601008468</v>
      </c>
      <c r="T10" s="17">
        <v>0.57272277985000697</v>
      </c>
      <c r="U10" s="17">
        <v>0.53373251714174796</v>
      </c>
      <c r="V10" s="17">
        <v>0.55832807389174799</v>
      </c>
      <c r="W10" s="17">
        <v>0.650086365757643</v>
      </c>
      <c r="X10" s="17">
        <v>0.53750949838111295</v>
      </c>
      <c r="Y10" s="17">
        <v>0.60691678987505504</v>
      </c>
      <c r="Z10" s="17">
        <v>0.62541078288811003</v>
      </c>
      <c r="AA10" s="17">
        <v>0.51162719052579297</v>
      </c>
      <c r="AB10" s="17">
        <v>0.591419309943781</v>
      </c>
      <c r="AC10" s="17">
        <v>0.57410371595822196</v>
      </c>
      <c r="AD10" s="17">
        <v>0.53456825113454098</v>
      </c>
      <c r="AE10" s="17"/>
      <c r="AF10" s="17">
        <v>0.55781102545385597</v>
      </c>
      <c r="AG10" s="17">
        <v>0.60289275567269596</v>
      </c>
      <c r="AH10" s="17">
        <v>0.61823414072043603</v>
      </c>
      <c r="AI10" s="17">
        <v>0.37427090983313599</v>
      </c>
      <c r="AJ10" s="17">
        <v>0.512517345836355</v>
      </c>
      <c r="AK10" s="17"/>
      <c r="AL10" s="17">
        <v>0.55848450260938898</v>
      </c>
      <c r="AM10" s="17">
        <v>0.585086957118363</v>
      </c>
      <c r="AN10" s="17">
        <v>0.636496658376001</v>
      </c>
      <c r="AO10" s="17"/>
      <c r="AP10" s="17">
        <v>0.59702874588724197</v>
      </c>
      <c r="AQ10" s="17">
        <v>0.519150900408345</v>
      </c>
      <c r="AR10" s="17">
        <v>0.55234145174023597</v>
      </c>
      <c r="AS10" s="17">
        <v>0.60510503436571506</v>
      </c>
      <c r="AT10" s="17">
        <v>0.47023321961132603</v>
      </c>
      <c r="AU10" s="17"/>
      <c r="AV10" s="17">
        <v>0.21570749083600099</v>
      </c>
      <c r="AW10" s="17">
        <v>0.55538715626068302</v>
      </c>
      <c r="AX10" s="17">
        <v>0.50752705629556505</v>
      </c>
      <c r="AY10" s="17">
        <v>0.55490082211746905</v>
      </c>
      <c r="AZ10" s="17">
        <v>0.56118097798645195</v>
      </c>
      <c r="BA10" s="17">
        <v>0.53196440841519199</v>
      </c>
      <c r="BB10" s="17">
        <v>0.62671218974363696</v>
      </c>
      <c r="BC10" s="17">
        <v>0.61287534664430499</v>
      </c>
      <c r="BD10" s="17">
        <v>0.5045605085939</v>
      </c>
      <c r="BE10" s="17">
        <v>0.54111465196203001</v>
      </c>
      <c r="BF10" s="17">
        <v>0.60194038566706098</v>
      </c>
      <c r="BG10" s="17">
        <v>0.59019488971867495</v>
      </c>
      <c r="BH10" s="17">
        <v>0.50235947378908297</v>
      </c>
      <c r="BI10" s="17">
        <v>0.56182320377542205</v>
      </c>
      <c r="BJ10" s="17">
        <v>0.62823961752343205</v>
      </c>
      <c r="BK10" s="17">
        <v>0.49135036435736701</v>
      </c>
      <c r="BL10" s="17"/>
      <c r="BM10" s="17">
        <v>0.52856291388154097</v>
      </c>
      <c r="BN10" s="17">
        <v>0.56638600063260902</v>
      </c>
      <c r="BO10" s="17">
        <v>0.54870246352893204</v>
      </c>
      <c r="BP10" s="17">
        <v>0.58020394767678696</v>
      </c>
      <c r="BQ10" s="17">
        <v>0.60554318008597996</v>
      </c>
      <c r="BR10" s="17">
        <v>0.55503336524179003</v>
      </c>
      <c r="BS10" s="17"/>
      <c r="BT10" s="17">
        <v>0.56530123449938297</v>
      </c>
      <c r="BU10" s="17">
        <v>0.56185641170272704</v>
      </c>
      <c r="BV10" s="17"/>
      <c r="BW10" s="17">
        <v>0.57361825150812495</v>
      </c>
      <c r="BX10" s="17">
        <v>0.58507554041743504</v>
      </c>
      <c r="BY10" s="17"/>
      <c r="BZ10" s="17">
        <v>0.56898571167253298</v>
      </c>
      <c r="CA10" s="17">
        <v>0.52833987064057197</v>
      </c>
      <c r="CB10" s="17">
        <v>0.59642744474657805</v>
      </c>
      <c r="CC10" s="17"/>
      <c r="CD10" s="17">
        <v>0.56933255708610098</v>
      </c>
      <c r="CE10" s="17">
        <v>0.55794399321343102</v>
      </c>
      <c r="CF10" s="17">
        <v>0.61717114899221603</v>
      </c>
      <c r="CG10" s="17"/>
      <c r="CH10" s="17">
        <v>0.55970564701206305</v>
      </c>
      <c r="CI10" s="17">
        <v>0.57060936058434797</v>
      </c>
      <c r="CJ10" s="17">
        <v>0.58309847889979505</v>
      </c>
      <c r="CK10" s="17"/>
      <c r="CL10" s="17">
        <v>0.57170492278499097</v>
      </c>
      <c r="CM10" s="17">
        <v>0.553026359594737</v>
      </c>
      <c r="CN10" s="17"/>
      <c r="CO10" s="17">
        <v>0.49746372403794598</v>
      </c>
      <c r="CP10" s="17">
        <v>0.57854191021859003</v>
      </c>
      <c r="CQ10" s="17">
        <v>0.584666653573374</v>
      </c>
      <c r="CR10" s="17">
        <v>0.50752871894912899</v>
      </c>
    </row>
    <row r="11" spans="2:96" x14ac:dyDescent="0.25">
      <c r="B11" s="18" t="s">
        <v>172</v>
      </c>
      <c r="C11" s="17">
        <v>0.18405684189308</v>
      </c>
      <c r="D11" s="17">
        <v>0.20769554095896101</v>
      </c>
      <c r="E11" s="17">
        <v>0.16086069489872201</v>
      </c>
      <c r="F11" s="17"/>
      <c r="G11" s="17">
        <v>0.18730167334318501</v>
      </c>
      <c r="H11" s="17">
        <v>0.19260428879581201</v>
      </c>
      <c r="I11" s="17">
        <v>0.164435703621051</v>
      </c>
      <c r="J11" s="17">
        <v>0.19494342539312101</v>
      </c>
      <c r="K11" s="17">
        <v>0.18440214219126</v>
      </c>
      <c r="L11" s="17">
        <v>0.181759627684906</v>
      </c>
      <c r="M11" s="17"/>
      <c r="N11" s="17">
        <v>0.19669027392227501</v>
      </c>
      <c r="O11" s="17">
        <v>0.20116867357432999</v>
      </c>
      <c r="P11" s="17">
        <v>0.156145749553493</v>
      </c>
      <c r="Q11" s="17">
        <v>0.17434530783157201</v>
      </c>
      <c r="R11" s="17"/>
      <c r="S11" s="17">
        <v>0.23453845185730601</v>
      </c>
      <c r="T11" s="17">
        <v>0.16128697042398399</v>
      </c>
      <c r="U11" s="17">
        <v>0.193763521280791</v>
      </c>
      <c r="V11" s="17">
        <v>0.19787795101709399</v>
      </c>
      <c r="W11" s="17">
        <v>0.20438959842592899</v>
      </c>
      <c r="X11" s="17">
        <v>0.201765418880545</v>
      </c>
      <c r="Y11" s="17">
        <v>0.174632552449384</v>
      </c>
      <c r="Z11" s="17">
        <v>0.130414087935255</v>
      </c>
      <c r="AA11" s="17">
        <v>0.13970768525885299</v>
      </c>
      <c r="AB11" s="17">
        <v>0.17873499727886699</v>
      </c>
      <c r="AC11" s="17">
        <v>0.20006609750791499</v>
      </c>
      <c r="AD11" s="17">
        <v>0.12790422320869299</v>
      </c>
      <c r="AE11" s="17"/>
      <c r="AF11" s="17">
        <v>0.208220844405964</v>
      </c>
      <c r="AG11" s="17">
        <v>0.146764128621481</v>
      </c>
      <c r="AH11" s="17">
        <v>0.19143059292695599</v>
      </c>
      <c r="AI11" s="17">
        <v>0.238219712339728</v>
      </c>
      <c r="AJ11" s="17">
        <v>0.20275759409767899</v>
      </c>
      <c r="AK11" s="17"/>
      <c r="AL11" s="17">
        <v>0.222989451672857</v>
      </c>
      <c r="AM11" s="17">
        <v>0.167266620208499</v>
      </c>
      <c r="AN11" s="17">
        <v>0.143591404010705</v>
      </c>
      <c r="AO11" s="17"/>
      <c r="AP11" s="17">
        <v>0.16544464433850301</v>
      </c>
      <c r="AQ11" s="17">
        <v>0.21330294828159499</v>
      </c>
      <c r="AR11" s="17">
        <v>0.18612086134949901</v>
      </c>
      <c r="AS11" s="17">
        <v>0.18992822918355501</v>
      </c>
      <c r="AT11" s="17">
        <v>0.22430261039010199</v>
      </c>
      <c r="AU11" s="17"/>
      <c r="AV11" s="17">
        <v>0</v>
      </c>
      <c r="AW11" s="17">
        <v>0.15523537454922701</v>
      </c>
      <c r="AX11" s="17">
        <v>0.152158468880007</v>
      </c>
      <c r="AY11" s="17">
        <v>0.15773720916429901</v>
      </c>
      <c r="AZ11" s="17">
        <v>0.13556115111092101</v>
      </c>
      <c r="BA11" s="17">
        <v>0.23329052162254099</v>
      </c>
      <c r="BB11" s="17">
        <v>0.160741548586494</v>
      </c>
      <c r="BC11" s="17">
        <v>0.16483178087919001</v>
      </c>
      <c r="BD11" s="17">
        <v>0.243645734074913</v>
      </c>
      <c r="BE11" s="17">
        <v>0.219867146825068</v>
      </c>
      <c r="BF11" s="17">
        <v>0.14581388170502399</v>
      </c>
      <c r="BG11" s="17">
        <v>0.220445464361504</v>
      </c>
      <c r="BH11" s="17">
        <v>0.285670329251001</v>
      </c>
      <c r="BI11" s="17">
        <v>0.197615298497513</v>
      </c>
      <c r="BJ11" s="17">
        <v>0.156849514629607</v>
      </c>
      <c r="BK11" s="17">
        <v>0.28599565903547403</v>
      </c>
      <c r="BL11" s="17"/>
      <c r="BM11" s="17">
        <v>0.17620924533842</v>
      </c>
      <c r="BN11" s="17">
        <v>0.18733746905714099</v>
      </c>
      <c r="BO11" s="17">
        <v>0.18233465410768601</v>
      </c>
      <c r="BP11" s="17">
        <v>0.181325876223179</v>
      </c>
      <c r="BQ11" s="17">
        <v>0.19397368269646301</v>
      </c>
      <c r="BR11" s="17">
        <v>0.194278139484238</v>
      </c>
      <c r="BS11" s="17"/>
      <c r="BT11" s="17">
        <v>0.173476096711114</v>
      </c>
      <c r="BU11" s="17">
        <v>0.200919616025581</v>
      </c>
      <c r="BV11" s="17"/>
      <c r="BW11" s="17">
        <v>0.16297473013424499</v>
      </c>
      <c r="BX11" s="17">
        <v>0.184468069105368</v>
      </c>
      <c r="BY11" s="17"/>
      <c r="BZ11" s="17">
        <v>0.17882900101058499</v>
      </c>
      <c r="CA11" s="17">
        <v>0.2149816645224</v>
      </c>
      <c r="CB11" s="17">
        <v>0.122094770650722</v>
      </c>
      <c r="CC11" s="17"/>
      <c r="CD11" s="17">
        <v>0.17778996623597201</v>
      </c>
      <c r="CE11" s="17">
        <v>0.15299131863292201</v>
      </c>
      <c r="CF11" s="17">
        <v>0.17839858854579899</v>
      </c>
      <c r="CG11" s="17"/>
      <c r="CH11" s="17">
        <v>0.189270570109876</v>
      </c>
      <c r="CI11" s="17">
        <v>0.15590959856082801</v>
      </c>
      <c r="CJ11" s="17">
        <v>0.17807794039078401</v>
      </c>
      <c r="CK11" s="17"/>
      <c r="CL11" s="17">
        <v>0.17861655023002301</v>
      </c>
      <c r="CM11" s="17">
        <v>0.19227569344100401</v>
      </c>
      <c r="CN11" s="17"/>
      <c r="CO11" s="17">
        <v>0.21348249698962499</v>
      </c>
      <c r="CP11" s="17">
        <v>0.23397051836866101</v>
      </c>
      <c r="CQ11" s="17">
        <v>0.179300737070822</v>
      </c>
      <c r="CR11" s="17">
        <v>8.7159594455183301E-2</v>
      </c>
    </row>
    <row r="12" spans="2:96" x14ac:dyDescent="0.25">
      <c r="B12" s="18" t="s">
        <v>173</v>
      </c>
      <c r="C12" s="17">
        <v>4.4169613349461602E-2</v>
      </c>
      <c r="D12" s="17">
        <v>6.2615253122936906E-2</v>
      </c>
      <c r="E12" s="17">
        <v>2.6347230790411E-2</v>
      </c>
      <c r="F12" s="17"/>
      <c r="G12" s="17">
        <v>1.8803891717003099E-2</v>
      </c>
      <c r="H12" s="17">
        <v>7.1536897697642404E-2</v>
      </c>
      <c r="I12" s="17">
        <v>5.0016879342749801E-2</v>
      </c>
      <c r="J12" s="17">
        <v>3.3453844376124198E-2</v>
      </c>
      <c r="K12" s="17">
        <v>3.2398187115249701E-2</v>
      </c>
      <c r="L12" s="17">
        <v>5.0606120504627997E-2</v>
      </c>
      <c r="M12" s="17"/>
      <c r="N12" s="17">
        <v>4.8200470473323299E-2</v>
      </c>
      <c r="O12" s="17">
        <v>3.6300770922435402E-2</v>
      </c>
      <c r="P12" s="17">
        <v>5.8599794330753803E-2</v>
      </c>
      <c r="Q12" s="17">
        <v>3.5816427516152903E-2</v>
      </c>
      <c r="R12" s="17"/>
      <c r="S12" s="17">
        <v>4.8277518535118497E-2</v>
      </c>
      <c r="T12" s="17">
        <v>3.9293195010651497E-2</v>
      </c>
      <c r="U12" s="17">
        <v>4.6594439023431099E-2</v>
      </c>
      <c r="V12" s="17">
        <v>4.9245249732558297E-2</v>
      </c>
      <c r="W12" s="17">
        <v>7.0784936996134704E-3</v>
      </c>
      <c r="X12" s="17">
        <v>3.9968271781273303E-2</v>
      </c>
      <c r="Y12" s="17">
        <v>4.5275264338754097E-2</v>
      </c>
      <c r="Z12" s="17">
        <v>2.4812405249383E-2</v>
      </c>
      <c r="AA12" s="17">
        <v>6.7992173813009801E-2</v>
      </c>
      <c r="AB12" s="17">
        <v>4.1263163355743301E-2</v>
      </c>
      <c r="AC12" s="17">
        <v>6.5890335667219802E-2</v>
      </c>
      <c r="AD12" s="17">
        <v>3.0994136940496901E-2</v>
      </c>
      <c r="AE12" s="17"/>
      <c r="AF12" s="17">
        <v>5.3977776834555999E-2</v>
      </c>
      <c r="AG12" s="17">
        <v>3.5128259681875003E-2</v>
      </c>
      <c r="AH12" s="17">
        <v>3.1934101120145497E-2</v>
      </c>
      <c r="AI12" s="17">
        <v>0</v>
      </c>
      <c r="AJ12" s="17">
        <v>4.5881052554420799E-2</v>
      </c>
      <c r="AK12" s="17"/>
      <c r="AL12" s="17">
        <v>6.9629783128133699E-2</v>
      </c>
      <c r="AM12" s="17">
        <v>3.6616302595856499E-2</v>
      </c>
      <c r="AN12" s="17">
        <v>2.5548089981412898E-2</v>
      </c>
      <c r="AO12" s="17"/>
      <c r="AP12" s="17">
        <v>3.45494523298246E-2</v>
      </c>
      <c r="AQ12" s="17">
        <v>4.4576915911993101E-2</v>
      </c>
      <c r="AR12" s="17">
        <v>4.0796773053046999E-2</v>
      </c>
      <c r="AS12" s="17">
        <v>6.0534872314883699E-2</v>
      </c>
      <c r="AT12" s="17">
        <v>0</v>
      </c>
      <c r="AU12" s="17"/>
      <c r="AV12" s="17">
        <v>0</v>
      </c>
      <c r="AW12" s="17">
        <v>1.3156148231907999E-2</v>
      </c>
      <c r="AX12" s="17">
        <v>2.7524807250900798E-2</v>
      </c>
      <c r="AY12" s="17">
        <v>2.6911270455785601E-2</v>
      </c>
      <c r="AZ12" s="17">
        <v>3.0184458020670501E-2</v>
      </c>
      <c r="BA12" s="17">
        <v>4.71532503315618E-2</v>
      </c>
      <c r="BB12" s="17">
        <v>3.3650340209074002E-2</v>
      </c>
      <c r="BC12" s="17">
        <v>6.30217194845233E-2</v>
      </c>
      <c r="BD12" s="17">
        <v>7.6426728281952003E-2</v>
      </c>
      <c r="BE12" s="17">
        <v>2.24492696606392E-2</v>
      </c>
      <c r="BF12" s="17">
        <v>6.4676272372239801E-2</v>
      </c>
      <c r="BG12" s="17">
        <v>4.4516976249399799E-2</v>
      </c>
      <c r="BH12" s="17">
        <v>7.8078234156726295E-2</v>
      </c>
      <c r="BI12" s="17">
        <v>0.112094227465156</v>
      </c>
      <c r="BJ12" s="17">
        <v>0</v>
      </c>
      <c r="BK12" s="17">
        <v>8.53452113335397E-2</v>
      </c>
      <c r="BL12" s="17"/>
      <c r="BM12" s="17">
        <v>5.2261123431663503E-2</v>
      </c>
      <c r="BN12" s="17">
        <v>5.3580602486241302E-2</v>
      </c>
      <c r="BO12" s="17">
        <v>4.57179227973806E-2</v>
      </c>
      <c r="BP12" s="17">
        <v>2.75023801714461E-2</v>
      </c>
      <c r="BQ12" s="17">
        <v>3.8325489248924802E-2</v>
      </c>
      <c r="BR12" s="17">
        <v>2.83185488547417E-2</v>
      </c>
      <c r="BS12" s="17"/>
      <c r="BT12" s="17">
        <v>4.40700411788E-2</v>
      </c>
      <c r="BU12" s="17">
        <v>4.4415051106567099E-2</v>
      </c>
      <c r="BV12" s="17"/>
      <c r="BW12" s="17">
        <v>3.98014503805744E-2</v>
      </c>
      <c r="BX12" s="17">
        <v>4.8044538306333998E-2</v>
      </c>
      <c r="BY12" s="17"/>
      <c r="BZ12" s="17">
        <v>4.1981938910338898E-2</v>
      </c>
      <c r="CA12" s="17">
        <v>5.83464802440797E-2</v>
      </c>
      <c r="CB12" s="17">
        <v>5.3699368789476801E-2</v>
      </c>
      <c r="CC12" s="17"/>
      <c r="CD12" s="17">
        <v>4.4475134887987003E-2</v>
      </c>
      <c r="CE12" s="17">
        <v>4.4334508989147502E-2</v>
      </c>
      <c r="CF12" s="17">
        <v>1.69922468325901E-2</v>
      </c>
      <c r="CG12" s="17"/>
      <c r="CH12" s="17">
        <v>4.4333365493234397E-2</v>
      </c>
      <c r="CI12" s="17">
        <v>3.2536408464679298E-2</v>
      </c>
      <c r="CJ12" s="17">
        <v>6.5193232591479106E-2</v>
      </c>
      <c r="CK12" s="17"/>
      <c r="CL12" s="17">
        <v>5.3788225766847199E-2</v>
      </c>
      <c r="CM12" s="17">
        <v>3.6968886517614201E-2</v>
      </c>
      <c r="CN12" s="17"/>
      <c r="CO12" s="17">
        <v>0.10999590163574299</v>
      </c>
      <c r="CP12" s="17">
        <v>4.2473381136085703E-2</v>
      </c>
      <c r="CQ12" s="17">
        <v>3.7006980223525499E-2</v>
      </c>
      <c r="CR12" s="17">
        <v>3.7306406987842398E-2</v>
      </c>
    </row>
    <row r="13" spans="2:96" x14ac:dyDescent="0.25">
      <c r="B13" s="18" t="s">
        <v>201</v>
      </c>
      <c r="C13" s="17">
        <v>2.26798079661854E-3</v>
      </c>
      <c r="D13" s="17">
        <v>2.43163338225831E-3</v>
      </c>
      <c r="E13" s="17">
        <v>2.11996699183191E-3</v>
      </c>
      <c r="F13" s="17"/>
      <c r="G13" s="17">
        <v>5.0160306529363902E-3</v>
      </c>
      <c r="H13" s="17">
        <v>0</v>
      </c>
      <c r="I13" s="17">
        <v>6.2836368137610997E-3</v>
      </c>
      <c r="J13" s="17">
        <v>0</v>
      </c>
      <c r="K13" s="17">
        <v>3.5665127976257801E-3</v>
      </c>
      <c r="L13" s="17">
        <v>0</v>
      </c>
      <c r="M13" s="17"/>
      <c r="N13" s="17">
        <v>1.735509763241E-3</v>
      </c>
      <c r="O13" s="17">
        <v>0</v>
      </c>
      <c r="P13" s="17">
        <v>2.2888482113020102E-3</v>
      </c>
      <c r="Q13" s="17">
        <v>5.2058645367042602E-3</v>
      </c>
      <c r="R13" s="17"/>
      <c r="S13" s="17">
        <v>0</v>
      </c>
      <c r="T13" s="17">
        <v>0</v>
      </c>
      <c r="U13" s="17">
        <v>0</v>
      </c>
      <c r="V13" s="17">
        <v>0</v>
      </c>
      <c r="W13" s="17">
        <v>0</v>
      </c>
      <c r="X13" s="17">
        <v>5.5755684188323997E-3</v>
      </c>
      <c r="Y13" s="17">
        <v>8.7126389555065506E-3</v>
      </c>
      <c r="Z13" s="17">
        <v>0</v>
      </c>
      <c r="AA13" s="17">
        <v>4.2437075482448803E-3</v>
      </c>
      <c r="AB13" s="17">
        <v>6.6849219644111897E-3</v>
      </c>
      <c r="AC13" s="17">
        <v>0</v>
      </c>
      <c r="AD13" s="17">
        <v>0</v>
      </c>
      <c r="AE13" s="17"/>
      <c r="AF13" s="17">
        <v>3.2319789871593E-3</v>
      </c>
      <c r="AG13" s="17">
        <v>1.65196011950812E-3</v>
      </c>
      <c r="AH13" s="17">
        <v>0</v>
      </c>
      <c r="AI13" s="17">
        <v>0</v>
      </c>
      <c r="AJ13" s="17">
        <v>0</v>
      </c>
      <c r="AK13" s="17"/>
      <c r="AL13" s="17">
        <v>2.1989805327454299E-3</v>
      </c>
      <c r="AM13" s="17">
        <v>1.3549874216260301E-3</v>
      </c>
      <c r="AN13" s="17">
        <v>9.4586617504257807E-3</v>
      </c>
      <c r="AO13" s="17"/>
      <c r="AP13" s="17">
        <v>0</v>
      </c>
      <c r="AQ13" s="17">
        <v>2.1936859692435E-3</v>
      </c>
      <c r="AR13" s="17">
        <v>0</v>
      </c>
      <c r="AS13" s="17">
        <v>4.4206513754237904E-3</v>
      </c>
      <c r="AT13" s="17">
        <v>0</v>
      </c>
      <c r="AU13" s="17"/>
      <c r="AV13" s="17">
        <v>0</v>
      </c>
      <c r="AW13" s="17">
        <v>0</v>
      </c>
      <c r="AX13" s="17">
        <v>0</v>
      </c>
      <c r="AY13" s="17">
        <v>1.7134506309916499E-2</v>
      </c>
      <c r="AZ13" s="17">
        <v>0</v>
      </c>
      <c r="BA13" s="17">
        <v>4.5088854192001796E-3</v>
      </c>
      <c r="BB13" s="17">
        <v>0</v>
      </c>
      <c r="BC13" s="17">
        <v>0</v>
      </c>
      <c r="BD13" s="17">
        <v>0</v>
      </c>
      <c r="BE13" s="17">
        <v>9.3316771340955108E-3</v>
      </c>
      <c r="BF13" s="17">
        <v>0</v>
      </c>
      <c r="BG13" s="17">
        <v>0</v>
      </c>
      <c r="BH13" s="17">
        <v>0</v>
      </c>
      <c r="BI13" s="17">
        <v>0</v>
      </c>
      <c r="BJ13" s="17">
        <v>0</v>
      </c>
      <c r="BK13" s="17">
        <v>0</v>
      </c>
      <c r="BL13" s="17"/>
      <c r="BM13" s="17">
        <v>0</v>
      </c>
      <c r="BN13" s="17">
        <v>1.7432611108073801E-3</v>
      </c>
      <c r="BO13" s="17">
        <v>3.3522366792098999E-3</v>
      </c>
      <c r="BP13" s="17">
        <v>3.08679039277272E-3</v>
      </c>
      <c r="BQ13" s="17">
        <v>0</v>
      </c>
      <c r="BR13" s="17">
        <v>1.2532567733841799E-2</v>
      </c>
      <c r="BS13" s="17"/>
      <c r="BT13" s="17">
        <v>3.0401078876453498E-3</v>
      </c>
      <c r="BU13" s="17">
        <v>1.18639569870624E-3</v>
      </c>
      <c r="BV13" s="17"/>
      <c r="BW13" s="17">
        <v>1.90017885314739E-3</v>
      </c>
      <c r="BX13" s="17">
        <v>1.2738081666779999E-3</v>
      </c>
      <c r="BY13" s="17"/>
      <c r="BZ13" s="17">
        <v>2.8599116804944899E-3</v>
      </c>
      <c r="CA13" s="17">
        <v>0</v>
      </c>
      <c r="CB13" s="17">
        <v>0</v>
      </c>
      <c r="CC13" s="17"/>
      <c r="CD13" s="17">
        <v>1.45734376713453E-3</v>
      </c>
      <c r="CE13" s="17">
        <v>1.25964869785825E-2</v>
      </c>
      <c r="CF13" s="17">
        <v>0</v>
      </c>
      <c r="CG13" s="17"/>
      <c r="CH13" s="17">
        <v>1.3221980222492501E-3</v>
      </c>
      <c r="CI13" s="17">
        <v>1.0991355245806401E-2</v>
      </c>
      <c r="CJ13" s="17">
        <v>0</v>
      </c>
      <c r="CK13" s="17"/>
      <c r="CL13" s="17">
        <v>9.3111324654475403E-4</v>
      </c>
      <c r="CM13" s="17">
        <v>3.8750700342883699E-3</v>
      </c>
      <c r="CN13" s="17"/>
      <c r="CO13" s="17">
        <v>6.6839727901185104E-3</v>
      </c>
      <c r="CP13" s="17">
        <v>0</v>
      </c>
      <c r="CQ13" s="17">
        <v>1.3483061377017099E-3</v>
      </c>
      <c r="CR13" s="17">
        <v>6.7763988087336602E-3</v>
      </c>
    </row>
    <row r="14" spans="2:96" x14ac:dyDescent="0.25">
      <c r="B14" s="18" t="s">
        <v>202</v>
      </c>
      <c r="C14" s="19">
        <v>2.65541422219721E-2</v>
      </c>
      <c r="D14" s="19">
        <v>1.8828833218178801E-2</v>
      </c>
      <c r="E14" s="19">
        <v>3.4261184686505901E-2</v>
      </c>
      <c r="F14" s="19"/>
      <c r="G14" s="19">
        <v>2.4562225262086301E-2</v>
      </c>
      <c r="H14" s="19">
        <v>3.4513744344533498E-2</v>
      </c>
      <c r="I14" s="19">
        <v>2.2722199971206399E-2</v>
      </c>
      <c r="J14" s="19">
        <v>2.3603844157672998E-2</v>
      </c>
      <c r="K14" s="19">
        <v>3.4517821716017603E-2</v>
      </c>
      <c r="L14" s="19">
        <v>2.1541744769148899E-2</v>
      </c>
      <c r="M14" s="19"/>
      <c r="N14" s="19">
        <v>7.5100075737788699E-3</v>
      </c>
      <c r="O14" s="19">
        <v>2.20526206193623E-2</v>
      </c>
      <c r="P14" s="19">
        <v>3.6737678383462501E-2</v>
      </c>
      <c r="Q14" s="19">
        <v>4.3125137796733097E-2</v>
      </c>
      <c r="R14" s="19"/>
      <c r="S14" s="19">
        <v>2.12086120594542E-2</v>
      </c>
      <c r="T14" s="19">
        <v>2.02961919478758E-2</v>
      </c>
      <c r="U14" s="19">
        <v>2.45430836888707E-2</v>
      </c>
      <c r="V14" s="19">
        <v>3.2882799584330998E-2</v>
      </c>
      <c r="W14" s="19">
        <v>1.7961270862660202E-2</v>
      </c>
      <c r="X14" s="19">
        <v>3.8382988533964997E-2</v>
      </c>
      <c r="Y14" s="19">
        <v>2.3653678846923099E-2</v>
      </c>
      <c r="Z14" s="19">
        <v>3.4616231522409599E-2</v>
      </c>
      <c r="AA14" s="19">
        <v>2.9410123140073598E-2</v>
      </c>
      <c r="AB14" s="19">
        <v>2.2208942648247201E-2</v>
      </c>
      <c r="AC14" s="19">
        <v>3.5124271320510499E-2</v>
      </c>
      <c r="AD14" s="19">
        <v>3.4850463578011699E-2</v>
      </c>
      <c r="AE14" s="19"/>
      <c r="AF14" s="19">
        <v>2.2338678094656599E-2</v>
      </c>
      <c r="AG14" s="19">
        <v>2.1721059402929999E-2</v>
      </c>
      <c r="AH14" s="19">
        <v>9.4386554984845009E-3</v>
      </c>
      <c r="AI14" s="19">
        <v>3.5283139328713901E-2</v>
      </c>
      <c r="AJ14" s="19">
        <v>5.2284244776925101E-2</v>
      </c>
      <c r="AK14" s="19"/>
      <c r="AL14" s="19">
        <v>2.1221788799293099E-2</v>
      </c>
      <c r="AM14" s="19">
        <v>1.62355465017077E-2</v>
      </c>
      <c r="AN14" s="19">
        <v>1.26124684734682E-2</v>
      </c>
      <c r="AO14" s="19"/>
      <c r="AP14" s="19">
        <v>3.68317189058011E-2</v>
      </c>
      <c r="AQ14" s="19">
        <v>2.92529067304323E-2</v>
      </c>
      <c r="AR14" s="19">
        <v>2.24941532864893E-2</v>
      </c>
      <c r="AS14" s="19">
        <v>1.32209111440676E-2</v>
      </c>
      <c r="AT14" s="19">
        <v>0</v>
      </c>
      <c r="AU14" s="19"/>
      <c r="AV14" s="19">
        <v>0.15759437761936301</v>
      </c>
      <c r="AW14" s="19">
        <v>1.6308102769861402E-2</v>
      </c>
      <c r="AX14" s="19">
        <v>6.5070996435482198E-2</v>
      </c>
      <c r="AY14" s="19">
        <v>3.2203284699074498E-2</v>
      </c>
      <c r="AZ14" s="19">
        <v>3.5602878942766703E-2</v>
      </c>
      <c r="BA14" s="19">
        <v>1.27406074082654E-2</v>
      </c>
      <c r="BB14" s="19">
        <v>2.3993281388088102E-2</v>
      </c>
      <c r="BC14" s="19">
        <v>3.1631200865312001E-2</v>
      </c>
      <c r="BD14" s="19">
        <v>1.4423164711494E-2</v>
      </c>
      <c r="BE14" s="19">
        <v>1.4018435501246001E-2</v>
      </c>
      <c r="BF14" s="19">
        <v>2.1218531128822601E-2</v>
      </c>
      <c r="BG14" s="19">
        <v>1.7684808070110299E-2</v>
      </c>
      <c r="BH14" s="19">
        <v>1.3755186734276999E-2</v>
      </c>
      <c r="BI14" s="19">
        <v>3.6555586599873999E-2</v>
      </c>
      <c r="BJ14" s="19">
        <v>3.7765401164708202E-2</v>
      </c>
      <c r="BK14" s="19">
        <v>0</v>
      </c>
      <c r="BL14" s="19"/>
      <c r="BM14" s="19">
        <v>3.2036277314804802E-2</v>
      </c>
      <c r="BN14" s="19">
        <v>2.7952069798913699E-2</v>
      </c>
      <c r="BO14" s="19">
        <v>3.2214705317150302E-2</v>
      </c>
      <c r="BP14" s="19">
        <v>2.02903716609283E-2</v>
      </c>
      <c r="BQ14" s="19">
        <v>2.4819351385837799E-2</v>
      </c>
      <c r="BR14" s="19">
        <v>8.3823411459300508E-3</v>
      </c>
      <c r="BS14" s="19"/>
      <c r="BT14" s="19">
        <v>2.2840236378999099E-2</v>
      </c>
      <c r="BU14" s="19">
        <v>3.1292084307411899E-2</v>
      </c>
      <c r="BV14" s="19"/>
      <c r="BW14" s="19">
        <v>2.0006876580598298E-2</v>
      </c>
      <c r="BX14" s="19">
        <v>2.9738345703652101E-2</v>
      </c>
      <c r="BY14" s="19"/>
      <c r="BZ14" s="19">
        <v>2.80320571877288E-2</v>
      </c>
      <c r="CA14" s="19">
        <v>1.29672099035007E-2</v>
      </c>
      <c r="CB14" s="19">
        <v>2.47737658873112E-2</v>
      </c>
      <c r="CC14" s="19"/>
      <c r="CD14" s="19">
        <v>2.8968123542555398E-2</v>
      </c>
      <c r="CE14" s="19">
        <v>2.41646472851424E-2</v>
      </c>
      <c r="CF14" s="19">
        <v>1.85190064097406E-2</v>
      </c>
      <c r="CG14" s="19"/>
      <c r="CH14" s="19">
        <v>2.6894160948300199E-2</v>
      </c>
      <c r="CI14" s="19">
        <v>2.4159362969108599E-2</v>
      </c>
      <c r="CJ14" s="19">
        <v>1.39962766790333E-2</v>
      </c>
      <c r="CK14" s="19"/>
      <c r="CL14" s="19">
        <v>2.4101904216965502E-2</v>
      </c>
      <c r="CM14" s="19">
        <v>2.3893861313737198E-2</v>
      </c>
      <c r="CN14" s="19"/>
      <c r="CO14" s="19">
        <v>7.8870116713296197E-3</v>
      </c>
      <c r="CP14" s="19">
        <v>2.5510668200785101E-2</v>
      </c>
      <c r="CQ14" s="19">
        <v>2.66307554796015E-2</v>
      </c>
      <c r="CR14" s="19">
        <v>3.5204975589700399E-2</v>
      </c>
    </row>
    <row r="15" spans="2:96" x14ac:dyDescent="0.25">
      <c r="B15" s="16"/>
    </row>
    <row r="16" spans="2:96" x14ac:dyDescent="0.25">
      <c r="B16" t="s">
        <v>124</v>
      </c>
    </row>
    <row r="17" spans="2:2" x14ac:dyDescent="0.25">
      <c r="B17" t="s">
        <v>125</v>
      </c>
    </row>
    <row r="19" spans="2:2" x14ac:dyDescent="0.25">
      <c r="B19"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CR2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218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204</v>
      </c>
      <c r="C9" s="17">
        <v>0.54674372646245795</v>
      </c>
      <c r="D9" s="17">
        <v>0.550768039878476</v>
      </c>
      <c r="E9" s="17">
        <v>0.54574952762711804</v>
      </c>
      <c r="F9" s="17"/>
      <c r="G9" s="17">
        <v>0.27092216686058901</v>
      </c>
      <c r="H9" s="17">
        <v>0.42670643080731202</v>
      </c>
      <c r="I9" s="17">
        <v>0.51669762350757997</v>
      </c>
      <c r="J9" s="17">
        <v>0.61516777541232404</v>
      </c>
      <c r="K9" s="17">
        <v>0.66066667985206295</v>
      </c>
      <c r="L9" s="17">
        <v>0.72059450158412697</v>
      </c>
      <c r="M9" s="17"/>
      <c r="N9" s="17">
        <v>0.56890172182608401</v>
      </c>
      <c r="O9" s="17">
        <v>0.58163501730327305</v>
      </c>
      <c r="P9" s="17">
        <v>0.50901080416921096</v>
      </c>
      <c r="Q9" s="17">
        <v>0.52376884333738705</v>
      </c>
      <c r="R9" s="17"/>
      <c r="S9" s="17">
        <v>0.50331450973955605</v>
      </c>
      <c r="T9" s="17">
        <v>0.55568411827085495</v>
      </c>
      <c r="U9" s="17">
        <v>0.61449180940707104</v>
      </c>
      <c r="V9" s="17">
        <v>0.61733791004235605</v>
      </c>
      <c r="W9" s="17">
        <v>0.45723631321934299</v>
      </c>
      <c r="X9" s="17">
        <v>0.49565079452601601</v>
      </c>
      <c r="Y9" s="17">
        <v>0.54882521005752005</v>
      </c>
      <c r="Z9" s="17">
        <v>0.62850039789617596</v>
      </c>
      <c r="AA9" s="17">
        <v>0.54837575739404598</v>
      </c>
      <c r="AB9" s="17">
        <v>0.54243210915470197</v>
      </c>
      <c r="AC9" s="17">
        <v>0.54979613289996898</v>
      </c>
      <c r="AD9" s="17">
        <v>0.56694800912291998</v>
      </c>
      <c r="AE9" s="17"/>
      <c r="AF9" s="17">
        <v>0.63418577571055901</v>
      </c>
      <c r="AG9" s="17">
        <v>0.47900873636833402</v>
      </c>
      <c r="AH9" s="17">
        <v>0.66920389155341897</v>
      </c>
      <c r="AI9" s="17">
        <v>0.52593898312974596</v>
      </c>
      <c r="AJ9" s="17">
        <v>0.53549755324339499</v>
      </c>
      <c r="AK9" s="17"/>
      <c r="AL9" s="17">
        <v>0.63316377801891799</v>
      </c>
      <c r="AM9" s="17">
        <v>0.50151400409956004</v>
      </c>
      <c r="AN9" s="17">
        <v>0.623117837057794</v>
      </c>
      <c r="AO9" s="17"/>
      <c r="AP9" s="17">
        <v>0.565873456240929</v>
      </c>
      <c r="AQ9" s="17">
        <v>0.53448593905002395</v>
      </c>
      <c r="AR9" s="17">
        <v>0.53281274902421705</v>
      </c>
      <c r="AS9" s="17">
        <v>0.50441874806763698</v>
      </c>
      <c r="AT9" s="17">
        <v>0.60796261335926005</v>
      </c>
      <c r="AU9" s="17"/>
      <c r="AV9" s="17">
        <v>0.21570749083600099</v>
      </c>
      <c r="AW9" s="17">
        <v>0.54922648564435705</v>
      </c>
      <c r="AX9" s="17">
        <v>0.48033660002793099</v>
      </c>
      <c r="AY9" s="17">
        <v>0.558189291636915</v>
      </c>
      <c r="AZ9" s="17">
        <v>0.47673855203007198</v>
      </c>
      <c r="BA9" s="17">
        <v>0.53712236841170902</v>
      </c>
      <c r="BB9" s="17">
        <v>0.47616003373010402</v>
      </c>
      <c r="BC9" s="17">
        <v>0.57779769299447103</v>
      </c>
      <c r="BD9" s="17">
        <v>0.58300200337076002</v>
      </c>
      <c r="BE9" s="17">
        <v>0.58603923739881603</v>
      </c>
      <c r="BF9" s="17">
        <v>0.63076381141169902</v>
      </c>
      <c r="BG9" s="17">
        <v>0.63629483776370999</v>
      </c>
      <c r="BH9" s="17">
        <v>0.61081246358206598</v>
      </c>
      <c r="BI9" s="17">
        <v>0.53066808713036195</v>
      </c>
      <c r="BJ9" s="17">
        <v>0.58005309515500503</v>
      </c>
      <c r="BK9" s="17">
        <v>0.49667047504696699</v>
      </c>
      <c r="BL9" s="17"/>
      <c r="BM9" s="17">
        <v>0.45841615337035901</v>
      </c>
      <c r="BN9" s="17">
        <v>0.574411955294587</v>
      </c>
      <c r="BO9" s="17">
        <v>0.54125803446140197</v>
      </c>
      <c r="BP9" s="17">
        <v>0.56224012717340999</v>
      </c>
      <c r="BQ9" s="17">
        <v>0.66650534500352399</v>
      </c>
      <c r="BR9" s="17">
        <v>0.49850828218041399</v>
      </c>
      <c r="BS9" s="17"/>
      <c r="BT9" s="17">
        <v>0.53086197503798505</v>
      </c>
      <c r="BU9" s="17">
        <v>0.57305261662985596</v>
      </c>
      <c r="BV9" s="17"/>
      <c r="BW9" s="17">
        <v>0.51924501614100305</v>
      </c>
      <c r="BX9" s="17">
        <v>0.59216630203596898</v>
      </c>
      <c r="BY9" s="17"/>
      <c r="BZ9" s="17">
        <v>0.55709193124260903</v>
      </c>
      <c r="CA9" s="17">
        <v>0.547639946843824</v>
      </c>
      <c r="CB9" s="17">
        <v>0.45975152852045797</v>
      </c>
      <c r="CC9" s="17"/>
      <c r="CD9" s="17">
        <v>0.58108261917708903</v>
      </c>
      <c r="CE9" s="17">
        <v>0.418444566207399</v>
      </c>
      <c r="CF9" s="17">
        <v>0.47407095315984699</v>
      </c>
      <c r="CG9" s="17"/>
      <c r="CH9" s="17">
        <v>0.58225685481217404</v>
      </c>
      <c r="CI9" s="17">
        <v>0.44124170611128399</v>
      </c>
      <c r="CJ9" s="17">
        <v>0.49340555855857499</v>
      </c>
      <c r="CK9" s="17"/>
      <c r="CL9" s="17">
        <v>0.56219218579765895</v>
      </c>
      <c r="CM9" s="17">
        <v>0.53328932063616497</v>
      </c>
      <c r="CN9" s="17"/>
      <c r="CO9" s="17">
        <v>0.48718146076998498</v>
      </c>
      <c r="CP9" s="17">
        <v>0.57632840473594404</v>
      </c>
      <c r="CQ9" s="17">
        <v>0.54974317674230899</v>
      </c>
      <c r="CR9" s="17">
        <v>0.50609777815808199</v>
      </c>
    </row>
    <row r="10" spans="2:96" ht="45" x14ac:dyDescent="0.25">
      <c r="B10" s="18" t="s">
        <v>205</v>
      </c>
      <c r="C10" s="17">
        <v>0.40777770288485399</v>
      </c>
      <c r="D10" s="17">
        <v>0.38820022200783</v>
      </c>
      <c r="E10" s="17">
        <v>0.42590575282950299</v>
      </c>
      <c r="F10" s="17"/>
      <c r="G10" s="17">
        <v>0.44109000027393003</v>
      </c>
      <c r="H10" s="17">
        <v>0.43186449367442997</v>
      </c>
      <c r="I10" s="17">
        <v>0.45146037368673603</v>
      </c>
      <c r="J10" s="17">
        <v>0.41385140698870398</v>
      </c>
      <c r="K10" s="17">
        <v>0.34719653665594502</v>
      </c>
      <c r="L10" s="17">
        <v>0.36616227939558399</v>
      </c>
      <c r="M10" s="17"/>
      <c r="N10" s="17">
        <v>0.40632950362019099</v>
      </c>
      <c r="O10" s="17">
        <v>0.44570586778624</v>
      </c>
      <c r="P10" s="17">
        <v>0.39871860924779501</v>
      </c>
      <c r="Q10" s="17">
        <v>0.37537387576207598</v>
      </c>
      <c r="R10" s="17"/>
      <c r="S10" s="17">
        <v>0.478622262177331</v>
      </c>
      <c r="T10" s="17">
        <v>0.42463810715473699</v>
      </c>
      <c r="U10" s="17">
        <v>0.362623295532713</v>
      </c>
      <c r="V10" s="17">
        <v>0.376361129558206</v>
      </c>
      <c r="W10" s="17">
        <v>0.36525132781983499</v>
      </c>
      <c r="X10" s="17">
        <v>0.39199548685172703</v>
      </c>
      <c r="Y10" s="17">
        <v>0.39646616915445498</v>
      </c>
      <c r="Z10" s="17">
        <v>0.51785361664655505</v>
      </c>
      <c r="AA10" s="17">
        <v>0.39817863394879299</v>
      </c>
      <c r="AB10" s="17">
        <v>0.38541498979743699</v>
      </c>
      <c r="AC10" s="17">
        <v>0.38321950985342301</v>
      </c>
      <c r="AD10" s="17">
        <v>0.39251129492878101</v>
      </c>
      <c r="AE10" s="17"/>
      <c r="AF10" s="17">
        <v>0.38496701045913401</v>
      </c>
      <c r="AG10" s="17">
        <v>0.41963157290715303</v>
      </c>
      <c r="AH10" s="17">
        <v>0.42607805778432101</v>
      </c>
      <c r="AI10" s="17">
        <v>0.45299065445669101</v>
      </c>
      <c r="AJ10" s="17">
        <v>0.40342831074160002</v>
      </c>
      <c r="AK10" s="17"/>
      <c r="AL10" s="17">
        <v>0.35882226028679298</v>
      </c>
      <c r="AM10" s="17">
        <v>0.42384616201910602</v>
      </c>
      <c r="AN10" s="17">
        <v>0.392263070281893</v>
      </c>
      <c r="AO10" s="17"/>
      <c r="AP10" s="17">
        <v>0.38263049128113302</v>
      </c>
      <c r="AQ10" s="17">
        <v>0.44453239142221002</v>
      </c>
      <c r="AR10" s="17">
        <v>0.42685426882246402</v>
      </c>
      <c r="AS10" s="17">
        <v>0.38684199823732002</v>
      </c>
      <c r="AT10" s="17">
        <v>0.37076888942259001</v>
      </c>
      <c r="AU10" s="17"/>
      <c r="AV10" s="17">
        <v>0.15759437761936301</v>
      </c>
      <c r="AW10" s="17">
        <v>0.35525302311539902</v>
      </c>
      <c r="AX10" s="17">
        <v>0.40788032955160902</v>
      </c>
      <c r="AY10" s="17">
        <v>0.39168401089177901</v>
      </c>
      <c r="AZ10" s="17">
        <v>0.39572759436853899</v>
      </c>
      <c r="BA10" s="17">
        <v>0.44653714691459101</v>
      </c>
      <c r="BB10" s="17">
        <v>0.390667177203323</v>
      </c>
      <c r="BC10" s="17">
        <v>0.39481659724806401</v>
      </c>
      <c r="BD10" s="17">
        <v>0.41755689022522102</v>
      </c>
      <c r="BE10" s="17">
        <v>0.43581294492630301</v>
      </c>
      <c r="BF10" s="17">
        <v>0.40721774388125398</v>
      </c>
      <c r="BG10" s="17">
        <v>0.458456178642142</v>
      </c>
      <c r="BH10" s="17">
        <v>0.45538411369387599</v>
      </c>
      <c r="BI10" s="17">
        <v>0.32560570017915302</v>
      </c>
      <c r="BJ10" s="17">
        <v>0.42377446407920499</v>
      </c>
      <c r="BK10" s="17">
        <v>0.46402747451307502</v>
      </c>
      <c r="BL10" s="17"/>
      <c r="BM10" s="17">
        <v>0.42366322776833998</v>
      </c>
      <c r="BN10" s="17">
        <v>0.40199040479434001</v>
      </c>
      <c r="BO10" s="17">
        <v>0.40925548243092003</v>
      </c>
      <c r="BP10" s="17">
        <v>0.38465082729447903</v>
      </c>
      <c r="BQ10" s="17">
        <v>0.40241407722481998</v>
      </c>
      <c r="BR10" s="17">
        <v>0.46124159840378098</v>
      </c>
      <c r="BS10" s="17"/>
      <c r="BT10" s="17">
        <v>0.39027131596286302</v>
      </c>
      <c r="BU10" s="17">
        <v>0.431500318275849</v>
      </c>
      <c r="BV10" s="17"/>
      <c r="BW10" s="17">
        <v>0.39556772626855502</v>
      </c>
      <c r="BX10" s="17">
        <v>0.39213770738728099</v>
      </c>
      <c r="BY10" s="17"/>
      <c r="BZ10" s="17">
        <v>0.406054302759217</v>
      </c>
      <c r="CA10" s="17">
        <v>0.46112699965434201</v>
      </c>
      <c r="CB10" s="17">
        <v>0.238929655825701</v>
      </c>
      <c r="CC10" s="17"/>
      <c r="CD10" s="17">
        <v>0.39530062131503202</v>
      </c>
      <c r="CE10" s="17">
        <v>0.42941759663995799</v>
      </c>
      <c r="CF10" s="17">
        <v>0.39276992289637402</v>
      </c>
      <c r="CG10" s="17"/>
      <c r="CH10" s="17">
        <v>0.41155332667803401</v>
      </c>
      <c r="CI10" s="17">
        <v>0.480017178691794</v>
      </c>
      <c r="CJ10" s="17">
        <v>0.35472626749071301</v>
      </c>
      <c r="CK10" s="17"/>
      <c r="CL10" s="17">
        <v>0.39606553831706498</v>
      </c>
      <c r="CM10" s="17">
        <v>0.41569972494298701</v>
      </c>
      <c r="CN10" s="17"/>
      <c r="CO10" s="17">
        <v>0.32600231903855398</v>
      </c>
      <c r="CP10" s="17">
        <v>0.39849189810244501</v>
      </c>
      <c r="CQ10" s="17">
        <v>0.42984231641898302</v>
      </c>
      <c r="CR10" s="17">
        <v>0.41254122649410901</v>
      </c>
    </row>
    <row r="11" spans="2:96" ht="30" x14ac:dyDescent="0.25">
      <c r="B11" s="18" t="s">
        <v>206</v>
      </c>
      <c r="C11" s="17">
        <v>0.32297697268164599</v>
      </c>
      <c r="D11" s="17">
        <v>0.33108204617743697</v>
      </c>
      <c r="E11" s="17">
        <v>0.31245674440733401</v>
      </c>
      <c r="F11" s="17"/>
      <c r="G11" s="17">
        <v>0.238576433647087</v>
      </c>
      <c r="H11" s="17">
        <v>0.28092932197923898</v>
      </c>
      <c r="I11" s="17">
        <v>0.38855181051946702</v>
      </c>
      <c r="J11" s="17">
        <v>0.35218746242056997</v>
      </c>
      <c r="K11" s="17">
        <v>0.38664410797626297</v>
      </c>
      <c r="L11" s="17">
        <v>0.293553667381591</v>
      </c>
      <c r="M11" s="17"/>
      <c r="N11" s="17">
        <v>0.29784826400627301</v>
      </c>
      <c r="O11" s="17">
        <v>0.31309660545441198</v>
      </c>
      <c r="P11" s="17">
        <v>0.35002540006948801</v>
      </c>
      <c r="Q11" s="17">
        <v>0.33603974576883899</v>
      </c>
      <c r="R11" s="17"/>
      <c r="S11" s="17">
        <v>0.265026036609257</v>
      </c>
      <c r="T11" s="17">
        <v>0.38115681886054298</v>
      </c>
      <c r="U11" s="17">
        <v>0.32676719013303501</v>
      </c>
      <c r="V11" s="17">
        <v>0.35836449803551501</v>
      </c>
      <c r="W11" s="17">
        <v>0.307596325588542</v>
      </c>
      <c r="X11" s="17">
        <v>0.276881501259854</v>
      </c>
      <c r="Y11" s="17">
        <v>0.31680201420308801</v>
      </c>
      <c r="Z11" s="17">
        <v>0.39105657871688398</v>
      </c>
      <c r="AA11" s="17">
        <v>0.30485820304552702</v>
      </c>
      <c r="AB11" s="17">
        <v>0.34631206439240197</v>
      </c>
      <c r="AC11" s="17">
        <v>0.30531776324812898</v>
      </c>
      <c r="AD11" s="17">
        <v>0.35073479390964302</v>
      </c>
      <c r="AE11" s="17"/>
      <c r="AF11" s="17">
        <v>0.30070920419722802</v>
      </c>
      <c r="AG11" s="17">
        <v>0.36196511787239599</v>
      </c>
      <c r="AH11" s="17">
        <v>0.31846500251584797</v>
      </c>
      <c r="AI11" s="17">
        <v>0.42879725941845998</v>
      </c>
      <c r="AJ11" s="17">
        <v>0.27317797752718298</v>
      </c>
      <c r="AK11" s="17"/>
      <c r="AL11" s="17">
        <v>0.25926279680346997</v>
      </c>
      <c r="AM11" s="17">
        <v>0.34869440761659898</v>
      </c>
      <c r="AN11" s="17">
        <v>0.32244479649972102</v>
      </c>
      <c r="AO11" s="17"/>
      <c r="AP11" s="17">
        <v>0.33603703576364902</v>
      </c>
      <c r="AQ11" s="17">
        <v>0.32458774862704198</v>
      </c>
      <c r="AR11" s="17">
        <v>0.30369011898790299</v>
      </c>
      <c r="AS11" s="17">
        <v>0.32089280345679499</v>
      </c>
      <c r="AT11" s="17">
        <v>3.49768781693175E-2</v>
      </c>
      <c r="AU11" s="17"/>
      <c r="AV11" s="17">
        <v>0.487538289644602</v>
      </c>
      <c r="AW11" s="17">
        <v>0.344649982520294</v>
      </c>
      <c r="AX11" s="17">
        <v>0.29104495243699802</v>
      </c>
      <c r="AY11" s="17">
        <v>0.36165517701121203</v>
      </c>
      <c r="AZ11" s="17">
        <v>0.244185027822619</v>
      </c>
      <c r="BA11" s="17">
        <v>0.37668097617571</v>
      </c>
      <c r="BB11" s="17">
        <v>0.38478077479075301</v>
      </c>
      <c r="BC11" s="17">
        <v>0.33756358144555099</v>
      </c>
      <c r="BD11" s="17">
        <v>0.285739120513328</v>
      </c>
      <c r="BE11" s="17">
        <v>0.339007699571301</v>
      </c>
      <c r="BF11" s="17">
        <v>0.28960293749372401</v>
      </c>
      <c r="BG11" s="17">
        <v>0.32501797053021703</v>
      </c>
      <c r="BH11" s="17">
        <v>0.25878877439449999</v>
      </c>
      <c r="BI11" s="17">
        <v>0.43142161780682903</v>
      </c>
      <c r="BJ11" s="17">
        <v>0.243658310827021</v>
      </c>
      <c r="BK11" s="17">
        <v>0.31369315921024199</v>
      </c>
      <c r="BL11" s="17"/>
      <c r="BM11" s="17">
        <v>0.312142149258191</v>
      </c>
      <c r="BN11" s="17">
        <v>0.34014238615303499</v>
      </c>
      <c r="BO11" s="17">
        <v>0.30778196084166698</v>
      </c>
      <c r="BP11" s="17">
        <v>0.337879789463925</v>
      </c>
      <c r="BQ11" s="17">
        <v>0.306281107933634</v>
      </c>
      <c r="BR11" s="17">
        <v>0.29361442211232402</v>
      </c>
      <c r="BS11" s="17"/>
      <c r="BT11" s="17">
        <v>0.307184410767676</v>
      </c>
      <c r="BU11" s="17">
        <v>0.34859561667923999</v>
      </c>
      <c r="BV11" s="17"/>
      <c r="BW11" s="17">
        <v>0.32656377786889301</v>
      </c>
      <c r="BX11" s="17">
        <v>0.339212732636892</v>
      </c>
      <c r="BY11" s="17"/>
      <c r="BZ11" s="17">
        <v>0.331124269300831</v>
      </c>
      <c r="CA11" s="17">
        <v>0.28750790268703103</v>
      </c>
      <c r="CB11" s="17">
        <v>0.27565985849918101</v>
      </c>
      <c r="CC11" s="17"/>
      <c r="CD11" s="17">
        <v>0.320267198755883</v>
      </c>
      <c r="CE11" s="17">
        <v>0.33550174347863498</v>
      </c>
      <c r="CF11" s="17">
        <v>0.40717888886092202</v>
      </c>
      <c r="CG11" s="17"/>
      <c r="CH11" s="17">
        <v>0.31521564876061497</v>
      </c>
      <c r="CI11" s="17">
        <v>0.33637567830572401</v>
      </c>
      <c r="CJ11" s="17">
        <v>0.37880679797535299</v>
      </c>
      <c r="CK11" s="17"/>
      <c r="CL11" s="17">
        <v>0.331589940975696</v>
      </c>
      <c r="CM11" s="17">
        <v>0.317436267159733</v>
      </c>
      <c r="CN11" s="17"/>
      <c r="CO11" s="17">
        <v>0.2211460552209</v>
      </c>
      <c r="CP11" s="17">
        <v>0.289483554284793</v>
      </c>
      <c r="CQ11" s="17">
        <v>0.342541161222567</v>
      </c>
      <c r="CR11" s="17">
        <v>0.386166827815209</v>
      </c>
    </row>
    <row r="12" spans="2:96" ht="45" x14ac:dyDescent="0.25">
      <c r="B12" s="18" t="s">
        <v>207</v>
      </c>
      <c r="C12" s="17">
        <v>0.27761062727842201</v>
      </c>
      <c r="D12" s="17">
        <v>0.277820173050148</v>
      </c>
      <c r="E12" s="17">
        <v>0.27773784908462601</v>
      </c>
      <c r="F12" s="17"/>
      <c r="G12" s="17">
        <v>0.191930493386614</v>
      </c>
      <c r="H12" s="17">
        <v>0.16591354185780899</v>
      </c>
      <c r="I12" s="17">
        <v>0.19548004264833899</v>
      </c>
      <c r="J12" s="17">
        <v>0.28032637298420399</v>
      </c>
      <c r="K12" s="17">
        <v>0.37619617222750601</v>
      </c>
      <c r="L12" s="17">
        <v>0.42426421536292103</v>
      </c>
      <c r="M12" s="17"/>
      <c r="N12" s="17">
        <v>0.32088464952781798</v>
      </c>
      <c r="O12" s="17">
        <v>0.26100499413077599</v>
      </c>
      <c r="P12" s="17">
        <v>0.25738713518027401</v>
      </c>
      <c r="Q12" s="17">
        <v>0.266960832168676</v>
      </c>
      <c r="R12" s="17"/>
      <c r="S12" s="17">
        <v>0.23926674499728201</v>
      </c>
      <c r="T12" s="17">
        <v>0.28434135418278</v>
      </c>
      <c r="U12" s="17">
        <v>0.27023397712071801</v>
      </c>
      <c r="V12" s="17">
        <v>0.28602746393801898</v>
      </c>
      <c r="W12" s="17">
        <v>0.32465059013459202</v>
      </c>
      <c r="X12" s="17">
        <v>0.26078664465083301</v>
      </c>
      <c r="Y12" s="17">
        <v>0.33186840323660699</v>
      </c>
      <c r="Z12" s="17">
        <v>0.28664447167864099</v>
      </c>
      <c r="AA12" s="17">
        <v>0.238736527958157</v>
      </c>
      <c r="AB12" s="17">
        <v>0.320511151648396</v>
      </c>
      <c r="AC12" s="17">
        <v>0.27232491222507499</v>
      </c>
      <c r="AD12" s="17">
        <v>0.22873160503124301</v>
      </c>
      <c r="AE12" s="17"/>
      <c r="AF12" s="17">
        <v>0.32753250977468001</v>
      </c>
      <c r="AG12" s="17">
        <v>0.23382476095372301</v>
      </c>
      <c r="AH12" s="17">
        <v>0.29838304155971102</v>
      </c>
      <c r="AI12" s="17">
        <v>0.30194554729552397</v>
      </c>
      <c r="AJ12" s="17">
        <v>0.26009202787589902</v>
      </c>
      <c r="AK12" s="17"/>
      <c r="AL12" s="17">
        <v>0.28967092263567701</v>
      </c>
      <c r="AM12" s="17">
        <v>0.24267142492424701</v>
      </c>
      <c r="AN12" s="17">
        <v>0.314057215527904</v>
      </c>
      <c r="AO12" s="17"/>
      <c r="AP12" s="17">
        <v>0.306213705649857</v>
      </c>
      <c r="AQ12" s="17">
        <v>0.26345127138678998</v>
      </c>
      <c r="AR12" s="17">
        <v>0.23320573996063501</v>
      </c>
      <c r="AS12" s="17">
        <v>0.26274961800056801</v>
      </c>
      <c r="AT12" s="17">
        <v>0.26451933440384801</v>
      </c>
      <c r="AU12" s="17"/>
      <c r="AV12" s="17">
        <v>0.152769603320837</v>
      </c>
      <c r="AW12" s="17">
        <v>0.189420753868491</v>
      </c>
      <c r="AX12" s="17">
        <v>0.30999867391034502</v>
      </c>
      <c r="AY12" s="17">
        <v>0.29665495082912102</v>
      </c>
      <c r="AZ12" s="17">
        <v>0.30051716302492099</v>
      </c>
      <c r="BA12" s="17">
        <v>0.28324219321175798</v>
      </c>
      <c r="BB12" s="17">
        <v>0.279089136781348</v>
      </c>
      <c r="BC12" s="17">
        <v>0.27050577562276701</v>
      </c>
      <c r="BD12" s="17">
        <v>0.31907928615928099</v>
      </c>
      <c r="BE12" s="17">
        <v>0.22301563554706</v>
      </c>
      <c r="BF12" s="17">
        <v>0.26975281107599303</v>
      </c>
      <c r="BG12" s="17">
        <v>0.21326141451007699</v>
      </c>
      <c r="BH12" s="17">
        <v>0.31102162862472099</v>
      </c>
      <c r="BI12" s="17">
        <v>0.24734876342362699</v>
      </c>
      <c r="BJ12" s="17">
        <v>0.34415308459154997</v>
      </c>
      <c r="BK12" s="17">
        <v>0.24563095998155299</v>
      </c>
      <c r="BL12" s="17"/>
      <c r="BM12" s="17">
        <v>0.22337717294624099</v>
      </c>
      <c r="BN12" s="17">
        <v>0.28697555421801002</v>
      </c>
      <c r="BO12" s="17">
        <v>0.26292798677149798</v>
      </c>
      <c r="BP12" s="17">
        <v>0.31783193259935799</v>
      </c>
      <c r="BQ12" s="17">
        <v>0.30387296905121802</v>
      </c>
      <c r="BR12" s="17">
        <v>0.29382757781030999</v>
      </c>
      <c r="BS12" s="17"/>
      <c r="BT12" s="17">
        <v>0.28900741610743902</v>
      </c>
      <c r="BU12" s="17">
        <v>0.26748611760197899</v>
      </c>
      <c r="BV12" s="17"/>
      <c r="BW12" s="17">
        <v>0.276523236265306</v>
      </c>
      <c r="BX12" s="17">
        <v>0.29851908515424802</v>
      </c>
      <c r="BY12" s="17"/>
      <c r="BZ12" s="17">
        <v>0.28692127668839301</v>
      </c>
      <c r="CA12" s="17">
        <v>0.25607829013459599</v>
      </c>
      <c r="CB12" s="17">
        <v>0.239437303604046</v>
      </c>
      <c r="CC12" s="17"/>
      <c r="CD12" s="17">
        <v>0.299935528132594</v>
      </c>
      <c r="CE12" s="17">
        <v>0.17710711141371699</v>
      </c>
      <c r="CF12" s="17">
        <v>0.31119353297888402</v>
      </c>
      <c r="CG12" s="17"/>
      <c r="CH12" s="17">
        <v>0.29386135364459198</v>
      </c>
      <c r="CI12" s="17">
        <v>0.20597220477498601</v>
      </c>
      <c r="CJ12" s="17">
        <v>0.30191248871390702</v>
      </c>
      <c r="CK12" s="17"/>
      <c r="CL12" s="17">
        <v>0.31236580230312599</v>
      </c>
      <c r="CM12" s="17">
        <v>0.248032426297466</v>
      </c>
      <c r="CN12" s="17"/>
      <c r="CO12" s="17">
        <v>0.31734318134072198</v>
      </c>
      <c r="CP12" s="17">
        <v>0.297897402167909</v>
      </c>
      <c r="CQ12" s="17">
        <v>0.27059838770419897</v>
      </c>
      <c r="CR12" s="17">
        <v>0.23795450853612801</v>
      </c>
    </row>
    <row r="13" spans="2:96" ht="30" x14ac:dyDescent="0.25">
      <c r="B13" s="18" t="s">
        <v>208</v>
      </c>
      <c r="C13" s="17">
        <v>0.25253052886145899</v>
      </c>
      <c r="D13" s="17">
        <v>0.26671408303102401</v>
      </c>
      <c r="E13" s="17">
        <v>0.24000394204408501</v>
      </c>
      <c r="F13" s="17"/>
      <c r="G13" s="17">
        <v>0.203987579999865</v>
      </c>
      <c r="H13" s="17">
        <v>0.216869608523375</v>
      </c>
      <c r="I13" s="17">
        <v>0.189851307042226</v>
      </c>
      <c r="J13" s="17">
        <v>0.27228960223672499</v>
      </c>
      <c r="K13" s="17">
        <v>0.25783589096244702</v>
      </c>
      <c r="L13" s="17">
        <v>0.34532833642252297</v>
      </c>
      <c r="M13" s="17"/>
      <c r="N13" s="17">
        <v>0.25717962033574299</v>
      </c>
      <c r="O13" s="17">
        <v>0.297221782424479</v>
      </c>
      <c r="P13" s="17">
        <v>0.25364944139266898</v>
      </c>
      <c r="Q13" s="17">
        <v>0.202843109478199</v>
      </c>
      <c r="R13" s="17"/>
      <c r="S13" s="17">
        <v>0.234591486052945</v>
      </c>
      <c r="T13" s="17">
        <v>0.26922048311775798</v>
      </c>
      <c r="U13" s="17">
        <v>0.26465833712231901</v>
      </c>
      <c r="V13" s="17">
        <v>0.27669325875068101</v>
      </c>
      <c r="W13" s="17">
        <v>0.26994113031032502</v>
      </c>
      <c r="X13" s="17">
        <v>0.25895450562846001</v>
      </c>
      <c r="Y13" s="17">
        <v>0.17716693143201401</v>
      </c>
      <c r="Z13" s="17">
        <v>0.23646892090161001</v>
      </c>
      <c r="AA13" s="17">
        <v>0.23519919788175001</v>
      </c>
      <c r="AB13" s="17">
        <v>0.280500012040095</v>
      </c>
      <c r="AC13" s="17">
        <v>0.26626777639863503</v>
      </c>
      <c r="AD13" s="17">
        <v>0.278694182249204</v>
      </c>
      <c r="AE13" s="17"/>
      <c r="AF13" s="17">
        <v>0.30013701156096201</v>
      </c>
      <c r="AG13" s="17">
        <v>0.189488875585441</v>
      </c>
      <c r="AH13" s="17">
        <v>0.276884571990274</v>
      </c>
      <c r="AI13" s="17">
        <v>0.142427241960488</v>
      </c>
      <c r="AJ13" s="17">
        <v>0.25851784049989801</v>
      </c>
      <c r="AK13" s="17"/>
      <c r="AL13" s="17">
        <v>0.30015875815091098</v>
      </c>
      <c r="AM13" s="17">
        <v>0.22377328044216999</v>
      </c>
      <c r="AN13" s="17">
        <v>0.28867020845205699</v>
      </c>
      <c r="AO13" s="17"/>
      <c r="AP13" s="17">
        <v>0.242189045604086</v>
      </c>
      <c r="AQ13" s="17">
        <v>0.24211937695246</v>
      </c>
      <c r="AR13" s="17">
        <v>0.26056880958776202</v>
      </c>
      <c r="AS13" s="17">
        <v>0.254429042424761</v>
      </c>
      <c r="AT13" s="17">
        <v>0.51392690145509101</v>
      </c>
      <c r="AU13" s="17"/>
      <c r="AV13" s="17">
        <v>0</v>
      </c>
      <c r="AW13" s="17">
        <v>0.29396568662507699</v>
      </c>
      <c r="AX13" s="17">
        <v>0.23629970321684701</v>
      </c>
      <c r="AY13" s="17">
        <v>0.24980535348956101</v>
      </c>
      <c r="AZ13" s="17">
        <v>0.28345753767714199</v>
      </c>
      <c r="BA13" s="17">
        <v>0.25915711788988699</v>
      </c>
      <c r="BB13" s="17">
        <v>0.23260981270677</v>
      </c>
      <c r="BC13" s="17">
        <v>0.28849088625979902</v>
      </c>
      <c r="BD13" s="17">
        <v>0.17688165671200801</v>
      </c>
      <c r="BE13" s="17">
        <v>0.197422364626714</v>
      </c>
      <c r="BF13" s="17">
        <v>0.252408061203171</v>
      </c>
      <c r="BG13" s="17">
        <v>0.27687524019360299</v>
      </c>
      <c r="BH13" s="17">
        <v>0.29028582101058897</v>
      </c>
      <c r="BI13" s="17">
        <v>0.28554549508286797</v>
      </c>
      <c r="BJ13" s="17">
        <v>0.31643760291828199</v>
      </c>
      <c r="BK13" s="17">
        <v>0.15805457168811399</v>
      </c>
      <c r="BL13" s="17"/>
      <c r="BM13" s="17">
        <v>0.20803338170737701</v>
      </c>
      <c r="BN13" s="17">
        <v>0.252917100925655</v>
      </c>
      <c r="BO13" s="17">
        <v>0.27394979808886599</v>
      </c>
      <c r="BP13" s="17">
        <v>0.273718232777444</v>
      </c>
      <c r="BQ13" s="17">
        <v>0.30742845364412202</v>
      </c>
      <c r="BR13" s="17">
        <v>0.200765884651113</v>
      </c>
      <c r="BS13" s="17"/>
      <c r="BT13" s="17">
        <v>0.26987793470668597</v>
      </c>
      <c r="BU13" s="17">
        <v>0.22995700097138799</v>
      </c>
      <c r="BV13" s="17"/>
      <c r="BW13" s="17">
        <v>0.24832500085473899</v>
      </c>
      <c r="BX13" s="17">
        <v>0.26707977676994499</v>
      </c>
      <c r="BY13" s="17"/>
      <c r="BZ13" s="17">
        <v>0.258325145037888</v>
      </c>
      <c r="CA13" s="17">
        <v>0.251016556019796</v>
      </c>
      <c r="CB13" s="17">
        <v>0.18872734886904999</v>
      </c>
      <c r="CC13" s="17"/>
      <c r="CD13" s="17">
        <v>0.26235761178755101</v>
      </c>
      <c r="CE13" s="17">
        <v>0.24380571844193399</v>
      </c>
      <c r="CF13" s="17">
        <v>0.22043593702415301</v>
      </c>
      <c r="CG13" s="17"/>
      <c r="CH13" s="17">
        <v>0.26170130926808799</v>
      </c>
      <c r="CI13" s="17">
        <v>0.237177145289136</v>
      </c>
      <c r="CJ13" s="17">
        <v>0.25572483536115198</v>
      </c>
      <c r="CK13" s="17"/>
      <c r="CL13" s="17">
        <v>0.25397921575549798</v>
      </c>
      <c r="CM13" s="17">
        <v>0.252545005701999</v>
      </c>
      <c r="CN13" s="17"/>
      <c r="CO13" s="17">
        <v>0.201160587208286</v>
      </c>
      <c r="CP13" s="17">
        <v>0.28962301671201002</v>
      </c>
      <c r="CQ13" s="17">
        <v>0.24919612318008899</v>
      </c>
      <c r="CR13" s="17">
        <v>0.20683384687265899</v>
      </c>
    </row>
    <row r="14" spans="2:96" ht="30" x14ac:dyDescent="0.25">
      <c r="B14" s="18" t="s">
        <v>209</v>
      </c>
      <c r="C14" s="17">
        <v>0.20272030010924899</v>
      </c>
      <c r="D14" s="17">
        <v>0.18022647494633801</v>
      </c>
      <c r="E14" s="17">
        <v>0.22480526970772899</v>
      </c>
      <c r="F14" s="17"/>
      <c r="G14" s="17">
        <v>0.22793318929312101</v>
      </c>
      <c r="H14" s="17">
        <v>0.246598573603966</v>
      </c>
      <c r="I14" s="17">
        <v>0.31492308876080599</v>
      </c>
      <c r="J14" s="17">
        <v>0.19703732966655499</v>
      </c>
      <c r="K14" s="17">
        <v>0.14992617755398099</v>
      </c>
      <c r="L14" s="17">
        <v>9.8925974896212701E-2</v>
      </c>
      <c r="M14" s="17"/>
      <c r="N14" s="17">
        <v>0.19813485348531201</v>
      </c>
      <c r="O14" s="17">
        <v>0.210723888802958</v>
      </c>
      <c r="P14" s="17">
        <v>0.20918368396820999</v>
      </c>
      <c r="Q14" s="17">
        <v>0.19113161196637601</v>
      </c>
      <c r="R14" s="17"/>
      <c r="S14" s="17">
        <v>0.18952245932651901</v>
      </c>
      <c r="T14" s="17">
        <v>0.179190696009594</v>
      </c>
      <c r="U14" s="17">
        <v>0.20260636655143599</v>
      </c>
      <c r="V14" s="17">
        <v>0.18666372443542401</v>
      </c>
      <c r="W14" s="17">
        <v>0.120023429985106</v>
      </c>
      <c r="X14" s="17">
        <v>0.223976177057366</v>
      </c>
      <c r="Y14" s="17">
        <v>0.21171916618141101</v>
      </c>
      <c r="Z14" s="17">
        <v>0.20572977176771001</v>
      </c>
      <c r="AA14" s="17">
        <v>0.23819670146814101</v>
      </c>
      <c r="AB14" s="17">
        <v>0.25301914695998201</v>
      </c>
      <c r="AC14" s="17">
        <v>0.17684092367052601</v>
      </c>
      <c r="AD14" s="17">
        <v>0.27778498384656902</v>
      </c>
      <c r="AE14" s="17"/>
      <c r="AF14" s="17">
        <v>9.9437725900428903E-2</v>
      </c>
      <c r="AG14" s="17">
        <v>0.30349724808807399</v>
      </c>
      <c r="AH14" s="17">
        <v>0.189501957077571</v>
      </c>
      <c r="AI14" s="17">
        <v>0.175320322238563</v>
      </c>
      <c r="AJ14" s="17">
        <v>0.21111580558316301</v>
      </c>
      <c r="AK14" s="17"/>
      <c r="AL14" s="17">
        <v>0.111418932487292</v>
      </c>
      <c r="AM14" s="17">
        <v>0.28649252654032797</v>
      </c>
      <c r="AN14" s="17">
        <v>0.203371907079543</v>
      </c>
      <c r="AO14" s="17"/>
      <c r="AP14" s="17">
        <v>0.15549783149843399</v>
      </c>
      <c r="AQ14" s="17">
        <v>0.23552649606502199</v>
      </c>
      <c r="AR14" s="17">
        <v>0.21129008331805499</v>
      </c>
      <c r="AS14" s="17">
        <v>0.210638640313074</v>
      </c>
      <c r="AT14" s="17">
        <v>0.20635352497036799</v>
      </c>
      <c r="AU14" s="17"/>
      <c r="AV14" s="17">
        <v>0.152769603320837</v>
      </c>
      <c r="AW14" s="17">
        <v>0.243188492297083</v>
      </c>
      <c r="AX14" s="17">
        <v>0.19674027365251101</v>
      </c>
      <c r="AY14" s="17">
        <v>0.17221396274491499</v>
      </c>
      <c r="AZ14" s="17">
        <v>0.20139257567930299</v>
      </c>
      <c r="BA14" s="17">
        <v>0.18498263705253201</v>
      </c>
      <c r="BB14" s="17">
        <v>0.18175984820744201</v>
      </c>
      <c r="BC14" s="17">
        <v>0.209709036696339</v>
      </c>
      <c r="BD14" s="17">
        <v>0.19367689264768201</v>
      </c>
      <c r="BE14" s="17">
        <v>0.236796045634354</v>
      </c>
      <c r="BF14" s="17">
        <v>0.26446704788900399</v>
      </c>
      <c r="BG14" s="17">
        <v>0.23754336038718099</v>
      </c>
      <c r="BH14" s="17">
        <v>0.183254382942764</v>
      </c>
      <c r="BI14" s="17">
        <v>0.24048205617740601</v>
      </c>
      <c r="BJ14" s="17">
        <v>9.7673800612064002E-2</v>
      </c>
      <c r="BK14" s="17">
        <v>0.19457876194052101</v>
      </c>
      <c r="BL14" s="17"/>
      <c r="BM14" s="17">
        <v>0.22420610680653899</v>
      </c>
      <c r="BN14" s="17">
        <v>0.21157500257897699</v>
      </c>
      <c r="BO14" s="17">
        <v>0.210223753534591</v>
      </c>
      <c r="BP14" s="17">
        <v>0.179824946946783</v>
      </c>
      <c r="BQ14" s="17">
        <v>0.174048059987884</v>
      </c>
      <c r="BR14" s="17">
        <v>0.18457309688944501</v>
      </c>
      <c r="BS14" s="17"/>
      <c r="BT14" s="17">
        <v>0.19410129684126901</v>
      </c>
      <c r="BU14" s="17">
        <v>0.21616247699458699</v>
      </c>
      <c r="BV14" s="17"/>
      <c r="BW14" s="17">
        <v>0.21821429027153799</v>
      </c>
      <c r="BX14" s="17">
        <v>0.185034770605148</v>
      </c>
      <c r="BY14" s="17"/>
      <c r="BZ14" s="17">
        <v>0.211627623485794</v>
      </c>
      <c r="CA14" s="17">
        <v>0.15415024889197801</v>
      </c>
      <c r="CB14" s="17">
        <v>0.186245630740041</v>
      </c>
      <c r="CC14" s="17"/>
      <c r="CD14" s="17">
        <v>0.19716349103084499</v>
      </c>
      <c r="CE14" s="17">
        <v>0.30700416230153099</v>
      </c>
      <c r="CF14" s="17">
        <v>0.158413181772766</v>
      </c>
      <c r="CG14" s="17"/>
      <c r="CH14" s="17">
        <v>0.19912776492046499</v>
      </c>
      <c r="CI14" s="17">
        <v>0.25427847666013997</v>
      </c>
      <c r="CJ14" s="17">
        <v>0.14536882543024299</v>
      </c>
      <c r="CK14" s="17"/>
      <c r="CL14" s="17">
        <v>0.18343693114685899</v>
      </c>
      <c r="CM14" s="17">
        <v>0.22265783913138901</v>
      </c>
      <c r="CN14" s="17"/>
      <c r="CO14" s="17">
        <v>0.129687998582767</v>
      </c>
      <c r="CP14" s="17">
        <v>0.180100261475588</v>
      </c>
      <c r="CQ14" s="17">
        <v>0.20153264117658401</v>
      </c>
      <c r="CR14" s="17">
        <v>0.27487913683943399</v>
      </c>
    </row>
    <row r="15" spans="2:96" ht="30" x14ac:dyDescent="0.25">
      <c r="B15" s="18" t="s">
        <v>210</v>
      </c>
      <c r="C15" s="17">
        <v>0.121867012306363</v>
      </c>
      <c r="D15" s="17">
        <v>0.11893790693251099</v>
      </c>
      <c r="E15" s="17">
        <v>0.124327985810104</v>
      </c>
      <c r="F15" s="17"/>
      <c r="G15" s="17">
        <v>0.15780323300999</v>
      </c>
      <c r="H15" s="17">
        <v>0.121954237455738</v>
      </c>
      <c r="I15" s="17">
        <v>0.101910758526849</v>
      </c>
      <c r="J15" s="17">
        <v>0.11750973425746999</v>
      </c>
      <c r="K15" s="17">
        <v>0.112151058508923</v>
      </c>
      <c r="L15" s="17">
        <v>0.12418226259960501</v>
      </c>
      <c r="M15" s="17"/>
      <c r="N15" s="17">
        <v>0.116917506960919</v>
      </c>
      <c r="O15" s="17">
        <v>0.10970691202789599</v>
      </c>
      <c r="P15" s="17">
        <v>0.14512596185606699</v>
      </c>
      <c r="Q15" s="17">
        <v>0.11885818042892</v>
      </c>
      <c r="R15" s="17"/>
      <c r="S15" s="17">
        <v>0.101250518305191</v>
      </c>
      <c r="T15" s="17">
        <v>0.11778087109949401</v>
      </c>
      <c r="U15" s="17">
        <v>0.11667873129403999</v>
      </c>
      <c r="V15" s="17">
        <v>0.11174048741070799</v>
      </c>
      <c r="W15" s="17">
        <v>0.17632967899105301</v>
      </c>
      <c r="X15" s="17">
        <v>0.13676910655011601</v>
      </c>
      <c r="Y15" s="17">
        <v>0.12770947276966599</v>
      </c>
      <c r="Z15" s="17">
        <v>0.12682910498543901</v>
      </c>
      <c r="AA15" s="17">
        <v>0.150566448951062</v>
      </c>
      <c r="AB15" s="17">
        <v>0.11102329317456899</v>
      </c>
      <c r="AC15" s="17">
        <v>0.108166300635108</v>
      </c>
      <c r="AD15" s="17">
        <v>3.6486986160795501E-2</v>
      </c>
      <c r="AE15" s="17"/>
      <c r="AF15" s="17">
        <v>0.123438691449929</v>
      </c>
      <c r="AG15" s="17">
        <v>0.109689762094174</v>
      </c>
      <c r="AH15" s="17">
        <v>0.11704099726216199</v>
      </c>
      <c r="AI15" s="17">
        <v>0.13261508307512199</v>
      </c>
      <c r="AJ15" s="17">
        <v>0.121731511286573</v>
      </c>
      <c r="AK15" s="17"/>
      <c r="AL15" s="17">
        <v>0.11727765731530999</v>
      </c>
      <c r="AM15" s="17">
        <v>0.119710776508873</v>
      </c>
      <c r="AN15" s="17">
        <v>0.110197066035203</v>
      </c>
      <c r="AO15" s="17"/>
      <c r="AP15" s="17">
        <v>0.111392097481257</v>
      </c>
      <c r="AQ15" s="17">
        <v>0.11486459417358499</v>
      </c>
      <c r="AR15" s="17">
        <v>0.123305798268924</v>
      </c>
      <c r="AS15" s="17">
        <v>0.145755407734042</v>
      </c>
      <c r="AT15" s="17">
        <v>0.20953869156420599</v>
      </c>
      <c r="AU15" s="17"/>
      <c r="AV15" s="17">
        <v>0</v>
      </c>
      <c r="AW15" s="17">
        <v>0.13473600653422699</v>
      </c>
      <c r="AX15" s="17">
        <v>0.13080806041528101</v>
      </c>
      <c r="AY15" s="17">
        <v>0.159711186520548</v>
      </c>
      <c r="AZ15" s="17">
        <v>0.137761285233863</v>
      </c>
      <c r="BA15" s="17">
        <v>9.3218813564551001E-2</v>
      </c>
      <c r="BB15" s="17">
        <v>0.13937358943610101</v>
      </c>
      <c r="BC15" s="17">
        <v>9.8044547410081007E-2</v>
      </c>
      <c r="BD15" s="17">
        <v>0.103537734490978</v>
      </c>
      <c r="BE15" s="17">
        <v>7.17986230083619E-2</v>
      </c>
      <c r="BF15" s="17">
        <v>0.107461087700536</v>
      </c>
      <c r="BG15" s="17">
        <v>0.13894258934723799</v>
      </c>
      <c r="BH15" s="17">
        <v>0.11514861301967901</v>
      </c>
      <c r="BI15" s="17">
        <v>0.172340218819624</v>
      </c>
      <c r="BJ15" s="17">
        <v>0.19037819538883499</v>
      </c>
      <c r="BK15" s="17">
        <v>5.2681320640919398E-2</v>
      </c>
      <c r="BL15" s="17"/>
      <c r="BM15" s="17">
        <v>0.11841297134682401</v>
      </c>
      <c r="BN15" s="17">
        <v>0.12792225574962601</v>
      </c>
      <c r="BO15" s="17">
        <v>0.11601512008128501</v>
      </c>
      <c r="BP15" s="17">
        <v>0.13463634218960599</v>
      </c>
      <c r="BQ15" s="17">
        <v>7.8675180402488595E-2</v>
      </c>
      <c r="BR15" s="17">
        <v>0.15247770293382201</v>
      </c>
      <c r="BS15" s="17"/>
      <c r="BT15" s="17">
        <v>0.12549363197299701</v>
      </c>
      <c r="BU15" s="17">
        <v>0.114367256765843</v>
      </c>
      <c r="BV15" s="17"/>
      <c r="BW15" s="17">
        <v>0.12208906057808901</v>
      </c>
      <c r="BX15" s="17">
        <v>0.124248031486852</v>
      </c>
      <c r="BY15" s="17"/>
      <c r="BZ15" s="17">
        <v>0.119390622801313</v>
      </c>
      <c r="CA15" s="17">
        <v>0.121782791901662</v>
      </c>
      <c r="CB15" s="17">
        <v>0.154462490016194</v>
      </c>
      <c r="CC15" s="17"/>
      <c r="CD15" s="17">
        <v>0.12927627297514299</v>
      </c>
      <c r="CE15" s="17">
        <v>8.0244286565061607E-2</v>
      </c>
      <c r="CF15" s="17">
        <v>9.6439802802150906E-2</v>
      </c>
      <c r="CG15" s="17"/>
      <c r="CH15" s="17">
        <v>0.12945465014001101</v>
      </c>
      <c r="CI15" s="17">
        <v>5.8033163511439202E-2</v>
      </c>
      <c r="CJ15" s="17">
        <v>0.105835249660664</v>
      </c>
      <c r="CK15" s="17"/>
      <c r="CL15" s="17">
        <v>0.13678874743984401</v>
      </c>
      <c r="CM15" s="17">
        <v>0.107143495155059</v>
      </c>
      <c r="CN15" s="17"/>
      <c r="CO15" s="17">
        <v>0.120139205586152</v>
      </c>
      <c r="CP15" s="17">
        <v>0.1448219273429</v>
      </c>
      <c r="CQ15" s="17">
        <v>0.110609159552775</v>
      </c>
      <c r="CR15" s="17">
        <v>0.100460506931487</v>
      </c>
    </row>
    <row r="16" spans="2:96" ht="45" x14ac:dyDescent="0.25">
      <c r="B16" s="18" t="s">
        <v>211</v>
      </c>
      <c r="C16" s="17">
        <v>0.113384669858847</v>
      </c>
      <c r="D16" s="17">
        <v>0.125859762617964</v>
      </c>
      <c r="E16" s="17">
        <v>0.101781090851725</v>
      </c>
      <c r="F16" s="17"/>
      <c r="G16" s="17">
        <v>0.153581132044459</v>
      </c>
      <c r="H16" s="17">
        <v>9.8991119918660095E-2</v>
      </c>
      <c r="I16" s="17">
        <v>7.8122564092364094E-2</v>
      </c>
      <c r="J16" s="17">
        <v>9.1201513419603503E-2</v>
      </c>
      <c r="K16" s="17">
        <v>0.121187437542198</v>
      </c>
      <c r="L16" s="17">
        <v>0.139905189651403</v>
      </c>
      <c r="M16" s="17"/>
      <c r="N16" s="17">
        <v>0.102057723840608</v>
      </c>
      <c r="O16" s="17">
        <v>0.10656298693331499</v>
      </c>
      <c r="P16" s="17">
        <v>0.117385411986873</v>
      </c>
      <c r="Q16" s="17">
        <v>0.13041798300162299</v>
      </c>
      <c r="R16" s="17"/>
      <c r="S16" s="17">
        <v>0.103745273430411</v>
      </c>
      <c r="T16" s="17">
        <v>0.119646571938837</v>
      </c>
      <c r="U16" s="17">
        <v>0.11041695321245699</v>
      </c>
      <c r="V16" s="17">
        <v>0.10665684171812</v>
      </c>
      <c r="W16" s="17">
        <v>0.126770273369572</v>
      </c>
      <c r="X16" s="17">
        <v>8.7931818372029499E-2</v>
      </c>
      <c r="Y16" s="17">
        <v>0.125677842564242</v>
      </c>
      <c r="Z16" s="17">
        <v>6.2620211843896295E-2</v>
      </c>
      <c r="AA16" s="17">
        <v>0.14065540794393</v>
      </c>
      <c r="AB16" s="17">
        <v>0.103857022808736</v>
      </c>
      <c r="AC16" s="17">
        <v>0.15222047897862401</v>
      </c>
      <c r="AD16" s="17">
        <v>0.102527499637964</v>
      </c>
      <c r="AE16" s="17"/>
      <c r="AF16" s="17">
        <v>0.133641169840059</v>
      </c>
      <c r="AG16" s="17">
        <v>0.102987657692981</v>
      </c>
      <c r="AH16" s="17">
        <v>7.7038601156976499E-2</v>
      </c>
      <c r="AI16" s="17">
        <v>0.18300397981213301</v>
      </c>
      <c r="AJ16" s="17">
        <v>0.11172913596190701</v>
      </c>
      <c r="AK16" s="17"/>
      <c r="AL16" s="17">
        <v>0.106100471262998</v>
      </c>
      <c r="AM16" s="17">
        <v>0.101816497368548</v>
      </c>
      <c r="AN16" s="17">
        <v>7.5459275200567097E-2</v>
      </c>
      <c r="AO16" s="17"/>
      <c r="AP16" s="17">
        <v>0.1181033824208</v>
      </c>
      <c r="AQ16" s="17">
        <v>9.53628935124467E-2</v>
      </c>
      <c r="AR16" s="17">
        <v>0.111834038226142</v>
      </c>
      <c r="AS16" s="17">
        <v>0.106291920809712</v>
      </c>
      <c r="AT16" s="17">
        <v>8.0012598444098706E-2</v>
      </c>
      <c r="AU16" s="17"/>
      <c r="AV16" s="17">
        <v>0.15759437761936301</v>
      </c>
      <c r="AW16" s="17">
        <v>0.10419042372955201</v>
      </c>
      <c r="AX16" s="17">
        <v>0.160527240380516</v>
      </c>
      <c r="AY16" s="17">
        <v>0.104421860375776</v>
      </c>
      <c r="AZ16" s="17">
        <v>0.12539178097899001</v>
      </c>
      <c r="BA16" s="17">
        <v>0.106852785033272</v>
      </c>
      <c r="BB16" s="17">
        <v>0.117443869853219</v>
      </c>
      <c r="BC16" s="17">
        <v>6.7587318900272794E-2</v>
      </c>
      <c r="BD16" s="17">
        <v>0.10263730880236401</v>
      </c>
      <c r="BE16" s="17">
        <v>0.111290771464743</v>
      </c>
      <c r="BF16" s="17">
        <v>7.9876750210903805E-2</v>
      </c>
      <c r="BG16" s="17">
        <v>0.15284697504085901</v>
      </c>
      <c r="BH16" s="17">
        <v>6.6347008296674198E-2</v>
      </c>
      <c r="BI16" s="17">
        <v>0.111663509448349</v>
      </c>
      <c r="BJ16" s="17">
        <v>8.0366184064146598E-2</v>
      </c>
      <c r="BK16" s="17">
        <v>0.15737310882872499</v>
      </c>
      <c r="BL16" s="17"/>
      <c r="BM16" s="17">
        <v>0.13128308032157701</v>
      </c>
      <c r="BN16" s="17">
        <v>8.1437295549315405E-2</v>
      </c>
      <c r="BO16" s="17">
        <v>0.13843830572212601</v>
      </c>
      <c r="BP16" s="17">
        <v>0.122506673446067</v>
      </c>
      <c r="BQ16" s="17">
        <v>0.105091220820479</v>
      </c>
      <c r="BR16" s="17">
        <v>0.127510314896087</v>
      </c>
      <c r="BS16" s="17"/>
      <c r="BT16" s="17">
        <v>0.110646716082533</v>
      </c>
      <c r="BU16" s="17">
        <v>0.120033243723357</v>
      </c>
      <c r="BV16" s="17"/>
      <c r="BW16" s="17">
        <v>0.114277980236535</v>
      </c>
      <c r="BX16" s="17">
        <v>0.114753778866926</v>
      </c>
      <c r="BY16" s="17"/>
      <c r="BZ16" s="17">
        <v>0.108175829300642</v>
      </c>
      <c r="CA16" s="17">
        <v>0.14465193529874301</v>
      </c>
      <c r="CB16" s="17">
        <v>0.12082320076009</v>
      </c>
      <c r="CC16" s="17"/>
      <c r="CD16" s="17">
        <v>0.10335157922896999</v>
      </c>
      <c r="CE16" s="17">
        <v>9.6087043631075106E-2</v>
      </c>
      <c r="CF16" s="17">
        <v>0.202353734443427</v>
      </c>
      <c r="CG16" s="17"/>
      <c r="CH16" s="17">
        <v>0.109335707323181</v>
      </c>
      <c r="CI16" s="17">
        <v>0.100290264079515</v>
      </c>
      <c r="CJ16" s="17">
        <v>0.18161348081714701</v>
      </c>
      <c r="CK16" s="17"/>
      <c r="CL16" s="17">
        <v>0.12359465055138399</v>
      </c>
      <c r="CM16" s="17">
        <v>0.105980104003409</v>
      </c>
      <c r="CN16" s="17"/>
      <c r="CO16" s="17">
        <v>0.1480786285765</v>
      </c>
      <c r="CP16" s="17">
        <v>0.113959253752905</v>
      </c>
      <c r="CQ16" s="17">
        <v>0.102651695398362</v>
      </c>
      <c r="CR16" s="17">
        <v>0.12045562508626</v>
      </c>
    </row>
    <row r="17" spans="2:96" ht="45" x14ac:dyDescent="0.25">
      <c r="B17" s="18" t="s">
        <v>212</v>
      </c>
      <c r="C17" s="17">
        <v>9.4238882467375704E-2</v>
      </c>
      <c r="D17" s="17">
        <v>9.24710573401962E-2</v>
      </c>
      <c r="E17" s="17">
        <v>9.6477579820180195E-2</v>
      </c>
      <c r="F17" s="17"/>
      <c r="G17" s="17">
        <v>0.18088198205196801</v>
      </c>
      <c r="H17" s="17">
        <v>0.11413210902917</v>
      </c>
      <c r="I17" s="17">
        <v>0.115301855803117</v>
      </c>
      <c r="J17" s="17">
        <v>6.5529470498979295E-2</v>
      </c>
      <c r="K17" s="17">
        <v>5.3744969219698902E-2</v>
      </c>
      <c r="L17" s="17">
        <v>5.37832652676263E-2</v>
      </c>
      <c r="M17" s="17"/>
      <c r="N17" s="17">
        <v>8.3297067778106401E-2</v>
      </c>
      <c r="O17" s="17">
        <v>9.5933810761159505E-2</v>
      </c>
      <c r="P17" s="17">
        <v>7.8059070078160306E-2</v>
      </c>
      <c r="Q17" s="17">
        <v>0.119509514741305</v>
      </c>
      <c r="R17" s="17"/>
      <c r="S17" s="17">
        <v>0.15663231498080399</v>
      </c>
      <c r="T17" s="17">
        <v>8.0598924785957302E-2</v>
      </c>
      <c r="U17" s="17">
        <v>0.10904273265502</v>
      </c>
      <c r="V17" s="17">
        <v>8.1069473370551898E-2</v>
      </c>
      <c r="W17" s="17">
        <v>8.7422027345879394E-2</v>
      </c>
      <c r="X17" s="17">
        <v>9.3757980152198994E-2</v>
      </c>
      <c r="Y17" s="17">
        <v>7.6522919030230105E-2</v>
      </c>
      <c r="Z17" s="17">
        <v>5.1121482977545901E-2</v>
      </c>
      <c r="AA17" s="17">
        <v>7.9302007659614801E-2</v>
      </c>
      <c r="AB17" s="17">
        <v>7.4077047898065004E-2</v>
      </c>
      <c r="AC17" s="17">
        <v>8.0983740193588699E-2</v>
      </c>
      <c r="AD17" s="17">
        <v>0.121587512165567</v>
      </c>
      <c r="AE17" s="17"/>
      <c r="AF17" s="17">
        <v>8.4323613527420793E-2</v>
      </c>
      <c r="AG17" s="17">
        <v>9.3236709354910505E-2</v>
      </c>
      <c r="AH17" s="17">
        <v>8.3573086155506598E-2</v>
      </c>
      <c r="AI17" s="17">
        <v>0.177278818154844</v>
      </c>
      <c r="AJ17" s="17">
        <v>0.10935308254528001</v>
      </c>
      <c r="AK17" s="17"/>
      <c r="AL17" s="17">
        <v>0.115509824544094</v>
      </c>
      <c r="AM17" s="17">
        <v>9.0721618263592901E-2</v>
      </c>
      <c r="AN17" s="17">
        <v>0.127934872993587</v>
      </c>
      <c r="AO17" s="17"/>
      <c r="AP17" s="17">
        <v>8.7986069748888104E-2</v>
      </c>
      <c r="AQ17" s="17">
        <v>7.6783741934701902E-2</v>
      </c>
      <c r="AR17" s="17">
        <v>0.118512674938982</v>
      </c>
      <c r="AS17" s="17">
        <v>0.11856636327453</v>
      </c>
      <c r="AT17" s="17">
        <v>0.14841562434084299</v>
      </c>
      <c r="AU17" s="17"/>
      <c r="AV17" s="17">
        <v>0</v>
      </c>
      <c r="AW17" s="17">
        <v>0.12345000296773399</v>
      </c>
      <c r="AX17" s="17">
        <v>7.4951359618300906E-2</v>
      </c>
      <c r="AY17" s="17">
        <v>0.10165658270474</v>
      </c>
      <c r="AZ17" s="17">
        <v>9.7606811802375196E-2</v>
      </c>
      <c r="BA17" s="17">
        <v>8.4150702026250607E-2</v>
      </c>
      <c r="BB17" s="17">
        <v>6.9172441606769594E-2</v>
      </c>
      <c r="BC17" s="17">
        <v>0.13670601402084001</v>
      </c>
      <c r="BD17" s="17">
        <v>7.5297010493666897E-2</v>
      </c>
      <c r="BE17" s="17">
        <v>0.10766707638428</v>
      </c>
      <c r="BF17" s="17">
        <v>4.70860669106518E-2</v>
      </c>
      <c r="BG17" s="17">
        <v>0.13425681966516001</v>
      </c>
      <c r="BH17" s="17">
        <v>0.12589801359304301</v>
      </c>
      <c r="BI17" s="17">
        <v>5.9942206148604703E-2</v>
      </c>
      <c r="BJ17" s="17">
        <v>0.15253641914021901</v>
      </c>
      <c r="BK17" s="17">
        <v>9.0917936986838602E-2</v>
      </c>
      <c r="BL17" s="17"/>
      <c r="BM17" s="17">
        <v>0.12805734996064799</v>
      </c>
      <c r="BN17" s="17">
        <v>9.5159462051442198E-2</v>
      </c>
      <c r="BO17" s="17">
        <v>7.0770848336999204E-2</v>
      </c>
      <c r="BP17" s="17">
        <v>8.0292939202225397E-2</v>
      </c>
      <c r="BQ17" s="17">
        <v>6.27153108832533E-2</v>
      </c>
      <c r="BR17" s="17">
        <v>0.119311909035922</v>
      </c>
      <c r="BS17" s="17"/>
      <c r="BT17" s="17">
        <v>9.7894672140899794E-2</v>
      </c>
      <c r="BU17" s="17">
        <v>8.1619564138693201E-2</v>
      </c>
      <c r="BV17" s="17"/>
      <c r="BW17" s="17">
        <v>9.8731444746621599E-2</v>
      </c>
      <c r="BX17" s="17">
        <v>8.3451401082176302E-2</v>
      </c>
      <c r="BY17" s="17"/>
      <c r="BZ17" s="17">
        <v>8.7254007969343197E-2</v>
      </c>
      <c r="CA17" s="17">
        <v>0.123185767424076</v>
      </c>
      <c r="CB17" s="17">
        <v>0.16290104919728099</v>
      </c>
      <c r="CC17" s="17"/>
      <c r="CD17" s="17">
        <v>8.3787817660574193E-2</v>
      </c>
      <c r="CE17" s="17">
        <v>0.147007455678937</v>
      </c>
      <c r="CF17" s="17">
        <v>6.4943092915173098E-2</v>
      </c>
      <c r="CG17" s="17"/>
      <c r="CH17" s="17">
        <v>8.7949150771027496E-2</v>
      </c>
      <c r="CI17" s="17">
        <v>0.130689666445967</v>
      </c>
      <c r="CJ17" s="17">
        <v>9.5572016656370398E-2</v>
      </c>
      <c r="CK17" s="17"/>
      <c r="CL17" s="17">
        <v>8.1024920371180503E-2</v>
      </c>
      <c r="CM17" s="17">
        <v>0.10835359036306</v>
      </c>
      <c r="CN17" s="17"/>
      <c r="CO17" s="17">
        <v>0.13837557572735201</v>
      </c>
      <c r="CP17" s="17">
        <v>9.0119824693552494E-2</v>
      </c>
      <c r="CQ17" s="17">
        <v>9.2322134953673904E-2</v>
      </c>
      <c r="CR17" s="17">
        <v>8.9738634535301703E-2</v>
      </c>
    </row>
    <row r="18" spans="2:96" ht="45" x14ac:dyDescent="0.25">
      <c r="B18" s="18" t="s">
        <v>213</v>
      </c>
      <c r="C18" s="17">
        <v>9.0925962185191597E-2</v>
      </c>
      <c r="D18" s="17">
        <v>0.100111998955195</v>
      </c>
      <c r="E18" s="17">
        <v>8.2421728083718504E-2</v>
      </c>
      <c r="F18" s="17"/>
      <c r="G18" s="17">
        <v>0.159915768411522</v>
      </c>
      <c r="H18" s="17">
        <v>0.104971004394723</v>
      </c>
      <c r="I18" s="17">
        <v>0.115703231280132</v>
      </c>
      <c r="J18" s="17">
        <v>7.0688387929195906E-2</v>
      </c>
      <c r="K18" s="17">
        <v>6.2515609608709902E-2</v>
      </c>
      <c r="L18" s="17">
        <v>4.8947967496367401E-2</v>
      </c>
      <c r="M18" s="17"/>
      <c r="N18" s="17">
        <v>0.111813102497912</v>
      </c>
      <c r="O18" s="17">
        <v>7.1833247084445301E-2</v>
      </c>
      <c r="P18" s="17">
        <v>9.9673539733857605E-2</v>
      </c>
      <c r="Q18" s="17">
        <v>7.9488703119450194E-2</v>
      </c>
      <c r="R18" s="17"/>
      <c r="S18" s="17">
        <v>0.112032411011042</v>
      </c>
      <c r="T18" s="17">
        <v>7.6893725837068105E-2</v>
      </c>
      <c r="U18" s="17">
        <v>2.5692323436641702E-2</v>
      </c>
      <c r="V18" s="17">
        <v>8.8812147841268105E-2</v>
      </c>
      <c r="W18" s="17">
        <v>0.13372487910238701</v>
      </c>
      <c r="X18" s="17">
        <v>0.119404669520283</v>
      </c>
      <c r="Y18" s="17">
        <v>7.5399514345431601E-2</v>
      </c>
      <c r="Z18" s="17">
        <v>6.6904957072460899E-2</v>
      </c>
      <c r="AA18" s="17">
        <v>8.5406910950130893E-2</v>
      </c>
      <c r="AB18" s="17">
        <v>9.6778610936111106E-2</v>
      </c>
      <c r="AC18" s="17">
        <v>6.0848821297879802E-2</v>
      </c>
      <c r="AD18" s="17">
        <v>0.175544817499204</v>
      </c>
      <c r="AE18" s="17"/>
      <c r="AF18" s="17">
        <v>8.8690042850737297E-2</v>
      </c>
      <c r="AG18" s="17">
        <v>9.1291975955780799E-2</v>
      </c>
      <c r="AH18" s="17">
        <v>9.7425332916399099E-2</v>
      </c>
      <c r="AI18" s="17">
        <v>7.9125500329099596E-2</v>
      </c>
      <c r="AJ18" s="17">
        <v>9.75047609184682E-2</v>
      </c>
      <c r="AK18" s="17"/>
      <c r="AL18" s="17">
        <v>0.121274028821414</v>
      </c>
      <c r="AM18" s="17">
        <v>8.5121615743039794E-2</v>
      </c>
      <c r="AN18" s="17">
        <v>5.9589136311594897E-2</v>
      </c>
      <c r="AO18" s="17"/>
      <c r="AP18" s="17">
        <v>7.0480996294944503E-2</v>
      </c>
      <c r="AQ18" s="17">
        <v>8.1135294836850794E-2</v>
      </c>
      <c r="AR18" s="17">
        <v>0.110227763319573</v>
      </c>
      <c r="AS18" s="17">
        <v>0.13491384601894299</v>
      </c>
      <c r="AT18" s="17">
        <v>6.1629287615693001E-2</v>
      </c>
      <c r="AU18" s="17"/>
      <c r="AV18" s="17">
        <v>0</v>
      </c>
      <c r="AW18" s="17">
        <v>8.5401797027285703E-2</v>
      </c>
      <c r="AX18" s="17">
        <v>5.4284854760809999E-2</v>
      </c>
      <c r="AY18" s="17">
        <v>7.1279002472854597E-2</v>
      </c>
      <c r="AZ18" s="17">
        <v>0.105079679929558</v>
      </c>
      <c r="BA18" s="17">
        <v>8.7680399538754394E-2</v>
      </c>
      <c r="BB18" s="17">
        <v>0.16730660435164399</v>
      </c>
      <c r="BC18" s="17">
        <v>9.0786163640791506E-2</v>
      </c>
      <c r="BD18" s="17">
        <v>0.1072698681159</v>
      </c>
      <c r="BE18" s="17">
        <v>5.7626181374828403E-2</v>
      </c>
      <c r="BF18" s="17">
        <v>0.115622986467492</v>
      </c>
      <c r="BG18" s="17">
        <v>2.8725021976559899E-2</v>
      </c>
      <c r="BH18" s="17">
        <v>7.8271708874236706E-2</v>
      </c>
      <c r="BI18" s="17">
        <v>2.3685511989257502E-2</v>
      </c>
      <c r="BJ18" s="17">
        <v>0.143145263194913</v>
      </c>
      <c r="BK18" s="17">
        <v>9.8979798893370705E-2</v>
      </c>
      <c r="BL18" s="17"/>
      <c r="BM18" s="17">
        <v>0.135435917055822</v>
      </c>
      <c r="BN18" s="17">
        <v>0.100989468620011</v>
      </c>
      <c r="BO18" s="17">
        <v>7.2122981655163496E-2</v>
      </c>
      <c r="BP18" s="17">
        <v>5.5940473351655799E-2</v>
      </c>
      <c r="BQ18" s="17">
        <v>5.4855401719403597E-2</v>
      </c>
      <c r="BR18" s="17">
        <v>9.63197884325631E-2</v>
      </c>
      <c r="BS18" s="17"/>
      <c r="BT18" s="17">
        <v>0.10130298408623201</v>
      </c>
      <c r="BU18" s="17">
        <v>7.0230291125117403E-2</v>
      </c>
      <c r="BV18" s="17"/>
      <c r="BW18" s="17">
        <v>0.113163455557131</v>
      </c>
      <c r="BX18" s="17">
        <v>6.6162701238681496E-2</v>
      </c>
      <c r="BY18" s="17"/>
      <c r="BZ18" s="17">
        <v>8.4530972909616003E-2</v>
      </c>
      <c r="CA18" s="17">
        <v>0.11152341882941399</v>
      </c>
      <c r="CB18" s="17">
        <v>0.1368984489707</v>
      </c>
      <c r="CC18" s="17"/>
      <c r="CD18" s="17">
        <v>7.9917083568581695E-2</v>
      </c>
      <c r="CE18" s="17">
        <v>0.139493265131169</v>
      </c>
      <c r="CF18" s="17">
        <v>9.4246336364985694E-2</v>
      </c>
      <c r="CG18" s="17"/>
      <c r="CH18" s="17">
        <v>8.3155030396821705E-2</v>
      </c>
      <c r="CI18" s="17">
        <v>0.112268659766496</v>
      </c>
      <c r="CJ18" s="17">
        <v>0.118550470628338</v>
      </c>
      <c r="CK18" s="17"/>
      <c r="CL18" s="17">
        <v>8.7474874327438404E-2</v>
      </c>
      <c r="CM18" s="17">
        <v>9.1161929787587706E-2</v>
      </c>
      <c r="CN18" s="17"/>
      <c r="CO18" s="17">
        <v>0.16503602391976399</v>
      </c>
      <c r="CP18" s="17">
        <v>8.5427066863927703E-2</v>
      </c>
      <c r="CQ18" s="17">
        <v>8.8485240537701404E-2</v>
      </c>
      <c r="CR18" s="17">
        <v>7.9152246328368203E-2</v>
      </c>
    </row>
    <row r="19" spans="2:96" ht="45" x14ac:dyDescent="0.25">
      <c r="B19" s="18" t="s">
        <v>214</v>
      </c>
      <c r="C19" s="17">
        <v>8.37307854872196E-2</v>
      </c>
      <c r="D19" s="17">
        <v>0.102058396538673</v>
      </c>
      <c r="E19" s="17">
        <v>6.5173516612026E-2</v>
      </c>
      <c r="F19" s="17"/>
      <c r="G19" s="17">
        <v>5.7512926823994399E-2</v>
      </c>
      <c r="H19" s="17">
        <v>9.6846201505193394E-2</v>
      </c>
      <c r="I19" s="17">
        <v>6.5755321694212707E-2</v>
      </c>
      <c r="J19" s="17">
        <v>8.05785835351229E-2</v>
      </c>
      <c r="K19" s="17">
        <v>8.2535808901146201E-2</v>
      </c>
      <c r="L19" s="17">
        <v>0.108479817386244</v>
      </c>
      <c r="M19" s="17"/>
      <c r="N19" s="17">
        <v>9.3884047825054995E-2</v>
      </c>
      <c r="O19" s="17">
        <v>7.43870670049529E-2</v>
      </c>
      <c r="P19" s="17">
        <v>7.9823849855353998E-2</v>
      </c>
      <c r="Q19" s="17">
        <v>8.6833712242927602E-2</v>
      </c>
      <c r="R19" s="17"/>
      <c r="S19" s="17">
        <v>4.9695198411636603E-2</v>
      </c>
      <c r="T19" s="17">
        <v>8.2580608271751399E-2</v>
      </c>
      <c r="U19" s="17">
        <v>9.9304851993086807E-2</v>
      </c>
      <c r="V19" s="17">
        <v>0.12714742756664099</v>
      </c>
      <c r="W19" s="17">
        <v>0.104232504290853</v>
      </c>
      <c r="X19" s="17">
        <v>0.104120174315448</v>
      </c>
      <c r="Y19" s="17">
        <v>6.7216580115011706E-2</v>
      </c>
      <c r="Z19" s="17">
        <v>8.48567250883598E-2</v>
      </c>
      <c r="AA19" s="17">
        <v>6.5455406291041296E-2</v>
      </c>
      <c r="AB19" s="17">
        <v>8.7868829122367403E-2</v>
      </c>
      <c r="AC19" s="17">
        <v>8.7378831626846398E-2</v>
      </c>
      <c r="AD19" s="17">
        <v>5.8091825872624701E-2</v>
      </c>
      <c r="AE19" s="17"/>
      <c r="AF19" s="17">
        <v>9.2559383796141897E-2</v>
      </c>
      <c r="AG19" s="17">
        <v>8.8637011910899594E-2</v>
      </c>
      <c r="AH19" s="17">
        <v>8.2299957474815694E-2</v>
      </c>
      <c r="AI19" s="17">
        <v>7.2225600141480495E-2</v>
      </c>
      <c r="AJ19" s="17">
        <v>5.1048746103435703E-2</v>
      </c>
      <c r="AK19" s="17"/>
      <c r="AL19" s="17">
        <v>8.5836080059890296E-2</v>
      </c>
      <c r="AM19" s="17">
        <v>9.4456318904278205E-2</v>
      </c>
      <c r="AN19" s="17">
        <v>7.5794708924500201E-2</v>
      </c>
      <c r="AO19" s="17"/>
      <c r="AP19" s="17">
        <v>8.3813264293730094E-2</v>
      </c>
      <c r="AQ19" s="17">
        <v>8.8661401269852502E-2</v>
      </c>
      <c r="AR19" s="17">
        <v>7.3006117949041605E-2</v>
      </c>
      <c r="AS19" s="17">
        <v>6.9827837290647995E-2</v>
      </c>
      <c r="AT19" s="17">
        <v>8.4045712533299594E-2</v>
      </c>
      <c r="AU19" s="17"/>
      <c r="AV19" s="17">
        <v>0</v>
      </c>
      <c r="AW19" s="17">
        <v>6.5797692828082205E-2</v>
      </c>
      <c r="AX19" s="17">
        <v>9.3134624979537603E-2</v>
      </c>
      <c r="AY19" s="17">
        <v>6.25995392913994E-2</v>
      </c>
      <c r="AZ19" s="17">
        <v>9.5488422753443394E-2</v>
      </c>
      <c r="BA19" s="17">
        <v>7.7414096885511194E-2</v>
      </c>
      <c r="BB19" s="17">
        <v>7.8485193824078606E-2</v>
      </c>
      <c r="BC19" s="17">
        <v>8.0450413726344094E-2</v>
      </c>
      <c r="BD19" s="17">
        <v>0.10418741088175899</v>
      </c>
      <c r="BE19" s="17">
        <v>4.9703932264305202E-2</v>
      </c>
      <c r="BF19" s="17">
        <v>0.11651795143536101</v>
      </c>
      <c r="BG19" s="17">
        <v>9.9972222889080795E-2</v>
      </c>
      <c r="BH19" s="17">
        <v>0.10593266791749301</v>
      </c>
      <c r="BI19" s="17">
        <v>8.4120479518420305E-2</v>
      </c>
      <c r="BJ19" s="17">
        <v>0</v>
      </c>
      <c r="BK19" s="17">
        <v>0.14545945111955999</v>
      </c>
      <c r="BL19" s="17"/>
      <c r="BM19" s="17">
        <v>8.3506099024981795E-2</v>
      </c>
      <c r="BN19" s="17">
        <v>8.9247498926015398E-2</v>
      </c>
      <c r="BO19" s="17">
        <v>6.9355082267959806E-2</v>
      </c>
      <c r="BP19" s="17">
        <v>8.5788692885740897E-2</v>
      </c>
      <c r="BQ19" s="17">
        <v>6.6779246985373297E-2</v>
      </c>
      <c r="BR19" s="17">
        <v>0.11556857214121399</v>
      </c>
      <c r="BS19" s="17"/>
      <c r="BT19" s="17">
        <v>0.102957810068322</v>
      </c>
      <c r="BU19" s="17">
        <v>5.77565563483005E-2</v>
      </c>
      <c r="BV19" s="17"/>
      <c r="BW19" s="17">
        <v>8.8877767805972993E-2</v>
      </c>
      <c r="BX19" s="17">
        <v>7.9859298817925597E-2</v>
      </c>
      <c r="BY19" s="17"/>
      <c r="BZ19" s="17">
        <v>8.2559863598916899E-2</v>
      </c>
      <c r="CA19" s="17">
        <v>9.4997652539452498E-2</v>
      </c>
      <c r="CB19" s="17">
        <v>8.4896928134659294E-2</v>
      </c>
      <c r="CC19" s="17"/>
      <c r="CD19" s="17">
        <v>8.3372893116994196E-2</v>
      </c>
      <c r="CE19" s="17">
        <v>6.4042238076373104E-2</v>
      </c>
      <c r="CF19" s="17">
        <v>8.6383420015687898E-2</v>
      </c>
      <c r="CG19" s="17"/>
      <c r="CH19" s="17">
        <v>8.07266192139591E-2</v>
      </c>
      <c r="CI19" s="17">
        <v>0.102279205263015</v>
      </c>
      <c r="CJ19" s="17">
        <v>9.9382148470375797E-2</v>
      </c>
      <c r="CK19" s="17"/>
      <c r="CL19" s="17">
        <v>8.85924449243575E-2</v>
      </c>
      <c r="CM19" s="17">
        <v>7.9653222896545695E-2</v>
      </c>
      <c r="CN19" s="17"/>
      <c r="CO19" s="17">
        <v>0.106948364829273</v>
      </c>
      <c r="CP19" s="17">
        <v>9.9221690204028101E-2</v>
      </c>
      <c r="CQ19" s="17">
        <v>6.8494115349180998E-2</v>
      </c>
      <c r="CR19" s="17">
        <v>7.5212550601953004E-2</v>
      </c>
    </row>
    <row r="20" spans="2:96" ht="30" x14ac:dyDescent="0.25">
      <c r="B20" s="18" t="s">
        <v>215</v>
      </c>
      <c r="C20" s="17">
        <v>5.3707733579499102E-2</v>
      </c>
      <c r="D20" s="17">
        <v>5.9816462026722701E-2</v>
      </c>
      <c r="E20" s="17">
        <v>4.6952368828761401E-2</v>
      </c>
      <c r="F20" s="17"/>
      <c r="G20" s="17">
        <v>0.121582678843542</v>
      </c>
      <c r="H20" s="17">
        <v>5.7094252248083101E-2</v>
      </c>
      <c r="I20" s="17">
        <v>4.4492967476212598E-2</v>
      </c>
      <c r="J20" s="17">
        <v>3.8901874012591001E-2</v>
      </c>
      <c r="K20" s="17">
        <v>2.3840655253646301E-2</v>
      </c>
      <c r="L20" s="17">
        <v>4.5390210110289701E-2</v>
      </c>
      <c r="M20" s="17"/>
      <c r="N20" s="17">
        <v>5.88802459921332E-2</v>
      </c>
      <c r="O20" s="17">
        <v>3.1745635455166198E-2</v>
      </c>
      <c r="P20" s="17">
        <v>8.24679942852692E-2</v>
      </c>
      <c r="Q20" s="17">
        <v>4.62964921810693E-2</v>
      </c>
      <c r="R20" s="17"/>
      <c r="S20" s="17">
        <v>9.7290308803525793E-2</v>
      </c>
      <c r="T20" s="17">
        <v>4.6323238986684903E-2</v>
      </c>
      <c r="U20" s="17">
        <v>4.3062583663230403E-2</v>
      </c>
      <c r="V20" s="17">
        <v>4.0685751870336698E-2</v>
      </c>
      <c r="W20" s="17">
        <v>2.7977658197598201E-2</v>
      </c>
      <c r="X20" s="17">
        <v>6.5678110814108806E-2</v>
      </c>
      <c r="Y20" s="17">
        <v>7.9455586734367603E-2</v>
      </c>
      <c r="Z20" s="17">
        <v>1.2002469904438399E-2</v>
      </c>
      <c r="AA20" s="17">
        <v>5.1153666069607098E-2</v>
      </c>
      <c r="AB20" s="17">
        <v>4.4109834457217702E-2</v>
      </c>
      <c r="AC20" s="17">
        <v>2.4700395209947702E-2</v>
      </c>
      <c r="AD20" s="17">
        <v>4.7013367736775398E-2</v>
      </c>
      <c r="AE20" s="17"/>
      <c r="AF20" s="17">
        <v>5.7383789885571898E-2</v>
      </c>
      <c r="AG20" s="17">
        <v>5.60698896787434E-2</v>
      </c>
      <c r="AH20" s="17">
        <v>7.8122931456249101E-2</v>
      </c>
      <c r="AI20" s="17">
        <v>4.6521954201360599E-2</v>
      </c>
      <c r="AJ20" s="17">
        <v>4.0710311852456202E-2</v>
      </c>
      <c r="AK20" s="17"/>
      <c r="AL20" s="17">
        <v>6.2649260947175905E-2</v>
      </c>
      <c r="AM20" s="17">
        <v>4.7626620768632097E-2</v>
      </c>
      <c r="AN20" s="17">
        <v>8.8502122426100102E-2</v>
      </c>
      <c r="AO20" s="17"/>
      <c r="AP20" s="17">
        <v>5.7615722593945103E-2</v>
      </c>
      <c r="AQ20" s="17">
        <v>5.3893948483651102E-2</v>
      </c>
      <c r="AR20" s="17">
        <v>4.6438311481974602E-2</v>
      </c>
      <c r="AS20" s="17">
        <v>7.0795476785419795E-2</v>
      </c>
      <c r="AT20" s="17">
        <v>3.7384586261240201E-2</v>
      </c>
      <c r="AU20" s="17"/>
      <c r="AV20" s="17">
        <v>0</v>
      </c>
      <c r="AW20" s="17">
        <v>2.9797532029164402E-2</v>
      </c>
      <c r="AX20" s="17">
        <v>7.0553986692197201E-2</v>
      </c>
      <c r="AY20" s="17">
        <v>3.4721661056022E-2</v>
      </c>
      <c r="AZ20" s="17">
        <v>3.4934416961675797E-2</v>
      </c>
      <c r="BA20" s="17">
        <v>7.9853737298823405E-2</v>
      </c>
      <c r="BB20" s="17">
        <v>9.7555184015847202E-2</v>
      </c>
      <c r="BC20" s="17">
        <v>6.4773667355033204E-2</v>
      </c>
      <c r="BD20" s="17">
        <v>5.4938390730818E-2</v>
      </c>
      <c r="BE20" s="17">
        <v>6.0726925631484602E-2</v>
      </c>
      <c r="BF20" s="17">
        <v>2.5383655273159399E-2</v>
      </c>
      <c r="BG20" s="17">
        <v>2.13125147066421E-2</v>
      </c>
      <c r="BH20" s="17">
        <v>5.8462989973194102E-2</v>
      </c>
      <c r="BI20" s="17">
        <v>0</v>
      </c>
      <c r="BJ20" s="17">
        <v>4.1679569549031702E-2</v>
      </c>
      <c r="BK20" s="17">
        <v>8.0485740989632099E-2</v>
      </c>
      <c r="BL20" s="17"/>
      <c r="BM20" s="17">
        <v>5.44076365111507E-2</v>
      </c>
      <c r="BN20" s="17">
        <v>4.6111815420804898E-2</v>
      </c>
      <c r="BO20" s="17">
        <v>7.21081011962042E-2</v>
      </c>
      <c r="BP20" s="17">
        <v>5.6376246536583602E-2</v>
      </c>
      <c r="BQ20" s="17">
        <v>3.3650697693303901E-2</v>
      </c>
      <c r="BR20" s="17">
        <v>7.10524574620372E-2</v>
      </c>
      <c r="BS20" s="17"/>
      <c r="BT20" s="17">
        <v>6.3757193300316498E-2</v>
      </c>
      <c r="BU20" s="17">
        <v>4.04814743331572E-2</v>
      </c>
      <c r="BV20" s="17"/>
      <c r="BW20" s="17">
        <v>6.5509759403204498E-2</v>
      </c>
      <c r="BX20" s="17">
        <v>3.7061343711176399E-2</v>
      </c>
      <c r="BY20" s="17"/>
      <c r="BZ20" s="17">
        <v>4.72323578538369E-2</v>
      </c>
      <c r="CA20" s="17">
        <v>8.3010136850185504E-2</v>
      </c>
      <c r="CB20" s="17">
        <v>6.7767073222590596E-2</v>
      </c>
      <c r="CC20" s="17"/>
      <c r="CD20" s="17">
        <v>4.59555936211569E-2</v>
      </c>
      <c r="CE20" s="17">
        <v>5.3553351070667297E-2</v>
      </c>
      <c r="CF20" s="17">
        <v>5.5000068168104398E-2</v>
      </c>
      <c r="CG20" s="17"/>
      <c r="CH20" s="17">
        <v>4.7891466277260902E-2</v>
      </c>
      <c r="CI20" s="17">
        <v>6.5764259193277705E-2</v>
      </c>
      <c r="CJ20" s="17">
        <v>7.2598684893004195E-2</v>
      </c>
      <c r="CK20" s="17"/>
      <c r="CL20" s="17">
        <v>5.4288184116463099E-2</v>
      </c>
      <c r="CM20" s="17">
        <v>5.1063223466853401E-2</v>
      </c>
      <c r="CN20" s="17"/>
      <c r="CO20" s="17">
        <v>8.8007761270501805E-2</v>
      </c>
      <c r="CP20" s="17">
        <v>5.3506629819113902E-2</v>
      </c>
      <c r="CQ20" s="17">
        <v>5.0808575801906099E-2</v>
      </c>
      <c r="CR20" s="17">
        <v>4.7210910359721699E-2</v>
      </c>
    </row>
    <row r="21" spans="2:96" x14ac:dyDescent="0.25">
      <c r="B21" s="18" t="s">
        <v>175</v>
      </c>
      <c r="C21" s="17">
        <v>2.78300900759119E-2</v>
      </c>
      <c r="D21" s="17">
        <v>1.7170776629702001E-2</v>
      </c>
      <c r="E21" s="17">
        <v>3.8416732830313403E-2</v>
      </c>
      <c r="F21" s="17"/>
      <c r="G21" s="17">
        <v>2.9403296106116E-2</v>
      </c>
      <c r="H21" s="17">
        <v>6.04455186152177E-2</v>
      </c>
      <c r="I21" s="17">
        <v>2.1432609221481401E-2</v>
      </c>
      <c r="J21" s="17">
        <v>2.4040920993627101E-2</v>
      </c>
      <c r="K21" s="17">
        <v>1.4179677817552701E-2</v>
      </c>
      <c r="L21" s="17">
        <v>1.7605242597516901E-2</v>
      </c>
      <c r="M21" s="17"/>
      <c r="N21" s="17">
        <v>1.30902481084792E-2</v>
      </c>
      <c r="O21" s="17">
        <v>2.8441383037497998E-2</v>
      </c>
      <c r="P21" s="17">
        <v>3.02316601745257E-2</v>
      </c>
      <c r="Q21" s="17">
        <v>4.1289098270089801E-2</v>
      </c>
      <c r="R21" s="17"/>
      <c r="S21" s="17">
        <v>2.5659820621341901E-2</v>
      </c>
      <c r="T21" s="17">
        <v>2.02275117797358E-2</v>
      </c>
      <c r="U21" s="17">
        <v>1.8760693436366702E-2</v>
      </c>
      <c r="V21" s="17">
        <v>2.4259093363510498E-2</v>
      </c>
      <c r="W21" s="17">
        <v>5.3371344082057598E-2</v>
      </c>
      <c r="X21" s="17">
        <v>7.6209540169161399E-2</v>
      </c>
      <c r="Y21" s="17">
        <v>2.08453244336981E-2</v>
      </c>
      <c r="Z21" s="17">
        <v>1.4056579253841101E-2</v>
      </c>
      <c r="AA21" s="17">
        <v>3.1556655339761902E-2</v>
      </c>
      <c r="AB21" s="17">
        <v>5.7154992657817098E-3</v>
      </c>
      <c r="AC21" s="17">
        <v>1.1331378506401601E-2</v>
      </c>
      <c r="AD21" s="17">
        <v>1.85835012330972E-2</v>
      </c>
      <c r="AE21" s="17"/>
      <c r="AF21" s="17">
        <v>2.9564385753201201E-2</v>
      </c>
      <c r="AG21" s="17">
        <v>1.7607350556018302E-2</v>
      </c>
      <c r="AH21" s="17">
        <v>9.1510416358075598E-3</v>
      </c>
      <c r="AI21" s="17">
        <v>0</v>
      </c>
      <c r="AJ21" s="17">
        <v>5.7188243601278499E-2</v>
      </c>
      <c r="AK21" s="17"/>
      <c r="AL21" s="17">
        <v>3.1902179067323302E-2</v>
      </c>
      <c r="AM21" s="17">
        <v>1.9156124634432399E-2</v>
      </c>
      <c r="AN21" s="17">
        <v>1.33385209131969E-2</v>
      </c>
      <c r="AO21" s="17"/>
      <c r="AP21" s="17">
        <v>4.0298275057330503E-2</v>
      </c>
      <c r="AQ21" s="17">
        <v>1.6589136437528899E-2</v>
      </c>
      <c r="AR21" s="17">
        <v>3.5585103424497402E-2</v>
      </c>
      <c r="AS21" s="17">
        <v>1.9242146864996298E-2</v>
      </c>
      <c r="AT21" s="17">
        <v>3.2851022895796403E-2</v>
      </c>
      <c r="AU21" s="17"/>
      <c r="AV21" s="17">
        <v>0.29675421951939701</v>
      </c>
      <c r="AW21" s="17">
        <v>4.6159294781957398E-2</v>
      </c>
      <c r="AX21" s="17">
        <v>3.7063084220990201E-2</v>
      </c>
      <c r="AY21" s="17">
        <v>3.2394678712855798E-2</v>
      </c>
      <c r="AZ21" s="17">
        <v>3.20155451408781E-2</v>
      </c>
      <c r="BA21" s="17">
        <v>3.1416153501528203E-2</v>
      </c>
      <c r="BB21" s="17">
        <v>2.45594727867013E-2</v>
      </c>
      <c r="BC21" s="17">
        <v>9.0825512652047795E-3</v>
      </c>
      <c r="BD21" s="17">
        <v>2.2212818033481602E-2</v>
      </c>
      <c r="BE21" s="17">
        <v>1.9815315514458899E-2</v>
      </c>
      <c r="BF21" s="17">
        <v>2.45533895213658E-2</v>
      </c>
      <c r="BG21" s="17">
        <v>9.3884001042091707E-3</v>
      </c>
      <c r="BH21" s="17">
        <v>0</v>
      </c>
      <c r="BI21" s="17">
        <v>6.2941118289040102E-2</v>
      </c>
      <c r="BJ21" s="17">
        <v>5.9896557021841497E-2</v>
      </c>
      <c r="BK21" s="17">
        <v>3.6353863040468802E-2</v>
      </c>
      <c r="BL21" s="17"/>
      <c r="BM21" s="17">
        <v>2.4752144297689901E-2</v>
      </c>
      <c r="BN21" s="17">
        <v>3.1055858095334999E-2</v>
      </c>
      <c r="BO21" s="17">
        <v>4.2499752037198801E-2</v>
      </c>
      <c r="BP21" s="17">
        <v>1.4505520606046599E-2</v>
      </c>
      <c r="BQ21" s="17">
        <v>2.6755953352348601E-2</v>
      </c>
      <c r="BR21" s="17">
        <v>3.5241925684965397E-2</v>
      </c>
      <c r="BS21" s="17"/>
      <c r="BT21" s="17">
        <v>2.7420895269433899E-2</v>
      </c>
      <c r="BU21" s="17">
        <v>2.9424519891167601E-2</v>
      </c>
      <c r="BV21" s="17"/>
      <c r="BW21" s="17">
        <v>1.8102585584744101E-2</v>
      </c>
      <c r="BX21" s="17">
        <v>2.68952151670536E-2</v>
      </c>
      <c r="BY21" s="17"/>
      <c r="BZ21" s="17">
        <v>2.9404429862130401E-2</v>
      </c>
      <c r="CA21" s="17">
        <v>1.23441280058058E-2</v>
      </c>
      <c r="CB21" s="17">
        <v>1.32087388615555E-2</v>
      </c>
      <c r="CC21" s="17"/>
      <c r="CD21" s="17">
        <v>2.7102217761857901E-2</v>
      </c>
      <c r="CE21" s="17">
        <v>4.1797182127909401E-2</v>
      </c>
      <c r="CF21" s="17">
        <v>2.7640344526316502E-2</v>
      </c>
      <c r="CG21" s="17"/>
      <c r="CH21" s="17">
        <v>2.87154776584022E-2</v>
      </c>
      <c r="CI21" s="17">
        <v>2.6435483019234499E-2</v>
      </c>
      <c r="CJ21" s="17">
        <v>1.2466995660339901E-2</v>
      </c>
      <c r="CK21" s="17"/>
      <c r="CL21" s="17">
        <v>2.1161034282988999E-2</v>
      </c>
      <c r="CM21" s="17">
        <v>3.2378992509393703E-2</v>
      </c>
      <c r="CN21" s="17"/>
      <c r="CO21" s="17">
        <v>2.1834636667225901E-2</v>
      </c>
      <c r="CP21" s="17">
        <v>2.1548474653724899E-2</v>
      </c>
      <c r="CQ21" s="17">
        <v>3.5709435286482002E-2</v>
      </c>
      <c r="CR21" s="17">
        <v>2.67389430572481E-2</v>
      </c>
    </row>
    <row r="22" spans="2:96" ht="30" x14ac:dyDescent="0.25">
      <c r="B22" s="18" t="s">
        <v>216</v>
      </c>
      <c r="C22" s="17">
        <v>2.41473753427957E-2</v>
      </c>
      <c r="D22" s="17">
        <v>2.7342399806697299E-2</v>
      </c>
      <c r="E22" s="17">
        <v>2.1149197208679998E-2</v>
      </c>
      <c r="F22" s="17"/>
      <c r="G22" s="17">
        <v>6.6665674187707399E-2</v>
      </c>
      <c r="H22" s="17">
        <v>3.0390046104545099E-2</v>
      </c>
      <c r="I22" s="17">
        <v>2.7279507027862599E-2</v>
      </c>
      <c r="J22" s="17">
        <v>1.435742519418E-2</v>
      </c>
      <c r="K22" s="17">
        <v>1.5023243915047601E-2</v>
      </c>
      <c r="L22" s="17">
        <v>2.2944559704649202E-3</v>
      </c>
      <c r="M22" s="17"/>
      <c r="N22" s="17">
        <v>2.97069786158345E-2</v>
      </c>
      <c r="O22" s="17">
        <v>1.87755942202406E-2</v>
      </c>
      <c r="P22" s="17">
        <v>2.3276469717210199E-2</v>
      </c>
      <c r="Q22" s="17">
        <v>2.4761708826757298E-2</v>
      </c>
      <c r="R22" s="17"/>
      <c r="S22" s="17">
        <v>5.2760888255626998E-2</v>
      </c>
      <c r="T22" s="17">
        <v>2.1629337748055599E-2</v>
      </c>
      <c r="U22" s="17">
        <v>1.4571862382092401E-2</v>
      </c>
      <c r="V22" s="17">
        <v>5.3760260707528297E-3</v>
      </c>
      <c r="W22" s="17">
        <v>8.6062478976849099E-3</v>
      </c>
      <c r="X22" s="17">
        <v>3.05035080972995E-2</v>
      </c>
      <c r="Y22" s="17">
        <v>1.2906287074678301E-2</v>
      </c>
      <c r="Z22" s="17">
        <v>2.5315190407868199E-2</v>
      </c>
      <c r="AA22" s="17">
        <v>3.6958421200145801E-2</v>
      </c>
      <c r="AB22" s="17">
        <v>9.0438046895204207E-3</v>
      </c>
      <c r="AC22" s="17">
        <v>1.48571207667508E-2</v>
      </c>
      <c r="AD22" s="17">
        <v>4.2816440975032601E-2</v>
      </c>
      <c r="AE22" s="17"/>
      <c r="AF22" s="17">
        <v>2.7294304937761599E-2</v>
      </c>
      <c r="AG22" s="17">
        <v>3.7042566617160898E-2</v>
      </c>
      <c r="AH22" s="17">
        <v>8.6361649465940497E-3</v>
      </c>
      <c r="AI22" s="17">
        <v>4.21899091791995E-2</v>
      </c>
      <c r="AJ22" s="17">
        <v>5.2609435551494704E-3</v>
      </c>
      <c r="AK22" s="17"/>
      <c r="AL22" s="17">
        <v>3.79902400160093E-2</v>
      </c>
      <c r="AM22" s="17">
        <v>2.80252365253153E-2</v>
      </c>
      <c r="AN22" s="17">
        <v>3.82075250423623E-2</v>
      </c>
      <c r="AO22" s="17"/>
      <c r="AP22" s="17">
        <v>2.0605784119814299E-2</v>
      </c>
      <c r="AQ22" s="17">
        <v>2.25827296179489E-2</v>
      </c>
      <c r="AR22" s="17">
        <v>2.9854459249885602E-2</v>
      </c>
      <c r="AS22" s="17">
        <v>4.1267448947585203E-2</v>
      </c>
      <c r="AT22" s="17">
        <v>0</v>
      </c>
      <c r="AU22" s="17"/>
      <c r="AV22" s="17">
        <v>0</v>
      </c>
      <c r="AW22" s="17">
        <v>5.7669013669961203E-2</v>
      </c>
      <c r="AX22" s="17">
        <v>3.11611189448944E-2</v>
      </c>
      <c r="AY22" s="17">
        <v>2.31062045264392E-2</v>
      </c>
      <c r="AZ22" s="17">
        <v>3.9745273347664603E-2</v>
      </c>
      <c r="BA22" s="17">
        <v>5.90580935927092E-3</v>
      </c>
      <c r="BB22" s="17">
        <v>1.58861656464768E-2</v>
      </c>
      <c r="BC22" s="17">
        <v>6.1334904070893901E-3</v>
      </c>
      <c r="BD22" s="17">
        <v>1.5920916536912799E-2</v>
      </c>
      <c r="BE22" s="17">
        <v>3.5366285363760699E-2</v>
      </c>
      <c r="BF22" s="17">
        <v>1.48513103013115E-2</v>
      </c>
      <c r="BG22" s="17">
        <v>2.6924949827772202E-2</v>
      </c>
      <c r="BH22" s="17">
        <v>2.9834056336736098E-2</v>
      </c>
      <c r="BI22" s="17">
        <v>5.3509649045997101E-2</v>
      </c>
      <c r="BJ22" s="17">
        <v>2.6231973133075601E-2</v>
      </c>
      <c r="BK22" s="17">
        <v>3.0147560032663501E-2</v>
      </c>
      <c r="BL22" s="17"/>
      <c r="BM22" s="17">
        <v>4.3334066856994397E-2</v>
      </c>
      <c r="BN22" s="17">
        <v>2.2433269699121398E-2</v>
      </c>
      <c r="BO22" s="17">
        <v>3.0002182987911501E-2</v>
      </c>
      <c r="BP22" s="17">
        <v>1.0987938492408899E-2</v>
      </c>
      <c r="BQ22" s="17">
        <v>1.1818262147301899E-2</v>
      </c>
      <c r="BR22" s="17">
        <v>1.02580561953063E-2</v>
      </c>
      <c r="BS22" s="17"/>
      <c r="BT22" s="17">
        <v>2.8289224231871302E-2</v>
      </c>
      <c r="BU22" s="17">
        <v>1.6702213439125899E-2</v>
      </c>
      <c r="BV22" s="17"/>
      <c r="BW22" s="17">
        <v>4.3162240006217698E-2</v>
      </c>
      <c r="BX22" s="17">
        <v>1.26946657105407E-2</v>
      </c>
      <c r="BY22" s="17"/>
      <c r="BZ22" s="17">
        <v>2.3657764344261301E-2</v>
      </c>
      <c r="CA22" s="17">
        <v>1.3830097749013099E-2</v>
      </c>
      <c r="CB22" s="17">
        <v>6.2747729640065406E-2</v>
      </c>
      <c r="CC22" s="17"/>
      <c r="CD22" s="17">
        <v>2.3323720837445699E-2</v>
      </c>
      <c r="CE22" s="17">
        <v>3.4033158588788498E-2</v>
      </c>
      <c r="CF22" s="17">
        <v>4.2562323513009599E-2</v>
      </c>
      <c r="CG22" s="17"/>
      <c r="CH22" s="17">
        <v>1.8826885482318999E-2</v>
      </c>
      <c r="CI22" s="17">
        <v>2.9951776244790299E-2</v>
      </c>
      <c r="CJ22" s="17">
        <v>4.4142221148941001E-2</v>
      </c>
      <c r="CK22" s="17"/>
      <c r="CL22" s="17">
        <v>2.4950578110634201E-2</v>
      </c>
      <c r="CM22" s="17">
        <v>2.50214937067543E-2</v>
      </c>
      <c r="CN22" s="17"/>
      <c r="CO22" s="17">
        <v>7.4688055145903695E-2</v>
      </c>
      <c r="CP22" s="17">
        <v>2.8506620720923099E-2</v>
      </c>
      <c r="CQ22" s="17">
        <v>1.9828903822593801E-2</v>
      </c>
      <c r="CR22" s="17">
        <v>5.7670724311578202E-3</v>
      </c>
    </row>
    <row r="23" spans="2:96" x14ac:dyDescent="0.25">
      <c r="B23" s="18" t="s">
        <v>217</v>
      </c>
      <c r="C23" s="19">
        <v>1.6023443724204101E-2</v>
      </c>
      <c r="D23" s="19">
        <v>1.87492574802509E-2</v>
      </c>
      <c r="E23" s="19">
        <v>1.3440901559302301E-2</v>
      </c>
      <c r="F23" s="19"/>
      <c r="G23" s="19">
        <v>8.9273976897649102E-3</v>
      </c>
      <c r="H23" s="19">
        <v>2.2694110357156499E-2</v>
      </c>
      <c r="I23" s="19">
        <v>8.8626937486211508E-3</v>
      </c>
      <c r="J23" s="19">
        <v>2.38511507122591E-2</v>
      </c>
      <c r="K23" s="19">
        <v>1.0225759476721E-2</v>
      </c>
      <c r="L23" s="19">
        <v>1.8640459470842901E-2</v>
      </c>
      <c r="M23" s="19"/>
      <c r="N23" s="19">
        <v>1.9792471020743298E-2</v>
      </c>
      <c r="O23" s="19">
        <v>1.7856836254049099E-2</v>
      </c>
      <c r="P23" s="19">
        <v>9.0951721510976608E-3</v>
      </c>
      <c r="Q23" s="19">
        <v>1.6308788838425001E-2</v>
      </c>
      <c r="R23" s="19"/>
      <c r="S23" s="19">
        <v>1.0429538934243599E-2</v>
      </c>
      <c r="T23" s="19">
        <v>1.7150478034817399E-2</v>
      </c>
      <c r="U23" s="19">
        <v>3.1248575138819699E-2</v>
      </c>
      <c r="V23" s="19">
        <v>5.3760260707528297E-3</v>
      </c>
      <c r="W23" s="19">
        <v>3.0380508600983701E-2</v>
      </c>
      <c r="X23" s="19">
        <v>1.6855986598564399E-2</v>
      </c>
      <c r="Y23" s="19">
        <v>1.72046904935685E-2</v>
      </c>
      <c r="Z23" s="19">
        <v>0</v>
      </c>
      <c r="AA23" s="19">
        <v>1.15029187922758E-2</v>
      </c>
      <c r="AB23" s="19">
        <v>2.2472272520043801E-2</v>
      </c>
      <c r="AC23" s="19">
        <v>2.0786770439798399E-2</v>
      </c>
      <c r="AD23" s="19">
        <v>0</v>
      </c>
      <c r="AE23" s="19"/>
      <c r="AF23" s="19">
        <v>9.8617824870896806E-3</v>
      </c>
      <c r="AG23" s="19">
        <v>2.4520632084313099E-2</v>
      </c>
      <c r="AH23" s="19">
        <v>0</v>
      </c>
      <c r="AI23" s="19">
        <v>3.6470201485572298E-2</v>
      </c>
      <c r="AJ23" s="19">
        <v>7.6002984051336698E-3</v>
      </c>
      <c r="AK23" s="19"/>
      <c r="AL23" s="19">
        <v>8.9676724061672399E-3</v>
      </c>
      <c r="AM23" s="19">
        <v>2.0231612877565201E-2</v>
      </c>
      <c r="AN23" s="19">
        <v>1.7705257946466602E-2</v>
      </c>
      <c r="AO23" s="19"/>
      <c r="AP23" s="19">
        <v>1.48746832403525E-2</v>
      </c>
      <c r="AQ23" s="19">
        <v>1.1779892101959399E-2</v>
      </c>
      <c r="AR23" s="19">
        <v>2.5207240659918001E-2</v>
      </c>
      <c r="AS23" s="19">
        <v>2.11208647159076E-2</v>
      </c>
      <c r="AT23" s="19">
        <v>0</v>
      </c>
      <c r="AU23" s="19"/>
      <c r="AV23" s="19">
        <v>0</v>
      </c>
      <c r="AW23" s="19">
        <v>3.5881250922648503E-2</v>
      </c>
      <c r="AX23" s="19">
        <v>0</v>
      </c>
      <c r="AY23" s="19">
        <v>1.3221960318555799E-2</v>
      </c>
      <c r="AZ23" s="19">
        <v>1.0534538721126601E-2</v>
      </c>
      <c r="BA23" s="19">
        <v>2.1821646573837099E-2</v>
      </c>
      <c r="BB23" s="19">
        <v>3.4975919010403603E-2</v>
      </c>
      <c r="BC23" s="19">
        <v>2.14087892068789E-2</v>
      </c>
      <c r="BD23" s="19">
        <v>6.4677658579354504E-3</v>
      </c>
      <c r="BE23" s="19">
        <v>2.8975840516100901E-2</v>
      </c>
      <c r="BF23" s="19">
        <v>0</v>
      </c>
      <c r="BG23" s="19">
        <v>2.6202017423514901E-2</v>
      </c>
      <c r="BH23" s="19">
        <v>0</v>
      </c>
      <c r="BI23" s="19">
        <v>2.0831746027584901E-2</v>
      </c>
      <c r="BJ23" s="19">
        <v>0</v>
      </c>
      <c r="BK23" s="19">
        <v>0</v>
      </c>
      <c r="BL23" s="19"/>
      <c r="BM23" s="19">
        <v>1.82630914638897E-2</v>
      </c>
      <c r="BN23" s="19">
        <v>1.40503461894275E-2</v>
      </c>
      <c r="BO23" s="19">
        <v>1.0774824860059999E-2</v>
      </c>
      <c r="BP23" s="19">
        <v>2.2927717160197501E-2</v>
      </c>
      <c r="BQ23" s="19">
        <v>9.9341169041779597E-3</v>
      </c>
      <c r="BR23" s="19">
        <v>1.7306733041124199E-2</v>
      </c>
      <c r="BS23" s="19"/>
      <c r="BT23" s="19">
        <v>1.30781283729383E-2</v>
      </c>
      <c r="BU23" s="19">
        <v>2.1017164891394199E-2</v>
      </c>
      <c r="BV23" s="19"/>
      <c r="BW23" s="19">
        <v>1.44168660718169E-2</v>
      </c>
      <c r="BX23" s="19">
        <v>1.7899571357719E-2</v>
      </c>
      <c r="BY23" s="19"/>
      <c r="BZ23" s="19">
        <v>1.49375383485133E-2</v>
      </c>
      <c r="CA23" s="19">
        <v>2.0836445489467899E-2</v>
      </c>
      <c r="CB23" s="19">
        <v>1.18628352258285E-2</v>
      </c>
      <c r="CC23" s="19"/>
      <c r="CD23" s="19">
        <v>1.6871310492289598E-2</v>
      </c>
      <c r="CE23" s="19">
        <v>0</v>
      </c>
      <c r="CF23" s="19">
        <v>1.14692800376226E-2</v>
      </c>
      <c r="CG23" s="19"/>
      <c r="CH23" s="19">
        <v>1.8155507801705599E-2</v>
      </c>
      <c r="CI23" s="19">
        <v>0</v>
      </c>
      <c r="CJ23" s="19">
        <v>1.44446516146276E-2</v>
      </c>
      <c r="CK23" s="19"/>
      <c r="CL23" s="19">
        <v>1.4903577067967799E-2</v>
      </c>
      <c r="CM23" s="19">
        <v>1.83882038302462E-2</v>
      </c>
      <c r="CN23" s="19"/>
      <c r="CO23" s="19">
        <v>1.5251848947225401E-2</v>
      </c>
      <c r="CP23" s="19">
        <v>8.0604023442352301E-3</v>
      </c>
      <c r="CQ23" s="19">
        <v>1.5841336570376702E-2</v>
      </c>
      <c r="CR23" s="19">
        <v>3.1876834943535499E-2</v>
      </c>
    </row>
    <row r="24" spans="2:96" x14ac:dyDescent="0.25">
      <c r="B24" s="16"/>
    </row>
    <row r="25" spans="2:96" x14ac:dyDescent="0.25">
      <c r="B25" t="s">
        <v>124</v>
      </c>
    </row>
    <row r="26" spans="2:96" x14ac:dyDescent="0.25">
      <c r="B26" t="s">
        <v>125</v>
      </c>
    </row>
    <row r="28" spans="2:96" x14ac:dyDescent="0.25">
      <c r="B2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CR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231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219</v>
      </c>
      <c r="C9" s="17">
        <v>4.1777368257220199E-3</v>
      </c>
      <c r="D9" s="17">
        <v>1.3787816435065299E-3</v>
      </c>
      <c r="E9" s="17">
        <v>6.9407444282143004E-3</v>
      </c>
      <c r="F9" s="17"/>
      <c r="G9" s="17">
        <v>1.5671144572083101E-2</v>
      </c>
      <c r="H9" s="17">
        <v>0</v>
      </c>
      <c r="I9" s="17">
        <v>6.2149903680621598E-3</v>
      </c>
      <c r="J9" s="17">
        <v>2.7837148800387498E-3</v>
      </c>
      <c r="K9" s="17">
        <v>0</v>
      </c>
      <c r="L9" s="17">
        <v>2.2255355104082199E-3</v>
      </c>
      <c r="M9" s="17"/>
      <c r="N9" s="17">
        <v>3.4899510587014901E-3</v>
      </c>
      <c r="O9" s="17">
        <v>1.88541790184632E-3</v>
      </c>
      <c r="P9" s="17">
        <v>6.2466847315594204E-3</v>
      </c>
      <c r="Q9" s="17">
        <v>5.5316267878507503E-3</v>
      </c>
      <c r="R9" s="17"/>
      <c r="S9" s="17">
        <v>8.3552823483941108E-3</v>
      </c>
      <c r="T9" s="17">
        <v>7.9283875505243798E-3</v>
      </c>
      <c r="U9" s="17">
        <v>0</v>
      </c>
      <c r="V9" s="17">
        <v>0</v>
      </c>
      <c r="W9" s="17">
        <v>6.8040093225420796E-3</v>
      </c>
      <c r="X9" s="17">
        <v>0</v>
      </c>
      <c r="Y9" s="17">
        <v>8.5869530905565705E-3</v>
      </c>
      <c r="Z9" s="17">
        <v>0</v>
      </c>
      <c r="AA9" s="17">
        <v>0</v>
      </c>
      <c r="AB9" s="17">
        <v>9.0438046895204207E-3</v>
      </c>
      <c r="AC9" s="17">
        <v>0</v>
      </c>
      <c r="AD9" s="17">
        <v>0</v>
      </c>
      <c r="AE9" s="17"/>
      <c r="AF9" s="17">
        <v>2.5310399442175198E-3</v>
      </c>
      <c r="AG9" s="17">
        <v>7.2868610842249399E-3</v>
      </c>
      <c r="AH9" s="17">
        <v>0</v>
      </c>
      <c r="AI9" s="17">
        <v>0</v>
      </c>
      <c r="AJ9" s="17">
        <v>0</v>
      </c>
      <c r="AK9" s="17"/>
      <c r="AL9" s="17">
        <v>2.08093346096167E-3</v>
      </c>
      <c r="AM9" s="17">
        <v>3.6187110634648399E-3</v>
      </c>
      <c r="AN9" s="17">
        <v>1.7638976135687299E-2</v>
      </c>
      <c r="AO9" s="17"/>
      <c r="AP9" s="17">
        <v>2.9101808294063401E-3</v>
      </c>
      <c r="AQ9" s="17">
        <v>2.4828063755273802E-3</v>
      </c>
      <c r="AR9" s="17">
        <v>3.66248857271098E-3</v>
      </c>
      <c r="AS9" s="17">
        <v>4.3998785970440404E-3</v>
      </c>
      <c r="AT9" s="17">
        <v>0</v>
      </c>
      <c r="AU9" s="17"/>
      <c r="AV9" s="17">
        <v>0</v>
      </c>
      <c r="AW9" s="17">
        <v>1.8922409103683799E-2</v>
      </c>
      <c r="AX9" s="17">
        <v>0</v>
      </c>
      <c r="AY9" s="17">
        <v>0</v>
      </c>
      <c r="AZ9" s="17">
        <v>5.5870753506168103E-3</v>
      </c>
      <c r="BA9" s="17">
        <v>0</v>
      </c>
      <c r="BB9" s="17">
        <v>4.8461090178355398E-3</v>
      </c>
      <c r="BC9" s="17">
        <v>0</v>
      </c>
      <c r="BD9" s="17">
        <v>9.5040038219416003E-3</v>
      </c>
      <c r="BE9" s="17">
        <v>9.4773200911559205E-3</v>
      </c>
      <c r="BF9" s="17">
        <v>0</v>
      </c>
      <c r="BG9" s="17">
        <v>0</v>
      </c>
      <c r="BH9" s="17">
        <v>1.8421671137944101E-2</v>
      </c>
      <c r="BI9" s="17">
        <v>0</v>
      </c>
      <c r="BJ9" s="17">
        <v>0</v>
      </c>
      <c r="BK9" s="17">
        <v>1.2821291628618701E-2</v>
      </c>
      <c r="BL9" s="17"/>
      <c r="BM9" s="17">
        <v>2.2050821434540699E-3</v>
      </c>
      <c r="BN9" s="17">
        <v>0</v>
      </c>
      <c r="BO9" s="17">
        <v>1.47868478871751E-2</v>
      </c>
      <c r="BP9" s="17">
        <v>5.97143118646732E-3</v>
      </c>
      <c r="BQ9" s="17">
        <v>4.6151716023432503E-3</v>
      </c>
      <c r="BR9" s="17">
        <v>0</v>
      </c>
      <c r="BS9" s="17"/>
      <c r="BT9" s="17">
        <v>5.6802303600184496E-3</v>
      </c>
      <c r="BU9" s="17">
        <v>0</v>
      </c>
      <c r="BV9" s="17"/>
      <c r="BW9" s="17">
        <v>7.2019652053231902E-3</v>
      </c>
      <c r="BX9" s="17">
        <v>2.4478671791281501E-3</v>
      </c>
      <c r="BY9" s="17"/>
      <c r="BZ9" s="17">
        <v>3.79356995960233E-3</v>
      </c>
      <c r="CA9" s="17">
        <v>0</v>
      </c>
      <c r="CB9" s="17">
        <v>2.7841481702683302E-2</v>
      </c>
      <c r="CC9" s="17"/>
      <c r="CD9" s="17">
        <v>4.6958326728521096E-3</v>
      </c>
      <c r="CE9" s="17">
        <v>4.7413900076326201E-3</v>
      </c>
      <c r="CF9" s="17">
        <v>1.0133536187172301E-2</v>
      </c>
      <c r="CG9" s="17"/>
      <c r="CH9" s="17">
        <v>2.36178067865321E-3</v>
      </c>
      <c r="CI9" s="17">
        <v>0</v>
      </c>
      <c r="CJ9" s="17">
        <v>1.0339565259625301E-2</v>
      </c>
      <c r="CK9" s="17"/>
      <c r="CL9" s="17">
        <v>5.2933803808150404E-3</v>
      </c>
      <c r="CM9" s="17">
        <v>2.0531286604343201E-3</v>
      </c>
      <c r="CN9" s="17"/>
      <c r="CO9" s="17">
        <v>1.16326464330873E-2</v>
      </c>
      <c r="CP9" s="17">
        <v>6.2981133344410497E-3</v>
      </c>
      <c r="CQ9" s="17">
        <v>1.5260083356429201E-3</v>
      </c>
      <c r="CR9" s="17">
        <v>2.550675410858E-3</v>
      </c>
    </row>
    <row r="10" spans="2:96" x14ac:dyDescent="0.25">
      <c r="B10" s="18" t="s">
        <v>220</v>
      </c>
      <c r="C10" s="17">
        <v>4.9501194283253797E-3</v>
      </c>
      <c r="D10" s="17">
        <v>2.3930711793021201E-3</v>
      </c>
      <c r="E10" s="17">
        <v>7.4804344426650897E-3</v>
      </c>
      <c r="F10" s="17"/>
      <c r="G10" s="17">
        <v>1.47882878782055E-2</v>
      </c>
      <c r="H10" s="17">
        <v>7.2668524299138197E-3</v>
      </c>
      <c r="I10" s="17">
        <v>3.4708276470933998E-3</v>
      </c>
      <c r="J10" s="17">
        <v>3.1394000655242502E-3</v>
      </c>
      <c r="K10" s="17">
        <v>3.7353306333700099E-3</v>
      </c>
      <c r="L10" s="17">
        <v>0</v>
      </c>
      <c r="M10" s="17"/>
      <c r="N10" s="17">
        <v>6.8725473565863296E-3</v>
      </c>
      <c r="O10" s="17">
        <v>2.2135489618685302E-3</v>
      </c>
      <c r="P10" s="17">
        <v>3.39471840657515E-3</v>
      </c>
      <c r="Q10" s="17">
        <v>7.1399664880585001E-3</v>
      </c>
      <c r="R10" s="17"/>
      <c r="S10" s="17">
        <v>4.1027933197356299E-3</v>
      </c>
      <c r="T10" s="17">
        <v>4.5308561774457402E-3</v>
      </c>
      <c r="U10" s="17">
        <v>8.3217930417983799E-3</v>
      </c>
      <c r="V10" s="17">
        <v>0</v>
      </c>
      <c r="W10" s="17">
        <v>0</v>
      </c>
      <c r="X10" s="17">
        <v>8.2694364113217195E-3</v>
      </c>
      <c r="Y10" s="17">
        <v>0</v>
      </c>
      <c r="Z10" s="17">
        <v>0</v>
      </c>
      <c r="AA10" s="17">
        <v>5.3646638228951804E-3</v>
      </c>
      <c r="AB10" s="17">
        <v>5.8409248451310103E-3</v>
      </c>
      <c r="AC10" s="17">
        <v>0</v>
      </c>
      <c r="AD10" s="17">
        <v>4.20429966611734E-2</v>
      </c>
      <c r="AE10" s="17"/>
      <c r="AF10" s="17">
        <v>6.1692088039477597E-3</v>
      </c>
      <c r="AG10" s="17">
        <v>1.8568373235349101E-3</v>
      </c>
      <c r="AH10" s="17">
        <v>0</v>
      </c>
      <c r="AI10" s="17">
        <v>0</v>
      </c>
      <c r="AJ10" s="17">
        <v>5.7514882867375E-3</v>
      </c>
      <c r="AK10" s="17"/>
      <c r="AL10" s="17">
        <v>1.0042806500517899E-2</v>
      </c>
      <c r="AM10" s="17">
        <v>1.5230338721159301E-3</v>
      </c>
      <c r="AN10" s="17">
        <v>0</v>
      </c>
      <c r="AO10" s="17"/>
      <c r="AP10" s="17">
        <v>3.1815340303804202E-3</v>
      </c>
      <c r="AQ10" s="17">
        <v>0</v>
      </c>
      <c r="AR10" s="17">
        <v>1.15607964328897E-2</v>
      </c>
      <c r="AS10" s="17">
        <v>1.10212044163346E-2</v>
      </c>
      <c r="AT10" s="17">
        <v>0</v>
      </c>
      <c r="AU10" s="17"/>
      <c r="AV10" s="17">
        <v>0.21570749083600099</v>
      </c>
      <c r="AW10" s="17">
        <v>6.0129253052990703E-2</v>
      </c>
      <c r="AX10" s="17">
        <v>7.6489872611518201E-3</v>
      </c>
      <c r="AY10" s="17">
        <v>0</v>
      </c>
      <c r="AZ10" s="17">
        <v>0</v>
      </c>
      <c r="BA10" s="17">
        <v>4.8120255003091398E-3</v>
      </c>
      <c r="BB10" s="17">
        <v>0</v>
      </c>
      <c r="BC10" s="17">
        <v>0</v>
      </c>
      <c r="BD10" s="17">
        <v>0</v>
      </c>
      <c r="BE10" s="17">
        <v>1.14683722064027E-2</v>
      </c>
      <c r="BF10" s="17">
        <v>0</v>
      </c>
      <c r="BG10" s="17">
        <v>0</v>
      </c>
      <c r="BH10" s="17">
        <v>0</v>
      </c>
      <c r="BI10" s="17">
        <v>0</v>
      </c>
      <c r="BJ10" s="17">
        <v>0</v>
      </c>
      <c r="BK10" s="17">
        <v>0</v>
      </c>
      <c r="BL10" s="17"/>
      <c r="BM10" s="17">
        <v>1.18708542549844E-2</v>
      </c>
      <c r="BN10" s="17">
        <v>0</v>
      </c>
      <c r="BO10" s="17">
        <v>4.7845790187230498E-3</v>
      </c>
      <c r="BP10" s="17">
        <v>2.74831098967888E-3</v>
      </c>
      <c r="BQ10" s="17">
        <v>1.10682266064192E-2</v>
      </c>
      <c r="BR10" s="17">
        <v>0</v>
      </c>
      <c r="BS10" s="17"/>
      <c r="BT10" s="17">
        <v>2.25169177858705E-3</v>
      </c>
      <c r="BU10" s="17">
        <v>6.0316115125861004E-3</v>
      </c>
      <c r="BV10" s="17"/>
      <c r="BW10" s="17">
        <v>6.5899731017106103E-3</v>
      </c>
      <c r="BX10" s="17">
        <v>1.33410278779784E-3</v>
      </c>
      <c r="BY10" s="17"/>
      <c r="BZ10" s="17">
        <v>2.2997345844673099E-3</v>
      </c>
      <c r="CA10" s="17">
        <v>8.6545363499266302E-3</v>
      </c>
      <c r="CB10" s="17">
        <v>4.3989107624106398E-2</v>
      </c>
      <c r="CC10" s="17"/>
      <c r="CD10" s="17">
        <v>4.6357692402788997E-3</v>
      </c>
      <c r="CE10" s="17">
        <v>5.7204027189456004E-3</v>
      </c>
      <c r="CF10" s="17">
        <v>0</v>
      </c>
      <c r="CG10" s="17"/>
      <c r="CH10" s="17">
        <v>3.5045580427841899E-3</v>
      </c>
      <c r="CI10" s="17">
        <v>0</v>
      </c>
      <c r="CJ10" s="17">
        <v>6.80465608672127E-3</v>
      </c>
      <c r="CK10" s="17"/>
      <c r="CL10" s="17">
        <v>2.6591653424072599E-3</v>
      </c>
      <c r="CM10" s="17">
        <v>6.2220266038708703E-3</v>
      </c>
      <c r="CN10" s="17"/>
      <c r="CO10" s="17">
        <v>8.4495141601344404E-3</v>
      </c>
      <c r="CP10" s="17">
        <v>1.56686765892384E-3</v>
      </c>
      <c r="CQ10" s="17">
        <v>7.1796627035683996E-3</v>
      </c>
      <c r="CR10" s="17">
        <v>5.8161987908203101E-3</v>
      </c>
    </row>
    <row r="11" spans="2:96" x14ac:dyDescent="0.25">
      <c r="B11" s="18" t="s">
        <v>221</v>
      </c>
      <c r="C11" s="17">
        <v>4.3524114126952097E-2</v>
      </c>
      <c r="D11" s="17">
        <v>4.9228187250234902E-2</v>
      </c>
      <c r="E11" s="17">
        <v>3.8173700409833797E-2</v>
      </c>
      <c r="F11" s="17"/>
      <c r="G11" s="17">
        <v>9.5560623789288798E-2</v>
      </c>
      <c r="H11" s="17">
        <v>4.6834029928868301E-2</v>
      </c>
      <c r="I11" s="17">
        <v>3.8907917182641298E-2</v>
      </c>
      <c r="J11" s="17">
        <v>3.2508853184671199E-2</v>
      </c>
      <c r="K11" s="17">
        <v>3.3741312067695997E-2</v>
      </c>
      <c r="L11" s="17">
        <v>2.5473798835488198E-2</v>
      </c>
      <c r="M11" s="17"/>
      <c r="N11" s="17">
        <v>5.2970083914351297E-2</v>
      </c>
      <c r="O11" s="17">
        <v>3.2998384389862502E-2</v>
      </c>
      <c r="P11" s="17">
        <v>4.1288848560502099E-2</v>
      </c>
      <c r="Q11" s="17">
        <v>4.6712183140548501E-2</v>
      </c>
      <c r="R11" s="17"/>
      <c r="S11" s="17">
        <v>0.10357077797497299</v>
      </c>
      <c r="T11" s="17">
        <v>2.01567652282542E-2</v>
      </c>
      <c r="U11" s="17">
        <v>3.3086846632850997E-2</v>
      </c>
      <c r="V11" s="17">
        <v>3.9574667933055897E-2</v>
      </c>
      <c r="W11" s="17">
        <v>3.19817072367512E-2</v>
      </c>
      <c r="X11" s="17">
        <v>1.9089443298667699E-2</v>
      </c>
      <c r="Y11" s="17">
        <v>3.8397761055702098E-2</v>
      </c>
      <c r="Z11" s="17">
        <v>3.62000538507537E-2</v>
      </c>
      <c r="AA11" s="17">
        <v>3.4949454286121201E-2</v>
      </c>
      <c r="AB11" s="17">
        <v>2.6242951210318999E-2</v>
      </c>
      <c r="AC11" s="17">
        <v>3.4501335744872498E-2</v>
      </c>
      <c r="AD11" s="17">
        <v>0.12651188953728201</v>
      </c>
      <c r="AE11" s="17"/>
      <c r="AF11" s="17">
        <v>4.4256873454680101E-2</v>
      </c>
      <c r="AG11" s="17">
        <v>4.7340261600427598E-2</v>
      </c>
      <c r="AH11" s="17">
        <v>5.0558540409272303E-2</v>
      </c>
      <c r="AI11" s="17">
        <v>3.5283139328713901E-2</v>
      </c>
      <c r="AJ11" s="17">
        <v>3.9951962130698203E-2</v>
      </c>
      <c r="AK11" s="17"/>
      <c r="AL11" s="17">
        <v>5.3404975691710203E-2</v>
      </c>
      <c r="AM11" s="17">
        <v>4.0246199682842501E-2</v>
      </c>
      <c r="AN11" s="17">
        <v>4.6611219860821597E-2</v>
      </c>
      <c r="AO11" s="17"/>
      <c r="AP11" s="17">
        <v>3.1349439789403598E-2</v>
      </c>
      <c r="AQ11" s="17">
        <v>2.9782264760815198E-2</v>
      </c>
      <c r="AR11" s="17">
        <v>5.97983843501666E-2</v>
      </c>
      <c r="AS11" s="17">
        <v>5.8445516823738601E-2</v>
      </c>
      <c r="AT11" s="17">
        <v>0.11382722330688499</v>
      </c>
      <c r="AU11" s="17"/>
      <c r="AV11" s="17">
        <v>0</v>
      </c>
      <c r="AW11" s="17">
        <v>4.5782737040207001E-2</v>
      </c>
      <c r="AX11" s="17">
        <v>7.1241034635781103E-2</v>
      </c>
      <c r="AY11" s="17">
        <v>3.7118781043862702E-2</v>
      </c>
      <c r="AZ11" s="17">
        <v>2.2152964611186599E-2</v>
      </c>
      <c r="BA11" s="17">
        <v>6.4199936307777594E-2</v>
      </c>
      <c r="BB11" s="17">
        <v>5.9968090507447398E-2</v>
      </c>
      <c r="BC11" s="17">
        <v>4.5347242131668401E-2</v>
      </c>
      <c r="BD11" s="17">
        <v>1.9615123090461799E-2</v>
      </c>
      <c r="BE11" s="17">
        <v>2.4799059272001302E-2</v>
      </c>
      <c r="BF11" s="17">
        <v>4.8297833928256102E-2</v>
      </c>
      <c r="BG11" s="17">
        <v>3.0615537947633199E-2</v>
      </c>
      <c r="BH11" s="17">
        <v>3.7334639050038497E-2</v>
      </c>
      <c r="BI11" s="17">
        <v>0</v>
      </c>
      <c r="BJ11" s="17">
        <v>0</v>
      </c>
      <c r="BK11" s="17">
        <v>7.5037792871323103E-2</v>
      </c>
      <c r="BL11" s="17"/>
      <c r="BM11" s="17">
        <v>6.7272044739487002E-2</v>
      </c>
      <c r="BN11" s="17">
        <v>4.07003358370608E-2</v>
      </c>
      <c r="BO11" s="17">
        <v>2.77926545726488E-2</v>
      </c>
      <c r="BP11" s="17">
        <v>2.48530042667819E-2</v>
      </c>
      <c r="BQ11" s="17">
        <v>4.5507187862264903E-2</v>
      </c>
      <c r="BR11" s="17">
        <v>6.4582295627978903E-2</v>
      </c>
      <c r="BS11" s="17"/>
      <c r="BT11" s="17">
        <v>4.1073530294307999E-2</v>
      </c>
      <c r="BU11" s="17">
        <v>4.8741072893937101E-2</v>
      </c>
      <c r="BV11" s="17"/>
      <c r="BW11" s="17">
        <v>3.9383508386871401E-2</v>
      </c>
      <c r="BX11" s="17">
        <v>3.0092109424913499E-2</v>
      </c>
      <c r="BY11" s="17"/>
      <c r="BZ11" s="17">
        <v>3.3002786020046998E-2</v>
      </c>
      <c r="CA11" s="17">
        <v>8.5145815325438703E-2</v>
      </c>
      <c r="CB11" s="17">
        <v>7.1382195964612899E-2</v>
      </c>
      <c r="CC11" s="17"/>
      <c r="CD11" s="17">
        <v>2.95923307997604E-2</v>
      </c>
      <c r="CE11" s="17">
        <v>6.6068860139383706E-2</v>
      </c>
      <c r="CF11" s="17">
        <v>4.79630385787592E-2</v>
      </c>
      <c r="CG11" s="17"/>
      <c r="CH11" s="17">
        <v>3.201876433189E-2</v>
      </c>
      <c r="CI11" s="17">
        <v>7.5050125010359306E-2</v>
      </c>
      <c r="CJ11" s="17">
        <v>8.1692875956755104E-2</v>
      </c>
      <c r="CK11" s="17"/>
      <c r="CL11" s="17">
        <v>3.9349247680112998E-2</v>
      </c>
      <c r="CM11" s="17">
        <v>4.5897480217427303E-2</v>
      </c>
      <c r="CN11" s="17"/>
      <c r="CO11" s="17">
        <v>8.9140435234971102E-2</v>
      </c>
      <c r="CP11" s="17">
        <v>3.80093044627383E-2</v>
      </c>
      <c r="CQ11" s="17">
        <v>3.3079476298464201E-2</v>
      </c>
      <c r="CR11" s="17">
        <v>5.7692062232982101E-2</v>
      </c>
    </row>
    <row r="12" spans="2:96" x14ac:dyDescent="0.25">
      <c r="B12" s="18" t="s">
        <v>222</v>
      </c>
      <c r="C12" s="17">
        <v>0.11444056946725201</v>
      </c>
      <c r="D12" s="17">
        <v>0.126233259199343</v>
      </c>
      <c r="E12" s="17">
        <v>0.102347349888028</v>
      </c>
      <c r="F12" s="17"/>
      <c r="G12" s="17">
        <v>0.176436881828965</v>
      </c>
      <c r="H12" s="17">
        <v>0.11364122971479799</v>
      </c>
      <c r="I12" s="17">
        <v>8.5327106112467799E-2</v>
      </c>
      <c r="J12" s="17">
        <v>0.100457060933912</v>
      </c>
      <c r="K12" s="17">
        <v>0.118805216841228</v>
      </c>
      <c r="L12" s="17">
        <v>0.105947154651792</v>
      </c>
      <c r="M12" s="17"/>
      <c r="N12" s="17">
        <v>6.8807309265783198E-2</v>
      </c>
      <c r="O12" s="17">
        <v>0.133718140670219</v>
      </c>
      <c r="P12" s="17">
        <v>9.4406507124952299E-2</v>
      </c>
      <c r="Q12" s="17">
        <v>0.16245935234029699</v>
      </c>
      <c r="R12" s="17"/>
      <c r="S12" s="17">
        <v>0.14799956845273601</v>
      </c>
      <c r="T12" s="17">
        <v>0.168845437674497</v>
      </c>
      <c r="U12" s="17">
        <v>9.9611998213009298E-2</v>
      </c>
      <c r="V12" s="17">
        <v>0.12963344463742699</v>
      </c>
      <c r="W12" s="17">
        <v>9.9245679705278603E-2</v>
      </c>
      <c r="X12" s="17">
        <v>8.0453509978122603E-2</v>
      </c>
      <c r="Y12" s="17">
        <v>9.89604158972716E-2</v>
      </c>
      <c r="Z12" s="17">
        <v>0.103893793829204</v>
      </c>
      <c r="AA12" s="17">
        <v>9.8440484907511505E-2</v>
      </c>
      <c r="AB12" s="17">
        <v>0.100014899349123</v>
      </c>
      <c r="AC12" s="17">
        <v>3.8492882560098599E-2</v>
      </c>
      <c r="AD12" s="17">
        <v>0.137224865818563</v>
      </c>
      <c r="AE12" s="17"/>
      <c r="AF12" s="17">
        <v>9.6279394551508302E-2</v>
      </c>
      <c r="AG12" s="17">
        <v>0.13115463445577999</v>
      </c>
      <c r="AH12" s="17">
        <v>0.13656151917075199</v>
      </c>
      <c r="AI12" s="17">
        <v>0.160733196925052</v>
      </c>
      <c r="AJ12" s="17">
        <v>0.13693534291328599</v>
      </c>
      <c r="AK12" s="17"/>
      <c r="AL12" s="17">
        <v>0.106426446356731</v>
      </c>
      <c r="AM12" s="17">
        <v>0.123209434112846</v>
      </c>
      <c r="AN12" s="17">
        <v>0.14857093421068701</v>
      </c>
      <c r="AO12" s="17"/>
      <c r="AP12" s="17">
        <v>0.126913902159803</v>
      </c>
      <c r="AQ12" s="17">
        <v>0.13156755698929301</v>
      </c>
      <c r="AR12" s="17">
        <v>9.9290366218178897E-2</v>
      </c>
      <c r="AS12" s="17">
        <v>0.13058184181638199</v>
      </c>
      <c r="AT12" s="17">
        <v>9.6675667795936601E-2</v>
      </c>
      <c r="AU12" s="17"/>
      <c r="AV12" s="17">
        <v>0</v>
      </c>
      <c r="AW12" s="17">
        <v>0.23978660860789799</v>
      </c>
      <c r="AX12" s="17">
        <v>0.130037862239409</v>
      </c>
      <c r="AY12" s="17">
        <v>0.19432842761625199</v>
      </c>
      <c r="AZ12" s="17">
        <v>0.15776621132461399</v>
      </c>
      <c r="BA12" s="17">
        <v>0.120151597876876</v>
      </c>
      <c r="BB12" s="17">
        <v>9.3378646714371197E-2</v>
      </c>
      <c r="BC12" s="17">
        <v>0.131266269151701</v>
      </c>
      <c r="BD12" s="17">
        <v>5.9898234474114298E-2</v>
      </c>
      <c r="BE12" s="17">
        <v>7.2207657340239997E-2</v>
      </c>
      <c r="BF12" s="17">
        <v>8.6531104645664103E-2</v>
      </c>
      <c r="BG12" s="17">
        <v>0.126406866733585</v>
      </c>
      <c r="BH12" s="17">
        <v>2.65043381777448E-2</v>
      </c>
      <c r="BI12" s="17">
        <v>4.2962944686049401E-2</v>
      </c>
      <c r="BJ12" s="17">
        <v>3.1694093389182998E-2</v>
      </c>
      <c r="BK12" s="17">
        <v>0.116787383958288</v>
      </c>
      <c r="BL12" s="17"/>
      <c r="BM12" s="17">
        <v>0.142800815685761</v>
      </c>
      <c r="BN12" s="17">
        <v>0.116680570523233</v>
      </c>
      <c r="BO12" s="17">
        <v>0.105525128523569</v>
      </c>
      <c r="BP12" s="17">
        <v>0.107882600234371</v>
      </c>
      <c r="BQ12" s="17">
        <v>8.4459925594455504E-2</v>
      </c>
      <c r="BR12" s="17">
        <v>8.9419152301661198E-2</v>
      </c>
      <c r="BS12" s="17"/>
      <c r="BT12" s="17">
        <v>0.11524139880862599</v>
      </c>
      <c r="BU12" s="17">
        <v>0.117261614654343</v>
      </c>
      <c r="BV12" s="17"/>
      <c r="BW12" s="17">
        <v>0.11303299395798599</v>
      </c>
      <c r="BX12" s="17">
        <v>8.6309587695792195E-2</v>
      </c>
      <c r="BY12" s="17"/>
      <c r="BZ12" s="17">
        <v>0.10020506708634</v>
      </c>
      <c r="CA12" s="17">
        <v>0.190581542020097</v>
      </c>
      <c r="CB12" s="17">
        <v>0.14794879908898401</v>
      </c>
      <c r="CC12" s="17"/>
      <c r="CD12" s="17">
        <v>8.7089309548708693E-2</v>
      </c>
      <c r="CE12" s="17">
        <v>0.131794994620519</v>
      </c>
      <c r="CF12" s="17">
        <v>0.22981123903134301</v>
      </c>
      <c r="CG12" s="17"/>
      <c r="CH12" s="17">
        <v>0.102725779909158</v>
      </c>
      <c r="CI12" s="17">
        <v>0.136550853353051</v>
      </c>
      <c r="CJ12" s="17">
        <v>0.200027392735416</v>
      </c>
      <c r="CK12" s="17"/>
      <c r="CL12" s="17">
        <v>0.100132361707733</v>
      </c>
      <c r="CM12" s="17">
        <v>0.135720305454615</v>
      </c>
      <c r="CN12" s="17"/>
      <c r="CO12" s="17">
        <v>0.14774176851305701</v>
      </c>
      <c r="CP12" s="17">
        <v>0.118043445054701</v>
      </c>
      <c r="CQ12" s="17">
        <v>0.11755820748629001</v>
      </c>
      <c r="CR12" s="17">
        <v>8.9368015957144706E-2</v>
      </c>
    </row>
    <row r="13" spans="2:96" x14ac:dyDescent="0.25">
      <c r="B13" s="18" t="s">
        <v>223</v>
      </c>
      <c r="C13" s="17">
        <v>0.14833155718497301</v>
      </c>
      <c r="D13" s="17">
        <v>0.17000063305705801</v>
      </c>
      <c r="E13" s="17">
        <v>0.126850706638891</v>
      </c>
      <c r="F13" s="17"/>
      <c r="G13" s="17">
        <v>0.15096518214810301</v>
      </c>
      <c r="H13" s="17">
        <v>0.15246655697269801</v>
      </c>
      <c r="I13" s="17">
        <v>0.109278517099187</v>
      </c>
      <c r="J13" s="17">
        <v>0.17162569556219101</v>
      </c>
      <c r="K13" s="17">
        <v>0.159505649961939</v>
      </c>
      <c r="L13" s="17">
        <v>0.14845017286390899</v>
      </c>
      <c r="M13" s="17"/>
      <c r="N13" s="17">
        <v>0.111984511318198</v>
      </c>
      <c r="O13" s="17">
        <v>0.14526928056753899</v>
      </c>
      <c r="P13" s="17">
        <v>0.16225821962325401</v>
      </c>
      <c r="Q13" s="17">
        <v>0.18011370525008399</v>
      </c>
      <c r="R13" s="17"/>
      <c r="S13" s="17">
        <v>0.12857913153575301</v>
      </c>
      <c r="T13" s="17">
        <v>0.103748163625969</v>
      </c>
      <c r="U13" s="17">
        <v>0.178016015800327</v>
      </c>
      <c r="V13" s="17">
        <v>0.15021713348005</v>
      </c>
      <c r="W13" s="17">
        <v>0.15891663090132799</v>
      </c>
      <c r="X13" s="17">
        <v>0.14483656822234001</v>
      </c>
      <c r="Y13" s="17">
        <v>0.18961959093549799</v>
      </c>
      <c r="Z13" s="17">
        <v>0.191103718924787</v>
      </c>
      <c r="AA13" s="17">
        <v>0.143763159859497</v>
      </c>
      <c r="AB13" s="17">
        <v>0.139804536981739</v>
      </c>
      <c r="AC13" s="17">
        <v>0.13431542177192199</v>
      </c>
      <c r="AD13" s="17">
        <v>0.233752787712765</v>
      </c>
      <c r="AE13" s="17"/>
      <c r="AF13" s="17">
        <v>0.13505399276531599</v>
      </c>
      <c r="AG13" s="17">
        <v>0.14193127516981099</v>
      </c>
      <c r="AH13" s="17">
        <v>0.203118534276893</v>
      </c>
      <c r="AI13" s="17">
        <v>0.16770715678813999</v>
      </c>
      <c r="AJ13" s="17">
        <v>0.14496655388308799</v>
      </c>
      <c r="AK13" s="17"/>
      <c r="AL13" s="17">
        <v>0.13950269824088901</v>
      </c>
      <c r="AM13" s="17">
        <v>0.151984611684749</v>
      </c>
      <c r="AN13" s="17">
        <v>0.141773937601539</v>
      </c>
      <c r="AO13" s="17"/>
      <c r="AP13" s="17">
        <v>0.15730931169479301</v>
      </c>
      <c r="AQ13" s="17">
        <v>0.145454395643729</v>
      </c>
      <c r="AR13" s="17">
        <v>0.16302599478217999</v>
      </c>
      <c r="AS13" s="17">
        <v>0.12315370649474</v>
      </c>
      <c r="AT13" s="17">
        <v>2.8859752634094901E-2</v>
      </c>
      <c r="AU13" s="17"/>
      <c r="AV13" s="17">
        <v>0.44952382284023401</v>
      </c>
      <c r="AW13" s="17">
        <v>0.203981700286026</v>
      </c>
      <c r="AX13" s="17">
        <v>0.22307247773143901</v>
      </c>
      <c r="AY13" s="17">
        <v>0.17599706524927999</v>
      </c>
      <c r="AZ13" s="17">
        <v>0.181413324487262</v>
      </c>
      <c r="BA13" s="17">
        <v>0.15832921157151</v>
      </c>
      <c r="BB13" s="17">
        <v>0.156641529028857</v>
      </c>
      <c r="BC13" s="17">
        <v>0.117699400173207</v>
      </c>
      <c r="BD13" s="17">
        <v>0.20679528014854701</v>
      </c>
      <c r="BE13" s="17">
        <v>0.10962192608202601</v>
      </c>
      <c r="BF13" s="17">
        <v>0.102036775859717</v>
      </c>
      <c r="BG13" s="17">
        <v>0.105726924637048</v>
      </c>
      <c r="BH13" s="17">
        <v>0.15154692528135999</v>
      </c>
      <c r="BI13" s="17">
        <v>7.8292937044223507E-2</v>
      </c>
      <c r="BJ13" s="17">
        <v>4.7571582311665903E-2</v>
      </c>
      <c r="BK13" s="17">
        <v>8.7441457108858894E-2</v>
      </c>
      <c r="BL13" s="17"/>
      <c r="BM13" s="17">
        <v>0.16253482860839599</v>
      </c>
      <c r="BN13" s="17">
        <v>0.15466745468036699</v>
      </c>
      <c r="BO13" s="17">
        <v>0.179860619957768</v>
      </c>
      <c r="BP13" s="17">
        <v>0.105658557152807</v>
      </c>
      <c r="BQ13" s="17">
        <v>0.14827593920104401</v>
      </c>
      <c r="BR13" s="17">
        <v>0.12944497602270799</v>
      </c>
      <c r="BS13" s="17"/>
      <c r="BT13" s="17">
        <v>0.149886151990031</v>
      </c>
      <c r="BU13" s="17">
        <v>0.14602927054923101</v>
      </c>
      <c r="BV13" s="17"/>
      <c r="BW13" s="17">
        <v>0.16307519714289101</v>
      </c>
      <c r="BX13" s="17">
        <v>0.133513101298113</v>
      </c>
      <c r="BY13" s="17"/>
      <c r="BZ13" s="17">
        <v>0.14701692515117801</v>
      </c>
      <c r="CA13" s="17">
        <v>0.164659841270407</v>
      </c>
      <c r="CB13" s="17">
        <v>0.11291747840069601</v>
      </c>
      <c r="CC13" s="17"/>
      <c r="CD13" s="17">
        <v>0.14676718361705901</v>
      </c>
      <c r="CE13" s="17">
        <v>0.14008089895607401</v>
      </c>
      <c r="CF13" s="17">
        <v>0.14902343308570901</v>
      </c>
      <c r="CG13" s="17"/>
      <c r="CH13" s="17">
        <v>0.150365835894268</v>
      </c>
      <c r="CI13" s="17">
        <v>0.16224700382858601</v>
      </c>
      <c r="CJ13" s="17">
        <v>0.14125411243531</v>
      </c>
      <c r="CK13" s="17"/>
      <c r="CL13" s="17">
        <v>0.139308675961895</v>
      </c>
      <c r="CM13" s="17">
        <v>0.160382848825806</v>
      </c>
      <c r="CN13" s="17"/>
      <c r="CO13" s="17">
        <v>0.105879878792095</v>
      </c>
      <c r="CP13" s="17">
        <v>0.148629271498289</v>
      </c>
      <c r="CQ13" s="17">
        <v>0.157762224439462</v>
      </c>
      <c r="CR13" s="17">
        <v>0.14494742365699501</v>
      </c>
    </row>
    <row r="14" spans="2:96" x14ac:dyDescent="0.25">
      <c r="B14" s="18" t="s">
        <v>224</v>
      </c>
      <c r="C14" s="17">
        <v>0.28903758167928301</v>
      </c>
      <c r="D14" s="17">
        <v>0.28578430915652298</v>
      </c>
      <c r="E14" s="17">
        <v>0.29274896601154599</v>
      </c>
      <c r="F14" s="17"/>
      <c r="G14" s="17">
        <v>0.22563246419037999</v>
      </c>
      <c r="H14" s="17">
        <v>0.29909712136331501</v>
      </c>
      <c r="I14" s="17">
        <v>0.31372478896156297</v>
      </c>
      <c r="J14" s="17">
        <v>0.251146011716469</v>
      </c>
      <c r="K14" s="17">
        <v>0.30247194686865803</v>
      </c>
      <c r="L14" s="17">
        <v>0.32484541408110901</v>
      </c>
      <c r="M14" s="17"/>
      <c r="N14" s="17">
        <v>0.28472172231333698</v>
      </c>
      <c r="O14" s="17">
        <v>0.30341357450093598</v>
      </c>
      <c r="P14" s="17">
        <v>0.28231434833594798</v>
      </c>
      <c r="Q14" s="17">
        <v>0.28354845099021497</v>
      </c>
      <c r="R14" s="17"/>
      <c r="S14" s="17">
        <v>0.24954449301180101</v>
      </c>
      <c r="T14" s="17">
        <v>0.313088815190528</v>
      </c>
      <c r="U14" s="17">
        <v>0.321935609009117</v>
      </c>
      <c r="V14" s="17">
        <v>0.30550985883575799</v>
      </c>
      <c r="W14" s="17">
        <v>0.283223273040761</v>
      </c>
      <c r="X14" s="17">
        <v>0.27669396365119697</v>
      </c>
      <c r="Y14" s="17">
        <v>0.31151392652954601</v>
      </c>
      <c r="Z14" s="17">
        <v>0.29054902024440998</v>
      </c>
      <c r="AA14" s="17">
        <v>0.28993318164704002</v>
      </c>
      <c r="AB14" s="17">
        <v>0.26724323461516297</v>
      </c>
      <c r="AC14" s="17">
        <v>0.30689484575492099</v>
      </c>
      <c r="AD14" s="17">
        <v>0.25220451692130302</v>
      </c>
      <c r="AE14" s="17"/>
      <c r="AF14" s="17">
        <v>0.28855324187744402</v>
      </c>
      <c r="AG14" s="17">
        <v>0.28534382704459299</v>
      </c>
      <c r="AH14" s="17">
        <v>0.260594256168316</v>
      </c>
      <c r="AI14" s="17">
        <v>0.23986488776794901</v>
      </c>
      <c r="AJ14" s="17">
        <v>0.33450330185810201</v>
      </c>
      <c r="AK14" s="17"/>
      <c r="AL14" s="17">
        <v>0.27483632073609998</v>
      </c>
      <c r="AM14" s="17">
        <v>0.28223765348236002</v>
      </c>
      <c r="AN14" s="17">
        <v>0.30946879367173702</v>
      </c>
      <c r="AO14" s="17"/>
      <c r="AP14" s="17">
        <v>0.32194961676225298</v>
      </c>
      <c r="AQ14" s="17">
        <v>0.28452789994566102</v>
      </c>
      <c r="AR14" s="17">
        <v>0.24198517738879299</v>
      </c>
      <c r="AS14" s="17">
        <v>0.32317550543490797</v>
      </c>
      <c r="AT14" s="17">
        <v>0.249347470131138</v>
      </c>
      <c r="AU14" s="17"/>
      <c r="AV14" s="17">
        <v>0.15759437761936301</v>
      </c>
      <c r="AW14" s="17">
        <v>0.24366426075903899</v>
      </c>
      <c r="AX14" s="17">
        <v>0.30453598103917301</v>
      </c>
      <c r="AY14" s="17">
        <v>0.238429417813598</v>
      </c>
      <c r="AZ14" s="17">
        <v>0.28016282681402199</v>
      </c>
      <c r="BA14" s="17">
        <v>0.30609208296023399</v>
      </c>
      <c r="BB14" s="17">
        <v>0.35869763420065198</v>
      </c>
      <c r="BC14" s="17">
        <v>0.27771897413146102</v>
      </c>
      <c r="BD14" s="17">
        <v>0.299094036925452</v>
      </c>
      <c r="BE14" s="17">
        <v>0.32049745437937999</v>
      </c>
      <c r="BF14" s="17">
        <v>0.316372331328094</v>
      </c>
      <c r="BG14" s="17">
        <v>0.19914737998977899</v>
      </c>
      <c r="BH14" s="17">
        <v>0.24941005051280399</v>
      </c>
      <c r="BI14" s="17">
        <v>0.35403120824956402</v>
      </c>
      <c r="BJ14" s="17">
        <v>0.33324541639189798</v>
      </c>
      <c r="BK14" s="17">
        <v>0.169407480472891</v>
      </c>
      <c r="BL14" s="17"/>
      <c r="BM14" s="17">
        <v>0.29166265097928401</v>
      </c>
      <c r="BN14" s="17">
        <v>0.25937013048199498</v>
      </c>
      <c r="BO14" s="17">
        <v>0.280270945120285</v>
      </c>
      <c r="BP14" s="17">
        <v>0.33204135610320901</v>
      </c>
      <c r="BQ14" s="17">
        <v>0.29226508271455998</v>
      </c>
      <c r="BR14" s="17">
        <v>0.29755147574652802</v>
      </c>
      <c r="BS14" s="17"/>
      <c r="BT14" s="17">
        <v>0.299209844989406</v>
      </c>
      <c r="BU14" s="17">
        <v>0.27559539149239198</v>
      </c>
      <c r="BV14" s="17"/>
      <c r="BW14" s="17">
        <v>0.28155508953092301</v>
      </c>
      <c r="BX14" s="17">
        <v>0.306209263952269</v>
      </c>
      <c r="BY14" s="17"/>
      <c r="BZ14" s="17">
        <v>0.293014745241376</v>
      </c>
      <c r="CA14" s="17">
        <v>0.27506199760445599</v>
      </c>
      <c r="CB14" s="17">
        <v>0.25283204080940602</v>
      </c>
      <c r="CC14" s="17"/>
      <c r="CD14" s="17">
        <v>0.29442323210250998</v>
      </c>
      <c r="CE14" s="17">
        <v>0.29242073940961999</v>
      </c>
      <c r="CF14" s="17">
        <v>0.218921555115659</v>
      </c>
      <c r="CG14" s="17"/>
      <c r="CH14" s="17">
        <v>0.293714318303535</v>
      </c>
      <c r="CI14" s="17">
        <v>0.29170795237899599</v>
      </c>
      <c r="CJ14" s="17">
        <v>0.24140279403242099</v>
      </c>
      <c r="CK14" s="17"/>
      <c r="CL14" s="17">
        <v>0.30248762758995601</v>
      </c>
      <c r="CM14" s="17">
        <v>0.278504619140375</v>
      </c>
      <c r="CN14" s="17"/>
      <c r="CO14" s="17">
        <v>0.26007883295356998</v>
      </c>
      <c r="CP14" s="17">
        <v>0.28713945235899202</v>
      </c>
      <c r="CQ14" s="17">
        <v>0.30430454598901302</v>
      </c>
      <c r="CR14" s="17">
        <v>0.27361160976239002</v>
      </c>
    </row>
    <row r="15" spans="2:96" x14ac:dyDescent="0.25">
      <c r="B15" s="18" t="s">
        <v>225</v>
      </c>
      <c r="C15" s="17">
        <v>0.18577835421980901</v>
      </c>
      <c r="D15" s="17">
        <v>0.166965703189286</v>
      </c>
      <c r="E15" s="17">
        <v>0.20415619707843999</v>
      </c>
      <c r="F15" s="17"/>
      <c r="G15" s="17">
        <v>0.109280811664831</v>
      </c>
      <c r="H15" s="17">
        <v>0.183531901707463</v>
      </c>
      <c r="I15" s="17">
        <v>0.23824176900437199</v>
      </c>
      <c r="J15" s="17">
        <v>0.20072225474956401</v>
      </c>
      <c r="K15" s="17">
        <v>0.176947209527542</v>
      </c>
      <c r="L15" s="17">
        <v>0.189646281185119</v>
      </c>
      <c r="M15" s="17"/>
      <c r="N15" s="17">
        <v>0.20432676893777699</v>
      </c>
      <c r="O15" s="17">
        <v>0.185872749724974</v>
      </c>
      <c r="P15" s="17">
        <v>0.18481402732462701</v>
      </c>
      <c r="Q15" s="17">
        <v>0.161891265930524</v>
      </c>
      <c r="R15" s="17"/>
      <c r="S15" s="17">
        <v>0.15570689330594401</v>
      </c>
      <c r="T15" s="17">
        <v>0.175705307668198</v>
      </c>
      <c r="U15" s="17">
        <v>0.19645948733625901</v>
      </c>
      <c r="V15" s="17">
        <v>0.211773482934837</v>
      </c>
      <c r="W15" s="17">
        <v>0.19126130403112601</v>
      </c>
      <c r="X15" s="17">
        <v>0.229409005657635</v>
      </c>
      <c r="Y15" s="17">
        <v>0.19161259950113799</v>
      </c>
      <c r="Z15" s="17">
        <v>0.196820405983266</v>
      </c>
      <c r="AA15" s="17">
        <v>0.20631901227274799</v>
      </c>
      <c r="AB15" s="17">
        <v>0.151118155697824</v>
      </c>
      <c r="AC15" s="17">
        <v>0.210885771002362</v>
      </c>
      <c r="AD15" s="17">
        <v>7.5918651363869896E-2</v>
      </c>
      <c r="AE15" s="17"/>
      <c r="AF15" s="17">
        <v>0.21613256532203101</v>
      </c>
      <c r="AG15" s="17">
        <v>0.187245612424912</v>
      </c>
      <c r="AH15" s="17">
        <v>0.166173630786805</v>
      </c>
      <c r="AI15" s="17">
        <v>3.6625910566422802E-2</v>
      </c>
      <c r="AJ15" s="17">
        <v>0.14142014473601799</v>
      </c>
      <c r="AK15" s="17"/>
      <c r="AL15" s="17">
        <v>0.189046319938659</v>
      </c>
      <c r="AM15" s="17">
        <v>0.20429777828808901</v>
      </c>
      <c r="AN15" s="17">
        <v>0.15009995837359</v>
      </c>
      <c r="AO15" s="17"/>
      <c r="AP15" s="17">
        <v>0.18842724775341299</v>
      </c>
      <c r="AQ15" s="17">
        <v>0.189060932126658</v>
      </c>
      <c r="AR15" s="17">
        <v>0.18259292426533599</v>
      </c>
      <c r="AS15" s="17">
        <v>0.13096153527280899</v>
      </c>
      <c r="AT15" s="17">
        <v>0.14544496305239499</v>
      </c>
      <c r="AU15" s="17"/>
      <c r="AV15" s="17">
        <v>0</v>
      </c>
      <c r="AW15" s="17">
        <v>0.102382025645452</v>
      </c>
      <c r="AX15" s="17">
        <v>0.11501622793209799</v>
      </c>
      <c r="AY15" s="17">
        <v>0.16603262665787899</v>
      </c>
      <c r="AZ15" s="17">
        <v>0.196945076264289</v>
      </c>
      <c r="BA15" s="17">
        <v>0.20665953624560701</v>
      </c>
      <c r="BB15" s="17">
        <v>0.169735965553032</v>
      </c>
      <c r="BC15" s="17">
        <v>0.23730133420730301</v>
      </c>
      <c r="BD15" s="17">
        <v>0.18297621205936801</v>
      </c>
      <c r="BE15" s="17">
        <v>0.18394632407283801</v>
      </c>
      <c r="BF15" s="17">
        <v>0.23434804270991799</v>
      </c>
      <c r="BG15" s="17">
        <v>0.25421014489063398</v>
      </c>
      <c r="BH15" s="17">
        <v>0.170916962542912</v>
      </c>
      <c r="BI15" s="17">
        <v>0.26409016490995602</v>
      </c>
      <c r="BJ15" s="17">
        <v>0.23165704107065799</v>
      </c>
      <c r="BK15" s="17">
        <v>0.13235764641339501</v>
      </c>
      <c r="BL15" s="17"/>
      <c r="BM15" s="17">
        <v>0.112554880324352</v>
      </c>
      <c r="BN15" s="17">
        <v>0.19859257992623999</v>
      </c>
      <c r="BO15" s="17">
        <v>0.21988383139756701</v>
      </c>
      <c r="BP15" s="17">
        <v>0.22383198574201099</v>
      </c>
      <c r="BQ15" s="17">
        <v>0.202031907898017</v>
      </c>
      <c r="BR15" s="17">
        <v>0.16341736482039401</v>
      </c>
      <c r="BS15" s="17"/>
      <c r="BT15" s="17">
        <v>0.19943724172299501</v>
      </c>
      <c r="BU15" s="17">
        <v>0.17044135013456299</v>
      </c>
      <c r="BV15" s="17"/>
      <c r="BW15" s="17">
        <v>0.193116385133067</v>
      </c>
      <c r="BX15" s="17">
        <v>0.21051371249768699</v>
      </c>
      <c r="BY15" s="17"/>
      <c r="BZ15" s="17">
        <v>0.20243938601106801</v>
      </c>
      <c r="CA15" s="17">
        <v>0.120174150671918</v>
      </c>
      <c r="CB15" s="17">
        <v>0.117209098586171</v>
      </c>
      <c r="CC15" s="17"/>
      <c r="CD15" s="17">
        <v>0.209690238326215</v>
      </c>
      <c r="CE15" s="17">
        <v>0.13242630132118499</v>
      </c>
      <c r="CF15" s="17">
        <v>0.17642472073506099</v>
      </c>
      <c r="CG15" s="17"/>
      <c r="CH15" s="17">
        <v>0.19959038761084699</v>
      </c>
      <c r="CI15" s="17">
        <v>0.145142365687883</v>
      </c>
      <c r="CJ15" s="17">
        <v>0.16383214215939601</v>
      </c>
      <c r="CK15" s="17"/>
      <c r="CL15" s="17">
        <v>0.20336224600480399</v>
      </c>
      <c r="CM15" s="17">
        <v>0.17094234956930099</v>
      </c>
      <c r="CN15" s="17"/>
      <c r="CO15" s="17">
        <v>0.164559795965281</v>
      </c>
      <c r="CP15" s="17">
        <v>0.17105250997732799</v>
      </c>
      <c r="CQ15" s="17">
        <v>0.196541930845962</v>
      </c>
      <c r="CR15" s="17">
        <v>0.20078133557686101</v>
      </c>
    </row>
    <row r="16" spans="2:96" x14ac:dyDescent="0.25">
      <c r="B16" s="18" t="s">
        <v>226</v>
      </c>
      <c r="C16" s="17">
        <v>8.6990907850432994E-2</v>
      </c>
      <c r="D16" s="17">
        <v>8.42346848939452E-2</v>
      </c>
      <c r="E16" s="17">
        <v>9.0158304571425901E-2</v>
      </c>
      <c r="F16" s="17"/>
      <c r="G16" s="17">
        <v>7.2624598411945906E-2</v>
      </c>
      <c r="H16" s="17">
        <v>0.10650906079858199</v>
      </c>
      <c r="I16" s="17">
        <v>8.7767658686249903E-2</v>
      </c>
      <c r="J16" s="17">
        <v>0.109219906356536</v>
      </c>
      <c r="K16" s="17">
        <v>5.8078351365879001E-2</v>
      </c>
      <c r="L16" s="17">
        <v>8.1297373710409501E-2</v>
      </c>
      <c r="M16" s="17"/>
      <c r="N16" s="17">
        <v>0.108946044589744</v>
      </c>
      <c r="O16" s="17">
        <v>8.6135819627948598E-2</v>
      </c>
      <c r="P16" s="17">
        <v>0.104854656995563</v>
      </c>
      <c r="Q16" s="17">
        <v>4.9468881273125397E-2</v>
      </c>
      <c r="R16" s="17"/>
      <c r="S16" s="17">
        <v>6.5695128902156397E-2</v>
      </c>
      <c r="T16" s="17">
        <v>8.3798415001964402E-2</v>
      </c>
      <c r="U16" s="17">
        <v>5.1386771439580398E-2</v>
      </c>
      <c r="V16" s="17">
        <v>6.3662836982232504E-2</v>
      </c>
      <c r="W16" s="17">
        <v>9.5926118959909101E-2</v>
      </c>
      <c r="X16" s="17">
        <v>0.11979737232793899</v>
      </c>
      <c r="Y16" s="17">
        <v>7.8102544523094702E-2</v>
      </c>
      <c r="Z16" s="17">
        <v>0.117321748498925</v>
      </c>
      <c r="AA16" s="17">
        <v>6.9309700080617001E-2</v>
      </c>
      <c r="AB16" s="17">
        <v>0.13155449171842201</v>
      </c>
      <c r="AC16" s="17">
        <v>0.136423275144333</v>
      </c>
      <c r="AD16" s="17">
        <v>7.8341465940947902E-2</v>
      </c>
      <c r="AE16" s="17"/>
      <c r="AF16" s="17">
        <v>9.3329513527954294E-2</v>
      </c>
      <c r="AG16" s="17">
        <v>7.9908356493366695E-2</v>
      </c>
      <c r="AH16" s="17">
        <v>7.7293491971069203E-2</v>
      </c>
      <c r="AI16" s="17">
        <v>0.11809846926895699</v>
      </c>
      <c r="AJ16" s="17">
        <v>7.4806150748590206E-2</v>
      </c>
      <c r="AK16" s="17"/>
      <c r="AL16" s="17">
        <v>8.8466670458539301E-2</v>
      </c>
      <c r="AM16" s="17">
        <v>8.7494529483078703E-2</v>
      </c>
      <c r="AN16" s="17">
        <v>8.2798692532457599E-2</v>
      </c>
      <c r="AO16" s="17"/>
      <c r="AP16" s="17">
        <v>6.8400765895237706E-2</v>
      </c>
      <c r="AQ16" s="17">
        <v>9.7562556019029897E-2</v>
      </c>
      <c r="AR16" s="17">
        <v>9.9815282486418203E-2</v>
      </c>
      <c r="AS16" s="17">
        <v>7.5512842862400995E-2</v>
      </c>
      <c r="AT16" s="17">
        <v>0.14985118059247399</v>
      </c>
      <c r="AU16" s="17"/>
      <c r="AV16" s="17">
        <v>0</v>
      </c>
      <c r="AW16" s="17">
        <v>1.32101648612732E-2</v>
      </c>
      <c r="AX16" s="17">
        <v>2.4864392875085801E-2</v>
      </c>
      <c r="AY16" s="17">
        <v>0.104551758441892</v>
      </c>
      <c r="AZ16" s="17">
        <v>7.3772962676998399E-2</v>
      </c>
      <c r="BA16" s="17">
        <v>7.2236426462310793E-2</v>
      </c>
      <c r="BB16" s="17">
        <v>6.4728165359690504E-2</v>
      </c>
      <c r="BC16" s="17">
        <v>8.7111155947480701E-2</v>
      </c>
      <c r="BD16" s="17">
        <v>9.4955343014203705E-2</v>
      </c>
      <c r="BE16" s="17">
        <v>0.10128791195629901</v>
      </c>
      <c r="BF16" s="17">
        <v>9.3700416852975504E-2</v>
      </c>
      <c r="BG16" s="17">
        <v>0.16183911996457201</v>
      </c>
      <c r="BH16" s="17">
        <v>0.13825041969639101</v>
      </c>
      <c r="BI16" s="17">
        <v>7.9434159828269693E-2</v>
      </c>
      <c r="BJ16" s="17">
        <v>0.167864044010717</v>
      </c>
      <c r="BK16" s="17">
        <v>0.19820574370573299</v>
      </c>
      <c r="BL16" s="17"/>
      <c r="BM16" s="17">
        <v>8.6925812211495798E-2</v>
      </c>
      <c r="BN16" s="17">
        <v>0.102222096886753</v>
      </c>
      <c r="BO16" s="17">
        <v>5.7370299588009897E-2</v>
      </c>
      <c r="BP16" s="17">
        <v>7.8092444823876603E-2</v>
      </c>
      <c r="BQ16" s="17">
        <v>8.2366415165404799E-2</v>
      </c>
      <c r="BR16" s="17">
        <v>0.122174487242956</v>
      </c>
      <c r="BS16" s="17"/>
      <c r="BT16" s="17">
        <v>8.8526763414772794E-2</v>
      </c>
      <c r="BU16" s="17">
        <v>8.3501070193244695E-2</v>
      </c>
      <c r="BV16" s="17"/>
      <c r="BW16" s="17">
        <v>7.4457832605599295E-2</v>
      </c>
      <c r="BX16" s="17">
        <v>0.11897632517899601</v>
      </c>
      <c r="BY16" s="17"/>
      <c r="BZ16" s="17">
        <v>9.41783419525654E-2</v>
      </c>
      <c r="CA16" s="17">
        <v>3.79210479048556E-2</v>
      </c>
      <c r="CB16" s="17">
        <v>0.13941693511057801</v>
      </c>
      <c r="CC16" s="17"/>
      <c r="CD16" s="17">
        <v>9.8911763731986305E-2</v>
      </c>
      <c r="CE16" s="17">
        <v>0.106511842256149</v>
      </c>
      <c r="CF16" s="17">
        <v>6.0321536434226997E-2</v>
      </c>
      <c r="CG16" s="17"/>
      <c r="CH16" s="17">
        <v>9.1618254128452897E-2</v>
      </c>
      <c r="CI16" s="17">
        <v>7.5477123571191004E-2</v>
      </c>
      <c r="CJ16" s="17">
        <v>4.8495282405794697E-2</v>
      </c>
      <c r="CK16" s="17"/>
      <c r="CL16" s="17">
        <v>9.1369459938076603E-2</v>
      </c>
      <c r="CM16" s="17">
        <v>8.4755142426932203E-2</v>
      </c>
      <c r="CN16" s="17"/>
      <c r="CO16" s="17">
        <v>9.3396279994167705E-2</v>
      </c>
      <c r="CP16" s="17">
        <v>9.1432790978064601E-2</v>
      </c>
      <c r="CQ16" s="17">
        <v>7.95761115322699E-2</v>
      </c>
      <c r="CR16" s="17">
        <v>9.0547696483534501E-2</v>
      </c>
    </row>
    <row r="17" spans="2:96" x14ac:dyDescent="0.25">
      <c r="B17" s="18" t="s">
        <v>227</v>
      </c>
      <c r="C17" s="17">
        <v>4.0940904661339102E-2</v>
      </c>
      <c r="D17" s="17">
        <v>4.1290004437590899E-2</v>
      </c>
      <c r="E17" s="17">
        <v>4.0819701317833197E-2</v>
      </c>
      <c r="F17" s="17"/>
      <c r="G17" s="17">
        <v>5.1749795749226397E-2</v>
      </c>
      <c r="H17" s="17">
        <v>2.34956363201278E-2</v>
      </c>
      <c r="I17" s="17">
        <v>3.4736937044560302E-2</v>
      </c>
      <c r="J17" s="17">
        <v>3.55850511453999E-2</v>
      </c>
      <c r="K17" s="17">
        <v>4.8958682704398203E-2</v>
      </c>
      <c r="L17" s="17">
        <v>5.2020342718350501E-2</v>
      </c>
      <c r="M17" s="17"/>
      <c r="N17" s="17">
        <v>5.4222759118093398E-2</v>
      </c>
      <c r="O17" s="17">
        <v>2.9210980643317799E-2</v>
      </c>
      <c r="P17" s="17">
        <v>4.4886967888287499E-2</v>
      </c>
      <c r="Q17" s="17">
        <v>3.5789365004166698E-2</v>
      </c>
      <c r="R17" s="17"/>
      <c r="S17" s="17">
        <v>3.2749710664244099E-2</v>
      </c>
      <c r="T17" s="17">
        <v>3.2872719629262699E-2</v>
      </c>
      <c r="U17" s="17">
        <v>2.4264247407091401E-2</v>
      </c>
      <c r="V17" s="17">
        <v>3.9257478227572203E-2</v>
      </c>
      <c r="W17" s="17">
        <v>2.9141665948340702E-2</v>
      </c>
      <c r="X17" s="17">
        <v>3.4660215654128697E-2</v>
      </c>
      <c r="Y17" s="17">
        <v>5.7311379881134598E-2</v>
      </c>
      <c r="Z17" s="17">
        <v>1.32060273576058E-2</v>
      </c>
      <c r="AA17" s="17">
        <v>6.3886650267670195E-2</v>
      </c>
      <c r="AB17" s="17">
        <v>7.2137605156224499E-2</v>
      </c>
      <c r="AC17" s="17">
        <v>3.49336539507622E-2</v>
      </c>
      <c r="AD17" s="17">
        <v>3.5419324810997403E-2</v>
      </c>
      <c r="AE17" s="17"/>
      <c r="AF17" s="17">
        <v>3.1918990204048502E-2</v>
      </c>
      <c r="AG17" s="17">
        <v>4.0374028879583398E-2</v>
      </c>
      <c r="AH17" s="17">
        <v>6.2071895498658297E-2</v>
      </c>
      <c r="AI17" s="17">
        <v>8.1426737671427704E-2</v>
      </c>
      <c r="AJ17" s="17">
        <v>3.3260882249570099E-2</v>
      </c>
      <c r="AK17" s="17"/>
      <c r="AL17" s="17">
        <v>4.2917831283239199E-2</v>
      </c>
      <c r="AM17" s="17">
        <v>3.8892544940324097E-2</v>
      </c>
      <c r="AN17" s="17">
        <v>4.9878546812802099E-2</v>
      </c>
      <c r="AO17" s="17"/>
      <c r="AP17" s="17">
        <v>4.4746190245309701E-2</v>
      </c>
      <c r="AQ17" s="17">
        <v>2.76854465065864E-2</v>
      </c>
      <c r="AR17" s="17">
        <v>4.3748458244083001E-2</v>
      </c>
      <c r="AS17" s="17">
        <v>6.0512104863476503E-2</v>
      </c>
      <c r="AT17" s="17">
        <v>3.2851022895796403E-2</v>
      </c>
      <c r="AU17" s="17"/>
      <c r="AV17" s="17">
        <v>0</v>
      </c>
      <c r="AW17" s="17">
        <v>1.25447269103733E-2</v>
      </c>
      <c r="AX17" s="17">
        <v>5.3168192105590303E-2</v>
      </c>
      <c r="AY17" s="17">
        <v>4.59977650478385E-2</v>
      </c>
      <c r="AZ17" s="17">
        <v>1.6671780214791099E-2</v>
      </c>
      <c r="BA17" s="17">
        <v>3.1621773375139897E-2</v>
      </c>
      <c r="BB17" s="17">
        <v>4.4965516883003598E-2</v>
      </c>
      <c r="BC17" s="17">
        <v>3.2256728293421098E-2</v>
      </c>
      <c r="BD17" s="17">
        <v>7.6434484245167106E-2</v>
      </c>
      <c r="BE17" s="17">
        <v>4.1963410821130399E-2</v>
      </c>
      <c r="BF17" s="17">
        <v>2.1448155758358001E-2</v>
      </c>
      <c r="BG17" s="17">
        <v>5.0656046828697301E-2</v>
      </c>
      <c r="BH17" s="17">
        <v>7.6582482730691404E-2</v>
      </c>
      <c r="BI17" s="17">
        <v>6.02960720351714E-2</v>
      </c>
      <c r="BJ17" s="17">
        <v>1.8519021956402499E-2</v>
      </c>
      <c r="BK17" s="17">
        <v>8.1381583477750097E-2</v>
      </c>
      <c r="BL17" s="17"/>
      <c r="BM17" s="17">
        <v>4.63084940379326E-2</v>
      </c>
      <c r="BN17" s="17">
        <v>4.3932644936651402E-2</v>
      </c>
      <c r="BO17" s="17">
        <v>3.3945851946149297E-2</v>
      </c>
      <c r="BP17" s="17">
        <v>3.7739118982804201E-2</v>
      </c>
      <c r="BQ17" s="17">
        <v>3.77061887014336E-2</v>
      </c>
      <c r="BR17" s="17">
        <v>3.8666081126820302E-2</v>
      </c>
      <c r="BS17" s="17"/>
      <c r="BT17" s="17">
        <v>4.1918381454103697E-2</v>
      </c>
      <c r="BU17" s="17">
        <v>4.0910816250671098E-2</v>
      </c>
      <c r="BV17" s="17"/>
      <c r="BW17" s="17">
        <v>4.2839368567344598E-2</v>
      </c>
      <c r="BX17" s="17">
        <v>4.4563941280238203E-2</v>
      </c>
      <c r="BY17" s="17"/>
      <c r="BZ17" s="17">
        <v>4.1963441874181301E-2</v>
      </c>
      <c r="CA17" s="17">
        <v>3.0327486797453999E-2</v>
      </c>
      <c r="CB17" s="17">
        <v>3.8910669715276E-2</v>
      </c>
      <c r="CC17" s="17"/>
      <c r="CD17" s="17">
        <v>3.9243161082985298E-2</v>
      </c>
      <c r="CE17" s="17">
        <v>5.7765706628209297E-2</v>
      </c>
      <c r="CF17" s="17">
        <v>5.12511683838133E-2</v>
      </c>
      <c r="CG17" s="17"/>
      <c r="CH17" s="17">
        <v>3.8494089672304499E-2</v>
      </c>
      <c r="CI17" s="17">
        <v>5.0998150225115502E-2</v>
      </c>
      <c r="CJ17" s="17">
        <v>3.7599378029768503E-2</v>
      </c>
      <c r="CK17" s="17"/>
      <c r="CL17" s="17">
        <v>4.1575560511042498E-2</v>
      </c>
      <c r="CM17" s="17">
        <v>3.9614387105279397E-2</v>
      </c>
      <c r="CN17" s="17"/>
      <c r="CO17" s="17">
        <v>3.4353324067235798E-2</v>
      </c>
      <c r="CP17" s="17">
        <v>4.8319425046088001E-2</v>
      </c>
      <c r="CQ17" s="17">
        <v>3.3269657924219202E-2</v>
      </c>
      <c r="CR17" s="17">
        <v>4.41192185491193E-2</v>
      </c>
    </row>
    <row r="18" spans="2:96" x14ac:dyDescent="0.25">
      <c r="B18" s="18" t="s">
        <v>228</v>
      </c>
      <c r="C18" s="17">
        <v>2.82619171499849E-2</v>
      </c>
      <c r="D18" s="17">
        <v>2.89194944697433E-2</v>
      </c>
      <c r="E18" s="17">
        <v>2.6683398417040399E-2</v>
      </c>
      <c r="F18" s="17"/>
      <c r="G18" s="17">
        <v>1.27617480301615E-2</v>
      </c>
      <c r="H18" s="17">
        <v>3.0832232075104601E-2</v>
      </c>
      <c r="I18" s="17">
        <v>3.7267874053359101E-2</v>
      </c>
      <c r="J18" s="17">
        <v>4.9103085176907202E-2</v>
      </c>
      <c r="K18" s="17">
        <v>2.6523838270260801E-2</v>
      </c>
      <c r="L18" s="17">
        <v>1.33279620014664E-2</v>
      </c>
      <c r="M18" s="17"/>
      <c r="N18" s="17">
        <v>3.2171635521258297E-2</v>
      </c>
      <c r="O18" s="17">
        <v>2.6894464769823701E-2</v>
      </c>
      <c r="P18" s="17">
        <v>2.5190770411870601E-2</v>
      </c>
      <c r="Q18" s="17">
        <v>2.84702512810318E-2</v>
      </c>
      <c r="R18" s="17"/>
      <c r="S18" s="17">
        <v>3.0580888782940598E-2</v>
      </c>
      <c r="T18" s="17">
        <v>2.47648615842311E-2</v>
      </c>
      <c r="U18" s="17">
        <v>1.19117470871837E-2</v>
      </c>
      <c r="V18" s="17">
        <v>3.3102394867717801E-2</v>
      </c>
      <c r="W18" s="17">
        <v>3.1748634360607798E-2</v>
      </c>
      <c r="X18" s="17">
        <v>2.7670154863214801E-2</v>
      </c>
      <c r="Y18" s="17">
        <v>7.2925557103555201E-3</v>
      </c>
      <c r="Z18" s="17">
        <v>3.6844615559361797E-2</v>
      </c>
      <c r="AA18" s="17">
        <v>3.3274486083083102E-2</v>
      </c>
      <c r="AB18" s="17">
        <v>3.28372738261557E-2</v>
      </c>
      <c r="AC18" s="17">
        <v>6.8914325870803497E-2</v>
      </c>
      <c r="AD18" s="17">
        <v>0</v>
      </c>
      <c r="AE18" s="17"/>
      <c r="AF18" s="17">
        <v>2.9829377993004901E-2</v>
      </c>
      <c r="AG18" s="17">
        <v>2.9092197385009299E-2</v>
      </c>
      <c r="AH18" s="17">
        <v>0</v>
      </c>
      <c r="AI18" s="17">
        <v>3.4363215631030897E-2</v>
      </c>
      <c r="AJ18" s="17">
        <v>3.2216975666467598E-2</v>
      </c>
      <c r="AK18" s="17"/>
      <c r="AL18" s="17">
        <v>2.6405453194006799E-2</v>
      </c>
      <c r="AM18" s="17">
        <v>2.7325172007299399E-2</v>
      </c>
      <c r="AN18" s="17">
        <v>6.4933774907250403E-3</v>
      </c>
      <c r="AO18" s="17"/>
      <c r="AP18" s="17">
        <v>1.2658535165558E-2</v>
      </c>
      <c r="AQ18" s="17">
        <v>3.1080173593868301E-2</v>
      </c>
      <c r="AR18" s="17">
        <v>4.1194868117206601E-2</v>
      </c>
      <c r="AS18" s="17">
        <v>3.1104594982615402E-2</v>
      </c>
      <c r="AT18" s="17">
        <v>0</v>
      </c>
      <c r="AU18" s="17"/>
      <c r="AV18" s="17">
        <v>0.17717430870440201</v>
      </c>
      <c r="AW18" s="17">
        <v>2.38868880931472E-2</v>
      </c>
      <c r="AX18" s="17">
        <v>3.0158377112646999E-2</v>
      </c>
      <c r="AY18" s="17">
        <v>7.0513117078411097E-3</v>
      </c>
      <c r="AZ18" s="17">
        <v>2.1735302290730198E-2</v>
      </c>
      <c r="BA18" s="17">
        <v>1.7645792197966598E-2</v>
      </c>
      <c r="BB18" s="17">
        <v>1.6024661402831101E-2</v>
      </c>
      <c r="BC18" s="17">
        <v>2.66946495386624E-2</v>
      </c>
      <c r="BD18" s="17">
        <v>2.1769041150062899E-2</v>
      </c>
      <c r="BE18" s="17">
        <v>6.5381842485711994E-2</v>
      </c>
      <c r="BF18" s="17">
        <v>4.7533144922733202E-2</v>
      </c>
      <c r="BG18" s="17">
        <v>1.01738038241516E-2</v>
      </c>
      <c r="BH18" s="17">
        <v>5.1402285294402703E-2</v>
      </c>
      <c r="BI18" s="17">
        <v>7.6322778231171007E-2</v>
      </c>
      <c r="BJ18" s="17">
        <v>3.5154816731395297E-2</v>
      </c>
      <c r="BK18" s="17">
        <v>6.7972647507378595E-2</v>
      </c>
      <c r="BL18" s="17"/>
      <c r="BM18" s="17">
        <v>3.9400648381344099E-2</v>
      </c>
      <c r="BN18" s="17">
        <v>2.5955847534579801E-2</v>
      </c>
      <c r="BO18" s="17">
        <v>2.0721284593140699E-2</v>
      </c>
      <c r="BP18" s="17">
        <v>2.60991203301238E-2</v>
      </c>
      <c r="BQ18" s="17">
        <v>2.1634148759837601E-2</v>
      </c>
      <c r="BR18" s="17">
        <v>3.42329155047831E-2</v>
      </c>
      <c r="BS18" s="17"/>
      <c r="BT18" s="17">
        <v>2.3746187168902699E-2</v>
      </c>
      <c r="BU18" s="17">
        <v>3.60482170145148E-2</v>
      </c>
      <c r="BV18" s="17"/>
      <c r="BW18" s="17">
        <v>3.1960139139586403E-2</v>
      </c>
      <c r="BX18" s="17">
        <v>2.78362601476436E-2</v>
      </c>
      <c r="BY18" s="17"/>
      <c r="BZ18" s="17">
        <v>2.8509793314362999E-2</v>
      </c>
      <c r="CA18" s="17">
        <v>3.0496271809737699E-2</v>
      </c>
      <c r="CB18" s="17">
        <v>1.32087388615555E-2</v>
      </c>
      <c r="CC18" s="17"/>
      <c r="CD18" s="17">
        <v>2.99567386046674E-2</v>
      </c>
      <c r="CE18" s="17">
        <v>2.08061936409304E-2</v>
      </c>
      <c r="CF18" s="17">
        <v>1.97564514909889E-2</v>
      </c>
      <c r="CG18" s="17"/>
      <c r="CH18" s="17">
        <v>3.05259875610953E-2</v>
      </c>
      <c r="CI18" s="17">
        <v>3.0837658978580301E-2</v>
      </c>
      <c r="CJ18" s="17">
        <v>1.40690176204851E-2</v>
      </c>
      <c r="CK18" s="17"/>
      <c r="CL18" s="17">
        <v>3.19465048293988E-2</v>
      </c>
      <c r="CM18" s="17">
        <v>2.5135799814923199E-2</v>
      </c>
      <c r="CN18" s="17"/>
      <c r="CO18" s="17">
        <v>1.5594511680280299E-2</v>
      </c>
      <c r="CP18" s="17">
        <v>2.32713237124485E-2</v>
      </c>
      <c r="CQ18" s="17">
        <v>2.9274845263974399E-2</v>
      </c>
      <c r="CR18" s="17">
        <v>4.0453235482662699E-2</v>
      </c>
    </row>
    <row r="19" spans="2:96" x14ac:dyDescent="0.25">
      <c r="B19" s="18" t="s">
        <v>229</v>
      </c>
      <c r="C19" s="17">
        <v>7.4989850587525502E-3</v>
      </c>
      <c r="D19" s="17">
        <v>6.9779350237649503E-3</v>
      </c>
      <c r="E19" s="17">
        <v>8.0495598550391692E-3</v>
      </c>
      <c r="F19" s="17"/>
      <c r="G19" s="17">
        <v>8.9780471998294094E-3</v>
      </c>
      <c r="H19" s="17">
        <v>7.0577041035548701E-3</v>
      </c>
      <c r="I19" s="17">
        <v>3.0304066744072499E-3</v>
      </c>
      <c r="J19" s="17">
        <v>1.1206928590997501E-2</v>
      </c>
      <c r="K19" s="17">
        <v>6.1697080827496599E-3</v>
      </c>
      <c r="L19" s="17">
        <v>8.3795090498747799E-3</v>
      </c>
      <c r="M19" s="17"/>
      <c r="N19" s="17">
        <v>1.2036471128114999E-2</v>
      </c>
      <c r="O19" s="17">
        <v>1.1942230851976E-2</v>
      </c>
      <c r="P19" s="17">
        <v>2.35167507367135E-3</v>
      </c>
      <c r="Q19" s="17">
        <v>2.5867807431565202E-3</v>
      </c>
      <c r="R19" s="17"/>
      <c r="S19" s="17">
        <v>1.60085015907411E-2</v>
      </c>
      <c r="T19" s="17">
        <v>1.3547894940875899E-2</v>
      </c>
      <c r="U19" s="17">
        <v>0</v>
      </c>
      <c r="V19" s="17">
        <v>5.2385657275136801E-3</v>
      </c>
      <c r="W19" s="17">
        <v>0</v>
      </c>
      <c r="X19" s="17">
        <v>7.0229014979861001E-3</v>
      </c>
      <c r="Y19" s="17">
        <v>5.6548585826732703E-3</v>
      </c>
      <c r="Z19" s="17">
        <v>1.40606157516866E-2</v>
      </c>
      <c r="AA19" s="17">
        <v>1.25202839101997E-2</v>
      </c>
      <c r="AB19" s="17">
        <v>0</v>
      </c>
      <c r="AC19" s="17">
        <v>0</v>
      </c>
      <c r="AD19" s="17">
        <v>0</v>
      </c>
      <c r="AE19" s="17"/>
      <c r="AF19" s="17">
        <v>8.9158951602301903E-3</v>
      </c>
      <c r="AG19" s="17">
        <v>7.7187590576230604E-3</v>
      </c>
      <c r="AH19" s="17">
        <v>1.55119218246451E-2</v>
      </c>
      <c r="AI19" s="17">
        <v>0</v>
      </c>
      <c r="AJ19" s="17">
        <v>3.7801856033696001E-3</v>
      </c>
      <c r="AK19" s="17"/>
      <c r="AL19" s="17">
        <v>1.2607559766489199E-2</v>
      </c>
      <c r="AM19" s="17">
        <v>5.8762934192220402E-3</v>
      </c>
      <c r="AN19" s="17">
        <v>1.2000346629555901E-2</v>
      </c>
      <c r="AO19" s="17"/>
      <c r="AP19" s="17">
        <v>1.9787801325438599E-3</v>
      </c>
      <c r="AQ19" s="17">
        <v>9.2171194061045503E-3</v>
      </c>
      <c r="AR19" s="17">
        <v>1.20649214969671E-2</v>
      </c>
      <c r="AS19" s="17">
        <v>4.1134237442219104E-3</v>
      </c>
      <c r="AT19" s="17">
        <v>2.7198396535758E-2</v>
      </c>
      <c r="AU19" s="17"/>
      <c r="AV19" s="17">
        <v>0</v>
      </c>
      <c r="AW19" s="17">
        <v>0</v>
      </c>
      <c r="AX19" s="17">
        <v>8.3693847155600198E-3</v>
      </c>
      <c r="AY19" s="17">
        <v>0</v>
      </c>
      <c r="AZ19" s="17">
        <v>1.10300101438555E-2</v>
      </c>
      <c r="BA19" s="17">
        <v>0</v>
      </c>
      <c r="BB19" s="17">
        <v>0</v>
      </c>
      <c r="BC19" s="17">
        <v>7.2426189829823797E-3</v>
      </c>
      <c r="BD19" s="17">
        <v>6.4622561431398702E-3</v>
      </c>
      <c r="BE19" s="17">
        <v>1.7358775164815401E-2</v>
      </c>
      <c r="BF19" s="17">
        <v>1.2778874976204099E-2</v>
      </c>
      <c r="BG19" s="17">
        <v>8.2185154568156296E-3</v>
      </c>
      <c r="BH19" s="17">
        <v>0</v>
      </c>
      <c r="BI19" s="17">
        <v>0</v>
      </c>
      <c r="BJ19" s="17">
        <v>4.3911706051606401E-2</v>
      </c>
      <c r="BK19" s="17">
        <v>2.6020099803795198E-2</v>
      </c>
      <c r="BL19" s="17"/>
      <c r="BM19" s="17">
        <v>9.5131569143775008E-3</v>
      </c>
      <c r="BN19" s="17">
        <v>8.0897011188677207E-3</v>
      </c>
      <c r="BO19" s="17">
        <v>3.25182166214588E-3</v>
      </c>
      <c r="BP19" s="17">
        <v>1.11657550445367E-2</v>
      </c>
      <c r="BQ19" s="17">
        <v>0</v>
      </c>
      <c r="BR19" s="17">
        <v>7.8025620183366402E-3</v>
      </c>
      <c r="BS19" s="17"/>
      <c r="BT19" s="17">
        <v>4.9450245463112802E-3</v>
      </c>
      <c r="BU19" s="17">
        <v>1.0034252806294599E-2</v>
      </c>
      <c r="BV19" s="17"/>
      <c r="BW19" s="17">
        <v>6.04362312066238E-3</v>
      </c>
      <c r="BX19" s="17">
        <v>9.8869651208544108E-3</v>
      </c>
      <c r="BY19" s="17"/>
      <c r="BZ19" s="17">
        <v>7.7083329038196103E-3</v>
      </c>
      <c r="CA19" s="17">
        <v>9.3803898076727302E-3</v>
      </c>
      <c r="CB19" s="17">
        <v>0</v>
      </c>
      <c r="CC19" s="17"/>
      <c r="CD19" s="17">
        <v>7.5329960336014403E-3</v>
      </c>
      <c r="CE19" s="17">
        <v>4.7283106446259597E-3</v>
      </c>
      <c r="CF19" s="17">
        <v>1.10398005285489E-2</v>
      </c>
      <c r="CG19" s="17"/>
      <c r="CH19" s="17">
        <v>8.7264381978905993E-3</v>
      </c>
      <c r="CI19" s="17">
        <v>4.1257965094534596E-3</v>
      </c>
      <c r="CJ19" s="17">
        <v>7.8616925834903793E-3</v>
      </c>
      <c r="CK19" s="17"/>
      <c r="CL19" s="17">
        <v>1.0733504165443801E-2</v>
      </c>
      <c r="CM19" s="17">
        <v>4.5471886142222102E-3</v>
      </c>
      <c r="CN19" s="17"/>
      <c r="CO19" s="17">
        <v>1.35606722129994E-2</v>
      </c>
      <c r="CP19" s="17">
        <v>1.10466121056537E-2</v>
      </c>
      <c r="CQ19" s="17">
        <v>3.7503896772378901E-3</v>
      </c>
      <c r="CR19" s="17">
        <v>5.7794756203257804E-3</v>
      </c>
    </row>
    <row r="20" spans="2:96" x14ac:dyDescent="0.25">
      <c r="B20" s="18" t="s">
        <v>230</v>
      </c>
      <c r="C20" s="17">
        <v>6.6373674009804103E-3</v>
      </c>
      <c r="D20" s="17">
        <v>4.1145140093239102E-3</v>
      </c>
      <c r="E20" s="17">
        <v>9.1432932831102195E-3</v>
      </c>
      <c r="F20" s="17"/>
      <c r="G20" s="17">
        <v>1.9250570406453602E-2</v>
      </c>
      <c r="H20" s="17">
        <v>9.2311696125154403E-3</v>
      </c>
      <c r="I20" s="17">
        <v>2.95272378914062E-3</v>
      </c>
      <c r="J20" s="17">
        <v>0</v>
      </c>
      <c r="K20" s="17">
        <v>6.7707120181934102E-3</v>
      </c>
      <c r="L20" s="17">
        <v>4.4367071291094799E-3</v>
      </c>
      <c r="M20" s="17"/>
      <c r="N20" s="17">
        <v>8.4364503418384203E-3</v>
      </c>
      <c r="O20" s="17">
        <v>3.5496860578341201E-3</v>
      </c>
      <c r="P20" s="17">
        <v>1.33966733186717E-2</v>
      </c>
      <c r="Q20" s="17">
        <v>2.0455228696415399E-3</v>
      </c>
      <c r="R20" s="17"/>
      <c r="S20" s="17">
        <v>2.6368134882064902E-2</v>
      </c>
      <c r="T20" s="17">
        <v>5.42928514228724E-3</v>
      </c>
      <c r="U20" s="17">
        <v>5.5079713048943697E-3</v>
      </c>
      <c r="V20" s="17">
        <v>0</v>
      </c>
      <c r="W20" s="17">
        <v>0</v>
      </c>
      <c r="X20" s="17">
        <v>7.1763330439068703E-3</v>
      </c>
      <c r="Y20" s="17">
        <v>0</v>
      </c>
      <c r="Z20" s="17">
        <v>0</v>
      </c>
      <c r="AA20" s="17">
        <v>5.9155056156762502E-3</v>
      </c>
      <c r="AB20" s="17">
        <v>5.5831408968546299E-3</v>
      </c>
      <c r="AC20" s="17">
        <v>0</v>
      </c>
      <c r="AD20" s="17">
        <v>0</v>
      </c>
      <c r="AE20" s="17"/>
      <c r="AF20" s="17">
        <v>4.21919739656556E-3</v>
      </c>
      <c r="AG20" s="17">
        <v>4.1079043182391303E-3</v>
      </c>
      <c r="AH20" s="17">
        <v>1.1569771960462501E-2</v>
      </c>
      <c r="AI20" s="17">
        <v>5.11505369525347E-2</v>
      </c>
      <c r="AJ20" s="17">
        <v>7.20103389840435E-3</v>
      </c>
      <c r="AK20" s="17"/>
      <c r="AL20" s="17">
        <v>2.1024804963925602E-3</v>
      </c>
      <c r="AM20" s="17">
        <v>4.8252429349255402E-3</v>
      </c>
      <c r="AN20" s="17">
        <v>8.9506171781937108E-3</v>
      </c>
      <c r="AO20" s="17"/>
      <c r="AP20" s="17">
        <v>4.8778337122770401E-3</v>
      </c>
      <c r="AQ20" s="17">
        <v>2.23357854448978E-3</v>
      </c>
      <c r="AR20" s="17">
        <v>5.21670360909868E-3</v>
      </c>
      <c r="AS20" s="17">
        <v>2.3708272409481101E-2</v>
      </c>
      <c r="AT20" s="17">
        <v>6.9669152291704395E-2</v>
      </c>
      <c r="AU20" s="17"/>
      <c r="AV20" s="17">
        <v>0</v>
      </c>
      <c r="AW20" s="17">
        <v>0</v>
      </c>
      <c r="AX20" s="17">
        <v>0</v>
      </c>
      <c r="AY20" s="17">
        <v>6.7326040218366103E-3</v>
      </c>
      <c r="AZ20" s="17">
        <v>4.7198340090387298E-3</v>
      </c>
      <c r="BA20" s="17">
        <v>8.3727972979482802E-3</v>
      </c>
      <c r="BB20" s="17">
        <v>0</v>
      </c>
      <c r="BC20" s="17">
        <v>0</v>
      </c>
      <c r="BD20" s="17">
        <v>0</v>
      </c>
      <c r="BE20" s="17">
        <v>0</v>
      </c>
      <c r="BF20" s="17">
        <v>6.9388820822094202E-3</v>
      </c>
      <c r="BG20" s="17">
        <v>2.4919895007165901E-2</v>
      </c>
      <c r="BH20" s="17">
        <v>1.1981464961518201E-2</v>
      </c>
      <c r="BI20" s="17">
        <v>0</v>
      </c>
      <c r="BJ20" s="17">
        <v>4.3759244110816303E-2</v>
      </c>
      <c r="BK20" s="17">
        <v>1.9494909324128701E-2</v>
      </c>
      <c r="BL20" s="17"/>
      <c r="BM20" s="17">
        <v>9.1035476280211108E-3</v>
      </c>
      <c r="BN20" s="17">
        <v>4.8358575387345802E-3</v>
      </c>
      <c r="BO20" s="17">
        <v>1.47511554346192E-2</v>
      </c>
      <c r="BP20" s="17">
        <v>6.01561348402865E-3</v>
      </c>
      <c r="BQ20" s="17">
        <v>0</v>
      </c>
      <c r="BR20" s="17">
        <v>0</v>
      </c>
      <c r="BS20" s="17"/>
      <c r="BT20" s="17">
        <v>3.0649414501092999E-3</v>
      </c>
      <c r="BU20" s="17">
        <v>8.2409479773471496E-3</v>
      </c>
      <c r="BV20" s="17"/>
      <c r="BW20" s="17">
        <v>7.6302056313318897E-3</v>
      </c>
      <c r="BX20" s="17">
        <v>3.9370007295063099E-3</v>
      </c>
      <c r="BY20" s="17"/>
      <c r="BZ20" s="17">
        <v>6.6642446712938197E-3</v>
      </c>
      <c r="CA20" s="17">
        <v>9.1527986794315806E-3</v>
      </c>
      <c r="CB20" s="17">
        <v>0</v>
      </c>
      <c r="CC20" s="17"/>
      <c r="CD20" s="17">
        <v>6.9570968165108601E-3</v>
      </c>
      <c r="CE20" s="17">
        <v>6.4060218239183004E-3</v>
      </c>
      <c r="CF20" s="17">
        <v>0</v>
      </c>
      <c r="CG20" s="17"/>
      <c r="CH20" s="17">
        <v>6.8870520267718003E-3</v>
      </c>
      <c r="CI20" s="17">
        <v>5.5897220946437096E-3</v>
      </c>
      <c r="CJ20" s="17">
        <v>0</v>
      </c>
      <c r="CK20" s="17"/>
      <c r="CL20" s="17">
        <v>6.7842429610827102E-3</v>
      </c>
      <c r="CM20" s="17">
        <v>4.9537397805851499E-3</v>
      </c>
      <c r="CN20" s="17"/>
      <c r="CO20" s="17">
        <v>2.5836013260940101E-2</v>
      </c>
      <c r="CP20" s="17">
        <v>5.5484257129164299E-3</v>
      </c>
      <c r="CQ20" s="17">
        <v>4.3973718228952101E-3</v>
      </c>
      <c r="CR20" s="17">
        <v>6.0641571835406997E-3</v>
      </c>
    </row>
    <row r="21" spans="2:96" x14ac:dyDescent="0.25">
      <c r="B21" s="18" t="s">
        <v>202</v>
      </c>
      <c r="C21" s="19">
        <v>3.9429884946194101E-2</v>
      </c>
      <c r="D21" s="19">
        <v>3.2479422490378003E-2</v>
      </c>
      <c r="E21" s="19">
        <v>4.6447643657933101E-2</v>
      </c>
      <c r="F21" s="19"/>
      <c r="G21" s="19">
        <v>4.6299844130526603E-2</v>
      </c>
      <c r="H21" s="19">
        <v>2.0036504973059099E-2</v>
      </c>
      <c r="I21" s="19">
        <v>3.9078483376897198E-2</v>
      </c>
      <c r="J21" s="19">
        <v>3.2502037637789999E-2</v>
      </c>
      <c r="K21" s="19">
        <v>5.8292041658085499E-2</v>
      </c>
      <c r="L21" s="19">
        <v>4.3949748262963398E-2</v>
      </c>
      <c r="M21" s="19"/>
      <c r="N21" s="19">
        <v>5.1013745136217099E-2</v>
      </c>
      <c r="O21" s="19">
        <v>3.6895721331855202E-2</v>
      </c>
      <c r="P21" s="19">
        <v>3.4595902204518303E-2</v>
      </c>
      <c r="Q21" s="19">
        <v>3.4242647901300202E-2</v>
      </c>
      <c r="R21" s="19"/>
      <c r="S21" s="19">
        <v>3.0738695228516199E-2</v>
      </c>
      <c r="T21" s="19">
        <v>4.55830905859618E-2</v>
      </c>
      <c r="U21" s="19">
        <v>6.9497512727887803E-2</v>
      </c>
      <c r="V21" s="19">
        <v>2.2030136373835298E-2</v>
      </c>
      <c r="W21" s="19">
        <v>7.1750976493355101E-2</v>
      </c>
      <c r="X21" s="19">
        <v>4.4921095393540299E-2</v>
      </c>
      <c r="Y21" s="19">
        <v>1.29474142930288E-2</v>
      </c>
      <c r="Z21" s="19">
        <v>0</v>
      </c>
      <c r="AA21" s="19">
        <v>3.63234172469417E-2</v>
      </c>
      <c r="AB21" s="19">
        <v>5.8578981013523497E-2</v>
      </c>
      <c r="AC21" s="19">
        <v>3.4638488199925203E-2</v>
      </c>
      <c r="AD21" s="19">
        <v>1.85835012330972E-2</v>
      </c>
      <c r="AE21" s="19"/>
      <c r="AF21" s="19">
        <v>4.2810708999052198E-2</v>
      </c>
      <c r="AG21" s="19">
        <v>3.66394447628949E-2</v>
      </c>
      <c r="AH21" s="19">
        <v>1.6546437933126001E-2</v>
      </c>
      <c r="AI21" s="19">
        <v>7.4746749099772095E-2</v>
      </c>
      <c r="AJ21" s="19">
        <v>4.5205978025669599E-2</v>
      </c>
      <c r="AK21" s="19"/>
      <c r="AL21" s="19">
        <v>5.2159503875764797E-2</v>
      </c>
      <c r="AM21" s="19">
        <v>2.84687950286833E-2</v>
      </c>
      <c r="AN21" s="19">
        <v>2.57145995022037E-2</v>
      </c>
      <c r="AO21" s="19"/>
      <c r="AP21" s="19">
        <v>3.5296661829622399E-2</v>
      </c>
      <c r="AQ21" s="19">
        <v>4.9345270088237303E-2</v>
      </c>
      <c r="AR21" s="19">
        <v>3.6043634035970502E-2</v>
      </c>
      <c r="AS21" s="19">
        <v>2.3309572281847699E-2</v>
      </c>
      <c r="AT21" s="19">
        <v>8.6275170763817494E-2</v>
      </c>
      <c r="AU21" s="19"/>
      <c r="AV21" s="19">
        <v>0</v>
      </c>
      <c r="AW21" s="19">
        <v>3.5709225639909303E-2</v>
      </c>
      <c r="AX21" s="19">
        <v>3.18870823520657E-2</v>
      </c>
      <c r="AY21" s="19">
        <v>2.3760242399720102E-2</v>
      </c>
      <c r="AZ21" s="19">
        <v>2.80426318125949E-2</v>
      </c>
      <c r="BA21" s="19">
        <v>9.8788202043207304E-3</v>
      </c>
      <c r="BB21" s="19">
        <v>3.1013681332279702E-2</v>
      </c>
      <c r="BC21" s="19">
        <v>3.73616274421135E-2</v>
      </c>
      <c r="BD21" s="19">
        <v>2.24959849275417E-2</v>
      </c>
      <c r="BE21" s="19">
        <v>4.1989946127999798E-2</v>
      </c>
      <c r="BF21" s="19">
        <v>3.0014436935869599E-2</v>
      </c>
      <c r="BG21" s="19">
        <v>2.8085764719918301E-2</v>
      </c>
      <c r="BH21" s="19">
        <v>6.7648760614193296E-2</v>
      </c>
      <c r="BI21" s="19">
        <v>4.4569735015594802E-2</v>
      </c>
      <c r="BJ21" s="19">
        <v>4.66230339756575E-2</v>
      </c>
      <c r="BK21" s="19">
        <v>1.30719637278396E-2</v>
      </c>
      <c r="BL21" s="19"/>
      <c r="BM21" s="19">
        <v>1.7847184091110298E-2</v>
      </c>
      <c r="BN21" s="19">
        <v>4.4952780535516899E-2</v>
      </c>
      <c r="BO21" s="19">
        <v>3.7054980298199897E-2</v>
      </c>
      <c r="BP21" s="19">
        <v>3.7900701659303697E-2</v>
      </c>
      <c r="BQ21" s="19">
        <v>7.00698058942201E-2</v>
      </c>
      <c r="BR21" s="19">
        <v>5.2708689587833799E-2</v>
      </c>
      <c r="BS21" s="19"/>
      <c r="BT21" s="19">
        <v>2.5018612021829301E-2</v>
      </c>
      <c r="BU21" s="19">
        <v>5.7164384520875702E-2</v>
      </c>
      <c r="BV21" s="19"/>
      <c r="BW21" s="19">
        <v>3.31137184767029E-2</v>
      </c>
      <c r="BX21" s="19">
        <v>2.4379762707060201E-2</v>
      </c>
      <c r="BY21" s="19"/>
      <c r="BZ21" s="19">
        <v>3.92036312296987E-2</v>
      </c>
      <c r="CA21" s="19">
        <v>3.84441217586056E-2</v>
      </c>
      <c r="CB21" s="19">
        <v>3.4343454135930498E-2</v>
      </c>
      <c r="CC21" s="19"/>
      <c r="CD21" s="19">
        <v>4.0504347422864601E-2</v>
      </c>
      <c r="CE21" s="19">
        <v>3.0528337832807201E-2</v>
      </c>
      <c r="CF21" s="19">
        <v>2.5353520428718902E-2</v>
      </c>
      <c r="CG21" s="19"/>
      <c r="CH21" s="19">
        <v>3.9466753642350097E-2</v>
      </c>
      <c r="CI21" s="19">
        <v>2.2273248362141101E-2</v>
      </c>
      <c r="CJ21" s="19">
        <v>4.6621090694815903E-2</v>
      </c>
      <c r="CK21" s="19"/>
      <c r="CL21" s="19">
        <v>2.4998022927233101E-2</v>
      </c>
      <c r="CM21" s="19">
        <v>4.1270983786228503E-2</v>
      </c>
      <c r="CN21" s="19"/>
      <c r="CO21" s="19">
        <v>2.97763267321812E-2</v>
      </c>
      <c r="CP21" s="19">
        <v>4.9642458099415802E-2</v>
      </c>
      <c r="CQ21" s="19">
        <v>3.1779567681000702E-2</v>
      </c>
      <c r="CR21" s="19">
        <v>3.8268895292765899E-2</v>
      </c>
    </row>
    <row r="22" spans="2:96" x14ac:dyDescent="0.25">
      <c r="B22" s="16"/>
    </row>
    <row r="23" spans="2:96" x14ac:dyDescent="0.25">
      <c r="B23" t="s">
        <v>124</v>
      </c>
    </row>
    <row r="24" spans="2:96" x14ac:dyDescent="0.25">
      <c r="B24" t="s">
        <v>125</v>
      </c>
    </row>
    <row r="26" spans="2:96" x14ac:dyDescent="0.25">
      <c r="B26"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CR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232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77</v>
      </c>
      <c r="C9" s="17">
        <v>0.81902271315775499</v>
      </c>
      <c r="D9" s="17">
        <v>0.82817794575867099</v>
      </c>
      <c r="E9" s="17">
        <v>0.81236534872366595</v>
      </c>
      <c r="F9" s="17"/>
      <c r="G9" s="17">
        <v>0.70653378772583197</v>
      </c>
      <c r="H9" s="17">
        <v>0.68048093317013403</v>
      </c>
      <c r="I9" s="17">
        <v>0.77619516433859304</v>
      </c>
      <c r="J9" s="17">
        <v>0.84742656349807399</v>
      </c>
      <c r="K9" s="17">
        <v>0.90951528615733002</v>
      </c>
      <c r="L9" s="17">
        <v>0.95798998970386795</v>
      </c>
      <c r="M9" s="17"/>
      <c r="N9" s="17">
        <v>0.86643102472077005</v>
      </c>
      <c r="O9" s="17">
        <v>0.82106087119937199</v>
      </c>
      <c r="P9" s="17">
        <v>0.76776770738333799</v>
      </c>
      <c r="Q9" s="17">
        <v>0.81560448800886498</v>
      </c>
      <c r="R9" s="17"/>
      <c r="S9" s="17">
        <v>0.79283348674711196</v>
      </c>
      <c r="T9" s="17">
        <v>0.789792904425342</v>
      </c>
      <c r="U9" s="17">
        <v>0.89564515227769104</v>
      </c>
      <c r="V9" s="17">
        <v>0.79418865743988398</v>
      </c>
      <c r="W9" s="17">
        <v>0.80329427351468397</v>
      </c>
      <c r="X9" s="17">
        <v>0.83351102021749501</v>
      </c>
      <c r="Y9" s="17">
        <v>0.86908245631304204</v>
      </c>
      <c r="Z9" s="17">
        <v>0.87654285982728297</v>
      </c>
      <c r="AA9" s="17">
        <v>0.833298916725567</v>
      </c>
      <c r="AB9" s="17">
        <v>0.774082344358892</v>
      </c>
      <c r="AC9" s="17">
        <v>0.805930085415691</v>
      </c>
      <c r="AD9" s="17">
        <v>0.82514392921748902</v>
      </c>
      <c r="AE9" s="17"/>
      <c r="AF9" s="17">
        <v>0.86645197750928704</v>
      </c>
      <c r="AG9" s="17">
        <v>0.78776879456359505</v>
      </c>
      <c r="AH9" s="17">
        <v>0.773292121995518</v>
      </c>
      <c r="AI9" s="17">
        <v>0.71415221889020697</v>
      </c>
      <c r="AJ9" s="17">
        <v>0.80376898187004797</v>
      </c>
      <c r="AK9" s="17"/>
      <c r="AL9" s="17">
        <v>0.84343295092049597</v>
      </c>
      <c r="AM9" s="17">
        <v>0.79721998362959301</v>
      </c>
      <c r="AN9" s="17">
        <v>0.81698922670765595</v>
      </c>
      <c r="AO9" s="17"/>
      <c r="AP9" s="17">
        <v>0.82959381645816899</v>
      </c>
      <c r="AQ9" s="17">
        <v>0.811307901433856</v>
      </c>
      <c r="AR9" s="17">
        <v>0.80069721047137898</v>
      </c>
      <c r="AS9" s="17">
        <v>0.83705025762748297</v>
      </c>
      <c r="AT9" s="17">
        <v>0.79513479373981599</v>
      </c>
      <c r="AU9" s="17"/>
      <c r="AV9" s="17">
        <v>0.52607147177620095</v>
      </c>
      <c r="AW9" s="17">
        <v>0.775701788841204</v>
      </c>
      <c r="AX9" s="17">
        <v>0.80948021582451501</v>
      </c>
      <c r="AY9" s="17">
        <v>0.76943125139415103</v>
      </c>
      <c r="AZ9" s="17">
        <v>0.80293191968253097</v>
      </c>
      <c r="BA9" s="17">
        <v>0.84065292413408199</v>
      </c>
      <c r="BB9" s="17">
        <v>0.80905268663454899</v>
      </c>
      <c r="BC9" s="17">
        <v>0.84041969216561996</v>
      </c>
      <c r="BD9" s="17">
        <v>0.83935457133242497</v>
      </c>
      <c r="BE9" s="17">
        <v>0.88180356339435595</v>
      </c>
      <c r="BF9" s="17">
        <v>0.809354196046425</v>
      </c>
      <c r="BG9" s="17">
        <v>0.82857170964379201</v>
      </c>
      <c r="BH9" s="17">
        <v>0.73882734635155201</v>
      </c>
      <c r="BI9" s="17">
        <v>0.92670115019406596</v>
      </c>
      <c r="BJ9" s="17">
        <v>0.79996681346751797</v>
      </c>
      <c r="BK9" s="17">
        <v>0.84334729885454796</v>
      </c>
      <c r="BL9" s="17"/>
      <c r="BM9" s="17">
        <v>0.76319452821256895</v>
      </c>
      <c r="BN9" s="17">
        <v>0.83891218955187796</v>
      </c>
      <c r="BO9" s="17">
        <v>0.81592768506145996</v>
      </c>
      <c r="BP9" s="17">
        <v>0.83581180396347998</v>
      </c>
      <c r="BQ9" s="17">
        <v>0.87291923975409502</v>
      </c>
      <c r="BR9" s="17">
        <v>0.79018534962894804</v>
      </c>
      <c r="BS9" s="17"/>
      <c r="BT9" s="17">
        <v>0.82244015511865198</v>
      </c>
      <c r="BU9" s="17">
        <v>0.81282017409618201</v>
      </c>
      <c r="BV9" s="17"/>
      <c r="BW9" s="17">
        <v>0.78598009372145405</v>
      </c>
      <c r="BX9" s="17">
        <v>0.86356944336701302</v>
      </c>
      <c r="BY9" s="17"/>
      <c r="BZ9" s="17">
        <v>0.82699201214135698</v>
      </c>
      <c r="CA9" s="17">
        <v>0.818584165187901</v>
      </c>
      <c r="CB9" s="17">
        <v>0.70227175839073297</v>
      </c>
      <c r="CC9" s="17"/>
      <c r="CD9" s="17">
        <v>0.83667631543763299</v>
      </c>
      <c r="CE9" s="17">
        <v>0.72304233852467603</v>
      </c>
      <c r="CF9" s="17">
        <v>0.82170981130483001</v>
      </c>
      <c r="CG9" s="17"/>
      <c r="CH9" s="17">
        <v>0.84394265679936398</v>
      </c>
      <c r="CI9" s="17">
        <v>0.73106990038581998</v>
      </c>
      <c r="CJ9" s="17">
        <v>0.79650128704048195</v>
      </c>
      <c r="CK9" s="17"/>
      <c r="CL9" s="17">
        <v>0.82826478595250397</v>
      </c>
      <c r="CM9" s="17">
        <v>0.81378605138617299</v>
      </c>
      <c r="CN9" s="17"/>
      <c r="CO9" s="17">
        <v>0.83011614089365304</v>
      </c>
      <c r="CP9" s="17">
        <v>0.86799760836369999</v>
      </c>
      <c r="CQ9" s="17">
        <v>0.83277163167946899</v>
      </c>
      <c r="CR9" s="17">
        <v>0.69471177830681696</v>
      </c>
    </row>
    <row r="10" spans="2:96" x14ac:dyDescent="0.25">
      <c r="B10" s="18" t="s">
        <v>76</v>
      </c>
      <c r="C10" s="17">
        <v>0.17300737717995601</v>
      </c>
      <c r="D10" s="17">
        <v>0.16869593086526799</v>
      </c>
      <c r="E10" s="17">
        <v>0.17596613894735599</v>
      </c>
      <c r="F10" s="17"/>
      <c r="G10" s="17">
        <v>0.29346621227416803</v>
      </c>
      <c r="H10" s="17">
        <v>0.31538718758594497</v>
      </c>
      <c r="I10" s="17">
        <v>0.20825984389874599</v>
      </c>
      <c r="J10" s="17">
        <v>0.13356117355757999</v>
      </c>
      <c r="K10" s="17">
        <v>8.39434034215438E-2</v>
      </c>
      <c r="L10" s="17">
        <v>3.98035253107938E-2</v>
      </c>
      <c r="M10" s="17"/>
      <c r="N10" s="17">
        <v>0.13356897527923001</v>
      </c>
      <c r="O10" s="17">
        <v>0.17172854147514999</v>
      </c>
      <c r="P10" s="17">
        <v>0.22049798959983399</v>
      </c>
      <c r="Q10" s="17">
        <v>0.17232323799841801</v>
      </c>
      <c r="R10" s="17"/>
      <c r="S10" s="17">
        <v>0.20716651325288801</v>
      </c>
      <c r="T10" s="17">
        <v>0.206196250087468</v>
      </c>
      <c r="U10" s="17">
        <v>9.1758685531759698E-2</v>
      </c>
      <c r="V10" s="17">
        <v>0.19427273309866999</v>
      </c>
      <c r="W10" s="17">
        <v>0.18083613579316599</v>
      </c>
      <c r="X10" s="17">
        <v>0.16648897978250499</v>
      </c>
      <c r="Y10" s="17">
        <v>0.11823044358101099</v>
      </c>
      <c r="Z10" s="17">
        <v>0.111454670268278</v>
      </c>
      <c r="AA10" s="17">
        <v>0.162356771027209</v>
      </c>
      <c r="AB10" s="17">
        <v>0.20010765686360599</v>
      </c>
      <c r="AC10" s="17">
        <v>0.194069914584309</v>
      </c>
      <c r="AD10" s="17">
        <v>0.174856070782511</v>
      </c>
      <c r="AE10" s="17"/>
      <c r="AF10" s="17">
        <v>0.12223908110153001</v>
      </c>
      <c r="AG10" s="17">
        <v>0.20898138678819</v>
      </c>
      <c r="AH10" s="17">
        <v>0.226707878004482</v>
      </c>
      <c r="AI10" s="17">
        <v>0.28584778110979298</v>
      </c>
      <c r="AJ10" s="17">
        <v>0.196231018129952</v>
      </c>
      <c r="AK10" s="17"/>
      <c r="AL10" s="17">
        <v>0.14751236456126199</v>
      </c>
      <c r="AM10" s="17">
        <v>0.19566995593504599</v>
      </c>
      <c r="AN10" s="17">
        <v>0.183010773292345</v>
      </c>
      <c r="AO10" s="17"/>
      <c r="AP10" s="17">
        <v>0.16647185355538899</v>
      </c>
      <c r="AQ10" s="17">
        <v>0.17920525519261599</v>
      </c>
      <c r="AR10" s="17">
        <v>0.19748686693498699</v>
      </c>
      <c r="AS10" s="17">
        <v>0.158311069209294</v>
      </c>
      <c r="AT10" s="17">
        <v>0.20486520626018501</v>
      </c>
      <c r="AU10" s="17"/>
      <c r="AV10" s="17">
        <v>0.29675421951939701</v>
      </c>
      <c r="AW10" s="17">
        <v>0.224298211158796</v>
      </c>
      <c r="AX10" s="17">
        <v>0.18285778690509399</v>
      </c>
      <c r="AY10" s="17">
        <v>0.21634001306883499</v>
      </c>
      <c r="AZ10" s="17">
        <v>0.18541757658548899</v>
      </c>
      <c r="BA10" s="17">
        <v>0.154372581953233</v>
      </c>
      <c r="BB10" s="17">
        <v>0.19094731336545101</v>
      </c>
      <c r="BC10" s="17">
        <v>0.15386878614700999</v>
      </c>
      <c r="BD10" s="17">
        <v>0.160645428667575</v>
      </c>
      <c r="BE10" s="17">
        <v>0.10898811286861899</v>
      </c>
      <c r="BF10" s="17">
        <v>0.183517738736373</v>
      </c>
      <c r="BG10" s="17">
        <v>0.16211683760280399</v>
      </c>
      <c r="BH10" s="17">
        <v>0.26117265364844799</v>
      </c>
      <c r="BI10" s="17">
        <v>7.3298849805933694E-2</v>
      </c>
      <c r="BJ10" s="17">
        <v>0.200033186532482</v>
      </c>
      <c r="BK10" s="17">
        <v>0.15665270114545199</v>
      </c>
      <c r="BL10" s="17"/>
      <c r="BM10" s="17">
        <v>0.22783687819076401</v>
      </c>
      <c r="BN10" s="17">
        <v>0.15544678700943099</v>
      </c>
      <c r="BO10" s="17">
        <v>0.16995111911933</v>
      </c>
      <c r="BP10" s="17">
        <v>0.15764713015835</v>
      </c>
      <c r="BQ10" s="17">
        <v>0.11600121240293</v>
      </c>
      <c r="BR10" s="17">
        <v>0.20981465037105201</v>
      </c>
      <c r="BS10" s="17"/>
      <c r="BT10" s="17">
        <v>0.169417657034341</v>
      </c>
      <c r="BU10" s="17">
        <v>0.17918869069014901</v>
      </c>
      <c r="BV10" s="17"/>
      <c r="BW10" s="17">
        <v>0.20702557184456499</v>
      </c>
      <c r="BX10" s="17">
        <v>0.13250029164147001</v>
      </c>
      <c r="BY10" s="17"/>
      <c r="BZ10" s="17">
        <v>0.167137978701104</v>
      </c>
      <c r="CA10" s="17">
        <v>0.16596953965430999</v>
      </c>
      <c r="CB10" s="17">
        <v>0.27314640137912799</v>
      </c>
      <c r="CC10" s="17"/>
      <c r="CD10" s="17">
        <v>0.15704895114582701</v>
      </c>
      <c r="CE10" s="17">
        <v>0.26761492646491503</v>
      </c>
      <c r="CF10" s="17">
        <v>0.17829018869516899</v>
      </c>
      <c r="CG10" s="17"/>
      <c r="CH10" s="17">
        <v>0.15020809021141701</v>
      </c>
      <c r="CI10" s="17">
        <v>0.25507340396559602</v>
      </c>
      <c r="CJ10" s="17">
        <v>0.19763626097325299</v>
      </c>
      <c r="CK10" s="17"/>
      <c r="CL10" s="17">
        <v>0.169351895299831</v>
      </c>
      <c r="CM10" s="17">
        <v>0.177251063238375</v>
      </c>
      <c r="CN10" s="17"/>
      <c r="CO10" s="17">
        <v>0.16988385910634701</v>
      </c>
      <c r="CP10" s="17">
        <v>0.127515007420229</v>
      </c>
      <c r="CQ10" s="17">
        <v>0.158829344260392</v>
      </c>
      <c r="CR10" s="17">
        <v>0.28858936426160697</v>
      </c>
    </row>
    <row r="11" spans="2:96" x14ac:dyDescent="0.25">
      <c r="B11" s="18" t="s">
        <v>127</v>
      </c>
      <c r="C11" s="19">
        <v>7.9699096622889206E-3</v>
      </c>
      <c r="D11" s="19">
        <v>3.1261233760610601E-3</v>
      </c>
      <c r="E11" s="19">
        <v>1.1668512328977299E-2</v>
      </c>
      <c r="F11" s="19"/>
      <c r="G11" s="19">
        <v>0</v>
      </c>
      <c r="H11" s="19">
        <v>4.1318792439214496E-3</v>
      </c>
      <c r="I11" s="19">
        <v>1.5544991762660601E-2</v>
      </c>
      <c r="J11" s="19">
        <v>1.9012262944345801E-2</v>
      </c>
      <c r="K11" s="19">
        <v>6.5413104211259204E-3</v>
      </c>
      <c r="L11" s="19">
        <v>2.2064849853380502E-3</v>
      </c>
      <c r="M11" s="19"/>
      <c r="N11" s="19">
        <v>0</v>
      </c>
      <c r="O11" s="19">
        <v>7.2105873254778002E-3</v>
      </c>
      <c r="P11" s="19">
        <v>1.17343030168287E-2</v>
      </c>
      <c r="Q11" s="19">
        <v>1.20722739927175E-2</v>
      </c>
      <c r="R11" s="19"/>
      <c r="S11" s="19">
        <v>0</v>
      </c>
      <c r="T11" s="19">
        <v>4.01084548718932E-3</v>
      </c>
      <c r="U11" s="19">
        <v>1.2596162190548999E-2</v>
      </c>
      <c r="V11" s="19">
        <v>1.15386094614456E-2</v>
      </c>
      <c r="W11" s="19">
        <v>1.5869590692149799E-2</v>
      </c>
      <c r="X11" s="19">
        <v>0</v>
      </c>
      <c r="Y11" s="19">
        <v>1.2687100105947299E-2</v>
      </c>
      <c r="Z11" s="19">
        <v>1.2002469904438399E-2</v>
      </c>
      <c r="AA11" s="19">
        <v>4.3443122472245597E-3</v>
      </c>
      <c r="AB11" s="19">
        <v>2.58099987775024E-2</v>
      </c>
      <c r="AC11" s="19">
        <v>0</v>
      </c>
      <c r="AD11" s="19">
        <v>0</v>
      </c>
      <c r="AE11" s="19"/>
      <c r="AF11" s="19">
        <v>1.1308941389183201E-2</v>
      </c>
      <c r="AG11" s="19">
        <v>3.2498186482143501E-3</v>
      </c>
      <c r="AH11" s="19">
        <v>0</v>
      </c>
      <c r="AI11" s="19">
        <v>0</v>
      </c>
      <c r="AJ11" s="19">
        <v>0</v>
      </c>
      <c r="AK11" s="19"/>
      <c r="AL11" s="19">
        <v>9.0546845182426696E-3</v>
      </c>
      <c r="AM11" s="19">
        <v>7.1100604353612701E-3</v>
      </c>
      <c r="AN11" s="19">
        <v>0</v>
      </c>
      <c r="AO11" s="19"/>
      <c r="AP11" s="19">
        <v>3.9343299864424497E-3</v>
      </c>
      <c r="AQ11" s="19">
        <v>9.4868433735272005E-3</v>
      </c>
      <c r="AR11" s="19">
        <v>1.8159225936338901E-3</v>
      </c>
      <c r="AS11" s="19">
        <v>4.6386731632235704E-3</v>
      </c>
      <c r="AT11" s="19">
        <v>0</v>
      </c>
      <c r="AU11" s="19"/>
      <c r="AV11" s="19">
        <v>0.17717430870440201</v>
      </c>
      <c r="AW11" s="19">
        <v>0</v>
      </c>
      <c r="AX11" s="19">
        <v>7.6619972703915202E-3</v>
      </c>
      <c r="AY11" s="19">
        <v>1.42287355370131E-2</v>
      </c>
      <c r="AZ11" s="19">
        <v>1.16505037319793E-2</v>
      </c>
      <c r="BA11" s="19">
        <v>4.9744939126849198E-3</v>
      </c>
      <c r="BB11" s="19">
        <v>0</v>
      </c>
      <c r="BC11" s="19">
        <v>5.7115216873706498E-3</v>
      </c>
      <c r="BD11" s="19">
        <v>0</v>
      </c>
      <c r="BE11" s="19">
        <v>9.2083237370252594E-3</v>
      </c>
      <c r="BF11" s="19">
        <v>7.1280652172016996E-3</v>
      </c>
      <c r="BG11" s="19">
        <v>9.3114527534041893E-3</v>
      </c>
      <c r="BH11" s="19">
        <v>0</v>
      </c>
      <c r="BI11" s="19">
        <v>0</v>
      </c>
      <c r="BJ11" s="19">
        <v>0</v>
      </c>
      <c r="BK11" s="19">
        <v>0</v>
      </c>
      <c r="BL11" s="19"/>
      <c r="BM11" s="19">
        <v>8.9685935966674502E-3</v>
      </c>
      <c r="BN11" s="19">
        <v>5.6410234386916397E-3</v>
      </c>
      <c r="BO11" s="19">
        <v>1.41211958192097E-2</v>
      </c>
      <c r="BP11" s="19">
        <v>6.5410658781696199E-3</v>
      </c>
      <c r="BQ11" s="19">
        <v>1.10795478429752E-2</v>
      </c>
      <c r="BR11" s="19">
        <v>0</v>
      </c>
      <c r="BS11" s="19"/>
      <c r="BT11" s="19">
        <v>8.1421878470068609E-3</v>
      </c>
      <c r="BU11" s="19">
        <v>7.9911352136684804E-3</v>
      </c>
      <c r="BV11" s="19"/>
      <c r="BW11" s="19">
        <v>6.9943344339800104E-3</v>
      </c>
      <c r="BX11" s="19">
        <v>3.9302649915169702E-3</v>
      </c>
      <c r="BY11" s="19"/>
      <c r="BZ11" s="19">
        <v>5.8700091575397398E-3</v>
      </c>
      <c r="CA11" s="19">
        <v>1.5446295157788901E-2</v>
      </c>
      <c r="CB11" s="19">
        <v>2.4581840230139099E-2</v>
      </c>
      <c r="CC11" s="19"/>
      <c r="CD11" s="19">
        <v>6.2747334165401299E-3</v>
      </c>
      <c r="CE11" s="19">
        <v>9.3427350104097803E-3</v>
      </c>
      <c r="CF11" s="19">
        <v>0</v>
      </c>
      <c r="CG11" s="19"/>
      <c r="CH11" s="19">
        <v>5.84925298921944E-3</v>
      </c>
      <c r="CI11" s="19">
        <v>1.3856695648583E-2</v>
      </c>
      <c r="CJ11" s="19">
        <v>5.8624519862648904E-3</v>
      </c>
      <c r="CK11" s="19"/>
      <c r="CL11" s="19">
        <v>2.3833187476645801E-3</v>
      </c>
      <c r="CM11" s="19">
        <v>8.9628853754511809E-3</v>
      </c>
      <c r="CN11" s="19"/>
      <c r="CO11" s="19">
        <v>0</v>
      </c>
      <c r="CP11" s="19">
        <v>4.4873842160714104E-3</v>
      </c>
      <c r="CQ11" s="19">
        <v>8.3990240601387392E-3</v>
      </c>
      <c r="CR11" s="19">
        <v>1.66988574315758E-2</v>
      </c>
    </row>
    <row r="12" spans="2:96" x14ac:dyDescent="0.25">
      <c r="B12" s="16"/>
    </row>
    <row r="13" spans="2:96" x14ac:dyDescent="0.25">
      <c r="B13" t="s">
        <v>124</v>
      </c>
    </row>
    <row r="14" spans="2:96" x14ac:dyDescent="0.25">
      <c r="B14" t="s">
        <v>125</v>
      </c>
    </row>
    <row r="16" spans="2:96" x14ac:dyDescent="0.25">
      <c r="B16"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CR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233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77</v>
      </c>
      <c r="C9" s="17">
        <v>0.78269943221919402</v>
      </c>
      <c r="D9" s="17">
        <v>0.79912638328385599</v>
      </c>
      <c r="E9" s="17">
        <v>0.76976943499350403</v>
      </c>
      <c r="F9" s="17"/>
      <c r="G9" s="17">
        <v>0.62260459449454697</v>
      </c>
      <c r="H9" s="17">
        <v>0.75563779021791899</v>
      </c>
      <c r="I9" s="17">
        <v>0.78186726465837697</v>
      </c>
      <c r="J9" s="17">
        <v>0.83994278959243995</v>
      </c>
      <c r="K9" s="17">
        <v>0.79792970982579503</v>
      </c>
      <c r="L9" s="17">
        <v>0.85521221742320397</v>
      </c>
      <c r="M9" s="17"/>
      <c r="N9" s="17">
        <v>0.87098286590749496</v>
      </c>
      <c r="O9" s="17">
        <v>0.80393364762869601</v>
      </c>
      <c r="P9" s="17">
        <v>0.78145205470132995</v>
      </c>
      <c r="Q9" s="17">
        <v>0.664130524241757</v>
      </c>
      <c r="R9" s="17"/>
      <c r="S9" s="17">
        <v>0.72198412486312602</v>
      </c>
      <c r="T9" s="17">
        <v>0.78842466820355905</v>
      </c>
      <c r="U9" s="17">
        <v>0.79609104683953402</v>
      </c>
      <c r="V9" s="17">
        <v>0.83224002047533097</v>
      </c>
      <c r="W9" s="17">
        <v>0.79638798763287</v>
      </c>
      <c r="X9" s="17">
        <v>0.81330053004152103</v>
      </c>
      <c r="Y9" s="17">
        <v>0.79329640509523502</v>
      </c>
      <c r="Z9" s="17">
        <v>0.78061872493677598</v>
      </c>
      <c r="AA9" s="17">
        <v>0.739810971498153</v>
      </c>
      <c r="AB9" s="17">
        <v>0.77053913187265499</v>
      </c>
      <c r="AC9" s="17">
        <v>0.80893508724844299</v>
      </c>
      <c r="AD9" s="17">
        <v>0.85776052649808898</v>
      </c>
      <c r="AE9" s="17"/>
      <c r="AF9" s="17">
        <v>0.80911716919699295</v>
      </c>
      <c r="AG9" s="17">
        <v>0.75773847839684705</v>
      </c>
      <c r="AH9" s="17">
        <v>0.84570584436789098</v>
      </c>
      <c r="AI9" s="17">
        <v>0.78961377802974497</v>
      </c>
      <c r="AJ9" s="17">
        <v>0.76346848398202205</v>
      </c>
      <c r="AK9" s="17"/>
      <c r="AL9" s="17">
        <v>0.79731808795332704</v>
      </c>
      <c r="AM9" s="17">
        <v>0.77200409462777297</v>
      </c>
      <c r="AN9" s="17">
        <v>0.82363592131791696</v>
      </c>
      <c r="AO9" s="17"/>
      <c r="AP9" s="17">
        <v>0.71900089336852702</v>
      </c>
      <c r="AQ9" s="17">
        <v>0.79540830311037602</v>
      </c>
      <c r="AR9" s="17">
        <v>0.78624189573963599</v>
      </c>
      <c r="AS9" s="17">
        <v>0.86609485245062701</v>
      </c>
      <c r="AT9" s="17">
        <v>0.83663993338536502</v>
      </c>
      <c r="AU9" s="17"/>
      <c r="AV9" s="17">
        <v>0.82282569129559802</v>
      </c>
      <c r="AW9" s="17">
        <v>0.54542726180594203</v>
      </c>
      <c r="AX9" s="17">
        <v>0.67325094489992798</v>
      </c>
      <c r="AY9" s="17">
        <v>0.64420338186816195</v>
      </c>
      <c r="AZ9" s="17">
        <v>0.66639910859162799</v>
      </c>
      <c r="BA9" s="17">
        <v>0.77040166866597304</v>
      </c>
      <c r="BB9" s="17">
        <v>0.79186473344817898</v>
      </c>
      <c r="BC9" s="17">
        <v>0.85445562347496296</v>
      </c>
      <c r="BD9" s="17">
        <v>0.89356750249122796</v>
      </c>
      <c r="BE9" s="17">
        <v>0.87546759266977603</v>
      </c>
      <c r="BF9" s="17">
        <v>0.87163929742420898</v>
      </c>
      <c r="BG9" s="17">
        <v>0.86663834835569098</v>
      </c>
      <c r="BH9" s="17">
        <v>0.90278937805582604</v>
      </c>
      <c r="BI9" s="17">
        <v>0.935770117372415</v>
      </c>
      <c r="BJ9" s="17">
        <v>0.82756216825657603</v>
      </c>
      <c r="BK9" s="17">
        <v>0.79005138098907202</v>
      </c>
      <c r="BL9" s="17"/>
      <c r="BM9" s="17">
        <v>0.69155491120291002</v>
      </c>
      <c r="BN9" s="17">
        <v>0.80698466732075702</v>
      </c>
      <c r="BO9" s="17">
        <v>0.769852283070661</v>
      </c>
      <c r="BP9" s="17">
        <v>0.80951601921412297</v>
      </c>
      <c r="BQ9" s="17">
        <v>0.87542195751512797</v>
      </c>
      <c r="BR9" s="17">
        <v>0.79089220818447603</v>
      </c>
      <c r="BS9" s="17"/>
      <c r="BT9" s="17">
        <v>0.76364304554159601</v>
      </c>
      <c r="BU9" s="17">
        <v>0.80821664320370201</v>
      </c>
      <c r="BV9" s="17"/>
      <c r="BW9" s="17">
        <v>0.75481045949475101</v>
      </c>
      <c r="BX9" s="17">
        <v>0.80909100983339699</v>
      </c>
      <c r="BY9" s="17"/>
      <c r="BZ9" s="17">
        <v>0.78993407205038801</v>
      </c>
      <c r="CA9" s="17">
        <v>0.77649001231640502</v>
      </c>
      <c r="CB9" s="17">
        <v>0.65207205886309305</v>
      </c>
      <c r="CC9" s="17"/>
      <c r="CD9" s="17">
        <v>0.80781778712218</v>
      </c>
      <c r="CE9" s="17">
        <v>0.62905233726658105</v>
      </c>
      <c r="CF9" s="17">
        <v>0.78615928105859101</v>
      </c>
      <c r="CG9" s="17"/>
      <c r="CH9" s="17">
        <v>0.822912214867355</v>
      </c>
      <c r="CI9" s="17">
        <v>0.61133778432847496</v>
      </c>
      <c r="CJ9" s="17">
        <v>0.72107444107417196</v>
      </c>
      <c r="CK9" s="17"/>
      <c r="CL9" s="17">
        <v>0.78037520696342499</v>
      </c>
      <c r="CM9" s="17">
        <v>0.78656415601400398</v>
      </c>
      <c r="CN9" s="17"/>
      <c r="CO9" s="17">
        <v>0.72652920893422901</v>
      </c>
      <c r="CP9" s="17">
        <v>0.84963071931158196</v>
      </c>
      <c r="CQ9" s="17">
        <v>0.78534522732339995</v>
      </c>
      <c r="CR9" s="17">
        <v>0.67012627851456097</v>
      </c>
    </row>
    <row r="10" spans="2:96" x14ac:dyDescent="0.25">
      <c r="B10" s="18" t="s">
        <v>76</v>
      </c>
      <c r="C10" s="17">
        <v>0.18775563697113901</v>
      </c>
      <c r="D10" s="17">
        <v>0.18071649620674701</v>
      </c>
      <c r="E10" s="17">
        <v>0.19133469783464299</v>
      </c>
      <c r="F10" s="17"/>
      <c r="G10" s="17">
        <v>0.31957383693861902</v>
      </c>
      <c r="H10" s="17">
        <v>0.20233973528937901</v>
      </c>
      <c r="I10" s="17">
        <v>0.19112254100404</v>
      </c>
      <c r="J10" s="17">
        <v>0.13501221191790799</v>
      </c>
      <c r="K10" s="17">
        <v>0.18137456695270299</v>
      </c>
      <c r="L10" s="17">
        <v>0.13259302552548599</v>
      </c>
      <c r="M10" s="17"/>
      <c r="N10" s="17">
        <v>0.105796279557138</v>
      </c>
      <c r="O10" s="17">
        <v>0.17847274443248001</v>
      </c>
      <c r="P10" s="17">
        <v>0.185245531636022</v>
      </c>
      <c r="Q10" s="17">
        <v>0.29005786391544203</v>
      </c>
      <c r="R10" s="17"/>
      <c r="S10" s="17">
        <v>0.26966881142204302</v>
      </c>
      <c r="T10" s="17">
        <v>0.17939951502000701</v>
      </c>
      <c r="U10" s="17">
        <v>0.176785358901242</v>
      </c>
      <c r="V10" s="17">
        <v>0.12834275179978799</v>
      </c>
      <c r="W10" s="17">
        <v>0.17248228838598501</v>
      </c>
      <c r="X10" s="17">
        <v>0.150005970937205</v>
      </c>
      <c r="Y10" s="17">
        <v>0.15209874560797401</v>
      </c>
      <c r="Z10" s="17">
        <v>0.219381275063224</v>
      </c>
      <c r="AA10" s="17">
        <v>0.24069081266164599</v>
      </c>
      <c r="AB10" s="17">
        <v>0.19516359331087699</v>
      </c>
      <c r="AC10" s="17">
        <v>0.13834867335523299</v>
      </c>
      <c r="AD10" s="17">
        <v>0.117325103983819</v>
      </c>
      <c r="AE10" s="17"/>
      <c r="AF10" s="17">
        <v>0.164986781331249</v>
      </c>
      <c r="AG10" s="17">
        <v>0.22402242064592401</v>
      </c>
      <c r="AH10" s="17">
        <v>0.15429415563210899</v>
      </c>
      <c r="AI10" s="17">
        <v>0.210386221970255</v>
      </c>
      <c r="AJ10" s="17">
        <v>0.19349908831299401</v>
      </c>
      <c r="AK10" s="17"/>
      <c r="AL10" s="17">
        <v>0.17525441743461301</v>
      </c>
      <c r="AM10" s="17">
        <v>0.211765449684127</v>
      </c>
      <c r="AN10" s="17">
        <v>0.17636407868208301</v>
      </c>
      <c r="AO10" s="17"/>
      <c r="AP10" s="17">
        <v>0.25202445419464897</v>
      </c>
      <c r="AQ10" s="17">
        <v>0.16384009212431899</v>
      </c>
      <c r="AR10" s="17">
        <v>0.18591209615400001</v>
      </c>
      <c r="AS10" s="17">
        <v>0.12776907164510301</v>
      </c>
      <c r="AT10" s="17">
        <v>0.16336006661463501</v>
      </c>
      <c r="AU10" s="17"/>
      <c r="AV10" s="17">
        <v>0.17717430870440201</v>
      </c>
      <c r="AW10" s="17">
        <v>0.42053797217375</v>
      </c>
      <c r="AX10" s="17">
        <v>0.28921904786272501</v>
      </c>
      <c r="AY10" s="17">
        <v>0.29656580774368002</v>
      </c>
      <c r="AZ10" s="17">
        <v>0.29560914845944603</v>
      </c>
      <c r="BA10" s="17">
        <v>0.197360592189744</v>
      </c>
      <c r="BB10" s="17">
        <v>0.18088224204995099</v>
      </c>
      <c r="BC10" s="17">
        <v>0.132728252503999</v>
      </c>
      <c r="BD10" s="17">
        <v>9.6004678884308706E-2</v>
      </c>
      <c r="BE10" s="17">
        <v>0.114176388573777</v>
      </c>
      <c r="BF10" s="17">
        <v>0.121857101548889</v>
      </c>
      <c r="BG10" s="17">
        <v>8.1755370082356393E-2</v>
      </c>
      <c r="BH10" s="17">
        <v>5.9891270711384101E-2</v>
      </c>
      <c r="BI10" s="17">
        <v>6.4229882627585194E-2</v>
      </c>
      <c r="BJ10" s="17">
        <v>0.14436483813544099</v>
      </c>
      <c r="BK10" s="17">
        <v>0.18728688709004801</v>
      </c>
      <c r="BL10" s="17"/>
      <c r="BM10" s="17">
        <v>0.28428822925694902</v>
      </c>
      <c r="BN10" s="17">
        <v>0.175307973240901</v>
      </c>
      <c r="BO10" s="17">
        <v>0.18908717840890599</v>
      </c>
      <c r="BP10" s="17">
        <v>0.158624075290943</v>
      </c>
      <c r="BQ10" s="17">
        <v>9.8675496321453504E-2</v>
      </c>
      <c r="BR10" s="17">
        <v>0.127313684193015</v>
      </c>
      <c r="BS10" s="17"/>
      <c r="BT10" s="17">
        <v>0.20362291280601399</v>
      </c>
      <c r="BU10" s="17">
        <v>0.17049403449879899</v>
      </c>
      <c r="BV10" s="17"/>
      <c r="BW10" s="17">
        <v>0.21441187602228301</v>
      </c>
      <c r="BX10" s="17">
        <v>0.17115477369583099</v>
      </c>
      <c r="BY10" s="17"/>
      <c r="BZ10" s="17">
        <v>0.18294308067867501</v>
      </c>
      <c r="CA10" s="17">
        <v>0.197565713473491</v>
      </c>
      <c r="CB10" s="17">
        <v>0.30484523344813402</v>
      </c>
      <c r="CC10" s="17"/>
      <c r="CD10" s="17">
        <v>0.165450136341172</v>
      </c>
      <c r="CE10" s="17">
        <v>0.33199291352506899</v>
      </c>
      <c r="CF10" s="17">
        <v>0.20403063617769601</v>
      </c>
      <c r="CG10" s="17"/>
      <c r="CH10" s="17">
        <v>0.152876471842916</v>
      </c>
      <c r="CI10" s="17">
        <v>0.36087327201708502</v>
      </c>
      <c r="CJ10" s="17">
        <v>0.236489072270958</v>
      </c>
      <c r="CK10" s="17"/>
      <c r="CL10" s="17">
        <v>0.19631642038689801</v>
      </c>
      <c r="CM10" s="17">
        <v>0.180696415088754</v>
      </c>
      <c r="CN10" s="17"/>
      <c r="CO10" s="17">
        <v>0.261712331794899</v>
      </c>
      <c r="CP10" s="17">
        <v>0.133640245761867</v>
      </c>
      <c r="CQ10" s="17">
        <v>0.183153389608436</v>
      </c>
      <c r="CR10" s="17">
        <v>0.27314563453237001</v>
      </c>
    </row>
    <row r="11" spans="2:96" x14ac:dyDescent="0.25">
      <c r="B11" s="18" t="s">
        <v>121</v>
      </c>
      <c r="C11" s="17">
        <v>2.5024201167922099E-2</v>
      </c>
      <c r="D11" s="17">
        <v>1.73092046962014E-2</v>
      </c>
      <c r="E11" s="17">
        <v>3.27129025834169E-2</v>
      </c>
      <c r="F11" s="17"/>
      <c r="G11" s="17">
        <v>5.7821568566834E-2</v>
      </c>
      <c r="H11" s="17">
        <v>3.6766050598748302E-2</v>
      </c>
      <c r="I11" s="17">
        <v>1.7340706617587898E-2</v>
      </c>
      <c r="J11" s="17">
        <v>1.90797083670863E-2</v>
      </c>
      <c r="K11" s="17">
        <v>1.71657811467236E-2</v>
      </c>
      <c r="L11" s="17">
        <v>9.9643879052035301E-3</v>
      </c>
      <c r="M11" s="17"/>
      <c r="N11" s="17">
        <v>2.1336060488631299E-2</v>
      </c>
      <c r="O11" s="17">
        <v>1.5797039753762499E-2</v>
      </c>
      <c r="P11" s="17">
        <v>2.4563179193929901E-2</v>
      </c>
      <c r="Q11" s="17">
        <v>3.9269882757647298E-2</v>
      </c>
      <c r="R11" s="17"/>
      <c r="S11" s="17">
        <v>4.72150949270059E-3</v>
      </c>
      <c r="T11" s="17">
        <v>3.2175816776433601E-2</v>
      </c>
      <c r="U11" s="17">
        <v>8.0263903175363197E-3</v>
      </c>
      <c r="V11" s="17">
        <v>2.9438064440088899E-2</v>
      </c>
      <c r="W11" s="17">
        <v>2.2978280142770102E-2</v>
      </c>
      <c r="X11" s="17">
        <v>3.6693499021273397E-2</v>
      </c>
      <c r="Y11" s="17">
        <v>4.1917749190842998E-2</v>
      </c>
      <c r="Z11" s="17">
        <v>0</v>
      </c>
      <c r="AA11" s="17">
        <v>1.9498215840201599E-2</v>
      </c>
      <c r="AB11" s="17">
        <v>3.4297274816468402E-2</v>
      </c>
      <c r="AC11" s="17">
        <v>5.2716239396323999E-2</v>
      </c>
      <c r="AD11" s="17">
        <v>2.4914369518091801E-2</v>
      </c>
      <c r="AE11" s="17"/>
      <c r="AF11" s="17">
        <v>2.19012893759532E-2</v>
      </c>
      <c r="AG11" s="17">
        <v>1.6445043289193901E-2</v>
      </c>
      <c r="AH11" s="17">
        <v>0</v>
      </c>
      <c r="AI11" s="17">
        <v>0</v>
      </c>
      <c r="AJ11" s="17">
        <v>2.7855361960653399E-2</v>
      </c>
      <c r="AK11" s="17"/>
      <c r="AL11" s="17">
        <v>2.5383738841713101E-2</v>
      </c>
      <c r="AM11" s="17">
        <v>7.5578575235409904E-3</v>
      </c>
      <c r="AN11" s="17">
        <v>0</v>
      </c>
      <c r="AO11" s="17"/>
      <c r="AP11" s="17">
        <v>2.6851537027050901E-2</v>
      </c>
      <c r="AQ11" s="17">
        <v>3.4785427922618399E-2</v>
      </c>
      <c r="AR11" s="17">
        <v>2.37566944755996E-2</v>
      </c>
      <c r="AS11" s="17">
        <v>6.1360759042697003E-3</v>
      </c>
      <c r="AT11" s="17">
        <v>0</v>
      </c>
      <c r="AU11" s="17"/>
      <c r="AV11" s="17">
        <v>0</v>
      </c>
      <c r="AW11" s="17">
        <v>2.2485738917247498E-2</v>
      </c>
      <c r="AX11" s="17">
        <v>3.7530007237346799E-2</v>
      </c>
      <c r="AY11" s="17">
        <v>5.1734237805679303E-2</v>
      </c>
      <c r="AZ11" s="17">
        <v>3.2996415767911201E-2</v>
      </c>
      <c r="BA11" s="17">
        <v>2.4165510549181798E-2</v>
      </c>
      <c r="BB11" s="17">
        <v>2.26352868245853E-2</v>
      </c>
      <c r="BC11" s="17">
        <v>1.28161240210384E-2</v>
      </c>
      <c r="BD11" s="17">
        <v>1.0427818624463001E-2</v>
      </c>
      <c r="BE11" s="17">
        <v>1.03560187564473E-2</v>
      </c>
      <c r="BF11" s="17">
        <v>6.5036010269023002E-3</v>
      </c>
      <c r="BG11" s="17">
        <v>5.1606281561953203E-2</v>
      </c>
      <c r="BH11" s="17">
        <v>3.7319351232790003E-2</v>
      </c>
      <c r="BI11" s="17">
        <v>0</v>
      </c>
      <c r="BJ11" s="17">
        <v>2.8072993607983099E-2</v>
      </c>
      <c r="BK11" s="17">
        <v>2.2661731920880501E-2</v>
      </c>
      <c r="BL11" s="17"/>
      <c r="BM11" s="17">
        <v>2.1919287476500501E-2</v>
      </c>
      <c r="BN11" s="17">
        <v>1.77073594383425E-2</v>
      </c>
      <c r="BO11" s="17">
        <v>2.36833236083938E-2</v>
      </c>
      <c r="BP11" s="17">
        <v>2.6549446307099E-2</v>
      </c>
      <c r="BQ11" s="17">
        <v>2.5902546163418801E-2</v>
      </c>
      <c r="BR11" s="17">
        <v>7.1591397901059894E-2</v>
      </c>
      <c r="BS11" s="17"/>
      <c r="BT11" s="17">
        <v>2.8364018008256199E-2</v>
      </c>
      <c r="BU11" s="17">
        <v>1.7826419799031198E-2</v>
      </c>
      <c r="BV11" s="17"/>
      <c r="BW11" s="17">
        <v>2.43354985433098E-2</v>
      </c>
      <c r="BX11" s="17">
        <v>1.9754216470772201E-2</v>
      </c>
      <c r="BY11" s="17"/>
      <c r="BZ11" s="17">
        <v>2.3495153990265E-2</v>
      </c>
      <c r="CA11" s="17">
        <v>2.2100338140603901E-2</v>
      </c>
      <c r="CB11" s="17">
        <v>3.100163163071E-2</v>
      </c>
      <c r="CC11" s="17"/>
      <c r="CD11" s="17">
        <v>2.3737669963159101E-2</v>
      </c>
      <c r="CE11" s="17">
        <v>3.0251961297043599E-2</v>
      </c>
      <c r="CF11" s="17">
        <v>9.8100827637128997E-3</v>
      </c>
      <c r="CG11" s="17"/>
      <c r="CH11" s="17">
        <v>2.2187199382803401E-2</v>
      </c>
      <c r="CI11" s="17">
        <v>1.5390334735957301E-2</v>
      </c>
      <c r="CJ11" s="17">
        <v>4.2436486654870001E-2</v>
      </c>
      <c r="CK11" s="17"/>
      <c r="CL11" s="17">
        <v>2.1368416634111501E-2</v>
      </c>
      <c r="CM11" s="17">
        <v>2.5105997827204199E-2</v>
      </c>
      <c r="CN11" s="17"/>
      <c r="CO11" s="17">
        <v>1.1758459270872001E-2</v>
      </c>
      <c r="CP11" s="17">
        <v>1.4072719653269001E-2</v>
      </c>
      <c r="CQ11" s="17">
        <v>2.75589153604354E-2</v>
      </c>
      <c r="CR11" s="17">
        <v>4.5874507251981202E-2</v>
      </c>
    </row>
    <row r="12" spans="2:96" x14ac:dyDescent="0.25">
      <c r="B12" s="18" t="s">
        <v>127</v>
      </c>
      <c r="C12" s="19">
        <v>4.52072964174495E-3</v>
      </c>
      <c r="D12" s="19">
        <v>2.84791581319585E-3</v>
      </c>
      <c r="E12" s="19">
        <v>6.1829645884361002E-3</v>
      </c>
      <c r="F12" s="19"/>
      <c r="G12" s="19">
        <v>0</v>
      </c>
      <c r="H12" s="19">
        <v>5.2564238939542497E-3</v>
      </c>
      <c r="I12" s="19">
        <v>9.6694877199945996E-3</v>
      </c>
      <c r="J12" s="19">
        <v>5.9652901225648999E-3</v>
      </c>
      <c r="K12" s="19">
        <v>3.5299420747780699E-3</v>
      </c>
      <c r="L12" s="19">
        <v>2.2303691461065499E-3</v>
      </c>
      <c r="M12" s="19"/>
      <c r="N12" s="19">
        <v>1.88479404673532E-3</v>
      </c>
      <c r="O12" s="19">
        <v>1.79656818506161E-3</v>
      </c>
      <c r="P12" s="19">
        <v>8.7392344687185104E-3</v>
      </c>
      <c r="Q12" s="19">
        <v>6.54172908515409E-3</v>
      </c>
      <c r="R12" s="19"/>
      <c r="S12" s="19">
        <v>3.6255542221306802E-3</v>
      </c>
      <c r="T12" s="19">
        <v>0</v>
      </c>
      <c r="U12" s="19">
        <v>1.9097203941687999E-2</v>
      </c>
      <c r="V12" s="19">
        <v>9.9791632847920208E-3</v>
      </c>
      <c r="W12" s="19">
        <v>8.1514438383741804E-3</v>
      </c>
      <c r="X12" s="19">
        <v>0</v>
      </c>
      <c r="Y12" s="19">
        <v>1.2687100105947299E-2</v>
      </c>
      <c r="Z12" s="19">
        <v>0</v>
      </c>
      <c r="AA12" s="19">
        <v>0</v>
      </c>
      <c r="AB12" s="19">
        <v>0</v>
      </c>
      <c r="AC12" s="19">
        <v>0</v>
      </c>
      <c r="AD12" s="19">
        <v>0</v>
      </c>
      <c r="AE12" s="19"/>
      <c r="AF12" s="19">
        <v>3.9947600958049499E-3</v>
      </c>
      <c r="AG12" s="19">
        <v>1.79405766803554E-3</v>
      </c>
      <c r="AH12" s="19">
        <v>0</v>
      </c>
      <c r="AI12" s="19">
        <v>0</v>
      </c>
      <c r="AJ12" s="19">
        <v>1.51770657443307E-2</v>
      </c>
      <c r="AK12" s="19"/>
      <c r="AL12" s="19">
        <v>2.0437557703469702E-3</v>
      </c>
      <c r="AM12" s="19">
        <v>8.6725981645590106E-3</v>
      </c>
      <c r="AN12" s="19">
        <v>0</v>
      </c>
      <c r="AO12" s="19"/>
      <c r="AP12" s="19">
        <v>2.12311540977347E-3</v>
      </c>
      <c r="AQ12" s="19">
        <v>5.9661768426862404E-3</v>
      </c>
      <c r="AR12" s="19">
        <v>4.0893136307639999E-3</v>
      </c>
      <c r="AS12" s="19">
        <v>0</v>
      </c>
      <c r="AT12" s="19">
        <v>0</v>
      </c>
      <c r="AU12" s="19"/>
      <c r="AV12" s="19">
        <v>0</v>
      </c>
      <c r="AW12" s="19">
        <v>1.15490271030609E-2</v>
      </c>
      <c r="AX12" s="19">
        <v>0</v>
      </c>
      <c r="AY12" s="19">
        <v>7.4965725824790103E-3</v>
      </c>
      <c r="AZ12" s="19">
        <v>4.9953271810142799E-3</v>
      </c>
      <c r="BA12" s="19">
        <v>8.0722285951007906E-3</v>
      </c>
      <c r="BB12" s="19">
        <v>4.6177376772850599E-3</v>
      </c>
      <c r="BC12" s="19">
        <v>0</v>
      </c>
      <c r="BD12" s="19">
        <v>0</v>
      </c>
      <c r="BE12" s="19">
        <v>0</v>
      </c>
      <c r="BF12" s="19">
        <v>0</v>
      </c>
      <c r="BG12" s="19">
        <v>0</v>
      </c>
      <c r="BH12" s="19">
        <v>0</v>
      </c>
      <c r="BI12" s="19">
        <v>0</v>
      </c>
      <c r="BJ12" s="19">
        <v>0</v>
      </c>
      <c r="BK12" s="19">
        <v>0</v>
      </c>
      <c r="BL12" s="19"/>
      <c r="BM12" s="19">
        <v>2.2375720636404E-3</v>
      </c>
      <c r="BN12" s="19">
        <v>0</v>
      </c>
      <c r="BO12" s="19">
        <v>1.73772149120392E-2</v>
      </c>
      <c r="BP12" s="19">
        <v>5.3104591878353098E-3</v>
      </c>
      <c r="BQ12" s="19">
        <v>0</v>
      </c>
      <c r="BR12" s="19">
        <v>1.02027097214484E-2</v>
      </c>
      <c r="BS12" s="19"/>
      <c r="BT12" s="19">
        <v>4.3700236441337401E-3</v>
      </c>
      <c r="BU12" s="19">
        <v>3.4629024984673502E-3</v>
      </c>
      <c r="BV12" s="19"/>
      <c r="BW12" s="19">
        <v>6.4421659396564001E-3</v>
      </c>
      <c r="BX12" s="19">
        <v>0</v>
      </c>
      <c r="BY12" s="19"/>
      <c r="BZ12" s="19">
        <v>3.62769328067181E-3</v>
      </c>
      <c r="CA12" s="19">
        <v>3.8439360695005599E-3</v>
      </c>
      <c r="CB12" s="19">
        <v>1.2081076058062599E-2</v>
      </c>
      <c r="CC12" s="19"/>
      <c r="CD12" s="19">
        <v>2.9944065734882602E-3</v>
      </c>
      <c r="CE12" s="19">
        <v>8.7027879113061295E-3</v>
      </c>
      <c r="CF12" s="19">
        <v>0</v>
      </c>
      <c r="CG12" s="19"/>
      <c r="CH12" s="19">
        <v>2.0241139069263401E-3</v>
      </c>
      <c r="CI12" s="19">
        <v>1.2398608918483401E-2</v>
      </c>
      <c r="CJ12" s="19">
        <v>0</v>
      </c>
      <c r="CK12" s="19"/>
      <c r="CL12" s="19">
        <v>1.9399560155649699E-3</v>
      </c>
      <c r="CM12" s="19">
        <v>7.6334310700377798E-3</v>
      </c>
      <c r="CN12" s="19"/>
      <c r="CO12" s="19">
        <v>0</v>
      </c>
      <c r="CP12" s="19">
        <v>2.6563152732815998E-3</v>
      </c>
      <c r="CQ12" s="19">
        <v>3.9424677077287097E-3</v>
      </c>
      <c r="CR12" s="19">
        <v>1.08535797010873E-2</v>
      </c>
    </row>
    <row r="13" spans="2:96" x14ac:dyDescent="0.25">
      <c r="B13" s="16"/>
    </row>
    <row r="14" spans="2:96" x14ac:dyDescent="0.25">
      <c r="B14" t="s">
        <v>124</v>
      </c>
    </row>
    <row r="15" spans="2:96" x14ac:dyDescent="0.25">
      <c r="B15" t="s">
        <v>125</v>
      </c>
    </row>
    <row r="17" spans="2:2" x14ac:dyDescent="0.25">
      <c r="B17"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R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237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ht="45" x14ac:dyDescent="0.25">
      <c r="B9" s="18" t="s">
        <v>234</v>
      </c>
      <c r="C9" s="17">
        <v>0.119583383325284</v>
      </c>
      <c r="D9" s="17">
        <v>0.12809265888930699</v>
      </c>
      <c r="E9" s="17">
        <v>0.110853260081531</v>
      </c>
      <c r="F9" s="17"/>
      <c r="G9" s="17">
        <v>0.149727781214542</v>
      </c>
      <c r="H9" s="17">
        <v>7.8568363410946501E-2</v>
      </c>
      <c r="I9" s="17">
        <v>7.6524280564718897E-2</v>
      </c>
      <c r="J9" s="17">
        <v>0.145145206815189</v>
      </c>
      <c r="K9" s="17">
        <v>0.15266415323288399</v>
      </c>
      <c r="L9" s="17">
        <v>0.12494512031565</v>
      </c>
      <c r="M9" s="17"/>
      <c r="N9" s="17">
        <v>0.103657935578003</v>
      </c>
      <c r="O9" s="17">
        <v>0.122950240830747</v>
      </c>
      <c r="P9" s="17">
        <v>0.12291115639984899</v>
      </c>
      <c r="Q9" s="17">
        <v>0.12963203321178601</v>
      </c>
      <c r="R9" s="17"/>
      <c r="S9" s="17">
        <v>0.14395012913997299</v>
      </c>
      <c r="T9" s="17">
        <v>9.9139429909469695E-2</v>
      </c>
      <c r="U9" s="17">
        <v>0.12437245235352901</v>
      </c>
      <c r="V9" s="17">
        <v>0.116534212643983</v>
      </c>
      <c r="W9" s="17">
        <v>0.149146239455476</v>
      </c>
      <c r="X9" s="17">
        <v>0.150897570508154</v>
      </c>
      <c r="Y9" s="17">
        <v>0.134634390941612</v>
      </c>
      <c r="Z9" s="17">
        <v>9.80268253926702E-2</v>
      </c>
      <c r="AA9" s="17">
        <v>0.106336167093251</v>
      </c>
      <c r="AB9" s="17">
        <v>9.3872759194801703E-2</v>
      </c>
      <c r="AC9" s="17">
        <v>0.10415154518017999</v>
      </c>
      <c r="AD9" s="17">
        <v>6.8195620224991205E-2</v>
      </c>
      <c r="AE9" s="17"/>
      <c r="AF9" s="17">
        <v>0.150371485538047</v>
      </c>
      <c r="AG9" s="17">
        <v>0.115981628859188</v>
      </c>
      <c r="AH9" s="17">
        <v>0.137306368026404</v>
      </c>
      <c r="AI9" s="17">
        <v>0.179404123755941</v>
      </c>
      <c r="AJ9" s="17">
        <v>4.4704221729719003E-2</v>
      </c>
      <c r="AK9" s="17"/>
      <c r="AL9" s="17">
        <v>0.14452152424387599</v>
      </c>
      <c r="AM9" s="17">
        <v>0.104342088193938</v>
      </c>
      <c r="AN9" s="17">
        <v>0.15028498254191799</v>
      </c>
      <c r="AO9" s="17"/>
      <c r="AP9" s="17">
        <v>9.64200027408562E-2</v>
      </c>
      <c r="AQ9" s="17">
        <v>0.12239523093004299</v>
      </c>
      <c r="AR9" s="17">
        <v>0.137867666598362</v>
      </c>
      <c r="AS9" s="17">
        <v>0.117347988396396</v>
      </c>
      <c r="AT9" s="17">
        <v>0.22530602686582399</v>
      </c>
      <c r="AU9" s="17"/>
      <c r="AV9" s="17">
        <v>0</v>
      </c>
      <c r="AW9" s="17">
        <v>0.107920181385908</v>
      </c>
      <c r="AX9" s="17">
        <v>0.114208611217106</v>
      </c>
      <c r="AY9" s="17">
        <v>0.113532876818272</v>
      </c>
      <c r="AZ9" s="17">
        <v>0.114723750563976</v>
      </c>
      <c r="BA9" s="17">
        <v>9.2922449280737202E-2</v>
      </c>
      <c r="BB9" s="17">
        <v>0.14229335049141001</v>
      </c>
      <c r="BC9" s="17">
        <v>0.117474476457543</v>
      </c>
      <c r="BD9" s="17">
        <v>0.11610949570736</v>
      </c>
      <c r="BE9" s="17">
        <v>0.13376676816463101</v>
      </c>
      <c r="BF9" s="17">
        <v>0.11562614279245401</v>
      </c>
      <c r="BG9" s="17">
        <v>9.9247749470551205E-2</v>
      </c>
      <c r="BH9" s="17">
        <v>0.15784033761364999</v>
      </c>
      <c r="BI9" s="17">
        <v>0.18189596485527099</v>
      </c>
      <c r="BJ9" s="17">
        <v>0.15928304508191399</v>
      </c>
      <c r="BK9" s="17">
        <v>0.14080424813556</v>
      </c>
      <c r="BL9" s="17"/>
      <c r="BM9" s="17">
        <v>0.15031219935970699</v>
      </c>
      <c r="BN9" s="17">
        <v>0.11036583114311101</v>
      </c>
      <c r="BO9" s="17">
        <v>9.2873774151063695E-2</v>
      </c>
      <c r="BP9" s="17">
        <v>0.12632418761375799</v>
      </c>
      <c r="BQ9" s="17">
        <v>0.10667177206227201</v>
      </c>
      <c r="BR9" s="17">
        <v>0.111450380070256</v>
      </c>
      <c r="BS9" s="17"/>
      <c r="BT9" s="17">
        <v>0.14608166056256899</v>
      </c>
      <c r="BU9" s="17">
        <v>7.8998828482300498E-2</v>
      </c>
      <c r="BV9" s="17"/>
      <c r="BW9" s="17">
        <v>0.184624722712492</v>
      </c>
      <c r="BX9" s="17">
        <v>8.4575574602134995E-2</v>
      </c>
      <c r="BY9" s="17"/>
      <c r="BZ9" s="17">
        <v>0.12557684374029199</v>
      </c>
      <c r="CA9" s="17">
        <v>0.10254508981848599</v>
      </c>
      <c r="CB9" s="17">
        <v>0.115365247235673</v>
      </c>
      <c r="CC9" s="17"/>
      <c r="CD9" s="17">
        <v>0.143794612494341</v>
      </c>
      <c r="CE9" s="17">
        <v>3.1795141167786603E-2</v>
      </c>
      <c r="CF9" s="17">
        <v>8.9133204316587E-2</v>
      </c>
      <c r="CG9" s="17"/>
      <c r="CH9" s="17">
        <v>0.14219238339340701</v>
      </c>
      <c r="CI9" s="17">
        <v>2.9879685839364799E-2</v>
      </c>
      <c r="CJ9" s="17">
        <v>8.2031541421913101E-2</v>
      </c>
      <c r="CK9" s="17"/>
      <c r="CL9" s="17">
        <v>0.23831720691118499</v>
      </c>
      <c r="CM9" s="17">
        <v>0</v>
      </c>
      <c r="CN9" s="17"/>
      <c r="CO9" s="17">
        <v>0.22553220221603601</v>
      </c>
      <c r="CP9" s="17">
        <v>0.11868213924800999</v>
      </c>
      <c r="CQ9" s="17">
        <v>0.11309980372077499</v>
      </c>
      <c r="CR9" s="17">
        <v>9.5256996644776104E-2</v>
      </c>
    </row>
    <row r="10" spans="2:96" x14ac:dyDescent="0.25">
      <c r="B10" s="18" t="s">
        <v>235</v>
      </c>
      <c r="C10" s="17">
        <v>0.38219903043827502</v>
      </c>
      <c r="D10" s="17">
        <v>0.39870052292737101</v>
      </c>
      <c r="E10" s="17">
        <v>0.36590675535821898</v>
      </c>
      <c r="F10" s="17"/>
      <c r="G10" s="17">
        <v>0.31699884918099303</v>
      </c>
      <c r="H10" s="17">
        <v>0.34699758990301799</v>
      </c>
      <c r="I10" s="17">
        <v>0.36166632428654799</v>
      </c>
      <c r="J10" s="17">
        <v>0.41735793842686802</v>
      </c>
      <c r="K10" s="17">
        <v>0.36484317924291598</v>
      </c>
      <c r="L10" s="17">
        <v>0.45411217546041899</v>
      </c>
      <c r="M10" s="17"/>
      <c r="N10" s="17">
        <v>0.43632409742230799</v>
      </c>
      <c r="O10" s="17">
        <v>0.36734761160092499</v>
      </c>
      <c r="P10" s="17">
        <v>0.38572954761662098</v>
      </c>
      <c r="Q10" s="17">
        <v>0.33568516262567999</v>
      </c>
      <c r="R10" s="17"/>
      <c r="S10" s="17">
        <v>0.28118873040700498</v>
      </c>
      <c r="T10" s="17">
        <v>0.51232922420448002</v>
      </c>
      <c r="U10" s="17">
        <v>0.43484778505258898</v>
      </c>
      <c r="V10" s="17">
        <v>0.31324155927415998</v>
      </c>
      <c r="W10" s="17">
        <v>0.399195228639106</v>
      </c>
      <c r="X10" s="17">
        <v>0.39088437237856699</v>
      </c>
      <c r="Y10" s="17">
        <v>0.375804705413669</v>
      </c>
      <c r="Z10" s="17">
        <v>0.41504212923991501</v>
      </c>
      <c r="AA10" s="17">
        <v>0.39640563978910098</v>
      </c>
      <c r="AB10" s="17">
        <v>0.351770915120728</v>
      </c>
      <c r="AC10" s="17">
        <v>0.42700777961969799</v>
      </c>
      <c r="AD10" s="17">
        <v>0.226574192906731</v>
      </c>
      <c r="AE10" s="17"/>
      <c r="AF10" s="17">
        <v>0.38853149528168102</v>
      </c>
      <c r="AG10" s="17">
        <v>0.38760237372425999</v>
      </c>
      <c r="AH10" s="17">
        <v>0.52811904119235098</v>
      </c>
      <c r="AI10" s="17">
        <v>0.369927345461459</v>
      </c>
      <c r="AJ10" s="17">
        <v>0.365876523287891</v>
      </c>
      <c r="AK10" s="17"/>
      <c r="AL10" s="17">
        <v>0.37812440071936898</v>
      </c>
      <c r="AM10" s="17">
        <v>0.36591609918711998</v>
      </c>
      <c r="AN10" s="17">
        <v>0.40645078080987301</v>
      </c>
      <c r="AO10" s="17"/>
      <c r="AP10" s="17">
        <v>0.40656796928148597</v>
      </c>
      <c r="AQ10" s="17">
        <v>0.35845816286548199</v>
      </c>
      <c r="AR10" s="17">
        <v>0.37710029247723598</v>
      </c>
      <c r="AS10" s="17">
        <v>0.38560777028349402</v>
      </c>
      <c r="AT10" s="17">
        <v>0.47210668104112602</v>
      </c>
      <c r="AU10" s="17"/>
      <c r="AV10" s="17">
        <v>0</v>
      </c>
      <c r="AW10" s="17">
        <v>0.26782735543275799</v>
      </c>
      <c r="AX10" s="17">
        <v>0.39128542480247902</v>
      </c>
      <c r="AY10" s="17">
        <v>0.39372086090481301</v>
      </c>
      <c r="AZ10" s="17">
        <v>0.31485755679655703</v>
      </c>
      <c r="BA10" s="17">
        <v>0.31455620780138899</v>
      </c>
      <c r="BB10" s="17">
        <v>0.39065147624783703</v>
      </c>
      <c r="BC10" s="17">
        <v>0.37899717409206302</v>
      </c>
      <c r="BD10" s="17">
        <v>0.41669472961663501</v>
      </c>
      <c r="BE10" s="17">
        <v>0.45722228112090102</v>
      </c>
      <c r="BF10" s="17">
        <v>0.393507350155816</v>
      </c>
      <c r="BG10" s="17">
        <v>0.47371019408063297</v>
      </c>
      <c r="BH10" s="17">
        <v>0.43360595140470798</v>
      </c>
      <c r="BI10" s="17">
        <v>0.51032078868936304</v>
      </c>
      <c r="BJ10" s="17">
        <v>0.414454314155557</v>
      </c>
      <c r="BK10" s="17">
        <v>0.39307551638555299</v>
      </c>
      <c r="BL10" s="17"/>
      <c r="BM10" s="17">
        <v>0.32261551931069199</v>
      </c>
      <c r="BN10" s="17">
        <v>0.40029842055541598</v>
      </c>
      <c r="BO10" s="17">
        <v>0.39399249449030699</v>
      </c>
      <c r="BP10" s="17">
        <v>0.41584458007665298</v>
      </c>
      <c r="BQ10" s="17">
        <v>0.40012883921211101</v>
      </c>
      <c r="BR10" s="17">
        <v>0.34644298634306803</v>
      </c>
      <c r="BS10" s="17"/>
      <c r="BT10" s="17">
        <v>0.38936352524912399</v>
      </c>
      <c r="BU10" s="17">
        <v>0.37630285179050199</v>
      </c>
      <c r="BV10" s="17"/>
      <c r="BW10" s="17">
        <v>0.34894126633963801</v>
      </c>
      <c r="BX10" s="17">
        <v>0.44153541472776803</v>
      </c>
      <c r="BY10" s="17"/>
      <c r="BZ10" s="17">
        <v>0.38288378762504499</v>
      </c>
      <c r="CA10" s="17">
        <v>0.394061792192056</v>
      </c>
      <c r="CB10" s="17">
        <v>0.34126304036404198</v>
      </c>
      <c r="CC10" s="17"/>
      <c r="CD10" s="17">
        <v>0.40432816967617202</v>
      </c>
      <c r="CE10" s="17">
        <v>0.24397273882908199</v>
      </c>
      <c r="CF10" s="17">
        <v>0.35040333551934999</v>
      </c>
      <c r="CG10" s="17"/>
      <c r="CH10" s="17">
        <v>0.40648507235876702</v>
      </c>
      <c r="CI10" s="17">
        <v>0.26130887961812099</v>
      </c>
      <c r="CJ10" s="17">
        <v>0.371748373994648</v>
      </c>
      <c r="CK10" s="17"/>
      <c r="CL10" s="17">
        <v>0.76168279308881504</v>
      </c>
      <c r="CM10" s="17">
        <v>0</v>
      </c>
      <c r="CN10" s="17"/>
      <c r="CO10" s="17">
        <v>0.35057689404023001</v>
      </c>
      <c r="CP10" s="17">
        <v>0.43130045780495901</v>
      </c>
      <c r="CQ10" s="17">
        <v>0.34240761307189199</v>
      </c>
      <c r="CR10" s="17">
        <v>0.37706109408812699</v>
      </c>
    </row>
    <row r="11" spans="2:96" ht="45" x14ac:dyDescent="0.25">
      <c r="B11" s="18" t="s">
        <v>236</v>
      </c>
      <c r="C11" s="17">
        <v>0.46470503199841801</v>
      </c>
      <c r="D11" s="17">
        <v>0.45153869324261903</v>
      </c>
      <c r="E11" s="17">
        <v>0.47794980470009202</v>
      </c>
      <c r="F11" s="17"/>
      <c r="G11" s="17">
        <v>0.47506764642934202</v>
      </c>
      <c r="H11" s="17">
        <v>0.53237148181661598</v>
      </c>
      <c r="I11" s="17">
        <v>0.52808906589445503</v>
      </c>
      <c r="J11" s="17">
        <v>0.406832397684594</v>
      </c>
      <c r="K11" s="17">
        <v>0.458344181293383</v>
      </c>
      <c r="L11" s="17">
        <v>0.40241521863483198</v>
      </c>
      <c r="M11" s="17"/>
      <c r="N11" s="17">
        <v>0.428804632190111</v>
      </c>
      <c r="O11" s="17">
        <v>0.46963938606355798</v>
      </c>
      <c r="P11" s="17">
        <v>0.46067558859455898</v>
      </c>
      <c r="Q11" s="17">
        <v>0.50471518096982204</v>
      </c>
      <c r="R11" s="17"/>
      <c r="S11" s="17">
        <v>0.52820335538385199</v>
      </c>
      <c r="T11" s="17">
        <v>0.37028885631861203</v>
      </c>
      <c r="U11" s="17">
        <v>0.40763598086719699</v>
      </c>
      <c r="V11" s="17">
        <v>0.55140295949973805</v>
      </c>
      <c r="W11" s="17">
        <v>0.41682335988008201</v>
      </c>
      <c r="X11" s="17">
        <v>0.42420248309049302</v>
      </c>
      <c r="Y11" s="17">
        <v>0.46339937135760501</v>
      </c>
      <c r="Z11" s="17">
        <v>0.48693104536741399</v>
      </c>
      <c r="AA11" s="17">
        <v>0.47213910864852199</v>
      </c>
      <c r="AB11" s="17">
        <v>0.48208439765326</v>
      </c>
      <c r="AC11" s="17">
        <v>0.444940402417213</v>
      </c>
      <c r="AD11" s="17">
        <v>0.631431836175119</v>
      </c>
      <c r="AE11" s="17"/>
      <c r="AF11" s="17">
        <v>0.44199015463254199</v>
      </c>
      <c r="AG11" s="17">
        <v>0.46705911399285999</v>
      </c>
      <c r="AH11" s="17">
        <v>0.31599976036601701</v>
      </c>
      <c r="AI11" s="17">
        <v>0.4506685307826</v>
      </c>
      <c r="AJ11" s="17">
        <v>0.54154745645220204</v>
      </c>
      <c r="AK11" s="17"/>
      <c r="AL11" s="17">
        <v>0.45485153347366603</v>
      </c>
      <c r="AM11" s="17">
        <v>0.49380289424928903</v>
      </c>
      <c r="AN11" s="17">
        <v>0.40690681026709702</v>
      </c>
      <c r="AO11" s="17"/>
      <c r="AP11" s="17">
        <v>0.47536096360611302</v>
      </c>
      <c r="AQ11" s="17">
        <v>0.47946319327945203</v>
      </c>
      <c r="AR11" s="17">
        <v>0.43340118777379799</v>
      </c>
      <c r="AS11" s="17">
        <v>0.48722673201075101</v>
      </c>
      <c r="AT11" s="17">
        <v>0.30258729209305002</v>
      </c>
      <c r="AU11" s="17"/>
      <c r="AV11" s="17">
        <v>1</v>
      </c>
      <c r="AW11" s="17">
        <v>0.56624288829062897</v>
      </c>
      <c r="AX11" s="17">
        <v>0.46430945360296699</v>
      </c>
      <c r="AY11" s="17">
        <v>0.45441342795390099</v>
      </c>
      <c r="AZ11" s="17">
        <v>0.54118382805138199</v>
      </c>
      <c r="BA11" s="17">
        <v>0.55906030341060298</v>
      </c>
      <c r="BB11" s="17">
        <v>0.43113996452305198</v>
      </c>
      <c r="BC11" s="17">
        <v>0.46572370906368299</v>
      </c>
      <c r="BD11" s="17">
        <v>0.42239162329937902</v>
      </c>
      <c r="BE11" s="17">
        <v>0.38578419147619702</v>
      </c>
      <c r="BF11" s="17">
        <v>0.46842885908840698</v>
      </c>
      <c r="BG11" s="17">
        <v>0.405741999151155</v>
      </c>
      <c r="BH11" s="17">
        <v>0.408553710981642</v>
      </c>
      <c r="BI11" s="17">
        <v>0.28883306179526902</v>
      </c>
      <c r="BJ11" s="17">
        <v>0.35134067889540799</v>
      </c>
      <c r="BK11" s="17">
        <v>0.43723770900581599</v>
      </c>
      <c r="BL11" s="17"/>
      <c r="BM11" s="17">
        <v>0.49614792901191002</v>
      </c>
      <c r="BN11" s="17">
        <v>0.45091074595817998</v>
      </c>
      <c r="BO11" s="17">
        <v>0.46909325916732802</v>
      </c>
      <c r="BP11" s="17">
        <v>0.445556258057347</v>
      </c>
      <c r="BQ11" s="17">
        <v>0.46309154179356898</v>
      </c>
      <c r="BR11" s="17">
        <v>0.46961113854289099</v>
      </c>
      <c r="BS11" s="17"/>
      <c r="BT11" s="17">
        <v>0.43938166761592301</v>
      </c>
      <c r="BU11" s="17">
        <v>0.50479850700411599</v>
      </c>
      <c r="BV11" s="17"/>
      <c r="BW11" s="17">
        <v>0.44490299087908503</v>
      </c>
      <c r="BX11" s="17">
        <v>0.45089353181077502</v>
      </c>
      <c r="BY11" s="17"/>
      <c r="BZ11" s="17">
        <v>0.46054427072562998</v>
      </c>
      <c r="CA11" s="17">
        <v>0.46296292266810302</v>
      </c>
      <c r="CB11" s="17">
        <v>0.51967476401149304</v>
      </c>
      <c r="CC11" s="17"/>
      <c r="CD11" s="17">
        <v>0.42411457262468699</v>
      </c>
      <c r="CE11" s="17">
        <v>0.67663818881482096</v>
      </c>
      <c r="CF11" s="17">
        <v>0.54070422598846601</v>
      </c>
      <c r="CG11" s="17"/>
      <c r="CH11" s="17">
        <v>0.42319077548310402</v>
      </c>
      <c r="CI11" s="17">
        <v>0.66765835926573402</v>
      </c>
      <c r="CJ11" s="17">
        <v>0.51482111401158903</v>
      </c>
      <c r="CK11" s="17"/>
      <c r="CL11" s="17">
        <v>0</v>
      </c>
      <c r="CM11" s="17">
        <v>1</v>
      </c>
      <c r="CN11" s="17"/>
      <c r="CO11" s="17">
        <v>0.40741085374323099</v>
      </c>
      <c r="CP11" s="17">
        <v>0.41455255914857098</v>
      </c>
      <c r="CQ11" s="17">
        <v>0.51053565136980406</v>
      </c>
      <c r="CR11" s="17">
        <v>0.49255319661701302</v>
      </c>
    </row>
    <row r="12" spans="2:96" x14ac:dyDescent="0.25">
      <c r="B12" s="18" t="s">
        <v>127</v>
      </c>
      <c r="C12" s="17">
        <v>7.4977722759373899E-3</v>
      </c>
      <c r="D12" s="17">
        <v>2.1382581938251002E-3</v>
      </c>
      <c r="E12" s="17">
        <v>1.27857487083514E-2</v>
      </c>
      <c r="F12" s="17"/>
      <c r="G12" s="17">
        <v>8.9955162301305399E-3</v>
      </c>
      <c r="H12" s="17">
        <v>7.1448121773663E-3</v>
      </c>
      <c r="I12" s="17">
        <v>6.1260017456072303E-3</v>
      </c>
      <c r="J12" s="17">
        <v>1.5319550784635001E-2</v>
      </c>
      <c r="K12" s="17">
        <v>6.45450093447593E-3</v>
      </c>
      <c r="L12" s="17">
        <v>2.22550695915197E-3</v>
      </c>
      <c r="M12" s="17"/>
      <c r="N12" s="17">
        <v>7.6854367506004198E-3</v>
      </c>
      <c r="O12" s="17">
        <v>1.4477690773616599E-2</v>
      </c>
      <c r="P12" s="17">
        <v>2.5252053302790198E-3</v>
      </c>
      <c r="Q12" s="17">
        <v>4.48753934614595E-3</v>
      </c>
      <c r="R12" s="17"/>
      <c r="S12" s="17">
        <v>1.2316187847417099E-2</v>
      </c>
      <c r="T12" s="17">
        <v>0</v>
      </c>
      <c r="U12" s="17">
        <v>2.4312538577555502E-2</v>
      </c>
      <c r="V12" s="17">
        <v>0</v>
      </c>
      <c r="W12" s="17">
        <v>6.65827409143853E-3</v>
      </c>
      <c r="X12" s="17">
        <v>0</v>
      </c>
      <c r="Y12" s="17">
        <v>6.8921171803569999E-3</v>
      </c>
      <c r="Z12" s="17">
        <v>0</v>
      </c>
      <c r="AA12" s="17">
        <v>5.3646638228951804E-3</v>
      </c>
      <c r="AB12" s="17">
        <v>1.13474521340097E-2</v>
      </c>
      <c r="AC12" s="17">
        <v>2.39002727829093E-2</v>
      </c>
      <c r="AD12" s="17">
        <v>0</v>
      </c>
      <c r="AE12" s="17"/>
      <c r="AF12" s="17">
        <v>5.4509523309734199E-3</v>
      </c>
      <c r="AG12" s="17">
        <v>1.03493919066581E-2</v>
      </c>
      <c r="AH12" s="17">
        <v>0</v>
      </c>
      <c r="AI12" s="17">
        <v>0</v>
      </c>
      <c r="AJ12" s="17">
        <v>3.7823787109661101E-3</v>
      </c>
      <c r="AK12" s="17"/>
      <c r="AL12" s="17">
        <v>6.59753338470677E-3</v>
      </c>
      <c r="AM12" s="17">
        <v>8.4888828061875695E-3</v>
      </c>
      <c r="AN12" s="17">
        <v>1.4059565205211901E-2</v>
      </c>
      <c r="AO12" s="17"/>
      <c r="AP12" s="17">
        <v>6.7809423290674997E-3</v>
      </c>
      <c r="AQ12" s="17">
        <v>7.4943207414755603E-3</v>
      </c>
      <c r="AR12" s="17">
        <v>6.78684124474533E-3</v>
      </c>
      <c r="AS12" s="17">
        <v>4.6275043490415398E-3</v>
      </c>
      <c r="AT12" s="17">
        <v>0</v>
      </c>
      <c r="AU12" s="17"/>
      <c r="AV12" s="17">
        <v>0</v>
      </c>
      <c r="AW12" s="17">
        <v>2.8607585507345601E-2</v>
      </c>
      <c r="AX12" s="17">
        <v>0</v>
      </c>
      <c r="AY12" s="17">
        <v>8.5354531208729507E-3</v>
      </c>
      <c r="AZ12" s="17">
        <v>5.4244164216363296E-3</v>
      </c>
      <c r="BA12" s="17">
        <v>1.42141336489813E-2</v>
      </c>
      <c r="BB12" s="17">
        <v>0</v>
      </c>
      <c r="BC12" s="17">
        <v>1.1707910451485601E-2</v>
      </c>
      <c r="BD12" s="17">
        <v>6.8329457155772702E-3</v>
      </c>
      <c r="BE12" s="17">
        <v>0</v>
      </c>
      <c r="BF12" s="17">
        <v>0</v>
      </c>
      <c r="BG12" s="17">
        <v>1.08818872137955E-2</v>
      </c>
      <c r="BH12" s="17">
        <v>0</v>
      </c>
      <c r="BI12" s="17">
        <v>0</v>
      </c>
      <c r="BJ12" s="17">
        <v>2.3449950153814202E-2</v>
      </c>
      <c r="BK12" s="17">
        <v>0</v>
      </c>
      <c r="BL12" s="17"/>
      <c r="BM12" s="17">
        <v>8.1065200420905505E-3</v>
      </c>
      <c r="BN12" s="17">
        <v>1.14720382658146E-2</v>
      </c>
      <c r="BO12" s="17">
        <v>3.9633061760030296E-3</v>
      </c>
      <c r="BP12" s="17">
        <v>0</v>
      </c>
      <c r="BQ12" s="17">
        <v>4.6353092448185203E-3</v>
      </c>
      <c r="BR12" s="17">
        <v>2.4777563060753498E-2</v>
      </c>
      <c r="BS12" s="17"/>
      <c r="BT12" s="17">
        <v>4.2871337094658596E-3</v>
      </c>
      <c r="BU12" s="17">
        <v>1.25906682701624E-2</v>
      </c>
      <c r="BV12" s="17"/>
      <c r="BW12" s="17">
        <v>1.7613018121712201E-3</v>
      </c>
      <c r="BX12" s="17">
        <v>7.1577569731196399E-3</v>
      </c>
      <c r="BY12" s="17"/>
      <c r="BZ12" s="17">
        <v>6.3522615028824602E-3</v>
      </c>
      <c r="CA12" s="17">
        <v>1.2652873787081799E-2</v>
      </c>
      <c r="CB12" s="17">
        <v>0</v>
      </c>
      <c r="CC12" s="17"/>
      <c r="CD12" s="17">
        <v>4.1865481096671304E-3</v>
      </c>
      <c r="CE12" s="17">
        <v>1.6496727727910401E-2</v>
      </c>
      <c r="CF12" s="17">
        <v>0</v>
      </c>
      <c r="CG12" s="17"/>
      <c r="CH12" s="17">
        <v>6.3503754069036602E-3</v>
      </c>
      <c r="CI12" s="17">
        <v>3.9508650920431097E-3</v>
      </c>
      <c r="CJ12" s="17">
        <v>8.4134443308793092E-3</v>
      </c>
      <c r="CK12" s="17"/>
      <c r="CL12" s="17">
        <v>0</v>
      </c>
      <c r="CM12" s="17">
        <v>0</v>
      </c>
      <c r="CN12" s="17"/>
      <c r="CO12" s="17">
        <v>0</v>
      </c>
      <c r="CP12" s="17">
        <v>3.3689857834727898E-3</v>
      </c>
      <c r="CQ12" s="17">
        <v>1.07497404837335E-2</v>
      </c>
      <c r="CR12" s="17">
        <v>1.18147377409969E-2</v>
      </c>
    </row>
    <row r="13" spans="2:96" x14ac:dyDescent="0.25">
      <c r="B13" s="18" t="s">
        <v>175</v>
      </c>
      <c r="C13" s="19">
        <v>2.6014781962086099E-2</v>
      </c>
      <c r="D13" s="19">
        <v>1.95298667468785E-2</v>
      </c>
      <c r="E13" s="19">
        <v>3.2504431151806797E-2</v>
      </c>
      <c r="F13" s="19"/>
      <c r="G13" s="19">
        <v>4.92102069449925E-2</v>
      </c>
      <c r="H13" s="19">
        <v>3.4917752692053203E-2</v>
      </c>
      <c r="I13" s="19">
        <v>2.75943275086705E-2</v>
      </c>
      <c r="J13" s="19">
        <v>1.5344906288713701E-2</v>
      </c>
      <c r="K13" s="19">
        <v>1.76939852963406E-2</v>
      </c>
      <c r="L13" s="19">
        <v>1.6301978629946898E-2</v>
      </c>
      <c r="M13" s="19"/>
      <c r="N13" s="19">
        <v>2.3527898058977901E-2</v>
      </c>
      <c r="O13" s="19">
        <v>2.55850707311535E-2</v>
      </c>
      <c r="P13" s="19">
        <v>2.8158502058690901E-2</v>
      </c>
      <c r="Q13" s="19">
        <v>2.5480083846565901E-2</v>
      </c>
      <c r="R13" s="19"/>
      <c r="S13" s="19">
        <v>3.4341597221753298E-2</v>
      </c>
      <c r="T13" s="19">
        <v>1.8242489567438201E-2</v>
      </c>
      <c r="U13" s="19">
        <v>8.8312431491297007E-3</v>
      </c>
      <c r="V13" s="19">
        <v>1.88212685821194E-2</v>
      </c>
      <c r="W13" s="19">
        <v>2.8176897933898801E-2</v>
      </c>
      <c r="X13" s="19">
        <v>3.4015574022785003E-2</v>
      </c>
      <c r="Y13" s="19">
        <v>1.92694151067574E-2</v>
      </c>
      <c r="Z13" s="19">
        <v>0</v>
      </c>
      <c r="AA13" s="19">
        <v>1.97544206462303E-2</v>
      </c>
      <c r="AB13" s="19">
        <v>6.0924475897201E-2</v>
      </c>
      <c r="AC13" s="19">
        <v>0</v>
      </c>
      <c r="AD13" s="19">
        <v>7.3798350693159404E-2</v>
      </c>
      <c r="AE13" s="19"/>
      <c r="AF13" s="19">
        <v>1.36559122167567E-2</v>
      </c>
      <c r="AG13" s="19">
        <v>1.9007491517034399E-2</v>
      </c>
      <c r="AH13" s="19">
        <v>1.8574830415227998E-2</v>
      </c>
      <c r="AI13" s="19">
        <v>0</v>
      </c>
      <c r="AJ13" s="19">
        <v>4.40894198192213E-2</v>
      </c>
      <c r="AK13" s="19"/>
      <c r="AL13" s="19">
        <v>1.5905008178381499E-2</v>
      </c>
      <c r="AM13" s="19">
        <v>2.7450035563465699E-2</v>
      </c>
      <c r="AN13" s="19">
        <v>2.22978611759003E-2</v>
      </c>
      <c r="AO13" s="19"/>
      <c r="AP13" s="19">
        <v>1.4870122042477099E-2</v>
      </c>
      <c r="AQ13" s="19">
        <v>3.2189092183547499E-2</v>
      </c>
      <c r="AR13" s="19">
        <v>4.4844011905859002E-2</v>
      </c>
      <c r="AS13" s="19">
        <v>5.1900049603165596E-3</v>
      </c>
      <c r="AT13" s="19">
        <v>0</v>
      </c>
      <c r="AU13" s="19"/>
      <c r="AV13" s="19">
        <v>0</v>
      </c>
      <c r="AW13" s="19">
        <v>2.9401989383358501E-2</v>
      </c>
      <c r="AX13" s="19">
        <v>3.0196510377448301E-2</v>
      </c>
      <c r="AY13" s="19">
        <v>2.9797381202140701E-2</v>
      </c>
      <c r="AZ13" s="19">
        <v>2.3810448166448402E-2</v>
      </c>
      <c r="BA13" s="19">
        <v>1.92469058582895E-2</v>
      </c>
      <c r="BB13" s="19">
        <v>3.5915208737701397E-2</v>
      </c>
      <c r="BC13" s="19">
        <v>2.6096729935225299E-2</v>
      </c>
      <c r="BD13" s="19">
        <v>3.7971205661048599E-2</v>
      </c>
      <c r="BE13" s="19">
        <v>2.3226759238271302E-2</v>
      </c>
      <c r="BF13" s="19">
        <v>2.24376479633226E-2</v>
      </c>
      <c r="BG13" s="19">
        <v>1.04181700838645E-2</v>
      </c>
      <c r="BH13" s="19">
        <v>0</v>
      </c>
      <c r="BI13" s="19">
        <v>1.89501846600965E-2</v>
      </c>
      <c r="BJ13" s="19">
        <v>5.14720117133073E-2</v>
      </c>
      <c r="BK13" s="19">
        <v>2.8882526473071001E-2</v>
      </c>
      <c r="BL13" s="19"/>
      <c r="BM13" s="19">
        <v>2.28178322756005E-2</v>
      </c>
      <c r="BN13" s="19">
        <v>2.69529640774792E-2</v>
      </c>
      <c r="BO13" s="19">
        <v>4.0077166015298198E-2</v>
      </c>
      <c r="BP13" s="19">
        <v>1.22749742522422E-2</v>
      </c>
      <c r="BQ13" s="19">
        <v>2.54725376872297E-2</v>
      </c>
      <c r="BR13" s="19">
        <v>4.7717931983031397E-2</v>
      </c>
      <c r="BS13" s="19"/>
      <c r="BT13" s="19">
        <v>2.08860128629186E-2</v>
      </c>
      <c r="BU13" s="19">
        <v>2.73091444529187E-2</v>
      </c>
      <c r="BV13" s="19"/>
      <c r="BW13" s="19">
        <v>1.97697182566141E-2</v>
      </c>
      <c r="BX13" s="19">
        <v>1.5837721886202302E-2</v>
      </c>
      <c r="BY13" s="19"/>
      <c r="BZ13" s="19">
        <v>2.464283640615E-2</v>
      </c>
      <c r="CA13" s="19">
        <v>2.7777321534273001E-2</v>
      </c>
      <c r="CB13" s="19">
        <v>2.3696948388792698E-2</v>
      </c>
      <c r="CC13" s="19"/>
      <c r="CD13" s="19">
        <v>2.35760970951331E-2</v>
      </c>
      <c r="CE13" s="19">
        <v>3.1097203460399798E-2</v>
      </c>
      <c r="CF13" s="19">
        <v>1.9759234175596899E-2</v>
      </c>
      <c r="CG13" s="19"/>
      <c r="CH13" s="19">
        <v>2.1781393357817602E-2</v>
      </c>
      <c r="CI13" s="19">
        <v>3.7202210184736503E-2</v>
      </c>
      <c r="CJ13" s="19">
        <v>2.2985526240970802E-2</v>
      </c>
      <c r="CK13" s="19"/>
      <c r="CL13" s="19">
        <v>0</v>
      </c>
      <c r="CM13" s="19">
        <v>0</v>
      </c>
      <c r="CN13" s="19"/>
      <c r="CO13" s="19">
        <v>1.6480050000502799E-2</v>
      </c>
      <c r="CP13" s="19">
        <v>3.2095858014987197E-2</v>
      </c>
      <c r="CQ13" s="19">
        <v>2.3207191353794999E-2</v>
      </c>
      <c r="CR13" s="19">
        <v>2.33139749090874E-2</v>
      </c>
    </row>
    <row r="14" spans="2:96" x14ac:dyDescent="0.25">
      <c r="B14" s="16"/>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CR25"/>
  <sheetViews>
    <sheetView showGridLines="0" topLeftCell="A6" workbookViewId="0">
      <pane xSplit="2" topLeftCell="C1" activePane="topRight" state="frozen"/>
      <selection pane="topRight" activeCell="B25" sqref="B25"/>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248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839</v>
      </c>
      <c r="D7" s="10">
        <v>396</v>
      </c>
      <c r="E7" s="10">
        <v>441</v>
      </c>
      <c r="F7" s="10"/>
      <c r="G7" s="10">
        <v>98</v>
      </c>
      <c r="H7" s="10">
        <v>128</v>
      </c>
      <c r="I7" s="10">
        <v>171</v>
      </c>
      <c r="J7" s="10">
        <v>136</v>
      </c>
      <c r="K7" s="10">
        <v>132</v>
      </c>
      <c r="L7" s="10">
        <v>174</v>
      </c>
      <c r="M7" s="10"/>
      <c r="N7" s="10">
        <v>220</v>
      </c>
      <c r="O7" s="10">
        <v>230</v>
      </c>
      <c r="P7" s="10">
        <v>175</v>
      </c>
      <c r="Q7" s="10">
        <v>213</v>
      </c>
      <c r="R7" s="10"/>
      <c r="S7" s="10">
        <v>128</v>
      </c>
      <c r="T7" s="10">
        <v>92</v>
      </c>
      <c r="U7" s="10">
        <v>62</v>
      </c>
      <c r="V7" s="10">
        <v>91</v>
      </c>
      <c r="W7" s="10">
        <v>55</v>
      </c>
      <c r="X7" s="10">
        <v>67</v>
      </c>
      <c r="Y7" s="10">
        <v>70</v>
      </c>
      <c r="Z7" s="10">
        <v>34</v>
      </c>
      <c r="AA7" s="10">
        <v>96</v>
      </c>
      <c r="AB7" s="10">
        <v>78</v>
      </c>
      <c r="AC7" s="10">
        <v>36</v>
      </c>
      <c r="AD7" s="10">
        <v>30</v>
      </c>
      <c r="AE7" s="10"/>
      <c r="AF7" s="10">
        <v>311</v>
      </c>
      <c r="AG7" s="10">
        <v>236</v>
      </c>
      <c r="AH7" s="10">
        <v>35</v>
      </c>
      <c r="AI7" s="10">
        <v>11</v>
      </c>
      <c r="AJ7" s="10">
        <v>122</v>
      </c>
      <c r="AK7" s="10"/>
      <c r="AL7" s="10">
        <v>195</v>
      </c>
      <c r="AM7" s="10">
        <v>300</v>
      </c>
      <c r="AN7" s="10">
        <v>56</v>
      </c>
      <c r="AO7" s="10"/>
      <c r="AP7" s="10">
        <v>210</v>
      </c>
      <c r="AQ7" s="10">
        <v>189</v>
      </c>
      <c r="AR7" s="10">
        <v>200</v>
      </c>
      <c r="AS7" s="10">
        <v>93</v>
      </c>
      <c r="AT7" s="10">
        <v>9</v>
      </c>
      <c r="AU7" s="10"/>
      <c r="AV7" s="10">
        <v>5</v>
      </c>
      <c r="AW7" s="10">
        <v>43</v>
      </c>
      <c r="AX7" s="10">
        <v>62</v>
      </c>
      <c r="AY7" s="10">
        <v>62</v>
      </c>
      <c r="AZ7" s="10">
        <v>96</v>
      </c>
      <c r="BA7" s="10">
        <v>116</v>
      </c>
      <c r="BB7" s="10">
        <v>78</v>
      </c>
      <c r="BC7" s="10">
        <v>66</v>
      </c>
      <c r="BD7" s="10">
        <v>55</v>
      </c>
      <c r="BE7" s="10">
        <v>34</v>
      </c>
      <c r="BF7" s="10">
        <v>62</v>
      </c>
      <c r="BG7" s="10">
        <v>38</v>
      </c>
      <c r="BH7" s="10">
        <v>29</v>
      </c>
      <c r="BI7" s="10">
        <v>14</v>
      </c>
      <c r="BJ7" s="10">
        <v>14</v>
      </c>
      <c r="BK7" s="10">
        <v>30</v>
      </c>
      <c r="BL7" s="10"/>
      <c r="BM7" s="10">
        <v>186</v>
      </c>
      <c r="BN7" s="10">
        <v>241</v>
      </c>
      <c r="BO7" s="10">
        <v>112</v>
      </c>
      <c r="BP7" s="10">
        <v>163</v>
      </c>
      <c r="BQ7" s="10">
        <v>91</v>
      </c>
      <c r="BR7" s="10">
        <v>46</v>
      </c>
      <c r="BS7" s="10"/>
      <c r="BT7" s="10">
        <v>468</v>
      </c>
      <c r="BU7" s="10">
        <v>362</v>
      </c>
      <c r="BV7" s="10"/>
      <c r="BW7" s="10">
        <v>296</v>
      </c>
      <c r="BX7" s="10">
        <v>325</v>
      </c>
      <c r="BY7" s="10"/>
      <c r="BZ7" s="10">
        <v>664</v>
      </c>
      <c r="CA7" s="10">
        <v>122</v>
      </c>
      <c r="CB7" s="10">
        <v>38</v>
      </c>
      <c r="CC7" s="10"/>
      <c r="CD7" s="10">
        <v>518</v>
      </c>
      <c r="CE7" s="10">
        <v>119</v>
      </c>
      <c r="CF7" s="10">
        <v>56</v>
      </c>
      <c r="CG7" s="10"/>
      <c r="CH7" s="10">
        <v>567</v>
      </c>
      <c r="CI7" s="10">
        <v>136</v>
      </c>
      <c r="CJ7" s="10">
        <v>75</v>
      </c>
      <c r="CK7" s="10"/>
      <c r="CL7" s="10" t="s">
        <v>130</v>
      </c>
      <c r="CM7" s="10">
        <v>839</v>
      </c>
      <c r="CN7" s="10"/>
      <c r="CO7" s="10">
        <v>49</v>
      </c>
      <c r="CP7" s="10">
        <v>278</v>
      </c>
      <c r="CQ7" s="10">
        <v>346</v>
      </c>
      <c r="CR7" s="10">
        <v>166</v>
      </c>
    </row>
    <row r="8" spans="2:96" ht="30" customHeight="1" x14ac:dyDescent="0.25">
      <c r="B8" s="11" t="s">
        <v>20</v>
      </c>
      <c r="C8" s="11">
        <v>853</v>
      </c>
      <c r="D8" s="11">
        <v>409</v>
      </c>
      <c r="E8" s="11">
        <v>442</v>
      </c>
      <c r="F8" s="11"/>
      <c r="G8" s="11">
        <v>121</v>
      </c>
      <c r="H8" s="11">
        <v>167</v>
      </c>
      <c r="I8" s="11">
        <v>165</v>
      </c>
      <c r="J8" s="11">
        <v>127</v>
      </c>
      <c r="K8" s="11">
        <v>118</v>
      </c>
      <c r="L8" s="11">
        <v>154</v>
      </c>
      <c r="M8" s="11"/>
      <c r="N8" s="11">
        <v>212</v>
      </c>
      <c r="O8" s="11">
        <v>224</v>
      </c>
      <c r="P8" s="11">
        <v>185</v>
      </c>
      <c r="Q8" s="11">
        <v>231</v>
      </c>
      <c r="R8" s="11"/>
      <c r="S8" s="11">
        <v>136</v>
      </c>
      <c r="T8" s="11">
        <v>88</v>
      </c>
      <c r="U8" s="11">
        <v>60</v>
      </c>
      <c r="V8" s="11">
        <v>91</v>
      </c>
      <c r="W8" s="11">
        <v>53</v>
      </c>
      <c r="X8" s="11">
        <v>70</v>
      </c>
      <c r="Y8" s="11">
        <v>68</v>
      </c>
      <c r="Z8" s="11">
        <v>36</v>
      </c>
      <c r="AA8" s="11">
        <v>95</v>
      </c>
      <c r="AB8" s="11">
        <v>80</v>
      </c>
      <c r="AC8" s="11">
        <v>41</v>
      </c>
      <c r="AD8" s="11">
        <v>35</v>
      </c>
      <c r="AE8" s="11"/>
      <c r="AF8" s="11">
        <v>301</v>
      </c>
      <c r="AG8" s="11">
        <v>242</v>
      </c>
      <c r="AH8" s="11">
        <v>33</v>
      </c>
      <c r="AI8" s="11">
        <v>11</v>
      </c>
      <c r="AJ8" s="11">
        <v>128</v>
      </c>
      <c r="AK8" s="11"/>
      <c r="AL8" s="11">
        <v>190</v>
      </c>
      <c r="AM8" s="11">
        <v>312</v>
      </c>
      <c r="AN8" s="11">
        <v>55</v>
      </c>
      <c r="AO8" s="11"/>
      <c r="AP8" s="11">
        <v>204</v>
      </c>
      <c r="AQ8" s="11">
        <v>201</v>
      </c>
      <c r="AR8" s="11">
        <v>209</v>
      </c>
      <c r="AS8" s="11">
        <v>94</v>
      </c>
      <c r="AT8" s="11">
        <v>9</v>
      </c>
      <c r="AU8" s="11"/>
      <c r="AV8" s="11">
        <v>6</v>
      </c>
      <c r="AW8" s="11">
        <v>45</v>
      </c>
      <c r="AX8" s="11">
        <v>66</v>
      </c>
      <c r="AY8" s="11">
        <v>63</v>
      </c>
      <c r="AZ8" s="11">
        <v>101</v>
      </c>
      <c r="BA8" s="11">
        <v>114</v>
      </c>
      <c r="BB8" s="11">
        <v>80</v>
      </c>
      <c r="BC8" s="11">
        <v>66</v>
      </c>
      <c r="BD8" s="11">
        <v>55</v>
      </c>
      <c r="BE8" s="11">
        <v>35</v>
      </c>
      <c r="BF8" s="11">
        <v>62</v>
      </c>
      <c r="BG8" s="11">
        <v>39</v>
      </c>
      <c r="BH8" s="11">
        <v>28</v>
      </c>
      <c r="BI8" s="11">
        <v>13</v>
      </c>
      <c r="BJ8" s="11">
        <v>16</v>
      </c>
      <c r="BK8" s="11">
        <v>29</v>
      </c>
      <c r="BL8" s="11"/>
      <c r="BM8" s="11">
        <v>202</v>
      </c>
      <c r="BN8" s="11">
        <v>238</v>
      </c>
      <c r="BO8" s="11">
        <v>120</v>
      </c>
      <c r="BP8" s="11">
        <v>159</v>
      </c>
      <c r="BQ8" s="11">
        <v>86</v>
      </c>
      <c r="BR8" s="11">
        <v>48</v>
      </c>
      <c r="BS8" s="11"/>
      <c r="BT8" s="11">
        <v>478</v>
      </c>
      <c r="BU8" s="11">
        <v>365</v>
      </c>
      <c r="BV8" s="11"/>
      <c r="BW8" s="11">
        <v>300</v>
      </c>
      <c r="BX8" s="11">
        <v>326</v>
      </c>
      <c r="BY8" s="11"/>
      <c r="BZ8" s="11">
        <v>670</v>
      </c>
      <c r="CA8" s="11">
        <v>126</v>
      </c>
      <c r="CB8" s="11">
        <v>40</v>
      </c>
      <c r="CC8" s="11"/>
      <c r="CD8" s="11">
        <v>517</v>
      </c>
      <c r="CE8" s="11">
        <v>128</v>
      </c>
      <c r="CF8" s="11">
        <v>56</v>
      </c>
      <c r="CG8" s="11"/>
      <c r="CH8" s="11">
        <v>569</v>
      </c>
      <c r="CI8" s="11">
        <v>145</v>
      </c>
      <c r="CJ8" s="11">
        <v>74</v>
      </c>
      <c r="CK8" s="11"/>
      <c r="CL8" s="11" t="s">
        <v>130</v>
      </c>
      <c r="CM8" s="11">
        <v>853</v>
      </c>
      <c r="CN8" s="11"/>
      <c r="CO8" s="11">
        <v>52</v>
      </c>
      <c r="CP8" s="11">
        <v>279</v>
      </c>
      <c r="CQ8" s="11">
        <v>348</v>
      </c>
      <c r="CR8" s="11">
        <v>173</v>
      </c>
    </row>
    <row r="9" spans="2:96" ht="45" x14ac:dyDescent="0.25">
      <c r="B9" s="18" t="s">
        <v>238</v>
      </c>
      <c r="C9" s="17">
        <v>0.37157960605121998</v>
      </c>
      <c r="D9" s="17">
        <v>0.39404307818536699</v>
      </c>
      <c r="E9" s="17">
        <v>0.35019843365905201</v>
      </c>
      <c r="F9" s="17"/>
      <c r="G9" s="17">
        <v>0.18538651990873201</v>
      </c>
      <c r="H9" s="17">
        <v>0.34832002559953801</v>
      </c>
      <c r="I9" s="17">
        <v>0.34280575069604002</v>
      </c>
      <c r="J9" s="17">
        <v>0.43952262258143998</v>
      </c>
      <c r="K9" s="17">
        <v>0.39232069680638998</v>
      </c>
      <c r="L9" s="17">
        <v>0.50196959204816205</v>
      </c>
      <c r="M9" s="17"/>
      <c r="N9" s="17">
        <v>0.34147628654842299</v>
      </c>
      <c r="O9" s="17">
        <v>0.34950861733921101</v>
      </c>
      <c r="P9" s="17">
        <v>0.36134225655987701</v>
      </c>
      <c r="Q9" s="17">
        <v>0.43032657233341498</v>
      </c>
      <c r="R9" s="17"/>
      <c r="S9" s="17">
        <v>0.34908562055041498</v>
      </c>
      <c r="T9" s="17">
        <v>0.30106618384755601</v>
      </c>
      <c r="U9" s="17">
        <v>0.40192418542668001</v>
      </c>
      <c r="V9" s="17">
        <v>0.47527716776832801</v>
      </c>
      <c r="W9" s="17">
        <v>0.34577885146189902</v>
      </c>
      <c r="X9" s="17">
        <v>0.238549465442734</v>
      </c>
      <c r="Y9" s="17">
        <v>0.44546843424453703</v>
      </c>
      <c r="Z9" s="17">
        <v>0.55530249973716805</v>
      </c>
      <c r="AA9" s="17">
        <v>0.37888189687010099</v>
      </c>
      <c r="AB9" s="17">
        <v>0.325553107524713</v>
      </c>
      <c r="AC9" s="17">
        <v>0.39085797180634302</v>
      </c>
      <c r="AD9" s="17">
        <v>0.35220691739986099</v>
      </c>
      <c r="AE9" s="17"/>
      <c r="AF9" s="17">
        <v>0.37410463403281202</v>
      </c>
      <c r="AG9" s="17">
        <v>0.336382235340483</v>
      </c>
      <c r="AH9" s="17">
        <v>0.491666147306004</v>
      </c>
      <c r="AI9" s="17">
        <v>0.50166587511781602</v>
      </c>
      <c r="AJ9" s="17">
        <v>0.40600907371107398</v>
      </c>
      <c r="AK9" s="17"/>
      <c r="AL9" s="17">
        <v>0.36745011298479802</v>
      </c>
      <c r="AM9" s="17">
        <v>0.38344619228395399</v>
      </c>
      <c r="AN9" s="17">
        <v>0.363018265818222</v>
      </c>
      <c r="AO9" s="17"/>
      <c r="AP9" s="17">
        <v>0.34943117750854902</v>
      </c>
      <c r="AQ9" s="17">
        <v>0.35138965451412202</v>
      </c>
      <c r="AR9" s="17">
        <v>0.38794545347132497</v>
      </c>
      <c r="AS9" s="17">
        <v>0.31313678370084203</v>
      </c>
      <c r="AT9" s="17">
        <v>0.59887370729705303</v>
      </c>
      <c r="AU9" s="17"/>
      <c r="AV9" s="17">
        <v>0.63152290584316195</v>
      </c>
      <c r="AW9" s="17">
        <v>0.38815819508794802</v>
      </c>
      <c r="AX9" s="17">
        <v>0.35517130543396702</v>
      </c>
      <c r="AY9" s="17">
        <v>0.41053025767053097</v>
      </c>
      <c r="AZ9" s="17">
        <v>0.33079400577361601</v>
      </c>
      <c r="BA9" s="17">
        <v>0.44915277858424701</v>
      </c>
      <c r="BB9" s="17">
        <v>0.30030511793152498</v>
      </c>
      <c r="BC9" s="17">
        <v>0.31432920540985898</v>
      </c>
      <c r="BD9" s="17">
        <v>0.30657801067160401</v>
      </c>
      <c r="BE9" s="17">
        <v>0.28775054000632799</v>
      </c>
      <c r="BF9" s="17">
        <v>0.36835414165477898</v>
      </c>
      <c r="BG9" s="17">
        <v>0.51496147994723995</v>
      </c>
      <c r="BH9" s="17">
        <v>0.46406379823281302</v>
      </c>
      <c r="BI9" s="17">
        <v>0.19724567788024899</v>
      </c>
      <c r="BJ9" s="17">
        <v>0.49209425882670399</v>
      </c>
      <c r="BK9" s="17">
        <v>0.36954162249099298</v>
      </c>
      <c r="BL9" s="17"/>
      <c r="BM9" s="17">
        <v>0.33335708233091899</v>
      </c>
      <c r="BN9" s="17">
        <v>0.38531264904892398</v>
      </c>
      <c r="BO9" s="17">
        <v>0.37437225169890698</v>
      </c>
      <c r="BP9" s="17">
        <v>0.37330203018354202</v>
      </c>
      <c r="BQ9" s="17">
        <v>0.39694591029706</v>
      </c>
      <c r="BR9" s="17">
        <v>0.40633341828153202</v>
      </c>
      <c r="BS9" s="17"/>
      <c r="BT9" s="17">
        <v>0.36673713910241501</v>
      </c>
      <c r="BU9" s="17">
        <v>0.385992129340336</v>
      </c>
      <c r="BV9" s="17"/>
      <c r="BW9" s="17">
        <v>0.32758844132087001</v>
      </c>
      <c r="BX9" s="17">
        <v>0.40241742302748501</v>
      </c>
      <c r="BY9" s="17"/>
      <c r="BZ9" s="17">
        <v>0.38858099085671899</v>
      </c>
      <c r="CA9" s="17">
        <v>0.35349320388241101</v>
      </c>
      <c r="CB9" s="17">
        <v>0.20773626489751501</v>
      </c>
      <c r="CC9" s="17"/>
      <c r="CD9" s="17">
        <v>0.39370384779273898</v>
      </c>
      <c r="CE9" s="17">
        <v>0.30317711453018198</v>
      </c>
      <c r="CF9" s="17">
        <v>0.39948439156590998</v>
      </c>
      <c r="CG9" s="17"/>
      <c r="CH9" s="17">
        <v>0.387847950819382</v>
      </c>
      <c r="CI9" s="17">
        <v>0.34020814772946301</v>
      </c>
      <c r="CJ9" s="17">
        <v>0.436485072947422</v>
      </c>
      <c r="CK9" s="17"/>
      <c r="CL9" s="17" t="s">
        <v>131</v>
      </c>
      <c r="CM9" s="17">
        <v>0.37157960605121998</v>
      </c>
      <c r="CN9" s="17"/>
      <c r="CO9" s="17">
        <v>0.23069136715577701</v>
      </c>
      <c r="CP9" s="17">
        <v>0.35170724250721502</v>
      </c>
      <c r="CQ9" s="17">
        <v>0.36996952911216802</v>
      </c>
      <c r="CR9" s="17">
        <v>0.44926471310179</v>
      </c>
    </row>
    <row r="10" spans="2:96" x14ac:dyDescent="0.25">
      <c r="B10" s="18" t="s">
        <v>239</v>
      </c>
      <c r="C10" s="17">
        <v>0.34976710768429198</v>
      </c>
      <c r="D10" s="17">
        <v>0.38832920002798199</v>
      </c>
      <c r="E10" s="17">
        <v>0.31344525442274102</v>
      </c>
      <c r="F10" s="17"/>
      <c r="G10" s="17">
        <v>0.365080887710727</v>
      </c>
      <c r="H10" s="17">
        <v>0.30333209769727498</v>
      </c>
      <c r="I10" s="17">
        <v>0.33905933988862902</v>
      </c>
      <c r="J10" s="17">
        <v>0.27136815531852698</v>
      </c>
      <c r="K10" s="17">
        <v>0.39183809128335001</v>
      </c>
      <c r="L10" s="17">
        <v>0.43178234226036699</v>
      </c>
      <c r="M10" s="17"/>
      <c r="N10" s="17">
        <v>0.39309416639150402</v>
      </c>
      <c r="O10" s="17">
        <v>0.30799959941743199</v>
      </c>
      <c r="P10" s="17">
        <v>0.30993920300778099</v>
      </c>
      <c r="Q10" s="17">
        <v>0.38388351299805301</v>
      </c>
      <c r="R10" s="17"/>
      <c r="S10" s="17">
        <v>0.34512660050655097</v>
      </c>
      <c r="T10" s="17">
        <v>0.39882728602707901</v>
      </c>
      <c r="U10" s="17">
        <v>0.31305473653941102</v>
      </c>
      <c r="V10" s="17">
        <v>0.42372982052265101</v>
      </c>
      <c r="W10" s="17">
        <v>0.40416135319294799</v>
      </c>
      <c r="X10" s="17">
        <v>0.36870099172786902</v>
      </c>
      <c r="Y10" s="17">
        <v>0.36556654324835303</v>
      </c>
      <c r="Z10" s="17">
        <v>0.35183431594502101</v>
      </c>
      <c r="AA10" s="17">
        <v>0.19876998592817699</v>
      </c>
      <c r="AB10" s="17">
        <v>0.37925990373896801</v>
      </c>
      <c r="AC10" s="17">
        <v>0.27914521356621802</v>
      </c>
      <c r="AD10" s="17">
        <v>0.388000075307255</v>
      </c>
      <c r="AE10" s="17"/>
      <c r="AF10" s="17">
        <v>0.380268758717277</v>
      </c>
      <c r="AG10" s="17">
        <v>0.32377266328556698</v>
      </c>
      <c r="AH10" s="17">
        <v>0.40261150611260998</v>
      </c>
      <c r="AI10" s="17">
        <v>0.16982345946187799</v>
      </c>
      <c r="AJ10" s="17">
        <v>0.27349174427121298</v>
      </c>
      <c r="AK10" s="17"/>
      <c r="AL10" s="17">
        <v>0.42842325278799698</v>
      </c>
      <c r="AM10" s="17">
        <v>0.33611372980222398</v>
      </c>
      <c r="AN10" s="17">
        <v>0.29215061462439501</v>
      </c>
      <c r="AO10" s="17"/>
      <c r="AP10" s="17">
        <v>0.37771331011704101</v>
      </c>
      <c r="AQ10" s="17">
        <v>0.35773940747704802</v>
      </c>
      <c r="AR10" s="17">
        <v>0.30893901902749898</v>
      </c>
      <c r="AS10" s="17">
        <v>0.37765281610033402</v>
      </c>
      <c r="AT10" s="17">
        <v>0.42249648997797501</v>
      </c>
      <c r="AU10" s="17"/>
      <c r="AV10" s="17">
        <v>0</v>
      </c>
      <c r="AW10" s="17">
        <v>0.31924071474620302</v>
      </c>
      <c r="AX10" s="17">
        <v>0.36269841168371503</v>
      </c>
      <c r="AY10" s="17">
        <v>0.29566967482602402</v>
      </c>
      <c r="AZ10" s="17">
        <v>0.50283039918517602</v>
      </c>
      <c r="BA10" s="17">
        <v>0.34880536319977201</v>
      </c>
      <c r="BB10" s="17">
        <v>0.29730230559045701</v>
      </c>
      <c r="BC10" s="17">
        <v>0.33832126287047798</v>
      </c>
      <c r="BD10" s="17">
        <v>0.35795074133058802</v>
      </c>
      <c r="BE10" s="17">
        <v>0.395733287593108</v>
      </c>
      <c r="BF10" s="17">
        <v>0.30834227690194199</v>
      </c>
      <c r="BG10" s="17">
        <v>0.13742163776260499</v>
      </c>
      <c r="BH10" s="17">
        <v>0.44862198412621201</v>
      </c>
      <c r="BI10" s="17">
        <v>0.54389988554753299</v>
      </c>
      <c r="BJ10" s="17">
        <v>0.27232727737469298</v>
      </c>
      <c r="BK10" s="17">
        <v>0.50872353826805905</v>
      </c>
      <c r="BL10" s="17"/>
      <c r="BM10" s="17">
        <v>0.386508084873182</v>
      </c>
      <c r="BN10" s="17">
        <v>0.336339157061117</v>
      </c>
      <c r="BO10" s="17">
        <v>0.30722577381944999</v>
      </c>
      <c r="BP10" s="17">
        <v>0.372668054311934</v>
      </c>
      <c r="BQ10" s="17">
        <v>0.28056693929687598</v>
      </c>
      <c r="BR10" s="17">
        <v>0.41557531386651297</v>
      </c>
      <c r="BS10" s="17"/>
      <c r="BT10" s="17">
        <v>0.37281425054961798</v>
      </c>
      <c r="BU10" s="17">
        <v>0.31615740759505401</v>
      </c>
      <c r="BV10" s="17"/>
      <c r="BW10" s="17">
        <v>0.35574269323979002</v>
      </c>
      <c r="BX10" s="17">
        <v>0.34759283217487902</v>
      </c>
      <c r="BY10" s="17"/>
      <c r="BZ10" s="17">
        <v>0.359043384680301</v>
      </c>
      <c r="CA10" s="17">
        <v>0.32532816704539802</v>
      </c>
      <c r="CB10" s="17">
        <v>0.39660671352527299</v>
      </c>
      <c r="CC10" s="17"/>
      <c r="CD10" s="17">
        <v>0.376178688780543</v>
      </c>
      <c r="CE10" s="17">
        <v>0.311710061152011</v>
      </c>
      <c r="CF10" s="17">
        <v>0.324741881148782</v>
      </c>
      <c r="CG10" s="17"/>
      <c r="CH10" s="17">
        <v>0.36019004921594899</v>
      </c>
      <c r="CI10" s="17">
        <v>0.32979752920883698</v>
      </c>
      <c r="CJ10" s="17">
        <v>0.33563818059899497</v>
      </c>
      <c r="CK10" s="17"/>
      <c r="CL10" s="17" t="s">
        <v>131</v>
      </c>
      <c r="CM10" s="17">
        <v>0.34976710768429198</v>
      </c>
      <c r="CN10" s="17"/>
      <c r="CO10" s="17">
        <v>0.50757787036562796</v>
      </c>
      <c r="CP10" s="17">
        <v>0.42119053097869602</v>
      </c>
      <c r="CQ10" s="17">
        <v>0.31938022814087103</v>
      </c>
      <c r="CR10" s="17">
        <v>0.248382050705094</v>
      </c>
    </row>
    <row r="11" spans="2:96" ht="30" x14ac:dyDescent="0.25">
      <c r="B11" s="18" t="s">
        <v>240</v>
      </c>
      <c r="C11" s="17">
        <v>0.30984893740414798</v>
      </c>
      <c r="D11" s="17">
        <v>0.30833042468798599</v>
      </c>
      <c r="E11" s="17">
        <v>0.31264777104885699</v>
      </c>
      <c r="F11" s="17"/>
      <c r="G11" s="17">
        <v>0.27461818908306002</v>
      </c>
      <c r="H11" s="17">
        <v>0.23711587378405399</v>
      </c>
      <c r="I11" s="17">
        <v>0.24106802877363001</v>
      </c>
      <c r="J11" s="17">
        <v>0.31424248284466599</v>
      </c>
      <c r="K11" s="17">
        <v>0.40414113939297702</v>
      </c>
      <c r="L11" s="17">
        <v>0.41375752717391401</v>
      </c>
      <c r="M11" s="17"/>
      <c r="N11" s="17">
        <v>0.39061980441253802</v>
      </c>
      <c r="O11" s="17">
        <v>0.25535829682988298</v>
      </c>
      <c r="P11" s="17">
        <v>0.28404646454487797</v>
      </c>
      <c r="Q11" s="17">
        <v>0.30620040648358499</v>
      </c>
      <c r="R11" s="17"/>
      <c r="S11" s="17">
        <v>0.35038555176838498</v>
      </c>
      <c r="T11" s="17">
        <v>0.35896257347938199</v>
      </c>
      <c r="U11" s="17">
        <v>0.243789206743319</v>
      </c>
      <c r="V11" s="17">
        <v>0.30243921017734499</v>
      </c>
      <c r="W11" s="17">
        <v>0.31472713221450899</v>
      </c>
      <c r="X11" s="17">
        <v>0.27198559364994401</v>
      </c>
      <c r="Y11" s="17">
        <v>0.21619284125809601</v>
      </c>
      <c r="Z11" s="17">
        <v>0.31709994078787102</v>
      </c>
      <c r="AA11" s="17">
        <v>0.31501640429914901</v>
      </c>
      <c r="AB11" s="17">
        <v>0.339790276406293</v>
      </c>
      <c r="AC11" s="17">
        <v>0.33267875155499799</v>
      </c>
      <c r="AD11" s="17">
        <v>0.29532218284505002</v>
      </c>
      <c r="AE11" s="17"/>
      <c r="AF11" s="17">
        <v>0.36282628999155497</v>
      </c>
      <c r="AG11" s="17">
        <v>0.323820386269979</v>
      </c>
      <c r="AH11" s="17">
        <v>0.34041252359394403</v>
      </c>
      <c r="AI11" s="17">
        <v>0.16719104565826301</v>
      </c>
      <c r="AJ11" s="17">
        <v>0.19462988429462999</v>
      </c>
      <c r="AK11" s="17"/>
      <c r="AL11" s="17">
        <v>0.37983129112933001</v>
      </c>
      <c r="AM11" s="17">
        <v>0.29146349422083101</v>
      </c>
      <c r="AN11" s="17">
        <v>0.45251516428356098</v>
      </c>
      <c r="AO11" s="17"/>
      <c r="AP11" s="17">
        <v>0.35308995720664499</v>
      </c>
      <c r="AQ11" s="17">
        <v>0.26173561223568798</v>
      </c>
      <c r="AR11" s="17">
        <v>0.28285055919573199</v>
      </c>
      <c r="AS11" s="17">
        <v>0.31902233460651402</v>
      </c>
      <c r="AT11" s="17">
        <v>0.16807888100332999</v>
      </c>
      <c r="AU11" s="17"/>
      <c r="AV11" s="17">
        <v>0</v>
      </c>
      <c r="AW11" s="17">
        <v>0.24785581762603401</v>
      </c>
      <c r="AX11" s="17">
        <v>0.237985655776635</v>
      </c>
      <c r="AY11" s="17">
        <v>0.24610490331037799</v>
      </c>
      <c r="AZ11" s="17">
        <v>0.30600943679734999</v>
      </c>
      <c r="BA11" s="17">
        <v>0.28718117537634102</v>
      </c>
      <c r="BB11" s="17">
        <v>0.305442858201113</v>
      </c>
      <c r="BC11" s="17">
        <v>0.332001540393843</v>
      </c>
      <c r="BD11" s="17">
        <v>0.37037407178389897</v>
      </c>
      <c r="BE11" s="17">
        <v>0.39741202876479698</v>
      </c>
      <c r="BF11" s="17">
        <v>0.432318292135979</v>
      </c>
      <c r="BG11" s="17">
        <v>0.37384258060403402</v>
      </c>
      <c r="BH11" s="17">
        <v>0.19825185346868501</v>
      </c>
      <c r="BI11" s="17">
        <v>0.50052069618543304</v>
      </c>
      <c r="BJ11" s="17">
        <v>0.44171263706722702</v>
      </c>
      <c r="BK11" s="17">
        <v>0.245590261252397</v>
      </c>
      <c r="BL11" s="17"/>
      <c r="BM11" s="17">
        <v>0.24536282609521501</v>
      </c>
      <c r="BN11" s="17">
        <v>0.32404549664174398</v>
      </c>
      <c r="BO11" s="17">
        <v>0.33889759056636698</v>
      </c>
      <c r="BP11" s="17">
        <v>0.32513065709738997</v>
      </c>
      <c r="BQ11" s="17">
        <v>0.39184492310911601</v>
      </c>
      <c r="BR11" s="17">
        <v>0.24121168354293901</v>
      </c>
      <c r="BS11" s="17"/>
      <c r="BT11" s="17">
        <v>0.32565626671202302</v>
      </c>
      <c r="BU11" s="17">
        <v>0.29139654974609203</v>
      </c>
      <c r="BV11" s="17"/>
      <c r="BW11" s="17">
        <v>0.35730505332288298</v>
      </c>
      <c r="BX11" s="17">
        <v>0.30577776081131902</v>
      </c>
      <c r="BY11" s="17"/>
      <c r="BZ11" s="17">
        <v>0.30772972557162298</v>
      </c>
      <c r="CA11" s="17">
        <v>0.35293453308230599</v>
      </c>
      <c r="CB11" s="17">
        <v>0.235981223060897</v>
      </c>
      <c r="CC11" s="17"/>
      <c r="CD11" s="17">
        <v>0.34221271924188101</v>
      </c>
      <c r="CE11" s="17">
        <v>0.16068846169527501</v>
      </c>
      <c r="CF11" s="17">
        <v>0.30202179955207997</v>
      </c>
      <c r="CG11" s="17"/>
      <c r="CH11" s="17">
        <v>0.35570772557833602</v>
      </c>
      <c r="CI11" s="17">
        <v>0.181143011616096</v>
      </c>
      <c r="CJ11" s="17">
        <v>0.29532952514717298</v>
      </c>
      <c r="CK11" s="17"/>
      <c r="CL11" s="17" t="s">
        <v>131</v>
      </c>
      <c r="CM11" s="17">
        <v>0.30984893740414798</v>
      </c>
      <c r="CN11" s="17"/>
      <c r="CO11" s="17">
        <v>0.38754056477655002</v>
      </c>
      <c r="CP11" s="17">
        <v>0.37474242360285098</v>
      </c>
      <c r="CQ11" s="17">
        <v>0.28559666386189603</v>
      </c>
      <c r="CR11" s="17">
        <v>0.23079373427913399</v>
      </c>
    </row>
    <row r="12" spans="2:96" ht="30" x14ac:dyDescent="0.25">
      <c r="B12" s="18" t="s">
        <v>241</v>
      </c>
      <c r="C12" s="17">
        <v>0.24868001832709699</v>
      </c>
      <c r="D12" s="17">
        <v>0.24525871577389999</v>
      </c>
      <c r="E12" s="17">
        <v>0.25068949737083301</v>
      </c>
      <c r="F12" s="17"/>
      <c r="G12" s="17">
        <v>0.244869273302873</v>
      </c>
      <c r="H12" s="17">
        <v>0.29196786734657698</v>
      </c>
      <c r="I12" s="17">
        <v>0.27638120737659999</v>
      </c>
      <c r="J12" s="17">
        <v>0.252737388999283</v>
      </c>
      <c r="K12" s="17">
        <v>0.22294639599645399</v>
      </c>
      <c r="L12" s="17">
        <v>0.19166844143179601</v>
      </c>
      <c r="M12" s="17"/>
      <c r="N12" s="17">
        <v>0.24908014205166101</v>
      </c>
      <c r="O12" s="17">
        <v>0.27932724830774602</v>
      </c>
      <c r="P12" s="17">
        <v>0.243917474833623</v>
      </c>
      <c r="Q12" s="17">
        <v>0.223571605993579</v>
      </c>
      <c r="R12" s="17"/>
      <c r="S12" s="17">
        <v>0.25993926956418401</v>
      </c>
      <c r="T12" s="17">
        <v>0.21617498529387599</v>
      </c>
      <c r="U12" s="17">
        <v>0.28096239264502298</v>
      </c>
      <c r="V12" s="17">
        <v>0.25411866059342902</v>
      </c>
      <c r="W12" s="17">
        <v>0.140198214328565</v>
      </c>
      <c r="X12" s="17">
        <v>0.17580786303427101</v>
      </c>
      <c r="Y12" s="17">
        <v>0.252272329800871</v>
      </c>
      <c r="Z12" s="17">
        <v>0.229017616778772</v>
      </c>
      <c r="AA12" s="17">
        <v>0.29932820563822199</v>
      </c>
      <c r="AB12" s="17">
        <v>0.23370818590058601</v>
      </c>
      <c r="AC12" s="17">
        <v>0.27422269203765998</v>
      </c>
      <c r="AD12" s="17">
        <v>0.40930935594804302</v>
      </c>
      <c r="AE12" s="17"/>
      <c r="AF12" s="17">
        <v>0.21083490761200699</v>
      </c>
      <c r="AG12" s="17">
        <v>0.26235816259728201</v>
      </c>
      <c r="AH12" s="17">
        <v>0.157455689251915</v>
      </c>
      <c r="AI12" s="17">
        <v>0.321144141103682</v>
      </c>
      <c r="AJ12" s="17">
        <v>0.32988970502353299</v>
      </c>
      <c r="AK12" s="17"/>
      <c r="AL12" s="17">
        <v>0.21530124377260501</v>
      </c>
      <c r="AM12" s="17">
        <v>0.267948501666112</v>
      </c>
      <c r="AN12" s="17">
        <v>0.17539942670663999</v>
      </c>
      <c r="AO12" s="17"/>
      <c r="AP12" s="17">
        <v>0.235252861158148</v>
      </c>
      <c r="AQ12" s="17">
        <v>0.29476860478813599</v>
      </c>
      <c r="AR12" s="17">
        <v>0.20902839984086799</v>
      </c>
      <c r="AS12" s="17">
        <v>0.27096326750692501</v>
      </c>
      <c r="AT12" s="17">
        <v>0.457263820109088</v>
      </c>
      <c r="AU12" s="17"/>
      <c r="AV12" s="17">
        <v>0.47392852822379899</v>
      </c>
      <c r="AW12" s="17">
        <v>0.189498021701094</v>
      </c>
      <c r="AX12" s="17">
        <v>0.19623132952945899</v>
      </c>
      <c r="AY12" s="17">
        <v>0.23962601986625701</v>
      </c>
      <c r="AZ12" s="17">
        <v>0.29949719773146499</v>
      </c>
      <c r="BA12" s="17">
        <v>0.23436220358045901</v>
      </c>
      <c r="BB12" s="17">
        <v>0.24983876839962199</v>
      </c>
      <c r="BC12" s="17">
        <v>0.20204712812928699</v>
      </c>
      <c r="BD12" s="17">
        <v>0.216113638592765</v>
      </c>
      <c r="BE12" s="17">
        <v>0.27032361892232798</v>
      </c>
      <c r="BF12" s="17">
        <v>0.24494440879561299</v>
      </c>
      <c r="BG12" s="17">
        <v>0.163624843190293</v>
      </c>
      <c r="BH12" s="17">
        <v>0.41437296256407602</v>
      </c>
      <c r="BI12" s="17">
        <v>0.45126718967512802</v>
      </c>
      <c r="BJ12" s="17">
        <v>0.28423446514598799</v>
      </c>
      <c r="BK12" s="17">
        <v>0.199340716823561</v>
      </c>
      <c r="BL12" s="17"/>
      <c r="BM12" s="17">
        <v>0.29089706648768898</v>
      </c>
      <c r="BN12" s="17">
        <v>0.20384771686237799</v>
      </c>
      <c r="BO12" s="17">
        <v>0.20944842571581901</v>
      </c>
      <c r="BP12" s="17">
        <v>0.284370481571668</v>
      </c>
      <c r="BQ12" s="17">
        <v>0.25205638832302601</v>
      </c>
      <c r="BR12" s="17">
        <v>0.26702402646025403</v>
      </c>
      <c r="BS12" s="17"/>
      <c r="BT12" s="17">
        <v>0.23073656184505201</v>
      </c>
      <c r="BU12" s="17">
        <v>0.26826586183464701</v>
      </c>
      <c r="BV12" s="17"/>
      <c r="BW12" s="17">
        <v>0.22334769854584199</v>
      </c>
      <c r="BX12" s="17">
        <v>0.22746688687571101</v>
      </c>
      <c r="BY12" s="17"/>
      <c r="BZ12" s="17">
        <v>0.24826604553991399</v>
      </c>
      <c r="CA12" s="17">
        <v>0.23265250166614901</v>
      </c>
      <c r="CB12" s="17">
        <v>0.221708387435328</v>
      </c>
      <c r="CC12" s="17"/>
      <c r="CD12" s="17">
        <v>0.23091652571038199</v>
      </c>
      <c r="CE12" s="17">
        <v>0.32557297279720998</v>
      </c>
      <c r="CF12" s="17">
        <v>0.22659113147525201</v>
      </c>
      <c r="CG12" s="17"/>
      <c r="CH12" s="17">
        <v>0.23782524813546499</v>
      </c>
      <c r="CI12" s="17">
        <v>0.27964604773777602</v>
      </c>
      <c r="CJ12" s="17">
        <v>0.24901148103729301</v>
      </c>
      <c r="CK12" s="17"/>
      <c r="CL12" s="17" t="s">
        <v>131</v>
      </c>
      <c r="CM12" s="17">
        <v>0.24868001832709699</v>
      </c>
      <c r="CN12" s="17"/>
      <c r="CO12" s="17">
        <v>0.234882017552828</v>
      </c>
      <c r="CP12" s="17">
        <v>0.23069496242555901</v>
      </c>
      <c r="CQ12" s="17">
        <v>0.25461717142121398</v>
      </c>
      <c r="CR12" s="17">
        <v>0.26983457130462501</v>
      </c>
    </row>
    <row r="13" spans="2:96" ht="30" x14ac:dyDescent="0.25">
      <c r="B13" s="18" t="s">
        <v>242</v>
      </c>
      <c r="C13" s="17">
        <v>0.17462329751522199</v>
      </c>
      <c r="D13" s="17">
        <v>0.21839314707238899</v>
      </c>
      <c r="E13" s="17">
        <v>0.13492152632539101</v>
      </c>
      <c r="F13" s="17"/>
      <c r="G13" s="17">
        <v>0.26301087975916199</v>
      </c>
      <c r="H13" s="17">
        <v>0.114819731477199</v>
      </c>
      <c r="I13" s="17">
        <v>0.17979636266868601</v>
      </c>
      <c r="J13" s="17">
        <v>0.128836124029645</v>
      </c>
      <c r="K13" s="17">
        <v>0.134082284759687</v>
      </c>
      <c r="L13" s="17">
        <v>0.23307732929536601</v>
      </c>
      <c r="M13" s="17"/>
      <c r="N13" s="17">
        <v>0.191970522935204</v>
      </c>
      <c r="O13" s="17">
        <v>0.15423425186414799</v>
      </c>
      <c r="P13" s="17">
        <v>0.160217689274854</v>
      </c>
      <c r="Q13" s="17">
        <v>0.19074434968312801</v>
      </c>
      <c r="R13" s="17"/>
      <c r="S13" s="17">
        <v>0.21627061557059901</v>
      </c>
      <c r="T13" s="17">
        <v>0.24104983794669699</v>
      </c>
      <c r="U13" s="17">
        <v>0.15365420730714699</v>
      </c>
      <c r="V13" s="17">
        <v>0.10620677298176499</v>
      </c>
      <c r="W13" s="17">
        <v>0.20761415129463701</v>
      </c>
      <c r="X13" s="17">
        <v>0.198196826201325</v>
      </c>
      <c r="Y13" s="17">
        <v>0.150022797551636</v>
      </c>
      <c r="Z13" s="17">
        <v>0.13020862277994</v>
      </c>
      <c r="AA13" s="17">
        <v>0.15422174769976801</v>
      </c>
      <c r="AB13" s="17">
        <v>0.17313367147547901</v>
      </c>
      <c r="AC13" s="17">
        <v>0.110873919167256</v>
      </c>
      <c r="AD13" s="17">
        <v>0.188362226423748</v>
      </c>
      <c r="AE13" s="17"/>
      <c r="AF13" s="17">
        <v>0.21534625663884299</v>
      </c>
      <c r="AG13" s="17">
        <v>0.12547238769862301</v>
      </c>
      <c r="AH13" s="17">
        <v>0.30113116373278698</v>
      </c>
      <c r="AI13" s="17">
        <v>0</v>
      </c>
      <c r="AJ13" s="17">
        <v>0.168187334842582</v>
      </c>
      <c r="AK13" s="17"/>
      <c r="AL13" s="17">
        <v>0.26205721917460401</v>
      </c>
      <c r="AM13" s="17">
        <v>0.15000620495925401</v>
      </c>
      <c r="AN13" s="17">
        <v>0.201579053407794</v>
      </c>
      <c r="AO13" s="17"/>
      <c r="AP13" s="17">
        <v>0.17788225541713701</v>
      </c>
      <c r="AQ13" s="17">
        <v>0.176289669756516</v>
      </c>
      <c r="AR13" s="17">
        <v>0.18705166284036401</v>
      </c>
      <c r="AS13" s="17">
        <v>0.188662725505025</v>
      </c>
      <c r="AT13" s="17">
        <v>0.23288090867990799</v>
      </c>
      <c r="AU13" s="17"/>
      <c r="AV13" s="17">
        <v>0.21570749083600099</v>
      </c>
      <c r="AW13" s="17">
        <v>0.118127357257963</v>
      </c>
      <c r="AX13" s="17">
        <v>0.162048387004464</v>
      </c>
      <c r="AY13" s="17">
        <v>0.16010183935176001</v>
      </c>
      <c r="AZ13" s="17">
        <v>0.23080572504765201</v>
      </c>
      <c r="BA13" s="17">
        <v>0.181596398949816</v>
      </c>
      <c r="BB13" s="17">
        <v>0.20224754925369001</v>
      </c>
      <c r="BC13" s="17">
        <v>0.14291026810343499</v>
      </c>
      <c r="BD13" s="17">
        <v>0.175206299319764</v>
      </c>
      <c r="BE13" s="17">
        <v>8.0565655347131004E-2</v>
      </c>
      <c r="BF13" s="17">
        <v>0.16136379165253401</v>
      </c>
      <c r="BG13" s="17">
        <v>0.25295178096230198</v>
      </c>
      <c r="BH13" s="17">
        <v>0.103275309966639</v>
      </c>
      <c r="BI13" s="17">
        <v>6.8163433295801296E-2</v>
      </c>
      <c r="BJ13" s="17">
        <v>0.118253150250617</v>
      </c>
      <c r="BK13" s="17">
        <v>0.236439801391189</v>
      </c>
      <c r="BL13" s="17"/>
      <c r="BM13" s="17">
        <v>0.163673969669135</v>
      </c>
      <c r="BN13" s="17">
        <v>0.15999966714810601</v>
      </c>
      <c r="BO13" s="17">
        <v>0.17286147733071799</v>
      </c>
      <c r="BP13" s="17">
        <v>0.21464793733102999</v>
      </c>
      <c r="BQ13" s="17">
        <v>0.150734630546873</v>
      </c>
      <c r="BR13" s="17">
        <v>0.20745286516698999</v>
      </c>
      <c r="BS13" s="17"/>
      <c r="BT13" s="17">
        <v>0.18386453450757201</v>
      </c>
      <c r="BU13" s="17">
        <v>0.15446068878007899</v>
      </c>
      <c r="BV13" s="17"/>
      <c r="BW13" s="17">
        <v>0.220986245095351</v>
      </c>
      <c r="BX13" s="17">
        <v>0.150086710797326</v>
      </c>
      <c r="BY13" s="17"/>
      <c r="BZ13" s="17">
        <v>0.18229719442914599</v>
      </c>
      <c r="CA13" s="17">
        <v>0.12518580610944999</v>
      </c>
      <c r="CB13" s="17">
        <v>0.251761875753509</v>
      </c>
      <c r="CC13" s="17"/>
      <c r="CD13" s="17">
        <v>0.17055549754112401</v>
      </c>
      <c r="CE13" s="17">
        <v>0.25772918351917301</v>
      </c>
      <c r="CF13" s="17">
        <v>0.17486603735925599</v>
      </c>
      <c r="CG13" s="17"/>
      <c r="CH13" s="17">
        <v>0.160659816482916</v>
      </c>
      <c r="CI13" s="17">
        <v>0.240198242787829</v>
      </c>
      <c r="CJ13" s="17">
        <v>0.15747262587168501</v>
      </c>
      <c r="CK13" s="17"/>
      <c r="CL13" s="17" t="s">
        <v>131</v>
      </c>
      <c r="CM13" s="17">
        <v>0.17462329751522199</v>
      </c>
      <c r="CN13" s="17"/>
      <c r="CO13" s="17">
        <v>0.316895813805253</v>
      </c>
      <c r="CP13" s="17">
        <v>0.23127645108310299</v>
      </c>
      <c r="CQ13" s="17">
        <v>0.150284938670014</v>
      </c>
      <c r="CR13" s="17">
        <v>8.9522554496405102E-2</v>
      </c>
    </row>
    <row r="14" spans="2:96" ht="60" x14ac:dyDescent="0.25">
      <c r="B14" s="18" t="s">
        <v>243</v>
      </c>
      <c r="C14" s="17">
        <v>7.4064696198412702E-2</v>
      </c>
      <c r="D14" s="17">
        <v>9.3162119621686704E-2</v>
      </c>
      <c r="E14" s="17">
        <v>5.67326685508701E-2</v>
      </c>
      <c r="F14" s="17"/>
      <c r="G14" s="17">
        <v>0.12505668339129999</v>
      </c>
      <c r="H14" s="17">
        <v>7.3705102067691805E-2</v>
      </c>
      <c r="I14" s="17">
        <v>6.4021794750639197E-2</v>
      </c>
      <c r="J14" s="17">
        <v>1.5009182926699701E-2</v>
      </c>
      <c r="K14" s="17">
        <v>7.80999294787878E-2</v>
      </c>
      <c r="L14" s="17">
        <v>9.0682896469104102E-2</v>
      </c>
      <c r="M14" s="17"/>
      <c r="N14" s="17">
        <v>7.7835011677084204E-2</v>
      </c>
      <c r="O14" s="17">
        <v>7.0905400788061998E-2</v>
      </c>
      <c r="P14" s="17">
        <v>3.9997124112557597E-2</v>
      </c>
      <c r="Q14" s="17">
        <v>0.101279821101651</v>
      </c>
      <c r="R14" s="17"/>
      <c r="S14" s="17">
        <v>0.103154187280929</v>
      </c>
      <c r="T14" s="17">
        <v>0.102722145899384</v>
      </c>
      <c r="U14" s="17">
        <v>2.65848560675216E-2</v>
      </c>
      <c r="V14" s="17">
        <v>8.4877372649815194E-2</v>
      </c>
      <c r="W14" s="17">
        <v>5.0181231859005498E-2</v>
      </c>
      <c r="X14" s="17">
        <v>4.17295031496649E-2</v>
      </c>
      <c r="Y14" s="17">
        <v>8.4955189159166597E-2</v>
      </c>
      <c r="Z14" s="17">
        <v>9.7112210277887301E-2</v>
      </c>
      <c r="AA14" s="17">
        <v>6.5290232976290802E-2</v>
      </c>
      <c r="AB14" s="17">
        <v>6.0437121274247198E-2</v>
      </c>
      <c r="AC14" s="17">
        <v>9.4237003823419804E-2</v>
      </c>
      <c r="AD14" s="17">
        <v>2.9430732136767598E-2</v>
      </c>
      <c r="AE14" s="17"/>
      <c r="AF14" s="17">
        <v>9.7535542641873405E-2</v>
      </c>
      <c r="AG14" s="17">
        <v>8.7631383280085101E-2</v>
      </c>
      <c r="AH14" s="17">
        <v>8.8070799015943196E-2</v>
      </c>
      <c r="AI14" s="17">
        <v>7.4707789292814894E-2</v>
      </c>
      <c r="AJ14" s="17">
        <v>1.42567623498581E-2</v>
      </c>
      <c r="AK14" s="17"/>
      <c r="AL14" s="17">
        <v>0.111340961740927</v>
      </c>
      <c r="AM14" s="17">
        <v>8.5308191390333701E-2</v>
      </c>
      <c r="AN14" s="17">
        <v>0.12631148358083399</v>
      </c>
      <c r="AO14" s="17"/>
      <c r="AP14" s="17">
        <v>7.7762203479466496E-2</v>
      </c>
      <c r="AQ14" s="17">
        <v>5.2026888792416903E-2</v>
      </c>
      <c r="AR14" s="17">
        <v>7.6464378496197999E-2</v>
      </c>
      <c r="AS14" s="17">
        <v>9.0877027025233703E-2</v>
      </c>
      <c r="AT14" s="17">
        <v>0</v>
      </c>
      <c r="AU14" s="17"/>
      <c r="AV14" s="17">
        <v>0</v>
      </c>
      <c r="AW14" s="17">
        <v>6.7792130392994795E-2</v>
      </c>
      <c r="AX14" s="17">
        <v>0.117893986087796</v>
      </c>
      <c r="AY14" s="17">
        <v>6.4573774491936894E-2</v>
      </c>
      <c r="AZ14" s="17">
        <v>8.9681095854019399E-2</v>
      </c>
      <c r="BA14" s="17">
        <v>7.14324245674339E-2</v>
      </c>
      <c r="BB14" s="17">
        <v>9.2702167409438804E-2</v>
      </c>
      <c r="BC14" s="17">
        <v>2.33024358835737E-2</v>
      </c>
      <c r="BD14" s="17">
        <v>4.8175481805897001E-2</v>
      </c>
      <c r="BE14" s="17">
        <v>2.9727429116572002E-2</v>
      </c>
      <c r="BF14" s="17">
        <v>6.8600089525575697E-2</v>
      </c>
      <c r="BG14" s="17">
        <v>8.0374628893847194E-2</v>
      </c>
      <c r="BH14" s="17">
        <v>0.13071846063513801</v>
      </c>
      <c r="BI14" s="17">
        <v>0</v>
      </c>
      <c r="BJ14" s="17">
        <v>0.21644311867086799</v>
      </c>
      <c r="BK14" s="17">
        <v>0.10187765277434201</v>
      </c>
      <c r="BL14" s="17"/>
      <c r="BM14" s="17">
        <v>9.7640575876997093E-2</v>
      </c>
      <c r="BN14" s="17">
        <v>7.2621685036900099E-2</v>
      </c>
      <c r="BO14" s="17">
        <v>5.3788295427235198E-2</v>
      </c>
      <c r="BP14" s="17">
        <v>6.34290039598603E-2</v>
      </c>
      <c r="BQ14" s="17">
        <v>6.8890710579843806E-2</v>
      </c>
      <c r="BR14" s="17">
        <v>7.7220807589276005E-2</v>
      </c>
      <c r="BS14" s="17"/>
      <c r="BT14" s="17">
        <v>7.6834120274791806E-2</v>
      </c>
      <c r="BU14" s="17">
        <v>6.6544854618862004E-2</v>
      </c>
      <c r="BV14" s="17"/>
      <c r="BW14" s="17">
        <v>9.8455682996237096E-2</v>
      </c>
      <c r="BX14" s="17">
        <v>8.08650544670792E-2</v>
      </c>
      <c r="BY14" s="17"/>
      <c r="BZ14" s="17">
        <v>8.2821210778655605E-2</v>
      </c>
      <c r="CA14" s="17">
        <v>4.1844303207030698E-2</v>
      </c>
      <c r="CB14" s="17">
        <v>5.9903908920546201E-2</v>
      </c>
      <c r="CC14" s="17"/>
      <c r="CD14" s="17">
        <v>8.8729463937147798E-2</v>
      </c>
      <c r="CE14" s="17">
        <v>6.8629843488091702E-2</v>
      </c>
      <c r="CF14" s="17">
        <v>5.7903228139721298E-2</v>
      </c>
      <c r="CG14" s="17"/>
      <c r="CH14" s="17">
        <v>8.2793570727718604E-2</v>
      </c>
      <c r="CI14" s="17">
        <v>7.3773735850831898E-2</v>
      </c>
      <c r="CJ14" s="17">
        <v>4.0001962963191598E-2</v>
      </c>
      <c r="CK14" s="17"/>
      <c r="CL14" s="17" t="s">
        <v>131</v>
      </c>
      <c r="CM14" s="17">
        <v>7.4064696198412702E-2</v>
      </c>
      <c r="CN14" s="17"/>
      <c r="CO14" s="17">
        <v>0.107080714519696</v>
      </c>
      <c r="CP14" s="17">
        <v>8.0714056751366794E-2</v>
      </c>
      <c r="CQ14" s="17">
        <v>6.6343315724350801E-2</v>
      </c>
      <c r="CR14" s="17">
        <v>6.8935984298780395E-2</v>
      </c>
    </row>
    <row r="15" spans="2:96" ht="30" x14ac:dyDescent="0.25">
      <c r="B15" s="18" t="s">
        <v>244</v>
      </c>
      <c r="C15" s="17">
        <v>7.17036502074411E-2</v>
      </c>
      <c r="D15" s="17">
        <v>5.7466345929090598E-2</v>
      </c>
      <c r="E15" s="17">
        <v>8.5195922754906506E-2</v>
      </c>
      <c r="F15" s="17"/>
      <c r="G15" s="17">
        <v>6.8180722735141405E-2</v>
      </c>
      <c r="H15" s="17">
        <v>0.111633900376295</v>
      </c>
      <c r="I15" s="17">
        <v>6.8934600465133694E-2</v>
      </c>
      <c r="J15" s="17">
        <v>7.6442761832157702E-2</v>
      </c>
      <c r="K15" s="17">
        <v>6.5963483653419197E-2</v>
      </c>
      <c r="L15" s="17">
        <v>3.47454224049836E-2</v>
      </c>
      <c r="M15" s="17"/>
      <c r="N15" s="17">
        <v>3.4477732633065597E-2</v>
      </c>
      <c r="O15" s="17">
        <v>7.7648481930556207E-2</v>
      </c>
      <c r="P15" s="17">
        <v>0.101413559620397</v>
      </c>
      <c r="Q15" s="17">
        <v>7.6577380548151303E-2</v>
      </c>
      <c r="R15" s="17"/>
      <c r="S15" s="17">
        <v>7.3075741813594802E-2</v>
      </c>
      <c r="T15" s="17">
        <v>6.0644116821153303E-2</v>
      </c>
      <c r="U15" s="17">
        <v>6.5460152586430606E-2</v>
      </c>
      <c r="V15" s="17">
        <v>5.8457089327503098E-2</v>
      </c>
      <c r="W15" s="17">
        <v>5.3322741420146001E-2</v>
      </c>
      <c r="X15" s="17">
        <v>4.4238460320709799E-2</v>
      </c>
      <c r="Y15" s="17">
        <v>7.8699274557464102E-2</v>
      </c>
      <c r="Z15" s="17">
        <v>0.121542502556767</v>
      </c>
      <c r="AA15" s="17">
        <v>0.116510889045026</v>
      </c>
      <c r="AB15" s="17">
        <v>6.5757631635714298E-2</v>
      </c>
      <c r="AC15" s="17">
        <v>6.4119745349289006E-2</v>
      </c>
      <c r="AD15" s="17">
        <v>5.8328414498587E-2</v>
      </c>
      <c r="AE15" s="17"/>
      <c r="AF15" s="17">
        <v>6.9170273047770195E-2</v>
      </c>
      <c r="AG15" s="17">
        <v>7.8353674843507901E-2</v>
      </c>
      <c r="AH15" s="17">
        <v>0</v>
      </c>
      <c r="AI15" s="17">
        <v>0.328862906003074</v>
      </c>
      <c r="AJ15" s="17">
        <v>8.2053038632193598E-2</v>
      </c>
      <c r="AK15" s="17"/>
      <c r="AL15" s="17">
        <v>7.6840088041027294E-2</v>
      </c>
      <c r="AM15" s="17">
        <v>9.30201254206134E-2</v>
      </c>
      <c r="AN15" s="17">
        <v>1.9661438431033001E-2</v>
      </c>
      <c r="AO15" s="17"/>
      <c r="AP15" s="17">
        <v>8.6350455388375699E-2</v>
      </c>
      <c r="AQ15" s="17">
        <v>6.5468623807004203E-2</v>
      </c>
      <c r="AR15" s="17">
        <v>5.8840143851650997E-2</v>
      </c>
      <c r="AS15" s="17">
        <v>7.9927904226480703E-2</v>
      </c>
      <c r="AT15" s="17">
        <v>0</v>
      </c>
      <c r="AU15" s="17"/>
      <c r="AV15" s="17">
        <v>0</v>
      </c>
      <c r="AW15" s="17">
        <v>8.8406202829060504E-2</v>
      </c>
      <c r="AX15" s="17">
        <v>0.101908051991937</v>
      </c>
      <c r="AY15" s="17">
        <v>8.8169826048050001E-2</v>
      </c>
      <c r="AZ15" s="17">
        <v>7.6666303784539702E-2</v>
      </c>
      <c r="BA15" s="17">
        <v>6.6562586898703105E-2</v>
      </c>
      <c r="BB15" s="17">
        <v>6.6238834336243696E-2</v>
      </c>
      <c r="BC15" s="17">
        <v>2.5679417236406502E-2</v>
      </c>
      <c r="BD15" s="17">
        <v>3.6474488356506699E-2</v>
      </c>
      <c r="BE15" s="17">
        <v>9.14115602901132E-2</v>
      </c>
      <c r="BF15" s="17">
        <v>6.6719187990292E-2</v>
      </c>
      <c r="BG15" s="17">
        <v>7.2157508062776404E-2</v>
      </c>
      <c r="BH15" s="17">
        <v>3.3734008471738797E-2</v>
      </c>
      <c r="BI15" s="17">
        <v>8.1617634431887104E-2</v>
      </c>
      <c r="BJ15" s="17">
        <v>5.2709586645716802E-2</v>
      </c>
      <c r="BK15" s="17">
        <v>0.155185411276272</v>
      </c>
      <c r="BL15" s="17"/>
      <c r="BM15" s="17">
        <v>0.104844874087321</v>
      </c>
      <c r="BN15" s="17">
        <v>5.7882760406828097E-2</v>
      </c>
      <c r="BO15" s="17">
        <v>0.112416461390925</v>
      </c>
      <c r="BP15" s="17">
        <v>2.9027688872675698E-2</v>
      </c>
      <c r="BQ15" s="17">
        <v>5.1658994511091898E-2</v>
      </c>
      <c r="BR15" s="17">
        <v>7.6347017742181195E-2</v>
      </c>
      <c r="BS15" s="17"/>
      <c r="BT15" s="17">
        <v>8.0886378984447296E-2</v>
      </c>
      <c r="BU15" s="17">
        <v>6.1718916053674203E-2</v>
      </c>
      <c r="BV15" s="17"/>
      <c r="BW15" s="17">
        <v>7.0592558045945705E-2</v>
      </c>
      <c r="BX15" s="17">
        <v>6.4829432934970996E-2</v>
      </c>
      <c r="BY15" s="17"/>
      <c r="BZ15" s="17">
        <v>6.6543996947352094E-2</v>
      </c>
      <c r="CA15" s="17">
        <v>7.8807345657298897E-2</v>
      </c>
      <c r="CB15" s="17">
        <v>9.7148356401242003E-2</v>
      </c>
      <c r="CC15" s="17"/>
      <c r="CD15" s="17">
        <v>6.4053736540753498E-2</v>
      </c>
      <c r="CE15" s="17">
        <v>9.9011500065416896E-2</v>
      </c>
      <c r="CF15" s="17">
        <v>3.3803194928663703E-2</v>
      </c>
      <c r="CG15" s="17"/>
      <c r="CH15" s="17">
        <v>6.5767405669391502E-2</v>
      </c>
      <c r="CI15" s="17">
        <v>8.3938947984621495E-2</v>
      </c>
      <c r="CJ15" s="17">
        <v>5.5484115507014597E-2</v>
      </c>
      <c r="CK15" s="17"/>
      <c r="CL15" s="17" t="s">
        <v>131</v>
      </c>
      <c r="CM15" s="17">
        <v>7.17036502074411E-2</v>
      </c>
      <c r="CN15" s="17"/>
      <c r="CO15" s="17">
        <v>9.3668184191345094E-2</v>
      </c>
      <c r="CP15" s="17">
        <v>4.73238076082583E-2</v>
      </c>
      <c r="CQ15" s="17">
        <v>7.4390349785148802E-2</v>
      </c>
      <c r="CR15" s="17">
        <v>9.8895246833958894E-2</v>
      </c>
    </row>
    <row r="16" spans="2:96" ht="45" x14ac:dyDescent="0.25">
      <c r="B16" s="18" t="s">
        <v>245</v>
      </c>
      <c r="C16" s="17">
        <v>4.9069177281530103E-2</v>
      </c>
      <c r="D16" s="17">
        <v>4.0609547988469302E-2</v>
      </c>
      <c r="E16" s="17">
        <v>5.7115202296496498E-2</v>
      </c>
      <c r="F16" s="17"/>
      <c r="G16" s="17">
        <v>0.10962914851420499</v>
      </c>
      <c r="H16" s="17">
        <v>7.42616263595587E-2</v>
      </c>
      <c r="I16" s="17">
        <v>5.8529361770691499E-2</v>
      </c>
      <c r="J16" s="17">
        <v>2.3694390482546301E-2</v>
      </c>
      <c r="K16" s="17">
        <v>1.53401061588098E-2</v>
      </c>
      <c r="L16" s="17">
        <v>1.08720314582165E-2</v>
      </c>
      <c r="M16" s="17"/>
      <c r="N16" s="17">
        <v>5.2605298220755499E-2</v>
      </c>
      <c r="O16" s="17">
        <v>4.3056906603587602E-2</v>
      </c>
      <c r="P16" s="17">
        <v>5.2361252348794199E-2</v>
      </c>
      <c r="Q16" s="17">
        <v>4.9218928990373598E-2</v>
      </c>
      <c r="R16" s="17"/>
      <c r="S16" s="17">
        <v>3.3628062778738602E-2</v>
      </c>
      <c r="T16" s="17">
        <v>5.4267434608098998E-2</v>
      </c>
      <c r="U16" s="17">
        <v>4.9498363810183299E-2</v>
      </c>
      <c r="V16" s="17">
        <v>2.0208881748690399E-2</v>
      </c>
      <c r="W16" s="17">
        <v>6.2845097953232204E-2</v>
      </c>
      <c r="X16" s="17">
        <v>5.3065046268001098E-2</v>
      </c>
      <c r="Y16" s="17">
        <v>6.4145590254910498E-2</v>
      </c>
      <c r="Z16" s="17">
        <v>6.5413659021026596E-2</v>
      </c>
      <c r="AA16" s="17">
        <v>8.0591219809283798E-2</v>
      </c>
      <c r="AB16" s="17">
        <v>2.52453884424815E-2</v>
      </c>
      <c r="AC16" s="17">
        <v>5.4810059424321898E-2</v>
      </c>
      <c r="AD16" s="17">
        <v>5.67190391920981E-2</v>
      </c>
      <c r="AE16" s="17"/>
      <c r="AF16" s="17">
        <v>4.17154196163501E-2</v>
      </c>
      <c r="AG16" s="17">
        <v>5.2830163041532402E-2</v>
      </c>
      <c r="AH16" s="17">
        <v>0</v>
      </c>
      <c r="AI16" s="17">
        <v>0.103228761326143</v>
      </c>
      <c r="AJ16" s="17">
        <v>7.4804965482480001E-2</v>
      </c>
      <c r="AK16" s="17"/>
      <c r="AL16" s="17">
        <v>4.1253977897838801E-2</v>
      </c>
      <c r="AM16" s="17">
        <v>5.0724283719908801E-2</v>
      </c>
      <c r="AN16" s="17">
        <v>1.9678295553905201E-2</v>
      </c>
      <c r="AO16" s="17"/>
      <c r="AP16" s="17">
        <v>5.4696779302153699E-2</v>
      </c>
      <c r="AQ16" s="17">
        <v>3.5166156773386699E-2</v>
      </c>
      <c r="AR16" s="17">
        <v>5.4515940199347399E-2</v>
      </c>
      <c r="AS16" s="17">
        <v>6.8898781656575994E-2</v>
      </c>
      <c r="AT16" s="17">
        <v>0</v>
      </c>
      <c r="AU16" s="17"/>
      <c r="AV16" s="17">
        <v>0</v>
      </c>
      <c r="AW16" s="17">
        <v>0.130835601843203</v>
      </c>
      <c r="AX16" s="17">
        <v>4.6829337404784399E-2</v>
      </c>
      <c r="AY16" s="17">
        <v>6.9512266131034797E-2</v>
      </c>
      <c r="AZ16" s="17">
        <v>5.0736151391270898E-2</v>
      </c>
      <c r="BA16" s="17">
        <v>2.8203860933292298E-2</v>
      </c>
      <c r="BB16" s="17">
        <v>4.3921896115888502E-2</v>
      </c>
      <c r="BC16" s="17">
        <v>4.9182197350217401E-2</v>
      </c>
      <c r="BD16" s="17">
        <v>6.4457518006372602E-2</v>
      </c>
      <c r="BE16" s="17">
        <v>5.0495579653420802E-2</v>
      </c>
      <c r="BF16" s="17">
        <v>6.3892249137793594E-2</v>
      </c>
      <c r="BG16" s="17">
        <v>2.15955947217529E-2</v>
      </c>
      <c r="BH16" s="17">
        <v>3.3734008471738797E-2</v>
      </c>
      <c r="BI16" s="17">
        <v>0</v>
      </c>
      <c r="BJ16" s="17">
        <v>0</v>
      </c>
      <c r="BK16" s="17">
        <v>0</v>
      </c>
      <c r="BL16" s="17"/>
      <c r="BM16" s="17">
        <v>5.4770911038610197E-2</v>
      </c>
      <c r="BN16" s="17">
        <v>5.6716594907010198E-2</v>
      </c>
      <c r="BO16" s="17">
        <v>5.0849411763163897E-2</v>
      </c>
      <c r="BP16" s="17">
        <v>5.05711128375151E-2</v>
      </c>
      <c r="BQ16" s="17">
        <v>1.17813721937705E-2</v>
      </c>
      <c r="BR16" s="17">
        <v>4.4249293178308502E-2</v>
      </c>
      <c r="BS16" s="17"/>
      <c r="BT16" s="17">
        <v>5.3877127734891901E-2</v>
      </c>
      <c r="BU16" s="17">
        <v>3.88158327620583E-2</v>
      </c>
      <c r="BV16" s="17"/>
      <c r="BW16" s="17">
        <v>2.80027777214228E-2</v>
      </c>
      <c r="BX16" s="17">
        <v>4.69557784229679E-2</v>
      </c>
      <c r="BY16" s="17"/>
      <c r="BZ16" s="17">
        <v>3.9233353494003698E-2</v>
      </c>
      <c r="CA16" s="17">
        <v>6.7536377110828702E-2</v>
      </c>
      <c r="CB16" s="17">
        <v>2.4571558283218799E-2</v>
      </c>
      <c r="CC16" s="17"/>
      <c r="CD16" s="17">
        <v>2.37607162136808E-2</v>
      </c>
      <c r="CE16" s="17">
        <v>9.1379906733454294E-2</v>
      </c>
      <c r="CF16" s="17">
        <v>5.9089689335210201E-2</v>
      </c>
      <c r="CG16" s="17"/>
      <c r="CH16" s="17">
        <v>3.21512495565624E-2</v>
      </c>
      <c r="CI16" s="17">
        <v>8.5342105870980303E-2</v>
      </c>
      <c r="CJ16" s="17">
        <v>5.5460061368085997E-2</v>
      </c>
      <c r="CK16" s="17"/>
      <c r="CL16" s="17" t="s">
        <v>131</v>
      </c>
      <c r="CM16" s="17">
        <v>4.9069177281530103E-2</v>
      </c>
      <c r="CN16" s="17"/>
      <c r="CO16" s="17">
        <v>0</v>
      </c>
      <c r="CP16" s="17">
        <v>2.6878666478644501E-2</v>
      </c>
      <c r="CQ16" s="17">
        <v>5.9774806809051097E-2</v>
      </c>
      <c r="CR16" s="17">
        <v>7.8037664712854102E-2</v>
      </c>
    </row>
    <row r="17" spans="2:96" x14ac:dyDescent="0.25">
      <c r="B17" s="18" t="s">
        <v>246</v>
      </c>
      <c r="C17" s="17">
        <v>3.6569400430654E-2</v>
      </c>
      <c r="D17" s="17">
        <v>4.5517552077715399E-2</v>
      </c>
      <c r="E17" s="17">
        <v>2.8456827007931999E-2</v>
      </c>
      <c r="F17" s="17"/>
      <c r="G17" s="17">
        <v>2.90468648885048E-2</v>
      </c>
      <c r="H17" s="17">
        <v>6.1257772172993101E-2</v>
      </c>
      <c r="I17" s="17">
        <v>6.0062904360853799E-2</v>
      </c>
      <c r="J17" s="17">
        <v>3.0886687463573599E-2</v>
      </c>
      <c r="K17" s="17">
        <v>7.5048765826211299E-3</v>
      </c>
      <c r="L17" s="17">
        <v>1.7667313256523799E-2</v>
      </c>
      <c r="M17" s="17"/>
      <c r="N17" s="17">
        <v>3.77095561786598E-2</v>
      </c>
      <c r="O17" s="17">
        <v>3.5376310818039797E-2</v>
      </c>
      <c r="P17" s="17">
        <v>3.1996561698858297E-2</v>
      </c>
      <c r="Q17" s="17">
        <v>4.05008376341051E-2</v>
      </c>
      <c r="R17" s="17"/>
      <c r="S17" s="17">
        <v>1.43665399000699E-2</v>
      </c>
      <c r="T17" s="17">
        <v>4.5317639897794602E-2</v>
      </c>
      <c r="U17" s="17">
        <v>0</v>
      </c>
      <c r="V17" s="17">
        <v>5.8824728194559098E-2</v>
      </c>
      <c r="W17" s="17">
        <v>5.66462027219823E-2</v>
      </c>
      <c r="X17" s="17">
        <v>4.1617492478877603E-2</v>
      </c>
      <c r="Y17" s="17">
        <v>3.1716847932569098E-2</v>
      </c>
      <c r="Z17" s="17">
        <v>0</v>
      </c>
      <c r="AA17" s="17">
        <v>5.4522746676358702E-2</v>
      </c>
      <c r="AB17" s="17">
        <v>2.6904401310685899E-2</v>
      </c>
      <c r="AC17" s="17">
        <v>8.0129608314320505E-2</v>
      </c>
      <c r="AD17" s="17">
        <v>3.32321553302308E-2</v>
      </c>
      <c r="AE17" s="17"/>
      <c r="AF17" s="17">
        <v>2.6924724599381E-2</v>
      </c>
      <c r="AG17" s="17">
        <v>4.8550178884781803E-2</v>
      </c>
      <c r="AH17" s="17">
        <v>5.3943786266366797E-2</v>
      </c>
      <c r="AI17" s="17">
        <v>0</v>
      </c>
      <c r="AJ17" s="17">
        <v>4.7896019553842602E-2</v>
      </c>
      <c r="AK17" s="17"/>
      <c r="AL17" s="17">
        <v>1.48384630687958E-2</v>
      </c>
      <c r="AM17" s="17">
        <v>3.8386602920299003E-2</v>
      </c>
      <c r="AN17" s="17">
        <v>9.4993696141346201E-2</v>
      </c>
      <c r="AO17" s="17"/>
      <c r="AP17" s="17">
        <v>2.7907890590260099E-2</v>
      </c>
      <c r="AQ17" s="17">
        <v>2.8278708043602802E-2</v>
      </c>
      <c r="AR17" s="17">
        <v>3.1575209112734197E-2</v>
      </c>
      <c r="AS17" s="17">
        <v>6.3579069749996595E-2</v>
      </c>
      <c r="AT17" s="17">
        <v>0.11788718766972101</v>
      </c>
      <c r="AU17" s="17"/>
      <c r="AV17" s="17">
        <v>0.29675421951939701</v>
      </c>
      <c r="AW17" s="17">
        <v>4.6866774035433302E-2</v>
      </c>
      <c r="AX17" s="17">
        <v>2.91182720256738E-2</v>
      </c>
      <c r="AY17" s="17">
        <v>3.5206677608093297E-2</v>
      </c>
      <c r="AZ17" s="17">
        <v>4.8193259575809798E-2</v>
      </c>
      <c r="BA17" s="17">
        <v>2.6641886325030902E-2</v>
      </c>
      <c r="BB17" s="17">
        <v>3.9547402480484002E-2</v>
      </c>
      <c r="BC17" s="17">
        <v>3.9324819822349401E-2</v>
      </c>
      <c r="BD17" s="17">
        <v>1.61768021396918E-2</v>
      </c>
      <c r="BE17" s="17">
        <v>0</v>
      </c>
      <c r="BF17" s="17">
        <v>4.5390892353290697E-2</v>
      </c>
      <c r="BG17" s="17">
        <v>4.9938851872080602E-2</v>
      </c>
      <c r="BH17" s="17">
        <v>3.5172042252459103E-2</v>
      </c>
      <c r="BI17" s="17">
        <v>0</v>
      </c>
      <c r="BJ17" s="17">
        <v>0</v>
      </c>
      <c r="BK17" s="17">
        <v>3.02474662764846E-2</v>
      </c>
      <c r="BL17" s="17"/>
      <c r="BM17" s="17">
        <v>3.90210589754659E-2</v>
      </c>
      <c r="BN17" s="17">
        <v>4.13132678907411E-2</v>
      </c>
      <c r="BO17" s="17">
        <v>8.80278655996556E-3</v>
      </c>
      <c r="BP17" s="17">
        <v>2.3593341821353399E-2</v>
      </c>
      <c r="BQ17" s="17">
        <v>4.2871734109758697E-2</v>
      </c>
      <c r="BR17" s="17">
        <v>0.10390869661539</v>
      </c>
      <c r="BS17" s="17"/>
      <c r="BT17" s="17">
        <v>4.1146025170744699E-2</v>
      </c>
      <c r="BU17" s="17">
        <v>3.16167179288495E-2</v>
      </c>
      <c r="BV17" s="17"/>
      <c r="BW17" s="17">
        <v>4.0461539585439799E-2</v>
      </c>
      <c r="BX17" s="17">
        <v>3.0666033551981001E-2</v>
      </c>
      <c r="BY17" s="17"/>
      <c r="BZ17" s="17">
        <v>3.8672658493587697E-2</v>
      </c>
      <c r="CA17" s="17">
        <v>4.1950975576702E-2</v>
      </c>
      <c r="CB17" s="17">
        <v>0</v>
      </c>
      <c r="CC17" s="17"/>
      <c r="CD17" s="17">
        <v>3.4305214222157002E-2</v>
      </c>
      <c r="CE17" s="17">
        <v>4.3805882779961197E-2</v>
      </c>
      <c r="CF17" s="17">
        <v>4.6110014910735797E-2</v>
      </c>
      <c r="CG17" s="17"/>
      <c r="CH17" s="17">
        <v>3.6878393193853602E-2</v>
      </c>
      <c r="CI17" s="17">
        <v>5.2761710700468298E-2</v>
      </c>
      <c r="CJ17" s="17">
        <v>3.4486848376543901E-2</v>
      </c>
      <c r="CK17" s="17"/>
      <c r="CL17" s="17" t="s">
        <v>131</v>
      </c>
      <c r="CM17" s="17">
        <v>3.6569400430654E-2</v>
      </c>
      <c r="CN17" s="17"/>
      <c r="CO17" s="17">
        <v>0</v>
      </c>
      <c r="CP17" s="17">
        <v>2.87173875896958E-2</v>
      </c>
      <c r="CQ17" s="17">
        <v>3.1515567983448102E-2</v>
      </c>
      <c r="CR17" s="17">
        <v>7.0386532260869494E-2</v>
      </c>
    </row>
    <row r="18" spans="2:96" x14ac:dyDescent="0.25">
      <c r="B18" s="18" t="s">
        <v>175</v>
      </c>
      <c r="C18" s="17">
        <v>2.0577814776665999E-2</v>
      </c>
      <c r="D18" s="17">
        <v>2.25716478039793E-2</v>
      </c>
      <c r="E18" s="17">
        <v>1.8826093128574001E-2</v>
      </c>
      <c r="F18" s="17"/>
      <c r="G18" s="17">
        <v>2.8304770870950902E-2</v>
      </c>
      <c r="H18" s="17">
        <v>3.2610692486863997E-2</v>
      </c>
      <c r="I18" s="17">
        <v>1.1994662347902601E-2</v>
      </c>
      <c r="J18" s="17">
        <v>2.9469445503781701E-2</v>
      </c>
      <c r="K18" s="17">
        <v>7.9581515541797508E-3</v>
      </c>
      <c r="L18" s="17">
        <v>1.2991724351900401E-2</v>
      </c>
      <c r="M18" s="17"/>
      <c r="N18" s="17">
        <v>1.0320171842933301E-2</v>
      </c>
      <c r="O18" s="17">
        <v>2.8542703662971201E-2</v>
      </c>
      <c r="P18" s="17">
        <v>2.61618961223452E-2</v>
      </c>
      <c r="Q18" s="17">
        <v>1.78908583165833E-2</v>
      </c>
      <c r="R18" s="17"/>
      <c r="S18" s="17">
        <v>6.4564541047242201E-3</v>
      </c>
      <c r="T18" s="17">
        <v>0</v>
      </c>
      <c r="U18" s="17">
        <v>3.1633254074366998E-2</v>
      </c>
      <c r="V18" s="17">
        <v>0</v>
      </c>
      <c r="W18" s="17">
        <v>5.6118183667824E-2</v>
      </c>
      <c r="X18" s="17">
        <v>7.1249785044901606E-2</v>
      </c>
      <c r="Y18" s="17">
        <v>1.3807766651053099E-2</v>
      </c>
      <c r="Z18" s="17">
        <v>0</v>
      </c>
      <c r="AA18" s="17">
        <v>2.69490698419E-2</v>
      </c>
      <c r="AB18" s="17">
        <v>4.1272074524772301E-2</v>
      </c>
      <c r="AC18" s="17">
        <v>0</v>
      </c>
      <c r="AD18" s="17">
        <v>0</v>
      </c>
      <c r="AE18" s="17"/>
      <c r="AF18" s="17">
        <v>1.9428584047831699E-2</v>
      </c>
      <c r="AG18" s="17">
        <v>8.3877248143297504E-3</v>
      </c>
      <c r="AH18" s="17">
        <v>0</v>
      </c>
      <c r="AI18" s="17">
        <v>0</v>
      </c>
      <c r="AJ18" s="17">
        <v>2.0786875893089501E-2</v>
      </c>
      <c r="AK18" s="17"/>
      <c r="AL18" s="17">
        <v>2.9672967006221799E-2</v>
      </c>
      <c r="AM18" s="17">
        <v>1.05044558377956E-2</v>
      </c>
      <c r="AN18" s="17">
        <v>0</v>
      </c>
      <c r="AO18" s="17"/>
      <c r="AP18" s="17">
        <v>1.97014749470623E-2</v>
      </c>
      <c r="AQ18" s="17">
        <v>9.7308947492892404E-3</v>
      </c>
      <c r="AR18" s="17">
        <v>3.6156786881861698E-2</v>
      </c>
      <c r="AS18" s="17">
        <v>1.16655615012891E-2</v>
      </c>
      <c r="AT18" s="17">
        <v>0</v>
      </c>
      <c r="AU18" s="17"/>
      <c r="AV18" s="17">
        <v>0</v>
      </c>
      <c r="AW18" s="17">
        <v>0</v>
      </c>
      <c r="AX18" s="17">
        <v>0</v>
      </c>
      <c r="AY18" s="17">
        <v>4.8262760027251501E-2</v>
      </c>
      <c r="AZ18" s="17">
        <v>1.09278009900704E-2</v>
      </c>
      <c r="BA18" s="17">
        <v>1.0380636395963899E-2</v>
      </c>
      <c r="BB18" s="17">
        <v>4.7138112935853099E-2</v>
      </c>
      <c r="BC18" s="17">
        <v>3.1316947219227703E-2</v>
      </c>
      <c r="BD18" s="17">
        <v>0</v>
      </c>
      <c r="BE18" s="17">
        <v>0</v>
      </c>
      <c r="BF18" s="17">
        <v>0</v>
      </c>
      <c r="BG18" s="17">
        <v>3.7925912802679998E-2</v>
      </c>
      <c r="BH18" s="17">
        <v>0</v>
      </c>
      <c r="BI18" s="17">
        <v>0</v>
      </c>
      <c r="BJ18" s="17">
        <v>0.247475483001247</v>
      </c>
      <c r="BK18" s="17">
        <v>2.9961630544180301E-2</v>
      </c>
      <c r="BL18" s="17"/>
      <c r="BM18" s="17">
        <v>1.4868242140433601E-2</v>
      </c>
      <c r="BN18" s="17">
        <v>3.3376476691274297E-2</v>
      </c>
      <c r="BO18" s="17">
        <v>1.9670104406995799E-2</v>
      </c>
      <c r="BP18" s="17">
        <v>1.24046768276802E-2</v>
      </c>
      <c r="BQ18" s="17">
        <v>1.18893785227736E-2</v>
      </c>
      <c r="BR18" s="17">
        <v>2.6010910151005099E-2</v>
      </c>
      <c r="BS18" s="17"/>
      <c r="BT18" s="17">
        <v>1.42977904324152E-2</v>
      </c>
      <c r="BU18" s="17">
        <v>2.9384224909853499E-2</v>
      </c>
      <c r="BV18" s="17"/>
      <c r="BW18" s="17">
        <v>3.02841841887087E-2</v>
      </c>
      <c r="BX18" s="17">
        <v>1.27818384603942E-2</v>
      </c>
      <c r="BY18" s="17"/>
      <c r="BZ18" s="17">
        <v>2.2800445404843901E-2</v>
      </c>
      <c r="CA18" s="17">
        <v>9.9489279660318706E-3</v>
      </c>
      <c r="CB18" s="17">
        <v>2.5417318246501199E-2</v>
      </c>
      <c r="CC18" s="17"/>
      <c r="CD18" s="17">
        <v>2.1243580660240399E-2</v>
      </c>
      <c r="CE18" s="17">
        <v>2.5806695256719501E-2</v>
      </c>
      <c r="CF18" s="17">
        <v>1.6751984819881102E-2</v>
      </c>
      <c r="CG18" s="17"/>
      <c r="CH18" s="17">
        <v>2.1510918806710799E-2</v>
      </c>
      <c r="CI18" s="17">
        <v>1.57922264604725E-2</v>
      </c>
      <c r="CJ18" s="17">
        <v>1.2529233868343301E-2</v>
      </c>
      <c r="CK18" s="17"/>
      <c r="CL18" s="17" t="s">
        <v>131</v>
      </c>
      <c r="CM18" s="17">
        <v>2.0577814776665999E-2</v>
      </c>
      <c r="CN18" s="17"/>
      <c r="CO18" s="17">
        <v>1.9599327692732298E-2</v>
      </c>
      <c r="CP18" s="17">
        <v>2.4304014352971401E-2</v>
      </c>
      <c r="CQ18" s="17">
        <v>1.5986295731746501E-2</v>
      </c>
      <c r="CR18" s="17">
        <v>2.4109621042510101E-2</v>
      </c>
    </row>
    <row r="19" spans="2:96" x14ac:dyDescent="0.25">
      <c r="B19" s="18" t="s">
        <v>247</v>
      </c>
      <c r="C19" s="17">
        <v>3.47430792245845E-2</v>
      </c>
      <c r="D19" s="17">
        <v>1.7841809918034999E-2</v>
      </c>
      <c r="E19" s="17">
        <v>5.0533235750475698E-2</v>
      </c>
      <c r="F19" s="17"/>
      <c r="G19" s="17">
        <v>1.9699682762030001E-2</v>
      </c>
      <c r="H19" s="17">
        <v>2.5265249265352799E-2</v>
      </c>
      <c r="I19" s="17">
        <v>2.8884881091428598E-2</v>
      </c>
      <c r="J19" s="17">
        <v>4.5357856588717403E-2</v>
      </c>
      <c r="K19" s="17">
        <v>2.9382875481839699E-2</v>
      </c>
      <c r="L19" s="17">
        <v>5.8432001771129498E-2</v>
      </c>
      <c r="M19" s="17"/>
      <c r="N19" s="17">
        <v>3.5920297707467401E-2</v>
      </c>
      <c r="O19" s="17">
        <v>5.0967559167908301E-2</v>
      </c>
      <c r="P19" s="17">
        <v>2.0633298511241901E-2</v>
      </c>
      <c r="Q19" s="17">
        <v>2.94289825795318E-2</v>
      </c>
      <c r="R19" s="17"/>
      <c r="S19" s="17">
        <v>3.6270908951009498E-2</v>
      </c>
      <c r="T19" s="17">
        <v>5.4307292130853502E-2</v>
      </c>
      <c r="U19" s="17">
        <v>0</v>
      </c>
      <c r="V19" s="17">
        <v>4.3318777255079398E-2</v>
      </c>
      <c r="W19" s="17">
        <v>3.4943334310717E-2</v>
      </c>
      <c r="X19" s="17">
        <v>7.7537403164413501E-2</v>
      </c>
      <c r="Y19" s="17">
        <v>2.8391239745030401E-2</v>
      </c>
      <c r="Z19" s="17">
        <v>2.65854359084285E-2</v>
      </c>
      <c r="AA19" s="17">
        <v>9.7154716352410506E-3</v>
      </c>
      <c r="AB19" s="17">
        <v>4.8403876195380398E-2</v>
      </c>
      <c r="AC19" s="17">
        <v>2.4646224373324699E-2</v>
      </c>
      <c r="AD19" s="17">
        <v>0</v>
      </c>
      <c r="AE19" s="17"/>
      <c r="AF19" s="17">
        <v>2.13876820054015E-2</v>
      </c>
      <c r="AG19" s="17">
        <v>6.4549933676590898E-2</v>
      </c>
      <c r="AH19" s="17">
        <v>2.5800092851207101E-2</v>
      </c>
      <c r="AI19" s="17">
        <v>7.6957105173160401E-2</v>
      </c>
      <c r="AJ19" s="17">
        <v>2.21241847747367E-2</v>
      </c>
      <c r="AK19" s="17"/>
      <c r="AL19" s="17">
        <v>1.4972722443417101E-2</v>
      </c>
      <c r="AM19" s="17">
        <v>3.3948470754550097E-2</v>
      </c>
      <c r="AN19" s="17">
        <v>5.2101179884515299E-2</v>
      </c>
      <c r="AO19" s="17"/>
      <c r="AP19" s="17">
        <v>4.50075617280635E-2</v>
      </c>
      <c r="AQ19" s="17">
        <v>3.2864175134365202E-2</v>
      </c>
      <c r="AR19" s="17">
        <v>2.2564966531003199E-2</v>
      </c>
      <c r="AS19" s="17">
        <v>4.5452671776525497E-2</v>
      </c>
      <c r="AT19" s="17">
        <v>0</v>
      </c>
      <c r="AU19" s="17"/>
      <c r="AV19" s="17">
        <v>0</v>
      </c>
      <c r="AW19" s="17">
        <v>2.14576144655498E-2</v>
      </c>
      <c r="AX19" s="17">
        <v>4.31140666861239E-2</v>
      </c>
      <c r="AY19" s="17">
        <v>0</v>
      </c>
      <c r="AZ19" s="17">
        <v>3.7829001379348901E-2</v>
      </c>
      <c r="BA19" s="17">
        <v>5.6152399423415898E-2</v>
      </c>
      <c r="BB19" s="17">
        <v>3.8659592370765203E-2</v>
      </c>
      <c r="BC19" s="17">
        <v>2.6999633951225E-2</v>
      </c>
      <c r="BD19" s="17">
        <v>3.5133688949952599E-2</v>
      </c>
      <c r="BE19" s="17">
        <v>5.2477635391953797E-2</v>
      </c>
      <c r="BF19" s="17">
        <v>3.22058834013976E-2</v>
      </c>
      <c r="BG19" s="17">
        <v>7.7614895438705506E-2</v>
      </c>
      <c r="BH19" s="17">
        <v>0</v>
      </c>
      <c r="BI19" s="17">
        <v>0</v>
      </c>
      <c r="BJ19" s="17">
        <v>0</v>
      </c>
      <c r="BK19" s="17">
        <v>0</v>
      </c>
      <c r="BL19" s="17"/>
      <c r="BM19" s="17">
        <v>3.0280498597474201E-2</v>
      </c>
      <c r="BN19" s="17">
        <v>4.6444020581953099E-2</v>
      </c>
      <c r="BO19" s="17">
        <v>1.4427377737291001E-2</v>
      </c>
      <c r="BP19" s="17">
        <v>4.2082511297887697E-2</v>
      </c>
      <c r="BQ19" s="17">
        <v>3.4387827091573002E-2</v>
      </c>
      <c r="BR19" s="17">
        <v>2.2572633095429499E-2</v>
      </c>
      <c r="BS19" s="17"/>
      <c r="BT19" s="17">
        <v>2.6141194866726E-2</v>
      </c>
      <c r="BU19" s="17">
        <v>4.69917098830335E-2</v>
      </c>
      <c r="BV19" s="17"/>
      <c r="BW19" s="17">
        <v>2.9271573540401399E-2</v>
      </c>
      <c r="BX19" s="17">
        <v>4.0133762366252997E-2</v>
      </c>
      <c r="BY19" s="17"/>
      <c r="BZ19" s="17">
        <v>3.2114372948348603E-2</v>
      </c>
      <c r="CA19" s="17">
        <v>4.6871416578806897E-2</v>
      </c>
      <c r="CB19" s="17">
        <v>5.5434501099868499E-2</v>
      </c>
      <c r="CC19" s="17"/>
      <c r="CD19" s="17">
        <v>3.4159791955592801E-2</v>
      </c>
      <c r="CE19" s="17">
        <v>1.6104839879077001E-2</v>
      </c>
      <c r="CF19" s="17">
        <v>7.2169201661507101E-2</v>
      </c>
      <c r="CG19" s="17"/>
      <c r="CH19" s="17">
        <v>3.6305198096194403E-2</v>
      </c>
      <c r="CI19" s="17">
        <v>1.9642928557732201E-2</v>
      </c>
      <c r="CJ19" s="17">
        <v>5.2592385204858302E-2</v>
      </c>
      <c r="CK19" s="17"/>
      <c r="CL19" s="17" t="s">
        <v>131</v>
      </c>
      <c r="CM19" s="17">
        <v>3.47430792245845E-2</v>
      </c>
      <c r="CN19" s="17"/>
      <c r="CO19" s="17">
        <v>0</v>
      </c>
      <c r="CP19" s="17">
        <v>2.6586154310299301E-2</v>
      </c>
      <c r="CQ19" s="17">
        <v>4.0049057718444102E-2</v>
      </c>
      <c r="CR19" s="17">
        <v>4.7673297543751998E-2</v>
      </c>
    </row>
    <row r="20" spans="2:96" x14ac:dyDescent="0.25">
      <c r="B20" s="18" t="s">
        <v>127</v>
      </c>
      <c r="C20" s="19">
        <v>5.0159741813938898E-3</v>
      </c>
      <c r="D20" s="19">
        <v>2.6941149160001E-3</v>
      </c>
      <c r="E20" s="19">
        <v>7.1862848231915499E-3</v>
      </c>
      <c r="F20" s="19"/>
      <c r="G20" s="19">
        <v>9.0752690277853907E-3</v>
      </c>
      <c r="H20" s="19">
        <v>1.3841672224031E-2</v>
      </c>
      <c r="I20" s="19">
        <v>0</v>
      </c>
      <c r="J20" s="19">
        <v>0</v>
      </c>
      <c r="K20" s="19">
        <v>7.32898462174769E-3</v>
      </c>
      <c r="L20" s="19">
        <v>0</v>
      </c>
      <c r="M20" s="19"/>
      <c r="N20" s="19">
        <v>5.19927021617087E-3</v>
      </c>
      <c r="O20" s="19">
        <v>4.5777441893363503E-3</v>
      </c>
      <c r="P20" s="19">
        <v>4.6796517965785999E-3</v>
      </c>
      <c r="Q20" s="19">
        <v>5.5630508685969599E-3</v>
      </c>
      <c r="R20" s="19"/>
      <c r="S20" s="19">
        <v>0</v>
      </c>
      <c r="T20" s="19">
        <v>1.1564506786856801E-2</v>
      </c>
      <c r="U20" s="19">
        <v>0</v>
      </c>
      <c r="V20" s="19">
        <v>0</v>
      </c>
      <c r="W20" s="19">
        <v>2.0647230280378001E-2</v>
      </c>
      <c r="X20" s="19">
        <v>1.83695185644056E-2</v>
      </c>
      <c r="Y20" s="19">
        <v>1.2716132478414299E-2</v>
      </c>
      <c r="Z20" s="19">
        <v>0</v>
      </c>
      <c r="AA20" s="19">
        <v>0</v>
      </c>
      <c r="AB20" s="19">
        <v>0</v>
      </c>
      <c r="AC20" s="19">
        <v>0</v>
      </c>
      <c r="AD20" s="19">
        <v>0</v>
      </c>
      <c r="AE20" s="19"/>
      <c r="AF20" s="19">
        <v>4.2713483811697098E-3</v>
      </c>
      <c r="AG20" s="19">
        <v>7.7970576076933796E-3</v>
      </c>
      <c r="AH20" s="19">
        <v>0</v>
      </c>
      <c r="AI20" s="19">
        <v>0</v>
      </c>
      <c r="AJ20" s="19">
        <v>8.5712214778705005E-3</v>
      </c>
      <c r="AK20" s="19"/>
      <c r="AL20" s="19">
        <v>6.7566831361005504E-3</v>
      </c>
      <c r="AM20" s="19">
        <v>9.5739932374680099E-3</v>
      </c>
      <c r="AN20" s="19">
        <v>0</v>
      </c>
      <c r="AO20" s="19"/>
      <c r="AP20" s="19">
        <v>4.2502848948230802E-3</v>
      </c>
      <c r="AQ20" s="19">
        <v>6.3944178922372896E-3</v>
      </c>
      <c r="AR20" s="19">
        <v>5.2636635441209896E-3</v>
      </c>
      <c r="AS20" s="19">
        <v>1.08298921773893E-2</v>
      </c>
      <c r="AT20" s="19">
        <v>0</v>
      </c>
      <c r="AU20" s="19"/>
      <c r="AV20" s="19">
        <v>0.152769603320837</v>
      </c>
      <c r="AW20" s="19">
        <v>5.3466877238375801E-2</v>
      </c>
      <c r="AX20" s="19">
        <v>0</v>
      </c>
      <c r="AY20" s="19">
        <v>0</v>
      </c>
      <c r="AZ20" s="19">
        <v>0</v>
      </c>
      <c r="BA20" s="19">
        <v>8.9699594927177204E-3</v>
      </c>
      <c r="BB20" s="19">
        <v>0</v>
      </c>
      <c r="BC20" s="19">
        <v>0</v>
      </c>
      <c r="BD20" s="19">
        <v>0</v>
      </c>
      <c r="BE20" s="19">
        <v>0</v>
      </c>
      <c r="BF20" s="19">
        <v>0</v>
      </c>
      <c r="BG20" s="19">
        <v>0</v>
      </c>
      <c r="BH20" s="19">
        <v>0</v>
      </c>
      <c r="BI20" s="19">
        <v>0</v>
      </c>
      <c r="BJ20" s="19">
        <v>0</v>
      </c>
      <c r="BK20" s="19">
        <v>0</v>
      </c>
      <c r="BL20" s="19"/>
      <c r="BM20" s="19">
        <v>5.0678294954887701E-3</v>
      </c>
      <c r="BN20" s="19">
        <v>9.0445927762903694E-3</v>
      </c>
      <c r="BO20" s="19">
        <v>0</v>
      </c>
      <c r="BP20" s="19">
        <v>6.9181562412020002E-3</v>
      </c>
      <c r="BQ20" s="19">
        <v>0</v>
      </c>
      <c r="BR20" s="19">
        <v>0</v>
      </c>
      <c r="BS20" s="19"/>
      <c r="BT20" s="19">
        <v>4.8354213689086401E-3</v>
      </c>
      <c r="BU20" s="19">
        <v>5.3948649251799301E-3</v>
      </c>
      <c r="BV20" s="19"/>
      <c r="BW20" s="19">
        <v>6.2995884125599602E-3</v>
      </c>
      <c r="BX20" s="19">
        <v>0</v>
      </c>
      <c r="BY20" s="19"/>
      <c r="BZ20" s="19">
        <v>6.3822605831700199E-3</v>
      </c>
      <c r="CA20" s="19">
        <v>0</v>
      </c>
      <c r="CB20" s="19">
        <v>0</v>
      </c>
      <c r="CC20" s="19"/>
      <c r="CD20" s="19">
        <v>4.4643633140379899E-3</v>
      </c>
      <c r="CE20" s="19">
        <v>0</v>
      </c>
      <c r="CF20" s="19">
        <v>0</v>
      </c>
      <c r="CG20" s="19"/>
      <c r="CH20" s="19">
        <v>4.0592054083779597E-3</v>
      </c>
      <c r="CI20" s="19">
        <v>0</v>
      </c>
      <c r="CJ20" s="19">
        <v>0</v>
      </c>
      <c r="CK20" s="19"/>
      <c r="CL20" s="19" t="s">
        <v>131</v>
      </c>
      <c r="CM20" s="19">
        <v>5.0159741813938898E-3</v>
      </c>
      <c r="CN20" s="19"/>
      <c r="CO20" s="19">
        <v>0</v>
      </c>
      <c r="CP20" s="19">
        <v>8.56378288381969E-3</v>
      </c>
      <c r="CQ20" s="19">
        <v>2.9372598935845299E-3</v>
      </c>
      <c r="CR20" s="19">
        <v>5.0006017239056302E-3</v>
      </c>
    </row>
    <row r="21" spans="2:96" x14ac:dyDescent="0.25">
      <c r="B21" s="16" t="s">
        <v>249</v>
      </c>
    </row>
    <row r="22" spans="2:96" x14ac:dyDescent="0.25">
      <c r="B22" t="s">
        <v>124</v>
      </c>
    </row>
    <row r="23" spans="2:96" x14ac:dyDescent="0.25">
      <c r="B23" t="s">
        <v>125</v>
      </c>
    </row>
    <row r="25" spans="2:96" x14ac:dyDescent="0.25">
      <c r="B25"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CR24"/>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258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937</v>
      </c>
      <c r="D7" s="10">
        <v>478</v>
      </c>
      <c r="E7" s="10">
        <v>456</v>
      </c>
      <c r="F7" s="10"/>
      <c r="G7" s="10">
        <v>97</v>
      </c>
      <c r="H7" s="10">
        <v>101</v>
      </c>
      <c r="I7" s="10">
        <v>144</v>
      </c>
      <c r="J7" s="10">
        <v>191</v>
      </c>
      <c r="K7" s="10">
        <v>153</v>
      </c>
      <c r="L7" s="10">
        <v>251</v>
      </c>
      <c r="M7" s="10"/>
      <c r="N7" s="10">
        <v>288</v>
      </c>
      <c r="O7" s="10">
        <v>249</v>
      </c>
      <c r="P7" s="10">
        <v>195</v>
      </c>
      <c r="Q7" s="10">
        <v>202</v>
      </c>
      <c r="R7" s="10"/>
      <c r="S7" s="10">
        <v>104</v>
      </c>
      <c r="T7" s="10">
        <v>152</v>
      </c>
      <c r="U7" s="10">
        <v>88</v>
      </c>
      <c r="V7" s="10">
        <v>77</v>
      </c>
      <c r="W7" s="10">
        <v>72</v>
      </c>
      <c r="X7" s="10">
        <v>90</v>
      </c>
      <c r="Y7" s="10">
        <v>80</v>
      </c>
      <c r="Z7" s="10">
        <v>39</v>
      </c>
      <c r="AA7" s="10">
        <v>102</v>
      </c>
      <c r="AB7" s="10">
        <v>75</v>
      </c>
      <c r="AC7" s="10">
        <v>45</v>
      </c>
      <c r="AD7" s="10">
        <v>13</v>
      </c>
      <c r="AE7" s="10"/>
      <c r="AF7" s="10">
        <v>389</v>
      </c>
      <c r="AG7" s="10">
        <v>256</v>
      </c>
      <c r="AH7" s="10">
        <v>73</v>
      </c>
      <c r="AI7" s="10">
        <v>14</v>
      </c>
      <c r="AJ7" s="10">
        <v>98</v>
      </c>
      <c r="AK7" s="10"/>
      <c r="AL7" s="10">
        <v>227</v>
      </c>
      <c r="AM7" s="10">
        <v>296</v>
      </c>
      <c r="AN7" s="10">
        <v>77</v>
      </c>
      <c r="AO7" s="10"/>
      <c r="AP7" s="10">
        <v>218</v>
      </c>
      <c r="AQ7" s="10">
        <v>208</v>
      </c>
      <c r="AR7" s="10">
        <v>248</v>
      </c>
      <c r="AS7" s="10">
        <v>96</v>
      </c>
      <c r="AT7" s="10">
        <v>21</v>
      </c>
      <c r="AU7" s="10"/>
      <c r="AV7" s="10" t="s">
        <v>130</v>
      </c>
      <c r="AW7" s="10">
        <v>28</v>
      </c>
      <c r="AX7" s="10">
        <v>73</v>
      </c>
      <c r="AY7" s="10">
        <v>70</v>
      </c>
      <c r="AZ7" s="10">
        <v>78</v>
      </c>
      <c r="BA7" s="10">
        <v>85</v>
      </c>
      <c r="BB7" s="10">
        <v>99</v>
      </c>
      <c r="BC7" s="10">
        <v>73</v>
      </c>
      <c r="BD7" s="10">
        <v>74</v>
      </c>
      <c r="BE7" s="10">
        <v>57</v>
      </c>
      <c r="BF7" s="10">
        <v>69</v>
      </c>
      <c r="BG7" s="10">
        <v>58</v>
      </c>
      <c r="BH7" s="10">
        <v>40</v>
      </c>
      <c r="BI7" s="10">
        <v>33</v>
      </c>
      <c r="BJ7" s="10">
        <v>27</v>
      </c>
      <c r="BK7" s="10">
        <v>35</v>
      </c>
      <c r="BL7" s="10"/>
      <c r="BM7" s="10">
        <v>180</v>
      </c>
      <c r="BN7" s="10">
        <v>283</v>
      </c>
      <c r="BO7" s="10">
        <v>123</v>
      </c>
      <c r="BP7" s="10">
        <v>201</v>
      </c>
      <c r="BQ7" s="10">
        <v>102</v>
      </c>
      <c r="BR7" s="10">
        <v>48</v>
      </c>
      <c r="BS7" s="10"/>
      <c r="BT7" s="10">
        <v>589</v>
      </c>
      <c r="BU7" s="10">
        <v>340</v>
      </c>
      <c r="BV7" s="10"/>
      <c r="BW7" s="10">
        <v>356</v>
      </c>
      <c r="BX7" s="10">
        <v>400</v>
      </c>
      <c r="BY7" s="10"/>
      <c r="BZ7" s="10">
        <v>761</v>
      </c>
      <c r="CA7" s="10">
        <v>136</v>
      </c>
      <c r="CB7" s="10">
        <v>31</v>
      </c>
      <c r="CC7" s="10"/>
      <c r="CD7" s="10">
        <v>693</v>
      </c>
      <c r="CE7" s="10">
        <v>46</v>
      </c>
      <c r="CF7" s="10">
        <v>43</v>
      </c>
      <c r="CG7" s="10"/>
      <c r="CH7" s="10">
        <v>771</v>
      </c>
      <c r="CI7" s="10">
        <v>56</v>
      </c>
      <c r="CJ7" s="10">
        <v>61</v>
      </c>
      <c r="CK7" s="10"/>
      <c r="CL7" s="10">
        <v>937</v>
      </c>
      <c r="CM7" s="10" t="s">
        <v>130</v>
      </c>
      <c r="CN7" s="10"/>
      <c r="CO7" s="10">
        <v>70</v>
      </c>
      <c r="CP7" s="10">
        <v>383</v>
      </c>
      <c r="CQ7" s="10">
        <v>318</v>
      </c>
      <c r="CR7" s="10">
        <v>166</v>
      </c>
    </row>
    <row r="8" spans="2:96" ht="30" customHeight="1" x14ac:dyDescent="0.25">
      <c r="B8" s="11" t="s">
        <v>20</v>
      </c>
      <c r="C8" s="11">
        <v>921</v>
      </c>
      <c r="D8" s="11">
        <v>477</v>
      </c>
      <c r="E8" s="11">
        <v>441</v>
      </c>
      <c r="F8" s="11"/>
      <c r="G8" s="11">
        <v>119</v>
      </c>
      <c r="H8" s="11">
        <v>133</v>
      </c>
      <c r="I8" s="11">
        <v>137</v>
      </c>
      <c r="J8" s="11">
        <v>176</v>
      </c>
      <c r="K8" s="11">
        <v>134</v>
      </c>
      <c r="L8" s="11">
        <v>222</v>
      </c>
      <c r="M8" s="11"/>
      <c r="N8" s="11">
        <v>267</v>
      </c>
      <c r="O8" s="11">
        <v>233</v>
      </c>
      <c r="P8" s="11">
        <v>204</v>
      </c>
      <c r="Q8" s="11">
        <v>213</v>
      </c>
      <c r="R8" s="11"/>
      <c r="S8" s="11">
        <v>109</v>
      </c>
      <c r="T8" s="11">
        <v>146</v>
      </c>
      <c r="U8" s="11">
        <v>82</v>
      </c>
      <c r="V8" s="11">
        <v>71</v>
      </c>
      <c r="W8" s="11">
        <v>70</v>
      </c>
      <c r="X8" s="11">
        <v>89</v>
      </c>
      <c r="Y8" s="11">
        <v>75</v>
      </c>
      <c r="Z8" s="11">
        <v>37</v>
      </c>
      <c r="AA8" s="11">
        <v>102</v>
      </c>
      <c r="AB8" s="11">
        <v>74</v>
      </c>
      <c r="AC8" s="11">
        <v>49</v>
      </c>
      <c r="AD8" s="11">
        <v>16</v>
      </c>
      <c r="AE8" s="11"/>
      <c r="AF8" s="11">
        <v>367</v>
      </c>
      <c r="AG8" s="11">
        <v>261</v>
      </c>
      <c r="AH8" s="11">
        <v>70</v>
      </c>
      <c r="AI8" s="11">
        <v>14</v>
      </c>
      <c r="AJ8" s="11">
        <v>97</v>
      </c>
      <c r="AK8" s="11"/>
      <c r="AL8" s="11">
        <v>219</v>
      </c>
      <c r="AM8" s="11">
        <v>298</v>
      </c>
      <c r="AN8" s="11">
        <v>75</v>
      </c>
      <c r="AO8" s="11"/>
      <c r="AP8" s="11">
        <v>216</v>
      </c>
      <c r="AQ8" s="11">
        <v>202</v>
      </c>
      <c r="AR8" s="11">
        <v>249</v>
      </c>
      <c r="AS8" s="11">
        <v>98</v>
      </c>
      <c r="AT8" s="11">
        <v>20</v>
      </c>
      <c r="AU8" s="11"/>
      <c r="AV8" s="11" t="s">
        <v>130</v>
      </c>
      <c r="AW8" s="11">
        <v>30</v>
      </c>
      <c r="AX8" s="11">
        <v>72</v>
      </c>
      <c r="AY8" s="11">
        <v>71</v>
      </c>
      <c r="AZ8" s="11">
        <v>80</v>
      </c>
      <c r="BA8" s="11">
        <v>83</v>
      </c>
      <c r="BB8" s="11">
        <v>99</v>
      </c>
      <c r="BC8" s="11">
        <v>70</v>
      </c>
      <c r="BD8" s="11">
        <v>70</v>
      </c>
      <c r="BE8" s="11">
        <v>54</v>
      </c>
      <c r="BF8" s="11">
        <v>68</v>
      </c>
      <c r="BG8" s="11">
        <v>55</v>
      </c>
      <c r="BH8" s="11">
        <v>41</v>
      </c>
      <c r="BI8" s="11">
        <v>32</v>
      </c>
      <c r="BJ8" s="11">
        <v>27</v>
      </c>
      <c r="BK8" s="11">
        <v>36</v>
      </c>
      <c r="BL8" s="11"/>
      <c r="BM8" s="11">
        <v>192</v>
      </c>
      <c r="BN8" s="11">
        <v>270</v>
      </c>
      <c r="BO8" s="11">
        <v>125</v>
      </c>
      <c r="BP8" s="11">
        <v>194</v>
      </c>
      <c r="BQ8" s="11">
        <v>94</v>
      </c>
      <c r="BR8" s="11">
        <v>47</v>
      </c>
      <c r="BS8" s="11"/>
      <c r="BT8" s="11">
        <v>582</v>
      </c>
      <c r="BU8" s="11">
        <v>329</v>
      </c>
      <c r="BV8" s="11"/>
      <c r="BW8" s="11">
        <v>360</v>
      </c>
      <c r="BX8" s="11">
        <v>380</v>
      </c>
      <c r="BY8" s="11"/>
      <c r="BZ8" s="11">
        <v>740</v>
      </c>
      <c r="CA8" s="11">
        <v>135</v>
      </c>
      <c r="CB8" s="11">
        <v>35</v>
      </c>
      <c r="CC8" s="11"/>
      <c r="CD8" s="11">
        <v>669</v>
      </c>
      <c r="CE8" s="11">
        <v>52</v>
      </c>
      <c r="CF8" s="11">
        <v>45</v>
      </c>
      <c r="CG8" s="11"/>
      <c r="CH8" s="11">
        <v>738</v>
      </c>
      <c r="CI8" s="11">
        <v>63</v>
      </c>
      <c r="CJ8" s="11">
        <v>65</v>
      </c>
      <c r="CK8" s="11"/>
      <c r="CL8" s="11">
        <v>921</v>
      </c>
      <c r="CM8" s="11" t="s">
        <v>130</v>
      </c>
      <c r="CN8" s="11"/>
      <c r="CO8" s="11">
        <v>74</v>
      </c>
      <c r="CP8" s="11">
        <v>370</v>
      </c>
      <c r="CQ8" s="11">
        <v>311</v>
      </c>
      <c r="CR8" s="11">
        <v>166</v>
      </c>
    </row>
    <row r="9" spans="2:96" x14ac:dyDescent="0.25">
      <c r="B9" s="18" t="s">
        <v>250</v>
      </c>
      <c r="C9" s="17">
        <v>0.43623001796310801</v>
      </c>
      <c r="D9" s="17">
        <v>0.46319437758227</v>
      </c>
      <c r="E9" s="17">
        <v>0.40539280110694997</v>
      </c>
      <c r="F9" s="17"/>
      <c r="G9" s="17">
        <v>0.41646530905451201</v>
      </c>
      <c r="H9" s="17">
        <v>0.39842656068108501</v>
      </c>
      <c r="I9" s="17">
        <v>0.44877537709618298</v>
      </c>
      <c r="J9" s="17">
        <v>0.45876750557505702</v>
      </c>
      <c r="K9" s="17">
        <v>0.51780659187509503</v>
      </c>
      <c r="L9" s="17">
        <v>0.39491204891818799</v>
      </c>
      <c r="M9" s="17"/>
      <c r="N9" s="17">
        <v>0.43761247802877601</v>
      </c>
      <c r="O9" s="17">
        <v>0.50030685698894095</v>
      </c>
      <c r="P9" s="17">
        <v>0.38118448769612501</v>
      </c>
      <c r="Q9" s="17">
        <v>0.41749016635222302</v>
      </c>
      <c r="R9" s="17"/>
      <c r="S9" s="17">
        <v>0.40517027136707101</v>
      </c>
      <c r="T9" s="17">
        <v>0.48338037424768399</v>
      </c>
      <c r="U9" s="17">
        <v>0.43160047457408801</v>
      </c>
      <c r="V9" s="17">
        <v>0.41004713055133202</v>
      </c>
      <c r="W9" s="17">
        <v>0.45447451698966301</v>
      </c>
      <c r="X9" s="17">
        <v>0.36203604449571303</v>
      </c>
      <c r="Y9" s="17">
        <v>0.45452596922623301</v>
      </c>
      <c r="Z9" s="17">
        <v>0.46532305247235201</v>
      </c>
      <c r="AA9" s="17">
        <v>0.42112631651911298</v>
      </c>
      <c r="AB9" s="17">
        <v>0.50343930899408296</v>
      </c>
      <c r="AC9" s="17">
        <v>0.385943596833077</v>
      </c>
      <c r="AD9" s="17">
        <v>0.47811475405368398</v>
      </c>
      <c r="AE9" s="17"/>
      <c r="AF9" s="17">
        <v>0.44101679360882701</v>
      </c>
      <c r="AG9" s="17">
        <v>0.42344757469759198</v>
      </c>
      <c r="AH9" s="17">
        <v>0.44027872198802198</v>
      </c>
      <c r="AI9" s="17">
        <v>0.48516571716873602</v>
      </c>
      <c r="AJ9" s="17">
        <v>0.36984578044080901</v>
      </c>
      <c r="AK9" s="17"/>
      <c r="AL9" s="17">
        <v>0.43423142160063399</v>
      </c>
      <c r="AM9" s="17">
        <v>0.43091413848223198</v>
      </c>
      <c r="AN9" s="17">
        <v>0.42210777983203601</v>
      </c>
      <c r="AO9" s="17"/>
      <c r="AP9" s="17">
        <v>0.42840784560366102</v>
      </c>
      <c r="AQ9" s="17">
        <v>0.45028764719727499</v>
      </c>
      <c r="AR9" s="17">
        <v>0.45441273921330599</v>
      </c>
      <c r="AS9" s="17">
        <v>0.41529273063892402</v>
      </c>
      <c r="AT9" s="17">
        <v>0.39681830956778202</v>
      </c>
      <c r="AU9" s="17"/>
      <c r="AV9" s="17" t="s">
        <v>131</v>
      </c>
      <c r="AW9" s="17">
        <v>0.41365309557052898</v>
      </c>
      <c r="AX9" s="17">
        <v>0.35630650299090599</v>
      </c>
      <c r="AY9" s="17">
        <v>0.49616463923422699</v>
      </c>
      <c r="AZ9" s="17">
        <v>0.33710866384730098</v>
      </c>
      <c r="BA9" s="17">
        <v>0.43936526394916398</v>
      </c>
      <c r="BB9" s="17">
        <v>0.44182803808794802</v>
      </c>
      <c r="BC9" s="17">
        <v>0.44354898117601499</v>
      </c>
      <c r="BD9" s="17">
        <v>0.47446058166859201</v>
      </c>
      <c r="BE9" s="17">
        <v>0.37691616334738998</v>
      </c>
      <c r="BF9" s="17">
        <v>0.45172063041868799</v>
      </c>
      <c r="BG9" s="17">
        <v>0.41359006883927002</v>
      </c>
      <c r="BH9" s="17">
        <v>0.54260439564007001</v>
      </c>
      <c r="BI9" s="17">
        <v>0.56471115620437295</v>
      </c>
      <c r="BJ9" s="17">
        <v>0.47498738975684701</v>
      </c>
      <c r="BK9" s="17">
        <v>0.41735356803297202</v>
      </c>
      <c r="BL9" s="17"/>
      <c r="BM9" s="17">
        <v>0.39845382574421001</v>
      </c>
      <c r="BN9" s="17">
        <v>0.43220148514562601</v>
      </c>
      <c r="BO9" s="17">
        <v>0.40891551935009401</v>
      </c>
      <c r="BP9" s="17">
        <v>0.44940526426161398</v>
      </c>
      <c r="BQ9" s="17">
        <v>0.57439317718650396</v>
      </c>
      <c r="BR9" s="17">
        <v>0.35633042976318502</v>
      </c>
      <c r="BS9" s="17"/>
      <c r="BT9" s="17">
        <v>0.45058214867200802</v>
      </c>
      <c r="BU9" s="17">
        <v>0.41375561560620799</v>
      </c>
      <c r="BV9" s="17"/>
      <c r="BW9" s="17">
        <v>0.46177827260930998</v>
      </c>
      <c r="BX9" s="17">
        <v>0.425931516182951</v>
      </c>
      <c r="BY9" s="17"/>
      <c r="BZ9" s="17">
        <v>0.450316768929928</v>
      </c>
      <c r="CA9" s="17">
        <v>0.36576577363864299</v>
      </c>
      <c r="CB9" s="17">
        <v>0.30404612072089698</v>
      </c>
      <c r="CC9" s="17"/>
      <c r="CD9" s="17">
        <v>0.45668045014977199</v>
      </c>
      <c r="CE9" s="17">
        <v>0.32607345491544099</v>
      </c>
      <c r="CF9" s="17">
        <v>0.35212750232803303</v>
      </c>
      <c r="CG9" s="17"/>
      <c r="CH9" s="17">
        <v>0.45927839259812703</v>
      </c>
      <c r="CI9" s="17">
        <v>0.29155243362670202</v>
      </c>
      <c r="CJ9" s="17">
        <v>0.29928749771992502</v>
      </c>
      <c r="CK9" s="17"/>
      <c r="CL9" s="17">
        <v>0.43623001796310801</v>
      </c>
      <c r="CM9" s="17" t="s">
        <v>131</v>
      </c>
      <c r="CN9" s="17"/>
      <c r="CO9" s="17">
        <v>0.46674504709202003</v>
      </c>
      <c r="CP9" s="17">
        <v>0.43002923577177599</v>
      </c>
      <c r="CQ9" s="17">
        <v>0.47599318230748799</v>
      </c>
      <c r="CR9" s="17">
        <v>0.36208399140716302</v>
      </c>
    </row>
    <row r="10" spans="2:96" ht="30" x14ac:dyDescent="0.25">
      <c r="B10" s="18" t="s">
        <v>251</v>
      </c>
      <c r="C10" s="17">
        <v>0.249778494523961</v>
      </c>
      <c r="D10" s="17">
        <v>0.25279920449094001</v>
      </c>
      <c r="E10" s="17">
        <v>0.248206799151001</v>
      </c>
      <c r="F10" s="17"/>
      <c r="G10" s="17">
        <v>9.5001059962211407E-2</v>
      </c>
      <c r="H10" s="17">
        <v>0.150275288266385</v>
      </c>
      <c r="I10" s="17">
        <v>0.26350094352696901</v>
      </c>
      <c r="J10" s="17">
        <v>0.27611205226668201</v>
      </c>
      <c r="K10" s="17">
        <v>0.34884743201755902</v>
      </c>
      <c r="L10" s="17">
        <v>0.303773840090305</v>
      </c>
      <c r="M10" s="17"/>
      <c r="N10" s="17">
        <v>0.217184548818251</v>
      </c>
      <c r="O10" s="17">
        <v>0.29901835258052301</v>
      </c>
      <c r="P10" s="17">
        <v>0.19773525825617899</v>
      </c>
      <c r="Q10" s="17">
        <v>0.28174645417684102</v>
      </c>
      <c r="R10" s="17"/>
      <c r="S10" s="17">
        <v>0.19952369066515499</v>
      </c>
      <c r="T10" s="17">
        <v>0.214115979179656</v>
      </c>
      <c r="U10" s="17">
        <v>0.31082680016598302</v>
      </c>
      <c r="V10" s="17">
        <v>0.24575342717125501</v>
      </c>
      <c r="W10" s="17">
        <v>0.26909125296866898</v>
      </c>
      <c r="X10" s="17">
        <v>0.28735085120086301</v>
      </c>
      <c r="Y10" s="17">
        <v>0.28038250147101901</v>
      </c>
      <c r="Z10" s="17">
        <v>0.26135814256433498</v>
      </c>
      <c r="AA10" s="17">
        <v>0.27776141338163401</v>
      </c>
      <c r="AB10" s="17">
        <v>0.20072342923499001</v>
      </c>
      <c r="AC10" s="17">
        <v>0.24964749411214099</v>
      </c>
      <c r="AD10" s="17">
        <v>0.20588841229336699</v>
      </c>
      <c r="AE10" s="17"/>
      <c r="AF10" s="17">
        <v>0.28487258870430299</v>
      </c>
      <c r="AG10" s="17">
        <v>0.22696350567625401</v>
      </c>
      <c r="AH10" s="17">
        <v>0.25807609939436399</v>
      </c>
      <c r="AI10" s="17">
        <v>0.27856595763696101</v>
      </c>
      <c r="AJ10" s="17">
        <v>0.181865766826215</v>
      </c>
      <c r="AK10" s="17"/>
      <c r="AL10" s="17">
        <v>0.259683717688378</v>
      </c>
      <c r="AM10" s="17">
        <v>0.23779351114200301</v>
      </c>
      <c r="AN10" s="17">
        <v>0.24226907545569101</v>
      </c>
      <c r="AO10" s="17"/>
      <c r="AP10" s="17">
        <v>0.246541874521509</v>
      </c>
      <c r="AQ10" s="17">
        <v>0.27031582402924897</v>
      </c>
      <c r="AR10" s="17">
        <v>0.22637862038276099</v>
      </c>
      <c r="AS10" s="17">
        <v>0.224698717500628</v>
      </c>
      <c r="AT10" s="17">
        <v>0.21395442271267301</v>
      </c>
      <c r="AU10" s="17"/>
      <c r="AV10" s="17" t="s">
        <v>131</v>
      </c>
      <c r="AW10" s="17">
        <v>0.249439277793265</v>
      </c>
      <c r="AX10" s="17">
        <v>0.23105489401163501</v>
      </c>
      <c r="AY10" s="17">
        <v>0.20664040716238299</v>
      </c>
      <c r="AZ10" s="17">
        <v>0.22699845013881301</v>
      </c>
      <c r="BA10" s="17">
        <v>0.233791773013136</v>
      </c>
      <c r="BB10" s="17">
        <v>0.23047892610194301</v>
      </c>
      <c r="BC10" s="17">
        <v>0.22578698519100501</v>
      </c>
      <c r="BD10" s="17">
        <v>0.29568706767715702</v>
      </c>
      <c r="BE10" s="17">
        <v>0.36219137037723798</v>
      </c>
      <c r="BF10" s="17">
        <v>0.28352279976764</v>
      </c>
      <c r="BG10" s="17">
        <v>0.31209335305362101</v>
      </c>
      <c r="BH10" s="17">
        <v>0.24628197009824801</v>
      </c>
      <c r="BI10" s="17">
        <v>0.27730535463461697</v>
      </c>
      <c r="BJ10" s="17">
        <v>0.241780973357658</v>
      </c>
      <c r="BK10" s="17">
        <v>0.12509063744955101</v>
      </c>
      <c r="BL10" s="17"/>
      <c r="BM10" s="17">
        <v>0.200652406248192</v>
      </c>
      <c r="BN10" s="17">
        <v>0.27097718844069701</v>
      </c>
      <c r="BO10" s="17">
        <v>0.25311837904677298</v>
      </c>
      <c r="BP10" s="17">
        <v>0.242842642680973</v>
      </c>
      <c r="BQ10" s="17">
        <v>0.31074838583793701</v>
      </c>
      <c r="BR10" s="17">
        <v>0.22749093326868899</v>
      </c>
      <c r="BS10" s="17"/>
      <c r="BT10" s="17">
        <v>0.278300941032046</v>
      </c>
      <c r="BU10" s="17">
        <v>0.19848014507408299</v>
      </c>
      <c r="BV10" s="17"/>
      <c r="BW10" s="17">
        <v>0.29679077508423501</v>
      </c>
      <c r="BX10" s="17">
        <v>0.25358344933487897</v>
      </c>
      <c r="BY10" s="17"/>
      <c r="BZ10" s="17">
        <v>0.27166100951211403</v>
      </c>
      <c r="CA10" s="17">
        <v>0.17129665177704201</v>
      </c>
      <c r="CB10" s="17">
        <v>0.168153904936413</v>
      </c>
      <c r="CC10" s="17"/>
      <c r="CD10" s="17">
        <v>0.27930444171772201</v>
      </c>
      <c r="CE10" s="17">
        <v>9.8426586829606602E-2</v>
      </c>
      <c r="CF10" s="17">
        <v>0.29647806196570903</v>
      </c>
      <c r="CG10" s="17"/>
      <c r="CH10" s="17">
        <v>0.273491272097243</v>
      </c>
      <c r="CI10" s="17">
        <v>0.13257711567314501</v>
      </c>
      <c r="CJ10" s="17">
        <v>0.18778853217785599</v>
      </c>
      <c r="CK10" s="17"/>
      <c r="CL10" s="17">
        <v>0.249778494523961</v>
      </c>
      <c r="CM10" s="17" t="s">
        <v>131</v>
      </c>
      <c r="CN10" s="17"/>
      <c r="CO10" s="17">
        <v>0.23197928285459801</v>
      </c>
      <c r="CP10" s="17">
        <v>0.24830277194192499</v>
      </c>
      <c r="CQ10" s="17">
        <v>0.28811833429379802</v>
      </c>
      <c r="CR10" s="17">
        <v>0.189262891574106</v>
      </c>
    </row>
    <row r="11" spans="2:96" x14ac:dyDescent="0.25">
      <c r="B11" s="18" t="s">
        <v>252</v>
      </c>
      <c r="C11" s="17">
        <v>0.22157139186284</v>
      </c>
      <c r="D11" s="17">
        <v>0.22049453266528701</v>
      </c>
      <c r="E11" s="17">
        <v>0.224241157040864</v>
      </c>
      <c r="F11" s="17"/>
      <c r="G11" s="17">
        <v>0.15408374296230101</v>
      </c>
      <c r="H11" s="17">
        <v>0.22070877456725099</v>
      </c>
      <c r="I11" s="17">
        <v>0.19745385715078601</v>
      </c>
      <c r="J11" s="17">
        <v>0.220523325572521</v>
      </c>
      <c r="K11" s="17">
        <v>0.19506235594891899</v>
      </c>
      <c r="L11" s="17">
        <v>0.28995169490424899</v>
      </c>
      <c r="M11" s="17"/>
      <c r="N11" s="17">
        <v>0.25133212901431001</v>
      </c>
      <c r="O11" s="17">
        <v>0.20248544856276299</v>
      </c>
      <c r="P11" s="17">
        <v>0.223682298562073</v>
      </c>
      <c r="Q11" s="17">
        <v>0.20636621852192299</v>
      </c>
      <c r="R11" s="17"/>
      <c r="S11" s="17">
        <v>0.23845259536092001</v>
      </c>
      <c r="T11" s="17">
        <v>0.187457043356974</v>
      </c>
      <c r="U11" s="17">
        <v>0.29290769940501499</v>
      </c>
      <c r="V11" s="17">
        <v>0.20256427640092001</v>
      </c>
      <c r="W11" s="17">
        <v>0.25653371622479099</v>
      </c>
      <c r="X11" s="17">
        <v>0.24399937797518301</v>
      </c>
      <c r="Y11" s="17">
        <v>0.192361615070374</v>
      </c>
      <c r="Z11" s="17">
        <v>0.26756816127729299</v>
      </c>
      <c r="AA11" s="17">
        <v>0.217405498388789</v>
      </c>
      <c r="AB11" s="17">
        <v>0.186955129185716</v>
      </c>
      <c r="AC11" s="17">
        <v>0.24599466075055701</v>
      </c>
      <c r="AD11" s="17">
        <v>0</v>
      </c>
      <c r="AE11" s="17"/>
      <c r="AF11" s="17">
        <v>0.22756154872715201</v>
      </c>
      <c r="AG11" s="17">
        <v>0.20050795446206199</v>
      </c>
      <c r="AH11" s="17">
        <v>0.29278672581148302</v>
      </c>
      <c r="AI11" s="17">
        <v>0.22958536476028099</v>
      </c>
      <c r="AJ11" s="17">
        <v>0.23721959043267199</v>
      </c>
      <c r="AK11" s="17"/>
      <c r="AL11" s="17">
        <v>0.20481757073371601</v>
      </c>
      <c r="AM11" s="17">
        <v>0.179364590190801</v>
      </c>
      <c r="AN11" s="17">
        <v>0.28216848084806301</v>
      </c>
      <c r="AO11" s="17"/>
      <c r="AP11" s="17">
        <v>0.19596069189922299</v>
      </c>
      <c r="AQ11" s="17">
        <v>0.22192933127668499</v>
      </c>
      <c r="AR11" s="17">
        <v>0.24102718427981401</v>
      </c>
      <c r="AS11" s="17">
        <v>0.20691265758160199</v>
      </c>
      <c r="AT11" s="17">
        <v>0.123909154150371</v>
      </c>
      <c r="AU11" s="17"/>
      <c r="AV11" s="17" t="s">
        <v>131</v>
      </c>
      <c r="AW11" s="17">
        <v>0.258952532637719</v>
      </c>
      <c r="AX11" s="17">
        <v>0.25311420485358399</v>
      </c>
      <c r="AY11" s="17">
        <v>0.295150842207616</v>
      </c>
      <c r="AZ11" s="17">
        <v>0.24192590317566601</v>
      </c>
      <c r="BA11" s="17">
        <v>0.18677890290973201</v>
      </c>
      <c r="BB11" s="17">
        <v>0.219240125650392</v>
      </c>
      <c r="BC11" s="17">
        <v>0.17904804450480799</v>
      </c>
      <c r="BD11" s="17">
        <v>0.21827702448202899</v>
      </c>
      <c r="BE11" s="17">
        <v>0.16088906858654001</v>
      </c>
      <c r="BF11" s="17">
        <v>0.22388278526685801</v>
      </c>
      <c r="BG11" s="17">
        <v>0.310849389634897</v>
      </c>
      <c r="BH11" s="17">
        <v>9.49498595851061E-2</v>
      </c>
      <c r="BI11" s="17">
        <v>0.14150026605841101</v>
      </c>
      <c r="BJ11" s="17">
        <v>0.20026959144471199</v>
      </c>
      <c r="BK11" s="17">
        <v>0.17974730651397999</v>
      </c>
      <c r="BL11" s="17"/>
      <c r="BM11" s="17">
        <v>0.21547398709836699</v>
      </c>
      <c r="BN11" s="17">
        <v>0.21130523933265699</v>
      </c>
      <c r="BO11" s="17">
        <v>0.264223242188315</v>
      </c>
      <c r="BP11" s="17">
        <v>0.21824085992003101</v>
      </c>
      <c r="BQ11" s="17">
        <v>0.16459793673287301</v>
      </c>
      <c r="BR11" s="17">
        <v>0.32011913729282299</v>
      </c>
      <c r="BS11" s="17"/>
      <c r="BT11" s="17">
        <v>0.17246049493722099</v>
      </c>
      <c r="BU11" s="17">
        <v>0.30396126850566502</v>
      </c>
      <c r="BV11" s="17"/>
      <c r="BW11" s="17">
        <v>0.14359476564986301</v>
      </c>
      <c r="BX11" s="17">
        <v>0.28858241850202898</v>
      </c>
      <c r="BY11" s="17"/>
      <c r="BZ11" s="17">
        <v>0.21274095280375099</v>
      </c>
      <c r="CA11" s="17">
        <v>0.25838690384525698</v>
      </c>
      <c r="CB11" s="17">
        <v>0.29910389251265901</v>
      </c>
      <c r="CC11" s="17"/>
      <c r="CD11" s="17">
        <v>0.21811006442042499</v>
      </c>
      <c r="CE11" s="17">
        <v>0.118821220656673</v>
      </c>
      <c r="CF11" s="17">
        <v>0.274118127483578</v>
      </c>
      <c r="CG11" s="17"/>
      <c r="CH11" s="17">
        <v>0.227167007446469</v>
      </c>
      <c r="CI11" s="17">
        <v>9.7945662944431897E-2</v>
      </c>
      <c r="CJ11" s="17">
        <v>0.227122966983377</v>
      </c>
      <c r="CK11" s="17"/>
      <c r="CL11" s="17">
        <v>0.22157139186284</v>
      </c>
      <c r="CM11" s="17" t="s">
        <v>131</v>
      </c>
      <c r="CN11" s="17"/>
      <c r="CO11" s="17">
        <v>0.19567775924677</v>
      </c>
      <c r="CP11" s="17">
        <v>0.23518309064494</v>
      </c>
      <c r="CQ11" s="17">
        <v>0.20535480700891201</v>
      </c>
      <c r="CR11" s="17">
        <v>0.23312609404217599</v>
      </c>
    </row>
    <row r="12" spans="2:96" ht="30" x14ac:dyDescent="0.25">
      <c r="B12" s="18" t="s">
        <v>253</v>
      </c>
      <c r="C12" s="17">
        <v>0.19848067842029901</v>
      </c>
      <c r="D12" s="17">
        <v>0.213814079801041</v>
      </c>
      <c r="E12" s="17">
        <v>0.18323992025227701</v>
      </c>
      <c r="F12" s="17"/>
      <c r="G12" s="17">
        <v>0.29647623884334701</v>
      </c>
      <c r="H12" s="17">
        <v>0.25804182002579401</v>
      </c>
      <c r="I12" s="17">
        <v>0.23205944895783301</v>
      </c>
      <c r="J12" s="17">
        <v>0.16342394542716299</v>
      </c>
      <c r="K12" s="17">
        <v>0.189468863544593</v>
      </c>
      <c r="L12" s="17">
        <v>0.122604836760908</v>
      </c>
      <c r="M12" s="17"/>
      <c r="N12" s="17">
        <v>0.16281445535754799</v>
      </c>
      <c r="O12" s="17">
        <v>0.18664781963097099</v>
      </c>
      <c r="P12" s="17">
        <v>0.25119682190306197</v>
      </c>
      <c r="Q12" s="17">
        <v>0.20244877066939301</v>
      </c>
      <c r="R12" s="17"/>
      <c r="S12" s="17">
        <v>0.15493260810182599</v>
      </c>
      <c r="T12" s="17">
        <v>0.26768024888273401</v>
      </c>
      <c r="U12" s="17">
        <v>0.12142529540682501</v>
      </c>
      <c r="V12" s="17">
        <v>0.123638676502706</v>
      </c>
      <c r="W12" s="17">
        <v>0.271089782497901</v>
      </c>
      <c r="X12" s="17">
        <v>0.21630154649140901</v>
      </c>
      <c r="Y12" s="17">
        <v>0.19178641367307001</v>
      </c>
      <c r="Z12" s="17">
        <v>0.23642282353128899</v>
      </c>
      <c r="AA12" s="17">
        <v>0.19286789263274201</v>
      </c>
      <c r="AB12" s="17">
        <v>0.19013179632528701</v>
      </c>
      <c r="AC12" s="17">
        <v>5.9338105896542502E-2</v>
      </c>
      <c r="AD12" s="17">
        <v>0.60972188270404004</v>
      </c>
      <c r="AE12" s="17"/>
      <c r="AF12" s="17">
        <v>0.16469637610674601</v>
      </c>
      <c r="AG12" s="17">
        <v>0.23260808744775699</v>
      </c>
      <c r="AH12" s="17">
        <v>0.14798336058192699</v>
      </c>
      <c r="AI12" s="17">
        <v>0.169916437273675</v>
      </c>
      <c r="AJ12" s="17">
        <v>0.20227950532807101</v>
      </c>
      <c r="AK12" s="17"/>
      <c r="AL12" s="17">
        <v>0.17686666285900399</v>
      </c>
      <c r="AM12" s="17">
        <v>0.237457741294964</v>
      </c>
      <c r="AN12" s="17">
        <v>0.174580483089641</v>
      </c>
      <c r="AO12" s="17"/>
      <c r="AP12" s="17">
        <v>0.17379745680823999</v>
      </c>
      <c r="AQ12" s="17">
        <v>0.240329293032436</v>
      </c>
      <c r="AR12" s="17">
        <v>0.17932936741500799</v>
      </c>
      <c r="AS12" s="17">
        <v>0.27258010722618897</v>
      </c>
      <c r="AT12" s="17">
        <v>0.189605973875377</v>
      </c>
      <c r="AU12" s="17"/>
      <c r="AV12" s="17" t="s">
        <v>131</v>
      </c>
      <c r="AW12" s="17">
        <v>0.24964462596620501</v>
      </c>
      <c r="AX12" s="17">
        <v>0.211842120406809</v>
      </c>
      <c r="AY12" s="17">
        <v>0.20872945809207999</v>
      </c>
      <c r="AZ12" s="17">
        <v>0.183471126532958</v>
      </c>
      <c r="BA12" s="17">
        <v>0.176589296732059</v>
      </c>
      <c r="BB12" s="17">
        <v>0.246674192043697</v>
      </c>
      <c r="BC12" s="17">
        <v>0.21899416937581601</v>
      </c>
      <c r="BD12" s="17">
        <v>0.216843883573373</v>
      </c>
      <c r="BE12" s="17">
        <v>0.163202100426944</v>
      </c>
      <c r="BF12" s="17">
        <v>0.164853749641696</v>
      </c>
      <c r="BG12" s="17">
        <v>0.14229762640487501</v>
      </c>
      <c r="BH12" s="17">
        <v>0.28793931283596602</v>
      </c>
      <c r="BI12" s="17">
        <v>0.20845511693956401</v>
      </c>
      <c r="BJ12" s="17">
        <v>0.17674884284075601</v>
      </c>
      <c r="BK12" s="17">
        <v>0.185838219032016</v>
      </c>
      <c r="BL12" s="17"/>
      <c r="BM12" s="17">
        <v>0.174126456269144</v>
      </c>
      <c r="BN12" s="17">
        <v>0.22331600788922801</v>
      </c>
      <c r="BO12" s="17">
        <v>0.20187904076900201</v>
      </c>
      <c r="BP12" s="17">
        <v>0.19324657918931001</v>
      </c>
      <c r="BQ12" s="17">
        <v>0.15697942255158001</v>
      </c>
      <c r="BR12" s="17">
        <v>0.25131044320840001</v>
      </c>
      <c r="BS12" s="17"/>
      <c r="BT12" s="17">
        <v>0.186607587571088</v>
      </c>
      <c r="BU12" s="17">
        <v>0.21988127839103899</v>
      </c>
      <c r="BV12" s="17"/>
      <c r="BW12" s="17">
        <v>0.21627202972711901</v>
      </c>
      <c r="BX12" s="17">
        <v>0.16614530430764701</v>
      </c>
      <c r="BY12" s="17"/>
      <c r="BZ12" s="17">
        <v>0.190378637286996</v>
      </c>
      <c r="CA12" s="17">
        <v>0.23114267780905201</v>
      </c>
      <c r="CB12" s="17">
        <v>0.20882324628133</v>
      </c>
      <c r="CC12" s="17"/>
      <c r="CD12" s="17">
        <v>0.18088145069799</v>
      </c>
      <c r="CE12" s="17">
        <v>0.29990646370190299</v>
      </c>
      <c r="CF12" s="17">
        <v>0.237803542147006</v>
      </c>
      <c r="CG12" s="17"/>
      <c r="CH12" s="17">
        <v>0.18145795107148499</v>
      </c>
      <c r="CI12" s="17">
        <v>0.37185095547661601</v>
      </c>
      <c r="CJ12" s="17">
        <v>0.21016963242721301</v>
      </c>
      <c r="CK12" s="17"/>
      <c r="CL12" s="17">
        <v>0.19848067842029901</v>
      </c>
      <c r="CM12" s="17" t="s">
        <v>131</v>
      </c>
      <c r="CN12" s="17"/>
      <c r="CO12" s="17">
        <v>0.275947169421355</v>
      </c>
      <c r="CP12" s="17">
        <v>0.17299818660362901</v>
      </c>
      <c r="CQ12" s="17">
        <v>0.19533523341248099</v>
      </c>
      <c r="CR12" s="17">
        <v>0.226627928981671</v>
      </c>
    </row>
    <row r="13" spans="2:96" x14ac:dyDescent="0.25">
      <c r="B13" s="18" t="s">
        <v>254</v>
      </c>
      <c r="C13" s="17">
        <v>0.164093012451623</v>
      </c>
      <c r="D13" s="17">
        <v>0.15209170860579199</v>
      </c>
      <c r="E13" s="17">
        <v>0.176027895432293</v>
      </c>
      <c r="F13" s="17"/>
      <c r="G13" s="17">
        <v>0.24946354377576099</v>
      </c>
      <c r="H13" s="17">
        <v>0.30951413641780301</v>
      </c>
      <c r="I13" s="17">
        <v>0.22345425704090499</v>
      </c>
      <c r="J13" s="17">
        <v>0.1058842140559</v>
      </c>
      <c r="K13" s="17">
        <v>0.112313589993359</v>
      </c>
      <c r="L13" s="17">
        <v>7.1612903481263104E-2</v>
      </c>
      <c r="M13" s="17"/>
      <c r="N13" s="17">
        <v>0.125036504028356</v>
      </c>
      <c r="O13" s="17">
        <v>0.198259203788481</v>
      </c>
      <c r="P13" s="17">
        <v>0.20217526002015901</v>
      </c>
      <c r="Q13" s="17">
        <v>0.141373411210544</v>
      </c>
      <c r="R13" s="17"/>
      <c r="S13" s="17">
        <v>0.19264486414957899</v>
      </c>
      <c r="T13" s="17">
        <v>0.17761792005115401</v>
      </c>
      <c r="U13" s="17">
        <v>0.120130225038184</v>
      </c>
      <c r="V13" s="17">
        <v>0.16306504962940199</v>
      </c>
      <c r="W13" s="17">
        <v>0.14336762381079299</v>
      </c>
      <c r="X13" s="17">
        <v>0.140414678668944</v>
      </c>
      <c r="Y13" s="17">
        <v>0.172405203143046</v>
      </c>
      <c r="Z13" s="17">
        <v>0.19434693865163599</v>
      </c>
      <c r="AA13" s="17">
        <v>0.20168578628413</v>
      </c>
      <c r="AB13" s="17">
        <v>0.148818939379043</v>
      </c>
      <c r="AC13" s="17">
        <v>0.14443929127930599</v>
      </c>
      <c r="AD13" s="17">
        <v>8.2209706226283499E-2</v>
      </c>
      <c r="AE13" s="17"/>
      <c r="AF13" s="17">
        <v>0.12081475634849601</v>
      </c>
      <c r="AG13" s="17">
        <v>0.18992932530441201</v>
      </c>
      <c r="AH13" s="17">
        <v>0.16421538691311099</v>
      </c>
      <c r="AI13" s="17">
        <v>0.149887946556962</v>
      </c>
      <c r="AJ13" s="17">
        <v>0.235712347792604</v>
      </c>
      <c r="AK13" s="17"/>
      <c r="AL13" s="17">
        <v>0.14963590418161099</v>
      </c>
      <c r="AM13" s="17">
        <v>0.17987695540110599</v>
      </c>
      <c r="AN13" s="17">
        <v>0.13178872137806599</v>
      </c>
      <c r="AO13" s="17"/>
      <c r="AP13" s="17">
        <v>0.114918380051634</v>
      </c>
      <c r="AQ13" s="17">
        <v>0.177596748393061</v>
      </c>
      <c r="AR13" s="17">
        <v>0.17724322178167501</v>
      </c>
      <c r="AS13" s="17">
        <v>0.24922482771712601</v>
      </c>
      <c r="AT13" s="17">
        <v>0.127348007674877</v>
      </c>
      <c r="AU13" s="17"/>
      <c r="AV13" s="17" t="s">
        <v>131</v>
      </c>
      <c r="AW13" s="17">
        <v>0.14526525295839501</v>
      </c>
      <c r="AX13" s="17">
        <v>0.14083838953288</v>
      </c>
      <c r="AY13" s="17">
        <v>0.142948231592156</v>
      </c>
      <c r="AZ13" s="17">
        <v>0.14719686469055701</v>
      </c>
      <c r="BA13" s="17">
        <v>0.18213484485165601</v>
      </c>
      <c r="BB13" s="17">
        <v>0.154360074343035</v>
      </c>
      <c r="BC13" s="17">
        <v>0.247412106989717</v>
      </c>
      <c r="BD13" s="17">
        <v>0.13313705471052201</v>
      </c>
      <c r="BE13" s="17">
        <v>0.181764269618576</v>
      </c>
      <c r="BF13" s="17">
        <v>0.16747565689844399</v>
      </c>
      <c r="BG13" s="17">
        <v>0.158005213488882</v>
      </c>
      <c r="BH13" s="17">
        <v>0.166381139125163</v>
      </c>
      <c r="BI13" s="17">
        <v>0.17681018420890099</v>
      </c>
      <c r="BJ13" s="17">
        <v>0.16093199976105599</v>
      </c>
      <c r="BK13" s="17">
        <v>0.21326942436412399</v>
      </c>
      <c r="BL13" s="17"/>
      <c r="BM13" s="17">
        <v>0.20976013422933101</v>
      </c>
      <c r="BN13" s="17">
        <v>0.13432611976741499</v>
      </c>
      <c r="BO13" s="17">
        <v>0.164294072782499</v>
      </c>
      <c r="BP13" s="17">
        <v>0.17911240248922</v>
      </c>
      <c r="BQ13" s="17">
        <v>0.133362945919246</v>
      </c>
      <c r="BR13" s="17">
        <v>0.146539608089715</v>
      </c>
      <c r="BS13" s="17"/>
      <c r="BT13" s="17">
        <v>0.18080093333031699</v>
      </c>
      <c r="BU13" s="17">
        <v>0.12905706013607199</v>
      </c>
      <c r="BV13" s="17"/>
      <c r="BW13" s="17">
        <v>0.164321785348963</v>
      </c>
      <c r="BX13" s="17">
        <v>0.122005107322482</v>
      </c>
      <c r="BY13" s="17"/>
      <c r="BZ13" s="17">
        <v>0.14311979525172899</v>
      </c>
      <c r="CA13" s="17">
        <v>0.25139467585689801</v>
      </c>
      <c r="CB13" s="17">
        <v>0.208649774748185</v>
      </c>
      <c r="CC13" s="17"/>
      <c r="CD13" s="17">
        <v>0.131630338977477</v>
      </c>
      <c r="CE13" s="17">
        <v>0.26518679213999402</v>
      </c>
      <c r="CF13" s="17">
        <v>0.207742220810719</v>
      </c>
      <c r="CG13" s="17"/>
      <c r="CH13" s="17">
        <v>0.139396031497657</v>
      </c>
      <c r="CI13" s="17">
        <v>0.31876950698481799</v>
      </c>
      <c r="CJ13" s="17">
        <v>0.24007276801239599</v>
      </c>
      <c r="CK13" s="17"/>
      <c r="CL13" s="17">
        <v>0.164093012451623</v>
      </c>
      <c r="CM13" s="17" t="s">
        <v>131</v>
      </c>
      <c r="CN13" s="17"/>
      <c r="CO13" s="17">
        <v>0.113162915648124</v>
      </c>
      <c r="CP13" s="17">
        <v>0.14223804680183899</v>
      </c>
      <c r="CQ13" s="17">
        <v>0.15457135644527401</v>
      </c>
      <c r="CR13" s="17">
        <v>0.25318711939459698</v>
      </c>
    </row>
    <row r="14" spans="2:96" ht="30" x14ac:dyDescent="0.25">
      <c r="B14" s="18" t="s">
        <v>255</v>
      </c>
      <c r="C14" s="17">
        <v>0.10375077648868</v>
      </c>
      <c r="D14" s="17">
        <v>0.108775057912328</v>
      </c>
      <c r="E14" s="17">
        <v>9.9019773373437703E-2</v>
      </c>
      <c r="F14" s="17"/>
      <c r="G14" s="17">
        <v>0.166344054632625</v>
      </c>
      <c r="H14" s="17">
        <v>0.18303281929305101</v>
      </c>
      <c r="I14" s="17">
        <v>0.12433218552473101</v>
      </c>
      <c r="J14" s="17">
        <v>8.4268396983896501E-2</v>
      </c>
      <c r="K14" s="17">
        <v>5.7258173256102003E-2</v>
      </c>
      <c r="L14" s="17">
        <v>5.3239104158540398E-2</v>
      </c>
      <c r="M14" s="17"/>
      <c r="N14" s="17">
        <v>0.123251099158547</v>
      </c>
      <c r="O14" s="17">
        <v>8.09277518702195E-2</v>
      </c>
      <c r="P14" s="17">
        <v>0.108893185173334</v>
      </c>
      <c r="Q14" s="17">
        <v>0.10088656772534001</v>
      </c>
      <c r="R14" s="17"/>
      <c r="S14" s="17">
        <v>9.0198106193477304E-2</v>
      </c>
      <c r="T14" s="17">
        <v>0.10401357922832</v>
      </c>
      <c r="U14" s="17">
        <v>5.4218399262062698E-2</v>
      </c>
      <c r="V14" s="17">
        <v>6.3335166818643998E-2</v>
      </c>
      <c r="W14" s="17">
        <v>0.14595263229307801</v>
      </c>
      <c r="X14" s="17">
        <v>0.10877445110089599</v>
      </c>
      <c r="Y14" s="17">
        <v>0.112752687346035</v>
      </c>
      <c r="Z14" s="17">
        <v>0.140118872120087</v>
      </c>
      <c r="AA14" s="17">
        <v>0.119177372563781</v>
      </c>
      <c r="AB14" s="17">
        <v>0.13985675243085399</v>
      </c>
      <c r="AC14" s="17">
        <v>6.7385703824132198E-2</v>
      </c>
      <c r="AD14" s="17">
        <v>0.13385262929269601</v>
      </c>
      <c r="AE14" s="17"/>
      <c r="AF14" s="17">
        <v>7.5812648687727704E-2</v>
      </c>
      <c r="AG14" s="17">
        <v>0.12034654488579399</v>
      </c>
      <c r="AH14" s="17">
        <v>0.119141792616347</v>
      </c>
      <c r="AI14" s="17">
        <v>0.25258197217895301</v>
      </c>
      <c r="AJ14" s="17">
        <v>9.19613919534467E-2</v>
      </c>
      <c r="AK14" s="17"/>
      <c r="AL14" s="17">
        <v>7.8589968044631198E-2</v>
      </c>
      <c r="AM14" s="17">
        <v>0.112506705901893</v>
      </c>
      <c r="AN14" s="17">
        <v>6.8340438120559399E-2</v>
      </c>
      <c r="AO14" s="17"/>
      <c r="AP14" s="17">
        <v>7.9746433966598598E-2</v>
      </c>
      <c r="AQ14" s="17">
        <v>0.107870853772762</v>
      </c>
      <c r="AR14" s="17">
        <v>9.8336526789068804E-2</v>
      </c>
      <c r="AS14" s="17">
        <v>0.17749981846846599</v>
      </c>
      <c r="AT14" s="17">
        <v>5.9554325200203803E-2</v>
      </c>
      <c r="AU14" s="17"/>
      <c r="AV14" s="17" t="s">
        <v>131</v>
      </c>
      <c r="AW14" s="17">
        <v>0.206817676927015</v>
      </c>
      <c r="AX14" s="17">
        <v>2.7694748619845399E-2</v>
      </c>
      <c r="AY14" s="17">
        <v>0.121471695708476</v>
      </c>
      <c r="AZ14" s="17">
        <v>0.130200456643565</v>
      </c>
      <c r="BA14" s="17">
        <v>0.11148474356987501</v>
      </c>
      <c r="BB14" s="17">
        <v>0.105682411132521</v>
      </c>
      <c r="BC14" s="17">
        <v>0.17676969191163799</v>
      </c>
      <c r="BD14" s="17">
        <v>0.167956847149138</v>
      </c>
      <c r="BE14" s="17">
        <v>3.14319509439299E-2</v>
      </c>
      <c r="BF14" s="17">
        <v>0.102346422283873</v>
      </c>
      <c r="BG14" s="17">
        <v>2.04501752432244E-2</v>
      </c>
      <c r="BH14" s="17">
        <v>0.129037580348248</v>
      </c>
      <c r="BI14" s="17">
        <v>0.1234984451605</v>
      </c>
      <c r="BJ14" s="17">
        <v>7.9555152075331301E-2</v>
      </c>
      <c r="BK14" s="17">
        <v>4.76754487105122E-2</v>
      </c>
      <c r="BL14" s="17"/>
      <c r="BM14" s="17">
        <v>0.144525162232121</v>
      </c>
      <c r="BN14" s="17">
        <v>0.10231670574313401</v>
      </c>
      <c r="BO14" s="17">
        <v>8.9150535553903495E-2</v>
      </c>
      <c r="BP14" s="17">
        <v>9.3306934498026406E-2</v>
      </c>
      <c r="BQ14" s="17">
        <v>6.0968642574346303E-2</v>
      </c>
      <c r="BR14" s="17">
        <v>0.11204472475694199</v>
      </c>
      <c r="BS14" s="17"/>
      <c r="BT14" s="17">
        <v>0.123851296810119</v>
      </c>
      <c r="BU14" s="17">
        <v>7.1271671748768695E-2</v>
      </c>
      <c r="BV14" s="17"/>
      <c r="BW14" s="17">
        <v>0.121747949961824</v>
      </c>
      <c r="BX14" s="17">
        <v>8.6586665265513105E-2</v>
      </c>
      <c r="BY14" s="17"/>
      <c r="BZ14" s="17">
        <v>9.7164500284300306E-2</v>
      </c>
      <c r="CA14" s="17">
        <v>0.101801892752023</v>
      </c>
      <c r="CB14" s="17">
        <v>0.18719601954012199</v>
      </c>
      <c r="CC14" s="17"/>
      <c r="CD14" s="17">
        <v>9.5299505356709405E-2</v>
      </c>
      <c r="CE14" s="17">
        <v>0.227061422874103</v>
      </c>
      <c r="CF14" s="17">
        <v>6.46270149010814E-2</v>
      </c>
      <c r="CG14" s="17"/>
      <c r="CH14" s="17">
        <v>8.84589077759355E-2</v>
      </c>
      <c r="CI14" s="17">
        <v>0.21555617883335901</v>
      </c>
      <c r="CJ14" s="17">
        <v>0.102897877987884</v>
      </c>
      <c r="CK14" s="17"/>
      <c r="CL14" s="17">
        <v>0.10375077648868</v>
      </c>
      <c r="CM14" s="17" t="s">
        <v>131</v>
      </c>
      <c r="CN14" s="17"/>
      <c r="CO14" s="17">
        <v>0.11610592158965501</v>
      </c>
      <c r="CP14" s="17">
        <v>0.10741945613816101</v>
      </c>
      <c r="CQ14" s="17">
        <v>9.1292173093157E-2</v>
      </c>
      <c r="CR14" s="17">
        <v>0.113396158587379</v>
      </c>
    </row>
    <row r="15" spans="2:96" ht="30" x14ac:dyDescent="0.25">
      <c r="B15" s="18" t="s">
        <v>256</v>
      </c>
      <c r="C15" s="17">
        <v>7.7601376916125994E-2</v>
      </c>
      <c r="D15" s="17">
        <v>7.1758493167190601E-2</v>
      </c>
      <c r="E15" s="17">
        <v>8.4449606754280607E-2</v>
      </c>
      <c r="F15" s="17"/>
      <c r="G15" s="17">
        <v>0.25107648973159002</v>
      </c>
      <c r="H15" s="17">
        <v>0.103752301851798</v>
      </c>
      <c r="I15" s="17">
        <v>0.102487256036785</v>
      </c>
      <c r="J15" s="17">
        <v>3.68002411618749E-2</v>
      </c>
      <c r="K15" s="17">
        <v>2.0107528173568898E-2</v>
      </c>
      <c r="L15" s="17">
        <v>2.0320190631115599E-2</v>
      </c>
      <c r="M15" s="17"/>
      <c r="N15" s="17">
        <v>8.1952454560634103E-2</v>
      </c>
      <c r="O15" s="17">
        <v>7.5414388928972995E-2</v>
      </c>
      <c r="P15" s="17">
        <v>9.6564090374562497E-2</v>
      </c>
      <c r="Q15" s="17">
        <v>5.7466641967471498E-2</v>
      </c>
      <c r="R15" s="17"/>
      <c r="S15" s="17">
        <v>0.22546204148121601</v>
      </c>
      <c r="T15" s="17">
        <v>6.5484920218763801E-2</v>
      </c>
      <c r="U15" s="17">
        <v>3.4849814436713103E-2</v>
      </c>
      <c r="V15" s="17">
        <v>0.15569500994891</v>
      </c>
      <c r="W15" s="17">
        <v>4.5348916565913402E-2</v>
      </c>
      <c r="X15" s="17">
        <v>8.1111192389376002E-2</v>
      </c>
      <c r="Y15" s="17">
        <v>1.4255683095226001E-2</v>
      </c>
      <c r="Z15" s="17">
        <v>0</v>
      </c>
      <c r="AA15" s="17">
        <v>4.06784202247319E-2</v>
      </c>
      <c r="AB15" s="17">
        <v>4.5122523079005203E-2</v>
      </c>
      <c r="AC15" s="17">
        <v>2.7971119159676702E-2</v>
      </c>
      <c r="AD15" s="17">
        <v>0.18735662276840201</v>
      </c>
      <c r="AE15" s="17"/>
      <c r="AF15" s="17">
        <v>6.2826155137920794E-2</v>
      </c>
      <c r="AG15" s="17">
        <v>0.111002629147143</v>
      </c>
      <c r="AH15" s="17">
        <v>6.2331375130819502E-2</v>
      </c>
      <c r="AI15" s="17">
        <v>0.227350508994451</v>
      </c>
      <c r="AJ15" s="17">
        <v>6.2717727290142897E-2</v>
      </c>
      <c r="AK15" s="17"/>
      <c r="AL15" s="17">
        <v>0.112705096709327</v>
      </c>
      <c r="AM15" s="17">
        <v>9.3250266853186395E-2</v>
      </c>
      <c r="AN15" s="17">
        <v>7.5485788141224003E-2</v>
      </c>
      <c r="AO15" s="17"/>
      <c r="AP15" s="17">
        <v>3.9631268105746201E-2</v>
      </c>
      <c r="AQ15" s="17">
        <v>7.0851356354018402E-2</v>
      </c>
      <c r="AR15" s="17">
        <v>0.12762833552745001</v>
      </c>
      <c r="AS15" s="17">
        <v>9.9433908711472702E-2</v>
      </c>
      <c r="AT15" s="17">
        <v>0.17369209925329299</v>
      </c>
      <c r="AU15" s="17"/>
      <c r="AV15" s="17" t="s">
        <v>131</v>
      </c>
      <c r="AW15" s="17">
        <v>8.4079858448920505E-2</v>
      </c>
      <c r="AX15" s="17">
        <v>6.1600437877456601E-2</v>
      </c>
      <c r="AY15" s="17">
        <v>0</v>
      </c>
      <c r="AZ15" s="17">
        <v>9.7748106517404704E-2</v>
      </c>
      <c r="BA15" s="17">
        <v>9.4557728577969E-2</v>
      </c>
      <c r="BB15" s="17">
        <v>0.15321689215036599</v>
      </c>
      <c r="BC15" s="17">
        <v>1.7221051266591E-2</v>
      </c>
      <c r="BD15" s="17">
        <v>2.4370007928705601E-2</v>
      </c>
      <c r="BE15" s="17">
        <v>9.3688695101823705E-2</v>
      </c>
      <c r="BF15" s="17">
        <v>7.1476657686947803E-2</v>
      </c>
      <c r="BG15" s="17">
        <v>4.9495978701966203E-2</v>
      </c>
      <c r="BH15" s="17">
        <v>2.9681538037365202E-2</v>
      </c>
      <c r="BI15" s="17">
        <v>0.128721366562037</v>
      </c>
      <c r="BJ15" s="17">
        <v>0.15081400125814101</v>
      </c>
      <c r="BK15" s="17">
        <v>0.22788037694622401</v>
      </c>
      <c r="BL15" s="17"/>
      <c r="BM15" s="17">
        <v>0.17151623643737099</v>
      </c>
      <c r="BN15" s="17">
        <v>8.9876637003788604E-2</v>
      </c>
      <c r="BO15" s="17">
        <v>7.4542252962953096E-2</v>
      </c>
      <c r="BP15" s="17">
        <v>4.1235655709038997E-3</v>
      </c>
      <c r="BQ15" s="17">
        <v>9.3437997735346806E-3</v>
      </c>
      <c r="BR15" s="17">
        <v>6.9604081059993994E-2</v>
      </c>
      <c r="BS15" s="17"/>
      <c r="BT15" s="17">
        <v>0.10450322809332201</v>
      </c>
      <c r="BU15" s="17">
        <v>2.7781360927332601E-2</v>
      </c>
      <c r="BV15" s="17"/>
      <c r="BW15" s="17">
        <v>0.142234018057457</v>
      </c>
      <c r="BX15" s="17">
        <v>2.62504225337594E-2</v>
      </c>
      <c r="BY15" s="17"/>
      <c r="BZ15" s="17">
        <v>7.2337303369712599E-2</v>
      </c>
      <c r="CA15" s="17">
        <v>6.7908705183148094E-2</v>
      </c>
      <c r="CB15" s="17">
        <v>0.24964734862014101</v>
      </c>
      <c r="CC15" s="17"/>
      <c r="CD15" s="17">
        <v>6.9681029140393203E-2</v>
      </c>
      <c r="CE15" s="17">
        <v>0.140855693828077</v>
      </c>
      <c r="CF15" s="17">
        <v>0.18537481881378301</v>
      </c>
      <c r="CG15" s="17"/>
      <c r="CH15" s="17">
        <v>5.7151734263904901E-2</v>
      </c>
      <c r="CI15" s="17">
        <v>0.110429912735707</v>
      </c>
      <c r="CJ15" s="17">
        <v>0.206719155183273</v>
      </c>
      <c r="CK15" s="17"/>
      <c r="CL15" s="17">
        <v>7.7601376916125994E-2</v>
      </c>
      <c r="CM15" s="17" t="s">
        <v>131</v>
      </c>
      <c r="CN15" s="17"/>
      <c r="CO15" s="17">
        <v>0.125956698465885</v>
      </c>
      <c r="CP15" s="17">
        <v>9.0763075928809306E-2</v>
      </c>
      <c r="CQ15" s="17">
        <v>6.2347370140167002E-2</v>
      </c>
      <c r="CR15" s="17">
        <v>5.5341342714876E-2</v>
      </c>
    </row>
    <row r="16" spans="2:96" ht="30" x14ac:dyDescent="0.25">
      <c r="B16" s="18" t="s">
        <v>257</v>
      </c>
      <c r="C16" s="17">
        <v>7.5384618264658601E-2</v>
      </c>
      <c r="D16" s="17">
        <v>8.7262595182802494E-2</v>
      </c>
      <c r="E16" s="17">
        <v>6.3046190958855303E-2</v>
      </c>
      <c r="F16" s="17"/>
      <c r="G16" s="17">
        <v>0.21894892193618601</v>
      </c>
      <c r="H16" s="17">
        <v>0.109631811425805</v>
      </c>
      <c r="I16" s="17">
        <v>7.5273010300670906E-2</v>
      </c>
      <c r="J16" s="17">
        <v>3.5579941452565197E-2</v>
      </c>
      <c r="K16" s="17">
        <v>4.4923551711220401E-2</v>
      </c>
      <c r="L16" s="17">
        <v>2.7647876165287699E-2</v>
      </c>
      <c r="M16" s="17"/>
      <c r="N16" s="17">
        <v>0.112395310792768</v>
      </c>
      <c r="O16" s="17">
        <v>5.66155214373655E-2</v>
      </c>
      <c r="P16" s="17">
        <v>5.4236480002450203E-2</v>
      </c>
      <c r="Q16" s="17">
        <v>7.0982321710925403E-2</v>
      </c>
      <c r="R16" s="17"/>
      <c r="S16" s="17">
        <v>0.233641906956982</v>
      </c>
      <c r="T16" s="17">
        <v>5.2407990433943098E-2</v>
      </c>
      <c r="U16" s="17">
        <v>1.33939147027152E-2</v>
      </c>
      <c r="V16" s="17">
        <v>7.9577288695366802E-2</v>
      </c>
      <c r="W16" s="17">
        <v>4.9374991450917997E-2</v>
      </c>
      <c r="X16" s="17">
        <v>7.0621563715198302E-2</v>
      </c>
      <c r="Y16" s="17">
        <v>4.4226167802804098E-2</v>
      </c>
      <c r="Z16" s="17">
        <v>2.7948908449160401E-2</v>
      </c>
      <c r="AA16" s="17">
        <v>8.3433264547168401E-2</v>
      </c>
      <c r="AB16" s="17">
        <v>7.4906112921492601E-2</v>
      </c>
      <c r="AC16" s="17">
        <v>0</v>
      </c>
      <c r="AD16" s="17">
        <v>8.4521441505132897E-2</v>
      </c>
      <c r="AE16" s="17"/>
      <c r="AF16" s="17">
        <v>7.0825881638710703E-2</v>
      </c>
      <c r="AG16" s="17">
        <v>7.7327887446276194E-2</v>
      </c>
      <c r="AH16" s="17">
        <v>0.119469180581656</v>
      </c>
      <c r="AI16" s="17">
        <v>9.3129370918842394E-2</v>
      </c>
      <c r="AJ16" s="17">
        <v>2.4569364235235699E-2</v>
      </c>
      <c r="AK16" s="17"/>
      <c r="AL16" s="17">
        <v>0.119155832383289</v>
      </c>
      <c r="AM16" s="17">
        <v>7.6711459246149596E-2</v>
      </c>
      <c r="AN16" s="17">
        <v>0.119637123520608</v>
      </c>
      <c r="AO16" s="17"/>
      <c r="AP16" s="17">
        <v>7.1585746804894906E-2</v>
      </c>
      <c r="AQ16" s="17">
        <v>4.7069408936560302E-2</v>
      </c>
      <c r="AR16" s="17">
        <v>0.101029134493117</v>
      </c>
      <c r="AS16" s="17">
        <v>0.121310284773177</v>
      </c>
      <c r="AT16" s="17">
        <v>0.220917618778215</v>
      </c>
      <c r="AU16" s="17"/>
      <c r="AV16" s="17" t="s">
        <v>131</v>
      </c>
      <c r="AW16" s="17">
        <v>0.122357615121029</v>
      </c>
      <c r="AX16" s="17">
        <v>5.4509125500483799E-2</v>
      </c>
      <c r="AY16" s="17">
        <v>5.6500729192306802E-2</v>
      </c>
      <c r="AZ16" s="17">
        <v>9.0231956642522607E-2</v>
      </c>
      <c r="BA16" s="17">
        <v>7.6301033099438906E-2</v>
      </c>
      <c r="BB16" s="17">
        <v>7.9371271128427595E-2</v>
      </c>
      <c r="BC16" s="17">
        <v>4.9139604225388697E-2</v>
      </c>
      <c r="BD16" s="17">
        <v>5.5463396098600203E-2</v>
      </c>
      <c r="BE16" s="17">
        <v>4.96829813837672E-2</v>
      </c>
      <c r="BF16" s="17">
        <v>4.6884233688162899E-2</v>
      </c>
      <c r="BG16" s="17">
        <v>7.1924685048378997E-2</v>
      </c>
      <c r="BH16" s="17">
        <v>0.131457500948543</v>
      </c>
      <c r="BI16" s="17">
        <v>5.6484717498335599E-2</v>
      </c>
      <c r="BJ16" s="17">
        <v>7.9478708774797097E-2</v>
      </c>
      <c r="BK16" s="17">
        <v>0.26171962624624201</v>
      </c>
      <c r="BL16" s="17"/>
      <c r="BM16" s="17">
        <v>0.16703233152564201</v>
      </c>
      <c r="BN16" s="17">
        <v>8.8975140644018E-2</v>
      </c>
      <c r="BO16" s="17">
        <v>2.03559827329928E-2</v>
      </c>
      <c r="BP16" s="17">
        <v>3.4141465190944797E-2</v>
      </c>
      <c r="BQ16" s="17">
        <v>1.9311654276568901E-2</v>
      </c>
      <c r="BR16" s="17">
        <v>4.9589666182851599E-2</v>
      </c>
      <c r="BS16" s="17"/>
      <c r="BT16" s="17">
        <v>8.6459454331002897E-2</v>
      </c>
      <c r="BU16" s="17">
        <v>5.2841535406271699E-2</v>
      </c>
      <c r="BV16" s="17"/>
      <c r="BW16" s="17">
        <v>0.108848627468508</v>
      </c>
      <c r="BX16" s="17">
        <v>3.9413222432465901E-2</v>
      </c>
      <c r="BY16" s="17"/>
      <c r="BZ16" s="17">
        <v>6.5724463052520804E-2</v>
      </c>
      <c r="CA16" s="17">
        <v>9.0978515340914196E-2</v>
      </c>
      <c r="CB16" s="17">
        <v>0.21381027343541101</v>
      </c>
      <c r="CC16" s="17"/>
      <c r="CD16" s="17">
        <v>6.2747649962998198E-2</v>
      </c>
      <c r="CE16" s="17">
        <v>0.18427470073478</v>
      </c>
      <c r="CF16" s="17">
        <v>0.10157102442961601</v>
      </c>
      <c r="CG16" s="17"/>
      <c r="CH16" s="17">
        <v>5.9181864880654002E-2</v>
      </c>
      <c r="CI16" s="17">
        <v>0.109084410447867</v>
      </c>
      <c r="CJ16" s="17">
        <v>0.15786940420274601</v>
      </c>
      <c r="CK16" s="17"/>
      <c r="CL16" s="17">
        <v>7.5384618264658601E-2</v>
      </c>
      <c r="CM16" s="17" t="s">
        <v>131</v>
      </c>
      <c r="CN16" s="17"/>
      <c r="CO16" s="17">
        <v>0.18878157654623101</v>
      </c>
      <c r="CP16" s="17">
        <v>6.9849337764918196E-2</v>
      </c>
      <c r="CQ16" s="17">
        <v>7.3211772647346907E-2</v>
      </c>
      <c r="CR16" s="17">
        <v>4.1344097488478199E-2</v>
      </c>
    </row>
    <row r="17" spans="2:96" x14ac:dyDescent="0.25">
      <c r="B17" s="18" t="s">
        <v>175</v>
      </c>
      <c r="C17" s="17">
        <v>2.29785736561552E-3</v>
      </c>
      <c r="D17" s="17">
        <v>0</v>
      </c>
      <c r="E17" s="17">
        <v>4.7994372225957701E-3</v>
      </c>
      <c r="F17" s="17"/>
      <c r="G17" s="17">
        <v>0</v>
      </c>
      <c r="H17" s="17">
        <v>9.6423098519354405E-3</v>
      </c>
      <c r="I17" s="17">
        <v>0</v>
      </c>
      <c r="J17" s="17">
        <v>0</v>
      </c>
      <c r="K17" s="17">
        <v>0</v>
      </c>
      <c r="L17" s="17">
        <v>3.7376860331381598E-3</v>
      </c>
      <c r="M17" s="17"/>
      <c r="N17" s="17">
        <v>3.1109426548005001E-3</v>
      </c>
      <c r="O17" s="17">
        <v>0</v>
      </c>
      <c r="P17" s="17">
        <v>0</v>
      </c>
      <c r="Q17" s="17">
        <v>6.0340693423867799E-3</v>
      </c>
      <c r="R17" s="17"/>
      <c r="S17" s="17">
        <v>0</v>
      </c>
      <c r="T17" s="17">
        <v>0</v>
      </c>
      <c r="U17" s="17">
        <v>0</v>
      </c>
      <c r="V17" s="17">
        <v>0</v>
      </c>
      <c r="W17" s="17">
        <v>0</v>
      </c>
      <c r="X17" s="17">
        <v>1.43828997819276E-2</v>
      </c>
      <c r="Y17" s="17">
        <v>1.10542689154142E-2</v>
      </c>
      <c r="Z17" s="17">
        <v>0</v>
      </c>
      <c r="AA17" s="17">
        <v>0</v>
      </c>
      <c r="AB17" s="17">
        <v>0</v>
      </c>
      <c r="AC17" s="17">
        <v>0</v>
      </c>
      <c r="AD17" s="17">
        <v>0</v>
      </c>
      <c r="AE17" s="17"/>
      <c r="AF17" s="17">
        <v>2.2606867659564398E-3</v>
      </c>
      <c r="AG17" s="17">
        <v>0</v>
      </c>
      <c r="AH17" s="17">
        <v>0</v>
      </c>
      <c r="AI17" s="17">
        <v>0</v>
      </c>
      <c r="AJ17" s="17">
        <v>1.3200085063612799E-2</v>
      </c>
      <c r="AK17" s="17"/>
      <c r="AL17" s="17">
        <v>0</v>
      </c>
      <c r="AM17" s="17">
        <v>2.7889655659805502E-3</v>
      </c>
      <c r="AN17" s="17">
        <v>0</v>
      </c>
      <c r="AO17" s="17"/>
      <c r="AP17" s="17">
        <v>5.9603812750969702E-3</v>
      </c>
      <c r="AQ17" s="17">
        <v>0</v>
      </c>
      <c r="AR17" s="17">
        <v>3.3378550108189601E-3</v>
      </c>
      <c r="AS17" s="17">
        <v>0</v>
      </c>
      <c r="AT17" s="17">
        <v>0</v>
      </c>
      <c r="AU17" s="17"/>
      <c r="AV17" s="17" t="s">
        <v>131</v>
      </c>
      <c r="AW17" s="17">
        <v>0</v>
      </c>
      <c r="AX17" s="17">
        <v>0</v>
      </c>
      <c r="AY17" s="17">
        <v>0</v>
      </c>
      <c r="AZ17" s="17">
        <v>1.6060260670056999E-2</v>
      </c>
      <c r="BA17" s="17">
        <v>0</v>
      </c>
      <c r="BB17" s="17">
        <v>0</v>
      </c>
      <c r="BC17" s="17">
        <v>0</v>
      </c>
      <c r="BD17" s="17">
        <v>0</v>
      </c>
      <c r="BE17" s="17">
        <v>0</v>
      </c>
      <c r="BF17" s="17">
        <v>1.22780903699309E-2</v>
      </c>
      <c r="BG17" s="17">
        <v>0</v>
      </c>
      <c r="BH17" s="17">
        <v>0</v>
      </c>
      <c r="BI17" s="17">
        <v>0</v>
      </c>
      <c r="BJ17" s="17">
        <v>0</v>
      </c>
      <c r="BK17" s="17">
        <v>0</v>
      </c>
      <c r="BL17" s="17"/>
      <c r="BM17" s="17">
        <v>0</v>
      </c>
      <c r="BN17" s="17">
        <v>0</v>
      </c>
      <c r="BO17" s="17">
        <v>0</v>
      </c>
      <c r="BP17" s="17">
        <v>6.6382635202956496E-3</v>
      </c>
      <c r="BQ17" s="17">
        <v>8.8560600148398696E-3</v>
      </c>
      <c r="BR17" s="17">
        <v>0</v>
      </c>
      <c r="BS17" s="17"/>
      <c r="BT17" s="17">
        <v>3.6354280221599202E-3</v>
      </c>
      <c r="BU17" s="17">
        <v>0</v>
      </c>
      <c r="BV17" s="17"/>
      <c r="BW17" s="17">
        <v>0</v>
      </c>
      <c r="BX17" s="17">
        <v>0</v>
      </c>
      <c r="BY17" s="17"/>
      <c r="BZ17" s="17">
        <v>2.8595284364789902E-3</v>
      </c>
      <c r="CA17" s="17">
        <v>0</v>
      </c>
      <c r="CB17" s="17">
        <v>0</v>
      </c>
      <c r="CC17" s="17"/>
      <c r="CD17" s="17">
        <v>3.1648940998671099E-3</v>
      </c>
      <c r="CE17" s="17">
        <v>0</v>
      </c>
      <c r="CF17" s="17">
        <v>0</v>
      </c>
      <c r="CG17" s="17"/>
      <c r="CH17" s="17">
        <v>2.8684971014893402E-3</v>
      </c>
      <c r="CI17" s="17">
        <v>0</v>
      </c>
      <c r="CJ17" s="17">
        <v>0</v>
      </c>
      <c r="CK17" s="17"/>
      <c r="CL17" s="17">
        <v>2.29785736561552E-3</v>
      </c>
      <c r="CM17" s="17" t="s">
        <v>131</v>
      </c>
      <c r="CN17" s="17"/>
      <c r="CO17" s="17">
        <v>0</v>
      </c>
      <c r="CP17" s="17">
        <v>3.47705980571761E-3</v>
      </c>
      <c r="CQ17" s="17">
        <v>0</v>
      </c>
      <c r="CR17" s="17">
        <v>4.9934913326647803E-3</v>
      </c>
    </row>
    <row r="18" spans="2:96" x14ac:dyDescent="0.25">
      <c r="B18" s="18" t="s">
        <v>247</v>
      </c>
      <c r="C18" s="17">
        <v>5.70947400044515E-2</v>
      </c>
      <c r="D18" s="17">
        <v>5.9333884341466303E-2</v>
      </c>
      <c r="E18" s="17">
        <v>5.5060029974492199E-2</v>
      </c>
      <c r="F18" s="17"/>
      <c r="G18" s="17">
        <v>0</v>
      </c>
      <c r="H18" s="17">
        <v>8.4426883402704805E-3</v>
      </c>
      <c r="I18" s="17">
        <v>3.0068807498190801E-2</v>
      </c>
      <c r="J18" s="17">
        <v>7.7994850178675093E-2</v>
      </c>
      <c r="K18" s="17">
        <v>7.8007290840128807E-2</v>
      </c>
      <c r="L18" s="17">
        <v>0.104481314117837</v>
      </c>
      <c r="M18" s="17"/>
      <c r="N18" s="17">
        <v>4.73902097298445E-2</v>
      </c>
      <c r="O18" s="17">
        <v>4.3342134291149803E-2</v>
      </c>
      <c r="P18" s="17">
        <v>7.4358742536879505E-2</v>
      </c>
      <c r="Q18" s="17">
        <v>6.8554974467295901E-2</v>
      </c>
      <c r="R18" s="17"/>
      <c r="S18" s="17">
        <v>4.1402618010598601E-2</v>
      </c>
      <c r="T18" s="17">
        <v>9.3496591839068194E-2</v>
      </c>
      <c r="U18" s="17">
        <v>0.10727465055343401</v>
      </c>
      <c r="V18" s="17">
        <v>7.3282385617721699E-2</v>
      </c>
      <c r="W18" s="17">
        <v>1.13346851095856E-2</v>
      </c>
      <c r="X18" s="17">
        <v>2.17565179030276E-2</v>
      </c>
      <c r="Y18" s="17">
        <v>5.5793816234254799E-2</v>
      </c>
      <c r="Z18" s="17">
        <v>5.0712203063433901E-2</v>
      </c>
      <c r="AA18" s="17">
        <v>9.3830585438512103E-3</v>
      </c>
      <c r="AB18" s="17">
        <v>8.6902231310379399E-2</v>
      </c>
      <c r="AC18" s="17">
        <v>8.5873972441716004E-2</v>
      </c>
      <c r="AD18" s="17">
        <v>0</v>
      </c>
      <c r="AE18" s="17"/>
      <c r="AF18" s="17">
        <v>7.3214832449128103E-2</v>
      </c>
      <c r="AG18" s="17">
        <v>2.79562825533585E-2</v>
      </c>
      <c r="AH18" s="17">
        <v>9.7892674286509399E-2</v>
      </c>
      <c r="AI18" s="17">
        <v>6.6390155178128199E-2</v>
      </c>
      <c r="AJ18" s="17">
        <v>7.03663530581186E-2</v>
      </c>
      <c r="AK18" s="17"/>
      <c r="AL18" s="17">
        <v>6.1004792329763198E-2</v>
      </c>
      <c r="AM18" s="17">
        <v>3.9737155099707398E-2</v>
      </c>
      <c r="AN18" s="17">
        <v>7.1307450703379294E-2</v>
      </c>
      <c r="AO18" s="17"/>
      <c r="AP18" s="17">
        <v>8.7609163350223701E-2</v>
      </c>
      <c r="AQ18" s="17">
        <v>4.0593106964787302E-2</v>
      </c>
      <c r="AR18" s="17">
        <v>5.3428203282792901E-2</v>
      </c>
      <c r="AS18" s="17">
        <v>8.1783952214040598E-3</v>
      </c>
      <c r="AT18" s="17">
        <v>3.9065330233895301E-2</v>
      </c>
      <c r="AU18" s="17"/>
      <c r="AV18" s="17" t="s">
        <v>131</v>
      </c>
      <c r="AW18" s="17">
        <v>9.8161588814367498E-2</v>
      </c>
      <c r="AX18" s="17">
        <v>9.5381337254903498E-2</v>
      </c>
      <c r="AY18" s="17">
        <v>5.0056036380254298E-2</v>
      </c>
      <c r="AZ18" s="17">
        <v>0.103146976714036</v>
      </c>
      <c r="BA18" s="17">
        <v>4.5494591868941503E-2</v>
      </c>
      <c r="BB18" s="17">
        <v>6.5142856751898001E-2</v>
      </c>
      <c r="BC18" s="17">
        <v>3.5689016396009098E-2</v>
      </c>
      <c r="BD18" s="17">
        <v>5.0687044224001603E-2</v>
      </c>
      <c r="BE18" s="17">
        <v>6.1889495618750297E-2</v>
      </c>
      <c r="BF18" s="17">
        <v>4.0632268618917798E-2</v>
      </c>
      <c r="BG18" s="17">
        <v>1.57869073291108E-2</v>
      </c>
      <c r="BH18" s="17">
        <v>4.1845411141767201E-2</v>
      </c>
      <c r="BI18" s="17">
        <v>2.68549694628635E-2</v>
      </c>
      <c r="BJ18" s="17">
        <v>6.3499809898171306E-2</v>
      </c>
      <c r="BK18" s="17">
        <v>4.8782578314719001E-2</v>
      </c>
      <c r="BL18" s="17"/>
      <c r="BM18" s="17">
        <v>4.5415984754325497E-2</v>
      </c>
      <c r="BN18" s="17">
        <v>4.9011570771980102E-2</v>
      </c>
      <c r="BO18" s="17">
        <v>6.6641223701353294E-2</v>
      </c>
      <c r="BP18" s="17">
        <v>9.0540744692174602E-2</v>
      </c>
      <c r="BQ18" s="17">
        <v>4.1071801272657298E-2</v>
      </c>
      <c r="BR18" s="17">
        <v>1.99333256560871E-2</v>
      </c>
      <c r="BS18" s="17"/>
      <c r="BT18" s="17">
        <v>5.3100161957225001E-2</v>
      </c>
      <c r="BU18" s="17">
        <v>6.3087896617402203E-2</v>
      </c>
      <c r="BV18" s="17"/>
      <c r="BW18" s="17">
        <v>3.3672272974274102E-2</v>
      </c>
      <c r="BX18" s="17">
        <v>6.9505967543382702E-2</v>
      </c>
      <c r="BY18" s="17"/>
      <c r="BZ18" s="17">
        <v>5.8608077023244602E-2</v>
      </c>
      <c r="CA18" s="17">
        <v>6.2478760754502198E-2</v>
      </c>
      <c r="CB18" s="17">
        <v>2.2543103895282701E-2</v>
      </c>
      <c r="CC18" s="17"/>
      <c r="CD18" s="17">
        <v>5.8875061857318799E-2</v>
      </c>
      <c r="CE18" s="17">
        <v>6.0708176883139703E-2</v>
      </c>
      <c r="CF18" s="17">
        <v>1.7213271189606499E-2</v>
      </c>
      <c r="CG18" s="17"/>
      <c r="CH18" s="17">
        <v>5.7222059774573002E-2</v>
      </c>
      <c r="CI18" s="17">
        <v>8.0645645205974101E-2</v>
      </c>
      <c r="CJ18" s="17">
        <v>5.5345434221261203E-2</v>
      </c>
      <c r="CK18" s="17"/>
      <c r="CL18" s="17">
        <v>5.70947400044515E-2</v>
      </c>
      <c r="CM18" s="17" t="s">
        <v>131</v>
      </c>
      <c r="CN18" s="17"/>
      <c r="CO18" s="17">
        <v>4.6079538200777398E-2</v>
      </c>
      <c r="CP18" s="17">
        <v>4.94228771237347E-2</v>
      </c>
      <c r="CQ18" s="17">
        <v>5.6629397214624198E-2</v>
      </c>
      <c r="CR18" s="17">
        <v>7.9936586036808296E-2</v>
      </c>
    </row>
    <row r="19" spans="2:96" x14ac:dyDescent="0.25">
      <c r="B19" s="18" t="s">
        <v>127</v>
      </c>
      <c r="C19" s="19">
        <v>1.90222896552679E-3</v>
      </c>
      <c r="D19" s="19">
        <v>1.84484419415587E-3</v>
      </c>
      <c r="E19" s="19">
        <v>1.9772301366892601E-3</v>
      </c>
      <c r="F19" s="19"/>
      <c r="G19" s="19">
        <v>0</v>
      </c>
      <c r="H19" s="19">
        <v>0</v>
      </c>
      <c r="I19" s="19">
        <v>6.3764059919724104E-3</v>
      </c>
      <c r="J19" s="19">
        <v>0</v>
      </c>
      <c r="K19" s="19">
        <v>6.5902484946985798E-3</v>
      </c>
      <c r="L19" s="19">
        <v>0</v>
      </c>
      <c r="M19" s="19"/>
      <c r="N19" s="19">
        <v>0</v>
      </c>
      <c r="O19" s="19">
        <v>3.7348617829690298E-3</v>
      </c>
      <c r="P19" s="19">
        <v>4.3030896329104198E-3</v>
      </c>
      <c r="Q19" s="19">
        <v>0</v>
      </c>
      <c r="R19" s="19"/>
      <c r="S19" s="19">
        <v>0</v>
      </c>
      <c r="T19" s="19">
        <v>5.9650220415002298E-3</v>
      </c>
      <c r="U19" s="19">
        <v>0</v>
      </c>
      <c r="V19" s="19">
        <v>0</v>
      </c>
      <c r="W19" s="19">
        <v>0</v>
      </c>
      <c r="X19" s="19">
        <v>0</v>
      </c>
      <c r="Y19" s="19">
        <v>0</v>
      </c>
      <c r="Z19" s="19">
        <v>2.3478185316399301E-2</v>
      </c>
      <c r="AA19" s="19">
        <v>0</v>
      </c>
      <c r="AB19" s="19">
        <v>0</v>
      </c>
      <c r="AC19" s="19">
        <v>0</v>
      </c>
      <c r="AD19" s="19">
        <v>0</v>
      </c>
      <c r="AE19" s="19"/>
      <c r="AF19" s="19">
        <v>2.3969539195675001E-3</v>
      </c>
      <c r="AG19" s="19">
        <v>0</v>
      </c>
      <c r="AH19" s="19">
        <v>0</v>
      </c>
      <c r="AI19" s="19">
        <v>0</v>
      </c>
      <c r="AJ19" s="19">
        <v>8.9473274361293199E-3</v>
      </c>
      <c r="AK19" s="19"/>
      <c r="AL19" s="19">
        <v>0</v>
      </c>
      <c r="AM19" s="19">
        <v>0</v>
      </c>
      <c r="AN19" s="19">
        <v>0</v>
      </c>
      <c r="AO19" s="19"/>
      <c r="AP19" s="19">
        <v>0</v>
      </c>
      <c r="AQ19" s="19">
        <v>4.3625084725598499E-3</v>
      </c>
      <c r="AR19" s="19">
        <v>0</v>
      </c>
      <c r="AS19" s="19">
        <v>8.9360162440576107E-3</v>
      </c>
      <c r="AT19" s="19">
        <v>0</v>
      </c>
      <c r="AU19" s="19"/>
      <c r="AV19" s="19" t="s">
        <v>131</v>
      </c>
      <c r="AW19" s="19">
        <v>0</v>
      </c>
      <c r="AX19" s="19">
        <v>0</v>
      </c>
      <c r="AY19" s="19">
        <v>0</v>
      </c>
      <c r="AZ19" s="19">
        <v>0</v>
      </c>
      <c r="BA19" s="19">
        <v>0</v>
      </c>
      <c r="BB19" s="19">
        <v>0</v>
      </c>
      <c r="BC19" s="19">
        <v>0</v>
      </c>
      <c r="BD19" s="19">
        <v>0</v>
      </c>
      <c r="BE19" s="19">
        <v>0</v>
      </c>
      <c r="BF19" s="19">
        <v>1.28965646459829E-2</v>
      </c>
      <c r="BG19" s="19">
        <v>0</v>
      </c>
      <c r="BH19" s="19">
        <v>0</v>
      </c>
      <c r="BI19" s="19">
        <v>0</v>
      </c>
      <c r="BJ19" s="19">
        <v>0</v>
      </c>
      <c r="BK19" s="19">
        <v>0</v>
      </c>
      <c r="BL19" s="19"/>
      <c r="BM19" s="19">
        <v>4.5285263835370699E-3</v>
      </c>
      <c r="BN19" s="19">
        <v>0</v>
      </c>
      <c r="BO19" s="19">
        <v>0</v>
      </c>
      <c r="BP19" s="19">
        <v>0</v>
      </c>
      <c r="BQ19" s="19">
        <v>9.3898757157162404E-3</v>
      </c>
      <c r="BR19" s="19">
        <v>0</v>
      </c>
      <c r="BS19" s="19"/>
      <c r="BT19" s="19">
        <v>1.51181460136042E-3</v>
      </c>
      <c r="BU19" s="19">
        <v>2.64921849563676E-3</v>
      </c>
      <c r="BV19" s="19"/>
      <c r="BW19" s="19">
        <v>0</v>
      </c>
      <c r="BX19" s="19">
        <v>0</v>
      </c>
      <c r="BY19" s="19"/>
      <c r="BZ19" s="19">
        <v>0</v>
      </c>
      <c r="CA19" s="19">
        <v>1.30075695323699E-2</v>
      </c>
      <c r="CB19" s="19">
        <v>0</v>
      </c>
      <c r="CC19" s="19"/>
      <c r="CD19" s="19">
        <v>0</v>
      </c>
      <c r="CE19" s="19">
        <v>0</v>
      </c>
      <c r="CF19" s="19">
        <v>0</v>
      </c>
      <c r="CG19" s="19"/>
      <c r="CH19" s="19">
        <v>2.3746200941941599E-3</v>
      </c>
      <c r="CI19" s="19">
        <v>0</v>
      </c>
      <c r="CJ19" s="19">
        <v>0</v>
      </c>
      <c r="CK19" s="19"/>
      <c r="CL19" s="19">
        <v>1.90222896552679E-3</v>
      </c>
      <c r="CM19" s="19" t="s">
        <v>131</v>
      </c>
      <c r="CN19" s="19"/>
      <c r="CO19" s="19">
        <v>1.1906756934657601E-2</v>
      </c>
      <c r="CP19" s="19">
        <v>0</v>
      </c>
      <c r="CQ19" s="19">
        <v>0</v>
      </c>
      <c r="CR19" s="19">
        <v>5.2450244167106001E-3</v>
      </c>
    </row>
    <row r="20" spans="2:96" x14ac:dyDescent="0.25">
      <c r="B20" s="16" t="s">
        <v>259</v>
      </c>
    </row>
    <row r="21" spans="2:96" x14ac:dyDescent="0.25">
      <c r="B21" t="s">
        <v>124</v>
      </c>
    </row>
    <row r="22" spans="2:96" x14ac:dyDescent="0.25">
      <c r="B22" t="s">
        <v>125</v>
      </c>
    </row>
    <row r="24" spans="2:96" x14ac:dyDescent="0.25">
      <c r="B24"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CR21"/>
  <sheetViews>
    <sheetView showGridLines="0" workbookViewId="0">
      <pane xSplit="2" topLeftCell="C1" activePane="topRight" state="frozen"/>
      <selection pane="topRight" activeCell="B21" sqref="B21"/>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267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212</v>
      </c>
      <c r="D7" s="10">
        <v>110</v>
      </c>
      <c r="E7" s="10">
        <v>102</v>
      </c>
      <c r="F7" s="10"/>
      <c r="G7" s="10">
        <v>15</v>
      </c>
      <c r="H7" s="10">
        <v>24</v>
      </c>
      <c r="I7" s="10">
        <v>28</v>
      </c>
      <c r="J7" s="10">
        <v>42</v>
      </c>
      <c r="K7" s="10">
        <v>30</v>
      </c>
      <c r="L7" s="10">
        <v>73</v>
      </c>
      <c r="M7" s="10"/>
      <c r="N7" s="10">
        <v>75</v>
      </c>
      <c r="O7" s="10">
        <v>50</v>
      </c>
      <c r="P7" s="10">
        <v>44</v>
      </c>
      <c r="Q7" s="10">
        <v>43</v>
      </c>
      <c r="R7" s="10"/>
      <c r="S7" s="10">
        <v>25</v>
      </c>
      <c r="T7" s="10">
        <v>29</v>
      </c>
      <c r="U7" s="10">
        <v>26</v>
      </c>
      <c r="V7" s="10">
        <v>15</v>
      </c>
      <c r="W7" s="10">
        <v>20</v>
      </c>
      <c r="X7" s="10">
        <v>22</v>
      </c>
      <c r="Y7" s="10">
        <v>16</v>
      </c>
      <c r="Z7" s="10">
        <v>11</v>
      </c>
      <c r="AA7" s="10">
        <v>22</v>
      </c>
      <c r="AB7" s="10">
        <v>14</v>
      </c>
      <c r="AC7" s="10">
        <v>12</v>
      </c>
      <c r="AD7" s="10" t="s">
        <v>130</v>
      </c>
      <c r="AE7" s="10"/>
      <c r="AF7" s="10">
        <v>91</v>
      </c>
      <c r="AG7" s="10">
        <v>52</v>
      </c>
      <c r="AH7" s="10">
        <v>21</v>
      </c>
      <c r="AI7" s="10">
        <v>3</v>
      </c>
      <c r="AJ7" s="10">
        <v>24</v>
      </c>
      <c r="AK7" s="10"/>
      <c r="AL7" s="10">
        <v>49</v>
      </c>
      <c r="AM7" s="10">
        <v>55</v>
      </c>
      <c r="AN7" s="10">
        <v>21</v>
      </c>
      <c r="AO7" s="10"/>
      <c r="AP7" s="10">
        <v>44</v>
      </c>
      <c r="AQ7" s="10">
        <v>47</v>
      </c>
      <c r="AR7" s="10">
        <v>60</v>
      </c>
      <c r="AS7" s="10">
        <v>21</v>
      </c>
      <c r="AT7" s="10">
        <v>3</v>
      </c>
      <c r="AU7" s="10"/>
      <c r="AV7" s="10" t="s">
        <v>130</v>
      </c>
      <c r="AW7" s="10">
        <v>7</v>
      </c>
      <c r="AX7" s="10">
        <v>19</v>
      </c>
      <c r="AY7" s="10">
        <v>22</v>
      </c>
      <c r="AZ7" s="10">
        <v>20</v>
      </c>
      <c r="BA7" s="10">
        <v>16</v>
      </c>
      <c r="BB7" s="10">
        <v>21</v>
      </c>
      <c r="BC7" s="10">
        <v>13</v>
      </c>
      <c r="BD7" s="10">
        <v>17</v>
      </c>
      <c r="BE7" s="10">
        <v>9</v>
      </c>
      <c r="BF7" s="10">
        <v>16</v>
      </c>
      <c r="BG7" s="10">
        <v>18</v>
      </c>
      <c r="BH7" s="10">
        <v>4</v>
      </c>
      <c r="BI7" s="10">
        <v>5</v>
      </c>
      <c r="BJ7" s="10">
        <v>5</v>
      </c>
      <c r="BK7" s="10">
        <v>7</v>
      </c>
      <c r="BL7" s="10"/>
      <c r="BM7" s="10">
        <v>40</v>
      </c>
      <c r="BN7" s="10">
        <v>61</v>
      </c>
      <c r="BO7" s="10">
        <v>33</v>
      </c>
      <c r="BP7" s="10">
        <v>45</v>
      </c>
      <c r="BQ7" s="10">
        <v>17</v>
      </c>
      <c r="BR7" s="10">
        <v>16</v>
      </c>
      <c r="BS7" s="10"/>
      <c r="BT7" s="10">
        <v>103</v>
      </c>
      <c r="BU7" s="10">
        <v>106</v>
      </c>
      <c r="BV7" s="10"/>
      <c r="BW7" s="10">
        <v>50</v>
      </c>
      <c r="BX7" s="10">
        <v>117</v>
      </c>
      <c r="BY7" s="10"/>
      <c r="BZ7" s="10">
        <v>164</v>
      </c>
      <c r="CA7" s="10">
        <v>37</v>
      </c>
      <c r="CB7" s="10">
        <v>10</v>
      </c>
      <c r="CC7" s="10"/>
      <c r="CD7" s="10">
        <v>152</v>
      </c>
      <c r="CE7" s="10">
        <v>6</v>
      </c>
      <c r="CF7" s="10">
        <v>12</v>
      </c>
      <c r="CG7" s="10"/>
      <c r="CH7" s="10">
        <v>177</v>
      </c>
      <c r="CI7" s="10">
        <v>6</v>
      </c>
      <c r="CJ7" s="10">
        <v>14</v>
      </c>
      <c r="CK7" s="10"/>
      <c r="CL7" s="10">
        <v>212</v>
      </c>
      <c r="CM7" s="10" t="s">
        <v>130</v>
      </c>
      <c r="CN7" s="10"/>
      <c r="CO7" s="10">
        <v>14</v>
      </c>
      <c r="CP7" s="10">
        <v>93</v>
      </c>
      <c r="CQ7" s="10">
        <v>66</v>
      </c>
      <c r="CR7" s="10">
        <v>39</v>
      </c>
    </row>
    <row r="8" spans="2:96" ht="30" customHeight="1" x14ac:dyDescent="0.25">
      <c r="B8" s="11" t="s">
        <v>20</v>
      </c>
      <c r="C8" s="11">
        <v>204</v>
      </c>
      <c r="D8" s="11">
        <v>105</v>
      </c>
      <c r="E8" s="11">
        <v>99</v>
      </c>
      <c r="F8" s="11"/>
      <c r="G8" s="11">
        <v>18</v>
      </c>
      <c r="H8" s="11">
        <v>29</v>
      </c>
      <c r="I8" s="11">
        <v>27</v>
      </c>
      <c r="J8" s="11">
        <v>39</v>
      </c>
      <c r="K8" s="11">
        <v>26</v>
      </c>
      <c r="L8" s="11">
        <v>64</v>
      </c>
      <c r="M8" s="11"/>
      <c r="N8" s="11">
        <v>67</v>
      </c>
      <c r="O8" s="11">
        <v>47</v>
      </c>
      <c r="P8" s="11">
        <v>46</v>
      </c>
      <c r="Q8" s="11">
        <v>44</v>
      </c>
      <c r="R8" s="11"/>
      <c r="S8" s="11">
        <v>26</v>
      </c>
      <c r="T8" s="11">
        <v>27</v>
      </c>
      <c r="U8" s="11">
        <v>24</v>
      </c>
      <c r="V8" s="11">
        <v>14</v>
      </c>
      <c r="W8" s="11">
        <v>18</v>
      </c>
      <c r="X8" s="11">
        <v>22</v>
      </c>
      <c r="Y8" s="11">
        <v>14</v>
      </c>
      <c r="Z8" s="11">
        <v>10</v>
      </c>
      <c r="AA8" s="11">
        <v>22</v>
      </c>
      <c r="AB8" s="11">
        <v>14</v>
      </c>
      <c r="AC8" s="11">
        <v>12</v>
      </c>
      <c r="AD8" s="11" t="s">
        <v>130</v>
      </c>
      <c r="AE8" s="11"/>
      <c r="AF8" s="11">
        <v>84</v>
      </c>
      <c r="AG8" s="11">
        <v>52</v>
      </c>
      <c r="AH8" s="11">
        <v>20</v>
      </c>
      <c r="AI8" s="11">
        <v>3</v>
      </c>
      <c r="AJ8" s="11">
        <v>23</v>
      </c>
      <c r="AK8" s="11"/>
      <c r="AL8" s="11">
        <v>45</v>
      </c>
      <c r="AM8" s="11">
        <v>53</v>
      </c>
      <c r="AN8" s="11">
        <v>21</v>
      </c>
      <c r="AO8" s="11"/>
      <c r="AP8" s="11">
        <v>42</v>
      </c>
      <c r="AQ8" s="11">
        <v>45</v>
      </c>
      <c r="AR8" s="11">
        <v>60</v>
      </c>
      <c r="AS8" s="11">
        <v>20</v>
      </c>
      <c r="AT8" s="11">
        <v>3</v>
      </c>
      <c r="AU8" s="11"/>
      <c r="AV8" s="11" t="s">
        <v>130</v>
      </c>
      <c r="AW8" s="11">
        <v>8</v>
      </c>
      <c r="AX8" s="11">
        <v>18</v>
      </c>
      <c r="AY8" s="11">
        <v>21</v>
      </c>
      <c r="AZ8" s="11">
        <v>19</v>
      </c>
      <c r="BA8" s="11">
        <v>16</v>
      </c>
      <c r="BB8" s="11">
        <v>22</v>
      </c>
      <c r="BC8" s="11">
        <v>13</v>
      </c>
      <c r="BD8" s="11">
        <v>15</v>
      </c>
      <c r="BE8" s="11">
        <v>9</v>
      </c>
      <c r="BF8" s="11">
        <v>15</v>
      </c>
      <c r="BG8" s="11">
        <v>17</v>
      </c>
      <c r="BH8" s="11">
        <v>4</v>
      </c>
      <c r="BI8" s="11">
        <v>4</v>
      </c>
      <c r="BJ8" s="11">
        <v>5</v>
      </c>
      <c r="BK8" s="11">
        <v>6</v>
      </c>
      <c r="BL8" s="11"/>
      <c r="BM8" s="11">
        <v>41</v>
      </c>
      <c r="BN8" s="11">
        <v>57</v>
      </c>
      <c r="BO8" s="11">
        <v>33</v>
      </c>
      <c r="BP8" s="11">
        <v>42</v>
      </c>
      <c r="BQ8" s="11">
        <v>15</v>
      </c>
      <c r="BR8" s="11">
        <v>15</v>
      </c>
      <c r="BS8" s="11"/>
      <c r="BT8" s="11">
        <v>100</v>
      </c>
      <c r="BU8" s="11">
        <v>100</v>
      </c>
      <c r="BV8" s="11"/>
      <c r="BW8" s="11">
        <v>52</v>
      </c>
      <c r="BX8" s="11">
        <v>110</v>
      </c>
      <c r="BY8" s="11"/>
      <c r="BZ8" s="11">
        <v>157</v>
      </c>
      <c r="CA8" s="11">
        <v>35</v>
      </c>
      <c r="CB8" s="11">
        <v>11</v>
      </c>
      <c r="CC8" s="11"/>
      <c r="CD8" s="11">
        <v>146</v>
      </c>
      <c r="CE8" s="11">
        <v>6</v>
      </c>
      <c r="CF8" s="11">
        <v>12</v>
      </c>
      <c r="CG8" s="11"/>
      <c r="CH8" s="11">
        <v>168</v>
      </c>
      <c r="CI8" s="11">
        <v>6</v>
      </c>
      <c r="CJ8" s="11">
        <v>15</v>
      </c>
      <c r="CK8" s="11"/>
      <c r="CL8" s="11">
        <v>204</v>
      </c>
      <c r="CM8" s="11" t="s">
        <v>130</v>
      </c>
      <c r="CN8" s="11"/>
      <c r="CO8" s="11">
        <v>14</v>
      </c>
      <c r="CP8" s="11">
        <v>87</v>
      </c>
      <c r="CQ8" s="11">
        <v>64</v>
      </c>
      <c r="CR8" s="11">
        <v>39</v>
      </c>
    </row>
    <row r="9" spans="2:96" ht="45" x14ac:dyDescent="0.25">
      <c r="B9" s="18" t="s">
        <v>260</v>
      </c>
      <c r="C9" s="17">
        <v>0.34673032538908399</v>
      </c>
      <c r="D9" s="17">
        <v>0.41884012217519301</v>
      </c>
      <c r="E9" s="17">
        <v>0.27002060884742302</v>
      </c>
      <c r="F9" s="17"/>
      <c r="G9" s="17">
        <v>0.276784529312883</v>
      </c>
      <c r="H9" s="17">
        <v>0.32930961505010298</v>
      </c>
      <c r="I9" s="17">
        <v>0.35666863061318899</v>
      </c>
      <c r="J9" s="17">
        <v>0.13800045291422999</v>
      </c>
      <c r="K9" s="17">
        <v>0.46078927070918402</v>
      </c>
      <c r="L9" s="17">
        <v>0.45015229859535699</v>
      </c>
      <c r="M9" s="17"/>
      <c r="N9" s="17">
        <v>0.318761249371386</v>
      </c>
      <c r="O9" s="17">
        <v>0.36133617877836399</v>
      </c>
      <c r="P9" s="17">
        <v>0.348127976783557</v>
      </c>
      <c r="Q9" s="17">
        <v>0.37221906587358899</v>
      </c>
      <c r="R9" s="17"/>
      <c r="S9" s="17">
        <v>0.32033198841972599</v>
      </c>
      <c r="T9" s="17">
        <v>0.31443060019712699</v>
      </c>
      <c r="U9" s="17">
        <v>0.39037142387906199</v>
      </c>
      <c r="V9" s="17">
        <v>0.42029450018646902</v>
      </c>
      <c r="W9" s="17">
        <v>0.28438367634822698</v>
      </c>
      <c r="X9" s="17">
        <v>0.52287481943060299</v>
      </c>
      <c r="Y9" s="17">
        <v>0.29036272570604499</v>
      </c>
      <c r="Z9" s="17">
        <v>0.25060075298178802</v>
      </c>
      <c r="AA9" s="17">
        <v>0.37759792429573102</v>
      </c>
      <c r="AB9" s="17">
        <v>0.13001306534667401</v>
      </c>
      <c r="AC9" s="17">
        <v>0.41483453887831101</v>
      </c>
      <c r="AD9" s="17" t="s">
        <v>131</v>
      </c>
      <c r="AE9" s="17"/>
      <c r="AF9" s="17">
        <v>0.37424252395871999</v>
      </c>
      <c r="AG9" s="17">
        <v>0.33263628413630802</v>
      </c>
      <c r="AH9" s="17">
        <v>0.36611829673696999</v>
      </c>
      <c r="AI9" s="17">
        <v>0.40564158353944801</v>
      </c>
      <c r="AJ9" s="17">
        <v>0.33156924562166601</v>
      </c>
      <c r="AK9" s="17"/>
      <c r="AL9" s="17">
        <v>0.309433323095617</v>
      </c>
      <c r="AM9" s="17">
        <v>0.35239401818287103</v>
      </c>
      <c r="AN9" s="17">
        <v>0.43923966482244797</v>
      </c>
      <c r="AO9" s="17"/>
      <c r="AP9" s="17">
        <v>0.40738415908720199</v>
      </c>
      <c r="AQ9" s="17">
        <v>0.36768201314836602</v>
      </c>
      <c r="AR9" s="17">
        <v>0.37784219672577002</v>
      </c>
      <c r="AS9" s="17">
        <v>9.0711652246101102E-2</v>
      </c>
      <c r="AT9" s="17">
        <v>0</v>
      </c>
      <c r="AU9" s="17"/>
      <c r="AV9" s="17" t="s">
        <v>131</v>
      </c>
      <c r="AW9" s="17">
        <v>0.54753133671118304</v>
      </c>
      <c r="AX9" s="17">
        <v>0.40945292396342298</v>
      </c>
      <c r="AY9" s="17">
        <v>0.37240368142171498</v>
      </c>
      <c r="AZ9" s="17">
        <v>0.19446826248728699</v>
      </c>
      <c r="BA9" s="17">
        <v>0.33300415685766499</v>
      </c>
      <c r="BB9" s="17">
        <v>0.419132877513271</v>
      </c>
      <c r="BC9" s="17">
        <v>0.53660861726272002</v>
      </c>
      <c r="BD9" s="17">
        <v>0.31062467981780201</v>
      </c>
      <c r="BE9" s="17">
        <v>0.27919527389495102</v>
      </c>
      <c r="BF9" s="17">
        <v>0.37151338479846502</v>
      </c>
      <c r="BG9" s="17">
        <v>0.257980420332728</v>
      </c>
      <c r="BH9" s="17">
        <v>0.222229136870191</v>
      </c>
      <c r="BI9" s="17">
        <v>0</v>
      </c>
      <c r="BJ9" s="17">
        <v>0.64864480780780098</v>
      </c>
      <c r="BK9" s="17">
        <v>0.25721232844853997</v>
      </c>
      <c r="BL9" s="17"/>
      <c r="BM9" s="17">
        <v>0.34524199554712998</v>
      </c>
      <c r="BN9" s="17">
        <v>0.38641469267727901</v>
      </c>
      <c r="BO9" s="17">
        <v>0.193162807359852</v>
      </c>
      <c r="BP9" s="17">
        <v>0.33750950274932501</v>
      </c>
      <c r="BQ9" s="17">
        <v>0.45496625897839899</v>
      </c>
      <c r="BR9" s="17">
        <v>0.45178316892852</v>
      </c>
      <c r="BS9" s="17"/>
      <c r="BT9" s="17">
        <v>0.30735447041123698</v>
      </c>
      <c r="BU9" s="17">
        <v>0.39885334274197198</v>
      </c>
      <c r="BV9" s="17"/>
      <c r="BW9" s="17">
        <v>0.323609521796416</v>
      </c>
      <c r="BX9" s="17">
        <v>0.37062084963707898</v>
      </c>
      <c r="BY9" s="17"/>
      <c r="BZ9" s="17">
        <v>0.34263895531675498</v>
      </c>
      <c r="CA9" s="17">
        <v>0.26511413297904202</v>
      </c>
      <c r="CB9" s="17">
        <v>0.59775277020689999</v>
      </c>
      <c r="CC9" s="17"/>
      <c r="CD9" s="17">
        <v>0.36828362780158502</v>
      </c>
      <c r="CE9" s="17">
        <v>0</v>
      </c>
      <c r="CF9" s="17">
        <v>0.241184423417866</v>
      </c>
      <c r="CG9" s="17"/>
      <c r="CH9" s="17">
        <v>0.354476785237408</v>
      </c>
      <c r="CI9" s="17">
        <v>0</v>
      </c>
      <c r="CJ9" s="17">
        <v>7.5704665048464306E-2</v>
      </c>
      <c r="CK9" s="17"/>
      <c r="CL9" s="17">
        <v>0.34673032538908399</v>
      </c>
      <c r="CM9" s="17" t="s">
        <v>131</v>
      </c>
      <c r="CN9" s="17"/>
      <c r="CO9" s="17">
        <v>0.41493763123795502</v>
      </c>
      <c r="CP9" s="17">
        <v>0.30413724543773102</v>
      </c>
      <c r="CQ9" s="17">
        <v>0.393089638549106</v>
      </c>
      <c r="CR9" s="17">
        <v>0.34051360259510099</v>
      </c>
    </row>
    <row r="10" spans="2:96" ht="30" x14ac:dyDescent="0.25">
      <c r="B10" s="18" t="s">
        <v>261</v>
      </c>
      <c r="C10" s="17">
        <v>0.51769437384235895</v>
      </c>
      <c r="D10" s="17">
        <v>0.45082305199008499</v>
      </c>
      <c r="E10" s="17">
        <v>0.58883145053208596</v>
      </c>
      <c r="F10" s="17"/>
      <c r="G10" s="17">
        <v>0.39261802526692502</v>
      </c>
      <c r="H10" s="17">
        <v>0.47263243273265398</v>
      </c>
      <c r="I10" s="17">
        <v>0.514353217815956</v>
      </c>
      <c r="J10" s="17">
        <v>0.72345860881167101</v>
      </c>
      <c r="K10" s="17">
        <v>0.402456208078732</v>
      </c>
      <c r="L10" s="17">
        <v>0.49799420142748901</v>
      </c>
      <c r="M10" s="17"/>
      <c r="N10" s="17">
        <v>0.53383531009071195</v>
      </c>
      <c r="O10" s="17">
        <v>0.45210461098714699</v>
      </c>
      <c r="P10" s="17">
        <v>0.53034216406007795</v>
      </c>
      <c r="Q10" s="17">
        <v>0.55041223261716399</v>
      </c>
      <c r="R10" s="17"/>
      <c r="S10" s="17">
        <v>0.54903050122646002</v>
      </c>
      <c r="T10" s="17">
        <v>0.59165591118840799</v>
      </c>
      <c r="U10" s="17">
        <v>0.44979536171339801</v>
      </c>
      <c r="V10" s="17">
        <v>0.37107378389845103</v>
      </c>
      <c r="W10" s="17">
        <v>0.55953703228069596</v>
      </c>
      <c r="X10" s="17">
        <v>0.35049005528550098</v>
      </c>
      <c r="Y10" s="17">
        <v>0.59717154404768102</v>
      </c>
      <c r="Z10" s="17">
        <v>0.56184171453801801</v>
      </c>
      <c r="AA10" s="17">
        <v>0.50949430234328696</v>
      </c>
      <c r="AB10" s="17">
        <v>0.632251809515883</v>
      </c>
      <c r="AC10" s="17">
        <v>0.58516546112168899</v>
      </c>
      <c r="AD10" s="17" t="s">
        <v>131</v>
      </c>
      <c r="AE10" s="17"/>
      <c r="AF10" s="17">
        <v>0.50410461364944004</v>
      </c>
      <c r="AG10" s="17">
        <v>0.49495311350538101</v>
      </c>
      <c r="AH10" s="17">
        <v>0.59207230265201904</v>
      </c>
      <c r="AI10" s="17">
        <v>0.59435841646055199</v>
      </c>
      <c r="AJ10" s="17">
        <v>0.58898916290982295</v>
      </c>
      <c r="AK10" s="17"/>
      <c r="AL10" s="17">
        <v>0.52845461704219399</v>
      </c>
      <c r="AM10" s="17">
        <v>0.47086787079278097</v>
      </c>
      <c r="AN10" s="17">
        <v>0.45122008512363498</v>
      </c>
      <c r="AO10" s="17"/>
      <c r="AP10" s="17">
        <v>0.47052858012057103</v>
      </c>
      <c r="AQ10" s="17">
        <v>0.52708631678760098</v>
      </c>
      <c r="AR10" s="17">
        <v>0.46020226617270299</v>
      </c>
      <c r="AS10" s="17">
        <v>0.72391045425899003</v>
      </c>
      <c r="AT10" s="17">
        <v>1</v>
      </c>
      <c r="AU10" s="17"/>
      <c r="AV10" s="17" t="s">
        <v>131</v>
      </c>
      <c r="AW10" s="17">
        <v>0.127776498309877</v>
      </c>
      <c r="AX10" s="17">
        <v>0.59054707603657697</v>
      </c>
      <c r="AY10" s="17">
        <v>0.58939981223035898</v>
      </c>
      <c r="AZ10" s="17">
        <v>0.71642423321333804</v>
      </c>
      <c r="BA10" s="17">
        <v>0.56167238407582898</v>
      </c>
      <c r="BB10" s="17">
        <v>0.43859880798605499</v>
      </c>
      <c r="BC10" s="17">
        <v>0.30168894200312502</v>
      </c>
      <c r="BD10" s="17">
        <v>0.46468540782844597</v>
      </c>
      <c r="BE10" s="17">
        <v>0.60356013164678401</v>
      </c>
      <c r="BF10" s="17">
        <v>0.42096349579790499</v>
      </c>
      <c r="BG10" s="17">
        <v>0.52751275312142498</v>
      </c>
      <c r="BH10" s="17">
        <v>0.77777086312980903</v>
      </c>
      <c r="BI10" s="17">
        <v>0.610173572243767</v>
      </c>
      <c r="BJ10" s="17">
        <v>0.35135519219219902</v>
      </c>
      <c r="BK10" s="17">
        <v>0.74278767155145997</v>
      </c>
      <c r="BL10" s="17"/>
      <c r="BM10" s="17">
        <v>0.51734772179920496</v>
      </c>
      <c r="BN10" s="17">
        <v>0.48512588630787201</v>
      </c>
      <c r="BO10" s="17">
        <v>0.604829418049457</v>
      </c>
      <c r="BP10" s="17">
        <v>0.51705732257255699</v>
      </c>
      <c r="BQ10" s="17">
        <v>0.48534515494102498</v>
      </c>
      <c r="BR10" s="17">
        <v>0.48622618582150101</v>
      </c>
      <c r="BS10" s="17"/>
      <c r="BT10" s="17">
        <v>0.53895303175407305</v>
      </c>
      <c r="BU10" s="17">
        <v>0.49374494945365499</v>
      </c>
      <c r="BV10" s="17"/>
      <c r="BW10" s="17">
        <v>0.47528222975171702</v>
      </c>
      <c r="BX10" s="17">
        <v>0.54058798224537696</v>
      </c>
      <c r="BY10" s="17"/>
      <c r="BZ10" s="17">
        <v>0.52369932619870396</v>
      </c>
      <c r="CA10" s="17">
        <v>0.54461765804995299</v>
      </c>
      <c r="CB10" s="17">
        <v>0.40224722979310101</v>
      </c>
      <c r="CC10" s="17"/>
      <c r="CD10" s="17">
        <v>0.49508803430140103</v>
      </c>
      <c r="CE10" s="17">
        <v>0.81979205336641903</v>
      </c>
      <c r="CF10" s="17">
        <v>0.75881557658213405</v>
      </c>
      <c r="CG10" s="17"/>
      <c r="CH10" s="17">
        <v>0.50621623583884101</v>
      </c>
      <c r="CI10" s="17">
        <v>0.87137865507129597</v>
      </c>
      <c r="CJ10" s="17">
        <v>0.68750401440290099</v>
      </c>
      <c r="CK10" s="17"/>
      <c r="CL10" s="17">
        <v>0.51769437384235895</v>
      </c>
      <c r="CM10" s="17" t="s">
        <v>131</v>
      </c>
      <c r="CN10" s="17"/>
      <c r="CO10" s="17">
        <v>0.403414020722974</v>
      </c>
      <c r="CP10" s="17">
        <v>0.52910306611054703</v>
      </c>
      <c r="CQ10" s="17">
        <v>0.51137338784689101</v>
      </c>
      <c r="CR10" s="17">
        <v>0.54514897732239898</v>
      </c>
    </row>
    <row r="11" spans="2:96" ht="30" x14ac:dyDescent="0.25">
      <c r="B11" s="18" t="s">
        <v>262</v>
      </c>
      <c r="C11" s="17">
        <v>4.5446945859314199E-2</v>
      </c>
      <c r="D11" s="17">
        <v>4.4687927374386101E-2</v>
      </c>
      <c r="E11" s="17">
        <v>4.6254382510417399E-2</v>
      </c>
      <c r="F11" s="17"/>
      <c r="G11" s="17">
        <v>0.26884155338643201</v>
      </c>
      <c r="H11" s="17">
        <v>9.0464952148744907E-2</v>
      </c>
      <c r="I11" s="17">
        <v>3.2348071521037997E-2</v>
      </c>
      <c r="J11" s="17">
        <v>0</v>
      </c>
      <c r="K11" s="17">
        <v>0</v>
      </c>
      <c r="L11" s="17">
        <v>1.2381532526148801E-2</v>
      </c>
      <c r="M11" s="17"/>
      <c r="N11" s="17">
        <v>4.4093111495762401E-2</v>
      </c>
      <c r="O11" s="17">
        <v>6.7459188208561005E-2</v>
      </c>
      <c r="P11" s="17">
        <v>3.5765381777317702E-2</v>
      </c>
      <c r="Q11" s="17">
        <v>3.3926939054089E-2</v>
      </c>
      <c r="R11" s="17"/>
      <c r="S11" s="17">
        <v>8.7060007366194403E-2</v>
      </c>
      <c r="T11" s="17">
        <v>2.90980786194176E-2</v>
      </c>
      <c r="U11" s="17">
        <v>4.9001187856356397E-2</v>
      </c>
      <c r="V11" s="17">
        <v>0</v>
      </c>
      <c r="W11" s="17">
        <v>4.8503048503369998E-2</v>
      </c>
      <c r="X11" s="17">
        <v>0</v>
      </c>
      <c r="Y11" s="17">
        <v>0</v>
      </c>
      <c r="Z11" s="17">
        <v>0.10242221628095501</v>
      </c>
      <c r="AA11" s="17">
        <v>7.40811232639913E-2</v>
      </c>
      <c r="AB11" s="17">
        <v>0.108549054193355</v>
      </c>
      <c r="AC11" s="17">
        <v>0</v>
      </c>
      <c r="AD11" s="17" t="s">
        <v>131</v>
      </c>
      <c r="AE11" s="17"/>
      <c r="AF11" s="17">
        <v>3.2289444700346198E-2</v>
      </c>
      <c r="AG11" s="17">
        <v>5.0076028495993699E-2</v>
      </c>
      <c r="AH11" s="17">
        <v>0</v>
      </c>
      <c r="AI11" s="17">
        <v>0</v>
      </c>
      <c r="AJ11" s="17">
        <v>0</v>
      </c>
      <c r="AK11" s="17"/>
      <c r="AL11" s="17">
        <v>3.7288241715847797E-2</v>
      </c>
      <c r="AM11" s="17">
        <v>2.1211531701455899E-2</v>
      </c>
      <c r="AN11" s="17">
        <v>7.0112574506621395E-2</v>
      </c>
      <c r="AO11" s="17"/>
      <c r="AP11" s="17">
        <v>0</v>
      </c>
      <c r="AQ11" s="17">
        <v>0</v>
      </c>
      <c r="AR11" s="17">
        <v>9.9388970126513904E-2</v>
      </c>
      <c r="AS11" s="17">
        <v>0</v>
      </c>
      <c r="AT11" s="17">
        <v>0</v>
      </c>
      <c r="AU11" s="17"/>
      <c r="AV11" s="17" t="s">
        <v>131</v>
      </c>
      <c r="AW11" s="17">
        <v>0.194473362134128</v>
      </c>
      <c r="AX11" s="17">
        <v>0</v>
      </c>
      <c r="AY11" s="17">
        <v>0</v>
      </c>
      <c r="AZ11" s="17">
        <v>4.1147252638203499E-2</v>
      </c>
      <c r="BA11" s="17">
        <v>0.105323459066506</v>
      </c>
      <c r="BB11" s="17">
        <v>9.4894609949846095E-2</v>
      </c>
      <c r="BC11" s="17">
        <v>0</v>
      </c>
      <c r="BD11" s="17">
        <v>0</v>
      </c>
      <c r="BE11" s="17">
        <v>0</v>
      </c>
      <c r="BF11" s="17">
        <v>7.4976213578404394E-2</v>
      </c>
      <c r="BG11" s="17">
        <v>6.5788050178395896E-2</v>
      </c>
      <c r="BH11" s="17">
        <v>0</v>
      </c>
      <c r="BI11" s="17">
        <v>0</v>
      </c>
      <c r="BJ11" s="17">
        <v>0</v>
      </c>
      <c r="BK11" s="17">
        <v>0</v>
      </c>
      <c r="BL11" s="17"/>
      <c r="BM11" s="17">
        <v>8.3106662257035196E-2</v>
      </c>
      <c r="BN11" s="17">
        <v>3.3362863866670998E-2</v>
      </c>
      <c r="BO11" s="17">
        <v>0.119298966821673</v>
      </c>
      <c r="BP11" s="17">
        <v>0</v>
      </c>
      <c r="BQ11" s="17">
        <v>0</v>
      </c>
      <c r="BR11" s="17">
        <v>0</v>
      </c>
      <c r="BS11" s="17"/>
      <c r="BT11" s="17">
        <v>4.2281713117162702E-2</v>
      </c>
      <c r="BU11" s="17">
        <v>3.5356216341489402E-2</v>
      </c>
      <c r="BV11" s="17"/>
      <c r="BW11" s="17">
        <v>0.11041135825641001</v>
      </c>
      <c r="BX11" s="17">
        <v>2.2183665045079699E-2</v>
      </c>
      <c r="BY11" s="17"/>
      <c r="BZ11" s="17">
        <v>5.1695737070550099E-2</v>
      </c>
      <c r="CA11" s="17">
        <v>3.2607913233718901E-2</v>
      </c>
      <c r="CB11" s="17">
        <v>0</v>
      </c>
      <c r="CC11" s="17"/>
      <c r="CD11" s="17">
        <v>5.5807798232178997E-2</v>
      </c>
      <c r="CE11" s="17">
        <v>0</v>
      </c>
      <c r="CF11" s="17">
        <v>0</v>
      </c>
      <c r="CG11" s="17"/>
      <c r="CH11" s="17">
        <v>3.9386909193145601E-2</v>
      </c>
      <c r="CI11" s="17">
        <v>0</v>
      </c>
      <c r="CJ11" s="17">
        <v>0.17967516219971399</v>
      </c>
      <c r="CK11" s="17"/>
      <c r="CL11" s="17">
        <v>4.5446945859314199E-2</v>
      </c>
      <c r="CM11" s="17" t="s">
        <v>131</v>
      </c>
      <c r="CN11" s="17"/>
      <c r="CO11" s="17">
        <v>0.10318874470335</v>
      </c>
      <c r="CP11" s="17">
        <v>3.57762768302071E-2</v>
      </c>
      <c r="CQ11" s="17">
        <v>4.7501074327771502E-2</v>
      </c>
      <c r="CR11" s="17">
        <v>4.22227772245942E-2</v>
      </c>
    </row>
    <row r="12" spans="2:96" ht="45" x14ac:dyDescent="0.25">
      <c r="B12" s="18" t="s">
        <v>263</v>
      </c>
      <c r="C12" s="17">
        <v>1.8940970821600799E-2</v>
      </c>
      <c r="D12" s="17">
        <v>1.88663983497417E-2</v>
      </c>
      <c r="E12" s="17">
        <v>1.9020300308481598E-2</v>
      </c>
      <c r="F12" s="17"/>
      <c r="G12" s="17">
        <v>6.1755892033760203E-2</v>
      </c>
      <c r="H12" s="17">
        <v>3.4825522946105497E-2</v>
      </c>
      <c r="I12" s="17">
        <v>0</v>
      </c>
      <c r="J12" s="17">
        <v>2.18940600989905E-2</v>
      </c>
      <c r="K12" s="17">
        <v>3.28369092506893E-2</v>
      </c>
      <c r="L12" s="17">
        <v>0</v>
      </c>
      <c r="M12" s="17"/>
      <c r="N12" s="17">
        <v>2.5426368289945701E-2</v>
      </c>
      <c r="O12" s="17">
        <v>4.5699752085386902E-2</v>
      </c>
      <c r="P12" s="17">
        <v>0</v>
      </c>
      <c r="Q12" s="17">
        <v>0</v>
      </c>
      <c r="R12" s="17"/>
      <c r="S12" s="17">
        <v>4.3577502987620198E-2</v>
      </c>
      <c r="T12" s="17">
        <v>0</v>
      </c>
      <c r="U12" s="17">
        <v>3.5269643817829301E-2</v>
      </c>
      <c r="V12" s="17">
        <v>0</v>
      </c>
      <c r="W12" s="17">
        <v>5.6944337145073499E-2</v>
      </c>
      <c r="X12" s="17">
        <v>0</v>
      </c>
      <c r="Y12" s="17">
        <v>0</v>
      </c>
      <c r="Z12" s="17">
        <v>0</v>
      </c>
      <c r="AA12" s="17">
        <v>0</v>
      </c>
      <c r="AB12" s="17">
        <v>6.2212790742545099E-2</v>
      </c>
      <c r="AC12" s="17">
        <v>0</v>
      </c>
      <c r="AD12" s="17" t="s">
        <v>131</v>
      </c>
      <c r="AE12" s="17"/>
      <c r="AF12" s="17">
        <v>2.3751330101630701E-2</v>
      </c>
      <c r="AG12" s="17">
        <v>3.58805398630501E-2</v>
      </c>
      <c r="AH12" s="17">
        <v>0</v>
      </c>
      <c r="AI12" s="17">
        <v>0</v>
      </c>
      <c r="AJ12" s="17">
        <v>0</v>
      </c>
      <c r="AK12" s="17"/>
      <c r="AL12" s="17">
        <v>2.5328834329872901E-2</v>
      </c>
      <c r="AM12" s="17">
        <v>1.6023584801808499E-2</v>
      </c>
      <c r="AN12" s="17">
        <v>0</v>
      </c>
      <c r="AO12" s="17"/>
      <c r="AP12" s="17">
        <v>2.0227010748411999E-2</v>
      </c>
      <c r="AQ12" s="17">
        <v>0</v>
      </c>
      <c r="AR12" s="17">
        <v>1.89327988304034E-2</v>
      </c>
      <c r="AS12" s="17">
        <v>4.2089746562135197E-2</v>
      </c>
      <c r="AT12" s="17">
        <v>0</v>
      </c>
      <c r="AU12" s="17"/>
      <c r="AV12" s="17" t="s">
        <v>131</v>
      </c>
      <c r="AW12" s="17">
        <v>0</v>
      </c>
      <c r="AX12" s="17">
        <v>0</v>
      </c>
      <c r="AY12" s="17">
        <v>0</v>
      </c>
      <c r="AZ12" s="17">
        <v>0</v>
      </c>
      <c r="BA12" s="17">
        <v>0</v>
      </c>
      <c r="BB12" s="17">
        <v>4.7373704550827601E-2</v>
      </c>
      <c r="BC12" s="17">
        <v>0</v>
      </c>
      <c r="BD12" s="17">
        <v>5.5613292074658503E-2</v>
      </c>
      <c r="BE12" s="17">
        <v>0</v>
      </c>
      <c r="BF12" s="17">
        <v>7.4976213578404394E-2</v>
      </c>
      <c r="BG12" s="17">
        <v>4.9697514343427E-2</v>
      </c>
      <c r="BH12" s="17">
        <v>0</v>
      </c>
      <c r="BI12" s="17">
        <v>0</v>
      </c>
      <c r="BJ12" s="17">
        <v>0</v>
      </c>
      <c r="BK12" s="17">
        <v>0</v>
      </c>
      <c r="BL12" s="17"/>
      <c r="BM12" s="17">
        <v>2.73547166328252E-2</v>
      </c>
      <c r="BN12" s="17">
        <v>0</v>
      </c>
      <c r="BO12" s="17">
        <v>5.69776595703489E-2</v>
      </c>
      <c r="BP12" s="17">
        <v>2.0227632386230699E-2</v>
      </c>
      <c r="BQ12" s="17">
        <v>0</v>
      </c>
      <c r="BR12" s="17">
        <v>0</v>
      </c>
      <c r="BS12" s="17"/>
      <c r="BT12" s="17">
        <v>3.8499826814981902E-2</v>
      </c>
      <c r="BU12" s="17">
        <v>0</v>
      </c>
      <c r="BV12" s="17"/>
      <c r="BW12" s="17">
        <v>1.6551799317784499E-2</v>
      </c>
      <c r="BX12" s="17">
        <v>9.3470546245463092E-3</v>
      </c>
      <c r="BY12" s="17"/>
      <c r="BZ12" s="17">
        <v>1.19449875005463E-2</v>
      </c>
      <c r="CA12" s="17">
        <v>5.7023786433663001E-2</v>
      </c>
      <c r="CB12" s="17">
        <v>0</v>
      </c>
      <c r="CC12" s="17"/>
      <c r="CD12" s="17">
        <v>1.2895133914168499E-2</v>
      </c>
      <c r="CE12" s="17">
        <v>0</v>
      </c>
      <c r="CF12" s="17">
        <v>0</v>
      </c>
      <c r="CG12" s="17"/>
      <c r="CH12" s="17">
        <v>1.7992413492994599E-2</v>
      </c>
      <c r="CI12" s="17">
        <v>0</v>
      </c>
      <c r="CJ12" s="17">
        <v>5.71161583489199E-2</v>
      </c>
      <c r="CK12" s="17"/>
      <c r="CL12" s="17">
        <v>1.8940970821600799E-2</v>
      </c>
      <c r="CM12" s="17" t="s">
        <v>131</v>
      </c>
      <c r="CN12" s="17"/>
      <c r="CO12" s="17">
        <v>7.8459603335721495E-2</v>
      </c>
      <c r="CP12" s="17">
        <v>1.9598362773116499E-2</v>
      </c>
      <c r="CQ12" s="17">
        <v>0</v>
      </c>
      <c r="CR12" s="17">
        <v>2.6459168291608499E-2</v>
      </c>
    </row>
    <row r="13" spans="2:96" ht="30" x14ac:dyDescent="0.25">
      <c r="B13" s="18" t="s">
        <v>264</v>
      </c>
      <c r="C13" s="17">
        <v>3.0172128173186201E-2</v>
      </c>
      <c r="D13" s="17">
        <v>2.5000752140262199E-2</v>
      </c>
      <c r="E13" s="17">
        <v>3.5673388851989798E-2</v>
      </c>
      <c r="F13" s="17"/>
      <c r="G13" s="17">
        <v>0</v>
      </c>
      <c r="H13" s="17">
        <v>0</v>
      </c>
      <c r="I13" s="17">
        <v>9.6630080049816797E-2</v>
      </c>
      <c r="J13" s="17">
        <v>7.0918074783225801E-2</v>
      </c>
      <c r="K13" s="17">
        <v>3.0555573386293E-2</v>
      </c>
      <c r="L13" s="17">
        <v>0</v>
      </c>
      <c r="M13" s="17"/>
      <c r="N13" s="17">
        <v>3.8903547875617402E-2</v>
      </c>
      <c r="O13" s="17">
        <v>3.52734936859051E-2</v>
      </c>
      <c r="P13" s="17">
        <v>4.11153199754761E-2</v>
      </c>
      <c r="Q13" s="17">
        <v>0</v>
      </c>
      <c r="R13" s="17"/>
      <c r="S13" s="17">
        <v>0</v>
      </c>
      <c r="T13" s="17">
        <v>6.4815409995047396E-2</v>
      </c>
      <c r="U13" s="17">
        <v>3.3038463797015499E-2</v>
      </c>
      <c r="V13" s="17">
        <v>0.130856258989173</v>
      </c>
      <c r="W13" s="17">
        <v>0</v>
      </c>
      <c r="X13" s="17">
        <v>0</v>
      </c>
      <c r="Y13" s="17">
        <v>5.8623609233453999E-2</v>
      </c>
      <c r="Z13" s="17">
        <v>0</v>
      </c>
      <c r="AA13" s="17">
        <v>3.8826650096990802E-2</v>
      </c>
      <c r="AB13" s="17">
        <v>0</v>
      </c>
      <c r="AC13" s="17">
        <v>0</v>
      </c>
      <c r="AD13" s="17" t="s">
        <v>131</v>
      </c>
      <c r="AE13" s="17"/>
      <c r="AF13" s="17">
        <v>3.2082237329737397E-2</v>
      </c>
      <c r="AG13" s="17">
        <v>3.15457203761993E-2</v>
      </c>
      <c r="AH13" s="17">
        <v>0</v>
      </c>
      <c r="AI13" s="17">
        <v>0</v>
      </c>
      <c r="AJ13" s="17">
        <v>0</v>
      </c>
      <c r="AK13" s="17"/>
      <c r="AL13" s="17">
        <v>5.9830820650041902E-2</v>
      </c>
      <c r="AM13" s="17">
        <v>4.8802364309458002E-2</v>
      </c>
      <c r="AN13" s="17">
        <v>0</v>
      </c>
      <c r="AO13" s="17"/>
      <c r="AP13" s="17">
        <v>6.1604563500915997E-2</v>
      </c>
      <c r="AQ13" s="17">
        <v>3.9665550166684001E-2</v>
      </c>
      <c r="AR13" s="17">
        <v>2.96312449418293E-2</v>
      </c>
      <c r="AS13" s="17">
        <v>0</v>
      </c>
      <c r="AT13" s="17">
        <v>0</v>
      </c>
      <c r="AU13" s="17"/>
      <c r="AV13" s="17" t="s">
        <v>131</v>
      </c>
      <c r="AW13" s="17">
        <v>0</v>
      </c>
      <c r="AX13" s="17">
        <v>0</v>
      </c>
      <c r="AY13" s="17">
        <v>3.8196506347925797E-2</v>
      </c>
      <c r="AZ13" s="17">
        <v>4.7960251661171301E-2</v>
      </c>
      <c r="BA13" s="17">
        <v>0</v>
      </c>
      <c r="BB13" s="17">
        <v>0</v>
      </c>
      <c r="BC13" s="17">
        <v>0</v>
      </c>
      <c r="BD13" s="17">
        <v>6.2288065115688802E-2</v>
      </c>
      <c r="BE13" s="17">
        <v>0</v>
      </c>
      <c r="BF13" s="17">
        <v>5.7570692246821098E-2</v>
      </c>
      <c r="BG13" s="17">
        <v>9.9021262024024698E-2</v>
      </c>
      <c r="BH13" s="17">
        <v>0</v>
      </c>
      <c r="BI13" s="17">
        <v>0.202206158740938</v>
      </c>
      <c r="BJ13" s="17">
        <v>0</v>
      </c>
      <c r="BK13" s="17">
        <v>0</v>
      </c>
      <c r="BL13" s="17"/>
      <c r="BM13" s="17">
        <v>0</v>
      </c>
      <c r="BN13" s="17">
        <v>2.9849671701023001E-2</v>
      </c>
      <c r="BO13" s="17">
        <v>2.5731148198669101E-2</v>
      </c>
      <c r="BP13" s="17">
        <v>6.3389633124233694E-2</v>
      </c>
      <c r="BQ13" s="17">
        <v>0</v>
      </c>
      <c r="BR13" s="17">
        <v>6.1990645249979402E-2</v>
      </c>
      <c r="BS13" s="17"/>
      <c r="BT13" s="17">
        <v>4.33932074744438E-2</v>
      </c>
      <c r="BU13" s="17">
        <v>1.8000130450195901E-2</v>
      </c>
      <c r="BV13" s="17"/>
      <c r="BW13" s="17">
        <v>5.2512216190113002E-2</v>
      </c>
      <c r="BX13" s="17">
        <v>1.5662554923274199E-2</v>
      </c>
      <c r="BY13" s="17"/>
      <c r="BZ13" s="17">
        <v>2.8148289501498801E-2</v>
      </c>
      <c r="CA13" s="17">
        <v>4.9573536007079498E-2</v>
      </c>
      <c r="CB13" s="17">
        <v>0</v>
      </c>
      <c r="CC13" s="17"/>
      <c r="CD13" s="17">
        <v>3.0387303675287199E-2</v>
      </c>
      <c r="CE13" s="17">
        <v>0</v>
      </c>
      <c r="CF13" s="17">
        <v>0</v>
      </c>
      <c r="CG13" s="17"/>
      <c r="CH13" s="17">
        <v>3.1988039776067997E-2</v>
      </c>
      <c r="CI13" s="17">
        <v>0.128621344928704</v>
      </c>
      <c r="CJ13" s="17">
        <v>0</v>
      </c>
      <c r="CK13" s="17"/>
      <c r="CL13" s="17">
        <v>3.0172128173186201E-2</v>
      </c>
      <c r="CM13" s="17" t="s">
        <v>131</v>
      </c>
      <c r="CN13" s="17"/>
      <c r="CO13" s="17">
        <v>0</v>
      </c>
      <c r="CP13" s="17">
        <v>6.0913726851596697E-2</v>
      </c>
      <c r="CQ13" s="17">
        <v>0</v>
      </c>
      <c r="CR13" s="17">
        <v>2.2129375543896001E-2</v>
      </c>
    </row>
    <row r="14" spans="2:96" ht="30" x14ac:dyDescent="0.25">
      <c r="B14" s="18" t="s">
        <v>265</v>
      </c>
      <c r="C14" s="17">
        <v>2.7402502107464598E-2</v>
      </c>
      <c r="D14" s="17">
        <v>1.53725329720346E-2</v>
      </c>
      <c r="E14" s="17">
        <v>4.01998689496013E-2</v>
      </c>
      <c r="F14" s="17"/>
      <c r="G14" s="17">
        <v>0</v>
      </c>
      <c r="H14" s="17">
        <v>7.2767477122392399E-2</v>
      </c>
      <c r="I14" s="17">
        <v>0</v>
      </c>
      <c r="J14" s="17">
        <v>2.3726779780006702E-2</v>
      </c>
      <c r="K14" s="17">
        <v>3.4998186394850299E-2</v>
      </c>
      <c r="L14" s="17">
        <v>2.5111926042354699E-2</v>
      </c>
      <c r="M14" s="17"/>
      <c r="N14" s="17">
        <v>2.62470548650988E-2</v>
      </c>
      <c r="O14" s="17">
        <v>3.8126776254636001E-2</v>
      </c>
      <c r="P14" s="17">
        <v>2.4437217007801802E-2</v>
      </c>
      <c r="Q14" s="17">
        <v>2.07243818363907E-2</v>
      </c>
      <c r="R14" s="17"/>
      <c r="S14" s="17">
        <v>0</v>
      </c>
      <c r="T14" s="17">
        <v>0</v>
      </c>
      <c r="U14" s="17">
        <v>4.2523918936339403E-2</v>
      </c>
      <c r="V14" s="17">
        <v>7.7775456925907205E-2</v>
      </c>
      <c r="W14" s="17">
        <v>5.0631905722633701E-2</v>
      </c>
      <c r="X14" s="17">
        <v>3.8462364812846997E-2</v>
      </c>
      <c r="Y14" s="17">
        <v>5.38421210128203E-2</v>
      </c>
      <c r="Z14" s="17">
        <v>0</v>
      </c>
      <c r="AA14" s="17">
        <v>0</v>
      </c>
      <c r="AB14" s="17">
        <v>6.6973280201542904E-2</v>
      </c>
      <c r="AC14" s="17">
        <v>0</v>
      </c>
      <c r="AD14" s="17" t="s">
        <v>131</v>
      </c>
      <c r="AE14" s="17"/>
      <c r="AF14" s="17">
        <v>2.15692028532199E-2</v>
      </c>
      <c r="AG14" s="17">
        <v>5.4908313623067098E-2</v>
      </c>
      <c r="AH14" s="17">
        <v>0</v>
      </c>
      <c r="AI14" s="17">
        <v>0</v>
      </c>
      <c r="AJ14" s="17">
        <v>3.9439924324533401E-2</v>
      </c>
      <c r="AK14" s="17"/>
      <c r="AL14" s="17">
        <v>1.7358507157902402E-2</v>
      </c>
      <c r="AM14" s="17">
        <v>5.73833722517832E-2</v>
      </c>
      <c r="AN14" s="17">
        <v>3.9427675547295697E-2</v>
      </c>
      <c r="AO14" s="17"/>
      <c r="AP14" s="17">
        <v>1.8390308470921001E-2</v>
      </c>
      <c r="AQ14" s="17">
        <v>4.3245026610108199E-2</v>
      </c>
      <c r="AR14" s="17">
        <v>1.400252320278E-2</v>
      </c>
      <c r="AS14" s="17">
        <v>0.100990848327996</v>
      </c>
      <c r="AT14" s="17">
        <v>0</v>
      </c>
      <c r="AU14" s="17"/>
      <c r="AV14" s="17" t="s">
        <v>131</v>
      </c>
      <c r="AW14" s="17">
        <v>0</v>
      </c>
      <c r="AX14" s="17">
        <v>0</v>
      </c>
      <c r="AY14" s="17">
        <v>0</v>
      </c>
      <c r="AZ14" s="17">
        <v>0</v>
      </c>
      <c r="BA14" s="17">
        <v>0</v>
      </c>
      <c r="BB14" s="17">
        <v>0</v>
      </c>
      <c r="BC14" s="17">
        <v>0.16170244073415499</v>
      </c>
      <c r="BD14" s="17">
        <v>5.0901024032659697E-2</v>
      </c>
      <c r="BE14" s="17">
        <v>0.117244594458265</v>
      </c>
      <c r="BF14" s="17">
        <v>0</v>
      </c>
      <c r="BG14" s="17">
        <v>0</v>
      </c>
      <c r="BH14" s="17">
        <v>0</v>
      </c>
      <c r="BI14" s="17">
        <v>0.18762026901529499</v>
      </c>
      <c r="BJ14" s="17">
        <v>0</v>
      </c>
      <c r="BK14" s="17">
        <v>0</v>
      </c>
      <c r="BL14" s="17"/>
      <c r="BM14" s="17">
        <v>2.6948903763805099E-2</v>
      </c>
      <c r="BN14" s="17">
        <v>3.2715703762919997E-2</v>
      </c>
      <c r="BO14" s="17">
        <v>0</v>
      </c>
      <c r="BP14" s="17">
        <v>3.99498591058247E-2</v>
      </c>
      <c r="BQ14" s="17">
        <v>5.9688586080575798E-2</v>
      </c>
      <c r="BR14" s="17">
        <v>0</v>
      </c>
      <c r="BS14" s="17"/>
      <c r="BT14" s="17">
        <v>2.0307569946704799E-2</v>
      </c>
      <c r="BU14" s="17">
        <v>3.5519251905669597E-2</v>
      </c>
      <c r="BV14" s="17"/>
      <c r="BW14" s="17">
        <v>2.16328746875597E-2</v>
      </c>
      <c r="BX14" s="17">
        <v>2.5384466769381799E-2</v>
      </c>
      <c r="BY14" s="17"/>
      <c r="BZ14" s="17">
        <v>3.0576570803962901E-2</v>
      </c>
      <c r="CA14" s="17">
        <v>2.2347048739001701E-2</v>
      </c>
      <c r="CB14" s="17">
        <v>0</v>
      </c>
      <c r="CC14" s="17"/>
      <c r="CD14" s="17">
        <v>2.5343434179693199E-2</v>
      </c>
      <c r="CE14" s="17">
        <v>0.180207946633581</v>
      </c>
      <c r="CF14" s="17">
        <v>0</v>
      </c>
      <c r="CG14" s="17"/>
      <c r="CH14" s="17">
        <v>3.3364913001824301E-2</v>
      </c>
      <c r="CI14" s="17">
        <v>0</v>
      </c>
      <c r="CJ14" s="17">
        <v>0</v>
      </c>
      <c r="CK14" s="17"/>
      <c r="CL14" s="17">
        <v>2.7402502107464598E-2</v>
      </c>
      <c r="CM14" s="17" t="s">
        <v>131</v>
      </c>
      <c r="CN14" s="17"/>
      <c r="CO14" s="17">
        <v>0</v>
      </c>
      <c r="CP14" s="17">
        <v>2.9169960838301201E-2</v>
      </c>
      <c r="CQ14" s="17">
        <v>3.3554119793771098E-2</v>
      </c>
      <c r="CR14" s="17">
        <v>2.35260990224016E-2</v>
      </c>
    </row>
    <row r="15" spans="2:96" ht="30" x14ac:dyDescent="0.25">
      <c r="B15" s="18" t="s">
        <v>266</v>
      </c>
      <c r="C15" s="17">
        <v>4.8971820633950799E-3</v>
      </c>
      <c r="D15" s="17">
        <v>9.5007032252052408E-3</v>
      </c>
      <c r="E15" s="17">
        <v>0</v>
      </c>
      <c r="F15" s="17"/>
      <c r="G15" s="17">
        <v>0</v>
      </c>
      <c r="H15" s="17">
        <v>0</v>
      </c>
      <c r="I15" s="17">
        <v>0</v>
      </c>
      <c r="J15" s="17">
        <v>0</v>
      </c>
      <c r="K15" s="17">
        <v>3.8363852180251498E-2</v>
      </c>
      <c r="L15" s="17">
        <v>0</v>
      </c>
      <c r="M15" s="17"/>
      <c r="N15" s="17">
        <v>0</v>
      </c>
      <c r="O15" s="17">
        <v>0</v>
      </c>
      <c r="P15" s="17">
        <v>0</v>
      </c>
      <c r="Q15" s="17">
        <v>2.2717380618767401E-2</v>
      </c>
      <c r="R15" s="17"/>
      <c r="S15" s="17">
        <v>0</v>
      </c>
      <c r="T15" s="17">
        <v>0</v>
      </c>
      <c r="U15" s="17">
        <v>0</v>
      </c>
      <c r="V15" s="17">
        <v>0</v>
      </c>
      <c r="W15" s="17">
        <v>0</v>
      </c>
      <c r="X15" s="17">
        <v>4.5797766564359597E-2</v>
      </c>
      <c r="Y15" s="17">
        <v>0</v>
      </c>
      <c r="Z15" s="17">
        <v>0</v>
      </c>
      <c r="AA15" s="17">
        <v>0</v>
      </c>
      <c r="AB15" s="17">
        <v>0</v>
      </c>
      <c r="AC15" s="17">
        <v>0</v>
      </c>
      <c r="AD15" s="17" t="s">
        <v>131</v>
      </c>
      <c r="AE15" s="17"/>
      <c r="AF15" s="17">
        <v>1.1960647406905099E-2</v>
      </c>
      <c r="AG15" s="17">
        <v>0</v>
      </c>
      <c r="AH15" s="17">
        <v>0</v>
      </c>
      <c r="AI15" s="17">
        <v>0</v>
      </c>
      <c r="AJ15" s="17">
        <v>0</v>
      </c>
      <c r="AK15" s="17"/>
      <c r="AL15" s="17">
        <v>2.23056560085233E-2</v>
      </c>
      <c r="AM15" s="17">
        <v>0</v>
      </c>
      <c r="AN15" s="17">
        <v>0</v>
      </c>
      <c r="AO15" s="17"/>
      <c r="AP15" s="17">
        <v>0</v>
      </c>
      <c r="AQ15" s="17">
        <v>2.2321093287240301E-2</v>
      </c>
      <c r="AR15" s="17">
        <v>0</v>
      </c>
      <c r="AS15" s="17">
        <v>0</v>
      </c>
      <c r="AT15" s="17">
        <v>0</v>
      </c>
      <c r="AU15" s="17"/>
      <c r="AV15" s="17" t="s">
        <v>131</v>
      </c>
      <c r="AW15" s="17">
        <v>0.13021880284481199</v>
      </c>
      <c r="AX15" s="17">
        <v>0</v>
      </c>
      <c r="AY15" s="17">
        <v>0</v>
      </c>
      <c r="AZ15" s="17">
        <v>0</v>
      </c>
      <c r="BA15" s="17">
        <v>0</v>
      </c>
      <c r="BB15" s="17">
        <v>0</v>
      </c>
      <c r="BC15" s="17">
        <v>0</v>
      </c>
      <c r="BD15" s="17">
        <v>0</v>
      </c>
      <c r="BE15" s="17">
        <v>0</v>
      </c>
      <c r="BF15" s="17">
        <v>0</v>
      </c>
      <c r="BG15" s="17">
        <v>0</v>
      </c>
      <c r="BH15" s="17">
        <v>0</v>
      </c>
      <c r="BI15" s="17">
        <v>0</v>
      </c>
      <c r="BJ15" s="17">
        <v>0</v>
      </c>
      <c r="BK15" s="17">
        <v>0</v>
      </c>
      <c r="BL15" s="17"/>
      <c r="BM15" s="17">
        <v>0</v>
      </c>
      <c r="BN15" s="17">
        <v>1.7542242677173501E-2</v>
      </c>
      <c r="BO15" s="17">
        <v>0</v>
      </c>
      <c r="BP15" s="17">
        <v>0</v>
      </c>
      <c r="BQ15" s="17">
        <v>0</v>
      </c>
      <c r="BR15" s="17">
        <v>0</v>
      </c>
      <c r="BS15" s="17"/>
      <c r="BT15" s="17">
        <v>0</v>
      </c>
      <c r="BU15" s="17">
        <v>9.9900921206500098E-3</v>
      </c>
      <c r="BV15" s="17"/>
      <c r="BW15" s="17">
        <v>0</v>
      </c>
      <c r="BX15" s="17">
        <v>0</v>
      </c>
      <c r="BY15" s="17"/>
      <c r="BZ15" s="17">
        <v>0</v>
      </c>
      <c r="CA15" s="17">
        <v>2.8715924557541999E-2</v>
      </c>
      <c r="CB15" s="17">
        <v>0</v>
      </c>
      <c r="CC15" s="17"/>
      <c r="CD15" s="17">
        <v>0</v>
      </c>
      <c r="CE15" s="17">
        <v>0</v>
      </c>
      <c r="CF15" s="17">
        <v>0</v>
      </c>
      <c r="CG15" s="17"/>
      <c r="CH15" s="17">
        <v>5.9627421196242402E-3</v>
      </c>
      <c r="CI15" s="17">
        <v>0</v>
      </c>
      <c r="CJ15" s="17">
        <v>0</v>
      </c>
      <c r="CK15" s="17"/>
      <c r="CL15" s="17">
        <v>4.8971820633950799E-3</v>
      </c>
      <c r="CM15" s="17" t="s">
        <v>131</v>
      </c>
      <c r="CN15" s="17"/>
      <c r="CO15" s="17">
        <v>0</v>
      </c>
      <c r="CP15" s="17">
        <v>1.14866299793106E-2</v>
      </c>
      <c r="CQ15" s="17">
        <v>0</v>
      </c>
      <c r="CR15" s="17">
        <v>0</v>
      </c>
    </row>
    <row r="16" spans="2:96" x14ac:dyDescent="0.25">
      <c r="B16" s="18" t="s">
        <v>152</v>
      </c>
      <c r="C16" s="19">
        <v>8.7155717435961205E-3</v>
      </c>
      <c r="D16" s="19">
        <v>1.6908511773092098E-2</v>
      </c>
      <c r="E16" s="19">
        <v>0</v>
      </c>
      <c r="F16" s="19"/>
      <c r="G16" s="19">
        <v>0</v>
      </c>
      <c r="H16" s="19">
        <v>0</v>
      </c>
      <c r="I16" s="19">
        <v>0</v>
      </c>
      <c r="J16" s="19">
        <v>2.2002023611875102E-2</v>
      </c>
      <c r="K16" s="19">
        <v>0</v>
      </c>
      <c r="L16" s="19">
        <v>1.4360041408650199E-2</v>
      </c>
      <c r="M16" s="19"/>
      <c r="N16" s="19">
        <v>1.27333580114773E-2</v>
      </c>
      <c r="O16" s="19">
        <v>0</v>
      </c>
      <c r="P16" s="19">
        <v>2.0211940395769401E-2</v>
      </c>
      <c r="Q16" s="19">
        <v>0</v>
      </c>
      <c r="R16" s="19"/>
      <c r="S16" s="19">
        <v>0</v>
      </c>
      <c r="T16" s="19">
        <v>0</v>
      </c>
      <c r="U16" s="19">
        <v>0</v>
      </c>
      <c r="V16" s="19">
        <v>0</v>
      </c>
      <c r="W16" s="19">
        <v>0</v>
      </c>
      <c r="X16" s="19">
        <v>4.2374993906689203E-2</v>
      </c>
      <c r="Y16" s="19">
        <v>0</v>
      </c>
      <c r="Z16" s="19">
        <v>8.5135316199238906E-2</v>
      </c>
      <c r="AA16" s="19">
        <v>0</v>
      </c>
      <c r="AB16" s="19">
        <v>0</v>
      </c>
      <c r="AC16" s="19">
        <v>0</v>
      </c>
      <c r="AD16" s="19" t="s">
        <v>131</v>
      </c>
      <c r="AE16" s="19"/>
      <c r="AF16" s="19">
        <v>0</v>
      </c>
      <c r="AG16" s="19">
        <v>0</v>
      </c>
      <c r="AH16" s="19">
        <v>4.1809400611010801E-2</v>
      </c>
      <c r="AI16" s="19">
        <v>0</v>
      </c>
      <c r="AJ16" s="19">
        <v>4.0001667143978202E-2</v>
      </c>
      <c r="AK16" s="19"/>
      <c r="AL16" s="19">
        <v>0</v>
      </c>
      <c r="AM16" s="19">
        <v>3.3317257959842098E-2</v>
      </c>
      <c r="AN16" s="19">
        <v>0</v>
      </c>
      <c r="AO16" s="19"/>
      <c r="AP16" s="19">
        <v>2.18653780719784E-2</v>
      </c>
      <c r="AQ16" s="19">
        <v>0</v>
      </c>
      <c r="AR16" s="19">
        <v>0</v>
      </c>
      <c r="AS16" s="19">
        <v>4.2297298604777003E-2</v>
      </c>
      <c r="AT16" s="19">
        <v>0</v>
      </c>
      <c r="AU16" s="19"/>
      <c r="AV16" s="19" t="s">
        <v>131</v>
      </c>
      <c r="AW16" s="19">
        <v>0</v>
      </c>
      <c r="AX16" s="19">
        <v>0</v>
      </c>
      <c r="AY16" s="19">
        <v>0</v>
      </c>
      <c r="AZ16" s="19">
        <v>0</v>
      </c>
      <c r="BA16" s="19">
        <v>0</v>
      </c>
      <c r="BB16" s="19">
        <v>0</v>
      </c>
      <c r="BC16" s="19">
        <v>0</v>
      </c>
      <c r="BD16" s="19">
        <v>5.5887531130745301E-2</v>
      </c>
      <c r="BE16" s="19">
        <v>0</v>
      </c>
      <c r="BF16" s="19">
        <v>0</v>
      </c>
      <c r="BG16" s="19">
        <v>0</v>
      </c>
      <c r="BH16" s="19">
        <v>0</v>
      </c>
      <c r="BI16" s="19">
        <v>0</v>
      </c>
      <c r="BJ16" s="19">
        <v>0</v>
      </c>
      <c r="BK16" s="19">
        <v>0</v>
      </c>
      <c r="BL16" s="19"/>
      <c r="BM16" s="19">
        <v>0</v>
      </c>
      <c r="BN16" s="19">
        <v>1.4988939007061801E-2</v>
      </c>
      <c r="BO16" s="19">
        <v>0</v>
      </c>
      <c r="BP16" s="19">
        <v>2.1866050061828901E-2</v>
      </c>
      <c r="BQ16" s="19">
        <v>0</v>
      </c>
      <c r="BR16" s="19">
        <v>0</v>
      </c>
      <c r="BS16" s="19"/>
      <c r="BT16" s="19">
        <v>9.2101804813973908E-3</v>
      </c>
      <c r="BU16" s="19">
        <v>8.5360169863684804E-3</v>
      </c>
      <c r="BV16" s="19"/>
      <c r="BW16" s="19">
        <v>0</v>
      </c>
      <c r="BX16" s="19">
        <v>1.6213426755261901E-2</v>
      </c>
      <c r="BY16" s="19"/>
      <c r="BZ16" s="19">
        <v>1.12961336079829E-2</v>
      </c>
      <c r="CA16" s="19">
        <v>0</v>
      </c>
      <c r="CB16" s="19">
        <v>0</v>
      </c>
      <c r="CC16" s="19"/>
      <c r="CD16" s="19">
        <v>1.21946678956857E-2</v>
      </c>
      <c r="CE16" s="19">
        <v>0</v>
      </c>
      <c r="CF16" s="19">
        <v>0</v>
      </c>
      <c r="CG16" s="19"/>
      <c r="CH16" s="19">
        <v>1.0611961340093399E-2</v>
      </c>
      <c r="CI16" s="19">
        <v>0</v>
      </c>
      <c r="CJ16" s="19">
        <v>0</v>
      </c>
      <c r="CK16" s="19"/>
      <c r="CL16" s="19">
        <v>8.7155717435961205E-3</v>
      </c>
      <c r="CM16" s="19" t="s">
        <v>131</v>
      </c>
      <c r="CN16" s="19"/>
      <c r="CO16" s="19">
        <v>0</v>
      </c>
      <c r="CP16" s="19">
        <v>9.81473117919009E-3</v>
      </c>
      <c r="CQ16" s="19">
        <v>1.44817794824602E-2</v>
      </c>
      <c r="CR16" s="19">
        <v>0</v>
      </c>
    </row>
    <row r="17" spans="2:2" x14ac:dyDescent="0.25">
      <c r="B17" s="16" t="s">
        <v>268</v>
      </c>
    </row>
    <row r="18" spans="2:2" x14ac:dyDescent="0.25">
      <c r="B18" t="s">
        <v>124</v>
      </c>
    </row>
    <row r="19" spans="2:2" x14ac:dyDescent="0.25">
      <c r="B19" t="s">
        <v>125</v>
      </c>
    </row>
    <row r="21" spans="2:2" x14ac:dyDescent="0.25">
      <c r="B21"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CR22"/>
  <sheetViews>
    <sheetView showGridLines="0" workbookViewId="0">
      <pane xSplit="2" topLeftCell="C1" activePane="topRight" state="frozen"/>
      <selection pane="topRight" activeCell="B22" sqref="B22"/>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276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269</v>
      </c>
      <c r="C9" s="17">
        <v>7.3803403166749104E-2</v>
      </c>
      <c r="D9" s="17">
        <v>8.0764798359845694E-2</v>
      </c>
      <c r="E9" s="17">
        <v>6.6221603494805006E-2</v>
      </c>
      <c r="F9" s="17"/>
      <c r="G9" s="17">
        <v>8.3478635694053199E-2</v>
      </c>
      <c r="H9" s="17">
        <v>7.1496650796146199E-2</v>
      </c>
      <c r="I9" s="17">
        <v>7.2124596755630793E-2</v>
      </c>
      <c r="J9" s="17">
        <v>9.2637349385504497E-2</v>
      </c>
      <c r="K9" s="17">
        <v>7.1004971963354604E-2</v>
      </c>
      <c r="L9" s="17">
        <v>5.7126884112554899E-2</v>
      </c>
      <c r="M9" s="17"/>
      <c r="N9" s="17">
        <v>7.2937230025654901E-2</v>
      </c>
      <c r="O9" s="17">
        <v>7.8309184881574304E-2</v>
      </c>
      <c r="P9" s="17">
        <v>7.1049256863655902E-2</v>
      </c>
      <c r="Q9" s="17">
        <v>7.3277903745615797E-2</v>
      </c>
      <c r="R9" s="17"/>
      <c r="S9" s="17">
        <v>5.9637110852927999E-2</v>
      </c>
      <c r="T9" s="17">
        <v>9.5381607727890005E-2</v>
      </c>
      <c r="U9" s="17">
        <v>6.2387881236716902E-2</v>
      </c>
      <c r="V9" s="17">
        <v>7.2824379783965595E-2</v>
      </c>
      <c r="W9" s="17">
        <v>8.1266440963857905E-2</v>
      </c>
      <c r="X9" s="17">
        <v>4.7333065813012401E-2</v>
      </c>
      <c r="Y9" s="17">
        <v>6.4183153176647398E-2</v>
      </c>
      <c r="Z9" s="17">
        <v>8.5531221436841401E-2</v>
      </c>
      <c r="AA9" s="17">
        <v>8.1666672759543396E-2</v>
      </c>
      <c r="AB9" s="17">
        <v>6.2445634557463298E-2</v>
      </c>
      <c r="AC9" s="17">
        <v>0.11216371748159</v>
      </c>
      <c r="AD9" s="17">
        <v>9.2890062049240996E-2</v>
      </c>
      <c r="AE9" s="17"/>
      <c r="AF9" s="17">
        <v>7.2604791040018907E-2</v>
      </c>
      <c r="AG9" s="17">
        <v>8.4301694136287603E-2</v>
      </c>
      <c r="AH9" s="17">
        <v>7.5975533294114606E-2</v>
      </c>
      <c r="AI9" s="17">
        <v>0.210729882628824</v>
      </c>
      <c r="AJ9" s="17">
        <v>5.46207404726895E-2</v>
      </c>
      <c r="AK9" s="17"/>
      <c r="AL9" s="17">
        <v>6.8326874554752601E-2</v>
      </c>
      <c r="AM9" s="17">
        <v>8.7812356207622094E-2</v>
      </c>
      <c r="AN9" s="17">
        <v>9.5224807879417103E-2</v>
      </c>
      <c r="AO9" s="17"/>
      <c r="AP9" s="17">
        <v>6.8250027482687506E-2</v>
      </c>
      <c r="AQ9" s="17">
        <v>7.3782633988053903E-2</v>
      </c>
      <c r="AR9" s="17">
        <v>7.1752131220342394E-2</v>
      </c>
      <c r="AS9" s="17">
        <v>8.9564909063956893E-2</v>
      </c>
      <c r="AT9" s="17">
        <v>0.13553176068353201</v>
      </c>
      <c r="AU9" s="17"/>
      <c r="AV9" s="17">
        <v>0</v>
      </c>
      <c r="AW9" s="17">
        <v>9.9730879326761807E-2</v>
      </c>
      <c r="AX9" s="17">
        <v>5.4557711165663901E-2</v>
      </c>
      <c r="AY9" s="17">
        <v>7.3767251481204804E-2</v>
      </c>
      <c r="AZ9" s="17">
        <v>7.2195365097639005E-2</v>
      </c>
      <c r="BA9" s="17">
        <v>5.7740603349864798E-2</v>
      </c>
      <c r="BB9" s="17">
        <v>8.7169449578894206E-2</v>
      </c>
      <c r="BC9" s="17">
        <v>9.2105406197366999E-2</v>
      </c>
      <c r="BD9" s="17">
        <v>7.8560557374728196E-2</v>
      </c>
      <c r="BE9" s="17">
        <v>5.95012444978094E-2</v>
      </c>
      <c r="BF9" s="17">
        <v>7.4217705424310096E-2</v>
      </c>
      <c r="BG9" s="17">
        <v>7.3772736362677005E-2</v>
      </c>
      <c r="BH9" s="17">
        <v>7.8020499510886507E-2</v>
      </c>
      <c r="BI9" s="17">
        <v>9.5866681557601294E-2</v>
      </c>
      <c r="BJ9" s="17">
        <v>4.96853786489065E-2</v>
      </c>
      <c r="BK9" s="17">
        <v>0.115483786502193</v>
      </c>
      <c r="BL9" s="17"/>
      <c r="BM9" s="17">
        <v>9.71296509619929E-2</v>
      </c>
      <c r="BN9" s="17">
        <v>7.8594937607472298E-2</v>
      </c>
      <c r="BO9" s="17">
        <v>7.7492452183207897E-2</v>
      </c>
      <c r="BP9" s="17">
        <v>5.3544514813078599E-2</v>
      </c>
      <c r="BQ9" s="17">
        <v>5.3882305869021298E-2</v>
      </c>
      <c r="BR9" s="17">
        <v>5.3808109548750198E-2</v>
      </c>
      <c r="BS9" s="17"/>
      <c r="BT9" s="17">
        <v>7.7677502875778598E-2</v>
      </c>
      <c r="BU9" s="17">
        <v>7.0572452389181806E-2</v>
      </c>
      <c r="BV9" s="17"/>
      <c r="BW9" s="17">
        <v>7.8874154976519895E-2</v>
      </c>
      <c r="BX9" s="17">
        <v>6.8348779680824201E-2</v>
      </c>
      <c r="BY9" s="17"/>
      <c r="BZ9" s="17">
        <v>6.4295778473898696E-2</v>
      </c>
      <c r="CA9" s="17">
        <v>9.3828915097660101E-2</v>
      </c>
      <c r="CB9" s="17">
        <v>0.16811830403043501</v>
      </c>
      <c r="CC9" s="17"/>
      <c r="CD9" s="17">
        <v>7.2446508642784097E-2</v>
      </c>
      <c r="CE9" s="17">
        <v>5.3083969136143397E-2</v>
      </c>
      <c r="CF9" s="17">
        <v>7.0247545267480796E-2</v>
      </c>
      <c r="CG9" s="17"/>
      <c r="CH9" s="17">
        <v>7.0070226550722203E-2</v>
      </c>
      <c r="CI9" s="17">
        <v>5.7427160982265503E-2</v>
      </c>
      <c r="CJ9" s="17">
        <v>7.9392757388617494E-2</v>
      </c>
      <c r="CK9" s="17"/>
      <c r="CL9" s="17">
        <v>0.11127486819275299</v>
      </c>
      <c r="CM9" s="17">
        <v>3.7393616793099702E-2</v>
      </c>
      <c r="CN9" s="17"/>
      <c r="CO9" s="17">
        <v>0.13074285664301599</v>
      </c>
      <c r="CP9" s="17">
        <v>6.8324867098175895E-2</v>
      </c>
      <c r="CQ9" s="17">
        <v>6.3199071600555101E-2</v>
      </c>
      <c r="CR9" s="17">
        <v>8.4083880288161397E-2</v>
      </c>
    </row>
    <row r="10" spans="2:96" x14ac:dyDescent="0.25">
      <c r="B10" s="18" t="s">
        <v>270</v>
      </c>
      <c r="C10" s="17">
        <v>0.20570054809676</v>
      </c>
      <c r="D10" s="17">
        <v>0.207575096258969</v>
      </c>
      <c r="E10" s="17">
        <v>0.20393061174335</v>
      </c>
      <c r="F10" s="17"/>
      <c r="G10" s="17">
        <v>0.24237191538618399</v>
      </c>
      <c r="H10" s="17">
        <v>0.26940571787351802</v>
      </c>
      <c r="I10" s="17">
        <v>0.231662373040526</v>
      </c>
      <c r="J10" s="17">
        <v>0.214232225222105</v>
      </c>
      <c r="K10" s="17">
        <v>0.18661472915042401</v>
      </c>
      <c r="L10" s="17">
        <v>0.113957886775402</v>
      </c>
      <c r="M10" s="17"/>
      <c r="N10" s="17">
        <v>0.20058670202621201</v>
      </c>
      <c r="O10" s="17">
        <v>0.244573000163542</v>
      </c>
      <c r="P10" s="17">
        <v>0.22790025619131801</v>
      </c>
      <c r="Q10" s="17">
        <v>0.14686724791872899</v>
      </c>
      <c r="R10" s="17"/>
      <c r="S10" s="17">
        <v>0.25290021153282</v>
      </c>
      <c r="T10" s="17">
        <v>0.226561290368165</v>
      </c>
      <c r="U10" s="17">
        <v>0.24252900709967201</v>
      </c>
      <c r="V10" s="17">
        <v>0.157527920783852</v>
      </c>
      <c r="W10" s="17">
        <v>0.17993535315248699</v>
      </c>
      <c r="X10" s="17">
        <v>0.25339128671706301</v>
      </c>
      <c r="Y10" s="17">
        <v>0.17106933324319901</v>
      </c>
      <c r="Z10" s="17">
        <v>0.19367755745274601</v>
      </c>
      <c r="AA10" s="17">
        <v>0.18896068539484501</v>
      </c>
      <c r="AB10" s="17">
        <v>0.20274629586416701</v>
      </c>
      <c r="AC10" s="17">
        <v>0.17675593284258001</v>
      </c>
      <c r="AD10" s="17">
        <v>8.4921720864437195E-2</v>
      </c>
      <c r="AE10" s="17"/>
      <c r="AF10" s="17">
        <v>0.196626409619824</v>
      </c>
      <c r="AG10" s="17">
        <v>0.274677021871511</v>
      </c>
      <c r="AH10" s="17">
        <v>0.19699331498980999</v>
      </c>
      <c r="AI10" s="17">
        <v>0.13454907963859</v>
      </c>
      <c r="AJ10" s="17">
        <v>0.11389653088724799</v>
      </c>
      <c r="AK10" s="17"/>
      <c r="AL10" s="17">
        <v>0.172362911121382</v>
      </c>
      <c r="AM10" s="17">
        <v>0.24809608617631601</v>
      </c>
      <c r="AN10" s="17">
        <v>0.203415533951737</v>
      </c>
      <c r="AO10" s="17"/>
      <c r="AP10" s="17">
        <v>0.16614122914128199</v>
      </c>
      <c r="AQ10" s="17">
        <v>0.19576415679398801</v>
      </c>
      <c r="AR10" s="17">
        <v>0.22616298143378899</v>
      </c>
      <c r="AS10" s="17">
        <v>0.292029878892336</v>
      </c>
      <c r="AT10" s="17">
        <v>0.229817305081499</v>
      </c>
      <c r="AU10" s="17"/>
      <c r="AV10" s="17">
        <v>0.21570749083600099</v>
      </c>
      <c r="AW10" s="17">
        <v>0.15201584688688999</v>
      </c>
      <c r="AX10" s="17">
        <v>0.15376760339641499</v>
      </c>
      <c r="AY10" s="17">
        <v>0.195770283104476</v>
      </c>
      <c r="AZ10" s="17">
        <v>0.16773338996604001</v>
      </c>
      <c r="BA10" s="17">
        <v>0.21404528400148001</v>
      </c>
      <c r="BB10" s="17">
        <v>0.23417505379501299</v>
      </c>
      <c r="BC10" s="17">
        <v>0.234351949320835</v>
      </c>
      <c r="BD10" s="17">
        <v>0.20167107910818699</v>
      </c>
      <c r="BE10" s="17">
        <v>0.18909434689532101</v>
      </c>
      <c r="BF10" s="17">
        <v>0.251861271498449</v>
      </c>
      <c r="BG10" s="17">
        <v>0.215041432375117</v>
      </c>
      <c r="BH10" s="17">
        <v>0.22221633629676399</v>
      </c>
      <c r="BI10" s="17">
        <v>0.18884963480873801</v>
      </c>
      <c r="BJ10" s="17">
        <v>0.20976137166047401</v>
      </c>
      <c r="BK10" s="17">
        <v>0.29738803144304199</v>
      </c>
      <c r="BL10" s="17"/>
      <c r="BM10" s="17">
        <v>0.249101834927595</v>
      </c>
      <c r="BN10" s="17">
        <v>0.19579651902036299</v>
      </c>
      <c r="BO10" s="17">
        <v>0.19496303529296</v>
      </c>
      <c r="BP10" s="17">
        <v>0.22308377551604699</v>
      </c>
      <c r="BQ10" s="17">
        <v>0.15275496436209901</v>
      </c>
      <c r="BR10" s="17">
        <v>0.14591840892306501</v>
      </c>
      <c r="BS10" s="17"/>
      <c r="BT10" s="17">
        <v>0.21839390011707199</v>
      </c>
      <c r="BU10" s="17">
        <v>0.18164045123016301</v>
      </c>
      <c r="BV10" s="17"/>
      <c r="BW10" s="17">
        <v>0.257438231404787</v>
      </c>
      <c r="BX10" s="17">
        <v>0.180401739236008</v>
      </c>
      <c r="BY10" s="17"/>
      <c r="BZ10" s="17">
        <v>0.204367121016511</v>
      </c>
      <c r="CA10" s="17">
        <v>0.17196398366865001</v>
      </c>
      <c r="CB10" s="17">
        <v>0.30146675393626099</v>
      </c>
      <c r="CC10" s="17"/>
      <c r="CD10" s="17">
        <v>0.216252443159936</v>
      </c>
      <c r="CE10" s="17">
        <v>0.174805838833028</v>
      </c>
      <c r="CF10" s="17">
        <v>0.22230041338506201</v>
      </c>
      <c r="CG10" s="17"/>
      <c r="CH10" s="17">
        <v>0.20825185748274699</v>
      </c>
      <c r="CI10" s="17">
        <v>0.150233496569251</v>
      </c>
      <c r="CJ10" s="17">
        <v>0.21082960443461801</v>
      </c>
      <c r="CK10" s="17"/>
      <c r="CL10" s="17">
        <v>0.262919301816951</v>
      </c>
      <c r="CM10" s="17">
        <v>0.14896604992484999</v>
      </c>
      <c r="CN10" s="17"/>
      <c r="CO10" s="17">
        <v>0.25080258864699201</v>
      </c>
      <c r="CP10" s="17">
        <v>0.20452119291665699</v>
      </c>
      <c r="CQ10" s="17">
        <v>0.196041298878352</v>
      </c>
      <c r="CR10" s="17">
        <v>0.21024681118480501</v>
      </c>
    </row>
    <row r="11" spans="2:96" x14ac:dyDescent="0.25">
      <c r="B11" s="18" t="s">
        <v>126</v>
      </c>
      <c r="C11" s="17">
        <v>0.26357480864345401</v>
      </c>
      <c r="D11" s="17">
        <v>0.29044004993435601</v>
      </c>
      <c r="E11" s="17">
        <v>0.23659590904517999</v>
      </c>
      <c r="F11" s="17"/>
      <c r="G11" s="17">
        <v>0.26012724320691599</v>
      </c>
      <c r="H11" s="17">
        <v>0.28044367601896297</v>
      </c>
      <c r="I11" s="17">
        <v>0.27001442235907303</v>
      </c>
      <c r="J11" s="17">
        <v>0.30564942402647799</v>
      </c>
      <c r="K11" s="17">
        <v>0.25156058187312602</v>
      </c>
      <c r="L11" s="17">
        <v>0.22060430449529</v>
      </c>
      <c r="M11" s="17"/>
      <c r="N11" s="17">
        <v>0.304161184176374</v>
      </c>
      <c r="O11" s="17">
        <v>0.23295614285248001</v>
      </c>
      <c r="P11" s="17">
        <v>0.25531226245257599</v>
      </c>
      <c r="Q11" s="17">
        <v>0.25955619481256897</v>
      </c>
      <c r="R11" s="17"/>
      <c r="S11" s="17">
        <v>0.271564029631432</v>
      </c>
      <c r="T11" s="17">
        <v>0.24805822523159499</v>
      </c>
      <c r="U11" s="17">
        <v>0.205235581175057</v>
      </c>
      <c r="V11" s="17">
        <v>0.26885437077421498</v>
      </c>
      <c r="W11" s="17">
        <v>0.26979860776843301</v>
      </c>
      <c r="X11" s="17">
        <v>0.26667468228560798</v>
      </c>
      <c r="Y11" s="17">
        <v>0.277049676275892</v>
      </c>
      <c r="Z11" s="17">
        <v>0.33276134557725701</v>
      </c>
      <c r="AA11" s="17">
        <v>0.272592177868207</v>
      </c>
      <c r="AB11" s="17">
        <v>0.24851774926624501</v>
      </c>
      <c r="AC11" s="17">
        <v>0.27016231451950601</v>
      </c>
      <c r="AD11" s="17">
        <v>0.28315388744779901</v>
      </c>
      <c r="AE11" s="17"/>
      <c r="AF11" s="17">
        <v>0.26885388888280498</v>
      </c>
      <c r="AG11" s="17">
        <v>0.25065548692362499</v>
      </c>
      <c r="AH11" s="17">
        <v>0.31364653355383598</v>
      </c>
      <c r="AI11" s="17">
        <v>0.20590020657525601</v>
      </c>
      <c r="AJ11" s="17">
        <v>0.291309576026824</v>
      </c>
      <c r="AK11" s="17"/>
      <c r="AL11" s="17">
        <v>0.28719779036577803</v>
      </c>
      <c r="AM11" s="17">
        <v>0.26178865721141498</v>
      </c>
      <c r="AN11" s="17">
        <v>0.26920944863819202</v>
      </c>
      <c r="AO11" s="17"/>
      <c r="AP11" s="17">
        <v>0.231744825891886</v>
      </c>
      <c r="AQ11" s="17">
        <v>0.27676416271097498</v>
      </c>
      <c r="AR11" s="17">
        <v>0.30503687331583901</v>
      </c>
      <c r="AS11" s="17">
        <v>0.22323696914458899</v>
      </c>
      <c r="AT11" s="17">
        <v>0.33486849776891803</v>
      </c>
      <c r="AU11" s="17"/>
      <c r="AV11" s="17">
        <v>0</v>
      </c>
      <c r="AW11" s="17">
        <v>0.31366370703663399</v>
      </c>
      <c r="AX11" s="17">
        <v>0.25425237675581303</v>
      </c>
      <c r="AY11" s="17">
        <v>0.28648313792303498</v>
      </c>
      <c r="AZ11" s="17">
        <v>0.25862868409298501</v>
      </c>
      <c r="BA11" s="17">
        <v>0.25762310742843603</v>
      </c>
      <c r="BB11" s="17">
        <v>0.18886206102481001</v>
      </c>
      <c r="BC11" s="17">
        <v>0.234542333382944</v>
      </c>
      <c r="BD11" s="17">
        <v>0.33651118337769598</v>
      </c>
      <c r="BE11" s="17">
        <v>0.28519173350035498</v>
      </c>
      <c r="BF11" s="17">
        <v>0.27216602719585498</v>
      </c>
      <c r="BG11" s="17">
        <v>0.33819366387662902</v>
      </c>
      <c r="BH11" s="17">
        <v>0.26053626044267097</v>
      </c>
      <c r="BI11" s="17">
        <v>0.30550455493384898</v>
      </c>
      <c r="BJ11" s="17">
        <v>0.237125637409176</v>
      </c>
      <c r="BK11" s="17">
        <v>0.26510979747355101</v>
      </c>
      <c r="BL11" s="17"/>
      <c r="BM11" s="17">
        <v>0.25396257731356597</v>
      </c>
      <c r="BN11" s="17">
        <v>0.27072275226892401</v>
      </c>
      <c r="BO11" s="17">
        <v>0.22308472273694299</v>
      </c>
      <c r="BP11" s="17">
        <v>0.28962029813731599</v>
      </c>
      <c r="BQ11" s="17">
        <v>0.29339261076400502</v>
      </c>
      <c r="BR11" s="17">
        <v>0.22127916567380501</v>
      </c>
      <c r="BS11" s="17"/>
      <c r="BT11" s="17">
        <v>0.26407859406885797</v>
      </c>
      <c r="BU11" s="17">
        <v>0.26330445346734099</v>
      </c>
      <c r="BV11" s="17"/>
      <c r="BW11" s="17">
        <v>0.23932008862474199</v>
      </c>
      <c r="BX11" s="17">
        <v>0.29006029629976698</v>
      </c>
      <c r="BY11" s="17"/>
      <c r="BZ11" s="17">
        <v>0.26438963277043598</v>
      </c>
      <c r="CA11" s="17">
        <v>0.28066999626094802</v>
      </c>
      <c r="CB11" s="17">
        <v>0.20689495838810301</v>
      </c>
      <c r="CC11" s="17"/>
      <c r="CD11" s="17">
        <v>0.25395202208395601</v>
      </c>
      <c r="CE11" s="17">
        <v>0.29040806193990598</v>
      </c>
      <c r="CF11" s="17">
        <v>0.315435309310099</v>
      </c>
      <c r="CG11" s="17"/>
      <c r="CH11" s="17">
        <v>0.26250340858750298</v>
      </c>
      <c r="CI11" s="17">
        <v>0.24385570465553</v>
      </c>
      <c r="CJ11" s="17">
        <v>0.34822205257896899</v>
      </c>
      <c r="CK11" s="17"/>
      <c r="CL11" s="17">
        <v>0.24508645087306999</v>
      </c>
      <c r="CM11" s="17">
        <v>0.28135898418344701</v>
      </c>
      <c r="CN11" s="17"/>
      <c r="CO11" s="17">
        <v>0.22498977301045001</v>
      </c>
      <c r="CP11" s="17">
        <v>0.26133711370677498</v>
      </c>
      <c r="CQ11" s="17">
        <v>0.27299677831642699</v>
      </c>
      <c r="CR11" s="17">
        <v>0.26364360502877099</v>
      </c>
    </row>
    <row r="12" spans="2:96" x14ac:dyDescent="0.25">
      <c r="B12" s="18" t="s">
        <v>271</v>
      </c>
      <c r="C12" s="17">
        <v>0.19728721429774901</v>
      </c>
      <c r="D12" s="17">
        <v>0.19044303122019399</v>
      </c>
      <c r="E12" s="17">
        <v>0.20505150866572699</v>
      </c>
      <c r="F12" s="17"/>
      <c r="G12" s="17">
        <v>0.23403763621337401</v>
      </c>
      <c r="H12" s="17">
        <v>0.16299668320417199</v>
      </c>
      <c r="I12" s="17">
        <v>0.21396694420366499</v>
      </c>
      <c r="J12" s="17">
        <v>0.158830599241159</v>
      </c>
      <c r="K12" s="17">
        <v>0.19176273233802599</v>
      </c>
      <c r="L12" s="17">
        <v>0.22234788746823</v>
      </c>
      <c r="M12" s="17"/>
      <c r="N12" s="17">
        <v>0.21442271416474401</v>
      </c>
      <c r="O12" s="17">
        <v>0.19953333772631501</v>
      </c>
      <c r="P12" s="17">
        <v>0.189257706732222</v>
      </c>
      <c r="Q12" s="17">
        <v>0.18567194448669599</v>
      </c>
      <c r="R12" s="17"/>
      <c r="S12" s="17">
        <v>0.19413637016868701</v>
      </c>
      <c r="T12" s="17">
        <v>0.153798792729437</v>
      </c>
      <c r="U12" s="17">
        <v>0.207940208050687</v>
      </c>
      <c r="V12" s="17">
        <v>0.22566503741992799</v>
      </c>
      <c r="W12" s="17">
        <v>0.207469525427874</v>
      </c>
      <c r="X12" s="17">
        <v>0.18403333560129401</v>
      </c>
      <c r="Y12" s="17">
        <v>0.207614769347817</v>
      </c>
      <c r="Z12" s="17">
        <v>0.19623646954684701</v>
      </c>
      <c r="AA12" s="17">
        <v>0.21476993391771901</v>
      </c>
      <c r="AB12" s="17">
        <v>0.22358985772678699</v>
      </c>
      <c r="AC12" s="17">
        <v>0.14488964059336901</v>
      </c>
      <c r="AD12" s="17">
        <v>0.22170041494718201</v>
      </c>
      <c r="AE12" s="17"/>
      <c r="AF12" s="17">
        <v>0.19479712154763601</v>
      </c>
      <c r="AG12" s="17">
        <v>0.15679292799620501</v>
      </c>
      <c r="AH12" s="17">
        <v>0.23152314653061501</v>
      </c>
      <c r="AI12" s="17">
        <v>0.23807727749954199</v>
      </c>
      <c r="AJ12" s="17">
        <v>0.23880151446016801</v>
      </c>
      <c r="AK12" s="17"/>
      <c r="AL12" s="17">
        <v>0.21808131760046201</v>
      </c>
      <c r="AM12" s="17">
        <v>0.17401620898518599</v>
      </c>
      <c r="AN12" s="17">
        <v>0.245760950617748</v>
      </c>
      <c r="AO12" s="17"/>
      <c r="AP12" s="17">
        <v>0.22935382508635599</v>
      </c>
      <c r="AQ12" s="17">
        <v>0.18373472485228701</v>
      </c>
      <c r="AR12" s="17">
        <v>0.18374158571704799</v>
      </c>
      <c r="AS12" s="17">
        <v>0.21269437409205</v>
      </c>
      <c r="AT12" s="17">
        <v>0.123164733528312</v>
      </c>
      <c r="AU12" s="17"/>
      <c r="AV12" s="17">
        <v>0.152769603320837</v>
      </c>
      <c r="AW12" s="17">
        <v>0.145312195710989</v>
      </c>
      <c r="AX12" s="17">
        <v>0.25276562749630499</v>
      </c>
      <c r="AY12" s="17">
        <v>0.195854832145784</v>
      </c>
      <c r="AZ12" s="17">
        <v>0.16533521481695099</v>
      </c>
      <c r="BA12" s="17">
        <v>0.17526152406342399</v>
      </c>
      <c r="BB12" s="17">
        <v>0.21731057012126301</v>
      </c>
      <c r="BC12" s="17">
        <v>0.21095329024895099</v>
      </c>
      <c r="BD12" s="17">
        <v>0.16708089723274</v>
      </c>
      <c r="BE12" s="17">
        <v>0.27948594200346399</v>
      </c>
      <c r="BF12" s="17">
        <v>0.13900255101991499</v>
      </c>
      <c r="BG12" s="17">
        <v>0.19157257867646599</v>
      </c>
      <c r="BH12" s="17">
        <v>0.24274466706307199</v>
      </c>
      <c r="BI12" s="17">
        <v>0.23741939134550599</v>
      </c>
      <c r="BJ12" s="17">
        <v>0.30443282860173598</v>
      </c>
      <c r="BK12" s="17">
        <v>0.176126379848768</v>
      </c>
      <c r="BL12" s="17"/>
      <c r="BM12" s="17">
        <v>0.18059771977204001</v>
      </c>
      <c r="BN12" s="17">
        <v>0.201593641322275</v>
      </c>
      <c r="BO12" s="17">
        <v>0.19705910346626501</v>
      </c>
      <c r="BP12" s="17">
        <v>0.18276409432431001</v>
      </c>
      <c r="BQ12" s="17">
        <v>0.21093883318905601</v>
      </c>
      <c r="BR12" s="17">
        <v>0.268127766501011</v>
      </c>
      <c r="BS12" s="17"/>
      <c r="BT12" s="17">
        <v>0.19861894035072999</v>
      </c>
      <c r="BU12" s="17">
        <v>0.19904883508450499</v>
      </c>
      <c r="BV12" s="17"/>
      <c r="BW12" s="17">
        <v>0.200205610705256</v>
      </c>
      <c r="BX12" s="17">
        <v>0.20291712805411899</v>
      </c>
      <c r="BY12" s="17"/>
      <c r="BZ12" s="17">
        <v>0.198436377261971</v>
      </c>
      <c r="CA12" s="17">
        <v>0.18524125755985699</v>
      </c>
      <c r="CB12" s="17">
        <v>0.21102612402625601</v>
      </c>
      <c r="CC12" s="17"/>
      <c r="CD12" s="17">
        <v>0.198807990562409</v>
      </c>
      <c r="CE12" s="17">
        <v>0.207158450701137</v>
      </c>
      <c r="CF12" s="17">
        <v>0.17394833232537699</v>
      </c>
      <c r="CG12" s="17"/>
      <c r="CH12" s="17">
        <v>0.191911382222403</v>
      </c>
      <c r="CI12" s="17">
        <v>0.24668999297775199</v>
      </c>
      <c r="CJ12" s="17">
        <v>0.15257686076795399</v>
      </c>
      <c r="CK12" s="17"/>
      <c r="CL12" s="17">
        <v>0.16879411144016901</v>
      </c>
      <c r="CM12" s="17">
        <v>0.22855792397243099</v>
      </c>
      <c r="CN12" s="17"/>
      <c r="CO12" s="17">
        <v>0.193047854625261</v>
      </c>
      <c r="CP12" s="17">
        <v>0.212441974033382</v>
      </c>
      <c r="CQ12" s="17">
        <v>0.19342828609617299</v>
      </c>
      <c r="CR12" s="17">
        <v>0.17735350674941799</v>
      </c>
    </row>
    <row r="13" spans="2:96" x14ac:dyDescent="0.25">
      <c r="B13" s="18" t="s">
        <v>272</v>
      </c>
      <c r="C13" s="17">
        <v>0.14496355255778701</v>
      </c>
      <c r="D13" s="17">
        <v>0.12764245697599</v>
      </c>
      <c r="E13" s="17">
        <v>0.16270399947359701</v>
      </c>
      <c r="F13" s="17"/>
      <c r="G13" s="17">
        <v>0.14745938008749701</v>
      </c>
      <c r="H13" s="17">
        <v>0.120349436190818</v>
      </c>
      <c r="I13" s="17">
        <v>0.11650596222517801</v>
      </c>
      <c r="J13" s="17">
        <v>9.2333445072859593E-2</v>
      </c>
      <c r="K13" s="17">
        <v>0.14767070043303801</v>
      </c>
      <c r="L13" s="17">
        <v>0.22768670470581101</v>
      </c>
      <c r="M13" s="17"/>
      <c r="N13" s="17">
        <v>0.12325863078760101</v>
      </c>
      <c r="O13" s="17">
        <v>0.13920460440386501</v>
      </c>
      <c r="P13" s="17">
        <v>0.13460799124001699</v>
      </c>
      <c r="Q13" s="17">
        <v>0.18301775906670001</v>
      </c>
      <c r="R13" s="17"/>
      <c r="S13" s="17">
        <v>0.13949337810131501</v>
      </c>
      <c r="T13" s="17">
        <v>0.128032118944755</v>
      </c>
      <c r="U13" s="17">
        <v>0.12607149070274701</v>
      </c>
      <c r="V13" s="17">
        <v>0.18458863024271199</v>
      </c>
      <c r="W13" s="17">
        <v>0.151362687081773</v>
      </c>
      <c r="X13" s="17">
        <v>0.145024454346908</v>
      </c>
      <c r="Y13" s="17">
        <v>0.15803313882423201</v>
      </c>
      <c r="Z13" s="17">
        <v>9.3846223666146797E-2</v>
      </c>
      <c r="AA13" s="17">
        <v>0.15460120787156001</v>
      </c>
      <c r="AB13" s="17">
        <v>0.107563487384297</v>
      </c>
      <c r="AC13" s="17">
        <v>0.17168708157096099</v>
      </c>
      <c r="AD13" s="17">
        <v>0.22564920973335501</v>
      </c>
      <c r="AE13" s="17"/>
      <c r="AF13" s="17">
        <v>0.14929068769023701</v>
      </c>
      <c r="AG13" s="17">
        <v>0.13005492539881899</v>
      </c>
      <c r="AH13" s="17">
        <v>7.6043263959560306E-2</v>
      </c>
      <c r="AI13" s="17">
        <v>0.104870068320451</v>
      </c>
      <c r="AJ13" s="17">
        <v>0.18403814132109</v>
      </c>
      <c r="AK13" s="17"/>
      <c r="AL13" s="17">
        <v>0.173092338471146</v>
      </c>
      <c r="AM13" s="17">
        <v>0.127195438524042</v>
      </c>
      <c r="AN13" s="17">
        <v>7.8714569864968595E-2</v>
      </c>
      <c r="AO13" s="17"/>
      <c r="AP13" s="17">
        <v>0.17058533103222601</v>
      </c>
      <c r="AQ13" s="17">
        <v>0.15050397170465399</v>
      </c>
      <c r="AR13" s="17">
        <v>0.127476044180895</v>
      </c>
      <c r="AS13" s="17">
        <v>9.9626625111507494E-2</v>
      </c>
      <c r="AT13" s="17">
        <v>0.117111770102725</v>
      </c>
      <c r="AU13" s="17"/>
      <c r="AV13" s="17">
        <v>0.29675421951939701</v>
      </c>
      <c r="AW13" s="17">
        <v>0.18775917076950699</v>
      </c>
      <c r="AX13" s="17">
        <v>0.17034086315595001</v>
      </c>
      <c r="AY13" s="17">
        <v>0.14735714581327</v>
      </c>
      <c r="AZ13" s="17">
        <v>0.206146386353113</v>
      </c>
      <c r="BA13" s="17">
        <v>0.184474843431334</v>
      </c>
      <c r="BB13" s="17">
        <v>0.127340703523733</v>
      </c>
      <c r="BC13" s="17">
        <v>0.139099908698606</v>
      </c>
      <c r="BD13" s="17">
        <v>0.12535608510764801</v>
      </c>
      <c r="BE13" s="17">
        <v>7.7877190017030903E-2</v>
      </c>
      <c r="BF13" s="17">
        <v>0.15429018923191901</v>
      </c>
      <c r="BG13" s="17">
        <v>0.117985821665043</v>
      </c>
      <c r="BH13" s="17">
        <v>9.0343206590836195E-2</v>
      </c>
      <c r="BI13" s="17">
        <v>9.7327822418393897E-2</v>
      </c>
      <c r="BJ13" s="17">
        <v>4.2307415732658303E-2</v>
      </c>
      <c r="BK13" s="17">
        <v>0.119492828367655</v>
      </c>
      <c r="BL13" s="17"/>
      <c r="BM13" s="17">
        <v>0.13165671856282901</v>
      </c>
      <c r="BN13" s="17">
        <v>0.129344796458461</v>
      </c>
      <c r="BO13" s="17">
        <v>0.16715375340534699</v>
      </c>
      <c r="BP13" s="17">
        <v>0.15272253511682099</v>
      </c>
      <c r="BQ13" s="17">
        <v>0.14966750057466299</v>
      </c>
      <c r="BR13" s="17">
        <v>0.187434825736533</v>
      </c>
      <c r="BS13" s="17"/>
      <c r="BT13" s="17">
        <v>0.13960513031194399</v>
      </c>
      <c r="BU13" s="17">
        <v>0.15693808188799699</v>
      </c>
      <c r="BV13" s="17"/>
      <c r="BW13" s="17">
        <v>0.137556123221932</v>
      </c>
      <c r="BX13" s="17">
        <v>0.116848704425578</v>
      </c>
      <c r="BY13" s="17"/>
      <c r="BZ13" s="17">
        <v>0.143450596925388</v>
      </c>
      <c r="CA13" s="17">
        <v>0.17834704448352101</v>
      </c>
      <c r="CB13" s="17">
        <v>9.0407153623500894E-2</v>
      </c>
      <c r="CC13" s="17"/>
      <c r="CD13" s="17">
        <v>0.13295831648713</v>
      </c>
      <c r="CE13" s="17">
        <v>0.190953678767527</v>
      </c>
      <c r="CF13" s="17">
        <v>0.13110782672301799</v>
      </c>
      <c r="CG13" s="17"/>
      <c r="CH13" s="17">
        <v>0.14226323878750499</v>
      </c>
      <c r="CI13" s="17">
        <v>0.20286919418191801</v>
      </c>
      <c r="CJ13" s="17">
        <v>0.14379985476304899</v>
      </c>
      <c r="CK13" s="17"/>
      <c r="CL13" s="17">
        <v>8.7172357802143205E-2</v>
      </c>
      <c r="CM13" s="17">
        <v>0.21090273795565501</v>
      </c>
      <c r="CN13" s="17"/>
      <c r="CO13" s="17">
        <v>0.153004804523377</v>
      </c>
      <c r="CP13" s="17">
        <v>0.13652124040566299</v>
      </c>
      <c r="CQ13" s="17">
        <v>0.15065360468391301</v>
      </c>
      <c r="CR13" s="17">
        <v>0.14713098435122701</v>
      </c>
    </row>
    <row r="14" spans="2:96" x14ac:dyDescent="0.25">
      <c r="B14" s="18" t="s">
        <v>175</v>
      </c>
      <c r="C14" s="17">
        <v>0.1146704732375</v>
      </c>
      <c r="D14" s="17">
        <v>0.103134567250645</v>
      </c>
      <c r="E14" s="17">
        <v>0.12549636757734201</v>
      </c>
      <c r="F14" s="17"/>
      <c r="G14" s="17">
        <v>3.2525189411974999E-2</v>
      </c>
      <c r="H14" s="17">
        <v>9.5307835916383796E-2</v>
      </c>
      <c r="I14" s="17">
        <v>9.5725701415927303E-2</v>
      </c>
      <c r="J14" s="17">
        <v>0.13631695705189401</v>
      </c>
      <c r="K14" s="17">
        <v>0.15138628424203099</v>
      </c>
      <c r="L14" s="17">
        <v>0.158276332442711</v>
      </c>
      <c r="M14" s="17"/>
      <c r="N14" s="17">
        <v>8.4633538819413795E-2</v>
      </c>
      <c r="O14" s="17">
        <v>0.105423729972223</v>
      </c>
      <c r="P14" s="17">
        <v>0.12187252652021199</v>
      </c>
      <c r="Q14" s="17">
        <v>0.15160894996968999</v>
      </c>
      <c r="R14" s="17"/>
      <c r="S14" s="17">
        <v>8.2268899712818103E-2</v>
      </c>
      <c r="T14" s="17">
        <v>0.14816796499815801</v>
      </c>
      <c r="U14" s="17">
        <v>0.155835831735121</v>
      </c>
      <c r="V14" s="17">
        <v>9.0539660995327204E-2</v>
      </c>
      <c r="W14" s="17">
        <v>0.110167385605576</v>
      </c>
      <c r="X14" s="17">
        <v>0.103543175236115</v>
      </c>
      <c r="Y14" s="17">
        <v>0.12204992913221099</v>
      </c>
      <c r="Z14" s="17">
        <v>9.7947182320161905E-2</v>
      </c>
      <c r="AA14" s="17">
        <v>8.7409322188125804E-2</v>
      </c>
      <c r="AB14" s="17">
        <v>0.155136975201041</v>
      </c>
      <c r="AC14" s="17">
        <v>0.124341312991995</v>
      </c>
      <c r="AD14" s="17">
        <v>9.1684704957986404E-2</v>
      </c>
      <c r="AE14" s="17"/>
      <c r="AF14" s="17">
        <v>0.11782710121947799</v>
      </c>
      <c r="AG14" s="17">
        <v>0.10351794367355301</v>
      </c>
      <c r="AH14" s="17">
        <v>0.105818207672064</v>
      </c>
      <c r="AI14" s="17">
        <v>0.105873485337336</v>
      </c>
      <c r="AJ14" s="17">
        <v>0.11733349683198099</v>
      </c>
      <c r="AK14" s="17"/>
      <c r="AL14" s="17">
        <v>8.0938767886478899E-2</v>
      </c>
      <c r="AM14" s="17">
        <v>0.101091252895418</v>
      </c>
      <c r="AN14" s="17">
        <v>0.10767468904793701</v>
      </c>
      <c r="AO14" s="17"/>
      <c r="AP14" s="17">
        <v>0.133924761365563</v>
      </c>
      <c r="AQ14" s="17">
        <v>0.119450349950041</v>
      </c>
      <c r="AR14" s="17">
        <v>8.5830384132087004E-2</v>
      </c>
      <c r="AS14" s="17">
        <v>8.2847243695560902E-2</v>
      </c>
      <c r="AT14" s="17">
        <v>5.95059328350135E-2</v>
      </c>
      <c r="AU14" s="17"/>
      <c r="AV14" s="17">
        <v>0.334768686323765</v>
      </c>
      <c r="AW14" s="17">
        <v>0.101518200269219</v>
      </c>
      <c r="AX14" s="17">
        <v>0.11431581802985299</v>
      </c>
      <c r="AY14" s="17">
        <v>0.10076734953223</v>
      </c>
      <c r="AZ14" s="17">
        <v>0.12996095967327201</v>
      </c>
      <c r="BA14" s="17">
        <v>0.110854637725461</v>
      </c>
      <c r="BB14" s="17">
        <v>0.14514216195628599</v>
      </c>
      <c r="BC14" s="17">
        <v>8.8947112151296595E-2</v>
      </c>
      <c r="BD14" s="17">
        <v>9.0820197798999705E-2</v>
      </c>
      <c r="BE14" s="17">
        <v>0.10884954308602</v>
      </c>
      <c r="BF14" s="17">
        <v>0.108462255629552</v>
      </c>
      <c r="BG14" s="17">
        <v>6.3433767044068001E-2</v>
      </c>
      <c r="BH14" s="17">
        <v>0.10613903009577</v>
      </c>
      <c r="BI14" s="17">
        <v>7.50319149359122E-2</v>
      </c>
      <c r="BJ14" s="17">
        <v>0.15668736794704999</v>
      </c>
      <c r="BK14" s="17">
        <v>2.6399176364790999E-2</v>
      </c>
      <c r="BL14" s="17"/>
      <c r="BM14" s="17">
        <v>8.7551498461977198E-2</v>
      </c>
      <c r="BN14" s="17">
        <v>0.12394735332250501</v>
      </c>
      <c r="BO14" s="17">
        <v>0.14024693291527801</v>
      </c>
      <c r="BP14" s="17">
        <v>9.8264782092426797E-2</v>
      </c>
      <c r="BQ14" s="17">
        <v>0.139363785241156</v>
      </c>
      <c r="BR14" s="17">
        <v>0.12343172361683601</v>
      </c>
      <c r="BS14" s="17"/>
      <c r="BT14" s="17">
        <v>0.101625932275617</v>
      </c>
      <c r="BU14" s="17">
        <v>0.12849572594081199</v>
      </c>
      <c r="BV14" s="17"/>
      <c r="BW14" s="17">
        <v>8.6605791066762597E-2</v>
      </c>
      <c r="BX14" s="17">
        <v>0.14142335230370401</v>
      </c>
      <c r="BY14" s="17"/>
      <c r="BZ14" s="17">
        <v>0.12506049355179599</v>
      </c>
      <c r="CA14" s="17">
        <v>8.9948802929364996E-2</v>
      </c>
      <c r="CB14" s="17">
        <v>2.2086705995443899E-2</v>
      </c>
      <c r="CC14" s="17"/>
      <c r="CD14" s="17">
        <v>0.12558271906378499</v>
      </c>
      <c r="CE14" s="17">
        <v>8.3590000622258798E-2</v>
      </c>
      <c r="CF14" s="17">
        <v>8.6960572988963106E-2</v>
      </c>
      <c r="CG14" s="17"/>
      <c r="CH14" s="17">
        <v>0.12499988636912</v>
      </c>
      <c r="CI14" s="17">
        <v>9.89244506332842E-2</v>
      </c>
      <c r="CJ14" s="17">
        <v>6.5178870066792294E-2</v>
      </c>
      <c r="CK14" s="17"/>
      <c r="CL14" s="17">
        <v>0.124752909874914</v>
      </c>
      <c r="CM14" s="17">
        <v>9.28206871705166E-2</v>
      </c>
      <c r="CN14" s="17"/>
      <c r="CO14" s="17">
        <v>4.7412122550902498E-2</v>
      </c>
      <c r="CP14" s="17">
        <v>0.116853611839348</v>
      </c>
      <c r="CQ14" s="17">
        <v>0.123680960424581</v>
      </c>
      <c r="CR14" s="17">
        <v>0.117541212397618</v>
      </c>
    </row>
    <row r="15" spans="2:96" x14ac:dyDescent="0.25">
      <c r="B15" s="18" t="s">
        <v>273</v>
      </c>
      <c r="C15" s="20">
        <v>0.27950395126351002</v>
      </c>
      <c r="D15" s="20">
        <v>0.28833989461881498</v>
      </c>
      <c r="E15" s="20">
        <v>0.27015221523815502</v>
      </c>
      <c r="F15" s="20"/>
      <c r="G15" s="20">
        <v>0.32585055108023703</v>
      </c>
      <c r="H15" s="20">
        <v>0.340902368669664</v>
      </c>
      <c r="I15" s="20">
        <v>0.30378696979615599</v>
      </c>
      <c r="J15" s="20">
        <v>0.306869574607609</v>
      </c>
      <c r="K15" s="20">
        <v>0.25761970111377902</v>
      </c>
      <c r="L15" s="20">
        <v>0.17108477088795701</v>
      </c>
      <c r="M15" s="20"/>
      <c r="N15" s="20">
        <v>0.27352393205186698</v>
      </c>
      <c r="O15" s="20">
        <v>0.32288218504511601</v>
      </c>
      <c r="P15" s="20">
        <v>0.29894951305497403</v>
      </c>
      <c r="Q15" s="20">
        <v>0.22014515166434501</v>
      </c>
      <c r="R15" s="20"/>
      <c r="S15" s="20">
        <v>0.312537322385748</v>
      </c>
      <c r="T15" s="20">
        <v>0.32194289809605497</v>
      </c>
      <c r="U15" s="20">
        <v>0.30491688833638902</v>
      </c>
      <c r="V15" s="20">
        <v>0.230352300567818</v>
      </c>
      <c r="W15" s="20">
        <v>0.26120179411634498</v>
      </c>
      <c r="X15" s="20">
        <v>0.30072435253007501</v>
      </c>
      <c r="Y15" s="20">
        <v>0.235252486419847</v>
      </c>
      <c r="Z15" s="20">
        <v>0.27920877888958801</v>
      </c>
      <c r="AA15" s="20">
        <v>0.27062735815438799</v>
      </c>
      <c r="AB15" s="20">
        <v>0.26519193042162997</v>
      </c>
      <c r="AC15" s="20">
        <v>0.288919650324169</v>
      </c>
      <c r="AD15" s="20">
        <v>0.177811782913678</v>
      </c>
      <c r="AE15" s="20"/>
      <c r="AF15" s="20">
        <v>0.26923120065984302</v>
      </c>
      <c r="AG15" s="20">
        <v>0.35897871600779802</v>
      </c>
      <c r="AH15" s="20">
        <v>0.27296884828392498</v>
      </c>
      <c r="AI15" s="20">
        <v>0.345278962267414</v>
      </c>
      <c r="AJ15" s="20">
        <v>0.16851727135993699</v>
      </c>
      <c r="AK15" s="20"/>
      <c r="AL15" s="20">
        <v>0.240689785676135</v>
      </c>
      <c r="AM15" s="20">
        <v>0.33590844238393802</v>
      </c>
      <c r="AN15" s="20">
        <v>0.29864034183115401</v>
      </c>
      <c r="AO15" s="20"/>
      <c r="AP15" s="20">
        <v>0.23439125662396901</v>
      </c>
      <c r="AQ15" s="20">
        <v>0.26954679078204202</v>
      </c>
      <c r="AR15" s="20">
        <v>0.29791511265413101</v>
      </c>
      <c r="AS15" s="20">
        <v>0.38159478795629198</v>
      </c>
      <c r="AT15" s="20">
        <v>0.36534906576503101</v>
      </c>
      <c r="AU15" s="20"/>
      <c r="AV15" s="20">
        <v>0.21570749083600099</v>
      </c>
      <c r="AW15" s="20">
        <v>0.25174672621365202</v>
      </c>
      <c r="AX15" s="20">
        <v>0.20832531456207901</v>
      </c>
      <c r="AY15" s="20">
        <v>0.26953753458568103</v>
      </c>
      <c r="AZ15" s="20">
        <v>0.239928755063679</v>
      </c>
      <c r="BA15" s="20">
        <v>0.27178588735134401</v>
      </c>
      <c r="BB15" s="20">
        <v>0.32134450337390802</v>
      </c>
      <c r="BC15" s="20">
        <v>0.32645735551820199</v>
      </c>
      <c r="BD15" s="20">
        <v>0.28023163648291499</v>
      </c>
      <c r="BE15" s="20">
        <v>0.24859559139313001</v>
      </c>
      <c r="BF15" s="20">
        <v>0.326078976922759</v>
      </c>
      <c r="BG15" s="20">
        <v>0.28881416873779397</v>
      </c>
      <c r="BH15" s="20">
        <v>0.30023683580765098</v>
      </c>
      <c r="BI15" s="20">
        <v>0.28471631636633898</v>
      </c>
      <c r="BJ15" s="20">
        <v>0.25944675030938003</v>
      </c>
      <c r="BK15" s="20">
        <v>0.41287181794523498</v>
      </c>
      <c r="BL15" s="20"/>
      <c r="BM15" s="20">
        <v>0.34623148588958802</v>
      </c>
      <c r="BN15" s="20">
        <v>0.27439145662783598</v>
      </c>
      <c r="BO15" s="20">
        <v>0.27245548747616799</v>
      </c>
      <c r="BP15" s="20">
        <v>0.276628290329125</v>
      </c>
      <c r="BQ15" s="20">
        <v>0.20663727023112</v>
      </c>
      <c r="BR15" s="20">
        <v>0.199726518471815</v>
      </c>
      <c r="BS15" s="20"/>
      <c r="BT15" s="20">
        <v>0.29607140299285001</v>
      </c>
      <c r="BU15" s="20">
        <v>0.25221290361934501</v>
      </c>
      <c r="BV15" s="20"/>
      <c r="BW15" s="20">
        <v>0.336312386381307</v>
      </c>
      <c r="BX15" s="20">
        <v>0.248750518916832</v>
      </c>
      <c r="BY15" s="20"/>
      <c r="BZ15" s="20">
        <v>0.26866289949041</v>
      </c>
      <c r="CA15" s="20">
        <v>0.26579289876631002</v>
      </c>
      <c r="CB15" s="20">
        <v>0.46958505796669597</v>
      </c>
      <c r="CC15" s="20"/>
      <c r="CD15" s="20">
        <v>0.28869895180271998</v>
      </c>
      <c r="CE15" s="20">
        <v>0.22788980796917099</v>
      </c>
      <c r="CF15" s="20">
        <v>0.29254795865254202</v>
      </c>
      <c r="CG15" s="20"/>
      <c r="CH15" s="20">
        <v>0.27832208403346897</v>
      </c>
      <c r="CI15" s="20">
        <v>0.207660657551516</v>
      </c>
      <c r="CJ15" s="20">
        <v>0.29022236182323602</v>
      </c>
      <c r="CK15" s="20"/>
      <c r="CL15" s="20">
        <v>0.37419417000970401</v>
      </c>
      <c r="CM15" s="20">
        <v>0.18635966671795001</v>
      </c>
      <c r="CN15" s="20"/>
      <c r="CO15" s="20">
        <v>0.381545445290008</v>
      </c>
      <c r="CP15" s="20">
        <v>0.27284606001483303</v>
      </c>
      <c r="CQ15" s="20">
        <v>0.25924037047890702</v>
      </c>
      <c r="CR15" s="20">
        <v>0.29433069147296598</v>
      </c>
    </row>
    <row r="16" spans="2:96" x14ac:dyDescent="0.25">
      <c r="B16" s="18" t="s">
        <v>274</v>
      </c>
      <c r="C16" s="20">
        <v>0.34225076685553701</v>
      </c>
      <c r="D16" s="20">
        <v>0.31808548819618399</v>
      </c>
      <c r="E16" s="20">
        <v>0.36775550813932301</v>
      </c>
      <c r="F16" s="20"/>
      <c r="G16" s="20">
        <v>0.38149701630087202</v>
      </c>
      <c r="H16" s="20">
        <v>0.28334611939498899</v>
      </c>
      <c r="I16" s="20">
        <v>0.33047290642884303</v>
      </c>
      <c r="J16" s="20">
        <v>0.25116404431401901</v>
      </c>
      <c r="K16" s="20">
        <v>0.33943343277106403</v>
      </c>
      <c r="L16" s="20">
        <v>0.45003459217404101</v>
      </c>
      <c r="M16" s="20"/>
      <c r="N16" s="20">
        <v>0.33768134495234597</v>
      </c>
      <c r="O16" s="20">
        <v>0.33873794213018099</v>
      </c>
      <c r="P16" s="20">
        <v>0.32386569797223902</v>
      </c>
      <c r="Q16" s="20">
        <v>0.36868970355339498</v>
      </c>
      <c r="R16" s="20"/>
      <c r="S16" s="20">
        <v>0.33362974827000202</v>
      </c>
      <c r="T16" s="20">
        <v>0.281830911674192</v>
      </c>
      <c r="U16" s="20">
        <v>0.33401169875343401</v>
      </c>
      <c r="V16" s="20">
        <v>0.41025366766263999</v>
      </c>
      <c r="W16" s="20">
        <v>0.35883221250964598</v>
      </c>
      <c r="X16" s="20">
        <v>0.32905778994820201</v>
      </c>
      <c r="Y16" s="20">
        <v>0.36564790817205001</v>
      </c>
      <c r="Z16" s="20">
        <v>0.29008269321299401</v>
      </c>
      <c r="AA16" s="20">
        <v>0.36937114178927899</v>
      </c>
      <c r="AB16" s="20">
        <v>0.33115334511108402</v>
      </c>
      <c r="AC16" s="20">
        <v>0.31657672216433003</v>
      </c>
      <c r="AD16" s="20">
        <v>0.44734962468053702</v>
      </c>
      <c r="AE16" s="20"/>
      <c r="AF16" s="20">
        <v>0.34408780923787402</v>
      </c>
      <c r="AG16" s="20">
        <v>0.286847853395024</v>
      </c>
      <c r="AH16" s="20">
        <v>0.30756641049017602</v>
      </c>
      <c r="AI16" s="20">
        <v>0.34294734581999398</v>
      </c>
      <c r="AJ16" s="20">
        <v>0.42283965578125798</v>
      </c>
      <c r="AK16" s="20"/>
      <c r="AL16" s="20">
        <v>0.39117365607160798</v>
      </c>
      <c r="AM16" s="20">
        <v>0.30121164750922902</v>
      </c>
      <c r="AN16" s="20">
        <v>0.32447552048271699</v>
      </c>
      <c r="AO16" s="20"/>
      <c r="AP16" s="20">
        <v>0.399939156118582</v>
      </c>
      <c r="AQ16" s="20">
        <v>0.33423869655694199</v>
      </c>
      <c r="AR16" s="20">
        <v>0.31121762989794299</v>
      </c>
      <c r="AS16" s="20">
        <v>0.31232099920355799</v>
      </c>
      <c r="AT16" s="20">
        <v>0.240276503631037</v>
      </c>
      <c r="AU16" s="20"/>
      <c r="AV16" s="20">
        <v>0.44952382284023401</v>
      </c>
      <c r="AW16" s="20">
        <v>0.33307136648049601</v>
      </c>
      <c r="AX16" s="20">
        <v>0.42310649065225497</v>
      </c>
      <c r="AY16" s="20">
        <v>0.343211977959054</v>
      </c>
      <c r="AZ16" s="20">
        <v>0.37148160117006401</v>
      </c>
      <c r="BA16" s="20">
        <v>0.35973636749475801</v>
      </c>
      <c r="BB16" s="20">
        <v>0.34465127364499698</v>
      </c>
      <c r="BC16" s="20">
        <v>0.35005319894755699</v>
      </c>
      <c r="BD16" s="20">
        <v>0.29243698234038901</v>
      </c>
      <c r="BE16" s="20">
        <v>0.35736313202049402</v>
      </c>
      <c r="BF16" s="20">
        <v>0.29329274025183399</v>
      </c>
      <c r="BG16" s="20">
        <v>0.309558400341509</v>
      </c>
      <c r="BH16" s="20">
        <v>0.33308787365390802</v>
      </c>
      <c r="BI16" s="20">
        <v>0.33474721376389899</v>
      </c>
      <c r="BJ16" s="20">
        <v>0.34674024433439399</v>
      </c>
      <c r="BK16" s="20">
        <v>0.29561920821642301</v>
      </c>
      <c r="BL16" s="20"/>
      <c r="BM16" s="20">
        <v>0.31225443833486799</v>
      </c>
      <c r="BN16" s="20">
        <v>0.33093843778073601</v>
      </c>
      <c r="BO16" s="20">
        <v>0.36421285687161198</v>
      </c>
      <c r="BP16" s="20">
        <v>0.335486629441132</v>
      </c>
      <c r="BQ16" s="20">
        <v>0.36060633376371898</v>
      </c>
      <c r="BR16" s="20">
        <v>0.45556259223754397</v>
      </c>
      <c r="BS16" s="20"/>
      <c r="BT16" s="20">
        <v>0.33822407066267401</v>
      </c>
      <c r="BU16" s="20">
        <v>0.35598691697250201</v>
      </c>
      <c r="BV16" s="20"/>
      <c r="BW16" s="20">
        <v>0.337761733927188</v>
      </c>
      <c r="BX16" s="20">
        <v>0.31976583247969698</v>
      </c>
      <c r="BY16" s="20"/>
      <c r="BZ16" s="20">
        <v>0.34188697418735903</v>
      </c>
      <c r="CA16" s="20">
        <v>0.363588302043377</v>
      </c>
      <c r="CB16" s="20">
        <v>0.30143327764975703</v>
      </c>
      <c r="CC16" s="20"/>
      <c r="CD16" s="20">
        <v>0.33176630704953802</v>
      </c>
      <c r="CE16" s="20">
        <v>0.39811212946866398</v>
      </c>
      <c r="CF16" s="20">
        <v>0.305056159048395</v>
      </c>
      <c r="CG16" s="20"/>
      <c r="CH16" s="20">
        <v>0.33417462100990702</v>
      </c>
      <c r="CI16" s="20">
        <v>0.44955918715966903</v>
      </c>
      <c r="CJ16" s="20">
        <v>0.29637671553100298</v>
      </c>
      <c r="CK16" s="20"/>
      <c r="CL16" s="20">
        <v>0.25596646924231198</v>
      </c>
      <c r="CM16" s="20">
        <v>0.43946066192808603</v>
      </c>
      <c r="CN16" s="20"/>
      <c r="CO16" s="20">
        <v>0.34605265914863897</v>
      </c>
      <c r="CP16" s="20">
        <v>0.34896321443904499</v>
      </c>
      <c r="CQ16" s="20">
        <v>0.344081890780085</v>
      </c>
      <c r="CR16" s="20">
        <v>0.32448449110064498</v>
      </c>
    </row>
    <row r="17" spans="2:96" x14ac:dyDescent="0.25">
      <c r="B17" s="18" t="s">
        <v>275</v>
      </c>
      <c r="C17" s="21">
        <v>-6.2746815592027105E-2</v>
      </c>
      <c r="D17" s="21">
        <v>-2.9745593577369101E-2</v>
      </c>
      <c r="E17" s="21">
        <v>-9.7603292901168301E-2</v>
      </c>
      <c r="F17" s="21"/>
      <c r="G17" s="21">
        <v>-5.5646465220634898E-2</v>
      </c>
      <c r="H17" s="21">
        <v>5.7556249274674301E-2</v>
      </c>
      <c r="I17" s="21">
        <v>-2.66859366326864E-2</v>
      </c>
      <c r="J17" s="21">
        <v>5.5705530293590703E-2</v>
      </c>
      <c r="K17" s="21">
        <v>-8.1813731657285199E-2</v>
      </c>
      <c r="L17" s="21">
        <v>-0.27894982128608398</v>
      </c>
      <c r="M17" s="21"/>
      <c r="N17" s="21">
        <v>-6.4157412900479299E-2</v>
      </c>
      <c r="O17" s="21">
        <v>-1.5855757085064301E-2</v>
      </c>
      <c r="P17" s="21">
        <v>-2.49161849172654E-2</v>
      </c>
      <c r="Q17" s="21">
        <v>-0.14854455188905</v>
      </c>
      <c r="R17" s="21"/>
      <c r="S17" s="21">
        <v>-2.10924258842538E-2</v>
      </c>
      <c r="T17" s="21">
        <v>4.0111986421862797E-2</v>
      </c>
      <c r="U17" s="21">
        <v>-2.9094810417044599E-2</v>
      </c>
      <c r="V17" s="21">
        <v>-0.17990136709482299</v>
      </c>
      <c r="W17" s="21">
        <v>-9.7630418393301804E-2</v>
      </c>
      <c r="X17" s="21">
        <v>-2.8333437418126901E-2</v>
      </c>
      <c r="Y17" s="21">
        <v>-0.13039542175220301</v>
      </c>
      <c r="Z17" s="21">
        <v>-1.0873914323406101E-2</v>
      </c>
      <c r="AA17" s="21">
        <v>-9.8743783634890406E-2</v>
      </c>
      <c r="AB17" s="21">
        <v>-6.5961414689453698E-2</v>
      </c>
      <c r="AC17" s="21">
        <v>-2.76570718401608E-2</v>
      </c>
      <c r="AD17" s="21">
        <v>-0.26953784176685902</v>
      </c>
      <c r="AE17" s="21"/>
      <c r="AF17" s="21">
        <v>-7.4856608578030795E-2</v>
      </c>
      <c r="AG17" s="21">
        <v>7.2130862612774002E-2</v>
      </c>
      <c r="AH17" s="21">
        <v>-3.4597562206250501E-2</v>
      </c>
      <c r="AI17" s="21">
        <v>2.3316164474202999E-3</v>
      </c>
      <c r="AJ17" s="21">
        <v>-0.25432238442132099</v>
      </c>
      <c r="AK17" s="21"/>
      <c r="AL17" s="21">
        <v>-0.15048387039547301</v>
      </c>
      <c r="AM17" s="21">
        <v>3.4696794874709197E-2</v>
      </c>
      <c r="AN17" s="21">
        <v>-2.5835178651562402E-2</v>
      </c>
      <c r="AO17" s="21"/>
      <c r="AP17" s="21">
        <v>-0.16554789949461299</v>
      </c>
      <c r="AQ17" s="21">
        <v>-6.4691905774899902E-2</v>
      </c>
      <c r="AR17" s="21">
        <v>-1.33025172438117E-2</v>
      </c>
      <c r="AS17" s="21">
        <v>6.9273788752734794E-2</v>
      </c>
      <c r="AT17" s="21">
        <v>0.12507256213399401</v>
      </c>
      <c r="AU17" s="21"/>
      <c r="AV17" s="21">
        <v>-0.23381633200423199</v>
      </c>
      <c r="AW17" s="21">
        <v>-8.1324640266843606E-2</v>
      </c>
      <c r="AX17" s="21">
        <v>-0.214781176090176</v>
      </c>
      <c r="AY17" s="21">
        <v>-7.3674443373372395E-2</v>
      </c>
      <c r="AZ17" s="21">
        <v>-0.13155284610638501</v>
      </c>
      <c r="BA17" s="21">
        <v>-8.7950480143414098E-2</v>
      </c>
      <c r="BB17" s="21">
        <v>-2.3306770271089201E-2</v>
      </c>
      <c r="BC17" s="21">
        <v>-2.35958434293548E-2</v>
      </c>
      <c r="BD17" s="21">
        <v>-1.2205345857473101E-2</v>
      </c>
      <c r="BE17" s="21">
        <v>-0.108767540627364</v>
      </c>
      <c r="BF17" s="21">
        <v>3.2786236670924299E-2</v>
      </c>
      <c r="BG17" s="21">
        <v>-2.0744231603715298E-2</v>
      </c>
      <c r="BH17" s="21">
        <v>-3.2851037846257099E-2</v>
      </c>
      <c r="BI17" s="21">
        <v>-5.0030897397560399E-2</v>
      </c>
      <c r="BJ17" s="21">
        <v>-8.7293494025013907E-2</v>
      </c>
      <c r="BK17" s="21">
        <v>0.117252609728812</v>
      </c>
      <c r="BL17" s="21"/>
      <c r="BM17" s="21">
        <v>3.3977047554720002E-2</v>
      </c>
      <c r="BN17" s="21">
        <v>-5.6546981152900001E-2</v>
      </c>
      <c r="BO17" s="21">
        <v>-9.1757369395444197E-2</v>
      </c>
      <c r="BP17" s="21">
        <v>-5.8858339112006101E-2</v>
      </c>
      <c r="BQ17" s="21">
        <v>-0.15396906353259901</v>
      </c>
      <c r="BR17" s="21">
        <v>-0.25583607376572798</v>
      </c>
      <c r="BS17" s="21"/>
      <c r="BT17" s="21">
        <v>-4.2152667669823798E-2</v>
      </c>
      <c r="BU17" s="21">
        <v>-0.103774013353156</v>
      </c>
      <c r="BV17" s="21"/>
      <c r="BW17" s="21">
        <v>-1.4493475458812199E-3</v>
      </c>
      <c r="BX17" s="21">
        <v>-7.1015313562864599E-2</v>
      </c>
      <c r="BY17" s="21"/>
      <c r="BZ17" s="21">
        <v>-7.3224074696948804E-2</v>
      </c>
      <c r="CA17" s="21">
        <v>-9.7795403277067205E-2</v>
      </c>
      <c r="CB17" s="21">
        <v>0.168151780316939</v>
      </c>
      <c r="CC17" s="21"/>
      <c r="CD17" s="21">
        <v>-4.3067355246817901E-2</v>
      </c>
      <c r="CE17" s="21">
        <v>-0.17022232149949301</v>
      </c>
      <c r="CF17" s="21">
        <v>-1.25082003958527E-2</v>
      </c>
      <c r="CG17" s="21"/>
      <c r="CH17" s="21">
        <v>-5.5852536976438202E-2</v>
      </c>
      <c r="CI17" s="21">
        <v>-0.241898529608153</v>
      </c>
      <c r="CJ17" s="21">
        <v>-6.1543537077666799E-3</v>
      </c>
      <c r="CK17" s="21"/>
      <c r="CL17" s="21">
        <v>0.118227700767392</v>
      </c>
      <c r="CM17" s="21">
        <v>-0.25310099521013701</v>
      </c>
      <c r="CN17" s="21"/>
      <c r="CO17" s="21">
        <v>3.5492786141369498E-2</v>
      </c>
      <c r="CP17" s="21">
        <v>-7.6117154424212699E-2</v>
      </c>
      <c r="CQ17" s="21">
        <v>-8.4841520301178405E-2</v>
      </c>
      <c r="CR17" s="21">
        <v>-3.0153799627679102E-2</v>
      </c>
    </row>
    <row r="18" spans="2:96" x14ac:dyDescent="0.25">
      <c r="B18" s="16"/>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CR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288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634</v>
      </c>
      <c r="D7" s="10">
        <v>291</v>
      </c>
      <c r="E7" s="10">
        <v>343</v>
      </c>
      <c r="F7" s="10"/>
      <c r="G7" s="10">
        <v>78</v>
      </c>
      <c r="H7" s="10">
        <v>70</v>
      </c>
      <c r="I7" s="10">
        <v>107</v>
      </c>
      <c r="J7" s="10">
        <v>85</v>
      </c>
      <c r="K7" s="10">
        <v>99</v>
      </c>
      <c r="L7" s="10">
        <v>195</v>
      </c>
      <c r="M7" s="10"/>
      <c r="N7" s="10">
        <v>178</v>
      </c>
      <c r="O7" s="10">
        <v>170</v>
      </c>
      <c r="P7" s="10">
        <v>125</v>
      </c>
      <c r="Q7" s="10">
        <v>160</v>
      </c>
      <c r="R7" s="10"/>
      <c r="S7" s="10">
        <v>84</v>
      </c>
      <c r="T7" s="10">
        <v>71</v>
      </c>
      <c r="U7" s="10">
        <v>54</v>
      </c>
      <c r="V7" s="10">
        <v>69</v>
      </c>
      <c r="W7" s="10">
        <v>49</v>
      </c>
      <c r="X7" s="10">
        <v>52</v>
      </c>
      <c r="Y7" s="10">
        <v>57</v>
      </c>
      <c r="Z7" s="10">
        <v>21</v>
      </c>
      <c r="AA7" s="10">
        <v>75</v>
      </c>
      <c r="AB7" s="10">
        <v>56</v>
      </c>
      <c r="AC7" s="10">
        <v>25</v>
      </c>
      <c r="AD7" s="10">
        <v>21</v>
      </c>
      <c r="AE7" s="10"/>
      <c r="AF7" s="10">
        <v>248</v>
      </c>
      <c r="AG7" s="10">
        <v>150</v>
      </c>
      <c r="AH7" s="10">
        <v>35</v>
      </c>
      <c r="AI7" s="10">
        <v>9</v>
      </c>
      <c r="AJ7" s="10">
        <v>95</v>
      </c>
      <c r="AK7" s="10"/>
      <c r="AL7" s="10">
        <v>171</v>
      </c>
      <c r="AM7" s="10">
        <v>189</v>
      </c>
      <c r="AN7" s="10">
        <v>44</v>
      </c>
      <c r="AO7" s="10"/>
      <c r="AP7" s="10">
        <v>176</v>
      </c>
      <c r="AQ7" s="10">
        <v>138</v>
      </c>
      <c r="AR7" s="10">
        <v>147</v>
      </c>
      <c r="AS7" s="10">
        <v>62</v>
      </c>
      <c r="AT7" s="10">
        <v>8</v>
      </c>
      <c r="AU7" s="10"/>
      <c r="AV7" s="10">
        <v>2</v>
      </c>
      <c r="AW7" s="10">
        <v>25</v>
      </c>
      <c r="AX7" s="10">
        <v>60</v>
      </c>
      <c r="AY7" s="10">
        <v>48</v>
      </c>
      <c r="AZ7" s="10">
        <v>66</v>
      </c>
      <c r="BA7" s="10">
        <v>77</v>
      </c>
      <c r="BB7" s="10">
        <v>65</v>
      </c>
      <c r="BC7" s="10">
        <v>50</v>
      </c>
      <c r="BD7" s="10">
        <v>40</v>
      </c>
      <c r="BE7" s="10">
        <v>32</v>
      </c>
      <c r="BF7" s="10">
        <v>40</v>
      </c>
      <c r="BG7" s="10">
        <v>30</v>
      </c>
      <c r="BH7" s="10">
        <v>24</v>
      </c>
      <c r="BI7" s="10">
        <v>16</v>
      </c>
      <c r="BJ7" s="10">
        <v>15</v>
      </c>
      <c r="BK7" s="10">
        <v>21</v>
      </c>
      <c r="BL7" s="10"/>
      <c r="BM7" s="10">
        <v>122</v>
      </c>
      <c r="BN7" s="10">
        <v>183</v>
      </c>
      <c r="BO7" s="10">
        <v>87</v>
      </c>
      <c r="BP7" s="10">
        <v>125</v>
      </c>
      <c r="BQ7" s="10">
        <v>72</v>
      </c>
      <c r="BR7" s="10">
        <v>45</v>
      </c>
      <c r="BS7" s="10"/>
      <c r="BT7" s="10">
        <v>373</v>
      </c>
      <c r="BU7" s="10">
        <v>258</v>
      </c>
      <c r="BV7" s="10"/>
      <c r="BW7" s="10">
        <v>230</v>
      </c>
      <c r="BX7" s="10">
        <v>238</v>
      </c>
      <c r="BY7" s="10"/>
      <c r="BZ7" s="10">
        <v>507</v>
      </c>
      <c r="CA7" s="10">
        <v>97</v>
      </c>
      <c r="CB7" s="10">
        <v>22</v>
      </c>
      <c r="CC7" s="10"/>
      <c r="CD7" s="10">
        <v>417</v>
      </c>
      <c r="CE7" s="10">
        <v>70</v>
      </c>
      <c r="CF7" s="10">
        <v>33</v>
      </c>
      <c r="CG7" s="10"/>
      <c r="CH7" s="10">
        <v>462</v>
      </c>
      <c r="CI7" s="10">
        <v>90</v>
      </c>
      <c r="CJ7" s="10">
        <v>45</v>
      </c>
      <c r="CK7" s="10"/>
      <c r="CL7" s="10">
        <v>244</v>
      </c>
      <c r="CM7" s="10">
        <v>373</v>
      </c>
      <c r="CN7" s="10"/>
      <c r="CO7" s="10">
        <v>44</v>
      </c>
      <c r="CP7" s="10">
        <v>239</v>
      </c>
      <c r="CQ7" s="10">
        <v>240</v>
      </c>
      <c r="CR7" s="10">
        <v>111</v>
      </c>
    </row>
    <row r="8" spans="2:96" ht="30" customHeight="1" x14ac:dyDescent="0.25">
      <c r="B8" s="11" t="s">
        <v>20</v>
      </c>
      <c r="C8" s="11">
        <v>628</v>
      </c>
      <c r="D8" s="11">
        <v>288</v>
      </c>
      <c r="E8" s="11">
        <v>340</v>
      </c>
      <c r="F8" s="11"/>
      <c r="G8" s="11">
        <v>97</v>
      </c>
      <c r="H8" s="11">
        <v>89</v>
      </c>
      <c r="I8" s="11">
        <v>103</v>
      </c>
      <c r="J8" s="11">
        <v>79</v>
      </c>
      <c r="K8" s="11">
        <v>88</v>
      </c>
      <c r="L8" s="11">
        <v>173</v>
      </c>
      <c r="M8" s="11"/>
      <c r="N8" s="11">
        <v>167</v>
      </c>
      <c r="O8" s="11">
        <v>161</v>
      </c>
      <c r="P8" s="11">
        <v>130</v>
      </c>
      <c r="Q8" s="11">
        <v>169</v>
      </c>
      <c r="R8" s="11"/>
      <c r="S8" s="11">
        <v>86</v>
      </c>
      <c r="T8" s="11">
        <v>67</v>
      </c>
      <c r="U8" s="11">
        <v>49</v>
      </c>
      <c r="V8" s="11">
        <v>68</v>
      </c>
      <c r="W8" s="11">
        <v>46</v>
      </c>
      <c r="X8" s="11">
        <v>54</v>
      </c>
      <c r="Y8" s="11">
        <v>54</v>
      </c>
      <c r="Z8" s="11">
        <v>21</v>
      </c>
      <c r="AA8" s="11">
        <v>75</v>
      </c>
      <c r="AB8" s="11">
        <v>55</v>
      </c>
      <c r="AC8" s="11">
        <v>29</v>
      </c>
      <c r="AD8" s="11">
        <v>25</v>
      </c>
      <c r="AE8" s="11"/>
      <c r="AF8" s="11">
        <v>234</v>
      </c>
      <c r="AG8" s="11">
        <v>149</v>
      </c>
      <c r="AH8" s="11">
        <v>32</v>
      </c>
      <c r="AI8" s="11">
        <v>9</v>
      </c>
      <c r="AJ8" s="11">
        <v>100</v>
      </c>
      <c r="AK8" s="11"/>
      <c r="AL8" s="11">
        <v>164</v>
      </c>
      <c r="AM8" s="11">
        <v>191</v>
      </c>
      <c r="AN8" s="11">
        <v>44</v>
      </c>
      <c r="AO8" s="11"/>
      <c r="AP8" s="11">
        <v>172</v>
      </c>
      <c r="AQ8" s="11">
        <v>140</v>
      </c>
      <c r="AR8" s="11">
        <v>150</v>
      </c>
      <c r="AS8" s="11">
        <v>61</v>
      </c>
      <c r="AT8" s="11">
        <v>7</v>
      </c>
      <c r="AU8" s="11"/>
      <c r="AV8" s="11">
        <v>3</v>
      </c>
      <c r="AW8" s="11">
        <v>26</v>
      </c>
      <c r="AX8" s="11">
        <v>60</v>
      </c>
      <c r="AY8" s="11">
        <v>48</v>
      </c>
      <c r="AZ8" s="11">
        <v>69</v>
      </c>
      <c r="BA8" s="11">
        <v>73</v>
      </c>
      <c r="BB8" s="11">
        <v>64</v>
      </c>
      <c r="BC8" s="11">
        <v>50</v>
      </c>
      <c r="BD8" s="11">
        <v>38</v>
      </c>
      <c r="BE8" s="11">
        <v>33</v>
      </c>
      <c r="BF8" s="11">
        <v>39</v>
      </c>
      <c r="BG8" s="11">
        <v>30</v>
      </c>
      <c r="BH8" s="11">
        <v>23</v>
      </c>
      <c r="BI8" s="11">
        <v>15</v>
      </c>
      <c r="BJ8" s="11">
        <v>16</v>
      </c>
      <c r="BK8" s="11">
        <v>20</v>
      </c>
      <c r="BL8" s="11"/>
      <c r="BM8" s="11">
        <v>127</v>
      </c>
      <c r="BN8" s="11">
        <v>175</v>
      </c>
      <c r="BO8" s="11">
        <v>93</v>
      </c>
      <c r="BP8" s="11">
        <v>120</v>
      </c>
      <c r="BQ8" s="11">
        <v>67</v>
      </c>
      <c r="BR8" s="11">
        <v>47</v>
      </c>
      <c r="BS8" s="11"/>
      <c r="BT8" s="11">
        <v>368</v>
      </c>
      <c r="BU8" s="11">
        <v>257</v>
      </c>
      <c r="BV8" s="11"/>
      <c r="BW8" s="11">
        <v>228</v>
      </c>
      <c r="BX8" s="11">
        <v>231</v>
      </c>
      <c r="BY8" s="11"/>
      <c r="BZ8" s="11">
        <v>498</v>
      </c>
      <c r="CA8" s="11">
        <v>99</v>
      </c>
      <c r="CB8" s="11">
        <v>23</v>
      </c>
      <c r="CC8" s="11"/>
      <c r="CD8" s="11">
        <v>405</v>
      </c>
      <c r="CE8" s="11">
        <v>75</v>
      </c>
      <c r="CF8" s="11">
        <v>31</v>
      </c>
      <c r="CG8" s="11"/>
      <c r="CH8" s="11">
        <v>449</v>
      </c>
      <c r="CI8" s="11">
        <v>98</v>
      </c>
      <c r="CJ8" s="11">
        <v>43</v>
      </c>
      <c r="CK8" s="11"/>
      <c r="CL8" s="11">
        <v>236</v>
      </c>
      <c r="CM8" s="11">
        <v>375</v>
      </c>
      <c r="CN8" s="11"/>
      <c r="CO8" s="11">
        <v>44</v>
      </c>
      <c r="CP8" s="11">
        <v>235</v>
      </c>
      <c r="CQ8" s="11">
        <v>235</v>
      </c>
      <c r="CR8" s="11">
        <v>114</v>
      </c>
    </row>
    <row r="9" spans="2:96" ht="30" x14ac:dyDescent="0.25">
      <c r="B9" s="18" t="s">
        <v>277</v>
      </c>
      <c r="C9" s="17">
        <v>0.42614744350025102</v>
      </c>
      <c r="D9" s="17">
        <v>0.45484390363342903</v>
      </c>
      <c r="E9" s="17">
        <v>0.40184520471776403</v>
      </c>
      <c r="F9" s="17"/>
      <c r="G9" s="17">
        <v>0.41144263514552898</v>
      </c>
      <c r="H9" s="17">
        <v>0.42520272040690998</v>
      </c>
      <c r="I9" s="17">
        <v>0.39493574972444601</v>
      </c>
      <c r="J9" s="17">
        <v>0.34491975844169498</v>
      </c>
      <c r="K9" s="17">
        <v>0.42692356703766099</v>
      </c>
      <c r="L9" s="17">
        <v>0.490175519240104</v>
      </c>
      <c r="M9" s="17"/>
      <c r="N9" s="17">
        <v>0.46410052646783501</v>
      </c>
      <c r="O9" s="17">
        <v>0.404575281330598</v>
      </c>
      <c r="P9" s="17">
        <v>0.43503057852767502</v>
      </c>
      <c r="Q9" s="17">
        <v>0.40473150200913699</v>
      </c>
      <c r="R9" s="17"/>
      <c r="S9" s="17">
        <v>0.47039697143683401</v>
      </c>
      <c r="T9" s="17">
        <v>0.41083744508590803</v>
      </c>
      <c r="U9" s="17">
        <v>0.383587324890172</v>
      </c>
      <c r="V9" s="17">
        <v>0.433775082228332</v>
      </c>
      <c r="W9" s="17">
        <v>0.490247541756554</v>
      </c>
      <c r="X9" s="17">
        <v>0.3749833081476</v>
      </c>
      <c r="Y9" s="17">
        <v>0.50840676954349495</v>
      </c>
      <c r="Z9" s="17">
        <v>0.34664032930458399</v>
      </c>
      <c r="AA9" s="17">
        <v>0.436567991795692</v>
      </c>
      <c r="AB9" s="17">
        <v>0.35313314140736002</v>
      </c>
      <c r="AC9" s="17">
        <v>0.45563129554265602</v>
      </c>
      <c r="AD9" s="17">
        <v>0.35549050899372098</v>
      </c>
      <c r="AE9" s="17"/>
      <c r="AF9" s="17">
        <v>0.45419727440458302</v>
      </c>
      <c r="AG9" s="17">
        <v>0.43107657107035602</v>
      </c>
      <c r="AH9" s="17">
        <v>0.52026637642926199</v>
      </c>
      <c r="AI9" s="17">
        <v>0.68844118791278297</v>
      </c>
      <c r="AJ9" s="17">
        <v>0.368346609376767</v>
      </c>
      <c r="AK9" s="17"/>
      <c r="AL9" s="17">
        <v>0.41777297727963097</v>
      </c>
      <c r="AM9" s="17">
        <v>0.436551675811085</v>
      </c>
      <c r="AN9" s="17">
        <v>0.51560952853883901</v>
      </c>
      <c r="AO9" s="17"/>
      <c r="AP9" s="17">
        <v>0.392637616314441</v>
      </c>
      <c r="AQ9" s="17">
        <v>0.454676167300964</v>
      </c>
      <c r="AR9" s="17">
        <v>0.413169717435589</v>
      </c>
      <c r="AS9" s="17">
        <v>0.46301368317916303</v>
      </c>
      <c r="AT9" s="17">
        <v>0.58225943703157401</v>
      </c>
      <c r="AU9" s="17"/>
      <c r="AV9" s="17">
        <v>0</v>
      </c>
      <c r="AW9" s="17">
        <v>0.405563109106159</v>
      </c>
      <c r="AX9" s="17">
        <v>0.30703789642311502</v>
      </c>
      <c r="AY9" s="17">
        <v>0.46239218602915</v>
      </c>
      <c r="AZ9" s="17">
        <v>0.39927934960747102</v>
      </c>
      <c r="BA9" s="17">
        <v>0.44408409419262301</v>
      </c>
      <c r="BB9" s="17">
        <v>0.41658696121986599</v>
      </c>
      <c r="BC9" s="17">
        <v>0.45716169381885502</v>
      </c>
      <c r="BD9" s="17">
        <v>0.41985580570719</v>
      </c>
      <c r="BE9" s="17">
        <v>0.51811055527639305</v>
      </c>
      <c r="BF9" s="17">
        <v>0.50368605723371596</v>
      </c>
      <c r="BG9" s="17">
        <v>0.48743399161109102</v>
      </c>
      <c r="BH9" s="17">
        <v>0.38309679983309802</v>
      </c>
      <c r="BI9" s="17">
        <v>0.66134441251922704</v>
      </c>
      <c r="BJ9" s="17">
        <v>0.49106987290499499</v>
      </c>
      <c r="BK9" s="17">
        <v>0.28027380665220702</v>
      </c>
      <c r="BL9" s="17"/>
      <c r="BM9" s="17">
        <v>0.41011867437310601</v>
      </c>
      <c r="BN9" s="17">
        <v>0.41890343942713998</v>
      </c>
      <c r="BO9" s="17">
        <v>0.46337778392088502</v>
      </c>
      <c r="BP9" s="17">
        <v>0.37170061847680103</v>
      </c>
      <c r="BQ9" s="17">
        <v>0.52769279355828802</v>
      </c>
      <c r="BR9" s="17">
        <v>0.41735766389248102</v>
      </c>
      <c r="BS9" s="17"/>
      <c r="BT9" s="17">
        <v>0.43718096566997899</v>
      </c>
      <c r="BU9" s="17">
        <v>0.415598612147555</v>
      </c>
      <c r="BV9" s="17"/>
      <c r="BW9" s="17">
        <v>0.54026958236434397</v>
      </c>
      <c r="BX9" s="17">
        <v>0.351820427942443</v>
      </c>
      <c r="BY9" s="17"/>
      <c r="BZ9" s="17">
        <v>0.425908432902186</v>
      </c>
      <c r="CA9" s="17">
        <v>0.43304105331574799</v>
      </c>
      <c r="CB9" s="17">
        <v>0.40987772112313398</v>
      </c>
      <c r="CC9" s="17"/>
      <c r="CD9" s="17">
        <v>0.458431507415971</v>
      </c>
      <c r="CE9" s="17">
        <v>0.29952596916392799</v>
      </c>
      <c r="CF9" s="17">
        <v>0.328611525935394</v>
      </c>
      <c r="CG9" s="17"/>
      <c r="CH9" s="17">
        <v>0.45829436252912098</v>
      </c>
      <c r="CI9" s="17">
        <v>0.33202020958245998</v>
      </c>
      <c r="CJ9" s="17">
        <v>0.363048540090946</v>
      </c>
      <c r="CK9" s="17"/>
      <c r="CL9" s="17">
        <v>0.52046841591983695</v>
      </c>
      <c r="CM9" s="17">
        <v>0.37831341222342701</v>
      </c>
      <c r="CN9" s="17"/>
      <c r="CO9" s="17">
        <v>0.382043880779731</v>
      </c>
      <c r="CP9" s="17">
        <v>0.49316748145607298</v>
      </c>
      <c r="CQ9" s="17">
        <v>0.41122260340373601</v>
      </c>
      <c r="CR9" s="17">
        <v>0.33623855459325003</v>
      </c>
    </row>
    <row r="10" spans="2:96" x14ac:dyDescent="0.25">
      <c r="B10" s="18" t="s">
        <v>278</v>
      </c>
      <c r="C10" s="17">
        <v>0.30252979783673001</v>
      </c>
      <c r="D10" s="17">
        <v>0.32071201080939599</v>
      </c>
      <c r="E10" s="17">
        <v>0.28713178431153902</v>
      </c>
      <c r="F10" s="17"/>
      <c r="G10" s="17">
        <v>0.347176353460801</v>
      </c>
      <c r="H10" s="17">
        <v>0.30000516625871598</v>
      </c>
      <c r="I10" s="17">
        <v>0.24832009731617299</v>
      </c>
      <c r="J10" s="17">
        <v>0.21861530431664999</v>
      </c>
      <c r="K10" s="17">
        <v>0.33610356859714702</v>
      </c>
      <c r="L10" s="17">
        <v>0.33216924151232002</v>
      </c>
      <c r="M10" s="17"/>
      <c r="N10" s="17">
        <v>0.265437149345012</v>
      </c>
      <c r="O10" s="17">
        <v>0.23160616661257699</v>
      </c>
      <c r="P10" s="17">
        <v>0.35591124450393402</v>
      </c>
      <c r="Q10" s="17">
        <v>0.36739057154641203</v>
      </c>
      <c r="R10" s="17"/>
      <c r="S10" s="17">
        <v>0.28240568597893201</v>
      </c>
      <c r="T10" s="17">
        <v>0.37849646756539401</v>
      </c>
      <c r="U10" s="17">
        <v>0.23942742995254801</v>
      </c>
      <c r="V10" s="17">
        <v>0.383891149119645</v>
      </c>
      <c r="W10" s="17">
        <v>0.30175073939445202</v>
      </c>
      <c r="X10" s="17">
        <v>0.265204717213886</v>
      </c>
      <c r="Y10" s="17">
        <v>0.20752740394480801</v>
      </c>
      <c r="Z10" s="17">
        <v>0.36021381656895202</v>
      </c>
      <c r="AA10" s="17">
        <v>0.333616746375624</v>
      </c>
      <c r="AB10" s="17">
        <v>0.31355863847041698</v>
      </c>
      <c r="AC10" s="17">
        <v>0.35888920724821899</v>
      </c>
      <c r="AD10" s="17">
        <v>0.122903086151628</v>
      </c>
      <c r="AE10" s="17"/>
      <c r="AF10" s="17">
        <v>0.275026563851128</v>
      </c>
      <c r="AG10" s="17">
        <v>0.30109482596717002</v>
      </c>
      <c r="AH10" s="17">
        <v>0.36045754072881703</v>
      </c>
      <c r="AI10" s="17">
        <v>0.198602904705486</v>
      </c>
      <c r="AJ10" s="17">
        <v>0.356767731332365</v>
      </c>
      <c r="AK10" s="17"/>
      <c r="AL10" s="17">
        <v>0.25119075994013801</v>
      </c>
      <c r="AM10" s="17">
        <v>0.30319217405167698</v>
      </c>
      <c r="AN10" s="17">
        <v>0.37509045495508803</v>
      </c>
      <c r="AO10" s="17"/>
      <c r="AP10" s="17">
        <v>0.30591986568220197</v>
      </c>
      <c r="AQ10" s="17">
        <v>0.29840200903671199</v>
      </c>
      <c r="AR10" s="17">
        <v>0.314246404714073</v>
      </c>
      <c r="AS10" s="17">
        <v>0.28125182792676601</v>
      </c>
      <c r="AT10" s="17">
        <v>0.22539711542874699</v>
      </c>
      <c r="AU10" s="17"/>
      <c r="AV10" s="17">
        <v>0.33984762443865701</v>
      </c>
      <c r="AW10" s="17">
        <v>0.39196878020758003</v>
      </c>
      <c r="AX10" s="17">
        <v>0.31767227055104502</v>
      </c>
      <c r="AY10" s="17">
        <v>0.375895620965288</v>
      </c>
      <c r="AZ10" s="17">
        <v>0.35173441556847501</v>
      </c>
      <c r="BA10" s="17">
        <v>0.34378546389383402</v>
      </c>
      <c r="BB10" s="17">
        <v>0.23941315312724201</v>
      </c>
      <c r="BC10" s="17">
        <v>0.27742489338404303</v>
      </c>
      <c r="BD10" s="17">
        <v>0.39169000190682002</v>
      </c>
      <c r="BE10" s="17">
        <v>0.31678224290887902</v>
      </c>
      <c r="BF10" s="17">
        <v>0.13827391390171501</v>
      </c>
      <c r="BG10" s="17">
        <v>0.20466527020972</v>
      </c>
      <c r="BH10" s="17">
        <v>0.26515529266399401</v>
      </c>
      <c r="BI10" s="17">
        <v>0.2541739379222</v>
      </c>
      <c r="BJ10" s="17">
        <v>0.183685948946474</v>
      </c>
      <c r="BK10" s="17">
        <v>0.32832593600496202</v>
      </c>
      <c r="BL10" s="17"/>
      <c r="BM10" s="17">
        <v>0.30157795713527102</v>
      </c>
      <c r="BN10" s="17">
        <v>0.282688002832166</v>
      </c>
      <c r="BO10" s="17">
        <v>0.35001341553085802</v>
      </c>
      <c r="BP10" s="17">
        <v>0.34471080419331701</v>
      </c>
      <c r="BQ10" s="17">
        <v>0.22396914106295299</v>
      </c>
      <c r="BR10" s="17">
        <v>0.28847751253050302</v>
      </c>
      <c r="BS10" s="17"/>
      <c r="BT10" s="17">
        <v>0.304227743076807</v>
      </c>
      <c r="BU10" s="17">
        <v>0.29488897969730699</v>
      </c>
      <c r="BV10" s="17"/>
      <c r="BW10" s="17">
        <v>0.21953123011635001</v>
      </c>
      <c r="BX10" s="17">
        <v>0.371092977062982</v>
      </c>
      <c r="BY10" s="17"/>
      <c r="BZ10" s="17">
        <v>0.31334778756909998</v>
      </c>
      <c r="CA10" s="17">
        <v>0.25538405452534502</v>
      </c>
      <c r="CB10" s="17">
        <v>0.23821447609721599</v>
      </c>
      <c r="CC10" s="17"/>
      <c r="CD10" s="17">
        <v>0.29134459222766002</v>
      </c>
      <c r="CE10" s="17">
        <v>0.35882454677214498</v>
      </c>
      <c r="CF10" s="17">
        <v>0.31522322152584298</v>
      </c>
      <c r="CG10" s="17"/>
      <c r="CH10" s="17">
        <v>0.28025025310881801</v>
      </c>
      <c r="CI10" s="17">
        <v>0.39513403072905101</v>
      </c>
      <c r="CJ10" s="17">
        <v>0.30043993051814999</v>
      </c>
      <c r="CK10" s="17"/>
      <c r="CL10" s="17">
        <v>0.210082326837252</v>
      </c>
      <c r="CM10" s="17">
        <v>0.35282350965280201</v>
      </c>
      <c r="CN10" s="17"/>
      <c r="CO10" s="17">
        <v>0.37161317983082598</v>
      </c>
      <c r="CP10" s="17">
        <v>0.30323187920354899</v>
      </c>
      <c r="CQ10" s="17">
        <v>0.31814978076107397</v>
      </c>
      <c r="CR10" s="17">
        <v>0.242103225782381</v>
      </c>
    </row>
    <row r="11" spans="2:96" ht="30" x14ac:dyDescent="0.25">
      <c r="B11" s="18" t="s">
        <v>279</v>
      </c>
      <c r="C11" s="17">
        <v>0.22532403152234101</v>
      </c>
      <c r="D11" s="17">
        <v>0.223698554187373</v>
      </c>
      <c r="E11" s="17">
        <v>0.226700603341534</v>
      </c>
      <c r="F11" s="17"/>
      <c r="G11" s="17">
        <v>0.38447716928145498</v>
      </c>
      <c r="H11" s="17">
        <v>0.29091978684863401</v>
      </c>
      <c r="I11" s="17">
        <v>0.26607410188556402</v>
      </c>
      <c r="J11" s="17">
        <v>0.222105654877503</v>
      </c>
      <c r="K11" s="17">
        <v>0.13942270450880201</v>
      </c>
      <c r="L11" s="17">
        <v>0.122393329430588</v>
      </c>
      <c r="M11" s="17"/>
      <c r="N11" s="17">
        <v>0.211341624105778</v>
      </c>
      <c r="O11" s="17">
        <v>0.26174517045606199</v>
      </c>
      <c r="P11" s="17">
        <v>0.22265530061684899</v>
      </c>
      <c r="Q11" s="17">
        <v>0.20764811976390599</v>
      </c>
      <c r="R11" s="17"/>
      <c r="S11" s="17">
        <v>0.174676641237448</v>
      </c>
      <c r="T11" s="17">
        <v>0.200929680627466</v>
      </c>
      <c r="U11" s="17">
        <v>0.133831565080653</v>
      </c>
      <c r="V11" s="17">
        <v>0.27322305435195599</v>
      </c>
      <c r="W11" s="17">
        <v>0.23276151351886501</v>
      </c>
      <c r="X11" s="17">
        <v>0.27107601486569199</v>
      </c>
      <c r="Y11" s="17">
        <v>8.8964430631008201E-2</v>
      </c>
      <c r="Z11" s="17">
        <v>8.6981492693312595E-2</v>
      </c>
      <c r="AA11" s="17">
        <v>0.27041622632400902</v>
      </c>
      <c r="AB11" s="17">
        <v>0.34967156159361301</v>
      </c>
      <c r="AC11" s="17">
        <v>0.22147854519104099</v>
      </c>
      <c r="AD11" s="17">
        <v>0.41333741527804402</v>
      </c>
      <c r="AE11" s="17"/>
      <c r="AF11" s="17">
        <v>0.17134108263602801</v>
      </c>
      <c r="AG11" s="17">
        <v>0.23311693726139299</v>
      </c>
      <c r="AH11" s="17">
        <v>0.264913946094397</v>
      </c>
      <c r="AI11" s="17">
        <v>0</v>
      </c>
      <c r="AJ11" s="17">
        <v>0.285121550981557</v>
      </c>
      <c r="AK11" s="17"/>
      <c r="AL11" s="17">
        <v>0.21589373964888001</v>
      </c>
      <c r="AM11" s="17">
        <v>0.26439889561504498</v>
      </c>
      <c r="AN11" s="17">
        <v>0.20715975738874401</v>
      </c>
      <c r="AO11" s="17"/>
      <c r="AP11" s="17">
        <v>0.203752157601545</v>
      </c>
      <c r="AQ11" s="17">
        <v>0.23551826590657901</v>
      </c>
      <c r="AR11" s="17">
        <v>0.23865830409273001</v>
      </c>
      <c r="AS11" s="17">
        <v>0.243783292716345</v>
      </c>
      <c r="AT11" s="17">
        <v>0.35305902467908101</v>
      </c>
      <c r="AU11" s="17"/>
      <c r="AV11" s="17">
        <v>0</v>
      </c>
      <c r="AW11" s="17">
        <v>0.286571864919765</v>
      </c>
      <c r="AX11" s="17">
        <v>0.27486260820953001</v>
      </c>
      <c r="AY11" s="17">
        <v>0.23261382365793501</v>
      </c>
      <c r="AZ11" s="17">
        <v>0.28548751087112201</v>
      </c>
      <c r="BA11" s="17">
        <v>0.10180323896911</v>
      </c>
      <c r="BB11" s="17">
        <v>0.15482552053929699</v>
      </c>
      <c r="BC11" s="17">
        <v>0.32579178373553902</v>
      </c>
      <c r="BD11" s="17">
        <v>0.32779731741902901</v>
      </c>
      <c r="BE11" s="17">
        <v>0.16378467194142801</v>
      </c>
      <c r="BF11" s="17">
        <v>0.12811708287184601</v>
      </c>
      <c r="BG11" s="17">
        <v>0.251247362589754</v>
      </c>
      <c r="BH11" s="17">
        <v>0.29878059373052002</v>
      </c>
      <c r="BI11" s="17">
        <v>0.19194266258654399</v>
      </c>
      <c r="BJ11" s="17">
        <v>0.31552813647856398</v>
      </c>
      <c r="BK11" s="17">
        <v>0.189466953053541</v>
      </c>
      <c r="BL11" s="17"/>
      <c r="BM11" s="17">
        <v>0.21242232717054399</v>
      </c>
      <c r="BN11" s="17">
        <v>0.191246846893117</v>
      </c>
      <c r="BO11" s="17">
        <v>0.31344674196438399</v>
      </c>
      <c r="BP11" s="17">
        <v>0.20788944708512699</v>
      </c>
      <c r="BQ11" s="17">
        <v>0.178699662307965</v>
      </c>
      <c r="BR11" s="17">
        <v>0.32369740418264797</v>
      </c>
      <c r="BS11" s="17"/>
      <c r="BT11" s="17">
        <v>0.23532772519475401</v>
      </c>
      <c r="BU11" s="17">
        <v>0.21378754697851901</v>
      </c>
      <c r="BV11" s="17"/>
      <c r="BW11" s="17">
        <v>0.17162718477584299</v>
      </c>
      <c r="BX11" s="17">
        <v>0.25184069000520298</v>
      </c>
      <c r="BY11" s="17"/>
      <c r="BZ11" s="17">
        <v>0.210310757142954</v>
      </c>
      <c r="CA11" s="17">
        <v>0.25773195179026298</v>
      </c>
      <c r="CB11" s="17">
        <v>0.29937966502117103</v>
      </c>
      <c r="CC11" s="17"/>
      <c r="CD11" s="17">
        <v>0.18134026928006799</v>
      </c>
      <c r="CE11" s="17">
        <v>0.36934711469602499</v>
      </c>
      <c r="CF11" s="17">
        <v>0.24060684270579799</v>
      </c>
      <c r="CG11" s="17"/>
      <c r="CH11" s="17">
        <v>0.196058325179127</v>
      </c>
      <c r="CI11" s="17">
        <v>0.351972257090441</v>
      </c>
      <c r="CJ11" s="17">
        <v>0.17863246076672201</v>
      </c>
      <c r="CK11" s="17"/>
      <c r="CL11" s="17">
        <v>0.17972162752096199</v>
      </c>
      <c r="CM11" s="17">
        <v>0.25052714323068798</v>
      </c>
      <c r="CN11" s="17"/>
      <c r="CO11" s="17">
        <v>0.15505705413731799</v>
      </c>
      <c r="CP11" s="17">
        <v>0.22990759241125999</v>
      </c>
      <c r="CQ11" s="17">
        <v>0.22461576933689001</v>
      </c>
      <c r="CR11" s="17">
        <v>0.24467843754183199</v>
      </c>
    </row>
    <row r="12" spans="2:96" ht="45" x14ac:dyDescent="0.25">
      <c r="B12" s="18" t="s">
        <v>280</v>
      </c>
      <c r="C12" s="17">
        <v>0.21442460295524399</v>
      </c>
      <c r="D12" s="17">
        <v>0.22004276364028</v>
      </c>
      <c r="E12" s="17">
        <v>0.20966673798331101</v>
      </c>
      <c r="F12" s="17"/>
      <c r="G12" s="17">
        <v>0.20700061922770799</v>
      </c>
      <c r="H12" s="17">
        <v>0.14141755892581301</v>
      </c>
      <c r="I12" s="17">
        <v>0.237511951400285</v>
      </c>
      <c r="J12" s="17">
        <v>0.20939746825991001</v>
      </c>
      <c r="K12" s="17">
        <v>0.18112400296508999</v>
      </c>
      <c r="L12" s="17">
        <v>0.261582131661935</v>
      </c>
      <c r="M12" s="17"/>
      <c r="N12" s="17">
        <v>0.25521816764156402</v>
      </c>
      <c r="O12" s="17">
        <v>0.20500051567952299</v>
      </c>
      <c r="P12" s="17">
        <v>0.20465327732603</v>
      </c>
      <c r="Q12" s="17">
        <v>0.19182911431011401</v>
      </c>
      <c r="R12" s="17"/>
      <c r="S12" s="17">
        <v>0.237778760355494</v>
      </c>
      <c r="T12" s="17">
        <v>0.22584581136418599</v>
      </c>
      <c r="U12" s="17">
        <v>0.29445417927602402</v>
      </c>
      <c r="V12" s="17">
        <v>0.21432200254384701</v>
      </c>
      <c r="W12" s="17">
        <v>0.28976051706823802</v>
      </c>
      <c r="X12" s="17">
        <v>0.15029744982670601</v>
      </c>
      <c r="Y12" s="17">
        <v>0.20526656215869701</v>
      </c>
      <c r="Z12" s="17">
        <v>0.245159802759149</v>
      </c>
      <c r="AA12" s="17">
        <v>0.14156281697346901</v>
      </c>
      <c r="AB12" s="17">
        <v>0.18021871294146</v>
      </c>
      <c r="AC12" s="17">
        <v>0.199915439986633</v>
      </c>
      <c r="AD12" s="17">
        <v>0.25097351421222402</v>
      </c>
      <c r="AE12" s="17"/>
      <c r="AF12" s="17">
        <v>0.228681294997754</v>
      </c>
      <c r="AG12" s="17">
        <v>0.22970566440179599</v>
      </c>
      <c r="AH12" s="17">
        <v>0.221694442985688</v>
      </c>
      <c r="AI12" s="17">
        <v>0.109707957192015</v>
      </c>
      <c r="AJ12" s="17">
        <v>0.18983110809109899</v>
      </c>
      <c r="AK12" s="17"/>
      <c r="AL12" s="17">
        <v>0.25951413285290198</v>
      </c>
      <c r="AM12" s="17">
        <v>0.23029617313109399</v>
      </c>
      <c r="AN12" s="17">
        <v>0.163934706684631</v>
      </c>
      <c r="AO12" s="17"/>
      <c r="AP12" s="17">
        <v>0.227002871180156</v>
      </c>
      <c r="AQ12" s="17">
        <v>0.12822955439960901</v>
      </c>
      <c r="AR12" s="17">
        <v>0.236203428860948</v>
      </c>
      <c r="AS12" s="17">
        <v>0.26107019200178799</v>
      </c>
      <c r="AT12" s="17">
        <v>0.12766190925033399</v>
      </c>
      <c r="AU12" s="17"/>
      <c r="AV12" s="17">
        <v>0</v>
      </c>
      <c r="AW12" s="17">
        <v>0.14952796146740699</v>
      </c>
      <c r="AX12" s="17">
        <v>0.18483751105357399</v>
      </c>
      <c r="AY12" s="17">
        <v>0.24387406886458399</v>
      </c>
      <c r="AZ12" s="17">
        <v>0.19306380424661199</v>
      </c>
      <c r="BA12" s="17">
        <v>0.25203614927744</v>
      </c>
      <c r="BB12" s="17">
        <v>0.24938193681182799</v>
      </c>
      <c r="BC12" s="17">
        <v>0.13466407777612599</v>
      </c>
      <c r="BD12" s="17">
        <v>0.16887689775527401</v>
      </c>
      <c r="BE12" s="17">
        <v>0.23813262031579699</v>
      </c>
      <c r="BF12" s="17">
        <v>0.24535711276463201</v>
      </c>
      <c r="BG12" s="17">
        <v>0.17446748854637301</v>
      </c>
      <c r="BH12" s="17">
        <v>0.26596629480310902</v>
      </c>
      <c r="BI12" s="17">
        <v>0.200480829129913</v>
      </c>
      <c r="BJ12" s="17">
        <v>0.339298408068965</v>
      </c>
      <c r="BK12" s="17">
        <v>0.22076154741010001</v>
      </c>
      <c r="BL12" s="17"/>
      <c r="BM12" s="17">
        <v>0.19829214754278299</v>
      </c>
      <c r="BN12" s="17">
        <v>0.21600691804892599</v>
      </c>
      <c r="BO12" s="17">
        <v>0.21081017423197901</v>
      </c>
      <c r="BP12" s="17">
        <v>0.20356338568783</v>
      </c>
      <c r="BQ12" s="17">
        <v>0.255791531377349</v>
      </c>
      <c r="BR12" s="17">
        <v>0.22847314835351701</v>
      </c>
      <c r="BS12" s="17"/>
      <c r="BT12" s="17">
        <v>0.23306584265944699</v>
      </c>
      <c r="BU12" s="17">
        <v>0.19041108176048599</v>
      </c>
      <c r="BV12" s="17"/>
      <c r="BW12" s="17">
        <v>0.21337857298253199</v>
      </c>
      <c r="BX12" s="17">
        <v>0.23462270712882399</v>
      </c>
      <c r="BY12" s="17"/>
      <c r="BZ12" s="17">
        <v>0.21413088974785599</v>
      </c>
      <c r="CA12" s="17">
        <v>0.245224853518694</v>
      </c>
      <c r="CB12" s="17">
        <v>0.17029686053571</v>
      </c>
      <c r="CC12" s="17"/>
      <c r="CD12" s="17">
        <v>0.22255525131645301</v>
      </c>
      <c r="CE12" s="17">
        <v>0.15612416686785499</v>
      </c>
      <c r="CF12" s="17">
        <v>0.19875992219243799</v>
      </c>
      <c r="CG12" s="17"/>
      <c r="CH12" s="17">
        <v>0.232435455964076</v>
      </c>
      <c r="CI12" s="17">
        <v>0.15234364439168299</v>
      </c>
      <c r="CJ12" s="17">
        <v>0.246031678085575</v>
      </c>
      <c r="CK12" s="17"/>
      <c r="CL12" s="17">
        <v>0.27279332035408299</v>
      </c>
      <c r="CM12" s="17">
        <v>0.18015445016205001</v>
      </c>
      <c r="CN12" s="17"/>
      <c r="CO12" s="17">
        <v>0.245591115604395</v>
      </c>
      <c r="CP12" s="17">
        <v>0.223263107250743</v>
      </c>
      <c r="CQ12" s="17">
        <v>0.207844314925307</v>
      </c>
      <c r="CR12" s="17">
        <v>0.197674598278023</v>
      </c>
    </row>
    <row r="13" spans="2:96" ht="45" x14ac:dyDescent="0.25">
      <c r="B13" s="18" t="s">
        <v>281</v>
      </c>
      <c r="C13" s="17">
        <v>0.19815981741608199</v>
      </c>
      <c r="D13" s="17">
        <v>0.21371597145535401</v>
      </c>
      <c r="E13" s="17">
        <v>0.184985740605038</v>
      </c>
      <c r="F13" s="17"/>
      <c r="G13" s="17">
        <v>0.20508723995613701</v>
      </c>
      <c r="H13" s="17">
        <v>0.22455801725333099</v>
      </c>
      <c r="I13" s="17">
        <v>0.19031592966307301</v>
      </c>
      <c r="J13" s="17">
        <v>0.19040217617008501</v>
      </c>
      <c r="K13" s="17">
        <v>0.17124587035927399</v>
      </c>
      <c r="L13" s="17">
        <v>0.202539931148912</v>
      </c>
      <c r="M13" s="17"/>
      <c r="N13" s="17">
        <v>0.18396940762649799</v>
      </c>
      <c r="O13" s="17">
        <v>0.163318413601066</v>
      </c>
      <c r="P13" s="17">
        <v>0.224149568397145</v>
      </c>
      <c r="Q13" s="17">
        <v>0.22649126918916099</v>
      </c>
      <c r="R13" s="17"/>
      <c r="S13" s="17">
        <v>0.26236234616819099</v>
      </c>
      <c r="T13" s="17">
        <v>0.214018729844342</v>
      </c>
      <c r="U13" s="17">
        <v>0.12719403047175201</v>
      </c>
      <c r="V13" s="17">
        <v>0.17885818120357799</v>
      </c>
      <c r="W13" s="17">
        <v>0.105196471420837</v>
      </c>
      <c r="X13" s="17">
        <v>0.23473865111867101</v>
      </c>
      <c r="Y13" s="17">
        <v>0.14758018423378799</v>
      </c>
      <c r="Z13" s="17">
        <v>0.22830448701085901</v>
      </c>
      <c r="AA13" s="17">
        <v>0.209056517630622</v>
      </c>
      <c r="AB13" s="17">
        <v>0.203182847616486</v>
      </c>
      <c r="AC13" s="17">
        <v>6.5661083031266901E-2</v>
      </c>
      <c r="AD13" s="17">
        <v>0.41606468131429702</v>
      </c>
      <c r="AE13" s="17"/>
      <c r="AF13" s="17">
        <v>0.19971928416474399</v>
      </c>
      <c r="AG13" s="17">
        <v>0.19687067937806599</v>
      </c>
      <c r="AH13" s="17">
        <v>0.10658430312322199</v>
      </c>
      <c r="AI13" s="17">
        <v>0.20758965837412799</v>
      </c>
      <c r="AJ13" s="17">
        <v>0.18487617641302401</v>
      </c>
      <c r="AK13" s="17"/>
      <c r="AL13" s="17">
        <v>0.18953015279513999</v>
      </c>
      <c r="AM13" s="17">
        <v>0.174964910042021</v>
      </c>
      <c r="AN13" s="17">
        <v>0.17344390677709601</v>
      </c>
      <c r="AO13" s="17"/>
      <c r="AP13" s="17">
        <v>0.181619087820514</v>
      </c>
      <c r="AQ13" s="17">
        <v>0.19548808070443699</v>
      </c>
      <c r="AR13" s="17">
        <v>0.27962179668994303</v>
      </c>
      <c r="AS13" s="17">
        <v>9.4146243983522102E-2</v>
      </c>
      <c r="AT13" s="17">
        <v>0.14556928222589399</v>
      </c>
      <c r="AU13" s="17"/>
      <c r="AV13" s="17">
        <v>0</v>
      </c>
      <c r="AW13" s="17">
        <v>0.231332372381167</v>
      </c>
      <c r="AX13" s="17">
        <v>0.23192939477010199</v>
      </c>
      <c r="AY13" s="17">
        <v>0.17512386680382899</v>
      </c>
      <c r="AZ13" s="17">
        <v>0.226487427364714</v>
      </c>
      <c r="BA13" s="17">
        <v>0.22745509680212</v>
      </c>
      <c r="BB13" s="17">
        <v>0.23205308543772599</v>
      </c>
      <c r="BC13" s="17">
        <v>0.150001311976277</v>
      </c>
      <c r="BD13" s="17">
        <v>0.18018040427402299</v>
      </c>
      <c r="BE13" s="17">
        <v>5.2506951069020098E-2</v>
      </c>
      <c r="BF13" s="17">
        <v>0.15087552891602199</v>
      </c>
      <c r="BG13" s="17">
        <v>0.17526736840478099</v>
      </c>
      <c r="BH13" s="17">
        <v>0.31261716307592402</v>
      </c>
      <c r="BI13" s="17">
        <v>0</v>
      </c>
      <c r="BJ13" s="17">
        <v>0.27984607262516797</v>
      </c>
      <c r="BK13" s="17">
        <v>0.294631167651905</v>
      </c>
      <c r="BL13" s="17"/>
      <c r="BM13" s="17">
        <v>0.24307991413872601</v>
      </c>
      <c r="BN13" s="17">
        <v>0.172261195633096</v>
      </c>
      <c r="BO13" s="17">
        <v>0.207113903600428</v>
      </c>
      <c r="BP13" s="17">
        <v>0.20259744747802499</v>
      </c>
      <c r="BQ13" s="17">
        <v>0.18078320645867299</v>
      </c>
      <c r="BR13" s="17">
        <v>0.16826705038151199</v>
      </c>
      <c r="BS13" s="17"/>
      <c r="BT13" s="17">
        <v>0.17646513600823499</v>
      </c>
      <c r="BU13" s="17">
        <v>0.23158950735616499</v>
      </c>
      <c r="BV13" s="17"/>
      <c r="BW13" s="17">
        <v>0.20599074745277501</v>
      </c>
      <c r="BX13" s="17">
        <v>0.186614832585937</v>
      </c>
      <c r="BY13" s="17"/>
      <c r="BZ13" s="17">
        <v>0.19443909707856599</v>
      </c>
      <c r="CA13" s="17">
        <v>0.21678918486561999</v>
      </c>
      <c r="CB13" s="17">
        <v>0.27298209467370799</v>
      </c>
      <c r="CC13" s="17"/>
      <c r="CD13" s="17">
        <v>0.19813215227448</v>
      </c>
      <c r="CE13" s="17">
        <v>0.225771923388078</v>
      </c>
      <c r="CF13" s="17">
        <v>0.187960099758369</v>
      </c>
      <c r="CG13" s="17"/>
      <c r="CH13" s="17">
        <v>0.198914185611967</v>
      </c>
      <c r="CI13" s="17">
        <v>0.19141846224047099</v>
      </c>
      <c r="CJ13" s="17">
        <v>0.23571673136830101</v>
      </c>
      <c r="CK13" s="17"/>
      <c r="CL13" s="17">
        <v>0.16358290400651199</v>
      </c>
      <c r="CM13" s="17">
        <v>0.20686177731413599</v>
      </c>
      <c r="CN13" s="17"/>
      <c r="CO13" s="17">
        <v>0.169933478997641</v>
      </c>
      <c r="CP13" s="17">
        <v>0.211850776297697</v>
      </c>
      <c r="CQ13" s="17">
        <v>0.148766150216503</v>
      </c>
      <c r="CR13" s="17">
        <v>0.28257987184554101</v>
      </c>
    </row>
    <row r="14" spans="2:96" ht="30" x14ac:dyDescent="0.25">
      <c r="B14" s="18" t="s">
        <v>282</v>
      </c>
      <c r="C14" s="17">
        <v>0.19416109321171801</v>
      </c>
      <c r="D14" s="17">
        <v>0.17486496539548699</v>
      </c>
      <c r="E14" s="17">
        <v>0.21050245042411</v>
      </c>
      <c r="F14" s="17"/>
      <c r="G14" s="17">
        <v>0.140164232668893</v>
      </c>
      <c r="H14" s="17">
        <v>0.11607181821648099</v>
      </c>
      <c r="I14" s="17">
        <v>0.12577953038499101</v>
      </c>
      <c r="J14" s="17">
        <v>0.224526342047243</v>
      </c>
      <c r="K14" s="17">
        <v>0.25247652126389902</v>
      </c>
      <c r="L14" s="17">
        <v>0.26227909042363201</v>
      </c>
      <c r="M14" s="17"/>
      <c r="N14" s="17">
        <v>0.184651250831877</v>
      </c>
      <c r="O14" s="17">
        <v>0.19758349179531801</v>
      </c>
      <c r="P14" s="17">
        <v>0.27366205971579799</v>
      </c>
      <c r="Q14" s="17">
        <v>0.14005175435376599</v>
      </c>
      <c r="R14" s="17"/>
      <c r="S14" s="17">
        <v>0.15736035812402199</v>
      </c>
      <c r="T14" s="17">
        <v>0.19984087318878499</v>
      </c>
      <c r="U14" s="17">
        <v>0.254059503976027</v>
      </c>
      <c r="V14" s="17">
        <v>0.19144361088765699</v>
      </c>
      <c r="W14" s="17">
        <v>0.13733158140582699</v>
      </c>
      <c r="X14" s="17">
        <v>0.109155273594639</v>
      </c>
      <c r="Y14" s="17">
        <v>0.400365494019368</v>
      </c>
      <c r="Z14" s="17">
        <v>0.206703284160099</v>
      </c>
      <c r="AA14" s="17">
        <v>0.19754511297774099</v>
      </c>
      <c r="AB14" s="17">
        <v>0.168341729200575</v>
      </c>
      <c r="AC14" s="17">
        <v>0.114955523222634</v>
      </c>
      <c r="AD14" s="17">
        <v>0.16768298241545701</v>
      </c>
      <c r="AE14" s="17"/>
      <c r="AF14" s="17">
        <v>0.20704785957494501</v>
      </c>
      <c r="AG14" s="17">
        <v>0.21854742473733699</v>
      </c>
      <c r="AH14" s="17">
        <v>0.21896228020636199</v>
      </c>
      <c r="AI14" s="17">
        <v>0.38817858642700698</v>
      </c>
      <c r="AJ14" s="17">
        <v>9.7508874037896001E-2</v>
      </c>
      <c r="AK14" s="17"/>
      <c r="AL14" s="17">
        <v>0.186007822549041</v>
      </c>
      <c r="AM14" s="17">
        <v>0.23586153712604699</v>
      </c>
      <c r="AN14" s="17">
        <v>0.162121424314917</v>
      </c>
      <c r="AO14" s="17"/>
      <c r="AP14" s="17">
        <v>0.22695422731484099</v>
      </c>
      <c r="AQ14" s="17">
        <v>0.12519150346243499</v>
      </c>
      <c r="AR14" s="17">
        <v>0.18448311953810101</v>
      </c>
      <c r="AS14" s="17">
        <v>0.28563570614801997</v>
      </c>
      <c r="AT14" s="17">
        <v>0</v>
      </c>
      <c r="AU14" s="17"/>
      <c r="AV14" s="17">
        <v>0.33984762443865701</v>
      </c>
      <c r="AW14" s="17">
        <v>0.109204528684365</v>
      </c>
      <c r="AX14" s="17">
        <v>0.13141626480157501</v>
      </c>
      <c r="AY14" s="17">
        <v>0.131130591716762</v>
      </c>
      <c r="AZ14" s="17">
        <v>0.13951848097507999</v>
      </c>
      <c r="BA14" s="17">
        <v>0.28460466628131098</v>
      </c>
      <c r="BB14" s="17">
        <v>0.31006860888269</v>
      </c>
      <c r="BC14" s="17">
        <v>0.166781265867714</v>
      </c>
      <c r="BD14" s="17">
        <v>0.214177300077213</v>
      </c>
      <c r="BE14" s="17">
        <v>0.20810170866550301</v>
      </c>
      <c r="BF14" s="17">
        <v>0.20926398242694799</v>
      </c>
      <c r="BG14" s="17">
        <v>0.129401900777771</v>
      </c>
      <c r="BH14" s="17">
        <v>0.18011909742291801</v>
      </c>
      <c r="BI14" s="17">
        <v>0.27607676191514202</v>
      </c>
      <c r="BJ14" s="17">
        <v>0.199777914928047</v>
      </c>
      <c r="BK14" s="17">
        <v>0.17075835197327199</v>
      </c>
      <c r="BL14" s="17"/>
      <c r="BM14" s="17">
        <v>0.16610730893013501</v>
      </c>
      <c r="BN14" s="17">
        <v>0.21316807816713401</v>
      </c>
      <c r="BO14" s="17">
        <v>0.156327458487827</v>
      </c>
      <c r="BP14" s="17">
        <v>0.24150682704575199</v>
      </c>
      <c r="BQ14" s="17">
        <v>0.22387008638969999</v>
      </c>
      <c r="BR14" s="17">
        <v>0.11071454151934899</v>
      </c>
      <c r="BS14" s="17"/>
      <c r="BT14" s="17">
        <v>0.200805566596512</v>
      </c>
      <c r="BU14" s="17">
        <v>0.18704350137446599</v>
      </c>
      <c r="BV14" s="17"/>
      <c r="BW14" s="17">
        <v>0.18435792519887001</v>
      </c>
      <c r="BX14" s="17">
        <v>0.24159350377552599</v>
      </c>
      <c r="BY14" s="17"/>
      <c r="BZ14" s="17">
        <v>0.20692431783183801</v>
      </c>
      <c r="CA14" s="17">
        <v>0.16102782908438301</v>
      </c>
      <c r="CB14" s="17">
        <v>0.13413575193924901</v>
      </c>
      <c r="CC14" s="17"/>
      <c r="CD14" s="17">
        <v>0.21690109882080399</v>
      </c>
      <c r="CE14" s="17">
        <v>0.139395660068277</v>
      </c>
      <c r="CF14" s="17">
        <v>0.19302450095852999</v>
      </c>
      <c r="CG14" s="17"/>
      <c r="CH14" s="17">
        <v>0.205375027614175</v>
      </c>
      <c r="CI14" s="17">
        <v>0.15592960611096901</v>
      </c>
      <c r="CJ14" s="17">
        <v>0.224757332472484</v>
      </c>
      <c r="CK14" s="17"/>
      <c r="CL14" s="17">
        <v>0.227813260800139</v>
      </c>
      <c r="CM14" s="17">
        <v>0.179712045705088</v>
      </c>
      <c r="CN14" s="17"/>
      <c r="CO14" s="17">
        <v>0.26727724110578099</v>
      </c>
      <c r="CP14" s="17">
        <v>0.1677413220317</v>
      </c>
      <c r="CQ14" s="17">
        <v>0.21608696936935401</v>
      </c>
      <c r="CR14" s="17">
        <v>0.17494300489782599</v>
      </c>
    </row>
    <row r="15" spans="2:96" ht="60" x14ac:dyDescent="0.25">
      <c r="B15" s="18" t="s">
        <v>283</v>
      </c>
      <c r="C15" s="17">
        <v>0.102163335424045</v>
      </c>
      <c r="D15" s="17">
        <v>0.111871938240378</v>
      </c>
      <c r="E15" s="17">
        <v>9.3941388090057906E-2</v>
      </c>
      <c r="F15" s="17"/>
      <c r="G15" s="17">
        <v>0.116606534326438</v>
      </c>
      <c r="H15" s="17">
        <v>6.7900613739035998E-2</v>
      </c>
      <c r="I15" s="17">
        <v>6.6237307044239399E-2</v>
      </c>
      <c r="J15" s="17">
        <v>7.9870709981196095E-2</v>
      </c>
      <c r="K15" s="17">
        <v>0.102699883621421</v>
      </c>
      <c r="L15" s="17">
        <v>0.142980042813622</v>
      </c>
      <c r="M15" s="17"/>
      <c r="N15" s="17">
        <v>0.12218674616488601</v>
      </c>
      <c r="O15" s="17">
        <v>7.3325833805916202E-2</v>
      </c>
      <c r="P15" s="17">
        <v>0.104995450388148</v>
      </c>
      <c r="Q15" s="17">
        <v>0.108292993403047</v>
      </c>
      <c r="R15" s="17"/>
      <c r="S15" s="17">
        <v>0.122207558084885</v>
      </c>
      <c r="T15" s="17">
        <v>9.2189312632897799E-2</v>
      </c>
      <c r="U15" s="17">
        <v>7.2212089786518996E-2</v>
      </c>
      <c r="V15" s="17">
        <v>6.9484506650968003E-2</v>
      </c>
      <c r="W15" s="17">
        <v>0.135759823379551</v>
      </c>
      <c r="X15" s="17">
        <v>0.15759378366768101</v>
      </c>
      <c r="Y15" s="17">
        <v>0.13924345849060099</v>
      </c>
      <c r="Z15" s="17">
        <v>0</v>
      </c>
      <c r="AA15" s="17">
        <v>5.76011713391162E-2</v>
      </c>
      <c r="AB15" s="17">
        <v>0.167834789062868</v>
      </c>
      <c r="AC15" s="17">
        <v>3.3975370981143303E-2</v>
      </c>
      <c r="AD15" s="17">
        <v>0.101333511699774</v>
      </c>
      <c r="AE15" s="17"/>
      <c r="AF15" s="17">
        <v>0.131616391497936</v>
      </c>
      <c r="AG15" s="17">
        <v>8.3845947030736098E-2</v>
      </c>
      <c r="AH15" s="17">
        <v>9.3746912610612507E-2</v>
      </c>
      <c r="AI15" s="17">
        <v>0.109707957192015</v>
      </c>
      <c r="AJ15" s="17">
        <v>0.1078179086376</v>
      </c>
      <c r="AK15" s="17"/>
      <c r="AL15" s="17">
        <v>0.133063237487547</v>
      </c>
      <c r="AM15" s="17">
        <v>0.11104477628793399</v>
      </c>
      <c r="AN15" s="17">
        <v>4.76677885024075E-2</v>
      </c>
      <c r="AO15" s="17"/>
      <c r="AP15" s="17">
        <v>8.6277429337206696E-2</v>
      </c>
      <c r="AQ15" s="17">
        <v>0.116608503572819</v>
      </c>
      <c r="AR15" s="17">
        <v>9.9304389316312705E-2</v>
      </c>
      <c r="AS15" s="17">
        <v>0.12674968044193899</v>
      </c>
      <c r="AT15" s="17">
        <v>0.144814986577328</v>
      </c>
      <c r="AU15" s="17"/>
      <c r="AV15" s="17">
        <v>0.33984762443865701</v>
      </c>
      <c r="AW15" s="17">
        <v>0.19582353005737699</v>
      </c>
      <c r="AX15" s="17">
        <v>7.9740500978048995E-2</v>
      </c>
      <c r="AY15" s="17">
        <v>0.11429629795013301</v>
      </c>
      <c r="AZ15" s="17">
        <v>0.117551383086253</v>
      </c>
      <c r="BA15" s="17">
        <v>0.127294469073752</v>
      </c>
      <c r="BB15" s="17">
        <v>0.101878560241194</v>
      </c>
      <c r="BC15" s="17">
        <v>1.7204844537591701E-2</v>
      </c>
      <c r="BD15" s="17">
        <v>0.144424832140433</v>
      </c>
      <c r="BE15" s="17">
        <v>4.9920386688568401E-2</v>
      </c>
      <c r="BF15" s="17">
        <v>0.15677914510201099</v>
      </c>
      <c r="BG15" s="17">
        <v>5.7791975156174E-2</v>
      </c>
      <c r="BH15" s="17">
        <v>0.125184306011762</v>
      </c>
      <c r="BI15" s="17">
        <v>0</v>
      </c>
      <c r="BJ15" s="17">
        <v>7.50970165570089E-2</v>
      </c>
      <c r="BK15" s="17">
        <v>0.20309087579037099</v>
      </c>
      <c r="BL15" s="17"/>
      <c r="BM15" s="17">
        <v>9.8145226801044094E-2</v>
      </c>
      <c r="BN15" s="17">
        <v>8.8959456318626007E-2</v>
      </c>
      <c r="BO15" s="17">
        <v>0.129972721192748</v>
      </c>
      <c r="BP15" s="17">
        <v>0.12913779393413699</v>
      </c>
      <c r="BQ15" s="17">
        <v>9.9104581402806396E-2</v>
      </c>
      <c r="BR15" s="17">
        <v>4.1987631755638098E-2</v>
      </c>
      <c r="BS15" s="17"/>
      <c r="BT15" s="17">
        <v>0.110269726917919</v>
      </c>
      <c r="BU15" s="17">
        <v>9.1829947260581704E-2</v>
      </c>
      <c r="BV15" s="17"/>
      <c r="BW15" s="17">
        <v>0.120365463357573</v>
      </c>
      <c r="BX15" s="17">
        <v>8.8051664919124306E-2</v>
      </c>
      <c r="BY15" s="17"/>
      <c r="BZ15" s="17">
        <v>0.105747713884928</v>
      </c>
      <c r="CA15" s="17">
        <v>8.7291990253046001E-2</v>
      </c>
      <c r="CB15" s="17">
        <v>0.12676389440418601</v>
      </c>
      <c r="CC15" s="17"/>
      <c r="CD15" s="17">
        <v>0.100216611862256</v>
      </c>
      <c r="CE15" s="17">
        <v>0.13836090358511099</v>
      </c>
      <c r="CF15" s="17">
        <v>8.3252198447773096E-2</v>
      </c>
      <c r="CG15" s="17"/>
      <c r="CH15" s="17">
        <v>9.6181580602293801E-2</v>
      </c>
      <c r="CI15" s="17">
        <v>0.12739112038672101</v>
      </c>
      <c r="CJ15" s="17">
        <v>8.4571859811454306E-2</v>
      </c>
      <c r="CK15" s="17"/>
      <c r="CL15" s="17">
        <v>9.34493869541307E-2</v>
      </c>
      <c r="CM15" s="17">
        <v>0.110163192213942</v>
      </c>
      <c r="CN15" s="17"/>
      <c r="CO15" s="17">
        <v>9.3693612956053898E-2</v>
      </c>
      <c r="CP15" s="17">
        <v>0.104616844277777</v>
      </c>
      <c r="CQ15" s="17">
        <v>0.10653932037009201</v>
      </c>
      <c r="CR15" s="17">
        <v>9.1413433237032202E-2</v>
      </c>
    </row>
    <row r="16" spans="2:96" x14ac:dyDescent="0.25">
      <c r="B16" s="18" t="s">
        <v>284</v>
      </c>
      <c r="C16" s="17">
        <v>5.57245053742541E-2</v>
      </c>
      <c r="D16" s="17">
        <v>5.1056532739146801E-2</v>
      </c>
      <c r="E16" s="17">
        <v>5.9677682354342197E-2</v>
      </c>
      <c r="F16" s="17"/>
      <c r="G16" s="17">
        <v>0.16016552238411499</v>
      </c>
      <c r="H16" s="17">
        <v>0.11122342097681399</v>
      </c>
      <c r="I16" s="17">
        <v>4.5624376610053703E-2</v>
      </c>
      <c r="J16" s="17">
        <v>1.26170887006031E-2</v>
      </c>
      <c r="K16" s="17">
        <v>3.2549037851474401E-2</v>
      </c>
      <c r="L16" s="17">
        <v>5.6001051771235599E-3</v>
      </c>
      <c r="M16" s="17"/>
      <c r="N16" s="17">
        <v>5.5411350978311298E-2</v>
      </c>
      <c r="O16" s="17">
        <v>6.1757001235445398E-2</v>
      </c>
      <c r="P16" s="17">
        <v>4.5004271623853898E-2</v>
      </c>
      <c r="Q16" s="17">
        <v>5.88435116271721E-2</v>
      </c>
      <c r="R16" s="17"/>
      <c r="S16" s="17">
        <v>4.1242465537223799E-2</v>
      </c>
      <c r="T16" s="17">
        <v>4.7892789420199998E-2</v>
      </c>
      <c r="U16" s="17">
        <v>6.9746359813304001E-2</v>
      </c>
      <c r="V16" s="17">
        <v>1.7770941754714501E-2</v>
      </c>
      <c r="W16" s="17">
        <v>2.2323108084041698E-2</v>
      </c>
      <c r="X16" s="17">
        <v>8.6296614427851803E-2</v>
      </c>
      <c r="Y16" s="17">
        <v>2.38279469423546E-2</v>
      </c>
      <c r="Z16" s="17">
        <v>4.56054637703271E-2</v>
      </c>
      <c r="AA16" s="17">
        <v>5.4171718044341101E-2</v>
      </c>
      <c r="AB16" s="17">
        <v>6.30204272976536E-2</v>
      </c>
      <c r="AC16" s="17">
        <v>0.145324564718469</v>
      </c>
      <c r="AD16" s="17">
        <v>0.15985934578230401</v>
      </c>
      <c r="AE16" s="17"/>
      <c r="AF16" s="17">
        <v>3.1249823991873801E-2</v>
      </c>
      <c r="AG16" s="17">
        <v>4.2892250067312503E-2</v>
      </c>
      <c r="AH16" s="17">
        <v>2.8910468220602999E-2</v>
      </c>
      <c r="AI16" s="17">
        <v>0</v>
      </c>
      <c r="AJ16" s="17">
        <v>0.10421368387951301</v>
      </c>
      <c r="AK16" s="17"/>
      <c r="AL16" s="17">
        <v>4.1789420613103798E-2</v>
      </c>
      <c r="AM16" s="17">
        <v>6.1847872271561598E-2</v>
      </c>
      <c r="AN16" s="17">
        <v>8.5601618220827597E-2</v>
      </c>
      <c r="AO16" s="17"/>
      <c r="AP16" s="17">
        <v>3.6332981607534502E-2</v>
      </c>
      <c r="AQ16" s="17">
        <v>4.8645149542598701E-2</v>
      </c>
      <c r="AR16" s="17">
        <v>5.7794839477736101E-2</v>
      </c>
      <c r="AS16" s="17">
        <v>6.0575012820411903E-2</v>
      </c>
      <c r="AT16" s="17">
        <v>0</v>
      </c>
      <c r="AU16" s="17"/>
      <c r="AV16" s="17">
        <v>0</v>
      </c>
      <c r="AW16" s="17">
        <v>0.122851424474396</v>
      </c>
      <c r="AX16" s="17">
        <v>8.8441162335361104E-2</v>
      </c>
      <c r="AY16" s="17">
        <v>0.13371687935123</v>
      </c>
      <c r="AZ16" s="17">
        <v>7.2060461459996103E-2</v>
      </c>
      <c r="BA16" s="17">
        <v>0</v>
      </c>
      <c r="BB16" s="17">
        <v>1.8855358696403701E-2</v>
      </c>
      <c r="BC16" s="17">
        <v>5.4929698791677202E-2</v>
      </c>
      <c r="BD16" s="17">
        <v>5.7414258678460901E-2</v>
      </c>
      <c r="BE16" s="17">
        <v>2.64904682209102E-2</v>
      </c>
      <c r="BF16" s="17">
        <v>2.6328368966162901E-2</v>
      </c>
      <c r="BG16" s="17">
        <v>0</v>
      </c>
      <c r="BH16" s="17">
        <v>0</v>
      </c>
      <c r="BI16" s="17">
        <v>7.7050890407539901E-2</v>
      </c>
      <c r="BJ16" s="17">
        <v>0.170113528662481</v>
      </c>
      <c r="BK16" s="17">
        <v>0.100847833438301</v>
      </c>
      <c r="BL16" s="17"/>
      <c r="BM16" s="17">
        <v>9.10867341961068E-2</v>
      </c>
      <c r="BN16" s="17">
        <v>4.3133281502225902E-2</v>
      </c>
      <c r="BO16" s="17">
        <v>6.6640710264435604E-2</v>
      </c>
      <c r="BP16" s="17">
        <v>3.9898035662205303E-2</v>
      </c>
      <c r="BQ16" s="17">
        <v>0</v>
      </c>
      <c r="BR16" s="17">
        <v>0.105124421337789</v>
      </c>
      <c r="BS16" s="17"/>
      <c r="BT16" s="17">
        <v>4.7243210239968497E-2</v>
      </c>
      <c r="BU16" s="17">
        <v>6.8527190492588999E-2</v>
      </c>
      <c r="BV16" s="17"/>
      <c r="BW16" s="17">
        <v>3.7733854357577097E-2</v>
      </c>
      <c r="BX16" s="17">
        <v>4.9204093371124101E-2</v>
      </c>
      <c r="BY16" s="17"/>
      <c r="BZ16" s="17">
        <v>4.8369224517044597E-2</v>
      </c>
      <c r="CA16" s="17">
        <v>8.1400835092821297E-2</v>
      </c>
      <c r="CB16" s="17">
        <v>7.3342092366144404E-2</v>
      </c>
      <c r="CC16" s="17"/>
      <c r="CD16" s="17">
        <v>4.0526649316388601E-2</v>
      </c>
      <c r="CE16" s="17">
        <v>0.10872240790445201</v>
      </c>
      <c r="CF16" s="17">
        <v>3.7533434266108702E-2</v>
      </c>
      <c r="CG16" s="17"/>
      <c r="CH16" s="17">
        <v>5.3611969407328097E-2</v>
      </c>
      <c r="CI16" s="17">
        <v>8.2083816967051304E-2</v>
      </c>
      <c r="CJ16" s="17">
        <v>0</v>
      </c>
      <c r="CK16" s="17"/>
      <c r="CL16" s="17">
        <v>2.2854025291679798E-2</v>
      </c>
      <c r="CM16" s="17">
        <v>6.9573906116485507E-2</v>
      </c>
      <c r="CN16" s="17"/>
      <c r="CO16" s="17">
        <v>5.5664498446863303E-2</v>
      </c>
      <c r="CP16" s="17">
        <v>3.7447888960531903E-2</v>
      </c>
      <c r="CQ16" s="17">
        <v>3.4593437361258202E-2</v>
      </c>
      <c r="CR16" s="17">
        <v>0.13677252524196901</v>
      </c>
    </row>
    <row r="17" spans="2:96" ht="30" x14ac:dyDescent="0.25">
      <c r="B17" s="18" t="s">
        <v>285</v>
      </c>
      <c r="C17" s="17">
        <v>3.54188404471803E-2</v>
      </c>
      <c r="D17" s="17">
        <v>3.4378680368133199E-2</v>
      </c>
      <c r="E17" s="17">
        <v>3.6299723263238499E-2</v>
      </c>
      <c r="F17" s="17"/>
      <c r="G17" s="17">
        <v>1.1641438676103399E-2</v>
      </c>
      <c r="H17" s="17">
        <v>4.2158698646722399E-2</v>
      </c>
      <c r="I17" s="17">
        <v>2.8030219212980299E-2</v>
      </c>
      <c r="J17" s="17">
        <v>4.8103311728331002E-2</v>
      </c>
      <c r="K17" s="17">
        <v>3.0834351359593101E-2</v>
      </c>
      <c r="L17" s="17">
        <v>4.6345602080692001E-2</v>
      </c>
      <c r="M17" s="17"/>
      <c r="N17" s="17">
        <v>3.2141307230823299E-2</v>
      </c>
      <c r="O17" s="17">
        <v>2.3636965655864501E-2</v>
      </c>
      <c r="P17" s="17">
        <v>2.08195118067994E-2</v>
      </c>
      <c r="Q17" s="17">
        <v>6.1356660110898797E-2</v>
      </c>
      <c r="R17" s="17"/>
      <c r="S17" s="17">
        <v>4.8470548267219998E-2</v>
      </c>
      <c r="T17" s="17">
        <v>8.0788367870397199E-2</v>
      </c>
      <c r="U17" s="17">
        <v>5.8710020072579701E-2</v>
      </c>
      <c r="V17" s="17">
        <v>5.2081498219853098E-2</v>
      </c>
      <c r="W17" s="17">
        <v>1.7387101075117799E-2</v>
      </c>
      <c r="X17" s="17">
        <v>0</v>
      </c>
      <c r="Y17" s="17">
        <v>1.74991029428774E-2</v>
      </c>
      <c r="Z17" s="17">
        <v>0</v>
      </c>
      <c r="AA17" s="17">
        <v>3.6890229437978601E-2</v>
      </c>
      <c r="AB17" s="17">
        <v>3.1977599805815299E-2</v>
      </c>
      <c r="AC17" s="17">
        <v>0</v>
      </c>
      <c r="AD17" s="17">
        <v>0</v>
      </c>
      <c r="AE17" s="17"/>
      <c r="AF17" s="17">
        <v>3.4998952178090403E-2</v>
      </c>
      <c r="AG17" s="17">
        <v>7.0622361852747499E-3</v>
      </c>
      <c r="AH17" s="17">
        <v>5.9995861368511101E-2</v>
      </c>
      <c r="AI17" s="17">
        <v>0.101778841258005</v>
      </c>
      <c r="AJ17" s="17">
        <v>7.4708498409919305E-2</v>
      </c>
      <c r="AK17" s="17"/>
      <c r="AL17" s="17">
        <v>4.70370298173379E-2</v>
      </c>
      <c r="AM17" s="17">
        <v>9.7623985484046293E-3</v>
      </c>
      <c r="AN17" s="17">
        <v>6.4007234085095704E-2</v>
      </c>
      <c r="AO17" s="17"/>
      <c r="AP17" s="17">
        <v>4.77893274244496E-2</v>
      </c>
      <c r="AQ17" s="17">
        <v>3.5120406820316898E-2</v>
      </c>
      <c r="AR17" s="17">
        <v>2.5640099505635599E-2</v>
      </c>
      <c r="AS17" s="17">
        <v>4.3628020607670001E-2</v>
      </c>
      <c r="AT17" s="17">
        <v>0</v>
      </c>
      <c r="AU17" s="17"/>
      <c r="AV17" s="17">
        <v>0.66015237556134299</v>
      </c>
      <c r="AW17" s="17">
        <v>0</v>
      </c>
      <c r="AX17" s="17">
        <v>3.2409063272765798E-2</v>
      </c>
      <c r="AY17" s="17">
        <v>3.9790871584787599E-2</v>
      </c>
      <c r="AZ17" s="17">
        <v>5.9329273418327097E-2</v>
      </c>
      <c r="BA17" s="17">
        <v>3.8221472611724101E-2</v>
      </c>
      <c r="BB17" s="17">
        <v>5.5886724663792499E-2</v>
      </c>
      <c r="BC17" s="17">
        <v>0</v>
      </c>
      <c r="BD17" s="17">
        <v>0</v>
      </c>
      <c r="BE17" s="17">
        <v>0</v>
      </c>
      <c r="BF17" s="17">
        <v>6.7795658077489399E-2</v>
      </c>
      <c r="BG17" s="17">
        <v>3.5152937868235701E-2</v>
      </c>
      <c r="BH17" s="17">
        <v>3.80669958094235E-2</v>
      </c>
      <c r="BI17" s="17">
        <v>5.2238726141560297E-2</v>
      </c>
      <c r="BJ17" s="17">
        <v>0</v>
      </c>
      <c r="BK17" s="17">
        <v>4.4710103343897099E-2</v>
      </c>
      <c r="BL17" s="17"/>
      <c r="BM17" s="17">
        <v>1.7359228389513801E-2</v>
      </c>
      <c r="BN17" s="17">
        <v>4.2800136359574199E-2</v>
      </c>
      <c r="BO17" s="17">
        <v>1.01977626939434E-2</v>
      </c>
      <c r="BP17" s="17">
        <v>2.9820352804838999E-2</v>
      </c>
      <c r="BQ17" s="17">
        <v>5.4961584921716398E-2</v>
      </c>
      <c r="BR17" s="17">
        <v>9.3884344906424597E-2</v>
      </c>
      <c r="BS17" s="17"/>
      <c r="BT17" s="17">
        <v>4.7799852501811603E-2</v>
      </c>
      <c r="BU17" s="17">
        <v>1.81593977506695E-2</v>
      </c>
      <c r="BV17" s="17"/>
      <c r="BW17" s="17">
        <v>5.6748352829255902E-2</v>
      </c>
      <c r="BX17" s="17">
        <v>1.18172385662575E-2</v>
      </c>
      <c r="BY17" s="17"/>
      <c r="BZ17" s="17">
        <v>3.4868180886165397E-2</v>
      </c>
      <c r="CA17" s="17">
        <v>3.90969846881703E-2</v>
      </c>
      <c r="CB17" s="17">
        <v>4.4864737790907203E-2</v>
      </c>
      <c r="CC17" s="17"/>
      <c r="CD17" s="17">
        <v>3.49761707699245E-2</v>
      </c>
      <c r="CE17" s="17">
        <v>4.2273570350403099E-2</v>
      </c>
      <c r="CF17" s="17">
        <v>3.3536526425016998E-2</v>
      </c>
      <c r="CG17" s="17"/>
      <c r="CH17" s="17">
        <v>3.5824293029200302E-2</v>
      </c>
      <c r="CI17" s="17">
        <v>2.1977714507019599E-2</v>
      </c>
      <c r="CJ17" s="17">
        <v>6.9322453082965599E-2</v>
      </c>
      <c r="CK17" s="17"/>
      <c r="CL17" s="17">
        <v>4.52843413097095E-2</v>
      </c>
      <c r="CM17" s="17">
        <v>3.08776873964531E-2</v>
      </c>
      <c r="CN17" s="17"/>
      <c r="CO17" s="17">
        <v>0</v>
      </c>
      <c r="CP17" s="17">
        <v>3.8614283414509003E-2</v>
      </c>
      <c r="CQ17" s="17">
        <v>2.8740532221796299E-2</v>
      </c>
      <c r="CR17" s="17">
        <v>5.63563201821402E-2</v>
      </c>
    </row>
    <row r="18" spans="2:96" ht="30" x14ac:dyDescent="0.25">
      <c r="B18" s="18" t="s">
        <v>286</v>
      </c>
      <c r="C18" s="17">
        <v>2.51128805698188E-2</v>
      </c>
      <c r="D18" s="17">
        <v>2.7438031813080001E-2</v>
      </c>
      <c r="E18" s="17">
        <v>2.31437742599503E-2</v>
      </c>
      <c r="F18" s="17"/>
      <c r="G18" s="17">
        <v>5.4010560267207297E-2</v>
      </c>
      <c r="H18" s="17">
        <v>6.0180117511331697E-2</v>
      </c>
      <c r="I18" s="17">
        <v>4.0177659025428997E-2</v>
      </c>
      <c r="J18" s="17">
        <v>1.30107520726416E-2</v>
      </c>
      <c r="K18" s="17">
        <v>0</v>
      </c>
      <c r="L18" s="17">
        <v>0</v>
      </c>
      <c r="M18" s="17"/>
      <c r="N18" s="17">
        <v>0</v>
      </c>
      <c r="O18" s="17">
        <v>2.6631556951715998E-2</v>
      </c>
      <c r="P18" s="17">
        <v>1.9956218700039299E-2</v>
      </c>
      <c r="Q18" s="17">
        <v>5.2584506236213802E-2</v>
      </c>
      <c r="R18" s="17"/>
      <c r="S18" s="17">
        <v>0</v>
      </c>
      <c r="T18" s="17">
        <v>1.95463041708221E-2</v>
      </c>
      <c r="U18" s="17">
        <v>0</v>
      </c>
      <c r="V18" s="17">
        <v>5.5122709667121801E-2</v>
      </c>
      <c r="W18" s="17">
        <v>0</v>
      </c>
      <c r="X18" s="17">
        <v>1.6882911182288001E-2</v>
      </c>
      <c r="Y18" s="17">
        <v>5.3864455046592499E-2</v>
      </c>
      <c r="Z18" s="17">
        <v>0.15975876558934099</v>
      </c>
      <c r="AA18" s="17">
        <v>1.31721269416875E-2</v>
      </c>
      <c r="AB18" s="17">
        <v>0</v>
      </c>
      <c r="AC18" s="17">
        <v>4.1499503778001101E-2</v>
      </c>
      <c r="AD18" s="17">
        <v>5.41700236347369E-2</v>
      </c>
      <c r="AE18" s="17"/>
      <c r="AF18" s="17">
        <v>1.7933681086140199E-2</v>
      </c>
      <c r="AG18" s="17">
        <v>3.9768200575279897E-2</v>
      </c>
      <c r="AH18" s="17">
        <v>0</v>
      </c>
      <c r="AI18" s="17">
        <v>0.18567854164563</v>
      </c>
      <c r="AJ18" s="17">
        <v>2.6904099495596401E-2</v>
      </c>
      <c r="AK18" s="17"/>
      <c r="AL18" s="17">
        <v>1.18460882370067E-2</v>
      </c>
      <c r="AM18" s="17">
        <v>3.09930324848985E-2</v>
      </c>
      <c r="AN18" s="17">
        <v>2.9150617391272799E-2</v>
      </c>
      <c r="AO18" s="17"/>
      <c r="AP18" s="17">
        <v>4.3609287693019701E-2</v>
      </c>
      <c r="AQ18" s="17">
        <v>2.17268267717994E-2</v>
      </c>
      <c r="AR18" s="17">
        <v>8.8662811645456897E-3</v>
      </c>
      <c r="AS18" s="17">
        <v>0</v>
      </c>
      <c r="AT18" s="17">
        <v>0.144814986577328</v>
      </c>
      <c r="AU18" s="17"/>
      <c r="AV18" s="17">
        <v>0.66015237556134299</v>
      </c>
      <c r="AW18" s="17">
        <v>0</v>
      </c>
      <c r="AX18" s="17">
        <v>1.72594186226715E-2</v>
      </c>
      <c r="AY18" s="17">
        <v>7.6157139574958094E-2</v>
      </c>
      <c r="AZ18" s="17">
        <v>4.9709079589054898E-2</v>
      </c>
      <c r="BA18" s="17">
        <v>1.40207496466775E-2</v>
      </c>
      <c r="BB18" s="17">
        <v>4.0706894646899201E-2</v>
      </c>
      <c r="BC18" s="17">
        <v>0</v>
      </c>
      <c r="BD18" s="17">
        <v>0</v>
      </c>
      <c r="BE18" s="17">
        <v>4.0574411241651898E-2</v>
      </c>
      <c r="BF18" s="17">
        <v>0</v>
      </c>
      <c r="BG18" s="17">
        <v>0</v>
      </c>
      <c r="BH18" s="17">
        <v>4.4486246609294601E-2</v>
      </c>
      <c r="BI18" s="17">
        <v>0</v>
      </c>
      <c r="BJ18" s="17">
        <v>0</v>
      </c>
      <c r="BK18" s="17">
        <v>0</v>
      </c>
      <c r="BL18" s="17"/>
      <c r="BM18" s="17">
        <v>2.32036046314609E-2</v>
      </c>
      <c r="BN18" s="17">
        <v>2.5646438397934099E-2</v>
      </c>
      <c r="BO18" s="17">
        <v>0</v>
      </c>
      <c r="BP18" s="17">
        <v>2.8080534857167001E-2</v>
      </c>
      <c r="BQ18" s="17">
        <v>0</v>
      </c>
      <c r="BR18" s="17">
        <v>0.10685291056879299</v>
      </c>
      <c r="BS18" s="17"/>
      <c r="BT18" s="17">
        <v>2.93362144840261E-2</v>
      </c>
      <c r="BU18" s="17">
        <v>1.9385028208889699E-2</v>
      </c>
      <c r="BV18" s="17"/>
      <c r="BW18" s="17">
        <v>4.3000888267024001E-2</v>
      </c>
      <c r="BX18" s="17">
        <v>1.02236032825624E-2</v>
      </c>
      <c r="BY18" s="17"/>
      <c r="BZ18" s="17">
        <v>3.1700904591629199E-2</v>
      </c>
      <c r="CA18" s="17">
        <v>0</v>
      </c>
      <c r="CB18" s="17">
        <v>0</v>
      </c>
      <c r="CC18" s="17"/>
      <c r="CD18" s="17">
        <v>2.7708641264638199E-2</v>
      </c>
      <c r="CE18" s="17">
        <v>4.6849013571786398E-2</v>
      </c>
      <c r="CF18" s="17">
        <v>3.2832141521099797E-2</v>
      </c>
      <c r="CG18" s="17"/>
      <c r="CH18" s="17">
        <v>2.7249075529474701E-2</v>
      </c>
      <c r="CI18" s="17">
        <v>3.6201018218730098E-2</v>
      </c>
      <c r="CJ18" s="17">
        <v>0</v>
      </c>
      <c r="CK18" s="17"/>
      <c r="CL18" s="17">
        <v>2.12634701908943E-2</v>
      </c>
      <c r="CM18" s="17">
        <v>2.8713376575067302E-2</v>
      </c>
      <c r="CN18" s="17"/>
      <c r="CO18" s="17">
        <v>0</v>
      </c>
      <c r="CP18" s="17">
        <v>9.9389087143929803E-3</v>
      </c>
      <c r="CQ18" s="17">
        <v>9.5777793461573092E-3</v>
      </c>
      <c r="CR18" s="17">
        <v>9.8014954211514002E-2</v>
      </c>
    </row>
    <row r="19" spans="2:96" x14ac:dyDescent="0.25">
      <c r="B19" s="18" t="s">
        <v>287</v>
      </c>
      <c r="C19" s="17">
        <v>2.0572703184729299E-2</v>
      </c>
      <c r="D19" s="17">
        <v>1.7852671854429E-2</v>
      </c>
      <c r="E19" s="17">
        <v>2.2876222523979799E-2</v>
      </c>
      <c r="F19" s="17"/>
      <c r="G19" s="17">
        <v>5.0373989528574102E-2</v>
      </c>
      <c r="H19" s="17">
        <v>2.5619196976766598E-2</v>
      </c>
      <c r="I19" s="17">
        <v>3.8283709688684102E-2</v>
      </c>
      <c r="J19" s="17">
        <v>0</v>
      </c>
      <c r="K19" s="17">
        <v>2.0433085917017701E-2</v>
      </c>
      <c r="L19" s="17">
        <v>0</v>
      </c>
      <c r="M19" s="17"/>
      <c r="N19" s="17">
        <v>1.2910267993111801E-2</v>
      </c>
      <c r="O19" s="17">
        <v>3.14106469751321E-2</v>
      </c>
      <c r="P19" s="17">
        <v>6.8446049561006203E-3</v>
      </c>
      <c r="Q19" s="17">
        <v>2.84904907292216E-2</v>
      </c>
      <c r="R19" s="17"/>
      <c r="S19" s="17">
        <v>3.59970512990124E-2</v>
      </c>
      <c r="T19" s="17">
        <v>1.81530286984499E-2</v>
      </c>
      <c r="U19" s="17">
        <v>3.93653232862732E-2</v>
      </c>
      <c r="V19" s="17">
        <v>0</v>
      </c>
      <c r="W19" s="17">
        <v>4.9707422243324799E-2</v>
      </c>
      <c r="X19" s="17">
        <v>1.75538102272212E-2</v>
      </c>
      <c r="Y19" s="17">
        <v>1.9598084358173399E-2</v>
      </c>
      <c r="Z19" s="17">
        <v>0</v>
      </c>
      <c r="AA19" s="17">
        <v>0</v>
      </c>
      <c r="AB19" s="17">
        <v>2.73100206385858E-2</v>
      </c>
      <c r="AC19" s="17">
        <v>0</v>
      </c>
      <c r="AD19" s="17">
        <v>3.6523489389402003E-2</v>
      </c>
      <c r="AE19" s="17"/>
      <c r="AF19" s="17">
        <v>8.6426477626397498E-3</v>
      </c>
      <c r="AG19" s="17">
        <v>2.53149567932772E-2</v>
      </c>
      <c r="AH19" s="17">
        <v>0</v>
      </c>
      <c r="AI19" s="17">
        <v>0</v>
      </c>
      <c r="AJ19" s="17">
        <v>5.9252975290561997E-2</v>
      </c>
      <c r="AK19" s="17"/>
      <c r="AL19" s="17">
        <v>1.2414454814793001E-2</v>
      </c>
      <c r="AM19" s="17">
        <v>3.72718167675073E-2</v>
      </c>
      <c r="AN19" s="17">
        <v>0</v>
      </c>
      <c r="AO19" s="17"/>
      <c r="AP19" s="17">
        <v>1.26835990679242E-2</v>
      </c>
      <c r="AQ19" s="17">
        <v>1.5860335976290201E-2</v>
      </c>
      <c r="AR19" s="17">
        <v>3.4876756548800299E-2</v>
      </c>
      <c r="AS19" s="17">
        <v>1.48165008463793E-2</v>
      </c>
      <c r="AT19" s="17">
        <v>0</v>
      </c>
      <c r="AU19" s="17"/>
      <c r="AV19" s="17">
        <v>0</v>
      </c>
      <c r="AW19" s="17">
        <v>7.6133158006480905E-2</v>
      </c>
      <c r="AX19" s="17">
        <v>4.5325688160061703E-2</v>
      </c>
      <c r="AY19" s="17">
        <v>2.47334776598815E-2</v>
      </c>
      <c r="AZ19" s="17">
        <v>0</v>
      </c>
      <c r="BA19" s="17">
        <v>3.9321747957718201E-2</v>
      </c>
      <c r="BB19" s="17">
        <v>0</v>
      </c>
      <c r="BC19" s="17">
        <v>0</v>
      </c>
      <c r="BD19" s="17">
        <v>2.33655321597591E-2</v>
      </c>
      <c r="BE19" s="17">
        <v>3.2099404240663598E-2</v>
      </c>
      <c r="BF19" s="17">
        <v>2.9138994384290198E-2</v>
      </c>
      <c r="BG19" s="17">
        <v>0</v>
      </c>
      <c r="BH19" s="17">
        <v>0</v>
      </c>
      <c r="BI19" s="17">
        <v>0</v>
      </c>
      <c r="BJ19" s="17">
        <v>0</v>
      </c>
      <c r="BK19" s="17">
        <v>5.3482866829331503E-2</v>
      </c>
      <c r="BL19" s="17"/>
      <c r="BM19" s="17">
        <v>1.5988969926348899E-2</v>
      </c>
      <c r="BN19" s="17">
        <v>1.1175668031245801E-2</v>
      </c>
      <c r="BO19" s="17">
        <v>2.1530110937703E-2</v>
      </c>
      <c r="BP19" s="17">
        <v>4.0530149630946297E-2</v>
      </c>
      <c r="BQ19" s="17">
        <v>3.1082109804683501E-2</v>
      </c>
      <c r="BR19" s="17">
        <v>0</v>
      </c>
      <c r="BS19" s="17"/>
      <c r="BT19" s="17">
        <v>1.6086955361044299E-2</v>
      </c>
      <c r="BU19" s="17">
        <v>2.7235038551107101E-2</v>
      </c>
      <c r="BV19" s="17"/>
      <c r="BW19" s="17">
        <v>1.6313204359519301E-2</v>
      </c>
      <c r="BX19" s="17">
        <v>0</v>
      </c>
      <c r="BY19" s="17"/>
      <c r="BZ19" s="17">
        <v>1.61939296702148E-2</v>
      </c>
      <c r="CA19" s="17">
        <v>3.8761044181865302E-2</v>
      </c>
      <c r="CB19" s="17">
        <v>4.4864737790907203E-2</v>
      </c>
      <c r="CC19" s="17"/>
      <c r="CD19" s="17">
        <v>8.8924911971138398E-3</v>
      </c>
      <c r="CE19" s="17">
        <v>5.83814457409857E-2</v>
      </c>
      <c r="CF19" s="17">
        <v>0</v>
      </c>
      <c r="CG19" s="17"/>
      <c r="CH19" s="17">
        <v>1.4532243308555201E-2</v>
      </c>
      <c r="CI19" s="17">
        <v>4.3562419215167701E-2</v>
      </c>
      <c r="CJ19" s="17">
        <v>0</v>
      </c>
      <c r="CK19" s="17"/>
      <c r="CL19" s="17">
        <v>4.8136782811326398E-3</v>
      </c>
      <c r="CM19" s="17">
        <v>2.62474282396329E-2</v>
      </c>
      <c r="CN19" s="17"/>
      <c r="CO19" s="17">
        <v>2.5559368314171101E-2</v>
      </c>
      <c r="CP19" s="17">
        <v>1.7037147357961399E-2</v>
      </c>
      <c r="CQ19" s="17">
        <v>1.71661661449443E-2</v>
      </c>
      <c r="CR19" s="17">
        <v>3.2906941918132197E-2</v>
      </c>
    </row>
    <row r="20" spans="2:96" x14ac:dyDescent="0.25">
      <c r="B20" s="18" t="s">
        <v>175</v>
      </c>
      <c r="C20" s="17">
        <v>1.3543152456138E-2</v>
      </c>
      <c r="D20" s="17">
        <v>1.3298960771485799E-2</v>
      </c>
      <c r="E20" s="17">
        <v>1.3749951643270201E-2</v>
      </c>
      <c r="F20" s="17"/>
      <c r="G20" s="17">
        <v>0</v>
      </c>
      <c r="H20" s="17">
        <v>0</v>
      </c>
      <c r="I20" s="17">
        <v>2.8372103318045499E-2</v>
      </c>
      <c r="J20" s="17">
        <v>2.3348581789369102E-2</v>
      </c>
      <c r="K20" s="17">
        <v>2.07443888240142E-2</v>
      </c>
      <c r="L20" s="17">
        <v>1.11826626902439E-2</v>
      </c>
      <c r="M20" s="17"/>
      <c r="N20" s="17">
        <v>1.0781656066944799E-2</v>
      </c>
      <c r="O20" s="17">
        <v>1.0739970052940801E-2</v>
      </c>
      <c r="P20" s="17">
        <v>2.2739431376212899E-2</v>
      </c>
      <c r="Q20" s="17">
        <v>1.19313601392937E-2</v>
      </c>
      <c r="R20" s="17"/>
      <c r="S20" s="17">
        <v>1.02218724189944E-2</v>
      </c>
      <c r="T20" s="17">
        <v>1.42313895355312E-2</v>
      </c>
      <c r="U20" s="17">
        <v>1.7826800386481802E-2</v>
      </c>
      <c r="V20" s="17">
        <v>0</v>
      </c>
      <c r="W20" s="17">
        <v>1.8638553883550998E-2</v>
      </c>
      <c r="X20" s="17">
        <v>3.7302963656181402E-2</v>
      </c>
      <c r="Y20" s="17">
        <v>3.3241534198175902E-2</v>
      </c>
      <c r="Z20" s="17">
        <v>0</v>
      </c>
      <c r="AA20" s="17">
        <v>0</v>
      </c>
      <c r="AB20" s="17">
        <v>0</v>
      </c>
      <c r="AC20" s="17">
        <v>0</v>
      </c>
      <c r="AD20" s="17">
        <v>4.5806786162584198E-2</v>
      </c>
      <c r="AE20" s="17"/>
      <c r="AF20" s="17">
        <v>1.9794754147212899E-2</v>
      </c>
      <c r="AG20" s="17">
        <v>6.3946873696147403E-3</v>
      </c>
      <c r="AH20" s="17">
        <v>0</v>
      </c>
      <c r="AI20" s="17">
        <v>0</v>
      </c>
      <c r="AJ20" s="17">
        <v>8.4378913161143494E-3</v>
      </c>
      <c r="AK20" s="17"/>
      <c r="AL20" s="17">
        <v>2.17851237244607E-2</v>
      </c>
      <c r="AM20" s="17">
        <v>4.99499277947429E-3</v>
      </c>
      <c r="AN20" s="17">
        <v>0</v>
      </c>
      <c r="AO20" s="17"/>
      <c r="AP20" s="17">
        <v>1.68481630129481E-2</v>
      </c>
      <c r="AQ20" s="17">
        <v>6.7904734493072303E-3</v>
      </c>
      <c r="AR20" s="17">
        <v>1.7159839657767701E-2</v>
      </c>
      <c r="AS20" s="17">
        <v>0</v>
      </c>
      <c r="AT20" s="17">
        <v>0</v>
      </c>
      <c r="AU20" s="17"/>
      <c r="AV20" s="17">
        <v>0</v>
      </c>
      <c r="AW20" s="17">
        <v>0</v>
      </c>
      <c r="AX20" s="17">
        <v>0</v>
      </c>
      <c r="AY20" s="17">
        <v>0</v>
      </c>
      <c r="AZ20" s="17">
        <v>1.2361021756419999E-2</v>
      </c>
      <c r="BA20" s="17">
        <v>0</v>
      </c>
      <c r="BB20" s="17">
        <v>6.0202486632393797E-2</v>
      </c>
      <c r="BC20" s="17">
        <v>0</v>
      </c>
      <c r="BD20" s="17">
        <v>2.9328386656097501E-2</v>
      </c>
      <c r="BE20" s="17">
        <v>0</v>
      </c>
      <c r="BF20" s="17">
        <v>0</v>
      </c>
      <c r="BG20" s="17">
        <v>2.8305611366370699E-2</v>
      </c>
      <c r="BH20" s="17">
        <v>0</v>
      </c>
      <c r="BI20" s="17">
        <v>5.7284913052247997E-2</v>
      </c>
      <c r="BJ20" s="17">
        <v>0</v>
      </c>
      <c r="BK20" s="17">
        <v>0</v>
      </c>
      <c r="BL20" s="17"/>
      <c r="BM20" s="17">
        <v>1.4433599518076601E-2</v>
      </c>
      <c r="BN20" s="17">
        <v>2.6843267984175301E-2</v>
      </c>
      <c r="BO20" s="17">
        <v>0</v>
      </c>
      <c r="BP20" s="17">
        <v>0</v>
      </c>
      <c r="BQ20" s="17">
        <v>1.2837032996014099E-2</v>
      </c>
      <c r="BR20" s="17">
        <v>2.4184942283762001E-2</v>
      </c>
      <c r="BS20" s="17"/>
      <c r="BT20" s="17">
        <v>1.28017597942234E-2</v>
      </c>
      <c r="BU20" s="17">
        <v>1.1441443177897101E-2</v>
      </c>
      <c r="BV20" s="17"/>
      <c r="BW20" s="17">
        <v>2.0208698542013001E-2</v>
      </c>
      <c r="BX20" s="17">
        <v>0</v>
      </c>
      <c r="BY20" s="17"/>
      <c r="BZ20" s="17">
        <v>1.3130193269460501E-2</v>
      </c>
      <c r="CA20" s="17">
        <v>1.14264616975365E-2</v>
      </c>
      <c r="CB20" s="17">
        <v>0</v>
      </c>
      <c r="CC20" s="17"/>
      <c r="CD20" s="17">
        <v>1.1121611870263601E-2</v>
      </c>
      <c r="CE20" s="17">
        <v>1.27196994548103E-2</v>
      </c>
      <c r="CF20" s="17">
        <v>0</v>
      </c>
      <c r="CG20" s="17"/>
      <c r="CH20" s="17">
        <v>1.00175390584631E-2</v>
      </c>
      <c r="CI20" s="17">
        <v>2.1380084566099099E-2</v>
      </c>
      <c r="CJ20" s="17">
        <v>0</v>
      </c>
      <c r="CK20" s="17"/>
      <c r="CL20" s="17">
        <v>8.4110932906301204E-3</v>
      </c>
      <c r="CM20" s="17">
        <v>1.74069396736732E-2</v>
      </c>
      <c r="CN20" s="17"/>
      <c r="CO20" s="17">
        <v>0</v>
      </c>
      <c r="CP20" s="17">
        <v>7.3795596981281603E-3</v>
      </c>
      <c r="CQ20" s="17">
        <v>2.8848034804819199E-2</v>
      </c>
      <c r="CR20" s="17">
        <v>0</v>
      </c>
    </row>
    <row r="21" spans="2:96" x14ac:dyDescent="0.25">
      <c r="B21" s="18" t="s">
        <v>247</v>
      </c>
      <c r="C21" s="19">
        <v>5.1063553715566201E-2</v>
      </c>
      <c r="D21" s="19">
        <v>5.0568999910719101E-2</v>
      </c>
      <c r="E21" s="19">
        <v>5.1482377661112202E-2</v>
      </c>
      <c r="F21" s="19"/>
      <c r="G21" s="19">
        <v>1.52052377163703E-2</v>
      </c>
      <c r="H21" s="19">
        <v>2.6687706889399299E-2</v>
      </c>
      <c r="I21" s="19">
        <v>4.4132955779899799E-2</v>
      </c>
      <c r="J21" s="19">
        <v>6.8982514131776099E-2</v>
      </c>
      <c r="K21" s="19">
        <v>5.83193282948739E-2</v>
      </c>
      <c r="L21" s="19">
        <v>7.6159978501633599E-2</v>
      </c>
      <c r="M21" s="19"/>
      <c r="N21" s="19">
        <v>6.1266439298229003E-2</v>
      </c>
      <c r="O21" s="19">
        <v>6.5855592506108701E-2</v>
      </c>
      <c r="P21" s="19">
        <v>2.06756917296789E-2</v>
      </c>
      <c r="Q21" s="19">
        <v>4.5105682287212803E-2</v>
      </c>
      <c r="R21" s="19"/>
      <c r="S21" s="19">
        <v>6.0443415548146397E-2</v>
      </c>
      <c r="T21" s="19">
        <v>7.5111707302478903E-2</v>
      </c>
      <c r="U21" s="19">
        <v>7.1689947736099102E-2</v>
      </c>
      <c r="V21" s="19">
        <v>1.4963074268983301E-2</v>
      </c>
      <c r="W21" s="19">
        <v>5.5668970183183702E-2</v>
      </c>
      <c r="X21" s="19">
        <v>8.3355175521620195E-2</v>
      </c>
      <c r="Y21" s="19">
        <v>3.3389572542998402E-2</v>
      </c>
      <c r="Z21" s="19">
        <v>9.4030693625130599E-2</v>
      </c>
      <c r="AA21" s="19">
        <v>2.2500590572838802E-2</v>
      </c>
      <c r="AB21" s="19">
        <v>5.1942389858549001E-2</v>
      </c>
      <c r="AC21" s="19">
        <v>3.1763398609787503E-2</v>
      </c>
      <c r="AD21" s="19">
        <v>4.0040933350555197E-2</v>
      </c>
      <c r="AE21" s="19"/>
      <c r="AF21" s="19">
        <v>5.6170557947941797E-2</v>
      </c>
      <c r="AG21" s="19">
        <v>5.3947212135874202E-2</v>
      </c>
      <c r="AH21" s="19">
        <v>7.9008591560988106E-2</v>
      </c>
      <c r="AI21" s="19">
        <v>0.10112965137183</v>
      </c>
      <c r="AJ21" s="19">
        <v>2.3251146922371398E-2</v>
      </c>
      <c r="AK21" s="19"/>
      <c r="AL21" s="19">
        <v>3.5402372013336798E-2</v>
      </c>
      <c r="AM21" s="19">
        <v>3.8210781308153398E-2</v>
      </c>
      <c r="AN21" s="19">
        <v>5.9901114147576998E-2</v>
      </c>
      <c r="AO21" s="19"/>
      <c r="AP21" s="19">
        <v>3.79335430064291E-2</v>
      </c>
      <c r="AQ21" s="19">
        <v>6.1876478009741699E-2</v>
      </c>
      <c r="AR21" s="19">
        <v>4.6420625272828503E-2</v>
      </c>
      <c r="AS21" s="19">
        <v>5.8707975048434197E-2</v>
      </c>
      <c r="AT21" s="19">
        <v>0.127356294165204</v>
      </c>
      <c r="AU21" s="19"/>
      <c r="AV21" s="19">
        <v>0</v>
      </c>
      <c r="AW21" s="19">
        <v>9.30014284684645E-2</v>
      </c>
      <c r="AX21" s="19">
        <v>0.12152417647099401</v>
      </c>
      <c r="AY21" s="19">
        <v>1.6718002085487901E-2</v>
      </c>
      <c r="AZ21" s="19">
        <v>3.19878223308869E-2</v>
      </c>
      <c r="BA21" s="19">
        <v>5.2322064901984197E-2</v>
      </c>
      <c r="BB21" s="19">
        <v>2.7025247890972E-2</v>
      </c>
      <c r="BC21" s="19">
        <v>3.2829345115470102E-2</v>
      </c>
      <c r="BD21" s="19">
        <v>4.6573377204705897E-2</v>
      </c>
      <c r="BE21" s="19">
        <v>0</v>
      </c>
      <c r="BF21" s="19">
        <v>2.19641509879921E-2</v>
      </c>
      <c r="BG21" s="19">
        <v>2.9152314864125801E-2</v>
      </c>
      <c r="BH21" s="19">
        <v>3.9366714769047399E-2</v>
      </c>
      <c r="BI21" s="19">
        <v>0</v>
      </c>
      <c r="BJ21" s="19">
        <v>0.15329697042719301</v>
      </c>
      <c r="BK21" s="19">
        <v>8.6421938197133299E-2</v>
      </c>
      <c r="BL21" s="19"/>
      <c r="BM21" s="19">
        <v>3.61224781970629E-2</v>
      </c>
      <c r="BN21" s="19">
        <v>8.5101458725849899E-2</v>
      </c>
      <c r="BO21" s="19">
        <v>3.3598187834894502E-2</v>
      </c>
      <c r="BP21" s="19">
        <v>4.6243093429216398E-2</v>
      </c>
      <c r="BQ21" s="19">
        <v>3.08986620754471E-2</v>
      </c>
      <c r="BR21" s="19">
        <v>4.0381224127701003E-2</v>
      </c>
      <c r="BS21" s="19"/>
      <c r="BT21" s="19">
        <v>4.68749205900812E-2</v>
      </c>
      <c r="BU21" s="19">
        <v>5.7674694070035198E-2</v>
      </c>
      <c r="BV21" s="19"/>
      <c r="BW21" s="19">
        <v>4.3047582131654799E-2</v>
      </c>
      <c r="BX21" s="19">
        <v>5.6183387004471001E-2</v>
      </c>
      <c r="BY21" s="19"/>
      <c r="BZ21" s="19">
        <v>5.0294302220175301E-2</v>
      </c>
      <c r="CA21" s="19">
        <v>6.3436826456016102E-2</v>
      </c>
      <c r="CB21" s="19">
        <v>3.4149577011354501E-2</v>
      </c>
      <c r="CC21" s="19"/>
      <c r="CD21" s="19">
        <v>5.91518775571373E-2</v>
      </c>
      <c r="CE21" s="19">
        <v>1.3067338365734101E-2</v>
      </c>
      <c r="CF21" s="19">
        <v>2.8565154137857499E-2</v>
      </c>
      <c r="CG21" s="19"/>
      <c r="CH21" s="19">
        <v>6.0120094134065098E-2</v>
      </c>
      <c r="CI21" s="19">
        <v>2.5292474776065301E-2</v>
      </c>
      <c r="CJ21" s="19">
        <v>4.2117131843461698E-2</v>
      </c>
      <c r="CK21" s="19"/>
      <c r="CL21" s="19">
        <v>7.5708277983192504E-2</v>
      </c>
      <c r="CM21" s="19">
        <v>3.7962124257567197E-2</v>
      </c>
      <c r="CN21" s="19"/>
      <c r="CO21" s="19">
        <v>1.7987550606572499E-2</v>
      </c>
      <c r="CP21" s="19">
        <v>4.8607505157392601E-2</v>
      </c>
      <c r="CQ21" s="19">
        <v>5.7599780664787201E-2</v>
      </c>
      <c r="CR21" s="19">
        <v>5.5528245833969203E-2</v>
      </c>
    </row>
    <row r="22" spans="2:96" x14ac:dyDescent="0.25">
      <c r="B22" s="16" t="s">
        <v>289</v>
      </c>
    </row>
    <row r="23" spans="2:96" x14ac:dyDescent="0.25">
      <c r="B23" t="s">
        <v>124</v>
      </c>
    </row>
    <row r="24" spans="2:96" x14ac:dyDescent="0.25">
      <c r="B24" t="s">
        <v>125</v>
      </c>
    </row>
    <row r="26" spans="2:96" x14ac:dyDescent="0.25">
      <c r="B26"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CR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296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ht="30" x14ac:dyDescent="0.25">
      <c r="B9" s="18" t="s">
        <v>290</v>
      </c>
      <c r="C9" s="17">
        <v>0.237984987086127</v>
      </c>
      <c r="D9" s="17">
        <v>0.23917475960684101</v>
      </c>
      <c r="E9" s="17">
        <v>0.23693893709123801</v>
      </c>
      <c r="F9" s="17"/>
      <c r="G9" s="17">
        <v>0.17191756548100001</v>
      </c>
      <c r="H9" s="17">
        <v>0.23374321200808501</v>
      </c>
      <c r="I9" s="17">
        <v>0.30380796936489202</v>
      </c>
      <c r="J9" s="17">
        <v>0.31380614524952399</v>
      </c>
      <c r="K9" s="17">
        <v>0.24623829617261001</v>
      </c>
      <c r="L9" s="17">
        <v>0.16450603298820099</v>
      </c>
      <c r="M9" s="17"/>
      <c r="N9" s="17">
        <v>0.21970807588847399</v>
      </c>
      <c r="O9" s="17">
        <v>0.25582030652043197</v>
      </c>
      <c r="P9" s="17">
        <v>0.21520787172176301</v>
      </c>
      <c r="Q9" s="17">
        <v>0.26175247047655498</v>
      </c>
      <c r="R9" s="17"/>
      <c r="S9" s="17">
        <v>0.19741938773753001</v>
      </c>
      <c r="T9" s="17">
        <v>0.267000991485909</v>
      </c>
      <c r="U9" s="17">
        <v>0.27210215145349598</v>
      </c>
      <c r="V9" s="17">
        <v>0.25429630440604301</v>
      </c>
      <c r="W9" s="17">
        <v>0.22460011109141401</v>
      </c>
      <c r="X9" s="17">
        <v>0.218809020909288</v>
      </c>
      <c r="Y9" s="17">
        <v>0.192883160180609</v>
      </c>
      <c r="Z9" s="17">
        <v>0.42884546027488901</v>
      </c>
      <c r="AA9" s="17">
        <v>0.18601510986876499</v>
      </c>
      <c r="AB9" s="17">
        <v>0.25473906510976602</v>
      </c>
      <c r="AC9" s="17">
        <v>0.23893554031149999</v>
      </c>
      <c r="AD9" s="17">
        <v>0.25602309336616702</v>
      </c>
      <c r="AE9" s="17"/>
      <c r="AF9" s="17">
        <v>0.229164605670333</v>
      </c>
      <c r="AG9" s="17">
        <v>0.26584131262757699</v>
      </c>
      <c r="AH9" s="17">
        <v>0.22819453895220701</v>
      </c>
      <c r="AI9" s="17">
        <v>0.26494607427545402</v>
      </c>
      <c r="AJ9" s="17">
        <v>0.21541820775749601</v>
      </c>
      <c r="AK9" s="17"/>
      <c r="AL9" s="17">
        <v>0.21714906322758001</v>
      </c>
      <c r="AM9" s="17">
        <v>0.24818505535162599</v>
      </c>
      <c r="AN9" s="17">
        <v>0.28145806534893902</v>
      </c>
      <c r="AO9" s="17"/>
      <c r="AP9" s="17">
        <v>0.24466018079344601</v>
      </c>
      <c r="AQ9" s="17">
        <v>0.234861073646949</v>
      </c>
      <c r="AR9" s="17">
        <v>0.27491857254375202</v>
      </c>
      <c r="AS9" s="17">
        <v>0.19107675766479301</v>
      </c>
      <c r="AT9" s="17">
        <v>0.12511280946682701</v>
      </c>
      <c r="AU9" s="17"/>
      <c r="AV9" s="17">
        <v>0.67005608797476102</v>
      </c>
      <c r="AW9" s="17">
        <v>0.243637823812242</v>
      </c>
      <c r="AX9" s="17">
        <v>0.22396527570535901</v>
      </c>
      <c r="AY9" s="17">
        <v>0.219397021635512</v>
      </c>
      <c r="AZ9" s="17">
        <v>0.25256860349992</v>
      </c>
      <c r="BA9" s="17">
        <v>0.24381415234442899</v>
      </c>
      <c r="BB9" s="17">
        <v>0.27509782988077602</v>
      </c>
      <c r="BC9" s="17">
        <v>0.25555452386093602</v>
      </c>
      <c r="BD9" s="17">
        <v>0.20445869956023099</v>
      </c>
      <c r="BE9" s="17">
        <v>0.243426254063632</v>
      </c>
      <c r="BF9" s="17">
        <v>0.23464099706754701</v>
      </c>
      <c r="BG9" s="17">
        <v>0.29097084377667298</v>
      </c>
      <c r="BH9" s="17">
        <v>0.30628480300508998</v>
      </c>
      <c r="BI9" s="17">
        <v>0.249568584537254</v>
      </c>
      <c r="BJ9" s="17">
        <v>0.22660013332864801</v>
      </c>
      <c r="BK9" s="17">
        <v>0.111860987018629</v>
      </c>
      <c r="BL9" s="17"/>
      <c r="BM9" s="17">
        <v>0.24883250610486099</v>
      </c>
      <c r="BN9" s="17">
        <v>0.23434835630319201</v>
      </c>
      <c r="BO9" s="17">
        <v>0.22232460059734099</v>
      </c>
      <c r="BP9" s="17">
        <v>0.23561935462186701</v>
      </c>
      <c r="BQ9" s="17">
        <v>0.23040777077426899</v>
      </c>
      <c r="BR9" s="17">
        <v>0.27472065772881998</v>
      </c>
      <c r="BS9" s="17"/>
      <c r="BT9" s="17">
        <v>0.22826471808525101</v>
      </c>
      <c r="BU9" s="17">
        <v>0.24815402750525201</v>
      </c>
      <c r="BV9" s="17"/>
      <c r="BW9" s="17">
        <v>0.23563409044542299</v>
      </c>
      <c r="BX9" s="17">
        <v>0.246249321189037</v>
      </c>
      <c r="BY9" s="17"/>
      <c r="BZ9" s="17">
        <v>0.23654311874543399</v>
      </c>
      <c r="CA9" s="17">
        <v>0.269450123707975</v>
      </c>
      <c r="CB9" s="17">
        <v>0.23809657579451901</v>
      </c>
      <c r="CC9" s="17"/>
      <c r="CD9" s="17">
        <v>0.242825925882381</v>
      </c>
      <c r="CE9" s="17">
        <v>0.212360768693447</v>
      </c>
      <c r="CF9" s="17">
        <v>0.213857988342919</v>
      </c>
      <c r="CG9" s="17"/>
      <c r="CH9" s="17">
        <v>0.24589398854348399</v>
      </c>
      <c r="CI9" s="17">
        <v>0.22630057182330399</v>
      </c>
      <c r="CJ9" s="17">
        <v>0.23143113778802701</v>
      </c>
      <c r="CK9" s="17"/>
      <c r="CL9" s="17">
        <v>0.26918862303533603</v>
      </c>
      <c r="CM9" s="17">
        <v>0.21196234742918299</v>
      </c>
      <c r="CN9" s="17"/>
      <c r="CO9" s="17">
        <v>0.190161691391322</v>
      </c>
      <c r="CP9" s="17">
        <v>0.192363803314163</v>
      </c>
      <c r="CQ9" s="17">
        <v>0.24780528987016301</v>
      </c>
      <c r="CR9" s="17">
        <v>0.32356322613643901</v>
      </c>
    </row>
    <row r="10" spans="2:96" x14ac:dyDescent="0.25">
      <c r="B10" s="18" t="s">
        <v>291</v>
      </c>
      <c r="C10" s="17">
        <v>0.34482051126006402</v>
      </c>
      <c r="D10" s="17">
        <v>0.36208345956256399</v>
      </c>
      <c r="E10" s="17">
        <v>0.32661486086090702</v>
      </c>
      <c r="F10" s="17"/>
      <c r="G10" s="17">
        <v>0.34940344300870602</v>
      </c>
      <c r="H10" s="17">
        <v>0.33876320495933598</v>
      </c>
      <c r="I10" s="17">
        <v>0.34166965699797702</v>
      </c>
      <c r="J10" s="17">
        <v>0.332539421980725</v>
      </c>
      <c r="K10" s="17">
        <v>0.35411908566598199</v>
      </c>
      <c r="L10" s="17">
        <v>0.35304384135892197</v>
      </c>
      <c r="M10" s="17"/>
      <c r="N10" s="17">
        <v>0.35917957912891602</v>
      </c>
      <c r="O10" s="17">
        <v>0.36710784055812401</v>
      </c>
      <c r="P10" s="17">
        <v>0.32514638214746899</v>
      </c>
      <c r="Q10" s="17">
        <v>0.32310795737603898</v>
      </c>
      <c r="R10" s="17"/>
      <c r="S10" s="17">
        <v>0.311705377774601</v>
      </c>
      <c r="T10" s="17">
        <v>0.33231174882811598</v>
      </c>
      <c r="U10" s="17">
        <v>0.31974813936190999</v>
      </c>
      <c r="V10" s="17">
        <v>0.35132095368188498</v>
      </c>
      <c r="W10" s="17">
        <v>0.28960220857593699</v>
      </c>
      <c r="X10" s="17">
        <v>0.38248453233692697</v>
      </c>
      <c r="Y10" s="17">
        <v>0.310008452461771</v>
      </c>
      <c r="Z10" s="17">
        <v>0.307139430819939</v>
      </c>
      <c r="AA10" s="17">
        <v>0.34790462306058201</v>
      </c>
      <c r="AB10" s="17">
        <v>0.37718957776622503</v>
      </c>
      <c r="AC10" s="17">
        <v>0.45128301566394202</v>
      </c>
      <c r="AD10" s="17">
        <v>0.47347382787826597</v>
      </c>
      <c r="AE10" s="17"/>
      <c r="AF10" s="17">
        <v>0.34708573827023498</v>
      </c>
      <c r="AG10" s="17">
        <v>0.31595631187973999</v>
      </c>
      <c r="AH10" s="17">
        <v>0.38526855355795098</v>
      </c>
      <c r="AI10" s="17">
        <v>0.33246679976020899</v>
      </c>
      <c r="AJ10" s="17">
        <v>0.37324180099337301</v>
      </c>
      <c r="AK10" s="17"/>
      <c r="AL10" s="17">
        <v>0.33878927712205598</v>
      </c>
      <c r="AM10" s="17">
        <v>0.35247489340585703</v>
      </c>
      <c r="AN10" s="17">
        <v>0.27331282573571197</v>
      </c>
      <c r="AO10" s="17"/>
      <c r="AP10" s="17">
        <v>0.32272069602635001</v>
      </c>
      <c r="AQ10" s="17">
        <v>0.37227407339902402</v>
      </c>
      <c r="AR10" s="17">
        <v>0.34462632611511801</v>
      </c>
      <c r="AS10" s="17">
        <v>0.36029873733135598</v>
      </c>
      <c r="AT10" s="17">
        <v>0.33503551462911602</v>
      </c>
      <c r="AU10" s="17"/>
      <c r="AV10" s="17">
        <v>0.17717430870440201</v>
      </c>
      <c r="AW10" s="17">
        <v>0.33548558528085698</v>
      </c>
      <c r="AX10" s="17">
        <v>0.33293162742675197</v>
      </c>
      <c r="AY10" s="17">
        <v>0.37857362403529599</v>
      </c>
      <c r="AZ10" s="17">
        <v>0.331124439817923</v>
      </c>
      <c r="BA10" s="17">
        <v>0.35285151274029902</v>
      </c>
      <c r="BB10" s="17">
        <v>0.32312132973437702</v>
      </c>
      <c r="BC10" s="17">
        <v>0.35513110869671999</v>
      </c>
      <c r="BD10" s="17">
        <v>0.42829247436474799</v>
      </c>
      <c r="BE10" s="17">
        <v>0.334556480390791</v>
      </c>
      <c r="BF10" s="17">
        <v>0.314154910913862</v>
      </c>
      <c r="BG10" s="17">
        <v>0.38282584978768602</v>
      </c>
      <c r="BH10" s="17">
        <v>0.27129179199158998</v>
      </c>
      <c r="BI10" s="17">
        <v>0.40337402837958303</v>
      </c>
      <c r="BJ10" s="17">
        <v>0.334555968551633</v>
      </c>
      <c r="BK10" s="17">
        <v>0.323052006715003</v>
      </c>
      <c r="BL10" s="17"/>
      <c r="BM10" s="17">
        <v>0.323765175275541</v>
      </c>
      <c r="BN10" s="17">
        <v>0.34576323858095798</v>
      </c>
      <c r="BO10" s="17">
        <v>0.33922822053893797</v>
      </c>
      <c r="BP10" s="17">
        <v>0.37679772487234697</v>
      </c>
      <c r="BQ10" s="17">
        <v>0.37893405526033203</v>
      </c>
      <c r="BR10" s="17">
        <v>0.26431820883203899</v>
      </c>
      <c r="BS10" s="17"/>
      <c r="BT10" s="17">
        <v>0.339704111191796</v>
      </c>
      <c r="BU10" s="17">
        <v>0.35307529146726402</v>
      </c>
      <c r="BV10" s="17"/>
      <c r="BW10" s="17">
        <v>0.33247584547655801</v>
      </c>
      <c r="BX10" s="17">
        <v>0.34181202298993602</v>
      </c>
      <c r="BY10" s="17"/>
      <c r="BZ10" s="17">
        <v>0.34864320598299903</v>
      </c>
      <c r="CA10" s="17">
        <v>0.33446404264056401</v>
      </c>
      <c r="CB10" s="17">
        <v>0.18444172536612</v>
      </c>
      <c r="CC10" s="17"/>
      <c r="CD10" s="17">
        <v>0.34536391355422502</v>
      </c>
      <c r="CE10" s="17">
        <v>0.29604835166258298</v>
      </c>
      <c r="CF10" s="17">
        <v>0.37952560004373298</v>
      </c>
      <c r="CG10" s="17"/>
      <c r="CH10" s="17">
        <v>0.346535941872821</v>
      </c>
      <c r="CI10" s="17">
        <v>0.32302938874106202</v>
      </c>
      <c r="CJ10" s="17">
        <v>0.39626439156995902</v>
      </c>
      <c r="CK10" s="17"/>
      <c r="CL10" s="17">
        <v>0.34588311574882902</v>
      </c>
      <c r="CM10" s="17">
        <v>0.34542703083049903</v>
      </c>
      <c r="CN10" s="17"/>
      <c r="CO10" s="17">
        <v>0.24929485246688801</v>
      </c>
      <c r="CP10" s="17">
        <v>0.37003231065227699</v>
      </c>
      <c r="CQ10" s="17">
        <v>0.324875983181315</v>
      </c>
      <c r="CR10" s="17">
        <v>0.37014291231135399</v>
      </c>
    </row>
    <row r="11" spans="2:96" x14ac:dyDescent="0.25">
      <c r="B11" s="18" t="s">
        <v>292</v>
      </c>
      <c r="C11" s="17">
        <v>0.18897767979850399</v>
      </c>
      <c r="D11" s="17">
        <v>0.16810226288684099</v>
      </c>
      <c r="E11" s="17">
        <v>0.20937175701491501</v>
      </c>
      <c r="F11" s="17"/>
      <c r="G11" s="17">
        <v>0.24395293446390401</v>
      </c>
      <c r="H11" s="17">
        <v>0.20314020538123001</v>
      </c>
      <c r="I11" s="17">
        <v>0.159151551982296</v>
      </c>
      <c r="J11" s="17">
        <v>0.156505855618635</v>
      </c>
      <c r="K11" s="17">
        <v>0.174784779137129</v>
      </c>
      <c r="L11" s="17">
        <v>0.20108231401326301</v>
      </c>
      <c r="M11" s="17"/>
      <c r="N11" s="17">
        <v>0.181053895296376</v>
      </c>
      <c r="O11" s="17">
        <v>0.17846484849286501</v>
      </c>
      <c r="P11" s="17">
        <v>0.20937460953978301</v>
      </c>
      <c r="Q11" s="17">
        <v>0.19054433160328599</v>
      </c>
      <c r="R11" s="17"/>
      <c r="S11" s="17">
        <v>0.238411033696309</v>
      </c>
      <c r="T11" s="17">
        <v>0.174042421375318</v>
      </c>
      <c r="U11" s="17">
        <v>0.16482727625792001</v>
      </c>
      <c r="V11" s="17">
        <v>0.19795554366377299</v>
      </c>
      <c r="W11" s="17">
        <v>0.20776587750845599</v>
      </c>
      <c r="X11" s="17">
        <v>0.174715469845973</v>
      </c>
      <c r="Y11" s="17">
        <v>0.20070727924701701</v>
      </c>
      <c r="Z11" s="17">
        <v>0.105194354234652</v>
      </c>
      <c r="AA11" s="17">
        <v>0.23296008485942199</v>
      </c>
      <c r="AB11" s="17">
        <v>0.16380261164071</v>
      </c>
      <c r="AC11" s="17">
        <v>0.14455688197173699</v>
      </c>
      <c r="AD11" s="17">
        <v>0.12788890642947701</v>
      </c>
      <c r="AE11" s="17"/>
      <c r="AF11" s="17">
        <v>0.20124719164907101</v>
      </c>
      <c r="AG11" s="17">
        <v>0.17365412773413899</v>
      </c>
      <c r="AH11" s="17">
        <v>0.127751451951612</v>
      </c>
      <c r="AI11" s="17">
        <v>0.16982618489441001</v>
      </c>
      <c r="AJ11" s="17">
        <v>0.24132055110908501</v>
      </c>
      <c r="AK11" s="17"/>
      <c r="AL11" s="17">
        <v>0.18979496314562999</v>
      </c>
      <c r="AM11" s="17">
        <v>0.18178981430414501</v>
      </c>
      <c r="AN11" s="17">
        <v>0.18846729964449099</v>
      </c>
      <c r="AO11" s="17"/>
      <c r="AP11" s="17">
        <v>0.209026047000683</v>
      </c>
      <c r="AQ11" s="17">
        <v>0.16731516500010299</v>
      </c>
      <c r="AR11" s="17">
        <v>0.15926383825071999</v>
      </c>
      <c r="AS11" s="17">
        <v>0.21360314330629299</v>
      </c>
      <c r="AT11" s="17">
        <v>0.31020580842860901</v>
      </c>
      <c r="AU11" s="17"/>
      <c r="AV11" s="17">
        <v>0</v>
      </c>
      <c r="AW11" s="17">
        <v>0.21842867146442199</v>
      </c>
      <c r="AX11" s="17">
        <v>0.199616910586984</v>
      </c>
      <c r="AY11" s="17">
        <v>0.18040270104724801</v>
      </c>
      <c r="AZ11" s="17">
        <v>0.19511431622681899</v>
      </c>
      <c r="BA11" s="17">
        <v>0.145996446344963</v>
      </c>
      <c r="BB11" s="17">
        <v>0.178018448871443</v>
      </c>
      <c r="BC11" s="17">
        <v>0.17175377164349201</v>
      </c>
      <c r="BD11" s="17">
        <v>0.171482915116978</v>
      </c>
      <c r="BE11" s="17">
        <v>0.247513101209341</v>
      </c>
      <c r="BF11" s="17">
        <v>0.18850513669970401</v>
      </c>
      <c r="BG11" s="17">
        <v>0.102400826612775</v>
      </c>
      <c r="BH11" s="17">
        <v>0.23226299160953101</v>
      </c>
      <c r="BI11" s="17">
        <v>0.172964186437256</v>
      </c>
      <c r="BJ11" s="17">
        <v>0.20654126480416601</v>
      </c>
      <c r="BK11" s="17">
        <v>0.29832280311748299</v>
      </c>
      <c r="BL11" s="17"/>
      <c r="BM11" s="17">
        <v>0.20980812691387901</v>
      </c>
      <c r="BN11" s="17">
        <v>0.17516075191306699</v>
      </c>
      <c r="BO11" s="17">
        <v>0.203337458233526</v>
      </c>
      <c r="BP11" s="17">
        <v>0.17038564278521301</v>
      </c>
      <c r="BQ11" s="17">
        <v>0.18424144748705701</v>
      </c>
      <c r="BR11" s="17">
        <v>0.21500380505928199</v>
      </c>
      <c r="BS11" s="17"/>
      <c r="BT11" s="17">
        <v>0.190292675250576</v>
      </c>
      <c r="BU11" s="17">
        <v>0.186877627164098</v>
      </c>
      <c r="BV11" s="17"/>
      <c r="BW11" s="17">
        <v>0.19923236430042099</v>
      </c>
      <c r="BX11" s="17">
        <v>0.17835450358514701</v>
      </c>
      <c r="BY11" s="17"/>
      <c r="BZ11" s="17">
        <v>0.18749558596919599</v>
      </c>
      <c r="CA11" s="17">
        <v>0.19352663368613701</v>
      </c>
      <c r="CB11" s="17">
        <v>0.236500151140599</v>
      </c>
      <c r="CC11" s="17"/>
      <c r="CD11" s="17">
        <v>0.18450735264614099</v>
      </c>
      <c r="CE11" s="17">
        <v>0.22443636139044501</v>
      </c>
      <c r="CF11" s="17">
        <v>0.17824937690675399</v>
      </c>
      <c r="CG11" s="17"/>
      <c r="CH11" s="17">
        <v>0.18810907267358501</v>
      </c>
      <c r="CI11" s="17">
        <v>0.19986047712549701</v>
      </c>
      <c r="CJ11" s="17">
        <v>0.152064251188545</v>
      </c>
      <c r="CK11" s="17"/>
      <c r="CL11" s="17">
        <v>0.15776216011689401</v>
      </c>
      <c r="CM11" s="17">
        <v>0.21799102212729099</v>
      </c>
      <c r="CN11" s="17"/>
      <c r="CO11" s="17">
        <v>0.25477258406181702</v>
      </c>
      <c r="CP11" s="17">
        <v>0.19968995876033399</v>
      </c>
      <c r="CQ11" s="17">
        <v>0.19391210684941701</v>
      </c>
      <c r="CR11" s="17">
        <v>0.13494832549543301</v>
      </c>
    </row>
    <row r="12" spans="2:96" ht="30" x14ac:dyDescent="0.25">
      <c r="B12" s="18" t="s">
        <v>293</v>
      </c>
      <c r="C12" s="17">
        <v>5.77142915525082E-2</v>
      </c>
      <c r="D12" s="17">
        <v>6.3153515267884805E-2</v>
      </c>
      <c r="E12" s="17">
        <v>5.2699657683542699E-2</v>
      </c>
      <c r="F12" s="17"/>
      <c r="G12" s="17">
        <v>4.2730950249448799E-2</v>
      </c>
      <c r="H12" s="17">
        <v>2.1011474628259301E-2</v>
      </c>
      <c r="I12" s="17">
        <v>4.4708738457957399E-2</v>
      </c>
      <c r="J12" s="17">
        <v>6.3699588447727704E-2</v>
      </c>
      <c r="K12" s="17">
        <v>6.0944287807728897E-2</v>
      </c>
      <c r="L12" s="17">
        <v>0.101221334572453</v>
      </c>
      <c r="M12" s="17"/>
      <c r="N12" s="17">
        <v>7.3704498603262794E-2</v>
      </c>
      <c r="O12" s="17">
        <v>4.4202885214967597E-2</v>
      </c>
      <c r="P12" s="17">
        <v>5.5245314872319401E-2</v>
      </c>
      <c r="Q12" s="17">
        <v>5.7306796392671999E-2</v>
      </c>
      <c r="R12" s="17"/>
      <c r="S12" s="17">
        <v>6.21347671098232E-2</v>
      </c>
      <c r="T12" s="17">
        <v>5.1945013613173503E-2</v>
      </c>
      <c r="U12" s="17">
        <v>4.3984303243974697E-2</v>
      </c>
      <c r="V12" s="17">
        <v>6.3901080703868102E-2</v>
      </c>
      <c r="W12" s="17">
        <v>8.2287870571956398E-2</v>
      </c>
      <c r="X12" s="17">
        <v>6.4062537208639303E-2</v>
      </c>
      <c r="Y12" s="17">
        <v>6.8789804819718595E-2</v>
      </c>
      <c r="Z12" s="17">
        <v>2.4236529013211799E-2</v>
      </c>
      <c r="AA12" s="17">
        <v>6.5054739874604403E-2</v>
      </c>
      <c r="AB12" s="17">
        <v>5.8119219904655003E-2</v>
      </c>
      <c r="AC12" s="17">
        <v>4.2363154878602698E-2</v>
      </c>
      <c r="AD12" s="17">
        <v>1.6379675463119601E-2</v>
      </c>
      <c r="AE12" s="17"/>
      <c r="AF12" s="17">
        <v>7.86094851167113E-2</v>
      </c>
      <c r="AG12" s="17">
        <v>5.1012631447393202E-2</v>
      </c>
      <c r="AH12" s="17">
        <v>3.7856025700023901E-2</v>
      </c>
      <c r="AI12" s="17">
        <v>3.5283139328713901E-2</v>
      </c>
      <c r="AJ12" s="17">
        <v>5.1289200332047799E-2</v>
      </c>
      <c r="AK12" s="17"/>
      <c r="AL12" s="17">
        <v>9.0258481360213999E-2</v>
      </c>
      <c r="AM12" s="17">
        <v>4.5068566826410097E-2</v>
      </c>
      <c r="AN12" s="17">
        <v>3.4928639453846E-2</v>
      </c>
      <c r="AO12" s="17"/>
      <c r="AP12" s="17">
        <v>5.49777776769175E-2</v>
      </c>
      <c r="AQ12" s="17">
        <v>5.5741114772650098E-2</v>
      </c>
      <c r="AR12" s="17">
        <v>6.2000156202814703E-2</v>
      </c>
      <c r="AS12" s="17">
        <v>5.4591848279646499E-2</v>
      </c>
      <c r="AT12" s="17">
        <v>5.3849237704630501E-2</v>
      </c>
      <c r="AU12" s="17"/>
      <c r="AV12" s="17">
        <v>0.152769603320837</v>
      </c>
      <c r="AW12" s="17">
        <v>3.8075511399335397E-2</v>
      </c>
      <c r="AX12" s="17">
        <v>5.2250833541593301E-2</v>
      </c>
      <c r="AY12" s="17">
        <v>3.2959005525717601E-2</v>
      </c>
      <c r="AZ12" s="17">
        <v>6.1836076400314403E-2</v>
      </c>
      <c r="BA12" s="17">
        <v>7.8818270592018097E-2</v>
      </c>
      <c r="BB12" s="17">
        <v>6.4204654280115597E-2</v>
      </c>
      <c r="BC12" s="17">
        <v>4.6342329500803497E-2</v>
      </c>
      <c r="BD12" s="17">
        <v>4.1791001420745898E-2</v>
      </c>
      <c r="BE12" s="17">
        <v>2.7582276661482399E-2</v>
      </c>
      <c r="BF12" s="17">
        <v>7.6832213547666103E-2</v>
      </c>
      <c r="BG12" s="17">
        <v>5.9105242864185101E-2</v>
      </c>
      <c r="BH12" s="17">
        <v>5.9871169700384697E-2</v>
      </c>
      <c r="BI12" s="17">
        <v>7.2398620872330594E-2</v>
      </c>
      <c r="BJ12" s="17">
        <v>9.8512942964494504E-2</v>
      </c>
      <c r="BK12" s="17">
        <v>6.84696374653984E-2</v>
      </c>
      <c r="BL12" s="17"/>
      <c r="BM12" s="17">
        <v>3.6817454802072498E-2</v>
      </c>
      <c r="BN12" s="17">
        <v>6.7606604352616798E-2</v>
      </c>
      <c r="BO12" s="17">
        <v>5.5315294002380402E-2</v>
      </c>
      <c r="BP12" s="17">
        <v>5.3802219728450097E-2</v>
      </c>
      <c r="BQ12" s="17">
        <v>7.5750326263966994E-2</v>
      </c>
      <c r="BR12" s="17">
        <v>7.6886528900074899E-2</v>
      </c>
      <c r="BS12" s="17"/>
      <c r="BT12" s="17">
        <v>5.7986584596678402E-2</v>
      </c>
      <c r="BU12" s="17">
        <v>5.6505810514616103E-2</v>
      </c>
      <c r="BV12" s="17"/>
      <c r="BW12" s="17">
        <v>4.6802652816882E-2</v>
      </c>
      <c r="BX12" s="17">
        <v>7.2346810785824806E-2</v>
      </c>
      <c r="BY12" s="17"/>
      <c r="BZ12" s="17">
        <v>5.9651514984963697E-2</v>
      </c>
      <c r="CA12" s="17">
        <v>6.3678512872824597E-2</v>
      </c>
      <c r="CB12" s="17">
        <v>1.1654323612528101E-2</v>
      </c>
      <c r="CC12" s="17"/>
      <c r="CD12" s="17">
        <v>5.4191700379504298E-2</v>
      </c>
      <c r="CE12" s="17">
        <v>5.29401892653883E-2</v>
      </c>
      <c r="CF12" s="17">
        <v>0.104320288734897</v>
      </c>
      <c r="CG12" s="17"/>
      <c r="CH12" s="17">
        <v>5.4499056975367402E-2</v>
      </c>
      <c r="CI12" s="17">
        <v>5.6160700063719399E-2</v>
      </c>
      <c r="CJ12" s="17">
        <v>0.123052798068622</v>
      </c>
      <c r="CK12" s="17"/>
      <c r="CL12" s="17">
        <v>6.07735992659129E-2</v>
      </c>
      <c r="CM12" s="17">
        <v>5.7418594694186198E-2</v>
      </c>
      <c r="CN12" s="17"/>
      <c r="CO12" s="17">
        <v>6.9287974963400598E-2</v>
      </c>
      <c r="CP12" s="17">
        <v>7.2890905350606605E-2</v>
      </c>
      <c r="CQ12" s="17">
        <v>5.6605720088032899E-2</v>
      </c>
      <c r="CR12" s="17">
        <v>2.6639751183190799E-2</v>
      </c>
    </row>
    <row r="13" spans="2:96" x14ac:dyDescent="0.25">
      <c r="B13" s="18" t="s">
        <v>294</v>
      </c>
      <c r="C13" s="17">
        <v>8.4146756293271494E-2</v>
      </c>
      <c r="D13" s="17">
        <v>9.0026669180926305E-2</v>
      </c>
      <c r="E13" s="17">
        <v>7.8843065626799699E-2</v>
      </c>
      <c r="F13" s="17"/>
      <c r="G13" s="17">
        <v>0.14856042985038401</v>
      </c>
      <c r="H13" s="17">
        <v>9.6244532456106202E-2</v>
      </c>
      <c r="I13" s="17">
        <v>4.9124977670977198E-2</v>
      </c>
      <c r="J13" s="17">
        <v>6.4734156849282007E-2</v>
      </c>
      <c r="K13" s="17">
        <v>7.4676997669534798E-2</v>
      </c>
      <c r="L13" s="17">
        <v>8.2046288701995804E-2</v>
      </c>
      <c r="M13" s="17"/>
      <c r="N13" s="17">
        <v>7.2819549887114796E-2</v>
      </c>
      <c r="O13" s="17">
        <v>6.8083965696570603E-2</v>
      </c>
      <c r="P13" s="17">
        <v>0.107884697739414</v>
      </c>
      <c r="Q13" s="17">
        <v>8.8385111830582397E-2</v>
      </c>
      <c r="R13" s="17"/>
      <c r="S13" s="17">
        <v>0.114792567167528</v>
      </c>
      <c r="T13" s="17">
        <v>7.75175222222238E-2</v>
      </c>
      <c r="U13" s="17">
        <v>0.11108595035478699</v>
      </c>
      <c r="V13" s="17">
        <v>5.6227934505120598E-2</v>
      </c>
      <c r="W13" s="17">
        <v>8.8242932551905795E-2</v>
      </c>
      <c r="X13" s="17">
        <v>7.4487531621055897E-2</v>
      </c>
      <c r="Y13" s="17">
        <v>0.103842568643918</v>
      </c>
      <c r="Z13" s="17">
        <v>2.59893755513309E-2</v>
      </c>
      <c r="AA13" s="17">
        <v>9.6016408411278203E-2</v>
      </c>
      <c r="AB13" s="17">
        <v>5.41746357848941E-2</v>
      </c>
      <c r="AC13" s="17">
        <v>8.7918821496968697E-2</v>
      </c>
      <c r="AD13" s="17">
        <v>6.56374693629177E-2</v>
      </c>
      <c r="AE13" s="17"/>
      <c r="AF13" s="17">
        <v>7.8785529071507002E-2</v>
      </c>
      <c r="AG13" s="17">
        <v>0.10341803255390999</v>
      </c>
      <c r="AH13" s="17">
        <v>0.13649462735095</v>
      </c>
      <c r="AI13" s="17">
        <v>8.5700963570275998E-2</v>
      </c>
      <c r="AJ13" s="17">
        <v>4.5009055973354403E-2</v>
      </c>
      <c r="AK13" s="17"/>
      <c r="AL13" s="17">
        <v>8.3976686193762598E-2</v>
      </c>
      <c r="AM13" s="17">
        <v>9.8210893037080804E-2</v>
      </c>
      <c r="AN13" s="17">
        <v>0.11970512808473301</v>
      </c>
      <c r="AO13" s="17"/>
      <c r="AP13" s="17">
        <v>0.100161840895633</v>
      </c>
      <c r="AQ13" s="17">
        <v>7.7521551159561206E-2</v>
      </c>
      <c r="AR13" s="17">
        <v>7.6430998069125594E-2</v>
      </c>
      <c r="AS13" s="17">
        <v>7.5521496190395193E-2</v>
      </c>
      <c r="AT13" s="17">
        <v>2.92037482407419E-2</v>
      </c>
      <c r="AU13" s="17"/>
      <c r="AV13" s="17">
        <v>0</v>
      </c>
      <c r="AW13" s="17">
        <v>6.6707221369935302E-2</v>
      </c>
      <c r="AX13" s="17">
        <v>9.5881025327896705E-2</v>
      </c>
      <c r="AY13" s="17">
        <v>9.8993682997936594E-2</v>
      </c>
      <c r="AZ13" s="17">
        <v>8.8446681723960793E-2</v>
      </c>
      <c r="BA13" s="17">
        <v>8.4349888229573095E-2</v>
      </c>
      <c r="BB13" s="17">
        <v>9.7629611942852898E-2</v>
      </c>
      <c r="BC13" s="17">
        <v>0.102989005074895</v>
      </c>
      <c r="BD13" s="17">
        <v>8.2556247838344907E-2</v>
      </c>
      <c r="BE13" s="17">
        <v>8.6051081437425597E-2</v>
      </c>
      <c r="BF13" s="17">
        <v>5.9791786915769397E-2</v>
      </c>
      <c r="BG13" s="17">
        <v>6.2601827487649198E-2</v>
      </c>
      <c r="BH13" s="17">
        <v>3.0526525933835699E-2</v>
      </c>
      <c r="BI13" s="17">
        <v>7.5902008891624503E-2</v>
      </c>
      <c r="BJ13" s="17">
        <v>5.5093111494507102E-2</v>
      </c>
      <c r="BK13" s="17">
        <v>0.125595466855248</v>
      </c>
      <c r="BL13" s="17"/>
      <c r="BM13" s="17">
        <v>8.4217404594813999E-2</v>
      </c>
      <c r="BN13" s="17">
        <v>9.1248920899866207E-2</v>
      </c>
      <c r="BO13" s="17">
        <v>7.9781019932485195E-2</v>
      </c>
      <c r="BP13" s="17">
        <v>8.7283311177373396E-2</v>
      </c>
      <c r="BQ13" s="17">
        <v>5.3061916332664799E-2</v>
      </c>
      <c r="BR13" s="17">
        <v>0.103373933990485</v>
      </c>
      <c r="BS13" s="17"/>
      <c r="BT13" s="17">
        <v>8.7436702003285696E-2</v>
      </c>
      <c r="BU13" s="17">
        <v>8.2158276811477304E-2</v>
      </c>
      <c r="BV13" s="17"/>
      <c r="BW13" s="17">
        <v>9.5615733301692596E-2</v>
      </c>
      <c r="BX13" s="17">
        <v>8.4674753131687194E-2</v>
      </c>
      <c r="BY13" s="17"/>
      <c r="BZ13" s="17">
        <v>8.29000123937539E-2</v>
      </c>
      <c r="CA13" s="17">
        <v>6.0013512902176297E-2</v>
      </c>
      <c r="CB13" s="17">
        <v>0.18342018600537</v>
      </c>
      <c r="CC13" s="17"/>
      <c r="CD13" s="17">
        <v>8.7625693654444295E-2</v>
      </c>
      <c r="CE13" s="17">
        <v>0.11694105597540901</v>
      </c>
      <c r="CF13" s="17">
        <v>3.5612167700485503E-2</v>
      </c>
      <c r="CG13" s="17"/>
      <c r="CH13" s="17">
        <v>7.8003097263440693E-2</v>
      </c>
      <c r="CI13" s="17">
        <v>0.118137451528096</v>
      </c>
      <c r="CJ13" s="17">
        <v>3.8963832148595799E-2</v>
      </c>
      <c r="CK13" s="17"/>
      <c r="CL13" s="17">
        <v>8.2823942084508398E-2</v>
      </c>
      <c r="CM13" s="17">
        <v>8.3096209235432303E-2</v>
      </c>
      <c r="CN13" s="17"/>
      <c r="CO13" s="17">
        <v>0.13587084147224501</v>
      </c>
      <c r="CP13" s="17">
        <v>8.2749338095638503E-2</v>
      </c>
      <c r="CQ13" s="17">
        <v>8.6926663848582095E-2</v>
      </c>
      <c r="CR13" s="17">
        <v>6.2569654828740995E-2</v>
      </c>
    </row>
    <row r="14" spans="2:96" ht="30" x14ac:dyDescent="0.25">
      <c r="B14" s="18" t="s">
        <v>295</v>
      </c>
      <c r="C14" s="17">
        <v>6.0724349751635202E-2</v>
      </c>
      <c r="D14" s="17">
        <v>5.7743002381247001E-2</v>
      </c>
      <c r="E14" s="17">
        <v>6.3970634752691297E-2</v>
      </c>
      <c r="F14" s="17"/>
      <c r="G14" s="17">
        <v>4.34346769465579E-2</v>
      </c>
      <c r="H14" s="17">
        <v>8.5381509903876898E-2</v>
      </c>
      <c r="I14" s="17">
        <v>7.0447915805714204E-2</v>
      </c>
      <c r="J14" s="17">
        <v>3.8776996458242903E-2</v>
      </c>
      <c r="K14" s="17">
        <v>5.4981675156569203E-2</v>
      </c>
      <c r="L14" s="17">
        <v>6.5947526216503904E-2</v>
      </c>
      <c r="M14" s="17"/>
      <c r="N14" s="17">
        <v>7.93111380312507E-2</v>
      </c>
      <c r="O14" s="17">
        <v>5.6419359616717603E-2</v>
      </c>
      <c r="P14" s="17">
        <v>5.2250292873079501E-2</v>
      </c>
      <c r="Q14" s="17">
        <v>5.3251630336849903E-2</v>
      </c>
      <c r="R14" s="17"/>
      <c r="S14" s="17">
        <v>5.7833028830905901E-2</v>
      </c>
      <c r="T14" s="17">
        <v>6.6172372009150299E-2</v>
      </c>
      <c r="U14" s="17">
        <v>6.9128540240412803E-2</v>
      </c>
      <c r="V14" s="17">
        <v>3.7856072444657302E-2</v>
      </c>
      <c r="W14" s="17">
        <v>7.2135288023545296E-2</v>
      </c>
      <c r="X14" s="17">
        <v>6.2132441780703603E-2</v>
      </c>
      <c r="Y14" s="17">
        <v>8.7999224428086206E-2</v>
      </c>
      <c r="Z14" s="17">
        <v>8.5116380714757495E-2</v>
      </c>
      <c r="AA14" s="17">
        <v>6.3952053598884007E-2</v>
      </c>
      <c r="AB14" s="17">
        <v>5.0944023844840897E-2</v>
      </c>
      <c r="AC14" s="17">
        <v>2.39701226075325E-2</v>
      </c>
      <c r="AD14" s="17">
        <v>3.9567342093321599E-2</v>
      </c>
      <c r="AE14" s="17"/>
      <c r="AF14" s="17">
        <v>4.5094727556752597E-2</v>
      </c>
      <c r="AG14" s="17">
        <v>6.9049425475048901E-2</v>
      </c>
      <c r="AH14" s="17">
        <v>7.5511973810676203E-2</v>
      </c>
      <c r="AI14" s="17">
        <v>7.7094692649266605E-2</v>
      </c>
      <c r="AJ14" s="17">
        <v>3.7291184114931798E-2</v>
      </c>
      <c r="AK14" s="17"/>
      <c r="AL14" s="17">
        <v>6.2714372604620094E-2</v>
      </c>
      <c r="AM14" s="17">
        <v>5.6925527821565403E-2</v>
      </c>
      <c r="AN14" s="17">
        <v>8.1692287829289501E-2</v>
      </c>
      <c r="AO14" s="17"/>
      <c r="AP14" s="17">
        <v>4.0727854204013599E-2</v>
      </c>
      <c r="AQ14" s="17">
        <v>5.6578517282497902E-2</v>
      </c>
      <c r="AR14" s="17">
        <v>6.7624600097660997E-2</v>
      </c>
      <c r="AS14" s="17">
        <v>0.104908017227516</v>
      </c>
      <c r="AT14" s="17">
        <v>0.14659288153007599</v>
      </c>
      <c r="AU14" s="17"/>
      <c r="AV14" s="17">
        <v>0</v>
      </c>
      <c r="AW14" s="17">
        <v>8.5470848578519401E-2</v>
      </c>
      <c r="AX14" s="17">
        <v>5.9755306573907901E-2</v>
      </c>
      <c r="AY14" s="17">
        <v>6.9939508747503001E-2</v>
      </c>
      <c r="AZ14" s="17">
        <v>3.9619686859247598E-2</v>
      </c>
      <c r="BA14" s="17">
        <v>6.1842452319329097E-2</v>
      </c>
      <c r="BB14" s="17">
        <v>4.3485501342960101E-2</v>
      </c>
      <c r="BC14" s="17">
        <v>4.3760324456491702E-2</v>
      </c>
      <c r="BD14" s="17">
        <v>6.4633928342522504E-2</v>
      </c>
      <c r="BE14" s="17">
        <v>6.0870806237327699E-2</v>
      </c>
      <c r="BF14" s="17">
        <v>9.2257215170255993E-2</v>
      </c>
      <c r="BG14" s="17">
        <v>9.3255929295186099E-2</v>
      </c>
      <c r="BH14" s="17">
        <v>7.4170255890183195E-2</v>
      </c>
      <c r="BI14" s="17">
        <v>2.5792570881951499E-2</v>
      </c>
      <c r="BJ14" s="17">
        <v>4.0931177691842999E-2</v>
      </c>
      <c r="BK14" s="17">
        <v>7.2699098828238801E-2</v>
      </c>
      <c r="BL14" s="17"/>
      <c r="BM14" s="17">
        <v>8.0030892104301102E-2</v>
      </c>
      <c r="BN14" s="17">
        <v>5.9990526550943599E-2</v>
      </c>
      <c r="BO14" s="17">
        <v>6.7625654643334907E-2</v>
      </c>
      <c r="BP14" s="17">
        <v>4.5475583839725303E-2</v>
      </c>
      <c r="BQ14" s="17">
        <v>4.8036175113390797E-2</v>
      </c>
      <c r="BR14" s="17">
        <v>4.6630430201320697E-2</v>
      </c>
      <c r="BS14" s="17"/>
      <c r="BT14" s="17">
        <v>6.9353168080281205E-2</v>
      </c>
      <c r="BU14" s="17">
        <v>4.8697320482787902E-2</v>
      </c>
      <c r="BV14" s="17"/>
      <c r="BW14" s="17">
        <v>6.6440951438819396E-2</v>
      </c>
      <c r="BX14" s="17">
        <v>5.4770382216223698E-2</v>
      </c>
      <c r="BY14" s="17"/>
      <c r="BZ14" s="17">
        <v>5.7804383326228802E-2</v>
      </c>
      <c r="CA14" s="17">
        <v>6.1032260675833998E-2</v>
      </c>
      <c r="CB14" s="17">
        <v>0.107449254479212</v>
      </c>
      <c r="CC14" s="17"/>
      <c r="CD14" s="17">
        <v>6.2840578618610005E-2</v>
      </c>
      <c r="CE14" s="17">
        <v>4.99963357223384E-2</v>
      </c>
      <c r="CF14" s="17">
        <v>5.2038856994767999E-2</v>
      </c>
      <c r="CG14" s="17"/>
      <c r="CH14" s="17">
        <v>6.5639305083419905E-2</v>
      </c>
      <c r="CI14" s="17">
        <v>3.9477848939607103E-2</v>
      </c>
      <c r="CJ14" s="17">
        <v>2.0197306289740199E-2</v>
      </c>
      <c r="CK14" s="17"/>
      <c r="CL14" s="17">
        <v>6.4251186150551295E-2</v>
      </c>
      <c r="CM14" s="17">
        <v>5.65235730999855E-2</v>
      </c>
      <c r="CN14" s="17"/>
      <c r="CO14" s="17">
        <v>8.5988751950862793E-2</v>
      </c>
      <c r="CP14" s="17">
        <v>5.8156079931203801E-2</v>
      </c>
      <c r="CQ14" s="17">
        <v>6.3290824512468105E-2</v>
      </c>
      <c r="CR14" s="17">
        <v>5.1444869649709797E-2</v>
      </c>
    </row>
    <row r="15" spans="2:96" x14ac:dyDescent="0.25">
      <c r="B15" s="18" t="s">
        <v>247</v>
      </c>
      <c r="C15" s="17">
        <v>6.5108411953335998E-3</v>
      </c>
      <c r="D15" s="17">
        <v>5.89433626083856E-3</v>
      </c>
      <c r="E15" s="17">
        <v>7.1495527309858101E-3</v>
      </c>
      <c r="F15" s="17"/>
      <c r="G15" s="17">
        <v>0</v>
      </c>
      <c r="H15" s="17">
        <v>3.4584193983746899E-3</v>
      </c>
      <c r="I15" s="17">
        <v>3.31363722808246E-3</v>
      </c>
      <c r="J15" s="17">
        <v>2.8738709663888701E-3</v>
      </c>
      <c r="K15" s="17">
        <v>1.03604511835698E-2</v>
      </c>
      <c r="L15" s="17">
        <v>1.6321705549302599E-2</v>
      </c>
      <c r="M15" s="17"/>
      <c r="N15" s="17">
        <v>3.5484780708917099E-3</v>
      </c>
      <c r="O15" s="17">
        <v>7.5914425519477699E-3</v>
      </c>
      <c r="P15" s="17">
        <v>4.4916610635349699E-3</v>
      </c>
      <c r="Q15" s="17">
        <v>1.04263559479224E-2</v>
      </c>
      <c r="R15" s="17"/>
      <c r="S15" s="17">
        <v>3.4256042695789499E-3</v>
      </c>
      <c r="T15" s="17">
        <v>3.6606304553872702E-3</v>
      </c>
      <c r="U15" s="17">
        <v>6.5393338874093401E-3</v>
      </c>
      <c r="V15" s="17">
        <v>2.2206155463391698E-2</v>
      </c>
      <c r="W15" s="17">
        <v>6.6735334938517396E-3</v>
      </c>
      <c r="X15" s="17">
        <v>0</v>
      </c>
      <c r="Y15" s="17">
        <v>6.3985103859504899E-3</v>
      </c>
      <c r="Z15" s="17">
        <v>0</v>
      </c>
      <c r="AA15" s="17">
        <v>0</v>
      </c>
      <c r="AB15" s="17">
        <v>2.28541772241245E-2</v>
      </c>
      <c r="AC15" s="17">
        <v>0</v>
      </c>
      <c r="AD15" s="17">
        <v>0</v>
      </c>
      <c r="AE15" s="17"/>
      <c r="AF15" s="17">
        <v>2.57577192947333E-3</v>
      </c>
      <c r="AG15" s="17">
        <v>8.9939651301009296E-3</v>
      </c>
      <c r="AH15" s="17">
        <v>0</v>
      </c>
      <c r="AI15" s="17">
        <v>3.4682145521670198E-2</v>
      </c>
      <c r="AJ15" s="17">
        <v>0</v>
      </c>
      <c r="AK15" s="17"/>
      <c r="AL15" s="17">
        <v>1.8950366244594001E-3</v>
      </c>
      <c r="AM15" s="17">
        <v>6.0598340680480403E-3</v>
      </c>
      <c r="AN15" s="17">
        <v>6.4575352425283302E-3</v>
      </c>
      <c r="AO15" s="17"/>
      <c r="AP15" s="17">
        <v>2.2085945473356299E-3</v>
      </c>
      <c r="AQ15" s="17">
        <v>1.1307739665047599E-2</v>
      </c>
      <c r="AR15" s="17">
        <v>0</v>
      </c>
      <c r="AS15" s="17">
        <v>0</v>
      </c>
      <c r="AT15" s="17">
        <v>0</v>
      </c>
      <c r="AU15" s="17"/>
      <c r="AV15" s="17">
        <v>0</v>
      </c>
      <c r="AW15" s="17">
        <v>1.219433809469E-2</v>
      </c>
      <c r="AX15" s="17">
        <v>1.3994906933794999E-2</v>
      </c>
      <c r="AY15" s="17">
        <v>5.6983946511355897E-3</v>
      </c>
      <c r="AZ15" s="17">
        <v>5.8147047120878197E-3</v>
      </c>
      <c r="BA15" s="17">
        <v>4.2868399428537297E-3</v>
      </c>
      <c r="BB15" s="17">
        <v>5.0263769239953203E-3</v>
      </c>
      <c r="BC15" s="17">
        <v>6.6361652364023103E-3</v>
      </c>
      <c r="BD15" s="17">
        <v>0</v>
      </c>
      <c r="BE15" s="17">
        <v>0</v>
      </c>
      <c r="BF15" s="17">
        <v>6.71633747338303E-3</v>
      </c>
      <c r="BG15" s="17">
        <v>8.8394801758455606E-3</v>
      </c>
      <c r="BH15" s="17">
        <v>1.31125753151619E-2</v>
      </c>
      <c r="BI15" s="17">
        <v>0</v>
      </c>
      <c r="BJ15" s="17">
        <v>0</v>
      </c>
      <c r="BK15" s="17">
        <v>0</v>
      </c>
      <c r="BL15" s="17"/>
      <c r="BM15" s="17">
        <v>4.8716395746702399E-3</v>
      </c>
      <c r="BN15" s="17">
        <v>6.5699922083283704E-3</v>
      </c>
      <c r="BO15" s="17">
        <v>6.9066902780134396E-3</v>
      </c>
      <c r="BP15" s="17">
        <v>1.08409254609289E-2</v>
      </c>
      <c r="BQ15" s="17">
        <v>4.6353092448185203E-3</v>
      </c>
      <c r="BR15" s="17">
        <v>0</v>
      </c>
      <c r="BS15" s="17"/>
      <c r="BT15" s="17">
        <v>8.5057583768572906E-3</v>
      </c>
      <c r="BU15" s="17">
        <v>3.7392930335842498E-3</v>
      </c>
      <c r="BV15" s="17"/>
      <c r="BW15" s="17">
        <v>7.29462376913452E-3</v>
      </c>
      <c r="BX15" s="17">
        <v>7.25486946042874E-3</v>
      </c>
      <c r="BY15" s="17"/>
      <c r="BZ15" s="17">
        <v>7.5704694623025901E-3</v>
      </c>
      <c r="CA15" s="17">
        <v>3.4329782085610501E-3</v>
      </c>
      <c r="CB15" s="17">
        <v>0</v>
      </c>
      <c r="CC15" s="17"/>
      <c r="CD15" s="17">
        <v>6.8815383791774798E-3</v>
      </c>
      <c r="CE15" s="17">
        <v>4.5278329717388897E-3</v>
      </c>
      <c r="CF15" s="17">
        <v>8.6759664383797494E-3</v>
      </c>
      <c r="CG15" s="17"/>
      <c r="CH15" s="17">
        <v>6.2433837781946501E-3</v>
      </c>
      <c r="CI15" s="17">
        <v>3.9508650920431097E-3</v>
      </c>
      <c r="CJ15" s="17">
        <v>1.26286668015978E-2</v>
      </c>
      <c r="CK15" s="17"/>
      <c r="CL15" s="17">
        <v>6.7991394254866399E-3</v>
      </c>
      <c r="CM15" s="17">
        <v>5.6640289671914699E-3</v>
      </c>
      <c r="CN15" s="17"/>
      <c r="CO15" s="17">
        <v>6.1818709128985197E-3</v>
      </c>
      <c r="CP15" s="17">
        <v>6.6628035317573301E-3</v>
      </c>
      <c r="CQ15" s="17">
        <v>5.2678406150818502E-3</v>
      </c>
      <c r="CR15" s="17">
        <v>8.7511682696787604E-3</v>
      </c>
    </row>
    <row r="16" spans="2:96" x14ac:dyDescent="0.25">
      <c r="B16" s="18" t="s">
        <v>121</v>
      </c>
      <c r="C16" s="19">
        <v>1.9120583062556901E-2</v>
      </c>
      <c r="D16" s="19">
        <v>1.3821994852856101E-2</v>
      </c>
      <c r="E16" s="19">
        <v>2.4411534238920601E-2</v>
      </c>
      <c r="F16" s="19"/>
      <c r="G16" s="19">
        <v>0</v>
      </c>
      <c r="H16" s="19">
        <v>1.8257441264731899E-2</v>
      </c>
      <c r="I16" s="19">
        <v>2.7775552492103499E-2</v>
      </c>
      <c r="J16" s="19">
        <v>2.7063964429474199E-2</v>
      </c>
      <c r="K16" s="19">
        <v>2.3894427206875599E-2</v>
      </c>
      <c r="L16" s="19">
        <v>1.5830956599358698E-2</v>
      </c>
      <c r="M16" s="19"/>
      <c r="N16" s="19">
        <v>1.06747850937139E-2</v>
      </c>
      <c r="O16" s="19">
        <v>2.2309351348375198E-2</v>
      </c>
      <c r="P16" s="19">
        <v>3.0399170042636699E-2</v>
      </c>
      <c r="Q16" s="19">
        <v>1.52253460360931E-2</v>
      </c>
      <c r="R16" s="19"/>
      <c r="S16" s="19">
        <v>1.4278233413723701E-2</v>
      </c>
      <c r="T16" s="19">
        <v>2.73493000107215E-2</v>
      </c>
      <c r="U16" s="19">
        <v>1.2584305200089799E-2</v>
      </c>
      <c r="V16" s="19">
        <v>1.62359551312613E-2</v>
      </c>
      <c r="W16" s="19">
        <v>2.8692178182933299E-2</v>
      </c>
      <c r="X16" s="19">
        <v>2.3308466297413299E-2</v>
      </c>
      <c r="Y16" s="19">
        <v>2.9370999832929501E-2</v>
      </c>
      <c r="Z16" s="19">
        <v>2.34784693912196E-2</v>
      </c>
      <c r="AA16" s="19">
        <v>8.0969803264645899E-3</v>
      </c>
      <c r="AB16" s="19">
        <v>1.81766887247845E-2</v>
      </c>
      <c r="AC16" s="19">
        <v>1.09724630697171E-2</v>
      </c>
      <c r="AD16" s="19">
        <v>2.10296854067301E-2</v>
      </c>
      <c r="AE16" s="19"/>
      <c r="AF16" s="19">
        <v>1.7436950735916199E-2</v>
      </c>
      <c r="AG16" s="19">
        <v>1.2074193152090899E-2</v>
      </c>
      <c r="AH16" s="19">
        <v>8.9228286765797998E-3</v>
      </c>
      <c r="AI16" s="19">
        <v>0</v>
      </c>
      <c r="AJ16" s="19">
        <v>3.6429999719712503E-2</v>
      </c>
      <c r="AK16" s="19"/>
      <c r="AL16" s="19">
        <v>1.54221197216782E-2</v>
      </c>
      <c r="AM16" s="19">
        <v>1.12854151852674E-2</v>
      </c>
      <c r="AN16" s="19">
        <v>1.39782186604606E-2</v>
      </c>
      <c r="AO16" s="19"/>
      <c r="AP16" s="19">
        <v>2.5517008855620998E-2</v>
      </c>
      <c r="AQ16" s="19">
        <v>2.44007650741675E-2</v>
      </c>
      <c r="AR16" s="19">
        <v>1.5135508720809E-2</v>
      </c>
      <c r="AS16" s="19">
        <v>0</v>
      </c>
      <c r="AT16" s="19">
        <v>0</v>
      </c>
      <c r="AU16" s="19"/>
      <c r="AV16" s="19">
        <v>0</v>
      </c>
      <c r="AW16" s="19">
        <v>0</v>
      </c>
      <c r="AX16" s="19">
        <v>2.1604113903712099E-2</v>
      </c>
      <c r="AY16" s="19">
        <v>1.40360613596509E-2</v>
      </c>
      <c r="AZ16" s="19">
        <v>2.54754907597276E-2</v>
      </c>
      <c r="BA16" s="19">
        <v>2.8040437486534699E-2</v>
      </c>
      <c r="BB16" s="19">
        <v>1.3416247023479501E-2</v>
      </c>
      <c r="BC16" s="19">
        <v>1.7832771530259601E-2</v>
      </c>
      <c r="BD16" s="19">
        <v>6.7847333564302901E-3</v>
      </c>
      <c r="BE16" s="19">
        <v>0</v>
      </c>
      <c r="BF16" s="19">
        <v>2.7101402211813001E-2</v>
      </c>
      <c r="BG16" s="19">
        <v>0</v>
      </c>
      <c r="BH16" s="19">
        <v>1.2479886554222899E-2</v>
      </c>
      <c r="BI16" s="19">
        <v>0</v>
      </c>
      <c r="BJ16" s="19">
        <v>3.7765401164708202E-2</v>
      </c>
      <c r="BK16" s="19">
        <v>0</v>
      </c>
      <c r="BL16" s="19"/>
      <c r="BM16" s="19">
        <v>1.1656800629861699E-2</v>
      </c>
      <c r="BN16" s="19">
        <v>1.9311609191028398E-2</v>
      </c>
      <c r="BO16" s="19">
        <v>2.5481061773981701E-2</v>
      </c>
      <c r="BP16" s="19">
        <v>1.9795237514095801E-2</v>
      </c>
      <c r="BQ16" s="19">
        <v>2.4932999523500501E-2</v>
      </c>
      <c r="BR16" s="19">
        <v>1.90664352879782E-2</v>
      </c>
      <c r="BS16" s="19"/>
      <c r="BT16" s="19">
        <v>1.84562824152746E-2</v>
      </c>
      <c r="BU16" s="19">
        <v>2.0792353020920501E-2</v>
      </c>
      <c r="BV16" s="19"/>
      <c r="BW16" s="19">
        <v>1.65037384510693E-2</v>
      </c>
      <c r="BX16" s="19">
        <v>1.45373366417155E-2</v>
      </c>
      <c r="BY16" s="19"/>
      <c r="BZ16" s="19">
        <v>1.9391709135121098E-2</v>
      </c>
      <c r="CA16" s="19">
        <v>1.44019353059279E-2</v>
      </c>
      <c r="CB16" s="19">
        <v>3.8437783601652002E-2</v>
      </c>
      <c r="CC16" s="19"/>
      <c r="CD16" s="19">
        <v>1.5763296885516899E-2</v>
      </c>
      <c r="CE16" s="19">
        <v>4.2749104318650699E-2</v>
      </c>
      <c r="CF16" s="19">
        <v>2.7719754838064398E-2</v>
      </c>
      <c r="CG16" s="19"/>
      <c r="CH16" s="19">
        <v>1.5076153809686599E-2</v>
      </c>
      <c r="CI16" s="19">
        <v>3.3082696686671097E-2</v>
      </c>
      <c r="CJ16" s="19">
        <v>2.5397616144913399E-2</v>
      </c>
      <c r="CK16" s="19"/>
      <c r="CL16" s="19">
        <v>1.25182341724822E-2</v>
      </c>
      <c r="CM16" s="19">
        <v>2.19171936162318E-2</v>
      </c>
      <c r="CN16" s="19"/>
      <c r="CO16" s="19">
        <v>8.4414327805669293E-3</v>
      </c>
      <c r="CP16" s="19">
        <v>1.7454800364019401E-2</v>
      </c>
      <c r="CQ16" s="19">
        <v>2.1315571034939799E-2</v>
      </c>
      <c r="CR16" s="19">
        <v>2.1940092125453298E-2</v>
      </c>
    </row>
    <row r="17" spans="2:2" x14ac:dyDescent="0.25">
      <c r="B17" s="16"/>
    </row>
    <row r="18" spans="2:2" x14ac:dyDescent="0.25">
      <c r="B18" t="s">
        <v>124</v>
      </c>
    </row>
    <row r="19" spans="2:2" x14ac:dyDescent="0.25">
      <c r="B19" t="s">
        <v>125</v>
      </c>
    </row>
    <row r="21" spans="2:2" x14ac:dyDescent="0.25">
      <c r="B21"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CR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ht="75" x14ac:dyDescent="0.25">
      <c r="B9" s="18" t="s">
        <v>297</v>
      </c>
      <c r="C9" s="17">
        <v>0.191464650964111</v>
      </c>
      <c r="D9" s="17">
        <v>0.199252221466966</v>
      </c>
      <c r="E9" s="17">
        <v>0.184871415513745</v>
      </c>
      <c r="F9" s="17"/>
      <c r="G9" s="17">
        <v>0.21337976363514599</v>
      </c>
      <c r="H9" s="17">
        <v>0.138929064149034</v>
      </c>
      <c r="I9" s="17">
        <v>0.174191942432571</v>
      </c>
      <c r="J9" s="17">
        <v>0.1731183107514</v>
      </c>
      <c r="K9" s="17">
        <v>0.16408737608983101</v>
      </c>
      <c r="L9" s="17">
        <v>0.26724468142326202</v>
      </c>
      <c r="M9" s="17"/>
      <c r="N9" s="17">
        <v>0.20548165388846901</v>
      </c>
      <c r="O9" s="17">
        <v>0.19373445027494901</v>
      </c>
      <c r="P9" s="17">
        <v>0.157621808997849</v>
      </c>
      <c r="Q9" s="17">
        <v>0.205781947489585</v>
      </c>
      <c r="R9" s="17"/>
      <c r="S9" s="17">
        <v>0.16728548939972901</v>
      </c>
      <c r="T9" s="17">
        <v>0.173753822203219</v>
      </c>
      <c r="U9" s="17">
        <v>0.21170234389416101</v>
      </c>
      <c r="V9" s="17">
        <v>0.17081131261415999</v>
      </c>
      <c r="W9" s="17">
        <v>0.19300011646573001</v>
      </c>
      <c r="X9" s="17">
        <v>0.238492219050573</v>
      </c>
      <c r="Y9" s="17">
        <v>0.250712423313521</v>
      </c>
      <c r="Z9" s="17">
        <v>0.19170370185953001</v>
      </c>
      <c r="AA9" s="17">
        <v>0.21196348660849501</v>
      </c>
      <c r="AB9" s="17">
        <v>0.18767875000993101</v>
      </c>
      <c r="AC9" s="17">
        <v>0.145767147203826</v>
      </c>
      <c r="AD9" s="17">
        <v>9.8228545546979795E-2</v>
      </c>
      <c r="AE9" s="17"/>
      <c r="AF9" s="17">
        <v>0.20639482750503199</v>
      </c>
      <c r="AG9" s="17">
        <v>0.181314484361768</v>
      </c>
      <c r="AH9" s="17">
        <v>0.18651739676382201</v>
      </c>
      <c r="AI9" s="17">
        <v>0.26822243328602002</v>
      </c>
      <c r="AJ9" s="17">
        <v>0.14087112741444999</v>
      </c>
      <c r="AK9" s="17"/>
      <c r="AL9" s="17">
        <v>0.212523625531017</v>
      </c>
      <c r="AM9" s="17">
        <v>0.172341272180144</v>
      </c>
      <c r="AN9" s="17">
        <v>0.20731060761678599</v>
      </c>
      <c r="AO9" s="17"/>
      <c r="AP9" s="17">
        <v>0.188059573820266</v>
      </c>
      <c r="AQ9" s="17">
        <v>0.175344918899488</v>
      </c>
      <c r="AR9" s="17">
        <v>0.18374782785769</v>
      </c>
      <c r="AS9" s="17">
        <v>0.18670471838956701</v>
      </c>
      <c r="AT9" s="17">
        <v>0.25661989402367003</v>
      </c>
      <c r="AU9" s="17"/>
      <c r="AV9" s="17">
        <v>0.21570749083600099</v>
      </c>
      <c r="AW9" s="17">
        <v>0.12345510549044</v>
      </c>
      <c r="AX9" s="17">
        <v>0.19635891036949699</v>
      </c>
      <c r="AY9" s="17">
        <v>0.172475050746067</v>
      </c>
      <c r="AZ9" s="17">
        <v>0.20788667573233399</v>
      </c>
      <c r="BA9" s="17">
        <v>0.184945392567124</v>
      </c>
      <c r="BB9" s="17">
        <v>0.20095014935626701</v>
      </c>
      <c r="BC9" s="17">
        <v>0.16035525844701301</v>
      </c>
      <c r="BD9" s="17">
        <v>0.245769518253877</v>
      </c>
      <c r="BE9" s="17">
        <v>0.21452681003240301</v>
      </c>
      <c r="BF9" s="17">
        <v>0.20881367412327101</v>
      </c>
      <c r="BG9" s="17">
        <v>0.18053284870108899</v>
      </c>
      <c r="BH9" s="17">
        <v>0.19373477831637101</v>
      </c>
      <c r="BI9" s="17">
        <v>0.234771856094001</v>
      </c>
      <c r="BJ9" s="17">
        <v>0.22555236668700501</v>
      </c>
      <c r="BK9" s="17">
        <v>0.160877127141836</v>
      </c>
      <c r="BL9" s="17"/>
      <c r="BM9" s="17">
        <v>0.175741783790305</v>
      </c>
      <c r="BN9" s="17">
        <v>0.19267513929704599</v>
      </c>
      <c r="BO9" s="17">
        <v>0.20337851886465599</v>
      </c>
      <c r="BP9" s="17">
        <v>0.17888946423620999</v>
      </c>
      <c r="BQ9" s="17">
        <v>0.183195957717004</v>
      </c>
      <c r="BR9" s="17">
        <v>0.27690022564292799</v>
      </c>
      <c r="BS9" s="17"/>
      <c r="BT9" s="17">
        <v>0.210337113600646</v>
      </c>
      <c r="BU9" s="17">
        <v>0.16502319759372999</v>
      </c>
      <c r="BV9" s="17"/>
      <c r="BW9" s="17">
        <v>0.19987506860292201</v>
      </c>
      <c r="BX9" s="17">
        <v>0.196898427583862</v>
      </c>
      <c r="BY9" s="17"/>
      <c r="BZ9" s="17">
        <v>0.19554142322330201</v>
      </c>
      <c r="CA9" s="17">
        <v>0.193114421928407</v>
      </c>
      <c r="CB9" s="17">
        <v>0.15911566398292101</v>
      </c>
      <c r="CC9" s="17"/>
      <c r="CD9" s="17">
        <v>0.20627687811913001</v>
      </c>
      <c r="CE9" s="17">
        <v>0.113654679574132</v>
      </c>
      <c r="CF9" s="17">
        <v>0.186972361412483</v>
      </c>
      <c r="CG9" s="17"/>
      <c r="CH9" s="17">
        <v>0.20682426790866401</v>
      </c>
      <c r="CI9" s="17">
        <v>0.12326142577759</v>
      </c>
      <c r="CJ9" s="17">
        <v>0.18529493712036099</v>
      </c>
      <c r="CK9" s="17"/>
      <c r="CL9" s="17">
        <v>0.22406553566736001</v>
      </c>
      <c r="CM9" s="17">
        <v>0.158585994465895</v>
      </c>
      <c r="CN9" s="17"/>
      <c r="CO9" s="17">
        <v>0.22770276222083899</v>
      </c>
      <c r="CP9" s="17">
        <v>0.198066016277963</v>
      </c>
      <c r="CQ9" s="17">
        <v>0.19261109056462</v>
      </c>
      <c r="CR9" s="17">
        <v>0.16341393520358799</v>
      </c>
    </row>
    <row r="10" spans="2:96" ht="60" x14ac:dyDescent="0.25">
      <c r="B10" s="18" t="s">
        <v>298</v>
      </c>
      <c r="C10" s="17">
        <v>0.41570584373057401</v>
      </c>
      <c r="D10" s="17">
        <v>0.41720877793517303</v>
      </c>
      <c r="E10" s="17">
        <v>0.41426786762208301</v>
      </c>
      <c r="F10" s="17"/>
      <c r="G10" s="17">
        <v>0.31425334542014899</v>
      </c>
      <c r="H10" s="17">
        <v>0.36200254207368399</v>
      </c>
      <c r="I10" s="17">
        <v>0.44816404761457201</v>
      </c>
      <c r="J10" s="17">
        <v>0.47594378003000098</v>
      </c>
      <c r="K10" s="17">
        <v>0.43354860158208097</v>
      </c>
      <c r="L10" s="17">
        <v>0.43963628946968197</v>
      </c>
      <c r="M10" s="17"/>
      <c r="N10" s="17">
        <v>0.46795319362697801</v>
      </c>
      <c r="O10" s="17">
        <v>0.448904193669033</v>
      </c>
      <c r="P10" s="17">
        <v>0.39929372765382698</v>
      </c>
      <c r="Q10" s="17">
        <v>0.33488927597766099</v>
      </c>
      <c r="R10" s="17"/>
      <c r="S10" s="17">
        <v>0.35257505844431097</v>
      </c>
      <c r="T10" s="17">
        <v>0.50436975478091695</v>
      </c>
      <c r="U10" s="17">
        <v>0.43757268573471703</v>
      </c>
      <c r="V10" s="17">
        <v>0.42858599408888698</v>
      </c>
      <c r="W10" s="17">
        <v>0.46630361368233197</v>
      </c>
      <c r="X10" s="17">
        <v>0.385334863877761</v>
      </c>
      <c r="Y10" s="17">
        <v>0.42395942296245698</v>
      </c>
      <c r="Z10" s="17">
        <v>0.42660576887879598</v>
      </c>
      <c r="AA10" s="17">
        <v>0.37297603385606798</v>
      </c>
      <c r="AB10" s="17">
        <v>0.375604599875068</v>
      </c>
      <c r="AC10" s="17">
        <v>0.43090088418581801</v>
      </c>
      <c r="AD10" s="17">
        <v>0.416803583093587</v>
      </c>
      <c r="AE10" s="17"/>
      <c r="AF10" s="17">
        <v>0.432729904393929</v>
      </c>
      <c r="AG10" s="17">
        <v>0.446768490743359</v>
      </c>
      <c r="AH10" s="17">
        <v>0.50453473689262696</v>
      </c>
      <c r="AI10" s="17">
        <v>0.33828944517410298</v>
      </c>
      <c r="AJ10" s="17">
        <v>0.334534114685689</v>
      </c>
      <c r="AK10" s="17"/>
      <c r="AL10" s="17">
        <v>0.39354531479251698</v>
      </c>
      <c r="AM10" s="17">
        <v>0.42435823201849399</v>
      </c>
      <c r="AN10" s="17">
        <v>0.435772577909259</v>
      </c>
      <c r="AO10" s="17"/>
      <c r="AP10" s="17">
        <v>0.39761106676228603</v>
      </c>
      <c r="AQ10" s="17">
        <v>0.41755295505496298</v>
      </c>
      <c r="AR10" s="17">
        <v>0.431239763020766</v>
      </c>
      <c r="AS10" s="17">
        <v>0.43694135878333001</v>
      </c>
      <c r="AT10" s="17">
        <v>0.41822509802587499</v>
      </c>
      <c r="AU10" s="17"/>
      <c r="AV10" s="17">
        <v>0</v>
      </c>
      <c r="AW10" s="17">
        <v>0.36757922881197302</v>
      </c>
      <c r="AX10" s="17">
        <v>0.339517341570169</v>
      </c>
      <c r="AY10" s="17">
        <v>0.37158451808353399</v>
      </c>
      <c r="AZ10" s="17">
        <v>0.35687988551298999</v>
      </c>
      <c r="BA10" s="17">
        <v>0.39049879419816202</v>
      </c>
      <c r="BB10" s="17">
        <v>0.45099711912520901</v>
      </c>
      <c r="BC10" s="17">
        <v>0.43597491696922702</v>
      </c>
      <c r="BD10" s="17">
        <v>0.38360777092040699</v>
      </c>
      <c r="BE10" s="17">
        <v>0.46285452520289</v>
      </c>
      <c r="BF10" s="17">
        <v>0.46448231718406302</v>
      </c>
      <c r="BG10" s="17">
        <v>0.53850455338881797</v>
      </c>
      <c r="BH10" s="17">
        <v>0.43025359326415302</v>
      </c>
      <c r="BI10" s="17">
        <v>0.53113823247779601</v>
      </c>
      <c r="BJ10" s="17">
        <v>0.51183706448790101</v>
      </c>
      <c r="BK10" s="17">
        <v>0.458303692389808</v>
      </c>
      <c r="BL10" s="17"/>
      <c r="BM10" s="17">
        <v>0.36973331977006402</v>
      </c>
      <c r="BN10" s="17">
        <v>0.46655266977249399</v>
      </c>
      <c r="BO10" s="17">
        <v>0.37478084018792801</v>
      </c>
      <c r="BP10" s="17">
        <v>0.44616171878340899</v>
      </c>
      <c r="BQ10" s="17">
        <v>0.45694648318641201</v>
      </c>
      <c r="BR10" s="17">
        <v>0.25757844176016098</v>
      </c>
      <c r="BS10" s="17"/>
      <c r="BT10" s="17">
        <v>0.43794395266524799</v>
      </c>
      <c r="BU10" s="17">
        <v>0.38771714166294502</v>
      </c>
      <c r="BV10" s="17"/>
      <c r="BW10" s="17">
        <v>0.46080329883135102</v>
      </c>
      <c r="BX10" s="17">
        <v>0.433966549663448</v>
      </c>
      <c r="BY10" s="17"/>
      <c r="BZ10" s="17">
        <v>0.426905915963396</v>
      </c>
      <c r="CA10" s="17">
        <v>0.37787939118241398</v>
      </c>
      <c r="CB10" s="17">
        <v>0.41648272529932401</v>
      </c>
      <c r="CC10" s="17"/>
      <c r="CD10" s="17">
        <v>0.45535709983004802</v>
      </c>
      <c r="CE10" s="17">
        <v>0.28764254069970702</v>
      </c>
      <c r="CF10" s="17">
        <v>0.37069772260450401</v>
      </c>
      <c r="CG10" s="17"/>
      <c r="CH10" s="17">
        <v>0.45667697088294501</v>
      </c>
      <c r="CI10" s="17">
        <v>0.26366262911055999</v>
      </c>
      <c r="CJ10" s="17">
        <v>0.32609729209037802</v>
      </c>
      <c r="CK10" s="17"/>
      <c r="CL10" s="17">
        <v>0.61316616889078401</v>
      </c>
      <c r="CM10" s="17">
        <v>0.213334036550231</v>
      </c>
      <c r="CN10" s="17"/>
      <c r="CO10" s="17">
        <v>0.31003907151111698</v>
      </c>
      <c r="CP10" s="17">
        <v>0.45818327570722001</v>
      </c>
      <c r="CQ10" s="17">
        <v>0.41180722971018502</v>
      </c>
      <c r="CR10" s="17">
        <v>0.38060583313996799</v>
      </c>
    </row>
    <row r="11" spans="2:96" ht="75" x14ac:dyDescent="0.25">
      <c r="B11" s="18" t="s">
        <v>299</v>
      </c>
      <c r="C11" s="17">
        <v>0.171282110752914</v>
      </c>
      <c r="D11" s="17">
        <v>0.162303089297725</v>
      </c>
      <c r="E11" s="17">
        <v>0.17993290947819299</v>
      </c>
      <c r="F11" s="17"/>
      <c r="G11" s="17">
        <v>0.22965885022158</v>
      </c>
      <c r="H11" s="17">
        <v>0.25885472804489201</v>
      </c>
      <c r="I11" s="17">
        <v>0.18278784441835499</v>
      </c>
      <c r="J11" s="17">
        <v>0.182318648917906</v>
      </c>
      <c r="K11" s="17">
        <v>0.14375743387537099</v>
      </c>
      <c r="L11" s="17">
        <v>6.0967000993370497E-2</v>
      </c>
      <c r="M11" s="17"/>
      <c r="N11" s="17">
        <v>0.158008975651211</v>
      </c>
      <c r="O11" s="17">
        <v>0.15342693871966501</v>
      </c>
      <c r="P11" s="17">
        <v>0.189887563401129</v>
      </c>
      <c r="Q11" s="17">
        <v>0.18969479463337499</v>
      </c>
      <c r="R11" s="17"/>
      <c r="S11" s="17">
        <v>0.24726911443109201</v>
      </c>
      <c r="T11" s="17">
        <v>0.12443538082283399</v>
      </c>
      <c r="U11" s="17">
        <v>0.135532423987726</v>
      </c>
      <c r="V11" s="17">
        <v>0.13195800612737599</v>
      </c>
      <c r="W11" s="17">
        <v>0.16912485309455</v>
      </c>
      <c r="X11" s="17">
        <v>0.167203459835991</v>
      </c>
      <c r="Y11" s="17">
        <v>0.124180152206814</v>
      </c>
      <c r="Z11" s="17">
        <v>0.17420724117004299</v>
      </c>
      <c r="AA11" s="17">
        <v>0.187301161667702</v>
      </c>
      <c r="AB11" s="17">
        <v>0.16976425784152399</v>
      </c>
      <c r="AC11" s="17">
        <v>0.24225152905924399</v>
      </c>
      <c r="AD11" s="17">
        <v>0.199964810160455</v>
      </c>
      <c r="AE11" s="17"/>
      <c r="AF11" s="17">
        <v>0.14783924829442899</v>
      </c>
      <c r="AG11" s="17">
        <v>0.18808263616495</v>
      </c>
      <c r="AH11" s="17">
        <v>8.19239680582899E-2</v>
      </c>
      <c r="AI11" s="17">
        <v>0.20666631911598601</v>
      </c>
      <c r="AJ11" s="17">
        <v>0.231616195961275</v>
      </c>
      <c r="AK11" s="17"/>
      <c r="AL11" s="17">
        <v>0.17700180379178701</v>
      </c>
      <c r="AM11" s="17">
        <v>0.19354479406859601</v>
      </c>
      <c r="AN11" s="17">
        <v>0.14214987002003601</v>
      </c>
      <c r="AO11" s="17"/>
      <c r="AP11" s="17">
        <v>0.167212602121555</v>
      </c>
      <c r="AQ11" s="17">
        <v>0.15439377252505301</v>
      </c>
      <c r="AR11" s="17">
        <v>0.179152566836036</v>
      </c>
      <c r="AS11" s="17">
        <v>0.206795989156454</v>
      </c>
      <c r="AT11" s="17">
        <v>0.18072471141955701</v>
      </c>
      <c r="AU11" s="17"/>
      <c r="AV11" s="17">
        <v>0</v>
      </c>
      <c r="AW11" s="17">
        <v>0.22802185459344201</v>
      </c>
      <c r="AX11" s="17">
        <v>0.192661905427646</v>
      </c>
      <c r="AY11" s="17">
        <v>0.22491334547078101</v>
      </c>
      <c r="AZ11" s="17">
        <v>0.13154622955074399</v>
      </c>
      <c r="BA11" s="17">
        <v>0.197014730572275</v>
      </c>
      <c r="BB11" s="17">
        <v>0.16805668463833001</v>
      </c>
      <c r="BC11" s="17">
        <v>0.16098432138879401</v>
      </c>
      <c r="BD11" s="17">
        <v>0.134496206117695</v>
      </c>
      <c r="BE11" s="17">
        <v>0.16508832753979399</v>
      </c>
      <c r="BF11" s="17">
        <v>0.19634542441186101</v>
      </c>
      <c r="BG11" s="17">
        <v>0.13474783902353599</v>
      </c>
      <c r="BH11" s="17">
        <v>0.18200589379312301</v>
      </c>
      <c r="BI11" s="17">
        <v>0.12499222238700999</v>
      </c>
      <c r="BJ11" s="17">
        <v>1.9364475992963801E-2</v>
      </c>
      <c r="BK11" s="17">
        <v>0.193035461223862</v>
      </c>
      <c r="BL11" s="17"/>
      <c r="BM11" s="17">
        <v>0.23473287014583</v>
      </c>
      <c r="BN11" s="17">
        <v>0.12962136009716901</v>
      </c>
      <c r="BO11" s="17">
        <v>0.16628345473436601</v>
      </c>
      <c r="BP11" s="17">
        <v>0.19403826843615299</v>
      </c>
      <c r="BQ11" s="17">
        <v>0.1065686336535</v>
      </c>
      <c r="BR11" s="17">
        <v>0.183777693719825</v>
      </c>
      <c r="BS11" s="17"/>
      <c r="BT11" s="17">
        <v>0.16103443803098499</v>
      </c>
      <c r="BU11" s="17">
        <v>0.18302341955510201</v>
      </c>
      <c r="BV11" s="17"/>
      <c r="BW11" s="17">
        <v>0.150227081274659</v>
      </c>
      <c r="BX11" s="17">
        <v>0.16587072563097999</v>
      </c>
      <c r="BY11" s="17"/>
      <c r="BZ11" s="17">
        <v>0.15865441772544001</v>
      </c>
      <c r="CA11" s="17">
        <v>0.21066006936982901</v>
      </c>
      <c r="CB11" s="17">
        <v>0.17620047567990299</v>
      </c>
      <c r="CC11" s="17"/>
      <c r="CD11" s="17">
        <v>0.140916824337222</v>
      </c>
      <c r="CE11" s="17">
        <v>0.29100837104585398</v>
      </c>
      <c r="CF11" s="17">
        <v>0.17029944576742601</v>
      </c>
      <c r="CG11" s="17"/>
      <c r="CH11" s="17">
        <v>0.14344066807677799</v>
      </c>
      <c r="CI11" s="17">
        <v>0.28417971783831703</v>
      </c>
      <c r="CJ11" s="17">
        <v>0.2322660432757</v>
      </c>
      <c r="CK11" s="17"/>
      <c r="CL11" s="17">
        <v>7.9399126534145603E-2</v>
      </c>
      <c r="CM11" s="17">
        <v>0.27191663972645003</v>
      </c>
      <c r="CN11" s="17"/>
      <c r="CO11" s="17">
        <v>0.24950519699572499</v>
      </c>
      <c r="CP11" s="17">
        <v>0.142014539294261</v>
      </c>
      <c r="CQ11" s="17">
        <v>0.170730414168863</v>
      </c>
      <c r="CR11" s="17">
        <v>0.199771683212905</v>
      </c>
    </row>
    <row r="12" spans="2:96" ht="75" x14ac:dyDescent="0.25">
      <c r="B12" s="18" t="s">
        <v>300</v>
      </c>
      <c r="C12" s="17">
        <v>0.14422762693198199</v>
      </c>
      <c r="D12" s="17">
        <v>0.15432042332537599</v>
      </c>
      <c r="E12" s="17">
        <v>0.135122781364168</v>
      </c>
      <c r="F12" s="17"/>
      <c r="G12" s="17">
        <v>0.189253084734719</v>
      </c>
      <c r="H12" s="17">
        <v>0.149892991792129</v>
      </c>
      <c r="I12" s="17">
        <v>0.11510083014378999</v>
      </c>
      <c r="J12" s="17">
        <v>9.8510913631578698E-2</v>
      </c>
      <c r="K12" s="17">
        <v>0.15761220147086499</v>
      </c>
      <c r="L12" s="17">
        <v>0.16158674028859801</v>
      </c>
      <c r="M12" s="17"/>
      <c r="N12" s="17">
        <v>0.118157352102586</v>
      </c>
      <c r="O12" s="17">
        <v>0.14021836361649201</v>
      </c>
      <c r="P12" s="17">
        <v>0.17314473255861501</v>
      </c>
      <c r="Q12" s="17">
        <v>0.15270707404257</v>
      </c>
      <c r="R12" s="17"/>
      <c r="S12" s="17">
        <v>0.16255785100574899</v>
      </c>
      <c r="T12" s="17">
        <v>0.12784640734976099</v>
      </c>
      <c r="U12" s="17">
        <v>0.105475295835206</v>
      </c>
      <c r="V12" s="17">
        <v>0.185926693912287</v>
      </c>
      <c r="W12" s="17">
        <v>9.5715642474525603E-2</v>
      </c>
      <c r="X12" s="17">
        <v>0.12669220214271301</v>
      </c>
      <c r="Y12" s="17">
        <v>0.145484484436845</v>
      </c>
      <c r="Z12" s="17">
        <v>9.4422974218240099E-2</v>
      </c>
      <c r="AA12" s="17">
        <v>0.176378909429798</v>
      </c>
      <c r="AB12" s="17">
        <v>0.17137682800415699</v>
      </c>
      <c r="AC12" s="17">
        <v>0.10895966223664499</v>
      </c>
      <c r="AD12" s="17">
        <v>0.196020006427781</v>
      </c>
      <c r="AE12" s="17"/>
      <c r="AF12" s="17">
        <v>0.14446720557802301</v>
      </c>
      <c r="AG12" s="17">
        <v>0.11926017577508199</v>
      </c>
      <c r="AH12" s="17">
        <v>0.16972692945946599</v>
      </c>
      <c r="AI12" s="17">
        <v>0.146757198845789</v>
      </c>
      <c r="AJ12" s="17">
        <v>0.17474403638489999</v>
      </c>
      <c r="AK12" s="17"/>
      <c r="AL12" s="17">
        <v>0.15346787037642401</v>
      </c>
      <c r="AM12" s="17">
        <v>0.141551427087134</v>
      </c>
      <c r="AN12" s="17">
        <v>0.150205398937338</v>
      </c>
      <c r="AO12" s="17"/>
      <c r="AP12" s="17">
        <v>0.156037007552424</v>
      </c>
      <c r="AQ12" s="17">
        <v>0.17173711642978901</v>
      </c>
      <c r="AR12" s="17">
        <v>0.13405758835942899</v>
      </c>
      <c r="AS12" s="17">
        <v>0.11541872216696</v>
      </c>
      <c r="AT12" s="17">
        <v>0.113829571453477</v>
      </c>
      <c r="AU12" s="17"/>
      <c r="AV12" s="17">
        <v>0.152769603320837</v>
      </c>
      <c r="AW12" s="17">
        <v>0.20963887974390299</v>
      </c>
      <c r="AX12" s="17">
        <v>0.179483211375699</v>
      </c>
      <c r="AY12" s="17">
        <v>0.14944526080495599</v>
      </c>
      <c r="AZ12" s="17">
        <v>0.195901249394619</v>
      </c>
      <c r="BA12" s="17">
        <v>0.13736178157234599</v>
      </c>
      <c r="BB12" s="17">
        <v>0.114516847332789</v>
      </c>
      <c r="BC12" s="17">
        <v>0.17044073518163699</v>
      </c>
      <c r="BD12" s="17">
        <v>0.15919662281399</v>
      </c>
      <c r="BE12" s="17">
        <v>9.8111047583768804E-2</v>
      </c>
      <c r="BF12" s="17">
        <v>6.1380382883256999E-2</v>
      </c>
      <c r="BG12" s="17">
        <v>0.12649339149691499</v>
      </c>
      <c r="BH12" s="17">
        <v>0.15358868632456699</v>
      </c>
      <c r="BI12" s="17">
        <v>6.9870412504417903E-2</v>
      </c>
      <c r="BJ12" s="17">
        <v>0.16961335661451901</v>
      </c>
      <c r="BK12" s="17">
        <v>0.14730084573826599</v>
      </c>
      <c r="BL12" s="17"/>
      <c r="BM12" s="17">
        <v>0.15361203059276399</v>
      </c>
      <c r="BN12" s="17">
        <v>0.13126289378288999</v>
      </c>
      <c r="BO12" s="17">
        <v>0.16193449761137199</v>
      </c>
      <c r="BP12" s="17">
        <v>0.124948125504118</v>
      </c>
      <c r="BQ12" s="17">
        <v>0.154062869503759</v>
      </c>
      <c r="BR12" s="17">
        <v>0.17909672090088299</v>
      </c>
      <c r="BS12" s="17"/>
      <c r="BT12" s="17">
        <v>0.122975407217067</v>
      </c>
      <c r="BU12" s="17">
        <v>0.17812676508453401</v>
      </c>
      <c r="BV12" s="17"/>
      <c r="BW12" s="17">
        <v>0.127950593543875</v>
      </c>
      <c r="BX12" s="17">
        <v>0.139314290368832</v>
      </c>
      <c r="BY12" s="17"/>
      <c r="BZ12" s="17">
        <v>0.140372187205625</v>
      </c>
      <c r="CA12" s="17">
        <v>0.15929903719411301</v>
      </c>
      <c r="CB12" s="17">
        <v>0.17787422633866601</v>
      </c>
      <c r="CC12" s="17"/>
      <c r="CD12" s="17">
        <v>0.124271395783543</v>
      </c>
      <c r="CE12" s="17">
        <v>0.19856695616033801</v>
      </c>
      <c r="CF12" s="17">
        <v>0.205298114117831</v>
      </c>
      <c r="CG12" s="17"/>
      <c r="CH12" s="17">
        <v>0.12327940141893599</v>
      </c>
      <c r="CI12" s="17">
        <v>0.234640005711794</v>
      </c>
      <c r="CJ12" s="17">
        <v>0.17737391336588501</v>
      </c>
      <c r="CK12" s="17"/>
      <c r="CL12" s="17">
        <v>3.7945118196951101E-2</v>
      </c>
      <c r="CM12" s="17">
        <v>0.26590354771376101</v>
      </c>
      <c r="CN12" s="17"/>
      <c r="CO12" s="17">
        <v>0.15086977862057299</v>
      </c>
      <c r="CP12" s="17">
        <v>0.135448950244762</v>
      </c>
      <c r="CQ12" s="17">
        <v>0.14776245213713901</v>
      </c>
      <c r="CR12" s="17">
        <v>0.151728075654323</v>
      </c>
    </row>
    <row r="13" spans="2:96" x14ac:dyDescent="0.25">
      <c r="B13" s="18" t="s">
        <v>152</v>
      </c>
      <c r="C13" s="19">
        <v>7.7319767620417298E-2</v>
      </c>
      <c r="D13" s="19">
        <v>6.6915487974760601E-2</v>
      </c>
      <c r="E13" s="19">
        <v>8.5805026021810199E-2</v>
      </c>
      <c r="F13" s="19"/>
      <c r="G13" s="19">
        <v>5.3454955988405897E-2</v>
      </c>
      <c r="H13" s="19">
        <v>9.0320673940261498E-2</v>
      </c>
      <c r="I13" s="19">
        <v>7.9755335390711904E-2</v>
      </c>
      <c r="J13" s="19">
        <v>7.0108346669114599E-2</v>
      </c>
      <c r="K13" s="19">
        <v>0.10099438698185099</v>
      </c>
      <c r="L13" s="19">
        <v>7.0565287825087405E-2</v>
      </c>
      <c r="M13" s="19"/>
      <c r="N13" s="19">
        <v>5.0398824730756998E-2</v>
      </c>
      <c r="O13" s="19">
        <v>6.3716053719860902E-2</v>
      </c>
      <c r="P13" s="19">
        <v>8.00521673885808E-2</v>
      </c>
      <c r="Q13" s="19">
        <v>0.11692690785680999</v>
      </c>
      <c r="R13" s="19"/>
      <c r="S13" s="19">
        <v>7.0312486719119702E-2</v>
      </c>
      <c r="T13" s="19">
        <v>6.9594634843269804E-2</v>
      </c>
      <c r="U13" s="19">
        <v>0.10971725054819</v>
      </c>
      <c r="V13" s="19">
        <v>8.2717993257290401E-2</v>
      </c>
      <c r="W13" s="19">
        <v>7.5855774282862803E-2</v>
      </c>
      <c r="X13" s="19">
        <v>8.2277255092961604E-2</v>
      </c>
      <c r="Y13" s="19">
        <v>5.5663517080362497E-2</v>
      </c>
      <c r="Z13" s="19">
        <v>0.11306031387339099</v>
      </c>
      <c r="AA13" s="19">
        <v>5.1380408437936703E-2</v>
      </c>
      <c r="AB13" s="19">
        <v>9.5575564269320401E-2</v>
      </c>
      <c r="AC13" s="19">
        <v>7.2120777314466505E-2</v>
      </c>
      <c r="AD13" s="19">
        <v>8.8983054771197403E-2</v>
      </c>
      <c r="AE13" s="19"/>
      <c r="AF13" s="19">
        <v>6.8568814228587002E-2</v>
      </c>
      <c r="AG13" s="19">
        <v>6.4574212954841503E-2</v>
      </c>
      <c r="AH13" s="19">
        <v>5.7296968825794797E-2</v>
      </c>
      <c r="AI13" s="19">
        <v>4.0064603578101897E-2</v>
      </c>
      <c r="AJ13" s="19">
        <v>0.11823452555368601</v>
      </c>
      <c r="AK13" s="19"/>
      <c r="AL13" s="19">
        <v>6.3461385508254906E-2</v>
      </c>
      <c r="AM13" s="19">
        <v>6.8204274645632404E-2</v>
      </c>
      <c r="AN13" s="19">
        <v>6.4561545516581595E-2</v>
      </c>
      <c r="AO13" s="19"/>
      <c r="AP13" s="19">
        <v>9.1079749743469093E-2</v>
      </c>
      <c r="AQ13" s="19">
        <v>8.0971237090707901E-2</v>
      </c>
      <c r="AR13" s="19">
        <v>7.1802253926080001E-2</v>
      </c>
      <c r="AS13" s="19">
        <v>5.4139211503689201E-2</v>
      </c>
      <c r="AT13" s="19">
        <v>3.06007250774212E-2</v>
      </c>
      <c r="AU13" s="19"/>
      <c r="AV13" s="19">
        <v>0.63152290584316195</v>
      </c>
      <c r="AW13" s="19">
        <v>7.1304931360240797E-2</v>
      </c>
      <c r="AX13" s="19">
        <v>9.1978631256988699E-2</v>
      </c>
      <c r="AY13" s="19">
        <v>8.1581824894660801E-2</v>
      </c>
      <c r="AZ13" s="19">
        <v>0.10778595980931301</v>
      </c>
      <c r="BA13" s="19">
        <v>9.0179301090092603E-2</v>
      </c>
      <c r="BB13" s="19">
        <v>6.5479199547405401E-2</v>
      </c>
      <c r="BC13" s="19">
        <v>7.2244768013329005E-2</v>
      </c>
      <c r="BD13" s="19">
        <v>7.6929881894030605E-2</v>
      </c>
      <c r="BE13" s="19">
        <v>5.9419289641143902E-2</v>
      </c>
      <c r="BF13" s="19">
        <v>6.89782013975484E-2</v>
      </c>
      <c r="BG13" s="19">
        <v>1.9721367389641101E-2</v>
      </c>
      <c r="BH13" s="19">
        <v>4.0417048301786503E-2</v>
      </c>
      <c r="BI13" s="19">
        <v>3.9227276536776101E-2</v>
      </c>
      <c r="BJ13" s="19">
        <v>7.3632736217611697E-2</v>
      </c>
      <c r="BK13" s="19">
        <v>4.0482873506228201E-2</v>
      </c>
      <c r="BL13" s="19"/>
      <c r="BM13" s="19">
        <v>6.61799957010379E-2</v>
      </c>
      <c r="BN13" s="19">
        <v>7.9887937050401106E-2</v>
      </c>
      <c r="BO13" s="19">
        <v>9.3622688601677703E-2</v>
      </c>
      <c r="BP13" s="19">
        <v>5.5962423040110003E-2</v>
      </c>
      <c r="BQ13" s="19">
        <v>9.9226055939324695E-2</v>
      </c>
      <c r="BR13" s="19">
        <v>0.102646917976203</v>
      </c>
      <c r="BS13" s="19"/>
      <c r="BT13" s="19">
        <v>6.7709088486052796E-2</v>
      </c>
      <c r="BU13" s="19">
        <v>8.6109476103689297E-2</v>
      </c>
      <c r="BV13" s="19"/>
      <c r="BW13" s="19">
        <v>6.1143957747192501E-2</v>
      </c>
      <c r="BX13" s="19">
        <v>6.3950006752878402E-2</v>
      </c>
      <c r="BY13" s="19"/>
      <c r="BZ13" s="19">
        <v>7.8526055882235796E-2</v>
      </c>
      <c r="CA13" s="19">
        <v>5.9047080325236402E-2</v>
      </c>
      <c r="CB13" s="19">
        <v>7.03269086991863E-2</v>
      </c>
      <c r="CC13" s="19"/>
      <c r="CD13" s="19">
        <v>7.3177801930056893E-2</v>
      </c>
      <c r="CE13" s="19">
        <v>0.109127452519969</v>
      </c>
      <c r="CF13" s="19">
        <v>6.6732356097755893E-2</v>
      </c>
      <c r="CG13" s="19"/>
      <c r="CH13" s="19">
        <v>6.9778691712677796E-2</v>
      </c>
      <c r="CI13" s="19">
        <v>9.4256221561738907E-2</v>
      </c>
      <c r="CJ13" s="19">
        <v>7.8967814147676896E-2</v>
      </c>
      <c r="CK13" s="19"/>
      <c r="CL13" s="19">
        <v>4.5424050710759098E-2</v>
      </c>
      <c r="CM13" s="19">
        <v>9.0259781543663403E-2</v>
      </c>
      <c r="CN13" s="19"/>
      <c r="CO13" s="19">
        <v>6.1883190651744899E-2</v>
      </c>
      <c r="CP13" s="19">
        <v>6.6287218475793497E-2</v>
      </c>
      <c r="CQ13" s="19">
        <v>7.7088813419193505E-2</v>
      </c>
      <c r="CR13" s="19">
        <v>0.104480472789216</v>
      </c>
    </row>
    <row r="14" spans="2:96" x14ac:dyDescent="0.25">
      <c r="B14" s="16"/>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E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20.7109375" customWidth="1"/>
  </cols>
  <sheetData>
    <row r="2" spans="2:5" ht="39.950000000000003" customHeight="1" x14ac:dyDescent="0.25">
      <c r="D2" s="30" t="s">
        <v>311</v>
      </c>
      <c r="E2" s="26"/>
    </row>
    <row r="6" spans="2:5" ht="50.1" customHeight="1" x14ac:dyDescent="0.25">
      <c r="B6" s="23" t="s">
        <v>15</v>
      </c>
      <c r="C6" s="23" t="s">
        <v>302</v>
      </c>
      <c r="D6" s="23" t="s">
        <v>303</v>
      </c>
    </row>
    <row r="7" spans="2:5" x14ac:dyDescent="0.25">
      <c r="B7" s="18" t="s">
        <v>304</v>
      </c>
      <c r="C7" s="17">
        <v>0.25692947284400303</v>
      </c>
      <c r="D7" s="17">
        <v>0.17169013662562799</v>
      </c>
    </row>
    <row r="8" spans="2:5" x14ac:dyDescent="0.25">
      <c r="B8" s="18" t="s">
        <v>305</v>
      </c>
      <c r="C8" s="17">
        <v>0.40460955909289398</v>
      </c>
      <c r="D8" s="17">
        <v>0.36533579499407098</v>
      </c>
    </row>
    <row r="9" spans="2:5" x14ac:dyDescent="0.25">
      <c r="B9" s="18" t="s">
        <v>306</v>
      </c>
      <c r="C9" s="17">
        <v>0.20933843637252</v>
      </c>
      <c r="D9" s="17">
        <v>0.28235291552118003</v>
      </c>
    </row>
    <row r="10" spans="2:5" x14ac:dyDescent="0.25">
      <c r="B10" s="18" t="s">
        <v>307</v>
      </c>
      <c r="C10" s="17">
        <v>8.21769486250995E-2</v>
      </c>
      <c r="D10" s="17">
        <v>0.116380523563092</v>
      </c>
    </row>
    <row r="11" spans="2:5" x14ac:dyDescent="0.25">
      <c r="B11" s="18" t="s">
        <v>308</v>
      </c>
      <c r="C11" s="17">
        <v>3.5379132399155203E-2</v>
      </c>
      <c r="D11" s="17">
        <v>4.5637287762214901E-2</v>
      </c>
    </row>
    <row r="12" spans="2:5" x14ac:dyDescent="0.25">
      <c r="B12" s="18" t="s">
        <v>175</v>
      </c>
      <c r="C12" s="17">
        <v>1.1566450666328E-2</v>
      </c>
      <c r="D12" s="17">
        <v>1.8603341533814301E-2</v>
      </c>
    </row>
    <row r="13" spans="2:5" x14ac:dyDescent="0.25">
      <c r="B13" s="22" t="s">
        <v>309</v>
      </c>
      <c r="C13" s="20">
        <v>0.661539031936897</v>
      </c>
      <c r="D13" s="20">
        <v>0.53702593161969903</v>
      </c>
    </row>
    <row r="14" spans="2:5" x14ac:dyDescent="0.25">
      <c r="B14" s="22" t="s">
        <v>310</v>
      </c>
      <c r="C14" s="20">
        <v>0.11755608102425499</v>
      </c>
      <c r="D14" s="20">
        <v>0.16201781132530699</v>
      </c>
    </row>
    <row r="15" spans="2:5" x14ac:dyDescent="0.25">
      <c r="B15" s="22" t="s">
        <v>275</v>
      </c>
      <c r="C15" s="21">
        <v>0.54398295091264204</v>
      </c>
      <c r="D15" s="21">
        <v>0.37500812029439201</v>
      </c>
    </row>
    <row r="16" spans="2:5" x14ac:dyDescent="0.25">
      <c r="B16" s="16"/>
      <c r="C16" s="16"/>
      <c r="D16" s="16"/>
    </row>
    <row r="17" spans="2:2" x14ac:dyDescent="0.25">
      <c r="B17" t="s">
        <v>124</v>
      </c>
    </row>
    <row r="18" spans="2:2" x14ac:dyDescent="0.25">
      <c r="B18" t="s">
        <v>125</v>
      </c>
    </row>
    <row r="22" spans="2:2" x14ac:dyDescent="0.25">
      <c r="B22"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CR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304</v>
      </c>
      <c r="C9" s="17">
        <v>0.17169013662562799</v>
      </c>
      <c r="D9" s="17">
        <v>0.178292522326362</v>
      </c>
      <c r="E9" s="17">
        <v>0.16615077967793801</v>
      </c>
      <c r="F9" s="17"/>
      <c r="G9" s="17">
        <v>0.16050850085072901</v>
      </c>
      <c r="H9" s="17">
        <v>0.17261689896687801</v>
      </c>
      <c r="I9" s="17">
        <v>0.21688330917054</v>
      </c>
      <c r="J9" s="17">
        <v>0.24343839446798499</v>
      </c>
      <c r="K9" s="17">
        <v>0.171201381249454</v>
      </c>
      <c r="L9" s="17">
        <v>8.3408785164415702E-2</v>
      </c>
      <c r="M9" s="17"/>
      <c r="N9" s="17">
        <v>0.17519630781285001</v>
      </c>
      <c r="O9" s="17">
        <v>0.17224409983332001</v>
      </c>
      <c r="P9" s="17">
        <v>0.19224653911296</v>
      </c>
      <c r="Q9" s="17">
        <v>0.15116402708386301</v>
      </c>
      <c r="R9" s="17"/>
      <c r="S9" s="17">
        <v>0.16118340764481801</v>
      </c>
      <c r="T9" s="17">
        <v>0.175624712654701</v>
      </c>
      <c r="U9" s="17">
        <v>0.208119795458277</v>
      </c>
      <c r="V9" s="17">
        <v>0.14551879525587999</v>
      </c>
      <c r="W9" s="17">
        <v>0.14961026894360699</v>
      </c>
      <c r="X9" s="17">
        <v>0.17483435292136101</v>
      </c>
      <c r="Y9" s="17">
        <v>0.153126784612374</v>
      </c>
      <c r="Z9" s="17">
        <v>0.17923937221848099</v>
      </c>
      <c r="AA9" s="17">
        <v>0.20941242584692901</v>
      </c>
      <c r="AB9" s="17">
        <v>0.14341373389291501</v>
      </c>
      <c r="AC9" s="17">
        <v>0.17020030981918699</v>
      </c>
      <c r="AD9" s="17">
        <v>0.215132813008236</v>
      </c>
      <c r="AE9" s="17"/>
      <c r="AF9" s="17">
        <v>0.15467166497065901</v>
      </c>
      <c r="AG9" s="17">
        <v>0.19037584112511399</v>
      </c>
      <c r="AH9" s="17">
        <v>0.144910523724463</v>
      </c>
      <c r="AI9" s="17">
        <v>0.247999721848113</v>
      </c>
      <c r="AJ9" s="17">
        <v>0.15485954374208699</v>
      </c>
      <c r="AK9" s="17"/>
      <c r="AL9" s="17">
        <v>0.117503467592964</v>
      </c>
      <c r="AM9" s="17">
        <v>0.19125979881982599</v>
      </c>
      <c r="AN9" s="17">
        <v>0.23038610941905399</v>
      </c>
      <c r="AO9" s="17"/>
      <c r="AP9" s="17">
        <v>0.16268323970863299</v>
      </c>
      <c r="AQ9" s="17">
        <v>0.164577829411545</v>
      </c>
      <c r="AR9" s="17">
        <v>0.187347299707572</v>
      </c>
      <c r="AS9" s="17">
        <v>0.14620436366918399</v>
      </c>
      <c r="AT9" s="17">
        <v>0.22945322428805701</v>
      </c>
      <c r="AU9" s="17"/>
      <c r="AV9" s="17">
        <v>0</v>
      </c>
      <c r="AW9" s="17">
        <v>0.243562277528936</v>
      </c>
      <c r="AX9" s="17">
        <v>0.16250596929099401</v>
      </c>
      <c r="AY9" s="17">
        <v>0.191937467890092</v>
      </c>
      <c r="AZ9" s="17">
        <v>0.14229983874546601</v>
      </c>
      <c r="BA9" s="17">
        <v>0.18761938738051701</v>
      </c>
      <c r="BB9" s="17">
        <v>0.163349800266056</v>
      </c>
      <c r="BC9" s="17">
        <v>0.19438597996757001</v>
      </c>
      <c r="BD9" s="17">
        <v>9.2134254149381395E-2</v>
      </c>
      <c r="BE9" s="17">
        <v>0.16498595896003099</v>
      </c>
      <c r="BF9" s="17">
        <v>0.16580470959919399</v>
      </c>
      <c r="BG9" s="17">
        <v>0.23127153671683201</v>
      </c>
      <c r="BH9" s="17">
        <v>0.128815602098937</v>
      </c>
      <c r="BI9" s="17">
        <v>0.179619441549206</v>
      </c>
      <c r="BJ9" s="17">
        <v>0.19350702368650899</v>
      </c>
      <c r="BK9" s="17">
        <v>0.27726538722755001</v>
      </c>
      <c r="BL9" s="17"/>
      <c r="BM9" s="17">
        <v>0.22340096550349001</v>
      </c>
      <c r="BN9" s="17">
        <v>0.16791611102430801</v>
      </c>
      <c r="BO9" s="17">
        <v>0.133687131018912</v>
      </c>
      <c r="BP9" s="17">
        <v>0.17182806611940599</v>
      </c>
      <c r="BQ9" s="17">
        <v>0.14967122714811801</v>
      </c>
      <c r="BR9" s="17">
        <v>0.11972682013300601</v>
      </c>
      <c r="BS9" s="17"/>
      <c r="BT9" s="17">
        <v>0.169480701281193</v>
      </c>
      <c r="BU9" s="17">
        <v>0.181052770883978</v>
      </c>
      <c r="BV9" s="17"/>
      <c r="BW9" s="17">
        <v>0.216555225939911</v>
      </c>
      <c r="BX9" s="17">
        <v>0.14744807517320599</v>
      </c>
      <c r="BY9" s="17"/>
      <c r="BZ9" s="17">
        <v>0.17168637031480299</v>
      </c>
      <c r="CA9" s="17">
        <v>0.15570245100787899</v>
      </c>
      <c r="CB9" s="17">
        <v>0.24358799286857899</v>
      </c>
      <c r="CC9" s="17"/>
      <c r="CD9" s="17">
        <v>0.18381159076900799</v>
      </c>
      <c r="CE9" s="17">
        <v>0.146175971912615</v>
      </c>
      <c r="CF9" s="17">
        <v>0.16304917155575599</v>
      </c>
      <c r="CG9" s="17"/>
      <c r="CH9" s="17">
        <v>0.17640499254125899</v>
      </c>
      <c r="CI9" s="17">
        <v>0.17145072661885599</v>
      </c>
      <c r="CJ9" s="17">
        <v>0.115503933104683</v>
      </c>
      <c r="CK9" s="17"/>
      <c r="CL9" s="17">
        <v>0.21752979301844499</v>
      </c>
      <c r="CM9" s="17">
        <v>0.12953887879075901</v>
      </c>
      <c r="CN9" s="17"/>
      <c r="CO9" s="17">
        <v>0.18179372161110399</v>
      </c>
      <c r="CP9" s="17">
        <v>0.11860902763907</v>
      </c>
      <c r="CQ9" s="17">
        <v>0.16684235735074501</v>
      </c>
      <c r="CR9" s="17">
        <v>0.278857440988727</v>
      </c>
    </row>
    <row r="10" spans="2:96" x14ac:dyDescent="0.25">
      <c r="B10" s="18" t="s">
        <v>305</v>
      </c>
      <c r="C10" s="17">
        <v>0.36533579499407098</v>
      </c>
      <c r="D10" s="17">
        <v>0.37134791817100299</v>
      </c>
      <c r="E10" s="17">
        <v>0.359311255630687</v>
      </c>
      <c r="F10" s="17"/>
      <c r="G10" s="17">
        <v>0.461726809148924</v>
      </c>
      <c r="H10" s="17">
        <v>0.47294003349124403</v>
      </c>
      <c r="I10" s="17">
        <v>0.40453120379235502</v>
      </c>
      <c r="J10" s="17">
        <v>0.36573909504591401</v>
      </c>
      <c r="K10" s="17">
        <v>0.28481289616440297</v>
      </c>
      <c r="L10" s="17">
        <v>0.235126610285703</v>
      </c>
      <c r="M10" s="17"/>
      <c r="N10" s="17">
        <v>0.38441718477010101</v>
      </c>
      <c r="O10" s="17">
        <v>0.373856646956855</v>
      </c>
      <c r="P10" s="17">
        <v>0.35168677002892701</v>
      </c>
      <c r="Q10" s="17">
        <v>0.34705888735184798</v>
      </c>
      <c r="R10" s="17"/>
      <c r="S10" s="17">
        <v>0.42989333667227098</v>
      </c>
      <c r="T10" s="17">
        <v>0.352244285698669</v>
      </c>
      <c r="U10" s="17">
        <v>0.31630847595960498</v>
      </c>
      <c r="V10" s="17">
        <v>0.279572601792338</v>
      </c>
      <c r="W10" s="17">
        <v>0.46420687772376401</v>
      </c>
      <c r="X10" s="17">
        <v>0.37529748893415799</v>
      </c>
      <c r="Y10" s="17">
        <v>0.323594848519561</v>
      </c>
      <c r="Z10" s="17">
        <v>0.43021969390579401</v>
      </c>
      <c r="AA10" s="17">
        <v>0.33895539591382901</v>
      </c>
      <c r="AB10" s="17">
        <v>0.36210809809744898</v>
      </c>
      <c r="AC10" s="17">
        <v>0.37052820432482703</v>
      </c>
      <c r="AD10" s="17">
        <v>0.37266410069536299</v>
      </c>
      <c r="AE10" s="17"/>
      <c r="AF10" s="17">
        <v>0.32044859317094498</v>
      </c>
      <c r="AG10" s="17">
        <v>0.42858710360895802</v>
      </c>
      <c r="AH10" s="17">
        <v>0.39751184871754203</v>
      </c>
      <c r="AI10" s="17">
        <v>0.264146445190517</v>
      </c>
      <c r="AJ10" s="17">
        <v>0.31074020509320499</v>
      </c>
      <c r="AK10" s="17"/>
      <c r="AL10" s="17">
        <v>0.34836708522713999</v>
      </c>
      <c r="AM10" s="17">
        <v>0.41851998670822899</v>
      </c>
      <c r="AN10" s="17">
        <v>0.31888108074403998</v>
      </c>
      <c r="AO10" s="17"/>
      <c r="AP10" s="17">
        <v>0.31050222622422602</v>
      </c>
      <c r="AQ10" s="17">
        <v>0.37963451781524599</v>
      </c>
      <c r="AR10" s="17">
        <v>0.40249925511850199</v>
      </c>
      <c r="AS10" s="17">
        <v>0.46442723955975901</v>
      </c>
      <c r="AT10" s="17">
        <v>0.42740008218508702</v>
      </c>
      <c r="AU10" s="17"/>
      <c r="AV10" s="17">
        <v>0.21570749083600099</v>
      </c>
      <c r="AW10" s="17">
        <v>0.306423202724456</v>
      </c>
      <c r="AX10" s="17">
        <v>0.31498904731102501</v>
      </c>
      <c r="AY10" s="17">
        <v>0.29485011210747503</v>
      </c>
      <c r="AZ10" s="17">
        <v>0.326790764858018</v>
      </c>
      <c r="BA10" s="17">
        <v>0.36350498518171198</v>
      </c>
      <c r="BB10" s="17">
        <v>0.38270665985762897</v>
      </c>
      <c r="BC10" s="17">
        <v>0.38379490331405702</v>
      </c>
      <c r="BD10" s="17">
        <v>0.41609139990863903</v>
      </c>
      <c r="BE10" s="17">
        <v>0.33812315796433601</v>
      </c>
      <c r="BF10" s="17">
        <v>0.43013100985896802</v>
      </c>
      <c r="BG10" s="17">
        <v>0.421477257361002</v>
      </c>
      <c r="BH10" s="17">
        <v>0.43671586485432001</v>
      </c>
      <c r="BI10" s="17">
        <v>0.39512288190338002</v>
      </c>
      <c r="BJ10" s="17">
        <v>0.365405407124132</v>
      </c>
      <c r="BK10" s="17">
        <v>0.33471788676418701</v>
      </c>
      <c r="BL10" s="17"/>
      <c r="BM10" s="17">
        <v>0.37303888679394598</v>
      </c>
      <c r="BN10" s="17">
        <v>0.391227504556734</v>
      </c>
      <c r="BO10" s="17">
        <v>0.38200197667375602</v>
      </c>
      <c r="BP10" s="17">
        <v>0.35831134321693903</v>
      </c>
      <c r="BQ10" s="17">
        <v>0.29665947528521303</v>
      </c>
      <c r="BR10" s="17">
        <v>0.30806143717189299</v>
      </c>
      <c r="BS10" s="17"/>
      <c r="BT10" s="17">
        <v>0.39091645000570702</v>
      </c>
      <c r="BU10" s="17">
        <v>0.31871166417079699</v>
      </c>
      <c r="BV10" s="17"/>
      <c r="BW10" s="17">
        <v>0.36975953947000401</v>
      </c>
      <c r="BX10" s="17">
        <v>0.37866820684157498</v>
      </c>
      <c r="BY10" s="17"/>
      <c r="BZ10" s="17">
        <v>0.36109324897893103</v>
      </c>
      <c r="CA10" s="17">
        <v>0.39145069857711201</v>
      </c>
      <c r="CB10" s="17">
        <v>0.37068571485340601</v>
      </c>
      <c r="CC10" s="17"/>
      <c r="CD10" s="17">
        <v>0.36183277837801803</v>
      </c>
      <c r="CE10" s="17">
        <v>0.383330628394421</v>
      </c>
      <c r="CF10" s="17">
        <v>0.33753267211622501</v>
      </c>
      <c r="CG10" s="17"/>
      <c r="CH10" s="17">
        <v>0.37268491142892402</v>
      </c>
      <c r="CI10" s="17">
        <v>0.32040621777623202</v>
      </c>
      <c r="CJ10" s="17">
        <v>0.40251736070676603</v>
      </c>
      <c r="CK10" s="17"/>
      <c r="CL10" s="17">
        <v>0.40793005344135302</v>
      </c>
      <c r="CM10" s="17">
        <v>0.31641680906980901</v>
      </c>
      <c r="CN10" s="17"/>
      <c r="CO10" s="17">
        <v>0.35245478538249397</v>
      </c>
      <c r="CP10" s="17">
        <v>0.37788287469807602</v>
      </c>
      <c r="CQ10" s="17">
        <v>0.38482866053014703</v>
      </c>
      <c r="CR10" s="17">
        <v>0.30824483595290397</v>
      </c>
    </row>
    <row r="11" spans="2:96" x14ac:dyDescent="0.25">
      <c r="B11" s="18" t="s">
        <v>306</v>
      </c>
      <c r="C11" s="17">
        <v>0.28235291552118003</v>
      </c>
      <c r="D11" s="17">
        <v>0.270967760742515</v>
      </c>
      <c r="E11" s="17">
        <v>0.292826840013925</v>
      </c>
      <c r="F11" s="17"/>
      <c r="G11" s="17">
        <v>0.205312465515336</v>
      </c>
      <c r="H11" s="17">
        <v>0.221910061849278</v>
      </c>
      <c r="I11" s="17">
        <v>0.222163841359756</v>
      </c>
      <c r="J11" s="17">
        <v>0.240186568597204</v>
      </c>
      <c r="K11" s="17">
        <v>0.369860651447389</v>
      </c>
      <c r="L11" s="17">
        <v>0.40757420861320698</v>
      </c>
      <c r="M11" s="17"/>
      <c r="N11" s="17">
        <v>0.27167240672072801</v>
      </c>
      <c r="O11" s="17">
        <v>0.277579724866997</v>
      </c>
      <c r="P11" s="17">
        <v>0.29989198216990598</v>
      </c>
      <c r="Q11" s="17">
        <v>0.28041306510870201</v>
      </c>
      <c r="R11" s="17"/>
      <c r="S11" s="17">
        <v>0.239473167740101</v>
      </c>
      <c r="T11" s="17">
        <v>0.334625385754797</v>
      </c>
      <c r="U11" s="17">
        <v>0.33888629184262797</v>
      </c>
      <c r="V11" s="17">
        <v>0.33790017652631799</v>
      </c>
      <c r="W11" s="17">
        <v>0.181109027785503</v>
      </c>
      <c r="X11" s="17">
        <v>0.23506659432775801</v>
      </c>
      <c r="Y11" s="17">
        <v>0.29820708774851901</v>
      </c>
      <c r="Z11" s="17">
        <v>0.263241005518911</v>
      </c>
      <c r="AA11" s="17">
        <v>0.27575917996770399</v>
      </c>
      <c r="AB11" s="17">
        <v>0.29534569796871102</v>
      </c>
      <c r="AC11" s="17">
        <v>0.29595084592794801</v>
      </c>
      <c r="AD11" s="17">
        <v>0.26051857739073597</v>
      </c>
      <c r="AE11" s="17"/>
      <c r="AF11" s="17">
        <v>0.32360861912836197</v>
      </c>
      <c r="AG11" s="17">
        <v>0.22666890141934801</v>
      </c>
      <c r="AH11" s="17">
        <v>0.29642497736550799</v>
      </c>
      <c r="AI11" s="17">
        <v>0.28434728405861298</v>
      </c>
      <c r="AJ11" s="17">
        <v>0.35609670689301698</v>
      </c>
      <c r="AK11" s="17"/>
      <c r="AL11" s="17">
        <v>0.32029002445943799</v>
      </c>
      <c r="AM11" s="17">
        <v>0.230764205744868</v>
      </c>
      <c r="AN11" s="17">
        <v>0.28545477928496799</v>
      </c>
      <c r="AO11" s="17"/>
      <c r="AP11" s="17">
        <v>0.32732642946678298</v>
      </c>
      <c r="AQ11" s="17">
        <v>0.27567771014481601</v>
      </c>
      <c r="AR11" s="17">
        <v>0.24882253589803699</v>
      </c>
      <c r="AS11" s="17">
        <v>0.25077035095116101</v>
      </c>
      <c r="AT11" s="17">
        <v>0.174722384535546</v>
      </c>
      <c r="AU11" s="17"/>
      <c r="AV11" s="17">
        <v>0.31036398094020001</v>
      </c>
      <c r="AW11" s="17">
        <v>0.28839219948547401</v>
      </c>
      <c r="AX11" s="17">
        <v>0.301284571437826</v>
      </c>
      <c r="AY11" s="17">
        <v>0.30441558781538802</v>
      </c>
      <c r="AZ11" s="17">
        <v>0.28179193869020602</v>
      </c>
      <c r="BA11" s="17">
        <v>0.31075717800260999</v>
      </c>
      <c r="BB11" s="17">
        <v>0.248066410777736</v>
      </c>
      <c r="BC11" s="17">
        <v>0.28621925941662901</v>
      </c>
      <c r="BD11" s="17">
        <v>0.29641274388803002</v>
      </c>
      <c r="BE11" s="17">
        <v>0.32531294183166098</v>
      </c>
      <c r="BF11" s="17">
        <v>0.243872850924197</v>
      </c>
      <c r="BG11" s="17">
        <v>0.23805574239480201</v>
      </c>
      <c r="BH11" s="17">
        <v>0.28135868879977</v>
      </c>
      <c r="BI11" s="17">
        <v>0.311515803721785</v>
      </c>
      <c r="BJ11" s="17">
        <v>0.28702903642063499</v>
      </c>
      <c r="BK11" s="17">
        <v>0.20414065680193899</v>
      </c>
      <c r="BL11" s="17"/>
      <c r="BM11" s="17">
        <v>0.23789325643914999</v>
      </c>
      <c r="BN11" s="17">
        <v>0.25276236566919902</v>
      </c>
      <c r="BO11" s="17">
        <v>0.313802607644591</v>
      </c>
      <c r="BP11" s="17">
        <v>0.28374570693840301</v>
      </c>
      <c r="BQ11" s="17">
        <v>0.331605674407281</v>
      </c>
      <c r="BR11" s="17">
        <v>0.43948546682006501</v>
      </c>
      <c r="BS11" s="17"/>
      <c r="BT11" s="17">
        <v>0.26784745272558502</v>
      </c>
      <c r="BU11" s="17">
        <v>0.30236930342770502</v>
      </c>
      <c r="BV11" s="17"/>
      <c r="BW11" s="17">
        <v>0.243310298048588</v>
      </c>
      <c r="BX11" s="17">
        <v>0.29170797026464901</v>
      </c>
      <c r="BY11" s="17"/>
      <c r="BZ11" s="17">
        <v>0.280460982973606</v>
      </c>
      <c r="CA11" s="17">
        <v>0.30845924301441902</v>
      </c>
      <c r="CB11" s="17">
        <v>0.212786254313373</v>
      </c>
      <c r="CC11" s="17"/>
      <c r="CD11" s="17">
        <v>0.28025823991912002</v>
      </c>
      <c r="CE11" s="17">
        <v>0.24488801858783499</v>
      </c>
      <c r="CF11" s="17">
        <v>0.26686256751439003</v>
      </c>
      <c r="CG11" s="17"/>
      <c r="CH11" s="17">
        <v>0.27907994672408298</v>
      </c>
      <c r="CI11" s="17">
        <v>0.29835975420403699</v>
      </c>
      <c r="CJ11" s="17">
        <v>0.26431532507328298</v>
      </c>
      <c r="CK11" s="17"/>
      <c r="CL11" s="17">
        <v>0.25482966997442802</v>
      </c>
      <c r="CM11" s="17">
        <v>0.30835448701157903</v>
      </c>
      <c r="CN11" s="17"/>
      <c r="CO11" s="17">
        <v>0.23853207971096499</v>
      </c>
      <c r="CP11" s="17">
        <v>0.31383693974182802</v>
      </c>
      <c r="CQ11" s="17">
        <v>0.27973484546296701</v>
      </c>
      <c r="CR11" s="17">
        <v>0.24323369128370501</v>
      </c>
    </row>
    <row r="12" spans="2:96" x14ac:dyDescent="0.25">
      <c r="B12" s="18" t="s">
        <v>307</v>
      </c>
      <c r="C12" s="17">
        <v>0.116380523563092</v>
      </c>
      <c r="D12" s="17">
        <v>0.11782832908489201</v>
      </c>
      <c r="E12" s="17">
        <v>0.115590059317804</v>
      </c>
      <c r="F12" s="17"/>
      <c r="G12" s="17">
        <v>0.11168941165042499</v>
      </c>
      <c r="H12" s="17">
        <v>9.6325979221335303E-2</v>
      </c>
      <c r="I12" s="17">
        <v>0.10088137232439</v>
      </c>
      <c r="J12" s="17">
        <v>0.103326600143984</v>
      </c>
      <c r="K12" s="17">
        <v>0.107101465814733</v>
      </c>
      <c r="L12" s="17">
        <v>0.16540085326763701</v>
      </c>
      <c r="M12" s="17"/>
      <c r="N12" s="17">
        <v>0.12828703478544701</v>
      </c>
      <c r="O12" s="17">
        <v>0.12193859917869999</v>
      </c>
      <c r="P12" s="17">
        <v>9.4820660465582199E-2</v>
      </c>
      <c r="Q12" s="17">
        <v>0.117955866458599</v>
      </c>
      <c r="R12" s="17"/>
      <c r="S12" s="17">
        <v>0.123736378327078</v>
      </c>
      <c r="T12" s="17">
        <v>8.3859977204690905E-2</v>
      </c>
      <c r="U12" s="17">
        <v>0.112315583990342</v>
      </c>
      <c r="V12" s="17">
        <v>0.146802653265386</v>
      </c>
      <c r="W12" s="17">
        <v>0.13709615229772301</v>
      </c>
      <c r="X12" s="17">
        <v>0.153788468336994</v>
      </c>
      <c r="Y12" s="17">
        <v>0.14739999608580601</v>
      </c>
      <c r="Z12" s="17">
        <v>7.0679385943057102E-2</v>
      </c>
      <c r="AA12" s="17">
        <v>9.9051167687039199E-2</v>
      </c>
      <c r="AB12" s="17">
        <v>0.11215878676951301</v>
      </c>
      <c r="AC12" s="17">
        <v>0.102737178054396</v>
      </c>
      <c r="AD12" s="17">
        <v>5.9314673561904702E-2</v>
      </c>
      <c r="AE12" s="17"/>
      <c r="AF12" s="17">
        <v>0.124614792969136</v>
      </c>
      <c r="AG12" s="17">
        <v>0.1107861460241</v>
      </c>
      <c r="AH12" s="17">
        <v>0.111579555315918</v>
      </c>
      <c r="AI12" s="17">
        <v>0.100148164518668</v>
      </c>
      <c r="AJ12" s="17">
        <v>0.12314901589702699</v>
      </c>
      <c r="AK12" s="17"/>
      <c r="AL12" s="17">
        <v>0.14767345020661801</v>
      </c>
      <c r="AM12" s="17">
        <v>0.115400458097663</v>
      </c>
      <c r="AN12" s="17">
        <v>0.104485418063576</v>
      </c>
      <c r="AO12" s="17"/>
      <c r="AP12" s="17">
        <v>0.139260381319327</v>
      </c>
      <c r="AQ12" s="17">
        <v>0.10573681865750301</v>
      </c>
      <c r="AR12" s="17">
        <v>0.113358477598794</v>
      </c>
      <c r="AS12" s="17">
        <v>0.107263867892033</v>
      </c>
      <c r="AT12" s="17">
        <v>0.14117965124760901</v>
      </c>
      <c r="AU12" s="17"/>
      <c r="AV12" s="17">
        <v>0</v>
      </c>
      <c r="AW12" s="17">
        <v>8.5011616318805994E-2</v>
      </c>
      <c r="AX12" s="17">
        <v>9.7656246110133099E-2</v>
      </c>
      <c r="AY12" s="17">
        <v>0.10404247098224199</v>
      </c>
      <c r="AZ12" s="17">
        <v>0.155795068680701</v>
      </c>
      <c r="BA12" s="17">
        <v>0.11045324827842901</v>
      </c>
      <c r="BB12" s="17">
        <v>0.13149405671633499</v>
      </c>
      <c r="BC12" s="17">
        <v>8.8272511483194593E-2</v>
      </c>
      <c r="BD12" s="17">
        <v>0.119083068151773</v>
      </c>
      <c r="BE12" s="17">
        <v>0.133350280767458</v>
      </c>
      <c r="BF12" s="17">
        <v>0.123035212371986</v>
      </c>
      <c r="BG12" s="17">
        <v>9.1510655457252899E-2</v>
      </c>
      <c r="BH12" s="17">
        <v>0.14113873954990799</v>
      </c>
      <c r="BI12" s="17">
        <v>9.3589831820509894E-2</v>
      </c>
      <c r="BJ12" s="17">
        <v>0.121960890168429</v>
      </c>
      <c r="BK12" s="17">
        <v>0.14190437225576399</v>
      </c>
      <c r="BL12" s="17"/>
      <c r="BM12" s="17">
        <v>0.104841141040086</v>
      </c>
      <c r="BN12" s="17">
        <v>0.117594643069936</v>
      </c>
      <c r="BO12" s="17">
        <v>0.12627773620438601</v>
      </c>
      <c r="BP12" s="17">
        <v>0.11597563652814399</v>
      </c>
      <c r="BQ12" s="17">
        <v>0.15962362701614199</v>
      </c>
      <c r="BR12" s="17">
        <v>5.45057726214477E-2</v>
      </c>
      <c r="BS12" s="17"/>
      <c r="BT12" s="17">
        <v>0.118338624325122</v>
      </c>
      <c r="BU12" s="17">
        <v>0.116344757150159</v>
      </c>
      <c r="BV12" s="17"/>
      <c r="BW12" s="17">
        <v>0.11151679436617</v>
      </c>
      <c r="BX12" s="17">
        <v>0.122801476666255</v>
      </c>
      <c r="BY12" s="17"/>
      <c r="BZ12" s="17">
        <v>0.12012149525462799</v>
      </c>
      <c r="CA12" s="17">
        <v>9.73560013071402E-2</v>
      </c>
      <c r="CB12" s="17">
        <v>0.116489798460614</v>
      </c>
      <c r="CC12" s="17"/>
      <c r="CD12" s="17">
        <v>0.11777905741941699</v>
      </c>
      <c r="CE12" s="17">
        <v>0.10423043141755001</v>
      </c>
      <c r="CF12" s="17">
        <v>0.148443337339525</v>
      </c>
      <c r="CG12" s="17"/>
      <c r="CH12" s="17">
        <v>0.11382355856559299</v>
      </c>
      <c r="CI12" s="17">
        <v>0.105613243344976</v>
      </c>
      <c r="CJ12" s="17">
        <v>0.161309437030938</v>
      </c>
      <c r="CK12" s="17"/>
      <c r="CL12" s="17">
        <v>8.1082600083420206E-2</v>
      </c>
      <c r="CM12" s="17">
        <v>0.15715224641182399</v>
      </c>
      <c r="CN12" s="17"/>
      <c r="CO12" s="17">
        <v>0.16971570345493001</v>
      </c>
      <c r="CP12" s="17">
        <v>0.135712802580294</v>
      </c>
      <c r="CQ12" s="17">
        <v>0.107090838169417</v>
      </c>
      <c r="CR12" s="17">
        <v>7.8006920930025397E-2</v>
      </c>
    </row>
    <row r="13" spans="2:96" x14ac:dyDescent="0.25">
      <c r="B13" s="18" t="s">
        <v>308</v>
      </c>
      <c r="C13" s="17">
        <v>4.5637287762214901E-2</v>
      </c>
      <c r="D13" s="17">
        <v>4.56108459881562E-2</v>
      </c>
      <c r="E13" s="17">
        <v>4.5909088327413701E-2</v>
      </c>
      <c r="F13" s="17"/>
      <c r="G13" s="17">
        <v>3.14805006777912E-2</v>
      </c>
      <c r="H13" s="17">
        <v>1.6759032085151299E-2</v>
      </c>
      <c r="I13" s="17">
        <v>3.5797524334802502E-2</v>
      </c>
      <c r="J13" s="17">
        <v>3.5345806963878797E-2</v>
      </c>
      <c r="K13" s="17">
        <v>4.94967717813432E-2</v>
      </c>
      <c r="L13" s="17">
        <v>9.2477474908323601E-2</v>
      </c>
      <c r="M13" s="17"/>
      <c r="N13" s="17">
        <v>3.7098126750231199E-2</v>
      </c>
      <c r="O13" s="17">
        <v>4.21966662955413E-2</v>
      </c>
      <c r="P13" s="17">
        <v>3.0000359490342899E-2</v>
      </c>
      <c r="Q13" s="17">
        <v>7.2646704710163004E-2</v>
      </c>
      <c r="R13" s="17"/>
      <c r="S13" s="17">
        <v>3.0448418159032702E-2</v>
      </c>
      <c r="T13" s="17">
        <v>3.9394895640754997E-2</v>
      </c>
      <c r="U13" s="17">
        <v>1.8256263319217699E-2</v>
      </c>
      <c r="V13" s="17">
        <v>7.1713511160673801E-2</v>
      </c>
      <c r="W13" s="17">
        <v>6.1738621301489598E-2</v>
      </c>
      <c r="X13" s="17">
        <v>3.4356267565023198E-2</v>
      </c>
      <c r="Y13" s="17">
        <v>5.9916344639976298E-2</v>
      </c>
      <c r="Z13" s="17">
        <v>2.65970082132512E-2</v>
      </c>
      <c r="AA13" s="17">
        <v>4.8485219760540002E-2</v>
      </c>
      <c r="AB13" s="17">
        <v>6.2676270004119405E-2</v>
      </c>
      <c r="AC13" s="17">
        <v>4.7445684996155299E-2</v>
      </c>
      <c r="AD13" s="17">
        <v>5.7519371765748402E-2</v>
      </c>
      <c r="AE13" s="17"/>
      <c r="AF13" s="17">
        <v>6.1445688971061702E-2</v>
      </c>
      <c r="AG13" s="17">
        <v>3.3609374420719498E-2</v>
      </c>
      <c r="AH13" s="17">
        <v>4.1637608644672301E-2</v>
      </c>
      <c r="AI13" s="17">
        <v>0.10335838438408999</v>
      </c>
      <c r="AJ13" s="17">
        <v>3.7119036795280599E-2</v>
      </c>
      <c r="AK13" s="17"/>
      <c r="AL13" s="17">
        <v>5.4105357037626998E-2</v>
      </c>
      <c r="AM13" s="17">
        <v>3.4109898537842402E-2</v>
      </c>
      <c r="AN13" s="17">
        <v>3.5795646897553601E-2</v>
      </c>
      <c r="AO13" s="17"/>
      <c r="AP13" s="17">
        <v>4.5818126193135598E-2</v>
      </c>
      <c r="AQ13" s="17">
        <v>4.6566781369685797E-2</v>
      </c>
      <c r="AR13" s="17">
        <v>3.4120576720595298E-2</v>
      </c>
      <c r="AS13" s="17">
        <v>2.2097074076195398E-2</v>
      </c>
      <c r="AT13" s="17">
        <v>2.7244657743700201E-2</v>
      </c>
      <c r="AU13" s="17"/>
      <c r="AV13" s="17">
        <v>0.29675421951939701</v>
      </c>
      <c r="AW13" s="17">
        <v>6.0302601172466302E-2</v>
      </c>
      <c r="AX13" s="17">
        <v>8.6127017891245897E-2</v>
      </c>
      <c r="AY13" s="17">
        <v>7.5199250813657595E-2</v>
      </c>
      <c r="AZ13" s="17">
        <v>6.5868483319607193E-2</v>
      </c>
      <c r="BA13" s="17">
        <v>1.76162750614599E-2</v>
      </c>
      <c r="BB13" s="17">
        <v>5.9293568813973102E-2</v>
      </c>
      <c r="BC13" s="17">
        <v>4.7327345818549402E-2</v>
      </c>
      <c r="BD13" s="17">
        <v>6.7950779472151404E-2</v>
      </c>
      <c r="BE13" s="17">
        <v>3.8227660476514699E-2</v>
      </c>
      <c r="BF13" s="17">
        <v>1.3744161973581401E-2</v>
      </c>
      <c r="BG13" s="17">
        <v>0</v>
      </c>
      <c r="BH13" s="17">
        <v>1.1971104697064E-2</v>
      </c>
      <c r="BI13" s="17">
        <v>0</v>
      </c>
      <c r="BJ13" s="17">
        <v>3.2097642600294102E-2</v>
      </c>
      <c r="BK13" s="17">
        <v>4.1971696950560002E-2</v>
      </c>
      <c r="BL13" s="17"/>
      <c r="BM13" s="17">
        <v>3.4032161887834901E-2</v>
      </c>
      <c r="BN13" s="17">
        <v>5.0011038905897198E-2</v>
      </c>
      <c r="BO13" s="17">
        <v>3.4297978839001202E-2</v>
      </c>
      <c r="BP13" s="17">
        <v>5.0623531616136502E-2</v>
      </c>
      <c r="BQ13" s="17">
        <v>5.26443099960755E-2</v>
      </c>
      <c r="BR13" s="17">
        <v>6.7522553495547796E-2</v>
      </c>
      <c r="BS13" s="17"/>
      <c r="BT13" s="17">
        <v>4.04939629379613E-2</v>
      </c>
      <c r="BU13" s="17">
        <v>5.4978758140174902E-2</v>
      </c>
      <c r="BV13" s="17"/>
      <c r="BW13" s="17">
        <v>4.0741448952939997E-2</v>
      </c>
      <c r="BX13" s="17">
        <v>4.6052357588180499E-2</v>
      </c>
      <c r="BY13" s="17"/>
      <c r="BZ13" s="17">
        <v>4.5883287461711698E-2</v>
      </c>
      <c r="CA13" s="17">
        <v>3.7023428484567703E-2</v>
      </c>
      <c r="CB13" s="17">
        <v>5.6450239504027902E-2</v>
      </c>
      <c r="CC13" s="17"/>
      <c r="CD13" s="17">
        <v>3.7944807579008297E-2</v>
      </c>
      <c r="CE13" s="17">
        <v>8.5568012662536302E-2</v>
      </c>
      <c r="CF13" s="17">
        <v>8.4112251474104296E-2</v>
      </c>
      <c r="CG13" s="17"/>
      <c r="CH13" s="17">
        <v>3.9188743762286399E-2</v>
      </c>
      <c r="CI13" s="17">
        <v>7.3728700111109796E-2</v>
      </c>
      <c r="CJ13" s="17">
        <v>5.6353944084328901E-2</v>
      </c>
      <c r="CK13" s="17"/>
      <c r="CL13" s="17">
        <v>2.66473833170945E-2</v>
      </c>
      <c r="CM13" s="17">
        <v>6.8431990835443796E-2</v>
      </c>
      <c r="CN13" s="17"/>
      <c r="CO13" s="17">
        <v>5.1279070121531697E-2</v>
      </c>
      <c r="CP13" s="17">
        <v>4.0771451617143302E-2</v>
      </c>
      <c r="CQ13" s="17">
        <v>4.7210958980405698E-2</v>
      </c>
      <c r="CR13" s="17">
        <v>4.9827937993986E-2</v>
      </c>
    </row>
    <row r="14" spans="2:96" x14ac:dyDescent="0.25">
      <c r="B14" s="18" t="s">
        <v>175</v>
      </c>
      <c r="C14" s="17">
        <v>1.8603341533814301E-2</v>
      </c>
      <c r="D14" s="17">
        <v>1.59526236870716E-2</v>
      </c>
      <c r="E14" s="17">
        <v>2.0211977032232601E-2</v>
      </c>
      <c r="F14" s="17"/>
      <c r="G14" s="17">
        <v>2.9282312156793899E-2</v>
      </c>
      <c r="H14" s="17">
        <v>1.94479943861137E-2</v>
      </c>
      <c r="I14" s="17">
        <v>1.97427490181569E-2</v>
      </c>
      <c r="J14" s="17">
        <v>1.19635347810341E-2</v>
      </c>
      <c r="K14" s="17">
        <v>1.7526833542678599E-2</v>
      </c>
      <c r="L14" s="17">
        <v>1.6012067760713102E-2</v>
      </c>
      <c r="M14" s="17"/>
      <c r="N14" s="17">
        <v>3.3289391606436702E-3</v>
      </c>
      <c r="O14" s="17">
        <v>1.2184262868587399E-2</v>
      </c>
      <c r="P14" s="17">
        <v>3.1353688732282198E-2</v>
      </c>
      <c r="Q14" s="17">
        <v>3.0761449286825799E-2</v>
      </c>
      <c r="R14" s="17"/>
      <c r="S14" s="17">
        <v>1.52652914566984E-2</v>
      </c>
      <c r="T14" s="17">
        <v>1.42507430463876E-2</v>
      </c>
      <c r="U14" s="17">
        <v>6.1135894299301904E-3</v>
      </c>
      <c r="V14" s="17">
        <v>1.8492261999404801E-2</v>
      </c>
      <c r="W14" s="17">
        <v>6.2390519479133596E-3</v>
      </c>
      <c r="X14" s="17">
        <v>2.6656827914705201E-2</v>
      </c>
      <c r="Y14" s="17">
        <v>1.7754938393763301E-2</v>
      </c>
      <c r="Z14" s="17">
        <v>3.0023534200505301E-2</v>
      </c>
      <c r="AA14" s="17">
        <v>2.8336610823959399E-2</v>
      </c>
      <c r="AB14" s="17">
        <v>2.42974132672923E-2</v>
      </c>
      <c r="AC14" s="17">
        <v>1.31377768774858E-2</v>
      </c>
      <c r="AD14" s="17">
        <v>3.4850463578011699E-2</v>
      </c>
      <c r="AE14" s="17"/>
      <c r="AF14" s="17">
        <v>1.52106407898363E-2</v>
      </c>
      <c r="AG14" s="17">
        <v>9.9726334017605205E-3</v>
      </c>
      <c r="AH14" s="17">
        <v>7.9354862318960703E-3</v>
      </c>
      <c r="AI14" s="17">
        <v>0</v>
      </c>
      <c r="AJ14" s="17">
        <v>1.8035491579383601E-2</v>
      </c>
      <c r="AK14" s="17"/>
      <c r="AL14" s="17">
        <v>1.2060615476212899E-2</v>
      </c>
      <c r="AM14" s="17">
        <v>9.9456520915719004E-3</v>
      </c>
      <c r="AN14" s="17">
        <v>2.4996965590807399E-2</v>
      </c>
      <c r="AO14" s="17"/>
      <c r="AP14" s="17">
        <v>1.4409597087894599E-2</v>
      </c>
      <c r="AQ14" s="17">
        <v>2.7806342601204199E-2</v>
      </c>
      <c r="AR14" s="17">
        <v>1.38518549565004E-2</v>
      </c>
      <c r="AS14" s="17">
        <v>9.2371038516672402E-3</v>
      </c>
      <c r="AT14" s="17">
        <v>0</v>
      </c>
      <c r="AU14" s="17"/>
      <c r="AV14" s="17">
        <v>0.17717430870440201</v>
      </c>
      <c r="AW14" s="17">
        <v>1.6308102769861402E-2</v>
      </c>
      <c r="AX14" s="17">
        <v>3.7437147958775702E-2</v>
      </c>
      <c r="AY14" s="17">
        <v>2.9555110391145199E-2</v>
      </c>
      <c r="AZ14" s="17">
        <v>2.7453905706002001E-2</v>
      </c>
      <c r="BA14" s="17">
        <v>1.00489260952725E-2</v>
      </c>
      <c r="BB14" s="17">
        <v>1.5089503568271099E-2</v>
      </c>
      <c r="BC14" s="17">
        <v>0</v>
      </c>
      <c r="BD14" s="17">
        <v>8.3277544300256693E-3</v>
      </c>
      <c r="BE14" s="17">
        <v>0</v>
      </c>
      <c r="BF14" s="17">
        <v>2.3412055272073601E-2</v>
      </c>
      <c r="BG14" s="17">
        <v>1.7684808070110299E-2</v>
      </c>
      <c r="BH14" s="17">
        <v>0</v>
      </c>
      <c r="BI14" s="17">
        <v>2.0152041005118901E-2</v>
      </c>
      <c r="BJ14" s="17">
        <v>0</v>
      </c>
      <c r="BK14" s="17">
        <v>0</v>
      </c>
      <c r="BL14" s="17"/>
      <c r="BM14" s="17">
        <v>2.6793588335493699E-2</v>
      </c>
      <c r="BN14" s="17">
        <v>2.0488336773926401E-2</v>
      </c>
      <c r="BO14" s="17">
        <v>9.9325696193540702E-3</v>
      </c>
      <c r="BP14" s="17">
        <v>1.9515715580970299E-2</v>
      </c>
      <c r="BQ14" s="17">
        <v>9.7956861471709296E-3</v>
      </c>
      <c r="BR14" s="17">
        <v>1.06979497580402E-2</v>
      </c>
      <c r="BS14" s="17"/>
      <c r="BT14" s="17">
        <v>1.2922808724430799E-2</v>
      </c>
      <c r="BU14" s="17">
        <v>2.65427462271863E-2</v>
      </c>
      <c r="BV14" s="17"/>
      <c r="BW14" s="17">
        <v>1.8116693222387299E-2</v>
      </c>
      <c r="BX14" s="17">
        <v>1.3321913466134599E-2</v>
      </c>
      <c r="BY14" s="17"/>
      <c r="BZ14" s="17">
        <v>2.07546150163198E-2</v>
      </c>
      <c r="CA14" s="17">
        <v>1.00081776088817E-2</v>
      </c>
      <c r="CB14" s="17">
        <v>0</v>
      </c>
      <c r="CC14" s="17"/>
      <c r="CD14" s="17">
        <v>1.8373525935428601E-2</v>
      </c>
      <c r="CE14" s="17">
        <v>3.5806937025042902E-2</v>
      </c>
      <c r="CF14" s="17">
        <v>0</v>
      </c>
      <c r="CG14" s="17"/>
      <c r="CH14" s="17">
        <v>1.88178469778543E-2</v>
      </c>
      <c r="CI14" s="17">
        <v>3.0441357944789402E-2</v>
      </c>
      <c r="CJ14" s="17">
        <v>0</v>
      </c>
      <c r="CK14" s="17"/>
      <c r="CL14" s="17">
        <v>1.19805001652589E-2</v>
      </c>
      <c r="CM14" s="17">
        <v>2.0105587880584402E-2</v>
      </c>
      <c r="CN14" s="17"/>
      <c r="CO14" s="17">
        <v>6.2246397189751196E-3</v>
      </c>
      <c r="CP14" s="17">
        <v>1.3186903723587801E-2</v>
      </c>
      <c r="CQ14" s="17">
        <v>1.4292339506318001E-2</v>
      </c>
      <c r="CR14" s="17">
        <v>4.1829172850652199E-2</v>
      </c>
    </row>
    <row r="15" spans="2:96" x14ac:dyDescent="0.25">
      <c r="B15" s="18" t="s">
        <v>309</v>
      </c>
      <c r="C15" s="20">
        <v>0.53702593161969903</v>
      </c>
      <c r="D15" s="20">
        <v>0.54964044049736505</v>
      </c>
      <c r="E15" s="20">
        <v>0.52546203530862501</v>
      </c>
      <c r="F15" s="20"/>
      <c r="G15" s="20">
        <v>0.62223530999965304</v>
      </c>
      <c r="H15" s="20">
        <v>0.64555693245812196</v>
      </c>
      <c r="I15" s="20">
        <v>0.62141451296289496</v>
      </c>
      <c r="J15" s="20">
        <v>0.60917748951389805</v>
      </c>
      <c r="K15" s="20">
        <v>0.45601427741385597</v>
      </c>
      <c r="L15" s="20">
        <v>0.318535395450119</v>
      </c>
      <c r="M15" s="20"/>
      <c r="N15" s="20">
        <v>0.55961349258295001</v>
      </c>
      <c r="O15" s="20">
        <v>0.54610074679017495</v>
      </c>
      <c r="P15" s="20">
        <v>0.54393330914188698</v>
      </c>
      <c r="Q15" s="20">
        <v>0.49822291443571098</v>
      </c>
      <c r="R15" s="20"/>
      <c r="S15" s="20">
        <v>0.59107674431709001</v>
      </c>
      <c r="T15" s="20">
        <v>0.52786899835336998</v>
      </c>
      <c r="U15" s="20">
        <v>0.52442827141788195</v>
      </c>
      <c r="V15" s="20">
        <v>0.42509139704821802</v>
      </c>
      <c r="W15" s="20">
        <v>0.61381714666736997</v>
      </c>
      <c r="X15" s="20">
        <v>0.550131841855519</v>
      </c>
      <c r="Y15" s="20">
        <v>0.476721633131935</v>
      </c>
      <c r="Z15" s="20">
        <v>0.60945906612427503</v>
      </c>
      <c r="AA15" s="20">
        <v>0.54836782176075705</v>
      </c>
      <c r="AB15" s="20">
        <v>0.50552183199036405</v>
      </c>
      <c r="AC15" s="20">
        <v>0.54072851414401402</v>
      </c>
      <c r="AD15" s="20">
        <v>0.58779691370359899</v>
      </c>
      <c r="AE15" s="20"/>
      <c r="AF15" s="20">
        <v>0.47512025814160402</v>
      </c>
      <c r="AG15" s="20">
        <v>0.61896294473407198</v>
      </c>
      <c r="AH15" s="20">
        <v>0.54242237244200497</v>
      </c>
      <c r="AI15" s="20">
        <v>0.51214616703862903</v>
      </c>
      <c r="AJ15" s="20">
        <v>0.46559974883529198</v>
      </c>
      <c r="AK15" s="20"/>
      <c r="AL15" s="20">
        <v>0.46587055282010398</v>
      </c>
      <c r="AM15" s="20">
        <v>0.60977978552805501</v>
      </c>
      <c r="AN15" s="20">
        <v>0.549267190163094</v>
      </c>
      <c r="AO15" s="20"/>
      <c r="AP15" s="20">
        <v>0.47318546593285898</v>
      </c>
      <c r="AQ15" s="20">
        <v>0.54421234722679102</v>
      </c>
      <c r="AR15" s="20">
        <v>0.58984655482607296</v>
      </c>
      <c r="AS15" s="20">
        <v>0.61063160322894305</v>
      </c>
      <c r="AT15" s="20">
        <v>0.65685330647314499</v>
      </c>
      <c r="AU15" s="20"/>
      <c r="AV15" s="20">
        <v>0.21570749083600099</v>
      </c>
      <c r="AW15" s="20">
        <v>0.549985480253392</v>
      </c>
      <c r="AX15" s="20">
        <v>0.47749501660201898</v>
      </c>
      <c r="AY15" s="20">
        <v>0.486787579997567</v>
      </c>
      <c r="AZ15" s="20">
        <v>0.46909060360348398</v>
      </c>
      <c r="BA15" s="20">
        <v>0.55112437256222802</v>
      </c>
      <c r="BB15" s="20">
        <v>0.54605646012368503</v>
      </c>
      <c r="BC15" s="20">
        <v>0.57818088328162798</v>
      </c>
      <c r="BD15" s="20">
        <v>0.50822565405802</v>
      </c>
      <c r="BE15" s="20">
        <v>0.50310911692436699</v>
      </c>
      <c r="BF15" s="20">
        <v>0.59593571945816204</v>
      </c>
      <c r="BG15" s="20">
        <v>0.65274879407783504</v>
      </c>
      <c r="BH15" s="20">
        <v>0.56553146695325696</v>
      </c>
      <c r="BI15" s="20">
        <v>0.57474232345258602</v>
      </c>
      <c r="BJ15" s="20">
        <v>0.55891243081064201</v>
      </c>
      <c r="BK15" s="20">
        <v>0.61198327399173702</v>
      </c>
      <c r="BL15" s="20"/>
      <c r="BM15" s="20">
        <v>0.59643985229743501</v>
      </c>
      <c r="BN15" s="20">
        <v>0.55914361558104198</v>
      </c>
      <c r="BO15" s="20">
        <v>0.51568910769266796</v>
      </c>
      <c r="BP15" s="20">
        <v>0.53013940933634596</v>
      </c>
      <c r="BQ15" s="20">
        <v>0.44633070243333101</v>
      </c>
      <c r="BR15" s="20">
        <v>0.427788257304899</v>
      </c>
      <c r="BS15" s="20"/>
      <c r="BT15" s="20">
        <v>0.56039715128690104</v>
      </c>
      <c r="BU15" s="20">
        <v>0.49976443505477502</v>
      </c>
      <c r="BV15" s="20"/>
      <c r="BW15" s="20">
        <v>0.58631476540991501</v>
      </c>
      <c r="BX15" s="20">
        <v>0.526116282014781</v>
      </c>
      <c r="BY15" s="20"/>
      <c r="BZ15" s="20">
        <v>0.53277961929373396</v>
      </c>
      <c r="CA15" s="20">
        <v>0.54715314958499095</v>
      </c>
      <c r="CB15" s="20">
        <v>0.61427370772198497</v>
      </c>
      <c r="CC15" s="20"/>
      <c r="CD15" s="20">
        <v>0.54564436914702596</v>
      </c>
      <c r="CE15" s="20">
        <v>0.529506600307036</v>
      </c>
      <c r="CF15" s="20">
        <v>0.500581843671981</v>
      </c>
      <c r="CG15" s="20"/>
      <c r="CH15" s="20">
        <v>0.54908990397018298</v>
      </c>
      <c r="CI15" s="20">
        <v>0.49185694439508798</v>
      </c>
      <c r="CJ15" s="20">
        <v>0.51802129381145001</v>
      </c>
      <c r="CK15" s="20"/>
      <c r="CL15" s="20">
        <v>0.62545984645979802</v>
      </c>
      <c r="CM15" s="20">
        <v>0.445955687860568</v>
      </c>
      <c r="CN15" s="20"/>
      <c r="CO15" s="20">
        <v>0.53424850699359805</v>
      </c>
      <c r="CP15" s="20">
        <v>0.49649190233714602</v>
      </c>
      <c r="CQ15" s="20">
        <v>0.55167101788089201</v>
      </c>
      <c r="CR15" s="20">
        <v>0.58710227694163097</v>
      </c>
    </row>
    <row r="16" spans="2:96" x14ac:dyDescent="0.25">
      <c r="B16" s="18" t="s">
        <v>310</v>
      </c>
      <c r="C16" s="20">
        <v>0.16201781132530699</v>
      </c>
      <c r="D16" s="20">
        <v>0.163439175073048</v>
      </c>
      <c r="E16" s="20">
        <v>0.161499147645217</v>
      </c>
      <c r="F16" s="20"/>
      <c r="G16" s="20">
        <v>0.14316991232821599</v>
      </c>
      <c r="H16" s="20">
        <v>0.113085011306487</v>
      </c>
      <c r="I16" s="20">
        <v>0.136678896659192</v>
      </c>
      <c r="J16" s="20">
        <v>0.13867240710786299</v>
      </c>
      <c r="K16" s="20">
        <v>0.156598237596076</v>
      </c>
      <c r="L16" s="20">
        <v>0.25787832817596101</v>
      </c>
      <c r="M16" s="20"/>
      <c r="N16" s="20">
        <v>0.165385161535678</v>
      </c>
      <c r="O16" s="20">
        <v>0.16413526547424101</v>
      </c>
      <c r="P16" s="20">
        <v>0.124821019955925</v>
      </c>
      <c r="Q16" s="20">
        <v>0.190602571168762</v>
      </c>
      <c r="R16" s="20"/>
      <c r="S16" s="20">
        <v>0.154184796486111</v>
      </c>
      <c r="T16" s="20">
        <v>0.12325487284544601</v>
      </c>
      <c r="U16" s="20">
        <v>0.13057184730956001</v>
      </c>
      <c r="V16" s="20">
        <v>0.21851616442606001</v>
      </c>
      <c r="W16" s="20">
        <v>0.198834773599213</v>
      </c>
      <c r="X16" s="20">
        <v>0.188144735902017</v>
      </c>
      <c r="Y16" s="20">
        <v>0.20731634072578201</v>
      </c>
      <c r="Z16" s="20">
        <v>9.7276394156308302E-2</v>
      </c>
      <c r="AA16" s="20">
        <v>0.14753638744757899</v>
      </c>
      <c r="AB16" s="20">
        <v>0.17483505677363201</v>
      </c>
      <c r="AC16" s="20">
        <v>0.15018286305055201</v>
      </c>
      <c r="AD16" s="20">
        <v>0.116834045327653</v>
      </c>
      <c r="AE16" s="20"/>
      <c r="AF16" s="20">
        <v>0.186060481940198</v>
      </c>
      <c r="AG16" s="20">
        <v>0.14439552044481899</v>
      </c>
      <c r="AH16" s="20">
        <v>0.15321716396059101</v>
      </c>
      <c r="AI16" s="20">
        <v>0.20350654890275799</v>
      </c>
      <c r="AJ16" s="20">
        <v>0.16026805269230801</v>
      </c>
      <c r="AK16" s="20"/>
      <c r="AL16" s="20">
        <v>0.20177880724424499</v>
      </c>
      <c r="AM16" s="20">
        <v>0.14951035663550499</v>
      </c>
      <c r="AN16" s="20">
        <v>0.14028106496112999</v>
      </c>
      <c r="AO16" s="20"/>
      <c r="AP16" s="20">
        <v>0.18507850751246299</v>
      </c>
      <c r="AQ16" s="20">
        <v>0.15230360002718901</v>
      </c>
      <c r="AR16" s="20">
        <v>0.14747905431939001</v>
      </c>
      <c r="AS16" s="20">
        <v>0.129360941968229</v>
      </c>
      <c r="AT16" s="20">
        <v>0.16842430899131</v>
      </c>
      <c r="AU16" s="20"/>
      <c r="AV16" s="20">
        <v>0.29675421951939701</v>
      </c>
      <c r="AW16" s="20">
        <v>0.14531421749127199</v>
      </c>
      <c r="AX16" s="20">
        <v>0.18378326400137901</v>
      </c>
      <c r="AY16" s="20">
        <v>0.17924172179589901</v>
      </c>
      <c r="AZ16" s="20">
        <v>0.22166355200030799</v>
      </c>
      <c r="BA16" s="20">
        <v>0.128069523339889</v>
      </c>
      <c r="BB16" s="20">
        <v>0.19078762553030801</v>
      </c>
      <c r="BC16" s="20">
        <v>0.13559985730174401</v>
      </c>
      <c r="BD16" s="20">
        <v>0.187033847623925</v>
      </c>
      <c r="BE16" s="20">
        <v>0.17157794124397199</v>
      </c>
      <c r="BF16" s="20">
        <v>0.136779374345567</v>
      </c>
      <c r="BG16" s="20">
        <v>9.1510655457252899E-2</v>
      </c>
      <c r="BH16" s="20">
        <v>0.15310984424697199</v>
      </c>
      <c r="BI16" s="20">
        <v>9.3589831820509894E-2</v>
      </c>
      <c r="BJ16" s="20">
        <v>0.154058532768723</v>
      </c>
      <c r="BK16" s="20">
        <v>0.18387606920632399</v>
      </c>
      <c r="BL16" s="20"/>
      <c r="BM16" s="20">
        <v>0.13887330292792099</v>
      </c>
      <c r="BN16" s="20">
        <v>0.167605681975833</v>
      </c>
      <c r="BO16" s="20">
        <v>0.160575715043387</v>
      </c>
      <c r="BP16" s="20">
        <v>0.166599168144281</v>
      </c>
      <c r="BQ16" s="20">
        <v>0.212267937012217</v>
      </c>
      <c r="BR16" s="20">
        <v>0.122028326116995</v>
      </c>
      <c r="BS16" s="20"/>
      <c r="BT16" s="20">
        <v>0.158832587263083</v>
      </c>
      <c r="BU16" s="20">
        <v>0.17132351529033399</v>
      </c>
      <c r="BV16" s="20"/>
      <c r="BW16" s="20">
        <v>0.15225824331911</v>
      </c>
      <c r="BX16" s="20">
        <v>0.16885383425443501</v>
      </c>
      <c r="BY16" s="20"/>
      <c r="BZ16" s="20">
        <v>0.16600478271634</v>
      </c>
      <c r="CA16" s="20">
        <v>0.134379429791708</v>
      </c>
      <c r="CB16" s="20">
        <v>0.172940037964642</v>
      </c>
      <c r="CC16" s="20"/>
      <c r="CD16" s="20">
        <v>0.155723864998425</v>
      </c>
      <c r="CE16" s="20">
        <v>0.189798444080086</v>
      </c>
      <c r="CF16" s="20">
        <v>0.23255558881362901</v>
      </c>
      <c r="CG16" s="20"/>
      <c r="CH16" s="20">
        <v>0.15301230232787999</v>
      </c>
      <c r="CI16" s="20">
        <v>0.17934194345608601</v>
      </c>
      <c r="CJ16" s="20">
        <v>0.21766338111526701</v>
      </c>
      <c r="CK16" s="20"/>
      <c r="CL16" s="20">
        <v>0.107729983400515</v>
      </c>
      <c r="CM16" s="20">
        <v>0.225584237247268</v>
      </c>
      <c r="CN16" s="20"/>
      <c r="CO16" s="20">
        <v>0.220994773576461</v>
      </c>
      <c r="CP16" s="20">
        <v>0.17648425419743799</v>
      </c>
      <c r="CQ16" s="20">
        <v>0.15430179714982301</v>
      </c>
      <c r="CR16" s="20">
        <v>0.127834858924011</v>
      </c>
    </row>
    <row r="17" spans="2:96" x14ac:dyDescent="0.25">
      <c r="B17" s="18" t="s">
        <v>275</v>
      </c>
      <c r="C17" s="21">
        <v>0.37500812029439201</v>
      </c>
      <c r="D17" s="21">
        <v>0.38620126542431699</v>
      </c>
      <c r="E17" s="21">
        <v>0.36396288766340801</v>
      </c>
      <c r="F17" s="21"/>
      <c r="G17" s="21">
        <v>0.47906539767143702</v>
      </c>
      <c r="H17" s="21">
        <v>0.532471921151635</v>
      </c>
      <c r="I17" s="21">
        <v>0.48473561630370299</v>
      </c>
      <c r="J17" s="21">
        <v>0.470505082406036</v>
      </c>
      <c r="K17" s="21">
        <v>0.29941603981777998</v>
      </c>
      <c r="L17" s="21">
        <v>6.0657067274158101E-2</v>
      </c>
      <c r="M17" s="21"/>
      <c r="N17" s="21">
        <v>0.39422833104727201</v>
      </c>
      <c r="O17" s="21">
        <v>0.381965481315933</v>
      </c>
      <c r="P17" s="21">
        <v>0.41911228918596199</v>
      </c>
      <c r="Q17" s="21">
        <v>0.30762034326694898</v>
      </c>
      <c r="R17" s="21"/>
      <c r="S17" s="21">
        <v>0.43689194783097901</v>
      </c>
      <c r="T17" s="21">
        <v>0.40461412550792403</v>
      </c>
      <c r="U17" s="21">
        <v>0.393856424108322</v>
      </c>
      <c r="V17" s="21">
        <v>0.20657523262215799</v>
      </c>
      <c r="W17" s="21">
        <v>0.414982373068157</v>
      </c>
      <c r="X17" s="21">
        <v>0.36198710595350198</v>
      </c>
      <c r="Y17" s="21">
        <v>0.26940529240615302</v>
      </c>
      <c r="Z17" s="21">
        <v>0.51218267196796696</v>
      </c>
      <c r="AA17" s="21">
        <v>0.40083143431317803</v>
      </c>
      <c r="AB17" s="21">
        <v>0.33068677521673201</v>
      </c>
      <c r="AC17" s="21">
        <v>0.39054565109346301</v>
      </c>
      <c r="AD17" s="21">
        <v>0.47096286837594598</v>
      </c>
      <c r="AE17" s="21"/>
      <c r="AF17" s="21">
        <v>0.28905977620140599</v>
      </c>
      <c r="AG17" s="21">
        <v>0.47456742428925303</v>
      </c>
      <c r="AH17" s="21">
        <v>0.38920520848141399</v>
      </c>
      <c r="AI17" s="21">
        <v>0.30863961813587198</v>
      </c>
      <c r="AJ17" s="21">
        <v>0.305331696142984</v>
      </c>
      <c r="AK17" s="21"/>
      <c r="AL17" s="21">
        <v>0.26409174557585902</v>
      </c>
      <c r="AM17" s="21">
        <v>0.46026942889255001</v>
      </c>
      <c r="AN17" s="21">
        <v>0.40898612520196398</v>
      </c>
      <c r="AO17" s="21"/>
      <c r="AP17" s="21">
        <v>0.28810695842039602</v>
      </c>
      <c r="AQ17" s="21">
        <v>0.391908747199602</v>
      </c>
      <c r="AR17" s="21">
        <v>0.442367500506683</v>
      </c>
      <c r="AS17" s="21">
        <v>0.48127066126071399</v>
      </c>
      <c r="AT17" s="21">
        <v>0.48842899748183499</v>
      </c>
      <c r="AU17" s="21"/>
      <c r="AV17" s="21">
        <v>-8.1046728683395297E-2</v>
      </c>
      <c r="AW17" s="21">
        <v>0.40467126276212001</v>
      </c>
      <c r="AX17" s="21">
        <v>0.29371175260063997</v>
      </c>
      <c r="AY17" s="21">
        <v>0.30754585820166802</v>
      </c>
      <c r="AZ17" s="21">
        <v>0.24742705160317599</v>
      </c>
      <c r="BA17" s="21">
        <v>0.42305484922233999</v>
      </c>
      <c r="BB17" s="21">
        <v>0.35526883459337699</v>
      </c>
      <c r="BC17" s="21">
        <v>0.44258102597988402</v>
      </c>
      <c r="BD17" s="21">
        <v>0.32119180643409501</v>
      </c>
      <c r="BE17" s="21">
        <v>0.33153117568039497</v>
      </c>
      <c r="BF17" s="21">
        <v>0.45915634511259401</v>
      </c>
      <c r="BG17" s="21">
        <v>0.56123813862058203</v>
      </c>
      <c r="BH17" s="21">
        <v>0.41242162270628502</v>
      </c>
      <c r="BI17" s="21">
        <v>0.48115249163207602</v>
      </c>
      <c r="BJ17" s="21">
        <v>0.40485389804191901</v>
      </c>
      <c r="BK17" s="21">
        <v>0.42810720478541298</v>
      </c>
      <c r="BL17" s="21"/>
      <c r="BM17" s="21">
        <v>0.45756654936951502</v>
      </c>
      <c r="BN17" s="21">
        <v>0.391537933605209</v>
      </c>
      <c r="BO17" s="21">
        <v>0.35511339264927999</v>
      </c>
      <c r="BP17" s="21">
        <v>0.36354024119206502</v>
      </c>
      <c r="BQ17" s="21">
        <v>0.23406276542111401</v>
      </c>
      <c r="BR17" s="21">
        <v>0.30575993118790401</v>
      </c>
      <c r="BS17" s="21"/>
      <c r="BT17" s="21">
        <v>0.40156456402381702</v>
      </c>
      <c r="BU17" s="21">
        <v>0.32844091976444101</v>
      </c>
      <c r="BV17" s="21"/>
      <c r="BW17" s="21">
        <v>0.43405652209080497</v>
      </c>
      <c r="BX17" s="21">
        <v>0.35726244776034599</v>
      </c>
      <c r="BY17" s="21"/>
      <c r="BZ17" s="21">
        <v>0.36677483657739401</v>
      </c>
      <c r="CA17" s="21">
        <v>0.41277371979328298</v>
      </c>
      <c r="CB17" s="21">
        <v>0.44133366975734301</v>
      </c>
      <c r="CC17" s="21"/>
      <c r="CD17" s="21">
        <v>0.38992050414860002</v>
      </c>
      <c r="CE17" s="21">
        <v>0.33970815622695</v>
      </c>
      <c r="CF17" s="21">
        <v>0.26802625485835202</v>
      </c>
      <c r="CG17" s="21"/>
      <c r="CH17" s="21">
        <v>0.39607760164230299</v>
      </c>
      <c r="CI17" s="21">
        <v>0.31251500093900197</v>
      </c>
      <c r="CJ17" s="21">
        <v>0.300357912696183</v>
      </c>
      <c r="CK17" s="21"/>
      <c r="CL17" s="21">
        <v>0.51772986305928403</v>
      </c>
      <c r="CM17" s="21">
        <v>0.22037145061329999</v>
      </c>
      <c r="CN17" s="21"/>
      <c r="CO17" s="21">
        <v>0.31325373341713703</v>
      </c>
      <c r="CP17" s="21">
        <v>0.320007648139709</v>
      </c>
      <c r="CQ17" s="21">
        <v>0.39736922073106901</v>
      </c>
      <c r="CR17" s="21">
        <v>0.45926741801762</v>
      </c>
    </row>
    <row r="18" spans="2:96" x14ac:dyDescent="0.25">
      <c r="B18" s="16"/>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CR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304</v>
      </c>
      <c r="C9" s="17">
        <v>0.25692947284400303</v>
      </c>
      <c r="D9" s="17">
        <v>0.25999054499373297</v>
      </c>
      <c r="E9" s="17">
        <v>0.25311035453328801</v>
      </c>
      <c r="F9" s="17"/>
      <c r="G9" s="17">
        <v>0.25754594327668501</v>
      </c>
      <c r="H9" s="17">
        <v>0.29504315299838202</v>
      </c>
      <c r="I9" s="17">
        <v>0.294063505877947</v>
      </c>
      <c r="J9" s="17">
        <v>0.34679911711978201</v>
      </c>
      <c r="K9" s="17">
        <v>0.23370684141989301</v>
      </c>
      <c r="L9" s="17">
        <v>0.137463789041645</v>
      </c>
      <c r="M9" s="17"/>
      <c r="N9" s="17">
        <v>0.25068457474517403</v>
      </c>
      <c r="O9" s="17">
        <v>0.249833421715418</v>
      </c>
      <c r="P9" s="17">
        <v>0.28836466188834903</v>
      </c>
      <c r="Q9" s="17">
        <v>0.24435273845710401</v>
      </c>
      <c r="R9" s="17"/>
      <c r="S9" s="17">
        <v>0.26834801823423499</v>
      </c>
      <c r="T9" s="17">
        <v>0.26454684621240399</v>
      </c>
      <c r="U9" s="17">
        <v>0.25260821026937502</v>
      </c>
      <c r="V9" s="17">
        <v>0.22589261631845201</v>
      </c>
      <c r="W9" s="17">
        <v>0.26039519440690401</v>
      </c>
      <c r="X9" s="17">
        <v>0.24011037819577</v>
      </c>
      <c r="Y9" s="17">
        <v>0.20108510544691</v>
      </c>
      <c r="Z9" s="17">
        <v>0.26772258652000802</v>
      </c>
      <c r="AA9" s="17">
        <v>0.32027997029161098</v>
      </c>
      <c r="AB9" s="17">
        <v>0.260097114554183</v>
      </c>
      <c r="AC9" s="17">
        <v>0.21825616133907799</v>
      </c>
      <c r="AD9" s="17">
        <v>0.27511042158688498</v>
      </c>
      <c r="AE9" s="17"/>
      <c r="AF9" s="17">
        <v>0.234361269730025</v>
      </c>
      <c r="AG9" s="17">
        <v>0.307870390257522</v>
      </c>
      <c r="AH9" s="17">
        <v>0.19239413540480699</v>
      </c>
      <c r="AI9" s="17">
        <v>0.33144058066670101</v>
      </c>
      <c r="AJ9" s="17">
        <v>0.21750246491446401</v>
      </c>
      <c r="AK9" s="17"/>
      <c r="AL9" s="17">
        <v>0.208730283518263</v>
      </c>
      <c r="AM9" s="17">
        <v>0.30549196587072902</v>
      </c>
      <c r="AN9" s="17">
        <v>0.271758048145606</v>
      </c>
      <c r="AO9" s="17"/>
      <c r="AP9" s="17">
        <v>0.234072121613177</v>
      </c>
      <c r="AQ9" s="17">
        <v>0.25698896373369001</v>
      </c>
      <c r="AR9" s="17">
        <v>0.26069483127287901</v>
      </c>
      <c r="AS9" s="17">
        <v>0.25819946602013</v>
      </c>
      <c r="AT9" s="17">
        <v>0.35418152046759799</v>
      </c>
      <c r="AU9" s="17"/>
      <c r="AV9" s="17">
        <v>0</v>
      </c>
      <c r="AW9" s="17">
        <v>0.29787155894008299</v>
      </c>
      <c r="AX9" s="17">
        <v>0.265467474356537</v>
      </c>
      <c r="AY9" s="17">
        <v>0.25335948950019299</v>
      </c>
      <c r="AZ9" s="17">
        <v>0.227444097157182</v>
      </c>
      <c r="BA9" s="17">
        <v>0.25883574586852998</v>
      </c>
      <c r="BB9" s="17">
        <v>0.25212956462853803</v>
      </c>
      <c r="BC9" s="17">
        <v>0.30548358421958799</v>
      </c>
      <c r="BD9" s="17">
        <v>0.17231801294454399</v>
      </c>
      <c r="BE9" s="17">
        <v>0.25021467775466799</v>
      </c>
      <c r="BF9" s="17">
        <v>0.29029219260088701</v>
      </c>
      <c r="BG9" s="17">
        <v>0.30268216325561598</v>
      </c>
      <c r="BH9" s="17">
        <v>0.27816863385709201</v>
      </c>
      <c r="BI9" s="17">
        <v>0.23876163198327699</v>
      </c>
      <c r="BJ9" s="17">
        <v>0.31802251693957601</v>
      </c>
      <c r="BK9" s="17">
        <v>0.315756758885052</v>
      </c>
      <c r="BL9" s="17"/>
      <c r="BM9" s="17">
        <v>0.29061364410921098</v>
      </c>
      <c r="BN9" s="17">
        <v>0.26823263416620602</v>
      </c>
      <c r="BO9" s="17">
        <v>0.23460786766080099</v>
      </c>
      <c r="BP9" s="17">
        <v>0.24713293605523301</v>
      </c>
      <c r="BQ9" s="17">
        <v>0.23958046845112299</v>
      </c>
      <c r="BR9" s="17">
        <v>0.185937487785826</v>
      </c>
      <c r="BS9" s="17"/>
      <c r="BT9" s="17">
        <v>0.268255735912102</v>
      </c>
      <c r="BU9" s="17">
        <v>0.23766361987621901</v>
      </c>
      <c r="BV9" s="17"/>
      <c r="BW9" s="17">
        <v>0.30086058602733801</v>
      </c>
      <c r="BX9" s="17">
        <v>0.24157892623140301</v>
      </c>
      <c r="BY9" s="17"/>
      <c r="BZ9" s="17">
        <v>0.25972324763566601</v>
      </c>
      <c r="CA9" s="17">
        <v>0.225903057993811</v>
      </c>
      <c r="CB9" s="17">
        <v>0.29990519944796401</v>
      </c>
      <c r="CC9" s="17"/>
      <c r="CD9" s="17">
        <v>0.26708587106792098</v>
      </c>
      <c r="CE9" s="17">
        <v>0.25890857477664903</v>
      </c>
      <c r="CF9" s="17">
        <v>0.255953424257233</v>
      </c>
      <c r="CG9" s="17"/>
      <c r="CH9" s="17">
        <v>0.25940515699911998</v>
      </c>
      <c r="CI9" s="17">
        <v>0.26907089935918399</v>
      </c>
      <c r="CJ9" s="17">
        <v>0.203387031723855</v>
      </c>
      <c r="CK9" s="17"/>
      <c r="CL9" s="17">
        <v>0.31100964817517401</v>
      </c>
      <c r="CM9" s="17">
        <v>0.20235215608495699</v>
      </c>
      <c r="CN9" s="17"/>
      <c r="CO9" s="17">
        <v>0.28425799957445103</v>
      </c>
      <c r="CP9" s="17">
        <v>0.200620866578681</v>
      </c>
      <c r="CQ9" s="17">
        <v>0.25000501353999</v>
      </c>
      <c r="CR9" s="17">
        <v>0.36801352208752602</v>
      </c>
    </row>
    <row r="10" spans="2:96" x14ac:dyDescent="0.25">
      <c r="B10" s="18" t="s">
        <v>305</v>
      </c>
      <c r="C10" s="17">
        <v>0.40460955909289398</v>
      </c>
      <c r="D10" s="17">
        <v>0.39441770353619299</v>
      </c>
      <c r="E10" s="17">
        <v>0.41676873824286398</v>
      </c>
      <c r="F10" s="17"/>
      <c r="G10" s="17">
        <v>0.47113143552578801</v>
      </c>
      <c r="H10" s="17">
        <v>0.44942161828775801</v>
      </c>
      <c r="I10" s="17">
        <v>0.440905027772171</v>
      </c>
      <c r="J10" s="17">
        <v>0.37289920487336298</v>
      </c>
      <c r="K10" s="17">
        <v>0.37353019108454499</v>
      </c>
      <c r="L10" s="17">
        <v>0.34091243357821299</v>
      </c>
      <c r="M10" s="17"/>
      <c r="N10" s="17">
        <v>0.44514518456887497</v>
      </c>
      <c r="O10" s="17">
        <v>0.41126695657492801</v>
      </c>
      <c r="P10" s="17">
        <v>0.36590762780026098</v>
      </c>
      <c r="Q10" s="17">
        <v>0.38754716905155701</v>
      </c>
      <c r="R10" s="17"/>
      <c r="S10" s="17">
        <v>0.39487055551799799</v>
      </c>
      <c r="T10" s="17">
        <v>0.42995839067610703</v>
      </c>
      <c r="U10" s="17">
        <v>0.40662339961764099</v>
      </c>
      <c r="V10" s="17">
        <v>0.36645242589383098</v>
      </c>
      <c r="W10" s="17">
        <v>0.41160392064133999</v>
      </c>
      <c r="X10" s="17">
        <v>0.404505798421953</v>
      </c>
      <c r="Y10" s="17">
        <v>0.407855141111505</v>
      </c>
      <c r="Z10" s="17">
        <v>0.48131599694152499</v>
      </c>
      <c r="AA10" s="17">
        <v>0.35807154043565498</v>
      </c>
      <c r="AB10" s="17">
        <v>0.399526051723334</v>
      </c>
      <c r="AC10" s="17">
        <v>0.44836493236778802</v>
      </c>
      <c r="AD10" s="17">
        <v>0.43558721464564298</v>
      </c>
      <c r="AE10" s="17"/>
      <c r="AF10" s="17">
        <v>0.38119431985316099</v>
      </c>
      <c r="AG10" s="17">
        <v>0.41247327993035698</v>
      </c>
      <c r="AH10" s="17">
        <v>0.440744910782432</v>
      </c>
      <c r="AI10" s="17">
        <v>0.340609772111575</v>
      </c>
      <c r="AJ10" s="17">
        <v>0.41061405583275001</v>
      </c>
      <c r="AK10" s="17"/>
      <c r="AL10" s="17">
        <v>0.39130880748730001</v>
      </c>
      <c r="AM10" s="17">
        <v>0.40771029548585402</v>
      </c>
      <c r="AN10" s="17">
        <v>0.386495118168868</v>
      </c>
      <c r="AO10" s="17"/>
      <c r="AP10" s="17">
        <v>0.38429314396146502</v>
      </c>
      <c r="AQ10" s="17">
        <v>0.40746249483156</v>
      </c>
      <c r="AR10" s="17">
        <v>0.44175081112880399</v>
      </c>
      <c r="AS10" s="17">
        <v>0.45174927653621799</v>
      </c>
      <c r="AT10" s="17">
        <v>0.46843862151397903</v>
      </c>
      <c r="AU10" s="17"/>
      <c r="AV10" s="17">
        <v>0.21570749083600099</v>
      </c>
      <c r="AW10" s="17">
        <v>0.3219960224758</v>
      </c>
      <c r="AX10" s="17">
        <v>0.35261569606785798</v>
      </c>
      <c r="AY10" s="17">
        <v>0.38113070297524099</v>
      </c>
      <c r="AZ10" s="17">
        <v>0.33832984439673802</v>
      </c>
      <c r="BA10" s="17">
        <v>0.427904893436162</v>
      </c>
      <c r="BB10" s="17">
        <v>0.400167478503482</v>
      </c>
      <c r="BC10" s="17">
        <v>0.37475051878967802</v>
      </c>
      <c r="BD10" s="17">
        <v>0.48130745414780401</v>
      </c>
      <c r="BE10" s="17">
        <v>0.41251523462405199</v>
      </c>
      <c r="BF10" s="17">
        <v>0.44763371767925098</v>
      </c>
      <c r="BG10" s="17">
        <v>0.486533016941465</v>
      </c>
      <c r="BH10" s="17">
        <v>0.48006825579427997</v>
      </c>
      <c r="BI10" s="17">
        <v>0.411242972101029</v>
      </c>
      <c r="BJ10" s="17">
        <v>0.41308894350584902</v>
      </c>
      <c r="BK10" s="17">
        <v>0.35852107460633797</v>
      </c>
      <c r="BL10" s="17"/>
      <c r="BM10" s="17">
        <v>0.424979418196409</v>
      </c>
      <c r="BN10" s="17">
        <v>0.38266263069207601</v>
      </c>
      <c r="BO10" s="17">
        <v>0.439212961770101</v>
      </c>
      <c r="BP10" s="17">
        <v>0.39658532802947499</v>
      </c>
      <c r="BQ10" s="17">
        <v>0.37073095228208702</v>
      </c>
      <c r="BR10" s="17">
        <v>0.43957078112366899</v>
      </c>
      <c r="BS10" s="17"/>
      <c r="BT10" s="17">
        <v>0.421309318718255</v>
      </c>
      <c r="BU10" s="17">
        <v>0.37972072113127098</v>
      </c>
      <c r="BV10" s="17"/>
      <c r="BW10" s="17">
        <v>0.39296155439945302</v>
      </c>
      <c r="BX10" s="17">
        <v>0.41866659941326501</v>
      </c>
      <c r="BY10" s="17"/>
      <c r="BZ10" s="17">
        <v>0.39605750928</v>
      </c>
      <c r="CA10" s="17">
        <v>0.44433812946364698</v>
      </c>
      <c r="CB10" s="17">
        <v>0.46045486650850997</v>
      </c>
      <c r="CC10" s="17"/>
      <c r="CD10" s="17">
        <v>0.39970969138064499</v>
      </c>
      <c r="CE10" s="17">
        <v>0.41466485644613199</v>
      </c>
      <c r="CF10" s="17">
        <v>0.36793159426118199</v>
      </c>
      <c r="CG10" s="17"/>
      <c r="CH10" s="17">
        <v>0.410705898243929</v>
      </c>
      <c r="CI10" s="17">
        <v>0.36360169663798397</v>
      </c>
      <c r="CJ10" s="17">
        <v>0.42395917634694902</v>
      </c>
      <c r="CK10" s="17"/>
      <c r="CL10" s="17">
        <v>0.420990531163905</v>
      </c>
      <c r="CM10" s="17">
        <v>0.38509013046740598</v>
      </c>
      <c r="CN10" s="17"/>
      <c r="CO10" s="17">
        <v>0.32235022063164898</v>
      </c>
      <c r="CP10" s="17">
        <v>0.40383438696708901</v>
      </c>
      <c r="CQ10" s="17">
        <v>0.43987352664861701</v>
      </c>
      <c r="CR10" s="17">
        <v>0.36768359050261501</v>
      </c>
    </row>
    <row r="11" spans="2:96" x14ac:dyDescent="0.25">
      <c r="B11" s="18" t="s">
        <v>306</v>
      </c>
      <c r="C11" s="17">
        <v>0.20933843637252</v>
      </c>
      <c r="D11" s="17">
        <v>0.212833044286038</v>
      </c>
      <c r="E11" s="17">
        <v>0.204949806286613</v>
      </c>
      <c r="F11" s="17"/>
      <c r="G11" s="17">
        <v>0.16443696416963499</v>
      </c>
      <c r="H11" s="17">
        <v>0.157023070253418</v>
      </c>
      <c r="I11" s="17">
        <v>0.14535600619446101</v>
      </c>
      <c r="J11" s="17">
        <v>0.183274531310056</v>
      </c>
      <c r="K11" s="17">
        <v>0.26398412298711899</v>
      </c>
      <c r="L11" s="17">
        <v>0.31856577150357801</v>
      </c>
      <c r="M11" s="17"/>
      <c r="N11" s="17">
        <v>0.18734031637434501</v>
      </c>
      <c r="O11" s="17">
        <v>0.20881375212218001</v>
      </c>
      <c r="P11" s="17">
        <v>0.22677350963942899</v>
      </c>
      <c r="Q11" s="17">
        <v>0.21638524435046499</v>
      </c>
      <c r="R11" s="17"/>
      <c r="S11" s="17">
        <v>0.19756360931943601</v>
      </c>
      <c r="T11" s="17">
        <v>0.20074256846755401</v>
      </c>
      <c r="U11" s="17">
        <v>0.24580974231282099</v>
      </c>
      <c r="V11" s="17">
        <v>0.25210883532386202</v>
      </c>
      <c r="W11" s="17">
        <v>0.171513213518215</v>
      </c>
      <c r="X11" s="17">
        <v>0.186817332794422</v>
      </c>
      <c r="Y11" s="17">
        <v>0.26417108141215301</v>
      </c>
      <c r="Z11" s="17">
        <v>0.16250529795811799</v>
      </c>
      <c r="AA11" s="17">
        <v>0.196966676556943</v>
      </c>
      <c r="AB11" s="17">
        <v>0.227571305566593</v>
      </c>
      <c r="AC11" s="17">
        <v>0.17392532789961801</v>
      </c>
      <c r="AD11" s="17">
        <v>0.19693252842371201</v>
      </c>
      <c r="AE11" s="17"/>
      <c r="AF11" s="17">
        <v>0.24025952968432801</v>
      </c>
      <c r="AG11" s="17">
        <v>0.169347816376473</v>
      </c>
      <c r="AH11" s="17">
        <v>0.22871286399396001</v>
      </c>
      <c r="AI11" s="17">
        <v>7.6647001834987405E-2</v>
      </c>
      <c r="AJ11" s="17">
        <v>0.249664829704217</v>
      </c>
      <c r="AK11" s="17"/>
      <c r="AL11" s="17">
        <v>0.24204855467338901</v>
      </c>
      <c r="AM11" s="17">
        <v>0.173157330785526</v>
      </c>
      <c r="AN11" s="17">
        <v>0.23282262719368499</v>
      </c>
      <c r="AO11" s="17"/>
      <c r="AP11" s="17">
        <v>0.24132768823002701</v>
      </c>
      <c r="AQ11" s="17">
        <v>0.20471968897871301</v>
      </c>
      <c r="AR11" s="17">
        <v>0.18111043464614901</v>
      </c>
      <c r="AS11" s="17">
        <v>0.16384102638620601</v>
      </c>
      <c r="AT11" s="17">
        <v>5.9814082487941199E-2</v>
      </c>
      <c r="AU11" s="17"/>
      <c r="AV11" s="17">
        <v>0.60711820045959697</v>
      </c>
      <c r="AW11" s="17">
        <v>0.27426816528276399</v>
      </c>
      <c r="AX11" s="17">
        <v>0.17610981637012099</v>
      </c>
      <c r="AY11" s="17">
        <v>0.26317562995045901</v>
      </c>
      <c r="AZ11" s="17">
        <v>0.27574823364723899</v>
      </c>
      <c r="BA11" s="17">
        <v>0.19000331239319801</v>
      </c>
      <c r="BB11" s="17">
        <v>0.189960502569996</v>
      </c>
      <c r="BC11" s="17">
        <v>0.21726943062260301</v>
      </c>
      <c r="BD11" s="17">
        <v>0.211338879671639</v>
      </c>
      <c r="BE11" s="17">
        <v>0.21839568719687599</v>
      </c>
      <c r="BF11" s="17">
        <v>0.16970227141237401</v>
      </c>
      <c r="BG11" s="17">
        <v>0.142078100136143</v>
      </c>
      <c r="BH11" s="17">
        <v>0.11042290988777601</v>
      </c>
      <c r="BI11" s="17">
        <v>0.26947360843316198</v>
      </c>
      <c r="BJ11" s="17">
        <v>0.14864102447895799</v>
      </c>
      <c r="BK11" s="17">
        <v>0.15861356096635901</v>
      </c>
      <c r="BL11" s="17"/>
      <c r="BM11" s="17">
        <v>0.17781640003298699</v>
      </c>
      <c r="BN11" s="17">
        <v>0.20969396379320701</v>
      </c>
      <c r="BO11" s="17">
        <v>0.18828591199449801</v>
      </c>
      <c r="BP11" s="17">
        <v>0.21689650507455799</v>
      </c>
      <c r="BQ11" s="17">
        <v>0.25688157527016198</v>
      </c>
      <c r="BR11" s="17">
        <v>0.27325471488734099</v>
      </c>
      <c r="BS11" s="17"/>
      <c r="BT11" s="17">
        <v>0.196859302404509</v>
      </c>
      <c r="BU11" s="17">
        <v>0.22958034140808001</v>
      </c>
      <c r="BV11" s="17"/>
      <c r="BW11" s="17">
        <v>0.192668778378846</v>
      </c>
      <c r="BX11" s="17">
        <v>0.20443412608825401</v>
      </c>
      <c r="BY11" s="17"/>
      <c r="BZ11" s="17">
        <v>0.21112077673704799</v>
      </c>
      <c r="CA11" s="17">
        <v>0.21626357847606201</v>
      </c>
      <c r="CB11" s="17">
        <v>0.139962496270848</v>
      </c>
      <c r="CC11" s="17"/>
      <c r="CD11" s="17">
        <v>0.207485334795632</v>
      </c>
      <c r="CE11" s="17">
        <v>0.17670710973311399</v>
      </c>
      <c r="CF11" s="17">
        <v>0.21503549793172699</v>
      </c>
      <c r="CG11" s="17"/>
      <c r="CH11" s="17">
        <v>0.203106845917123</v>
      </c>
      <c r="CI11" s="17">
        <v>0.21682793992327001</v>
      </c>
      <c r="CJ11" s="17">
        <v>0.230717712189624</v>
      </c>
      <c r="CK11" s="17"/>
      <c r="CL11" s="17">
        <v>0.18666314324942099</v>
      </c>
      <c r="CM11" s="17">
        <v>0.22963281547119599</v>
      </c>
      <c r="CN11" s="17"/>
      <c r="CO11" s="17">
        <v>0.225046383144892</v>
      </c>
      <c r="CP11" s="17">
        <v>0.25342628620728103</v>
      </c>
      <c r="CQ11" s="17">
        <v>0.18703619457072301</v>
      </c>
      <c r="CR11" s="17">
        <v>0.162607440505984</v>
      </c>
    </row>
    <row r="12" spans="2:96" x14ac:dyDescent="0.25">
      <c r="B12" s="18" t="s">
        <v>307</v>
      </c>
      <c r="C12" s="17">
        <v>8.21769486250995E-2</v>
      </c>
      <c r="D12" s="17">
        <v>8.5942853271649799E-2</v>
      </c>
      <c r="E12" s="17">
        <v>7.8932499075295107E-2</v>
      </c>
      <c r="F12" s="17"/>
      <c r="G12" s="17">
        <v>8.1124719515560301E-2</v>
      </c>
      <c r="H12" s="17">
        <v>6.4733923582229805E-2</v>
      </c>
      <c r="I12" s="17">
        <v>7.4098004401320305E-2</v>
      </c>
      <c r="J12" s="17">
        <v>6.1444010222853798E-2</v>
      </c>
      <c r="K12" s="17">
        <v>6.8692815239820001E-2</v>
      </c>
      <c r="L12" s="17">
        <v>0.12969496753236501</v>
      </c>
      <c r="M12" s="17"/>
      <c r="N12" s="17">
        <v>8.6419609708400402E-2</v>
      </c>
      <c r="O12" s="17">
        <v>8.5261806597889497E-2</v>
      </c>
      <c r="P12" s="17">
        <v>6.8578684794363798E-2</v>
      </c>
      <c r="Q12" s="17">
        <v>8.7227428609559302E-2</v>
      </c>
      <c r="R12" s="17"/>
      <c r="S12" s="17">
        <v>9.5692336545930207E-2</v>
      </c>
      <c r="T12" s="17">
        <v>6.5706917862308797E-2</v>
      </c>
      <c r="U12" s="17">
        <v>6.9915177825619304E-2</v>
      </c>
      <c r="V12" s="17">
        <v>8.8962986238829894E-2</v>
      </c>
      <c r="W12" s="17">
        <v>0.116118829774081</v>
      </c>
      <c r="X12" s="17">
        <v>0.107998044623577</v>
      </c>
      <c r="Y12" s="17">
        <v>9.1172413357640897E-2</v>
      </c>
      <c r="Z12" s="17">
        <v>3.9008359754564403E-2</v>
      </c>
      <c r="AA12" s="17">
        <v>9.5876472601543097E-2</v>
      </c>
      <c r="AB12" s="17">
        <v>4.9891473597318201E-2</v>
      </c>
      <c r="AC12" s="17">
        <v>9.79356099043312E-2</v>
      </c>
      <c r="AD12" s="17">
        <v>0</v>
      </c>
      <c r="AE12" s="17"/>
      <c r="AF12" s="17">
        <v>9.0244251015745999E-2</v>
      </c>
      <c r="AG12" s="17">
        <v>8.0008817222546505E-2</v>
      </c>
      <c r="AH12" s="17">
        <v>7.7749715145768797E-2</v>
      </c>
      <c r="AI12" s="17">
        <v>0.14794426100264699</v>
      </c>
      <c r="AJ12" s="17">
        <v>7.91288927547288E-2</v>
      </c>
      <c r="AK12" s="17"/>
      <c r="AL12" s="17">
        <v>0.101212305283615</v>
      </c>
      <c r="AM12" s="17">
        <v>8.0349194010668798E-2</v>
      </c>
      <c r="AN12" s="17">
        <v>5.5857091012350098E-2</v>
      </c>
      <c r="AO12" s="17"/>
      <c r="AP12" s="17">
        <v>0.102238923415547</v>
      </c>
      <c r="AQ12" s="17">
        <v>7.1162271276679803E-2</v>
      </c>
      <c r="AR12" s="17">
        <v>7.8441637982838597E-2</v>
      </c>
      <c r="AS12" s="17">
        <v>9.0230010400754804E-2</v>
      </c>
      <c r="AT12" s="17">
        <v>9.0321117786781799E-2</v>
      </c>
      <c r="AU12" s="17"/>
      <c r="AV12" s="17">
        <v>0</v>
      </c>
      <c r="AW12" s="17">
        <v>4.9059289769651598E-2</v>
      </c>
      <c r="AX12" s="17">
        <v>0.104049735924756</v>
      </c>
      <c r="AY12" s="17">
        <v>4.61981297886737E-2</v>
      </c>
      <c r="AZ12" s="17">
        <v>9.7573407454452102E-2</v>
      </c>
      <c r="BA12" s="17">
        <v>9.0853187911769495E-2</v>
      </c>
      <c r="BB12" s="17">
        <v>0.11836792570266701</v>
      </c>
      <c r="BC12" s="17">
        <v>6.4251671814786998E-2</v>
      </c>
      <c r="BD12" s="17">
        <v>6.5090904804563199E-2</v>
      </c>
      <c r="BE12" s="17">
        <v>8.9109548330611105E-2</v>
      </c>
      <c r="BF12" s="17">
        <v>6.4642267429526806E-2</v>
      </c>
      <c r="BG12" s="17">
        <v>5.1021911596665498E-2</v>
      </c>
      <c r="BH12" s="17">
        <v>0.11863284383417499</v>
      </c>
      <c r="BI12" s="17">
        <v>4.3966200882657798E-2</v>
      </c>
      <c r="BJ12" s="17">
        <v>8.2482113910908705E-2</v>
      </c>
      <c r="BK12" s="17">
        <v>0.14029367823217301</v>
      </c>
      <c r="BL12" s="17"/>
      <c r="BM12" s="17">
        <v>6.76672483543104E-2</v>
      </c>
      <c r="BN12" s="17">
        <v>8.2463005033670198E-2</v>
      </c>
      <c r="BO12" s="17">
        <v>0.10615811208626599</v>
      </c>
      <c r="BP12" s="17">
        <v>8.6416932654499207E-2</v>
      </c>
      <c r="BQ12" s="17">
        <v>8.7410564460364701E-2</v>
      </c>
      <c r="BR12" s="17">
        <v>5.41902231409205E-2</v>
      </c>
      <c r="BS12" s="17"/>
      <c r="BT12" s="17">
        <v>7.4729060930101204E-2</v>
      </c>
      <c r="BU12" s="17">
        <v>9.3826536591089305E-2</v>
      </c>
      <c r="BV12" s="17"/>
      <c r="BW12" s="17">
        <v>7.7094627393307094E-2</v>
      </c>
      <c r="BX12" s="17">
        <v>8.4311096295761806E-2</v>
      </c>
      <c r="BY12" s="17"/>
      <c r="BZ12" s="17">
        <v>8.37196222023458E-2</v>
      </c>
      <c r="CA12" s="17">
        <v>7.3385877117467205E-2</v>
      </c>
      <c r="CB12" s="17">
        <v>5.5386755641398999E-2</v>
      </c>
      <c r="CC12" s="17"/>
      <c r="CD12" s="17">
        <v>8.4898253475185606E-2</v>
      </c>
      <c r="CE12" s="17">
        <v>6.3556857210365802E-2</v>
      </c>
      <c r="CF12" s="17">
        <v>8.4533093733690903E-2</v>
      </c>
      <c r="CG12" s="17"/>
      <c r="CH12" s="17">
        <v>8.3408849777258307E-2</v>
      </c>
      <c r="CI12" s="17">
        <v>7.6268879097246806E-2</v>
      </c>
      <c r="CJ12" s="17">
        <v>8.42704623032903E-2</v>
      </c>
      <c r="CK12" s="17"/>
      <c r="CL12" s="17">
        <v>5.8637352693536197E-2</v>
      </c>
      <c r="CM12" s="17">
        <v>0.11082049720302301</v>
      </c>
      <c r="CN12" s="17"/>
      <c r="CO12" s="17">
        <v>0.12544571147519101</v>
      </c>
      <c r="CP12" s="17">
        <v>9.5556785471203207E-2</v>
      </c>
      <c r="CQ12" s="17">
        <v>7.70257018483443E-2</v>
      </c>
      <c r="CR12" s="17">
        <v>5.08227431247373E-2</v>
      </c>
    </row>
    <row r="13" spans="2:96" x14ac:dyDescent="0.25">
      <c r="B13" s="18" t="s">
        <v>308</v>
      </c>
      <c r="C13" s="17">
        <v>3.5379132399155203E-2</v>
      </c>
      <c r="D13" s="17">
        <v>3.57707666371294E-2</v>
      </c>
      <c r="E13" s="17">
        <v>3.5186314023306402E-2</v>
      </c>
      <c r="F13" s="17"/>
      <c r="G13" s="17">
        <v>2.1319763391948798E-2</v>
      </c>
      <c r="H13" s="17">
        <v>0</v>
      </c>
      <c r="I13" s="17">
        <v>3.2400529850223798E-2</v>
      </c>
      <c r="J13" s="17">
        <v>2.96649878708975E-2</v>
      </c>
      <c r="K13" s="17">
        <v>5.2936588294312498E-2</v>
      </c>
      <c r="L13" s="17">
        <v>6.8934376950104098E-2</v>
      </c>
      <c r="M13" s="17"/>
      <c r="N13" s="17">
        <v>2.86976182586474E-2</v>
      </c>
      <c r="O13" s="17">
        <v>3.6415725148192003E-2</v>
      </c>
      <c r="P13" s="17">
        <v>2.5515627667307101E-2</v>
      </c>
      <c r="Q13" s="17">
        <v>5.0552220611094302E-2</v>
      </c>
      <c r="R13" s="17"/>
      <c r="S13" s="17">
        <v>3.2454630616831799E-2</v>
      </c>
      <c r="T13" s="17">
        <v>3.4999681445905401E-2</v>
      </c>
      <c r="U13" s="17">
        <v>2.5043469974543101E-2</v>
      </c>
      <c r="V13" s="17">
        <v>6.0494424425295297E-2</v>
      </c>
      <c r="W13" s="17">
        <v>4.0368841659459399E-2</v>
      </c>
      <c r="X13" s="17">
        <v>2.2388202934709701E-2</v>
      </c>
      <c r="Y13" s="17">
        <v>1.7961320278028998E-2</v>
      </c>
      <c r="Z13" s="17">
        <v>2.65970082132512E-2</v>
      </c>
      <c r="AA13" s="17">
        <v>2.0172614696365301E-2</v>
      </c>
      <c r="AB13" s="17">
        <v>5.7096366336968303E-2</v>
      </c>
      <c r="AC13" s="17">
        <v>4.8380191611698299E-2</v>
      </c>
      <c r="AD13" s="17">
        <v>5.7519371765748402E-2</v>
      </c>
      <c r="AE13" s="17"/>
      <c r="AF13" s="17">
        <v>4.2220203554542902E-2</v>
      </c>
      <c r="AG13" s="17">
        <v>2.51399813364288E-2</v>
      </c>
      <c r="AH13" s="17">
        <v>4.1637608644672301E-2</v>
      </c>
      <c r="AI13" s="17">
        <v>0.10335838438408999</v>
      </c>
      <c r="AJ13" s="17">
        <v>3.0024154823048401E-2</v>
      </c>
      <c r="AK13" s="17"/>
      <c r="AL13" s="17">
        <v>4.86406810013853E-2</v>
      </c>
      <c r="AM13" s="17">
        <v>2.7542085502268599E-2</v>
      </c>
      <c r="AN13" s="17">
        <v>1.9695487394374801E-2</v>
      </c>
      <c r="AO13" s="17"/>
      <c r="AP13" s="17">
        <v>3.5250333276007198E-2</v>
      </c>
      <c r="AQ13" s="17">
        <v>4.2547998508374901E-2</v>
      </c>
      <c r="AR13" s="17">
        <v>2.83947603683605E-2</v>
      </c>
      <c r="AS13" s="17">
        <v>2.3011507108736898E-2</v>
      </c>
      <c r="AT13" s="17">
        <v>2.7244657743700201E-2</v>
      </c>
      <c r="AU13" s="17"/>
      <c r="AV13" s="17">
        <v>0</v>
      </c>
      <c r="AW13" s="17">
        <v>4.0496860761840399E-2</v>
      </c>
      <c r="AX13" s="17">
        <v>7.9684969658894697E-2</v>
      </c>
      <c r="AY13" s="17">
        <v>5.6136047785433303E-2</v>
      </c>
      <c r="AZ13" s="17">
        <v>6.0904417344388402E-2</v>
      </c>
      <c r="BA13" s="17">
        <v>1.76162750614599E-2</v>
      </c>
      <c r="BB13" s="17">
        <v>3.3927576243742E-2</v>
      </c>
      <c r="BC13" s="17">
        <v>3.8244794553344598E-2</v>
      </c>
      <c r="BD13" s="17">
        <v>5.31119231135301E-2</v>
      </c>
      <c r="BE13" s="17">
        <v>2.9764852093792499E-2</v>
      </c>
      <c r="BF13" s="17">
        <v>1.42343225393441E-2</v>
      </c>
      <c r="BG13" s="17">
        <v>0</v>
      </c>
      <c r="BH13" s="17">
        <v>1.27073566266767E-2</v>
      </c>
      <c r="BI13" s="17">
        <v>0</v>
      </c>
      <c r="BJ13" s="17">
        <v>0</v>
      </c>
      <c r="BK13" s="17">
        <v>2.68149273100785E-2</v>
      </c>
      <c r="BL13" s="17"/>
      <c r="BM13" s="17">
        <v>2.36309371893627E-2</v>
      </c>
      <c r="BN13" s="17">
        <v>4.0245073032710701E-2</v>
      </c>
      <c r="BO13" s="17">
        <v>2.1802576868979E-2</v>
      </c>
      <c r="BP13" s="17">
        <v>5.0543535212577498E-2</v>
      </c>
      <c r="BQ13" s="17">
        <v>3.5600753389092299E-2</v>
      </c>
      <c r="BR13" s="17">
        <v>3.7590874966149997E-2</v>
      </c>
      <c r="BS13" s="17"/>
      <c r="BT13" s="17">
        <v>3.1945936944121997E-2</v>
      </c>
      <c r="BU13" s="17">
        <v>4.1787537760581299E-2</v>
      </c>
      <c r="BV13" s="17"/>
      <c r="BW13" s="17">
        <v>2.6122063680928901E-2</v>
      </c>
      <c r="BX13" s="17">
        <v>4.3487807826574298E-2</v>
      </c>
      <c r="BY13" s="17"/>
      <c r="BZ13" s="17">
        <v>3.7322811858892302E-2</v>
      </c>
      <c r="CA13" s="17">
        <v>2.65355822950889E-2</v>
      </c>
      <c r="CB13" s="17">
        <v>4.4290682131278403E-2</v>
      </c>
      <c r="CC13" s="17"/>
      <c r="CD13" s="17">
        <v>2.92255563764055E-2</v>
      </c>
      <c r="CE13" s="17">
        <v>6.8191149400069304E-2</v>
      </c>
      <c r="CF13" s="17">
        <v>7.6546389816167001E-2</v>
      </c>
      <c r="CG13" s="17"/>
      <c r="CH13" s="17">
        <v>3.1582249651701998E-2</v>
      </c>
      <c r="CI13" s="17">
        <v>5.3915868238455601E-2</v>
      </c>
      <c r="CJ13" s="17">
        <v>5.0966122236451902E-2</v>
      </c>
      <c r="CK13" s="17"/>
      <c r="CL13" s="17">
        <v>1.6525226848364601E-2</v>
      </c>
      <c r="CM13" s="17">
        <v>5.61015337686743E-2</v>
      </c>
      <c r="CN13" s="17"/>
      <c r="CO13" s="17">
        <v>4.28996851738166E-2</v>
      </c>
      <c r="CP13" s="17">
        <v>3.1291397998016203E-2</v>
      </c>
      <c r="CQ13" s="17">
        <v>3.7732293230547297E-2</v>
      </c>
      <c r="CR13" s="17">
        <v>3.5885931537722703E-2</v>
      </c>
    </row>
    <row r="14" spans="2:96" x14ac:dyDescent="0.25">
      <c r="B14" s="18" t="s">
        <v>175</v>
      </c>
      <c r="C14" s="17">
        <v>1.1566450666328E-2</v>
      </c>
      <c r="D14" s="17">
        <v>1.10450872752565E-2</v>
      </c>
      <c r="E14" s="17">
        <v>1.10522878386337E-2</v>
      </c>
      <c r="F14" s="17"/>
      <c r="G14" s="17">
        <v>4.4411741203830299E-3</v>
      </c>
      <c r="H14" s="17">
        <v>3.3778234878212701E-2</v>
      </c>
      <c r="I14" s="17">
        <v>1.3176925903876899E-2</v>
      </c>
      <c r="J14" s="17">
        <v>5.9181486030475197E-3</v>
      </c>
      <c r="K14" s="17">
        <v>7.1494409743109201E-3</v>
      </c>
      <c r="L14" s="17">
        <v>4.4286613940941197E-3</v>
      </c>
      <c r="M14" s="17"/>
      <c r="N14" s="17">
        <v>1.7126963445583099E-3</v>
      </c>
      <c r="O14" s="17">
        <v>8.40833784139235E-3</v>
      </c>
      <c r="P14" s="17">
        <v>2.48598882102893E-2</v>
      </c>
      <c r="Q14" s="17">
        <v>1.3935198920220699E-2</v>
      </c>
      <c r="R14" s="17"/>
      <c r="S14" s="17">
        <v>1.1070849765569501E-2</v>
      </c>
      <c r="T14" s="17">
        <v>4.0455953357211097E-3</v>
      </c>
      <c r="U14" s="17">
        <v>0</v>
      </c>
      <c r="V14" s="17">
        <v>6.0887117997295301E-3</v>
      </c>
      <c r="W14" s="17">
        <v>0</v>
      </c>
      <c r="X14" s="17">
        <v>3.8180243029569197E-2</v>
      </c>
      <c r="Y14" s="17">
        <v>1.7754938393763301E-2</v>
      </c>
      <c r="Z14" s="17">
        <v>2.28507506125325E-2</v>
      </c>
      <c r="AA14" s="17">
        <v>8.6327254178822799E-3</v>
      </c>
      <c r="AB14" s="17">
        <v>5.8176882216029301E-3</v>
      </c>
      <c r="AC14" s="17">
        <v>1.31377768774858E-2</v>
      </c>
      <c r="AD14" s="17">
        <v>3.4850463578011699E-2</v>
      </c>
      <c r="AE14" s="17"/>
      <c r="AF14" s="17">
        <v>1.17204261621981E-2</v>
      </c>
      <c r="AG14" s="17">
        <v>5.1597148766728404E-3</v>
      </c>
      <c r="AH14" s="17">
        <v>1.8760766028360399E-2</v>
      </c>
      <c r="AI14" s="17">
        <v>0</v>
      </c>
      <c r="AJ14" s="17">
        <v>1.3065601970791299E-2</v>
      </c>
      <c r="AK14" s="17"/>
      <c r="AL14" s="17">
        <v>8.0593680360478703E-3</v>
      </c>
      <c r="AM14" s="17">
        <v>5.7491283449536803E-3</v>
      </c>
      <c r="AN14" s="17">
        <v>3.3371628085115797E-2</v>
      </c>
      <c r="AO14" s="17"/>
      <c r="AP14" s="17">
        <v>2.8177895037771999E-3</v>
      </c>
      <c r="AQ14" s="17">
        <v>1.7118582670982499E-2</v>
      </c>
      <c r="AR14" s="17">
        <v>9.6075246009689093E-3</v>
      </c>
      <c r="AS14" s="17">
        <v>1.2968713547953301E-2</v>
      </c>
      <c r="AT14" s="17">
        <v>0</v>
      </c>
      <c r="AU14" s="17"/>
      <c r="AV14" s="17">
        <v>0.17717430870440201</v>
      </c>
      <c r="AW14" s="17">
        <v>1.6308102769861402E-2</v>
      </c>
      <c r="AX14" s="17">
        <v>2.2072307621833299E-2</v>
      </c>
      <c r="AY14" s="17">
        <v>0</v>
      </c>
      <c r="AZ14" s="17">
        <v>0</v>
      </c>
      <c r="BA14" s="17">
        <v>1.47865853288804E-2</v>
      </c>
      <c r="BB14" s="17">
        <v>5.4469523515750197E-3</v>
      </c>
      <c r="BC14" s="17">
        <v>0</v>
      </c>
      <c r="BD14" s="17">
        <v>1.6832825317919999E-2</v>
      </c>
      <c r="BE14" s="17">
        <v>0</v>
      </c>
      <c r="BF14" s="17">
        <v>1.34952283386178E-2</v>
      </c>
      <c r="BG14" s="17">
        <v>1.7684808070110299E-2</v>
      </c>
      <c r="BH14" s="17">
        <v>0</v>
      </c>
      <c r="BI14" s="17">
        <v>3.6555586599873999E-2</v>
      </c>
      <c r="BJ14" s="17">
        <v>3.7765401164708202E-2</v>
      </c>
      <c r="BK14" s="17">
        <v>0</v>
      </c>
      <c r="BL14" s="17"/>
      <c r="BM14" s="17">
        <v>1.5292352117720001E-2</v>
      </c>
      <c r="BN14" s="17">
        <v>1.6702693282130199E-2</v>
      </c>
      <c r="BO14" s="17">
        <v>9.9325696193540702E-3</v>
      </c>
      <c r="BP14" s="17">
        <v>2.42476297365756E-3</v>
      </c>
      <c r="BQ14" s="17">
        <v>9.7956861471709296E-3</v>
      </c>
      <c r="BR14" s="17">
        <v>9.4559180960939997E-3</v>
      </c>
      <c r="BS14" s="17"/>
      <c r="BT14" s="17">
        <v>6.9006450909110499E-3</v>
      </c>
      <c r="BU14" s="17">
        <v>1.74212432327592E-2</v>
      </c>
      <c r="BV14" s="17"/>
      <c r="BW14" s="17">
        <v>1.02923901201274E-2</v>
      </c>
      <c r="BX14" s="17">
        <v>7.5214441447418899E-3</v>
      </c>
      <c r="BY14" s="17"/>
      <c r="BZ14" s="17">
        <v>1.20560322860473E-2</v>
      </c>
      <c r="CA14" s="17">
        <v>1.3573774653923801E-2</v>
      </c>
      <c r="CB14" s="17">
        <v>0</v>
      </c>
      <c r="CC14" s="17"/>
      <c r="CD14" s="17">
        <v>1.15952929042114E-2</v>
      </c>
      <c r="CE14" s="17">
        <v>1.7971452433669301E-2</v>
      </c>
      <c r="CF14" s="17">
        <v>0</v>
      </c>
      <c r="CG14" s="17"/>
      <c r="CH14" s="17">
        <v>1.1790999410867401E-2</v>
      </c>
      <c r="CI14" s="17">
        <v>2.03147167438592E-2</v>
      </c>
      <c r="CJ14" s="17">
        <v>6.6994951998301903E-3</v>
      </c>
      <c r="CK14" s="17"/>
      <c r="CL14" s="17">
        <v>6.1740978695992701E-3</v>
      </c>
      <c r="CM14" s="17">
        <v>1.6002867004743401E-2</v>
      </c>
      <c r="CN14" s="17"/>
      <c r="CO14" s="17">
        <v>0</v>
      </c>
      <c r="CP14" s="17">
        <v>1.52702767777292E-2</v>
      </c>
      <c r="CQ14" s="17">
        <v>8.3272701617779395E-3</v>
      </c>
      <c r="CR14" s="17">
        <v>1.49867722414145E-2</v>
      </c>
    </row>
    <row r="15" spans="2:96" x14ac:dyDescent="0.25">
      <c r="B15" s="18" t="s">
        <v>309</v>
      </c>
      <c r="C15" s="20">
        <v>0.661539031936897</v>
      </c>
      <c r="D15" s="20">
        <v>0.65440824852992596</v>
      </c>
      <c r="E15" s="20">
        <v>0.66987909277615199</v>
      </c>
      <c r="F15" s="20"/>
      <c r="G15" s="20">
        <v>0.72867737880247296</v>
      </c>
      <c r="H15" s="20">
        <v>0.74446477128613997</v>
      </c>
      <c r="I15" s="20">
        <v>0.73496853365011805</v>
      </c>
      <c r="J15" s="20">
        <v>0.71969832199314498</v>
      </c>
      <c r="K15" s="20">
        <v>0.60723703250443695</v>
      </c>
      <c r="L15" s="20">
        <v>0.47837622261985802</v>
      </c>
      <c r="M15" s="20"/>
      <c r="N15" s="20">
        <v>0.695829759314049</v>
      </c>
      <c r="O15" s="20">
        <v>0.66110037829034596</v>
      </c>
      <c r="P15" s="20">
        <v>0.65427228968861095</v>
      </c>
      <c r="Q15" s="20">
        <v>0.63189990750866099</v>
      </c>
      <c r="R15" s="20"/>
      <c r="S15" s="20">
        <v>0.66321857375223303</v>
      </c>
      <c r="T15" s="20">
        <v>0.69450523688851096</v>
      </c>
      <c r="U15" s="20">
        <v>0.65923160988701601</v>
      </c>
      <c r="V15" s="20">
        <v>0.59234504221228301</v>
      </c>
      <c r="W15" s="20">
        <v>0.67199911504824394</v>
      </c>
      <c r="X15" s="20">
        <v>0.64461617661772297</v>
      </c>
      <c r="Y15" s="20">
        <v>0.60894024655841394</v>
      </c>
      <c r="Z15" s="20">
        <v>0.74903858346153396</v>
      </c>
      <c r="AA15" s="20">
        <v>0.67835151072726596</v>
      </c>
      <c r="AB15" s="20">
        <v>0.65962316627751705</v>
      </c>
      <c r="AC15" s="20">
        <v>0.66662109370686595</v>
      </c>
      <c r="AD15" s="20">
        <v>0.71069763623252802</v>
      </c>
      <c r="AE15" s="20"/>
      <c r="AF15" s="20">
        <v>0.61555558958318501</v>
      </c>
      <c r="AG15" s="20">
        <v>0.72034367018787904</v>
      </c>
      <c r="AH15" s="20">
        <v>0.63313904618723804</v>
      </c>
      <c r="AI15" s="20">
        <v>0.67205035277827596</v>
      </c>
      <c r="AJ15" s="20">
        <v>0.62811652074721402</v>
      </c>
      <c r="AK15" s="20"/>
      <c r="AL15" s="20">
        <v>0.60003909100556396</v>
      </c>
      <c r="AM15" s="20">
        <v>0.71320226135658304</v>
      </c>
      <c r="AN15" s="20">
        <v>0.65825316631447395</v>
      </c>
      <c r="AO15" s="20"/>
      <c r="AP15" s="20">
        <v>0.618365265574642</v>
      </c>
      <c r="AQ15" s="20">
        <v>0.66445145856525001</v>
      </c>
      <c r="AR15" s="20">
        <v>0.70244564240168295</v>
      </c>
      <c r="AS15" s="20">
        <v>0.70994874255634899</v>
      </c>
      <c r="AT15" s="20">
        <v>0.82262014198157696</v>
      </c>
      <c r="AU15" s="20"/>
      <c r="AV15" s="20">
        <v>0.21570749083600099</v>
      </c>
      <c r="AW15" s="20">
        <v>0.61986758141588305</v>
      </c>
      <c r="AX15" s="20">
        <v>0.61808317042439498</v>
      </c>
      <c r="AY15" s="20">
        <v>0.63449019247543403</v>
      </c>
      <c r="AZ15" s="20">
        <v>0.56577394155392002</v>
      </c>
      <c r="BA15" s="20">
        <v>0.68674063930469198</v>
      </c>
      <c r="BB15" s="20">
        <v>0.65229704313201997</v>
      </c>
      <c r="BC15" s="20">
        <v>0.68023410300926601</v>
      </c>
      <c r="BD15" s="20">
        <v>0.65362546709234803</v>
      </c>
      <c r="BE15" s="20">
        <v>0.66272991237872003</v>
      </c>
      <c r="BF15" s="20">
        <v>0.73792591028013799</v>
      </c>
      <c r="BG15" s="20">
        <v>0.78921518019708103</v>
      </c>
      <c r="BH15" s="20">
        <v>0.75823688965137204</v>
      </c>
      <c r="BI15" s="20">
        <v>0.65000460408430605</v>
      </c>
      <c r="BJ15" s="20">
        <v>0.73111146044542497</v>
      </c>
      <c r="BK15" s="20">
        <v>0.67427783349139003</v>
      </c>
      <c r="BL15" s="20"/>
      <c r="BM15" s="20">
        <v>0.71559306230562003</v>
      </c>
      <c r="BN15" s="20">
        <v>0.65089526485828197</v>
      </c>
      <c r="BO15" s="20">
        <v>0.67382082943090305</v>
      </c>
      <c r="BP15" s="20">
        <v>0.643718264084707</v>
      </c>
      <c r="BQ15" s="20">
        <v>0.61031142073320999</v>
      </c>
      <c r="BR15" s="20">
        <v>0.62550826890949496</v>
      </c>
      <c r="BS15" s="20"/>
      <c r="BT15" s="20">
        <v>0.689565054630357</v>
      </c>
      <c r="BU15" s="20">
        <v>0.61738434100748996</v>
      </c>
      <c r="BV15" s="20"/>
      <c r="BW15" s="20">
        <v>0.69382214042679102</v>
      </c>
      <c r="BX15" s="20">
        <v>0.66024552564466799</v>
      </c>
      <c r="BY15" s="20"/>
      <c r="BZ15" s="20">
        <v>0.65578075691566595</v>
      </c>
      <c r="CA15" s="20">
        <v>0.67024118745745698</v>
      </c>
      <c r="CB15" s="20">
        <v>0.76036006595647398</v>
      </c>
      <c r="CC15" s="20"/>
      <c r="CD15" s="20">
        <v>0.66679556244856597</v>
      </c>
      <c r="CE15" s="20">
        <v>0.67357343122278202</v>
      </c>
      <c r="CF15" s="20">
        <v>0.62388501851841505</v>
      </c>
      <c r="CG15" s="20"/>
      <c r="CH15" s="20">
        <v>0.67011105524304904</v>
      </c>
      <c r="CI15" s="20">
        <v>0.63267259599716796</v>
      </c>
      <c r="CJ15" s="20">
        <v>0.62734620807080399</v>
      </c>
      <c r="CK15" s="20"/>
      <c r="CL15" s="20">
        <v>0.73200017933907902</v>
      </c>
      <c r="CM15" s="20">
        <v>0.58744228655236297</v>
      </c>
      <c r="CN15" s="20"/>
      <c r="CO15" s="20">
        <v>0.60660822020609995</v>
      </c>
      <c r="CP15" s="20">
        <v>0.60445525354577101</v>
      </c>
      <c r="CQ15" s="20">
        <v>0.68987854018860695</v>
      </c>
      <c r="CR15" s="20">
        <v>0.73569711259014103</v>
      </c>
    </row>
    <row r="16" spans="2:96" x14ac:dyDescent="0.25">
      <c r="B16" s="18" t="s">
        <v>310</v>
      </c>
      <c r="C16" s="20">
        <v>0.11755608102425499</v>
      </c>
      <c r="D16" s="20">
        <v>0.12171361990877901</v>
      </c>
      <c r="E16" s="20">
        <v>0.114118813098601</v>
      </c>
      <c r="F16" s="20"/>
      <c r="G16" s="20">
        <v>0.102444482907509</v>
      </c>
      <c r="H16" s="20">
        <v>6.4733923582229805E-2</v>
      </c>
      <c r="I16" s="20">
        <v>0.106498534251544</v>
      </c>
      <c r="J16" s="20">
        <v>9.1108998093751406E-2</v>
      </c>
      <c r="K16" s="20">
        <v>0.121629403534133</v>
      </c>
      <c r="L16" s="20">
        <v>0.19862934448246899</v>
      </c>
      <c r="M16" s="20"/>
      <c r="N16" s="20">
        <v>0.115117227967048</v>
      </c>
      <c r="O16" s="20">
        <v>0.12167753174608099</v>
      </c>
      <c r="P16" s="20">
        <v>9.4094312461670895E-2</v>
      </c>
      <c r="Q16" s="20">
        <v>0.137779649220653</v>
      </c>
      <c r="R16" s="20"/>
      <c r="S16" s="20">
        <v>0.128146967162762</v>
      </c>
      <c r="T16" s="20">
        <v>0.100706599308214</v>
      </c>
      <c r="U16" s="20">
        <v>9.4958647800162499E-2</v>
      </c>
      <c r="V16" s="20">
        <v>0.14945741066412499</v>
      </c>
      <c r="W16" s="20">
        <v>0.156487671433541</v>
      </c>
      <c r="X16" s="20">
        <v>0.13038624755828601</v>
      </c>
      <c r="Y16" s="20">
        <v>0.10913373363567</v>
      </c>
      <c r="Z16" s="20">
        <v>6.5605367967815603E-2</v>
      </c>
      <c r="AA16" s="20">
        <v>0.116049087297908</v>
      </c>
      <c r="AB16" s="20">
        <v>0.106987839934287</v>
      </c>
      <c r="AC16" s="20">
        <v>0.14631580151602999</v>
      </c>
      <c r="AD16" s="20">
        <v>5.7519371765748402E-2</v>
      </c>
      <c r="AE16" s="20"/>
      <c r="AF16" s="20">
        <v>0.13246445457028899</v>
      </c>
      <c r="AG16" s="20">
        <v>0.10514879855897501</v>
      </c>
      <c r="AH16" s="20">
        <v>0.11938732379044099</v>
      </c>
      <c r="AI16" s="20">
        <v>0.25130264538673702</v>
      </c>
      <c r="AJ16" s="20">
        <v>0.109153047577777</v>
      </c>
      <c r="AK16" s="20"/>
      <c r="AL16" s="20">
        <v>0.14985298628499999</v>
      </c>
      <c r="AM16" s="20">
        <v>0.10789127951293701</v>
      </c>
      <c r="AN16" s="20">
        <v>7.5552578406724899E-2</v>
      </c>
      <c r="AO16" s="20"/>
      <c r="AP16" s="20">
        <v>0.13748925669155401</v>
      </c>
      <c r="AQ16" s="20">
        <v>0.113710269785055</v>
      </c>
      <c r="AR16" s="20">
        <v>0.106836398351199</v>
      </c>
      <c r="AS16" s="20">
        <v>0.113241517509492</v>
      </c>
      <c r="AT16" s="20">
        <v>0.117565775530482</v>
      </c>
      <c r="AU16" s="20"/>
      <c r="AV16" s="20">
        <v>0</v>
      </c>
      <c r="AW16" s="20">
        <v>8.9556150531492004E-2</v>
      </c>
      <c r="AX16" s="20">
        <v>0.18373470558364999</v>
      </c>
      <c r="AY16" s="20">
        <v>0.102334177574107</v>
      </c>
      <c r="AZ16" s="20">
        <v>0.15847782479884101</v>
      </c>
      <c r="BA16" s="20">
        <v>0.108469462973229</v>
      </c>
      <c r="BB16" s="20">
        <v>0.15229550194640901</v>
      </c>
      <c r="BC16" s="20">
        <v>0.10249646636813201</v>
      </c>
      <c r="BD16" s="20">
        <v>0.118202827918093</v>
      </c>
      <c r="BE16" s="20">
        <v>0.118874400424404</v>
      </c>
      <c r="BF16" s="20">
        <v>7.8876589968870897E-2</v>
      </c>
      <c r="BG16" s="20">
        <v>5.1021911596665498E-2</v>
      </c>
      <c r="BH16" s="20">
        <v>0.13134020046085201</v>
      </c>
      <c r="BI16" s="20">
        <v>4.3966200882657798E-2</v>
      </c>
      <c r="BJ16" s="20">
        <v>8.2482113910908705E-2</v>
      </c>
      <c r="BK16" s="20">
        <v>0.16710860554225199</v>
      </c>
      <c r="BL16" s="20"/>
      <c r="BM16" s="20">
        <v>9.1298185543673194E-2</v>
      </c>
      <c r="BN16" s="20">
        <v>0.122708078066381</v>
      </c>
      <c r="BO16" s="20">
        <v>0.12796068895524501</v>
      </c>
      <c r="BP16" s="20">
        <v>0.136960467867077</v>
      </c>
      <c r="BQ16" s="20">
        <v>0.123011317849457</v>
      </c>
      <c r="BR16" s="20">
        <v>9.1781098107070497E-2</v>
      </c>
      <c r="BS16" s="20"/>
      <c r="BT16" s="20">
        <v>0.10667499787422299</v>
      </c>
      <c r="BU16" s="20">
        <v>0.135614074351671</v>
      </c>
      <c r="BV16" s="20"/>
      <c r="BW16" s="20">
        <v>0.10321669107423601</v>
      </c>
      <c r="BX16" s="20">
        <v>0.12779890412233599</v>
      </c>
      <c r="BY16" s="20"/>
      <c r="BZ16" s="20">
        <v>0.12104243406123801</v>
      </c>
      <c r="CA16" s="20">
        <v>9.9921459412556202E-2</v>
      </c>
      <c r="CB16" s="20">
        <v>9.9677437772677402E-2</v>
      </c>
      <c r="CC16" s="20"/>
      <c r="CD16" s="20">
        <v>0.114123809851591</v>
      </c>
      <c r="CE16" s="20">
        <v>0.13174800661043501</v>
      </c>
      <c r="CF16" s="20">
        <v>0.16107948354985799</v>
      </c>
      <c r="CG16" s="20"/>
      <c r="CH16" s="20">
        <v>0.11499109942896001</v>
      </c>
      <c r="CI16" s="20">
        <v>0.13018474733570201</v>
      </c>
      <c r="CJ16" s="20">
        <v>0.13523658453974199</v>
      </c>
      <c r="CK16" s="20"/>
      <c r="CL16" s="20">
        <v>7.5162579541900906E-2</v>
      </c>
      <c r="CM16" s="20">
        <v>0.166922030971698</v>
      </c>
      <c r="CN16" s="20"/>
      <c r="CO16" s="20">
        <v>0.16834539664900799</v>
      </c>
      <c r="CP16" s="20">
        <v>0.126848183469219</v>
      </c>
      <c r="CQ16" s="20">
        <v>0.11475799507889201</v>
      </c>
      <c r="CR16" s="20">
        <v>8.67086746624601E-2</v>
      </c>
    </row>
    <row r="17" spans="2:96" x14ac:dyDescent="0.25">
      <c r="B17" s="18" t="s">
        <v>275</v>
      </c>
      <c r="C17" s="21">
        <v>0.54398295091264204</v>
      </c>
      <c r="D17" s="21">
        <v>0.53269462862114703</v>
      </c>
      <c r="E17" s="21">
        <v>0.55576027967755004</v>
      </c>
      <c r="F17" s="21"/>
      <c r="G17" s="21">
        <v>0.626232895894964</v>
      </c>
      <c r="H17" s="21">
        <v>0.67973084770391001</v>
      </c>
      <c r="I17" s="21">
        <v>0.62846999939857395</v>
      </c>
      <c r="J17" s="21">
        <v>0.62858932389939404</v>
      </c>
      <c r="K17" s="21">
        <v>0.48560762897030502</v>
      </c>
      <c r="L17" s="21">
        <v>0.27974687813738902</v>
      </c>
      <c r="M17" s="21"/>
      <c r="N17" s="21">
        <v>0.58071253134700096</v>
      </c>
      <c r="O17" s="21">
        <v>0.53942284654426498</v>
      </c>
      <c r="P17" s="21">
        <v>0.56017797722693996</v>
      </c>
      <c r="Q17" s="21">
        <v>0.49412025828800699</v>
      </c>
      <c r="R17" s="21"/>
      <c r="S17" s="21">
        <v>0.53507160658947095</v>
      </c>
      <c r="T17" s="21">
        <v>0.59379863758029705</v>
      </c>
      <c r="U17" s="21">
        <v>0.56427296208685396</v>
      </c>
      <c r="V17" s="21">
        <v>0.44288763154815802</v>
      </c>
      <c r="W17" s="21">
        <v>0.51551144361470302</v>
      </c>
      <c r="X17" s="21">
        <v>0.51422992905943699</v>
      </c>
      <c r="Y17" s="21">
        <v>0.49980651292274397</v>
      </c>
      <c r="Z17" s="21">
        <v>0.68343321549371805</v>
      </c>
      <c r="AA17" s="21">
        <v>0.56230242342935799</v>
      </c>
      <c r="AB17" s="21">
        <v>0.55263532634322998</v>
      </c>
      <c r="AC17" s="21">
        <v>0.52030529219083699</v>
      </c>
      <c r="AD17" s="21">
        <v>0.65317826446677896</v>
      </c>
      <c r="AE17" s="21"/>
      <c r="AF17" s="21">
        <v>0.48309113501289602</v>
      </c>
      <c r="AG17" s="21">
        <v>0.61519487162890396</v>
      </c>
      <c r="AH17" s="21">
        <v>0.51375172239679701</v>
      </c>
      <c r="AI17" s="21">
        <v>0.42074770739153899</v>
      </c>
      <c r="AJ17" s="21">
        <v>0.51896347316943703</v>
      </c>
      <c r="AK17" s="21"/>
      <c r="AL17" s="21">
        <v>0.45018610472056397</v>
      </c>
      <c r="AM17" s="21">
        <v>0.60531098184364596</v>
      </c>
      <c r="AN17" s="21">
        <v>0.58270058790774903</v>
      </c>
      <c r="AO17" s="21"/>
      <c r="AP17" s="21">
        <v>0.48087600888308801</v>
      </c>
      <c r="AQ17" s="21">
        <v>0.55074118878019496</v>
      </c>
      <c r="AR17" s="21">
        <v>0.59560924405048399</v>
      </c>
      <c r="AS17" s="21">
        <v>0.59670722504685703</v>
      </c>
      <c r="AT17" s="21">
        <v>0.70505436645109498</v>
      </c>
      <c r="AU17" s="21"/>
      <c r="AV17" s="21">
        <v>0.21570749083600099</v>
      </c>
      <c r="AW17" s="21">
        <v>0.53031143088439103</v>
      </c>
      <c r="AX17" s="21">
        <v>0.43434846484074502</v>
      </c>
      <c r="AY17" s="21">
        <v>0.53215601490132702</v>
      </c>
      <c r="AZ17" s="21">
        <v>0.40729611675507998</v>
      </c>
      <c r="BA17" s="21">
        <v>0.57827117633146297</v>
      </c>
      <c r="BB17" s="21">
        <v>0.50000154118561102</v>
      </c>
      <c r="BC17" s="21">
        <v>0.57773763664113398</v>
      </c>
      <c r="BD17" s="21">
        <v>0.53542263917425503</v>
      </c>
      <c r="BE17" s="21">
        <v>0.54385551195431603</v>
      </c>
      <c r="BF17" s="21">
        <v>0.65904932031126695</v>
      </c>
      <c r="BG17" s="21">
        <v>0.73819326860041601</v>
      </c>
      <c r="BH17" s="21">
        <v>0.62689668919052</v>
      </c>
      <c r="BI17" s="21">
        <v>0.60603840320164903</v>
      </c>
      <c r="BJ17" s="21">
        <v>0.64862934653451698</v>
      </c>
      <c r="BK17" s="21">
        <v>0.50716922794913799</v>
      </c>
      <c r="BL17" s="21"/>
      <c r="BM17" s="21">
        <v>0.62429487676194695</v>
      </c>
      <c r="BN17" s="21">
        <v>0.52818718679190102</v>
      </c>
      <c r="BO17" s="21">
        <v>0.54586014047565701</v>
      </c>
      <c r="BP17" s="21">
        <v>0.50675779621763095</v>
      </c>
      <c r="BQ17" s="21">
        <v>0.48730010288375297</v>
      </c>
      <c r="BR17" s="21">
        <v>0.53372717080242404</v>
      </c>
      <c r="BS17" s="21"/>
      <c r="BT17" s="21">
        <v>0.58289005675613403</v>
      </c>
      <c r="BU17" s="21">
        <v>0.48177026665582001</v>
      </c>
      <c r="BV17" s="21"/>
      <c r="BW17" s="21">
        <v>0.59060544935255499</v>
      </c>
      <c r="BX17" s="21">
        <v>0.53244662152233202</v>
      </c>
      <c r="BY17" s="21"/>
      <c r="BZ17" s="21">
        <v>0.53473832285442802</v>
      </c>
      <c r="CA17" s="21">
        <v>0.57031972804490105</v>
      </c>
      <c r="CB17" s="21">
        <v>0.66068262818379697</v>
      </c>
      <c r="CC17" s="21"/>
      <c r="CD17" s="21">
        <v>0.55267175259697499</v>
      </c>
      <c r="CE17" s="21">
        <v>0.54182542461234695</v>
      </c>
      <c r="CF17" s="21">
        <v>0.46280553496855698</v>
      </c>
      <c r="CG17" s="21"/>
      <c r="CH17" s="21">
        <v>0.55511995581408902</v>
      </c>
      <c r="CI17" s="21">
        <v>0.50248784866146601</v>
      </c>
      <c r="CJ17" s="21">
        <v>0.49210962353106202</v>
      </c>
      <c r="CK17" s="21"/>
      <c r="CL17" s="21">
        <v>0.65683759979717804</v>
      </c>
      <c r="CM17" s="21">
        <v>0.42052025558066503</v>
      </c>
      <c r="CN17" s="21"/>
      <c r="CO17" s="21">
        <v>0.43826282355709201</v>
      </c>
      <c r="CP17" s="21">
        <v>0.47760707007655101</v>
      </c>
      <c r="CQ17" s="21">
        <v>0.575120545109715</v>
      </c>
      <c r="CR17" s="21">
        <v>0.64898843792768102</v>
      </c>
    </row>
    <row r="18" spans="2:96" x14ac:dyDescent="0.25">
      <c r="B18" s="16"/>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CR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ht="30" x14ac:dyDescent="0.25">
      <c r="B9" s="18" t="s">
        <v>314</v>
      </c>
      <c r="C9" s="17">
        <v>0.162969921536017</v>
      </c>
      <c r="D9" s="17">
        <v>0.18237914126576299</v>
      </c>
      <c r="E9" s="17">
        <v>0.14484422550974299</v>
      </c>
      <c r="F9" s="17"/>
      <c r="G9" s="17">
        <v>0.147084638896473</v>
      </c>
      <c r="H9" s="17">
        <v>0.17155621100707999</v>
      </c>
      <c r="I9" s="17">
        <v>0.14096198838235699</v>
      </c>
      <c r="J9" s="17">
        <v>0.20472574692934001</v>
      </c>
      <c r="K9" s="17">
        <v>0.171716803455251</v>
      </c>
      <c r="L9" s="17">
        <v>0.144492374131727</v>
      </c>
      <c r="M9" s="17"/>
      <c r="N9" s="17">
        <v>0.18396512593091599</v>
      </c>
      <c r="O9" s="17">
        <v>0.14938962699340699</v>
      </c>
      <c r="P9" s="17">
        <v>0.154946578949853</v>
      </c>
      <c r="Q9" s="17">
        <v>0.16106613203554099</v>
      </c>
      <c r="R9" s="17"/>
      <c r="S9" s="17">
        <v>0.155546715564925</v>
      </c>
      <c r="T9" s="17">
        <v>0.202840454803322</v>
      </c>
      <c r="U9" s="17">
        <v>0.202818686579813</v>
      </c>
      <c r="V9" s="17">
        <v>9.8287307495524695E-2</v>
      </c>
      <c r="W9" s="17">
        <v>0.175434544926869</v>
      </c>
      <c r="X9" s="17">
        <v>0.13907372370129201</v>
      </c>
      <c r="Y9" s="17">
        <v>0.13460521457407801</v>
      </c>
      <c r="Z9" s="17">
        <v>0.14361917673637201</v>
      </c>
      <c r="AA9" s="17">
        <v>0.15773512889345001</v>
      </c>
      <c r="AB9" s="17">
        <v>0.13778751045886201</v>
      </c>
      <c r="AC9" s="17">
        <v>0.26461995108448799</v>
      </c>
      <c r="AD9" s="17">
        <v>0.180980948604202</v>
      </c>
      <c r="AE9" s="17"/>
      <c r="AF9" s="17">
        <v>0.17587357614242499</v>
      </c>
      <c r="AG9" s="17">
        <v>0.185719987449674</v>
      </c>
      <c r="AH9" s="17">
        <v>0.12441777076881599</v>
      </c>
      <c r="AI9" s="17">
        <v>0.20777940918915999</v>
      </c>
      <c r="AJ9" s="17">
        <v>0.102784578568758</v>
      </c>
      <c r="AK9" s="17"/>
      <c r="AL9" s="17">
        <v>0.15073206423719701</v>
      </c>
      <c r="AM9" s="17">
        <v>0.16553572428222699</v>
      </c>
      <c r="AN9" s="17">
        <v>0.162789981442126</v>
      </c>
      <c r="AO9" s="17"/>
      <c r="AP9" s="17">
        <v>0.16038298441130699</v>
      </c>
      <c r="AQ9" s="17">
        <v>0.152465472353327</v>
      </c>
      <c r="AR9" s="17">
        <v>0.19025999919261899</v>
      </c>
      <c r="AS9" s="17">
        <v>0.14452190652553401</v>
      </c>
      <c r="AT9" s="17">
        <v>0.18631189741782</v>
      </c>
      <c r="AU9" s="17"/>
      <c r="AV9" s="17">
        <v>0.21570749083600099</v>
      </c>
      <c r="AW9" s="17">
        <v>0.159893890300042</v>
      </c>
      <c r="AX9" s="17">
        <v>0.16827735298910099</v>
      </c>
      <c r="AY9" s="17">
        <v>0.172451914505762</v>
      </c>
      <c r="AZ9" s="17">
        <v>0.12664573482834299</v>
      </c>
      <c r="BA9" s="17">
        <v>0.16471965107467099</v>
      </c>
      <c r="BB9" s="17">
        <v>0.1440408280862</v>
      </c>
      <c r="BC9" s="17">
        <v>0.22251789928122501</v>
      </c>
      <c r="BD9" s="17">
        <v>0.172364163355998</v>
      </c>
      <c r="BE9" s="17">
        <v>0.168707191516802</v>
      </c>
      <c r="BF9" s="17">
        <v>0.13683432575236601</v>
      </c>
      <c r="BG9" s="17">
        <v>0.14873416654765301</v>
      </c>
      <c r="BH9" s="17">
        <v>0.25991085053305002</v>
      </c>
      <c r="BI9" s="17">
        <v>0.172024475925356</v>
      </c>
      <c r="BJ9" s="17">
        <v>0.18038789896516899</v>
      </c>
      <c r="BK9" s="17">
        <v>0.14888597018324801</v>
      </c>
      <c r="BL9" s="17"/>
      <c r="BM9" s="17">
        <v>0.171551280042396</v>
      </c>
      <c r="BN9" s="17">
        <v>0.18210681783829499</v>
      </c>
      <c r="BO9" s="17">
        <v>0.13955978344873901</v>
      </c>
      <c r="BP9" s="17">
        <v>0.148109301826095</v>
      </c>
      <c r="BQ9" s="17">
        <v>0.178945993970267</v>
      </c>
      <c r="BR9" s="17">
        <v>0.111619487045813</v>
      </c>
      <c r="BS9" s="17"/>
      <c r="BT9" s="17">
        <v>0.18136424175514201</v>
      </c>
      <c r="BU9" s="17">
        <v>0.13690523708754199</v>
      </c>
      <c r="BV9" s="17"/>
      <c r="BW9" s="17">
        <v>0.17146342114319901</v>
      </c>
      <c r="BX9" s="17">
        <v>0.173954341267923</v>
      </c>
      <c r="BY9" s="17"/>
      <c r="BZ9" s="17">
        <v>0.15935495765822499</v>
      </c>
      <c r="CA9" s="17">
        <v>0.177875220100457</v>
      </c>
      <c r="CB9" s="17">
        <v>0.19842416340417399</v>
      </c>
      <c r="CC9" s="17"/>
      <c r="CD9" s="17">
        <v>0.17130998647417101</v>
      </c>
      <c r="CE9" s="17">
        <v>0.13767817286676901</v>
      </c>
      <c r="CF9" s="17">
        <v>9.8370814958334801E-2</v>
      </c>
      <c r="CG9" s="17"/>
      <c r="CH9" s="17">
        <v>0.169190916829071</v>
      </c>
      <c r="CI9" s="17">
        <v>0.14816715540629799</v>
      </c>
      <c r="CJ9" s="17">
        <v>0.13444263564870301</v>
      </c>
      <c r="CK9" s="17"/>
      <c r="CL9" s="17">
        <v>0.22469616431070699</v>
      </c>
      <c r="CM9" s="17">
        <v>0.106778790763873</v>
      </c>
      <c r="CN9" s="17"/>
      <c r="CO9" s="17">
        <v>0.21306464783100601</v>
      </c>
      <c r="CP9" s="17">
        <v>0.15132095984629201</v>
      </c>
      <c r="CQ9" s="17">
        <v>0.16892496366669299</v>
      </c>
      <c r="CR9" s="17">
        <v>0.15542122804807099</v>
      </c>
    </row>
    <row r="10" spans="2:96" ht="30" x14ac:dyDescent="0.25">
      <c r="B10" s="18" t="s">
        <v>315</v>
      </c>
      <c r="C10" s="17">
        <v>0.40033364151780398</v>
      </c>
      <c r="D10" s="17">
        <v>0.41071302336003601</v>
      </c>
      <c r="E10" s="17">
        <v>0.38909039458741801</v>
      </c>
      <c r="F10" s="17"/>
      <c r="G10" s="17">
        <v>0.43493392249908103</v>
      </c>
      <c r="H10" s="17">
        <v>0.36960078255124101</v>
      </c>
      <c r="I10" s="17">
        <v>0.38127604213000099</v>
      </c>
      <c r="J10" s="17">
        <v>0.40353836538187698</v>
      </c>
      <c r="K10" s="17">
        <v>0.36542892846261199</v>
      </c>
      <c r="L10" s="17">
        <v>0.43877778267420697</v>
      </c>
      <c r="M10" s="17"/>
      <c r="N10" s="17">
        <v>0.43546555258734398</v>
      </c>
      <c r="O10" s="17">
        <v>0.393208202933858</v>
      </c>
      <c r="P10" s="17">
        <v>0.41318753514650602</v>
      </c>
      <c r="Q10" s="17">
        <v>0.35622474047715402</v>
      </c>
      <c r="R10" s="17"/>
      <c r="S10" s="17">
        <v>0.38529480503364899</v>
      </c>
      <c r="T10" s="17">
        <v>0.39628510767388497</v>
      </c>
      <c r="U10" s="17">
        <v>0.38837860118671302</v>
      </c>
      <c r="V10" s="17">
        <v>0.398096939306122</v>
      </c>
      <c r="W10" s="17">
        <v>0.44113929784039602</v>
      </c>
      <c r="X10" s="17">
        <v>0.42904311492863001</v>
      </c>
      <c r="Y10" s="17">
        <v>0.38716565365509698</v>
      </c>
      <c r="Z10" s="17">
        <v>0.38298011280384298</v>
      </c>
      <c r="AA10" s="17">
        <v>0.425186484169709</v>
      </c>
      <c r="AB10" s="17">
        <v>0.41541326782633398</v>
      </c>
      <c r="AC10" s="17">
        <v>0.39926891295480299</v>
      </c>
      <c r="AD10" s="17">
        <v>0.26918310859229699</v>
      </c>
      <c r="AE10" s="17"/>
      <c r="AF10" s="17">
        <v>0.402880947370718</v>
      </c>
      <c r="AG10" s="17">
        <v>0.424365556181385</v>
      </c>
      <c r="AH10" s="17">
        <v>0.49869393385329402</v>
      </c>
      <c r="AI10" s="17">
        <v>0.42242608304892898</v>
      </c>
      <c r="AJ10" s="17">
        <v>0.25255937474851797</v>
      </c>
      <c r="AK10" s="17"/>
      <c r="AL10" s="17">
        <v>0.391082061019358</v>
      </c>
      <c r="AM10" s="17">
        <v>0.431091019648977</v>
      </c>
      <c r="AN10" s="17">
        <v>0.42079494197828299</v>
      </c>
      <c r="AO10" s="17"/>
      <c r="AP10" s="17">
        <v>0.36942871306333402</v>
      </c>
      <c r="AQ10" s="17">
        <v>0.38454099512689999</v>
      </c>
      <c r="AR10" s="17">
        <v>0.40535069538754098</v>
      </c>
      <c r="AS10" s="17">
        <v>0.49617785005840198</v>
      </c>
      <c r="AT10" s="17">
        <v>0.47582685852551998</v>
      </c>
      <c r="AU10" s="17"/>
      <c r="AV10" s="17">
        <v>0</v>
      </c>
      <c r="AW10" s="17">
        <v>0.33345455911945698</v>
      </c>
      <c r="AX10" s="17">
        <v>0.33590924278694401</v>
      </c>
      <c r="AY10" s="17">
        <v>0.42121746035535501</v>
      </c>
      <c r="AZ10" s="17">
        <v>0.36987215195532203</v>
      </c>
      <c r="BA10" s="17">
        <v>0.404217411094839</v>
      </c>
      <c r="BB10" s="17">
        <v>0.37897133903417801</v>
      </c>
      <c r="BC10" s="17">
        <v>0.34772240129813697</v>
      </c>
      <c r="BD10" s="17">
        <v>0.41910554855474902</v>
      </c>
      <c r="BE10" s="17">
        <v>0.46511651538989202</v>
      </c>
      <c r="BF10" s="17">
        <v>0.42771820941338501</v>
      </c>
      <c r="BG10" s="17">
        <v>0.48349036438714899</v>
      </c>
      <c r="BH10" s="17">
        <v>0.38933120066864901</v>
      </c>
      <c r="BI10" s="17">
        <v>0.35554278637381898</v>
      </c>
      <c r="BJ10" s="17">
        <v>0.44792253894335199</v>
      </c>
      <c r="BK10" s="17">
        <v>0.48411595187874701</v>
      </c>
      <c r="BL10" s="17"/>
      <c r="BM10" s="17">
        <v>0.38203975203329099</v>
      </c>
      <c r="BN10" s="17">
        <v>0.42950043252029602</v>
      </c>
      <c r="BO10" s="17">
        <v>0.35844719376692802</v>
      </c>
      <c r="BP10" s="17">
        <v>0.41635686367293201</v>
      </c>
      <c r="BQ10" s="17">
        <v>0.39948020578945498</v>
      </c>
      <c r="BR10" s="17">
        <v>0.37290991480985602</v>
      </c>
      <c r="BS10" s="17"/>
      <c r="BT10" s="17">
        <v>0.41132030948723802</v>
      </c>
      <c r="BU10" s="17">
        <v>0.38283914484758003</v>
      </c>
      <c r="BV10" s="17"/>
      <c r="BW10" s="17">
        <v>0.44731783823613502</v>
      </c>
      <c r="BX10" s="17">
        <v>0.41079120955869702</v>
      </c>
      <c r="BY10" s="17"/>
      <c r="BZ10" s="17">
        <v>0.40953501487375998</v>
      </c>
      <c r="CA10" s="17">
        <v>0.33510741983384901</v>
      </c>
      <c r="CB10" s="17">
        <v>0.44495181649023502</v>
      </c>
      <c r="CC10" s="17"/>
      <c r="CD10" s="17">
        <v>0.42589669801622898</v>
      </c>
      <c r="CE10" s="17">
        <v>0.33886830623043401</v>
      </c>
      <c r="CF10" s="17">
        <v>0.38934299237728698</v>
      </c>
      <c r="CG10" s="17"/>
      <c r="CH10" s="17">
        <v>0.42467671352349101</v>
      </c>
      <c r="CI10" s="17">
        <v>0.30519233215030001</v>
      </c>
      <c r="CJ10" s="17">
        <v>0.29551528036071101</v>
      </c>
      <c r="CK10" s="17"/>
      <c r="CL10" s="17">
        <v>0.50119965148663204</v>
      </c>
      <c r="CM10" s="17">
        <v>0.29781547151986898</v>
      </c>
      <c r="CN10" s="17"/>
      <c r="CO10" s="17">
        <v>0.38088267353397698</v>
      </c>
      <c r="CP10" s="17">
        <v>0.43433992448699499</v>
      </c>
      <c r="CQ10" s="17">
        <v>0.40545527829261402</v>
      </c>
      <c r="CR10" s="17">
        <v>0.33249845526808303</v>
      </c>
    </row>
    <row r="11" spans="2:96" ht="30" x14ac:dyDescent="0.25">
      <c r="B11" s="18" t="s">
        <v>316</v>
      </c>
      <c r="C11" s="17">
        <v>0.30209423858593798</v>
      </c>
      <c r="D11" s="17">
        <v>0.29688444062764802</v>
      </c>
      <c r="E11" s="17">
        <v>0.30775940305941801</v>
      </c>
      <c r="F11" s="17"/>
      <c r="G11" s="17">
        <v>0.29873903883411401</v>
      </c>
      <c r="H11" s="17">
        <v>0.31887544135815998</v>
      </c>
      <c r="I11" s="17">
        <v>0.32420365114381999</v>
      </c>
      <c r="J11" s="17">
        <v>0.28640986344939701</v>
      </c>
      <c r="K11" s="17">
        <v>0.30691578717953499</v>
      </c>
      <c r="L11" s="17">
        <v>0.28217575815405199</v>
      </c>
      <c r="M11" s="17"/>
      <c r="N11" s="17">
        <v>0.301281454301222</v>
      </c>
      <c r="O11" s="17">
        <v>0.34297316267997102</v>
      </c>
      <c r="P11" s="17">
        <v>0.238470651849325</v>
      </c>
      <c r="Q11" s="17">
        <v>0.31761363404827098</v>
      </c>
      <c r="R11" s="17"/>
      <c r="S11" s="17">
        <v>0.30194344773972598</v>
      </c>
      <c r="T11" s="17">
        <v>0.29382655399443097</v>
      </c>
      <c r="U11" s="17">
        <v>0.28882574206816503</v>
      </c>
      <c r="V11" s="17">
        <v>0.27586494216273799</v>
      </c>
      <c r="W11" s="17">
        <v>0.27132118157895202</v>
      </c>
      <c r="X11" s="17">
        <v>0.335844759304535</v>
      </c>
      <c r="Y11" s="17">
        <v>0.37466001807397997</v>
      </c>
      <c r="Z11" s="17">
        <v>0.35582112737467297</v>
      </c>
      <c r="AA11" s="17">
        <v>0.28727209660435898</v>
      </c>
      <c r="AB11" s="17">
        <v>0.29203742415347</v>
      </c>
      <c r="AC11" s="17">
        <v>0.224150429018454</v>
      </c>
      <c r="AD11" s="17">
        <v>0.37288186138224499</v>
      </c>
      <c r="AE11" s="17"/>
      <c r="AF11" s="17">
        <v>0.28166069216251999</v>
      </c>
      <c r="AG11" s="17">
        <v>0.278697362771469</v>
      </c>
      <c r="AH11" s="17">
        <v>0.33450094112720702</v>
      </c>
      <c r="AI11" s="17">
        <v>0.29982922291152703</v>
      </c>
      <c r="AJ11" s="17">
        <v>0.42726141606796397</v>
      </c>
      <c r="AK11" s="17"/>
      <c r="AL11" s="17">
        <v>0.32039657766677498</v>
      </c>
      <c r="AM11" s="17">
        <v>0.28846225458567598</v>
      </c>
      <c r="AN11" s="17">
        <v>0.32837205847352302</v>
      </c>
      <c r="AO11" s="17"/>
      <c r="AP11" s="17">
        <v>0.31428895413674901</v>
      </c>
      <c r="AQ11" s="17">
        <v>0.321787330817488</v>
      </c>
      <c r="AR11" s="17">
        <v>0.28560560751195402</v>
      </c>
      <c r="AS11" s="17">
        <v>0.26245186676281501</v>
      </c>
      <c r="AT11" s="17">
        <v>0.30306560540848398</v>
      </c>
      <c r="AU11" s="17"/>
      <c r="AV11" s="17">
        <v>0.45434859713876002</v>
      </c>
      <c r="AW11" s="17">
        <v>0.30967737429883901</v>
      </c>
      <c r="AX11" s="17">
        <v>0.34916675556849303</v>
      </c>
      <c r="AY11" s="17">
        <v>0.24203214780659801</v>
      </c>
      <c r="AZ11" s="17">
        <v>0.32524722566105502</v>
      </c>
      <c r="BA11" s="17">
        <v>0.25682488095655998</v>
      </c>
      <c r="BB11" s="17">
        <v>0.33488179798615503</v>
      </c>
      <c r="BC11" s="17">
        <v>0.29549130698945603</v>
      </c>
      <c r="BD11" s="17">
        <v>0.30699164245223698</v>
      </c>
      <c r="BE11" s="17">
        <v>0.29439964233995303</v>
      </c>
      <c r="BF11" s="17">
        <v>0.346846115958792</v>
      </c>
      <c r="BG11" s="17">
        <v>0.33331185890089798</v>
      </c>
      <c r="BH11" s="17">
        <v>0.25146620271952302</v>
      </c>
      <c r="BI11" s="17">
        <v>0.36973904139165198</v>
      </c>
      <c r="BJ11" s="17">
        <v>0.25666836427586898</v>
      </c>
      <c r="BK11" s="17">
        <v>0.28198163403725401</v>
      </c>
      <c r="BL11" s="17"/>
      <c r="BM11" s="17">
        <v>0.31160568341220302</v>
      </c>
      <c r="BN11" s="17">
        <v>0.26471212803440503</v>
      </c>
      <c r="BO11" s="17">
        <v>0.34583961270991798</v>
      </c>
      <c r="BP11" s="17">
        <v>0.30545028400934898</v>
      </c>
      <c r="BQ11" s="17">
        <v>0.28527981307128603</v>
      </c>
      <c r="BR11" s="17">
        <v>0.366464783603481</v>
      </c>
      <c r="BS11" s="17"/>
      <c r="BT11" s="17">
        <v>0.287519787811157</v>
      </c>
      <c r="BU11" s="17">
        <v>0.327028584125093</v>
      </c>
      <c r="BV11" s="17"/>
      <c r="BW11" s="17">
        <v>0.27980531891924698</v>
      </c>
      <c r="BX11" s="17">
        <v>0.30093591031786199</v>
      </c>
      <c r="BY11" s="17"/>
      <c r="BZ11" s="17">
        <v>0.29837935675337002</v>
      </c>
      <c r="CA11" s="17">
        <v>0.33911844939743202</v>
      </c>
      <c r="CB11" s="17">
        <v>0.26698926027855702</v>
      </c>
      <c r="CC11" s="17"/>
      <c r="CD11" s="17">
        <v>0.30082914914387199</v>
      </c>
      <c r="CE11" s="17">
        <v>0.282559618265047</v>
      </c>
      <c r="CF11" s="17">
        <v>0.268014831804189</v>
      </c>
      <c r="CG11" s="17"/>
      <c r="CH11" s="17">
        <v>0.30068008041606598</v>
      </c>
      <c r="CI11" s="17">
        <v>0.30011323476948898</v>
      </c>
      <c r="CJ11" s="17">
        <v>0.34658292571557398</v>
      </c>
      <c r="CK11" s="17"/>
      <c r="CL11" s="17">
        <v>0.23086733122643499</v>
      </c>
      <c r="CM11" s="17">
        <v>0.37457952386195398</v>
      </c>
      <c r="CN11" s="17"/>
      <c r="CO11" s="17">
        <v>0.27045501322537102</v>
      </c>
      <c r="CP11" s="17">
        <v>0.30348977093114099</v>
      </c>
      <c r="CQ11" s="17">
        <v>0.29119310419560701</v>
      </c>
      <c r="CR11" s="17">
        <v>0.332104274659695</v>
      </c>
    </row>
    <row r="12" spans="2:96" ht="45" x14ac:dyDescent="0.25">
      <c r="B12" s="18" t="s">
        <v>317</v>
      </c>
      <c r="C12" s="17">
        <v>0.120502377721249</v>
      </c>
      <c r="D12" s="17">
        <v>9.3709605848360897E-2</v>
      </c>
      <c r="E12" s="17">
        <v>0.14738486994580699</v>
      </c>
      <c r="F12" s="17"/>
      <c r="G12" s="17">
        <v>0.104835934337608</v>
      </c>
      <c r="H12" s="17">
        <v>0.12586099383037</v>
      </c>
      <c r="I12" s="17">
        <v>0.128556686707158</v>
      </c>
      <c r="J12" s="17">
        <v>9.2920249182078002E-2</v>
      </c>
      <c r="K12" s="17">
        <v>0.135603440525908</v>
      </c>
      <c r="L12" s="17">
        <v>0.132347600054676</v>
      </c>
      <c r="M12" s="17"/>
      <c r="N12" s="17">
        <v>7.3285941021630399E-2</v>
      </c>
      <c r="O12" s="17">
        <v>0.104860851820142</v>
      </c>
      <c r="P12" s="17">
        <v>0.165710899828484</v>
      </c>
      <c r="Q12" s="17">
        <v>0.149321094009537</v>
      </c>
      <c r="R12" s="17"/>
      <c r="S12" s="17">
        <v>0.139983101590162</v>
      </c>
      <c r="T12" s="17">
        <v>9.7260909574735696E-2</v>
      </c>
      <c r="U12" s="17">
        <v>0.106934419399228</v>
      </c>
      <c r="V12" s="17">
        <v>0.22166209923588601</v>
      </c>
      <c r="W12" s="17">
        <v>9.0196763361209895E-2</v>
      </c>
      <c r="X12" s="17">
        <v>8.35509922854972E-2</v>
      </c>
      <c r="Y12" s="17">
        <v>6.9831831649010495E-2</v>
      </c>
      <c r="Z12" s="17">
        <v>0.117579583085112</v>
      </c>
      <c r="AA12" s="17">
        <v>0.11702986006065599</v>
      </c>
      <c r="AB12" s="17">
        <v>0.131858491462053</v>
      </c>
      <c r="AC12" s="17">
        <v>0.111960706942255</v>
      </c>
      <c r="AD12" s="17">
        <v>0.17695408142125599</v>
      </c>
      <c r="AE12" s="17"/>
      <c r="AF12" s="17">
        <v>0.126935372858099</v>
      </c>
      <c r="AG12" s="17">
        <v>9.7064340216088299E-2</v>
      </c>
      <c r="AH12" s="17">
        <v>4.2387354250682602E-2</v>
      </c>
      <c r="AI12" s="17">
        <v>6.9965284850384196E-2</v>
      </c>
      <c r="AJ12" s="17">
        <v>0.201567557297259</v>
      </c>
      <c r="AK12" s="17"/>
      <c r="AL12" s="17">
        <v>0.125126026418618</v>
      </c>
      <c r="AM12" s="17">
        <v>0.101476518475414</v>
      </c>
      <c r="AN12" s="17">
        <v>7.8584356355642301E-2</v>
      </c>
      <c r="AO12" s="17"/>
      <c r="AP12" s="17">
        <v>0.14532287494113399</v>
      </c>
      <c r="AQ12" s="17">
        <v>0.118312863432605</v>
      </c>
      <c r="AR12" s="17">
        <v>0.109272899608714</v>
      </c>
      <c r="AS12" s="17">
        <v>9.1910029710990507E-2</v>
      </c>
      <c r="AT12" s="17">
        <v>3.4795638648175899E-2</v>
      </c>
      <c r="AU12" s="17"/>
      <c r="AV12" s="17">
        <v>0</v>
      </c>
      <c r="AW12" s="17">
        <v>0.17133383206114999</v>
      </c>
      <c r="AX12" s="17">
        <v>0.14664664865546201</v>
      </c>
      <c r="AY12" s="17">
        <v>0.15509001152010199</v>
      </c>
      <c r="AZ12" s="17">
        <v>0.167201583951057</v>
      </c>
      <c r="BA12" s="17">
        <v>0.147701761852118</v>
      </c>
      <c r="BB12" s="17">
        <v>0.12854376566856701</v>
      </c>
      <c r="BC12" s="17">
        <v>0.12732636907907</v>
      </c>
      <c r="BD12" s="17">
        <v>8.6051723872157204E-2</v>
      </c>
      <c r="BE12" s="17">
        <v>5.22784765591882E-2</v>
      </c>
      <c r="BF12" s="17">
        <v>8.1370964884341104E-2</v>
      </c>
      <c r="BG12" s="17">
        <v>3.4463610164300301E-2</v>
      </c>
      <c r="BH12" s="17">
        <v>8.76742313802268E-2</v>
      </c>
      <c r="BI12" s="17">
        <v>8.3517731274225807E-2</v>
      </c>
      <c r="BJ12" s="17">
        <v>8.6948204207627194E-2</v>
      </c>
      <c r="BK12" s="17">
        <v>8.5016443900750402E-2</v>
      </c>
      <c r="BL12" s="17"/>
      <c r="BM12" s="17">
        <v>0.12547033832867699</v>
      </c>
      <c r="BN12" s="17">
        <v>0.10791354030066801</v>
      </c>
      <c r="BO12" s="17">
        <v>0.13812957862431799</v>
      </c>
      <c r="BP12" s="17">
        <v>0.114324741526694</v>
      </c>
      <c r="BQ12" s="17">
        <v>0.131245189320642</v>
      </c>
      <c r="BR12" s="17">
        <v>0.123783179866179</v>
      </c>
      <c r="BS12" s="17"/>
      <c r="BT12" s="17">
        <v>0.10995254265023</v>
      </c>
      <c r="BU12" s="17">
        <v>0.13638853290066799</v>
      </c>
      <c r="BV12" s="17"/>
      <c r="BW12" s="17">
        <v>9.2885987965920597E-2</v>
      </c>
      <c r="BX12" s="17">
        <v>0.104180513303575</v>
      </c>
      <c r="BY12" s="17"/>
      <c r="BZ12" s="17">
        <v>0.119743954750889</v>
      </c>
      <c r="CA12" s="17">
        <v>0.130355130210874</v>
      </c>
      <c r="CB12" s="17">
        <v>7.7691402403251106E-2</v>
      </c>
      <c r="CC12" s="17"/>
      <c r="CD12" s="17">
        <v>9.2305387708340694E-2</v>
      </c>
      <c r="CE12" s="17">
        <v>0.22926128649576599</v>
      </c>
      <c r="CF12" s="17">
        <v>0.21650551928848</v>
      </c>
      <c r="CG12" s="17"/>
      <c r="CH12" s="17">
        <v>9.6473106539308295E-2</v>
      </c>
      <c r="CI12" s="17">
        <v>0.231182176224384</v>
      </c>
      <c r="CJ12" s="17">
        <v>0.19876322441070901</v>
      </c>
      <c r="CK12" s="17"/>
      <c r="CL12" s="17">
        <v>4.1331738365111302E-2</v>
      </c>
      <c r="CM12" s="17">
        <v>0.20395933019891699</v>
      </c>
      <c r="CN12" s="17"/>
      <c r="CO12" s="17">
        <v>0.12938857095056899</v>
      </c>
      <c r="CP12" s="17">
        <v>9.6572109023478597E-2</v>
      </c>
      <c r="CQ12" s="17">
        <v>0.123466694478475</v>
      </c>
      <c r="CR12" s="17">
        <v>0.15724887640302701</v>
      </c>
    </row>
    <row r="13" spans="2:96" x14ac:dyDescent="0.25">
      <c r="B13" s="18" t="s">
        <v>175</v>
      </c>
      <c r="C13" s="19">
        <v>1.4099820638992899E-2</v>
      </c>
      <c r="D13" s="19">
        <v>1.6313788898191999E-2</v>
      </c>
      <c r="E13" s="19">
        <v>1.0921106897614E-2</v>
      </c>
      <c r="F13" s="19"/>
      <c r="G13" s="19">
        <v>1.44064654327239E-2</v>
      </c>
      <c r="H13" s="19">
        <v>1.4106571253148801E-2</v>
      </c>
      <c r="I13" s="19">
        <v>2.50016316366641E-2</v>
      </c>
      <c r="J13" s="19">
        <v>1.24057750573076E-2</v>
      </c>
      <c r="K13" s="19">
        <v>2.0335040376694102E-2</v>
      </c>
      <c r="L13" s="19">
        <v>2.2064849853380502E-3</v>
      </c>
      <c r="M13" s="19"/>
      <c r="N13" s="19">
        <v>6.0019261588872899E-3</v>
      </c>
      <c r="O13" s="19">
        <v>9.5681555726212907E-3</v>
      </c>
      <c r="P13" s="19">
        <v>2.7684334225832399E-2</v>
      </c>
      <c r="Q13" s="19">
        <v>1.5774399429496301E-2</v>
      </c>
      <c r="R13" s="19"/>
      <c r="S13" s="19">
        <v>1.72319300715374E-2</v>
      </c>
      <c r="T13" s="19">
        <v>9.7869739536266698E-3</v>
      </c>
      <c r="U13" s="19">
        <v>1.30425507660818E-2</v>
      </c>
      <c r="V13" s="19">
        <v>6.0887117997295301E-3</v>
      </c>
      <c r="W13" s="19">
        <v>2.1908212292572501E-2</v>
      </c>
      <c r="X13" s="19">
        <v>1.2487409780045099E-2</v>
      </c>
      <c r="Y13" s="19">
        <v>3.3737282047835902E-2</v>
      </c>
      <c r="Z13" s="19">
        <v>0</v>
      </c>
      <c r="AA13" s="19">
        <v>1.2776430271826201E-2</v>
      </c>
      <c r="AB13" s="19">
        <v>2.29033060992812E-2</v>
      </c>
      <c r="AC13" s="19">
        <v>0</v>
      </c>
      <c r="AD13" s="19">
        <v>0</v>
      </c>
      <c r="AE13" s="19"/>
      <c r="AF13" s="19">
        <v>1.2649411466238001E-2</v>
      </c>
      <c r="AG13" s="19">
        <v>1.41527533813841E-2</v>
      </c>
      <c r="AH13" s="19">
        <v>0</v>
      </c>
      <c r="AI13" s="19">
        <v>0</v>
      </c>
      <c r="AJ13" s="19">
        <v>1.5827073317501598E-2</v>
      </c>
      <c r="AK13" s="19"/>
      <c r="AL13" s="19">
        <v>1.2663270658051701E-2</v>
      </c>
      <c r="AM13" s="19">
        <v>1.3434483007706799E-2</v>
      </c>
      <c r="AN13" s="19">
        <v>9.4586617504257807E-3</v>
      </c>
      <c r="AO13" s="19"/>
      <c r="AP13" s="19">
        <v>1.05764734474768E-2</v>
      </c>
      <c r="AQ13" s="19">
        <v>2.289333826968E-2</v>
      </c>
      <c r="AR13" s="19">
        <v>9.5107982991721202E-3</v>
      </c>
      <c r="AS13" s="19">
        <v>4.9383469422583197E-3</v>
      </c>
      <c r="AT13" s="19">
        <v>0</v>
      </c>
      <c r="AU13" s="19"/>
      <c r="AV13" s="19">
        <v>0.32994391202523898</v>
      </c>
      <c r="AW13" s="19">
        <v>2.5640344220511899E-2</v>
      </c>
      <c r="AX13" s="19">
        <v>0</v>
      </c>
      <c r="AY13" s="19">
        <v>9.20846581218248E-3</v>
      </c>
      <c r="AZ13" s="19">
        <v>1.1033303604222999E-2</v>
      </c>
      <c r="BA13" s="19">
        <v>2.6536295021812401E-2</v>
      </c>
      <c r="BB13" s="19">
        <v>1.35622692248998E-2</v>
      </c>
      <c r="BC13" s="19">
        <v>6.9420233521115702E-3</v>
      </c>
      <c r="BD13" s="19">
        <v>1.54869217648588E-2</v>
      </c>
      <c r="BE13" s="19">
        <v>1.9498174194165101E-2</v>
      </c>
      <c r="BF13" s="19">
        <v>7.2303839911157502E-3</v>
      </c>
      <c r="BG13" s="19">
        <v>0</v>
      </c>
      <c r="BH13" s="19">
        <v>1.16175146985503E-2</v>
      </c>
      <c r="BI13" s="19">
        <v>1.9175965034947201E-2</v>
      </c>
      <c r="BJ13" s="19">
        <v>2.8072993607983099E-2</v>
      </c>
      <c r="BK13" s="19">
        <v>0</v>
      </c>
      <c r="BL13" s="19"/>
      <c r="BM13" s="19">
        <v>9.3329461834325E-3</v>
      </c>
      <c r="BN13" s="19">
        <v>1.57670813063354E-2</v>
      </c>
      <c r="BO13" s="19">
        <v>1.8023831450097401E-2</v>
      </c>
      <c r="BP13" s="19">
        <v>1.5758808964930301E-2</v>
      </c>
      <c r="BQ13" s="19">
        <v>5.0487978483496499E-3</v>
      </c>
      <c r="BR13" s="19">
        <v>2.5222634674671202E-2</v>
      </c>
      <c r="BS13" s="19"/>
      <c r="BT13" s="19">
        <v>9.8431182962334905E-3</v>
      </c>
      <c r="BU13" s="19">
        <v>1.6838501039116702E-2</v>
      </c>
      <c r="BV13" s="19"/>
      <c r="BW13" s="19">
        <v>8.5274337354980002E-3</v>
      </c>
      <c r="BX13" s="19">
        <v>1.0138025551943E-2</v>
      </c>
      <c r="BY13" s="19"/>
      <c r="BZ13" s="19">
        <v>1.29867159637557E-2</v>
      </c>
      <c r="CA13" s="19">
        <v>1.7543780457388101E-2</v>
      </c>
      <c r="CB13" s="19">
        <v>1.19433574237828E-2</v>
      </c>
      <c r="CC13" s="19"/>
      <c r="CD13" s="19">
        <v>9.6587786573867698E-3</v>
      </c>
      <c r="CE13" s="19">
        <v>1.1632616141983E-2</v>
      </c>
      <c r="CF13" s="19">
        <v>2.77658415717092E-2</v>
      </c>
      <c r="CG13" s="19"/>
      <c r="CH13" s="19">
        <v>8.9791826920633793E-3</v>
      </c>
      <c r="CI13" s="19">
        <v>1.5345101449528799E-2</v>
      </c>
      <c r="CJ13" s="19">
        <v>2.4695933864302001E-2</v>
      </c>
      <c r="CK13" s="19"/>
      <c r="CL13" s="19">
        <v>1.9051146111147799E-3</v>
      </c>
      <c r="CM13" s="19">
        <v>1.6866883655387001E-2</v>
      </c>
      <c r="CN13" s="19"/>
      <c r="CO13" s="19">
        <v>6.2090944590767298E-3</v>
      </c>
      <c r="CP13" s="19">
        <v>1.42772357120938E-2</v>
      </c>
      <c r="CQ13" s="19">
        <v>1.09599593666113E-2</v>
      </c>
      <c r="CR13" s="19">
        <v>2.2727165621123799E-2</v>
      </c>
    </row>
    <row r="14" spans="2:96" x14ac:dyDescent="0.25">
      <c r="B14" s="16"/>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CR23"/>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319</v>
      </c>
      <c r="C9" s="17">
        <v>2.4181970914978299E-2</v>
      </c>
      <c r="D9" s="17">
        <v>2.9332133819906001E-2</v>
      </c>
      <c r="E9" s="17">
        <v>1.92696756606382E-2</v>
      </c>
      <c r="F9" s="17"/>
      <c r="G9" s="17">
        <v>4.8946520491037399E-2</v>
      </c>
      <c r="H9" s="17">
        <v>2.72160216555501E-2</v>
      </c>
      <c r="I9" s="17">
        <v>1.84396409253899E-2</v>
      </c>
      <c r="J9" s="17">
        <v>1.55512689365385E-2</v>
      </c>
      <c r="K9" s="17">
        <v>1.8167361397432899E-2</v>
      </c>
      <c r="L9" s="17">
        <v>2.09626654568595E-2</v>
      </c>
      <c r="M9" s="17"/>
      <c r="N9" s="17">
        <v>3.1263243262443202E-2</v>
      </c>
      <c r="O9" s="17">
        <v>1.9759223389498998E-2</v>
      </c>
      <c r="P9" s="17">
        <v>1.41352600021877E-2</v>
      </c>
      <c r="Q9" s="17">
        <v>3.0222946731566201E-2</v>
      </c>
      <c r="R9" s="17"/>
      <c r="S9" s="17">
        <v>1.8155577404844501E-2</v>
      </c>
      <c r="T9" s="17">
        <v>1.6170227001679E-2</v>
      </c>
      <c r="U9" s="17">
        <v>2.5309074585439299E-2</v>
      </c>
      <c r="V9" s="17">
        <v>2.3673046435316401E-2</v>
      </c>
      <c r="W9" s="17">
        <v>1.7081616669795002E-2</v>
      </c>
      <c r="X9" s="17">
        <v>1.3169506595039101E-2</v>
      </c>
      <c r="Y9" s="17">
        <v>3.1967638616121001E-2</v>
      </c>
      <c r="Z9" s="17">
        <v>4.7796820167914797E-2</v>
      </c>
      <c r="AA9" s="17">
        <v>2.08219563795169E-2</v>
      </c>
      <c r="AB9" s="17">
        <v>1.7095595603850398E-2</v>
      </c>
      <c r="AC9" s="17">
        <v>3.19184046709685E-2</v>
      </c>
      <c r="AD9" s="17">
        <v>0.10372700388150401</v>
      </c>
      <c r="AE9" s="17"/>
      <c r="AF9" s="17">
        <v>2.9407554653623699E-2</v>
      </c>
      <c r="AG9" s="17">
        <v>2.4433873355688598E-2</v>
      </c>
      <c r="AH9" s="17">
        <v>1.0664684535650001E-2</v>
      </c>
      <c r="AI9" s="17">
        <v>7.5027351988443805E-2</v>
      </c>
      <c r="AJ9" s="17">
        <v>4.3901575520423003E-3</v>
      </c>
      <c r="AK9" s="17"/>
      <c r="AL9" s="17">
        <v>3.8201798087954902E-2</v>
      </c>
      <c r="AM9" s="17">
        <v>2.6399093692430001E-2</v>
      </c>
      <c r="AN9" s="17">
        <v>2.93923471202031E-2</v>
      </c>
      <c r="AO9" s="17"/>
      <c r="AP9" s="17">
        <v>1.9930468792559601E-2</v>
      </c>
      <c r="AQ9" s="17">
        <v>2.31435401657747E-2</v>
      </c>
      <c r="AR9" s="17">
        <v>3.66158768237759E-2</v>
      </c>
      <c r="AS9" s="17">
        <v>1.84401424322298E-2</v>
      </c>
      <c r="AT9" s="17">
        <v>6.20815661040931E-2</v>
      </c>
      <c r="AU9" s="17"/>
      <c r="AV9" s="17">
        <v>0</v>
      </c>
      <c r="AW9" s="17">
        <v>2.8973408950329599E-2</v>
      </c>
      <c r="AX9" s="17">
        <v>1.5020646628870401E-2</v>
      </c>
      <c r="AY9" s="17">
        <v>2.6868985835343799E-2</v>
      </c>
      <c r="AZ9" s="17">
        <v>2.4533487178641199E-2</v>
      </c>
      <c r="BA9" s="17">
        <v>1.10795927954881E-2</v>
      </c>
      <c r="BB9" s="17">
        <v>3.7193526113025101E-2</v>
      </c>
      <c r="BC9" s="17">
        <v>2.2108588739043599E-2</v>
      </c>
      <c r="BD9" s="17">
        <v>1.2536371165318701E-2</v>
      </c>
      <c r="BE9" s="17">
        <v>9.2797961925397791E-3</v>
      </c>
      <c r="BF9" s="17">
        <v>1.79163351370887E-2</v>
      </c>
      <c r="BG9" s="17">
        <v>5.52720482944484E-2</v>
      </c>
      <c r="BH9" s="17">
        <v>2.7215895873232601E-2</v>
      </c>
      <c r="BI9" s="17">
        <v>7.80691273301964E-2</v>
      </c>
      <c r="BJ9" s="17">
        <v>2.4547230058642601E-2</v>
      </c>
      <c r="BK9" s="17">
        <v>3.88380250271914E-2</v>
      </c>
      <c r="BL9" s="17"/>
      <c r="BM9" s="17">
        <v>3.1873281630768503E-2</v>
      </c>
      <c r="BN9" s="17">
        <v>3.04452644358136E-2</v>
      </c>
      <c r="BO9" s="17">
        <v>2.2707715092996E-2</v>
      </c>
      <c r="BP9" s="17">
        <v>1.64111749196755E-2</v>
      </c>
      <c r="BQ9" s="17">
        <v>1.46581510794797E-2</v>
      </c>
      <c r="BR9" s="17">
        <v>9.2985593425052599E-3</v>
      </c>
      <c r="BS9" s="17"/>
      <c r="BT9" s="17">
        <v>2.8513435640925899E-2</v>
      </c>
      <c r="BU9" s="17">
        <v>1.69476461849658E-2</v>
      </c>
      <c r="BV9" s="17"/>
      <c r="BW9" s="17">
        <v>2.7739123652000802E-2</v>
      </c>
      <c r="BX9" s="17">
        <v>2.1616851400921001E-2</v>
      </c>
      <c r="BY9" s="17"/>
      <c r="BZ9" s="17">
        <v>2.0545459604382501E-2</v>
      </c>
      <c r="CA9" s="17">
        <v>2.0638855694213702E-2</v>
      </c>
      <c r="CB9" s="17">
        <v>0.10215952970903699</v>
      </c>
      <c r="CC9" s="17"/>
      <c r="CD9" s="17">
        <v>2.6947919376719399E-2</v>
      </c>
      <c r="CE9" s="17">
        <v>1.9914595773184701E-2</v>
      </c>
      <c r="CF9" s="17">
        <v>1.10398005285489E-2</v>
      </c>
      <c r="CG9" s="17"/>
      <c r="CH9" s="17">
        <v>1.99519416788408E-2</v>
      </c>
      <c r="CI9" s="17">
        <v>2.2384467807493199E-2</v>
      </c>
      <c r="CJ9" s="17">
        <v>2.6445849976412299E-2</v>
      </c>
      <c r="CK9" s="17"/>
      <c r="CL9" s="17">
        <v>3.34437140697669E-2</v>
      </c>
      <c r="CM9" s="17">
        <v>1.4366346245388E-2</v>
      </c>
      <c r="CN9" s="17"/>
      <c r="CO9" s="17">
        <v>5.9008098556927999E-2</v>
      </c>
      <c r="CP9" s="17">
        <v>2.28323940106296E-2</v>
      </c>
      <c r="CQ9" s="17">
        <v>2.15665332560123E-2</v>
      </c>
      <c r="CR9" s="17">
        <v>1.9138027749598101E-2</v>
      </c>
    </row>
    <row r="10" spans="2:96" x14ac:dyDescent="0.25">
      <c r="B10" s="18" t="s">
        <v>320</v>
      </c>
      <c r="C10" s="17">
        <v>0.105337236603081</v>
      </c>
      <c r="D10" s="17">
        <v>0.114723165039332</v>
      </c>
      <c r="E10" s="17">
        <v>9.6714939185031101E-2</v>
      </c>
      <c r="F10" s="17"/>
      <c r="G10" s="17">
        <v>0.146981809829272</v>
      </c>
      <c r="H10" s="17">
        <v>0.11010702550122101</v>
      </c>
      <c r="I10" s="17">
        <v>7.7332321335134901E-2</v>
      </c>
      <c r="J10" s="17">
        <v>0.12670472146923401</v>
      </c>
      <c r="K10" s="17">
        <v>8.35293793830887E-2</v>
      </c>
      <c r="L10" s="17">
        <v>9.3720710443854299E-2</v>
      </c>
      <c r="M10" s="17"/>
      <c r="N10" s="17">
        <v>0.111564949176644</v>
      </c>
      <c r="O10" s="17">
        <v>9.0338843099472294E-2</v>
      </c>
      <c r="P10" s="17">
        <v>0.12866926047223701</v>
      </c>
      <c r="Q10" s="17">
        <v>9.4878629362891001E-2</v>
      </c>
      <c r="R10" s="17"/>
      <c r="S10" s="17">
        <v>0.117172581045786</v>
      </c>
      <c r="T10" s="17">
        <v>0.12674626671678199</v>
      </c>
      <c r="U10" s="17">
        <v>0.11846856074764001</v>
      </c>
      <c r="V10" s="17">
        <v>9.9632988786055296E-2</v>
      </c>
      <c r="W10" s="17">
        <v>0.15358736638020901</v>
      </c>
      <c r="X10" s="17">
        <v>8.2504261783185304E-2</v>
      </c>
      <c r="Y10" s="17">
        <v>9.6894211999896104E-2</v>
      </c>
      <c r="Z10" s="17">
        <v>2.5244298205150201E-2</v>
      </c>
      <c r="AA10" s="17">
        <v>0.112238258346093</v>
      </c>
      <c r="AB10" s="17">
        <v>9.7288727424569399E-2</v>
      </c>
      <c r="AC10" s="17">
        <v>7.9483264044329802E-2</v>
      </c>
      <c r="AD10" s="17">
        <v>6.6273460089552594E-2</v>
      </c>
      <c r="AE10" s="17"/>
      <c r="AF10" s="17">
        <v>0.11732037745087601</v>
      </c>
      <c r="AG10" s="17">
        <v>0.12909021633396101</v>
      </c>
      <c r="AH10" s="17">
        <v>7.7418240987057796E-2</v>
      </c>
      <c r="AI10" s="17">
        <v>6.8297883003772694E-2</v>
      </c>
      <c r="AJ10" s="17">
        <v>5.1536879938156303E-2</v>
      </c>
      <c r="AK10" s="17"/>
      <c r="AL10" s="17">
        <v>0.11199103624469001</v>
      </c>
      <c r="AM10" s="17">
        <v>0.118349895522427</v>
      </c>
      <c r="AN10" s="17">
        <v>8.8335869720473498E-2</v>
      </c>
      <c r="AO10" s="17"/>
      <c r="AP10" s="17">
        <v>8.7500864623774405E-2</v>
      </c>
      <c r="AQ10" s="17">
        <v>9.1052466299972795E-2</v>
      </c>
      <c r="AR10" s="17">
        <v>0.11363029322528501</v>
      </c>
      <c r="AS10" s="17">
        <v>0.13602017991488799</v>
      </c>
      <c r="AT10" s="17">
        <v>0.202680233817427</v>
      </c>
      <c r="AU10" s="17"/>
      <c r="AV10" s="17">
        <v>0</v>
      </c>
      <c r="AW10" s="17">
        <v>0.111538683145175</v>
      </c>
      <c r="AX10" s="17">
        <v>0.117095182880692</v>
      </c>
      <c r="AY10" s="17">
        <v>0.10180867045431199</v>
      </c>
      <c r="AZ10" s="17">
        <v>0.12852752028585099</v>
      </c>
      <c r="BA10" s="17">
        <v>9.8352311897241002E-2</v>
      </c>
      <c r="BB10" s="17">
        <v>0.103663178289236</v>
      </c>
      <c r="BC10" s="17">
        <v>0.10659557568437</v>
      </c>
      <c r="BD10" s="17">
        <v>7.6705458532235593E-2</v>
      </c>
      <c r="BE10" s="17">
        <v>7.7731294192263406E-2</v>
      </c>
      <c r="BF10" s="17">
        <v>0.10437440183812199</v>
      </c>
      <c r="BG10" s="17">
        <v>0.1257820357337</v>
      </c>
      <c r="BH10" s="17">
        <v>0.124773531615715</v>
      </c>
      <c r="BI10" s="17">
        <v>0.117456829888287</v>
      </c>
      <c r="BJ10" s="17">
        <v>6.0127110422083699E-2</v>
      </c>
      <c r="BK10" s="17">
        <v>0.13670548671640401</v>
      </c>
      <c r="BL10" s="17"/>
      <c r="BM10" s="17">
        <v>0.12543470741739099</v>
      </c>
      <c r="BN10" s="17">
        <v>0.100652196606002</v>
      </c>
      <c r="BO10" s="17">
        <v>0.129961530989186</v>
      </c>
      <c r="BP10" s="17">
        <v>9.0272898600024604E-2</v>
      </c>
      <c r="BQ10" s="17">
        <v>0.102215197981227</v>
      </c>
      <c r="BR10" s="17">
        <v>4.62163123847966E-2</v>
      </c>
      <c r="BS10" s="17"/>
      <c r="BT10" s="17">
        <v>0.107659223253219</v>
      </c>
      <c r="BU10" s="17">
        <v>0.101048350691349</v>
      </c>
      <c r="BV10" s="17"/>
      <c r="BW10" s="17">
        <v>0.11520575505411899</v>
      </c>
      <c r="BX10" s="17">
        <v>0.103051649964102</v>
      </c>
      <c r="BY10" s="17"/>
      <c r="BZ10" s="17">
        <v>9.6385195006073995E-2</v>
      </c>
      <c r="CA10" s="17">
        <v>0.12738392206583199</v>
      </c>
      <c r="CB10" s="17">
        <v>0.204806359070835</v>
      </c>
      <c r="CC10" s="17"/>
      <c r="CD10" s="17">
        <v>0.102197288948527</v>
      </c>
      <c r="CE10" s="17">
        <v>8.4106259405533304E-2</v>
      </c>
      <c r="CF10" s="17">
        <v>0.12249660914445699</v>
      </c>
      <c r="CG10" s="17"/>
      <c r="CH10" s="17">
        <v>0.10529610418059</v>
      </c>
      <c r="CI10" s="17">
        <v>7.7468797433191197E-2</v>
      </c>
      <c r="CJ10" s="17">
        <v>0.100172715522599</v>
      </c>
      <c r="CK10" s="17"/>
      <c r="CL10" s="17">
        <v>0.143656915303149</v>
      </c>
      <c r="CM10" s="17">
        <v>6.8015640477025296E-2</v>
      </c>
      <c r="CN10" s="17"/>
      <c r="CO10" s="17">
        <v>0.12951341954456599</v>
      </c>
      <c r="CP10" s="17">
        <v>0.113491451494701</v>
      </c>
      <c r="CQ10" s="17">
        <v>8.9927213153430899E-2</v>
      </c>
      <c r="CR10" s="17">
        <v>0.110827588428378</v>
      </c>
    </row>
    <row r="11" spans="2:96" x14ac:dyDescent="0.25">
      <c r="B11" s="18" t="s">
        <v>321</v>
      </c>
      <c r="C11" s="17">
        <v>0.19796141292233599</v>
      </c>
      <c r="D11" s="17">
        <v>0.21495941817905401</v>
      </c>
      <c r="E11" s="17">
        <v>0.179247180300111</v>
      </c>
      <c r="F11" s="17"/>
      <c r="G11" s="17">
        <v>0.29043060250618802</v>
      </c>
      <c r="H11" s="17">
        <v>0.20821578733872201</v>
      </c>
      <c r="I11" s="17">
        <v>0.17658691656715</v>
      </c>
      <c r="J11" s="17">
        <v>0.163795361222455</v>
      </c>
      <c r="K11" s="17">
        <v>0.19276117623528999</v>
      </c>
      <c r="L11" s="17">
        <v>0.176734651037387</v>
      </c>
      <c r="M11" s="17"/>
      <c r="N11" s="17">
        <v>0.20521507082939699</v>
      </c>
      <c r="O11" s="17">
        <v>0.192820689712809</v>
      </c>
      <c r="P11" s="17">
        <v>0.20335670204966499</v>
      </c>
      <c r="Q11" s="17">
        <v>0.18606894337256599</v>
      </c>
      <c r="R11" s="17"/>
      <c r="S11" s="17">
        <v>0.195844999768159</v>
      </c>
      <c r="T11" s="17">
        <v>0.21548804969246099</v>
      </c>
      <c r="U11" s="17">
        <v>0.176828958718799</v>
      </c>
      <c r="V11" s="17">
        <v>0.17855292171169199</v>
      </c>
      <c r="W11" s="17">
        <v>0.17758162701298799</v>
      </c>
      <c r="X11" s="17">
        <v>0.21888954261132301</v>
      </c>
      <c r="Y11" s="17">
        <v>0.16065336322955401</v>
      </c>
      <c r="Z11" s="17">
        <v>0.198422059193855</v>
      </c>
      <c r="AA11" s="17">
        <v>0.21784553421631001</v>
      </c>
      <c r="AB11" s="17">
        <v>0.19496342242666301</v>
      </c>
      <c r="AC11" s="17">
        <v>0.21494847239922499</v>
      </c>
      <c r="AD11" s="17">
        <v>0.23777315653375</v>
      </c>
      <c r="AE11" s="17"/>
      <c r="AF11" s="17">
        <v>0.18239604421834599</v>
      </c>
      <c r="AG11" s="17">
        <v>0.21988761469632001</v>
      </c>
      <c r="AH11" s="17">
        <v>0.23426931662248901</v>
      </c>
      <c r="AI11" s="17">
        <v>0.27168239523968601</v>
      </c>
      <c r="AJ11" s="17">
        <v>0.15986745130539501</v>
      </c>
      <c r="AK11" s="17"/>
      <c r="AL11" s="17">
        <v>0.16655732731877301</v>
      </c>
      <c r="AM11" s="17">
        <v>0.20919350129992001</v>
      </c>
      <c r="AN11" s="17">
        <v>0.208092805971094</v>
      </c>
      <c r="AO11" s="17"/>
      <c r="AP11" s="17">
        <v>0.18713764964808799</v>
      </c>
      <c r="AQ11" s="17">
        <v>0.18214264949279299</v>
      </c>
      <c r="AR11" s="17">
        <v>0.21827531027464001</v>
      </c>
      <c r="AS11" s="17">
        <v>0.273966765060079</v>
      </c>
      <c r="AT11" s="17">
        <v>0.128533657517099</v>
      </c>
      <c r="AU11" s="17"/>
      <c r="AV11" s="17">
        <v>0</v>
      </c>
      <c r="AW11" s="17">
        <v>0.19012678359582999</v>
      </c>
      <c r="AX11" s="17">
        <v>0.20942659074280501</v>
      </c>
      <c r="AY11" s="17">
        <v>0.19610180950131101</v>
      </c>
      <c r="AZ11" s="17">
        <v>0.18124342532510901</v>
      </c>
      <c r="BA11" s="17">
        <v>0.19305963627478701</v>
      </c>
      <c r="BB11" s="17">
        <v>0.18679107392476499</v>
      </c>
      <c r="BC11" s="17">
        <v>0.16582019799817599</v>
      </c>
      <c r="BD11" s="17">
        <v>0.19094114280101501</v>
      </c>
      <c r="BE11" s="17">
        <v>0.228547786648017</v>
      </c>
      <c r="BF11" s="17">
        <v>0.21855317313897901</v>
      </c>
      <c r="BG11" s="17">
        <v>0.17524781009996099</v>
      </c>
      <c r="BH11" s="17">
        <v>0.24175764405230499</v>
      </c>
      <c r="BI11" s="17">
        <v>0.17353761459261399</v>
      </c>
      <c r="BJ11" s="17">
        <v>0.206013580096814</v>
      </c>
      <c r="BK11" s="17">
        <v>0.34348962411964901</v>
      </c>
      <c r="BL11" s="17"/>
      <c r="BM11" s="17">
        <v>0.20515502205889299</v>
      </c>
      <c r="BN11" s="17">
        <v>0.188259590355845</v>
      </c>
      <c r="BO11" s="17">
        <v>0.20925432991692799</v>
      </c>
      <c r="BP11" s="17">
        <v>0.21051148810908801</v>
      </c>
      <c r="BQ11" s="17">
        <v>0.201969781524548</v>
      </c>
      <c r="BR11" s="17">
        <v>0.14005536929425699</v>
      </c>
      <c r="BS11" s="17"/>
      <c r="BT11" s="17">
        <v>0.21679194974784499</v>
      </c>
      <c r="BU11" s="17">
        <v>0.17043050700220699</v>
      </c>
      <c r="BV11" s="17"/>
      <c r="BW11" s="17">
        <v>0.214201989318894</v>
      </c>
      <c r="BX11" s="17">
        <v>0.20867930775649199</v>
      </c>
      <c r="BY11" s="17"/>
      <c r="BZ11" s="17">
        <v>0.199722338737441</v>
      </c>
      <c r="CA11" s="17">
        <v>0.18499646114896301</v>
      </c>
      <c r="CB11" s="17">
        <v>0.161642726936715</v>
      </c>
      <c r="CC11" s="17"/>
      <c r="CD11" s="17">
        <v>0.204605221149322</v>
      </c>
      <c r="CE11" s="17">
        <v>0.17820489582202201</v>
      </c>
      <c r="CF11" s="17">
        <v>0.169253370187711</v>
      </c>
      <c r="CG11" s="17"/>
      <c r="CH11" s="17">
        <v>0.19715841463849901</v>
      </c>
      <c r="CI11" s="17">
        <v>0.199428837400588</v>
      </c>
      <c r="CJ11" s="17">
        <v>0.192288062817493</v>
      </c>
      <c r="CK11" s="17"/>
      <c r="CL11" s="17">
        <v>0.24990862926405499</v>
      </c>
      <c r="CM11" s="17">
        <v>0.14529232814368601</v>
      </c>
      <c r="CN11" s="17"/>
      <c r="CO11" s="17">
        <v>0.243340270277148</v>
      </c>
      <c r="CP11" s="17">
        <v>0.208300251746628</v>
      </c>
      <c r="CQ11" s="17">
        <v>0.18932382191269101</v>
      </c>
      <c r="CR11" s="17">
        <v>0.178411747598755</v>
      </c>
    </row>
    <row r="12" spans="2:96" x14ac:dyDescent="0.25">
      <c r="B12" s="18" t="s">
        <v>322</v>
      </c>
      <c r="C12" s="17">
        <v>0.150967223779714</v>
      </c>
      <c r="D12" s="17">
        <v>0.163317307264503</v>
      </c>
      <c r="E12" s="17">
        <v>0.138525071637635</v>
      </c>
      <c r="F12" s="17"/>
      <c r="G12" s="17">
        <v>0.194081498882924</v>
      </c>
      <c r="H12" s="17">
        <v>0.162691102092442</v>
      </c>
      <c r="I12" s="17">
        <v>0.15101103560255399</v>
      </c>
      <c r="J12" s="17">
        <v>0.13996900447645999</v>
      </c>
      <c r="K12" s="17">
        <v>0.14814417221940701</v>
      </c>
      <c r="L12" s="17">
        <v>0.12349592828339</v>
      </c>
      <c r="M12" s="17"/>
      <c r="N12" s="17">
        <v>0.17174264661295899</v>
      </c>
      <c r="O12" s="17">
        <v>0.16665096931979401</v>
      </c>
      <c r="P12" s="17">
        <v>0.12731430783398501</v>
      </c>
      <c r="Q12" s="17">
        <v>0.13466763114299199</v>
      </c>
      <c r="R12" s="17"/>
      <c r="S12" s="17">
        <v>0.19919916719865399</v>
      </c>
      <c r="T12" s="17">
        <v>0.15361871433895599</v>
      </c>
      <c r="U12" s="17">
        <v>0.156030389067942</v>
      </c>
      <c r="V12" s="17">
        <v>0.108579641752196</v>
      </c>
      <c r="W12" s="17">
        <v>0.16031319013626499</v>
      </c>
      <c r="X12" s="17">
        <v>0.121913519214364</v>
      </c>
      <c r="Y12" s="17">
        <v>0.16425821016053199</v>
      </c>
      <c r="Z12" s="17">
        <v>0.25020394151395697</v>
      </c>
      <c r="AA12" s="17">
        <v>0.12563098412903001</v>
      </c>
      <c r="AB12" s="17">
        <v>0.119797138346005</v>
      </c>
      <c r="AC12" s="17">
        <v>0.12769480290670501</v>
      </c>
      <c r="AD12" s="17">
        <v>0.151511038865704</v>
      </c>
      <c r="AE12" s="17"/>
      <c r="AF12" s="17">
        <v>0.133373344826581</v>
      </c>
      <c r="AG12" s="17">
        <v>0.18134713240706801</v>
      </c>
      <c r="AH12" s="17">
        <v>0.16287417815764299</v>
      </c>
      <c r="AI12" s="17">
        <v>0.21257351287634799</v>
      </c>
      <c r="AJ12" s="17">
        <v>9.96591426648889E-2</v>
      </c>
      <c r="AK12" s="17"/>
      <c r="AL12" s="17">
        <v>0.143224491768004</v>
      </c>
      <c r="AM12" s="17">
        <v>0.17194698241001999</v>
      </c>
      <c r="AN12" s="17">
        <v>0.179273555502062</v>
      </c>
      <c r="AO12" s="17"/>
      <c r="AP12" s="17">
        <v>0.144170091990317</v>
      </c>
      <c r="AQ12" s="17">
        <v>0.13305462333839499</v>
      </c>
      <c r="AR12" s="17">
        <v>0.1600237786456</v>
      </c>
      <c r="AS12" s="17">
        <v>0.18067520155735201</v>
      </c>
      <c r="AT12" s="17">
        <v>0.17113132651849999</v>
      </c>
      <c r="AU12" s="17"/>
      <c r="AV12" s="17">
        <v>0</v>
      </c>
      <c r="AW12" s="17">
        <v>0.17427671857216501</v>
      </c>
      <c r="AX12" s="17">
        <v>0.100999348768515</v>
      </c>
      <c r="AY12" s="17">
        <v>0.144917636544455</v>
      </c>
      <c r="AZ12" s="17">
        <v>0.136812539176419</v>
      </c>
      <c r="BA12" s="17">
        <v>0.14876334418942699</v>
      </c>
      <c r="BB12" s="17">
        <v>0.14139774130069499</v>
      </c>
      <c r="BC12" s="17">
        <v>0.14870432696687799</v>
      </c>
      <c r="BD12" s="17">
        <v>0.24875952262411899</v>
      </c>
      <c r="BE12" s="17">
        <v>0.16026173540164201</v>
      </c>
      <c r="BF12" s="17">
        <v>0.16340101937709101</v>
      </c>
      <c r="BG12" s="17">
        <v>0.14208944384901101</v>
      </c>
      <c r="BH12" s="17">
        <v>0.14355649462248801</v>
      </c>
      <c r="BI12" s="17">
        <v>0.12501828273611501</v>
      </c>
      <c r="BJ12" s="17">
        <v>0.157820373563412</v>
      </c>
      <c r="BK12" s="17">
        <v>0.16680010187811001</v>
      </c>
      <c r="BL12" s="17"/>
      <c r="BM12" s="17">
        <v>0.18517930709973199</v>
      </c>
      <c r="BN12" s="17">
        <v>0.16184874059245799</v>
      </c>
      <c r="BO12" s="17">
        <v>9.5446679172601606E-2</v>
      </c>
      <c r="BP12" s="17">
        <v>0.13263191234104599</v>
      </c>
      <c r="BQ12" s="17">
        <v>0.16017694737222701</v>
      </c>
      <c r="BR12" s="17">
        <v>0.144906697621217</v>
      </c>
      <c r="BS12" s="17"/>
      <c r="BT12" s="17">
        <v>0.159618099231638</v>
      </c>
      <c r="BU12" s="17">
        <v>0.13946962657310399</v>
      </c>
      <c r="BV12" s="17"/>
      <c r="BW12" s="17">
        <v>0.162445534693304</v>
      </c>
      <c r="BX12" s="17">
        <v>0.16222151462350901</v>
      </c>
      <c r="BY12" s="17"/>
      <c r="BZ12" s="17">
        <v>0.15604631372952699</v>
      </c>
      <c r="CA12" s="17">
        <v>0.130600108348122</v>
      </c>
      <c r="CB12" s="17">
        <v>0.12724926319764801</v>
      </c>
      <c r="CC12" s="17"/>
      <c r="CD12" s="17">
        <v>0.152514065526515</v>
      </c>
      <c r="CE12" s="17">
        <v>0.156826616003784</v>
      </c>
      <c r="CF12" s="17">
        <v>0.18071200123681899</v>
      </c>
      <c r="CG12" s="17"/>
      <c r="CH12" s="17">
        <v>0.156712800507776</v>
      </c>
      <c r="CI12" s="17">
        <v>0.13037211356322401</v>
      </c>
      <c r="CJ12" s="17">
        <v>0.151513326988474</v>
      </c>
      <c r="CK12" s="17"/>
      <c r="CL12" s="17">
        <v>0.16171644434919699</v>
      </c>
      <c r="CM12" s="17">
        <v>0.14410953308105501</v>
      </c>
      <c r="CN12" s="17"/>
      <c r="CO12" s="17">
        <v>0.18629140194635699</v>
      </c>
      <c r="CP12" s="17">
        <v>0.143969602111996</v>
      </c>
      <c r="CQ12" s="17">
        <v>0.15240450165157299</v>
      </c>
      <c r="CR12" s="17">
        <v>0.14867587581664199</v>
      </c>
    </row>
    <row r="13" spans="2:96" x14ac:dyDescent="0.25">
      <c r="B13" s="18" t="s">
        <v>323</v>
      </c>
      <c r="C13" s="17">
        <v>0.16250394734478499</v>
      </c>
      <c r="D13" s="17">
        <v>0.161599440196666</v>
      </c>
      <c r="E13" s="17">
        <v>0.164265196043202</v>
      </c>
      <c r="F13" s="17"/>
      <c r="G13" s="17">
        <v>0.12613219757274899</v>
      </c>
      <c r="H13" s="17">
        <v>0.17719085895013501</v>
      </c>
      <c r="I13" s="17">
        <v>0.187832711887742</v>
      </c>
      <c r="J13" s="17">
        <v>0.16537062785172099</v>
      </c>
      <c r="K13" s="17">
        <v>0.149465749774676</v>
      </c>
      <c r="L13" s="17">
        <v>0.16055852136925</v>
      </c>
      <c r="M13" s="17"/>
      <c r="N13" s="17">
        <v>0.18045971490843901</v>
      </c>
      <c r="O13" s="17">
        <v>0.15935046219096399</v>
      </c>
      <c r="P13" s="17">
        <v>0.16235734485922099</v>
      </c>
      <c r="Q13" s="17">
        <v>0.14423690110801801</v>
      </c>
      <c r="R13" s="17"/>
      <c r="S13" s="17">
        <v>0.12854467851742399</v>
      </c>
      <c r="T13" s="17">
        <v>0.13962780949540901</v>
      </c>
      <c r="U13" s="17">
        <v>0.147715589209926</v>
      </c>
      <c r="V13" s="17">
        <v>0.16629063006248701</v>
      </c>
      <c r="W13" s="17">
        <v>0.168277807903637</v>
      </c>
      <c r="X13" s="17">
        <v>0.167757399478388</v>
      </c>
      <c r="Y13" s="17">
        <v>0.230054463920427</v>
      </c>
      <c r="Z13" s="17">
        <v>0.122183382209281</v>
      </c>
      <c r="AA13" s="17">
        <v>0.192633418625731</v>
      </c>
      <c r="AB13" s="17">
        <v>0.20295194839137501</v>
      </c>
      <c r="AC13" s="17">
        <v>0.129475526322226</v>
      </c>
      <c r="AD13" s="17">
        <v>0.115578458800152</v>
      </c>
      <c r="AE13" s="17"/>
      <c r="AF13" s="17">
        <v>0.15099161448703499</v>
      </c>
      <c r="AG13" s="17">
        <v>0.16348060059039901</v>
      </c>
      <c r="AH13" s="17">
        <v>0.156521013961856</v>
      </c>
      <c r="AI13" s="17">
        <v>0.10430933647261401</v>
      </c>
      <c r="AJ13" s="17">
        <v>0.18013669425347001</v>
      </c>
      <c r="AK13" s="17"/>
      <c r="AL13" s="17">
        <v>0.148861239556101</v>
      </c>
      <c r="AM13" s="17">
        <v>0.163069146646008</v>
      </c>
      <c r="AN13" s="17">
        <v>0.185046057135901</v>
      </c>
      <c r="AO13" s="17"/>
      <c r="AP13" s="17">
        <v>0.16527540193735701</v>
      </c>
      <c r="AQ13" s="17">
        <v>0.197222486270722</v>
      </c>
      <c r="AR13" s="17">
        <v>0.148025877787236</v>
      </c>
      <c r="AS13" s="17">
        <v>0.135900942410074</v>
      </c>
      <c r="AT13" s="17">
        <v>0.20633820182790899</v>
      </c>
      <c r="AU13" s="17"/>
      <c r="AV13" s="17">
        <v>0</v>
      </c>
      <c r="AW13" s="17">
        <v>0.114634775648894</v>
      </c>
      <c r="AX13" s="17">
        <v>0.154155801727268</v>
      </c>
      <c r="AY13" s="17">
        <v>0.167945167422096</v>
      </c>
      <c r="AZ13" s="17">
        <v>0.11009185366189</v>
      </c>
      <c r="BA13" s="17">
        <v>0.163027638062616</v>
      </c>
      <c r="BB13" s="17">
        <v>0.18078211823940199</v>
      </c>
      <c r="BC13" s="17">
        <v>0.17046453661250599</v>
      </c>
      <c r="BD13" s="17">
        <v>0.124098241398075</v>
      </c>
      <c r="BE13" s="17">
        <v>0.213385734199768</v>
      </c>
      <c r="BF13" s="17">
        <v>0.16388222576157799</v>
      </c>
      <c r="BG13" s="17">
        <v>0.228704604131203</v>
      </c>
      <c r="BH13" s="17">
        <v>0.18759499491325801</v>
      </c>
      <c r="BI13" s="17">
        <v>0.15403745995323301</v>
      </c>
      <c r="BJ13" s="17">
        <v>0.24414169477651501</v>
      </c>
      <c r="BK13" s="17">
        <v>9.9212253083185806E-2</v>
      </c>
      <c r="BL13" s="17"/>
      <c r="BM13" s="17">
        <v>0.150210524553819</v>
      </c>
      <c r="BN13" s="17">
        <v>0.15950602430323901</v>
      </c>
      <c r="BO13" s="17">
        <v>0.15993409716394399</v>
      </c>
      <c r="BP13" s="17">
        <v>0.18635076031689901</v>
      </c>
      <c r="BQ13" s="17">
        <v>0.147155320815512</v>
      </c>
      <c r="BR13" s="17">
        <v>0.17776454961469901</v>
      </c>
      <c r="BS13" s="17"/>
      <c r="BT13" s="17">
        <v>0.153548823511718</v>
      </c>
      <c r="BU13" s="17">
        <v>0.17616023365087999</v>
      </c>
      <c r="BV13" s="17"/>
      <c r="BW13" s="17">
        <v>0.186006442407362</v>
      </c>
      <c r="BX13" s="17">
        <v>0.15192385258070701</v>
      </c>
      <c r="BY13" s="17"/>
      <c r="BZ13" s="17">
        <v>0.16740374832444599</v>
      </c>
      <c r="CA13" s="17">
        <v>0.14970839506313699</v>
      </c>
      <c r="CB13" s="17">
        <v>0.13769114630704801</v>
      </c>
      <c r="CC13" s="17"/>
      <c r="CD13" s="17">
        <v>0.17119451470754701</v>
      </c>
      <c r="CE13" s="17">
        <v>0.15538146127437799</v>
      </c>
      <c r="CF13" s="17">
        <v>0.122181280604559</v>
      </c>
      <c r="CG13" s="17"/>
      <c r="CH13" s="17">
        <v>0.16755649529275801</v>
      </c>
      <c r="CI13" s="17">
        <v>0.14160336351580999</v>
      </c>
      <c r="CJ13" s="17">
        <v>0.16442726929440701</v>
      </c>
      <c r="CK13" s="17"/>
      <c r="CL13" s="17">
        <v>0.180317954163697</v>
      </c>
      <c r="CM13" s="17">
        <v>0.14669620292388699</v>
      </c>
      <c r="CN13" s="17"/>
      <c r="CO13" s="17">
        <v>0.13323217309487401</v>
      </c>
      <c r="CP13" s="17">
        <v>0.16139349790466101</v>
      </c>
      <c r="CQ13" s="17">
        <v>0.173355559322872</v>
      </c>
      <c r="CR13" s="17">
        <v>0.15425036358739599</v>
      </c>
    </row>
    <row r="14" spans="2:96" x14ac:dyDescent="0.25">
      <c r="B14" s="18" t="s">
        <v>324</v>
      </c>
      <c r="C14" s="17">
        <v>0.12002922310792</v>
      </c>
      <c r="D14" s="17">
        <v>0.114006497275079</v>
      </c>
      <c r="E14" s="17">
        <v>0.126572921717892</v>
      </c>
      <c r="F14" s="17"/>
      <c r="G14" s="17">
        <v>6.2473539160301503E-2</v>
      </c>
      <c r="H14" s="17">
        <v>8.8869701249565503E-2</v>
      </c>
      <c r="I14" s="17">
        <v>0.12610155693153099</v>
      </c>
      <c r="J14" s="17">
        <v>0.13946977842864799</v>
      </c>
      <c r="K14" s="17">
        <v>0.13445080239969201</v>
      </c>
      <c r="L14" s="17">
        <v>0.15333999292532899</v>
      </c>
      <c r="M14" s="17"/>
      <c r="N14" s="17">
        <v>0.12855609686888</v>
      </c>
      <c r="O14" s="17">
        <v>0.137069137608928</v>
      </c>
      <c r="P14" s="17">
        <v>9.8473859123272903E-2</v>
      </c>
      <c r="Q14" s="17">
        <v>0.113352645590393</v>
      </c>
      <c r="R14" s="17"/>
      <c r="S14" s="17">
        <v>0.12014857409995899</v>
      </c>
      <c r="T14" s="17">
        <v>0.120259025757102</v>
      </c>
      <c r="U14" s="17">
        <v>8.0550565121607701E-2</v>
      </c>
      <c r="V14" s="17">
        <v>0.11338455314075099</v>
      </c>
      <c r="W14" s="17">
        <v>0.120927775700856</v>
      </c>
      <c r="X14" s="17">
        <v>0.18458062566220301</v>
      </c>
      <c r="Y14" s="17">
        <v>0.12951249461966399</v>
      </c>
      <c r="Z14" s="17">
        <v>0.111365365298788</v>
      </c>
      <c r="AA14" s="17">
        <v>8.5169465105819894E-2</v>
      </c>
      <c r="AB14" s="17">
        <v>0.11473529910199</v>
      </c>
      <c r="AC14" s="17">
        <v>0.18151310983958899</v>
      </c>
      <c r="AD14" s="17">
        <v>7.5396684904213002E-2</v>
      </c>
      <c r="AE14" s="17"/>
      <c r="AF14" s="17">
        <v>0.140386358618589</v>
      </c>
      <c r="AG14" s="17">
        <v>0.10597219081362801</v>
      </c>
      <c r="AH14" s="17">
        <v>0.17347305137309901</v>
      </c>
      <c r="AI14" s="17">
        <v>0.109361288680277</v>
      </c>
      <c r="AJ14" s="17">
        <v>0.103384675470633</v>
      </c>
      <c r="AK14" s="17"/>
      <c r="AL14" s="17">
        <v>0.15424159266902701</v>
      </c>
      <c r="AM14" s="17">
        <v>0.112950859349446</v>
      </c>
      <c r="AN14" s="17">
        <v>9.4467764776127297E-2</v>
      </c>
      <c r="AO14" s="17"/>
      <c r="AP14" s="17">
        <v>0.112114807626136</v>
      </c>
      <c r="AQ14" s="17">
        <v>0.146946707757936</v>
      </c>
      <c r="AR14" s="17">
        <v>0.104665788268099</v>
      </c>
      <c r="AS14" s="17">
        <v>0.113512010735006</v>
      </c>
      <c r="AT14" s="17">
        <v>6.5946755771356003E-2</v>
      </c>
      <c r="AU14" s="17"/>
      <c r="AV14" s="17">
        <v>0</v>
      </c>
      <c r="AW14" s="17">
        <v>5.4076210923092199E-2</v>
      </c>
      <c r="AX14" s="17">
        <v>0.108180926384114</v>
      </c>
      <c r="AY14" s="17">
        <v>0.134402938053925</v>
      </c>
      <c r="AZ14" s="17">
        <v>0.12885311569166699</v>
      </c>
      <c r="BA14" s="17">
        <v>0.12534395810380899</v>
      </c>
      <c r="BB14" s="17">
        <v>0.13806370075109201</v>
      </c>
      <c r="BC14" s="17">
        <v>0.123124491235513</v>
      </c>
      <c r="BD14" s="17">
        <v>0.159302379398269</v>
      </c>
      <c r="BE14" s="17">
        <v>0.150874059797554</v>
      </c>
      <c r="BF14" s="17">
        <v>9.6027491562819006E-2</v>
      </c>
      <c r="BG14" s="17">
        <v>0.116807483804651</v>
      </c>
      <c r="BH14" s="17">
        <v>0.13080643205984499</v>
      </c>
      <c r="BI14" s="17">
        <v>0.13221199829519001</v>
      </c>
      <c r="BJ14" s="17">
        <v>0.113272317139108</v>
      </c>
      <c r="BK14" s="17">
        <v>7.7826234485837503E-2</v>
      </c>
      <c r="BL14" s="17"/>
      <c r="BM14" s="17">
        <v>0.10899295663309599</v>
      </c>
      <c r="BN14" s="17">
        <v>0.12344959246465199</v>
      </c>
      <c r="BO14" s="17">
        <v>9.4775696056006206E-2</v>
      </c>
      <c r="BP14" s="17">
        <v>0.12674472125657801</v>
      </c>
      <c r="BQ14" s="17">
        <v>0.13125404915465699</v>
      </c>
      <c r="BR14" s="17">
        <v>0.165706481921785</v>
      </c>
      <c r="BS14" s="17"/>
      <c r="BT14" s="17">
        <v>0.120396405925472</v>
      </c>
      <c r="BU14" s="17">
        <v>0.12070300820848601</v>
      </c>
      <c r="BV14" s="17"/>
      <c r="BW14" s="17">
        <v>0.10292857698176899</v>
      </c>
      <c r="BX14" s="17">
        <v>0.13006072132589899</v>
      </c>
      <c r="BY14" s="17"/>
      <c r="BZ14" s="17">
        <v>0.122179235448101</v>
      </c>
      <c r="CA14" s="17">
        <v>0.134407835259961</v>
      </c>
      <c r="CB14" s="17">
        <v>4.9705456585811401E-2</v>
      </c>
      <c r="CC14" s="17"/>
      <c r="CD14" s="17">
        <v>0.13660025512033799</v>
      </c>
      <c r="CE14" s="17">
        <v>3.3830355776945903E-2</v>
      </c>
      <c r="CF14" s="17">
        <v>7.3416133819484503E-2</v>
      </c>
      <c r="CG14" s="17"/>
      <c r="CH14" s="17">
        <v>0.13598313910311799</v>
      </c>
      <c r="CI14" s="17">
        <v>7.1243432579370297E-2</v>
      </c>
      <c r="CJ14" s="17">
        <v>9.6740841696346197E-2</v>
      </c>
      <c r="CK14" s="17"/>
      <c r="CL14" s="17">
        <v>0.117579104557722</v>
      </c>
      <c r="CM14" s="17">
        <v>0.119731081347284</v>
      </c>
      <c r="CN14" s="17"/>
      <c r="CO14" s="17">
        <v>8.0673722591962399E-2</v>
      </c>
      <c r="CP14" s="17">
        <v>0.13822619879698</v>
      </c>
      <c r="CQ14" s="17">
        <v>0.111194119454332</v>
      </c>
      <c r="CR14" s="17">
        <v>0.116734340606735</v>
      </c>
    </row>
    <row r="15" spans="2:96" x14ac:dyDescent="0.25">
      <c r="B15" s="18" t="s">
        <v>325</v>
      </c>
      <c r="C15" s="17">
        <v>4.6815943497133597E-2</v>
      </c>
      <c r="D15" s="17">
        <v>4.8246482928075797E-2</v>
      </c>
      <c r="E15" s="17">
        <v>4.5667544326340299E-2</v>
      </c>
      <c r="F15" s="17"/>
      <c r="G15" s="17">
        <v>1.0073648102730801E-2</v>
      </c>
      <c r="H15" s="17">
        <v>3.2826573066906103E-2</v>
      </c>
      <c r="I15" s="17">
        <v>6.2505406908874794E-2</v>
      </c>
      <c r="J15" s="17">
        <v>5.0473776499373402E-2</v>
      </c>
      <c r="K15" s="17">
        <v>6.1112721111728802E-2</v>
      </c>
      <c r="L15" s="17">
        <v>5.7360477646339399E-2</v>
      </c>
      <c r="M15" s="17"/>
      <c r="N15" s="17">
        <v>3.2305210854640699E-2</v>
      </c>
      <c r="O15" s="17">
        <v>5.6355708490141897E-2</v>
      </c>
      <c r="P15" s="17">
        <v>3.7979094333744197E-2</v>
      </c>
      <c r="Q15" s="17">
        <v>6.0820019632259803E-2</v>
      </c>
      <c r="R15" s="17"/>
      <c r="S15" s="17">
        <v>4.9449549023307497E-2</v>
      </c>
      <c r="T15" s="17">
        <v>5.4732489605653002E-2</v>
      </c>
      <c r="U15" s="17">
        <v>8.9659421188381494E-2</v>
      </c>
      <c r="V15" s="17">
        <v>6.8480988894886297E-2</v>
      </c>
      <c r="W15" s="17">
        <v>3.4579120597978498E-2</v>
      </c>
      <c r="X15" s="17">
        <v>2.8389663154342999E-2</v>
      </c>
      <c r="Y15" s="17">
        <v>4.73231492648594E-2</v>
      </c>
      <c r="Z15" s="17">
        <v>2.4028126024978402E-2</v>
      </c>
      <c r="AA15" s="17">
        <v>4.3652937449267903E-2</v>
      </c>
      <c r="AB15" s="17">
        <v>2.9427594373306901E-2</v>
      </c>
      <c r="AC15" s="17">
        <v>2.1745870811756E-2</v>
      </c>
      <c r="AD15" s="17">
        <v>3.89315959636558E-2</v>
      </c>
      <c r="AE15" s="17"/>
      <c r="AF15" s="17">
        <v>5.0193033436260998E-2</v>
      </c>
      <c r="AG15" s="17">
        <v>3.7248211564145303E-2</v>
      </c>
      <c r="AH15" s="17">
        <v>6.99101943285836E-2</v>
      </c>
      <c r="AI15" s="17">
        <v>8.8782946888474906E-2</v>
      </c>
      <c r="AJ15" s="17">
        <v>7.4122675502701907E-2</v>
      </c>
      <c r="AK15" s="17"/>
      <c r="AL15" s="17">
        <v>4.4688081868572899E-2</v>
      </c>
      <c r="AM15" s="17">
        <v>4.0472567755788898E-2</v>
      </c>
      <c r="AN15" s="17">
        <v>6.1160218341014302E-2</v>
      </c>
      <c r="AO15" s="17"/>
      <c r="AP15" s="17">
        <v>4.0945509029725401E-2</v>
      </c>
      <c r="AQ15" s="17">
        <v>4.8744886847931997E-2</v>
      </c>
      <c r="AR15" s="17">
        <v>5.1107830694029001E-2</v>
      </c>
      <c r="AS15" s="17">
        <v>9.5218463617916804E-3</v>
      </c>
      <c r="AT15" s="17">
        <v>2.7198396535758E-2</v>
      </c>
      <c r="AU15" s="17"/>
      <c r="AV15" s="17">
        <v>0</v>
      </c>
      <c r="AW15" s="17">
        <v>2.54986901305423E-2</v>
      </c>
      <c r="AX15" s="17">
        <v>4.6910344424234203E-2</v>
      </c>
      <c r="AY15" s="17">
        <v>5.0218423406692497E-2</v>
      </c>
      <c r="AZ15" s="17">
        <v>5.1846038654943999E-2</v>
      </c>
      <c r="BA15" s="17">
        <v>6.0918080132404698E-2</v>
      </c>
      <c r="BB15" s="17">
        <v>5.5811222540787603E-2</v>
      </c>
      <c r="BC15" s="17">
        <v>6.4612333844238395E-2</v>
      </c>
      <c r="BD15" s="17">
        <v>3.3742383606885903E-2</v>
      </c>
      <c r="BE15" s="17">
        <v>5.9557599592030497E-2</v>
      </c>
      <c r="BF15" s="17">
        <v>4.3785380703232499E-2</v>
      </c>
      <c r="BG15" s="17">
        <v>6.9716632099982703E-2</v>
      </c>
      <c r="BH15" s="17">
        <v>1.2355776380302601E-2</v>
      </c>
      <c r="BI15" s="17">
        <v>5.7239015045893002E-2</v>
      </c>
      <c r="BJ15" s="17">
        <v>0</v>
      </c>
      <c r="BK15" s="17">
        <v>2.7620977518891799E-2</v>
      </c>
      <c r="BL15" s="17"/>
      <c r="BM15" s="17">
        <v>1.6799286531295001E-2</v>
      </c>
      <c r="BN15" s="17">
        <v>5.5917067599030597E-2</v>
      </c>
      <c r="BO15" s="17">
        <v>6.0160045774197903E-2</v>
      </c>
      <c r="BP15" s="17">
        <v>4.7094595312397403E-2</v>
      </c>
      <c r="BQ15" s="17">
        <v>4.8228887390347697E-2</v>
      </c>
      <c r="BR15" s="17">
        <v>8.2411140245136599E-2</v>
      </c>
      <c r="BS15" s="17"/>
      <c r="BT15" s="17">
        <v>4.9032891894901703E-2</v>
      </c>
      <c r="BU15" s="17">
        <v>4.3943826573875598E-2</v>
      </c>
      <c r="BV15" s="17"/>
      <c r="BW15" s="17">
        <v>4.3016027890417599E-2</v>
      </c>
      <c r="BX15" s="17">
        <v>5.0756037149064299E-2</v>
      </c>
      <c r="BY15" s="17"/>
      <c r="BZ15" s="17">
        <v>4.6306708619861497E-2</v>
      </c>
      <c r="CA15" s="17">
        <v>5.27403732620286E-2</v>
      </c>
      <c r="CB15" s="17">
        <v>5.4772292337542099E-2</v>
      </c>
      <c r="CC15" s="17"/>
      <c r="CD15" s="17">
        <v>4.9146454474468498E-2</v>
      </c>
      <c r="CE15" s="17">
        <v>4.3081140951125398E-2</v>
      </c>
      <c r="CF15" s="17">
        <v>2.64240049680514E-2</v>
      </c>
      <c r="CG15" s="17"/>
      <c r="CH15" s="17">
        <v>4.9429516741443899E-2</v>
      </c>
      <c r="CI15" s="17">
        <v>5.3743295990412797E-2</v>
      </c>
      <c r="CJ15" s="17">
        <v>1.9288624397100902E-2</v>
      </c>
      <c r="CK15" s="17"/>
      <c r="CL15" s="17">
        <v>4.4955592403066798E-2</v>
      </c>
      <c r="CM15" s="17">
        <v>5.2200893380975201E-2</v>
      </c>
      <c r="CN15" s="17"/>
      <c r="CO15" s="17">
        <v>4.1247445248836702E-2</v>
      </c>
      <c r="CP15" s="17">
        <v>4.7149812638268902E-2</v>
      </c>
      <c r="CQ15" s="17">
        <v>5.1205803527831502E-2</v>
      </c>
      <c r="CR15" s="17">
        <v>3.9693625986638503E-2</v>
      </c>
    </row>
    <row r="16" spans="2:96" x14ac:dyDescent="0.25">
      <c r="B16" s="18" t="s">
        <v>326</v>
      </c>
      <c r="C16" s="17">
        <v>3.4453795673314601E-2</v>
      </c>
      <c r="D16" s="17">
        <v>3.3442591029328297E-2</v>
      </c>
      <c r="E16" s="17">
        <v>3.5629530502901699E-2</v>
      </c>
      <c r="F16" s="17"/>
      <c r="G16" s="17">
        <v>5.1155300164486099E-3</v>
      </c>
      <c r="H16" s="17">
        <v>8.8611460878366306E-3</v>
      </c>
      <c r="I16" s="17">
        <v>3.1828317019993099E-2</v>
      </c>
      <c r="J16" s="17">
        <v>4.8497569469340203E-2</v>
      </c>
      <c r="K16" s="17">
        <v>4.2813983516414703E-2</v>
      </c>
      <c r="L16" s="17">
        <v>5.99725330007456E-2</v>
      </c>
      <c r="M16" s="17"/>
      <c r="N16" s="17">
        <v>1.8442652556478398E-2</v>
      </c>
      <c r="O16" s="17">
        <v>2.7182078901906999E-2</v>
      </c>
      <c r="P16" s="17">
        <v>4.1239237137265398E-2</v>
      </c>
      <c r="Q16" s="17">
        <v>5.37013139981301E-2</v>
      </c>
      <c r="R16" s="17"/>
      <c r="S16" s="17">
        <v>2.8728145029656999E-2</v>
      </c>
      <c r="T16" s="17">
        <v>2.9197571957339401E-2</v>
      </c>
      <c r="U16" s="17">
        <v>3.9831838521471798E-2</v>
      </c>
      <c r="V16" s="17">
        <v>5.26811079253049E-2</v>
      </c>
      <c r="W16" s="17">
        <v>4.77293650055996E-2</v>
      </c>
      <c r="X16" s="17">
        <v>1.7910180757094801E-2</v>
      </c>
      <c r="Y16" s="17">
        <v>3.03193808774706E-2</v>
      </c>
      <c r="Z16" s="17">
        <v>6.6073919712416898E-2</v>
      </c>
      <c r="AA16" s="17">
        <v>3.06864971663987E-2</v>
      </c>
      <c r="AB16" s="17">
        <v>4.5862542142992797E-2</v>
      </c>
      <c r="AC16" s="17">
        <v>1.0077521533274601E-2</v>
      </c>
      <c r="AD16" s="17">
        <v>2.3138454252688699E-2</v>
      </c>
      <c r="AE16" s="17"/>
      <c r="AF16" s="17">
        <v>4.3338968961026E-2</v>
      </c>
      <c r="AG16" s="17">
        <v>2.4914146634719601E-2</v>
      </c>
      <c r="AH16" s="17">
        <v>1.7070767840013899E-2</v>
      </c>
      <c r="AI16" s="17">
        <v>0</v>
      </c>
      <c r="AJ16" s="17">
        <v>4.5801181460575303E-2</v>
      </c>
      <c r="AK16" s="17"/>
      <c r="AL16" s="17">
        <v>4.2527124401825198E-2</v>
      </c>
      <c r="AM16" s="17">
        <v>3.1576390409310699E-2</v>
      </c>
      <c r="AN16" s="17">
        <v>2.7434893354668598E-2</v>
      </c>
      <c r="AO16" s="17"/>
      <c r="AP16" s="17">
        <v>5.4785887765803502E-2</v>
      </c>
      <c r="AQ16" s="17">
        <v>2.8984195762669501E-2</v>
      </c>
      <c r="AR16" s="17">
        <v>1.59191228906835E-2</v>
      </c>
      <c r="AS16" s="17">
        <v>1.8524316694476298E-2</v>
      </c>
      <c r="AT16" s="17">
        <v>0</v>
      </c>
      <c r="AU16" s="17"/>
      <c r="AV16" s="17">
        <v>0</v>
      </c>
      <c r="AW16" s="17">
        <v>6.6700680963633893E-2</v>
      </c>
      <c r="AX16" s="17">
        <v>3.3495742427301599E-2</v>
      </c>
      <c r="AY16" s="17">
        <v>3.4553590718182203E-2</v>
      </c>
      <c r="AZ16" s="17">
        <v>4.5570400886015001E-2</v>
      </c>
      <c r="BA16" s="17">
        <v>4.6107613307054603E-2</v>
      </c>
      <c r="BB16" s="17">
        <v>1.7530386416321202E-2</v>
      </c>
      <c r="BC16" s="17">
        <v>4.39371223602451E-2</v>
      </c>
      <c r="BD16" s="17">
        <v>2.73735162798164E-2</v>
      </c>
      <c r="BE16" s="17">
        <v>1.8017387018600201E-2</v>
      </c>
      <c r="BF16" s="17">
        <v>7.3670707619703193E-2</v>
      </c>
      <c r="BG16" s="17">
        <v>9.3884001042091707E-3</v>
      </c>
      <c r="BH16" s="17">
        <v>0</v>
      </c>
      <c r="BI16" s="17">
        <v>1.9687853141303901E-2</v>
      </c>
      <c r="BJ16" s="17">
        <v>0</v>
      </c>
      <c r="BK16" s="17">
        <v>1.1815574960031199E-2</v>
      </c>
      <c r="BL16" s="17"/>
      <c r="BM16" s="17">
        <v>2.1205321881775801E-2</v>
      </c>
      <c r="BN16" s="17">
        <v>4.57485888322441E-2</v>
      </c>
      <c r="BO16" s="17">
        <v>1.8806566115814799E-2</v>
      </c>
      <c r="BP16" s="17">
        <v>4.0733186861196098E-2</v>
      </c>
      <c r="BQ16" s="17">
        <v>5.4835517446625202E-2</v>
      </c>
      <c r="BR16" s="17">
        <v>9.2223483268085802E-3</v>
      </c>
      <c r="BS16" s="17"/>
      <c r="BT16" s="17">
        <v>2.9636824778017899E-2</v>
      </c>
      <c r="BU16" s="17">
        <v>4.2911001513866502E-2</v>
      </c>
      <c r="BV16" s="17"/>
      <c r="BW16" s="17">
        <v>2.7631709066042901E-2</v>
      </c>
      <c r="BX16" s="17">
        <v>4.0531608435897398E-2</v>
      </c>
      <c r="BY16" s="17"/>
      <c r="BZ16" s="17">
        <v>3.8168467329778299E-2</v>
      </c>
      <c r="CA16" s="17">
        <v>1.9660470792242299E-2</v>
      </c>
      <c r="CB16" s="17">
        <v>3.0479562590979E-2</v>
      </c>
      <c r="CC16" s="17"/>
      <c r="CD16" s="17">
        <v>3.4533212893497797E-2</v>
      </c>
      <c r="CE16" s="17">
        <v>4.3368975499332198E-2</v>
      </c>
      <c r="CF16" s="17">
        <v>6.0889923080905101E-2</v>
      </c>
      <c r="CG16" s="17"/>
      <c r="CH16" s="17">
        <v>3.6242481289623797E-2</v>
      </c>
      <c r="CI16" s="17">
        <v>2.71740325729804E-2</v>
      </c>
      <c r="CJ16" s="17">
        <v>4.3361096557545602E-2</v>
      </c>
      <c r="CK16" s="17"/>
      <c r="CL16" s="17">
        <v>1.1148789558483601E-2</v>
      </c>
      <c r="CM16" s="17">
        <v>6.1103673117675901E-2</v>
      </c>
      <c r="CN16" s="17"/>
      <c r="CO16" s="17">
        <v>2.85946738897093E-2</v>
      </c>
      <c r="CP16" s="17">
        <v>3.34608751200322E-2</v>
      </c>
      <c r="CQ16" s="17">
        <v>3.9411701089272201E-2</v>
      </c>
      <c r="CR16" s="17">
        <v>2.8871438266116701E-2</v>
      </c>
    </row>
    <row r="17" spans="2:96" ht="30" x14ac:dyDescent="0.25">
      <c r="B17" s="18" t="s">
        <v>327</v>
      </c>
      <c r="C17" s="17">
        <v>0.112627901209214</v>
      </c>
      <c r="D17" s="17">
        <v>8.9093409596326098E-2</v>
      </c>
      <c r="E17" s="17">
        <v>0.13627773475160301</v>
      </c>
      <c r="F17" s="17"/>
      <c r="G17" s="17">
        <v>8.6924859916218705E-2</v>
      </c>
      <c r="H17" s="17">
        <v>0.13032731797899499</v>
      </c>
      <c r="I17" s="17">
        <v>0.10878931760691</v>
      </c>
      <c r="J17" s="17">
        <v>0.108396377719915</v>
      </c>
      <c r="K17" s="17">
        <v>0.12191242717551901</v>
      </c>
      <c r="L17" s="17">
        <v>0.115614269456375</v>
      </c>
      <c r="M17" s="17"/>
      <c r="N17" s="17">
        <v>7.9640122154595497E-2</v>
      </c>
      <c r="O17" s="17">
        <v>0.106029755161603</v>
      </c>
      <c r="P17" s="17">
        <v>0.15130588705422801</v>
      </c>
      <c r="Q17" s="17">
        <v>0.122346830396974</v>
      </c>
      <c r="R17" s="17"/>
      <c r="S17" s="17">
        <v>0.10666749141607799</v>
      </c>
      <c r="T17" s="17">
        <v>0.1037543140284</v>
      </c>
      <c r="U17" s="17">
        <v>0.10149242118080599</v>
      </c>
      <c r="V17" s="17">
        <v>0.140040511218604</v>
      </c>
      <c r="W17" s="17">
        <v>9.0315441663955207E-2</v>
      </c>
      <c r="X17" s="17">
        <v>0.106909202742584</v>
      </c>
      <c r="Y17" s="17">
        <v>6.6059540958211899E-2</v>
      </c>
      <c r="Z17" s="17">
        <v>0.14267961776922</v>
      </c>
      <c r="AA17" s="17">
        <v>0.14659299626863001</v>
      </c>
      <c r="AB17" s="17">
        <v>0.112657463345386</v>
      </c>
      <c r="AC17" s="17">
        <v>0.13650066500292199</v>
      </c>
      <c r="AD17" s="17">
        <v>0.115420381233252</v>
      </c>
      <c r="AE17" s="17"/>
      <c r="AF17" s="17">
        <v>0.11429949513608301</v>
      </c>
      <c r="AG17" s="17">
        <v>8.1403395812566406E-2</v>
      </c>
      <c r="AH17" s="17">
        <v>6.2398023077204899E-2</v>
      </c>
      <c r="AI17" s="17">
        <v>6.9965284850384196E-2</v>
      </c>
      <c r="AJ17" s="17">
        <v>0.20003146278175599</v>
      </c>
      <c r="AK17" s="17"/>
      <c r="AL17" s="17">
        <v>0.114338307014684</v>
      </c>
      <c r="AM17" s="17">
        <v>9.2234091205401603E-2</v>
      </c>
      <c r="AN17" s="17">
        <v>9.7026762261932895E-2</v>
      </c>
      <c r="AO17" s="17"/>
      <c r="AP17" s="17">
        <v>0.15044272114527699</v>
      </c>
      <c r="AQ17" s="17">
        <v>0.10379713057578401</v>
      </c>
      <c r="AR17" s="17">
        <v>0.102947497464244</v>
      </c>
      <c r="AS17" s="17">
        <v>9.3826312129904499E-2</v>
      </c>
      <c r="AT17" s="17">
        <v>3.4795638648175899E-2</v>
      </c>
      <c r="AU17" s="17"/>
      <c r="AV17" s="17">
        <v>0</v>
      </c>
      <c r="AW17" s="17">
        <v>0.185120404228443</v>
      </c>
      <c r="AX17" s="17">
        <v>0.161261111471799</v>
      </c>
      <c r="AY17" s="17">
        <v>0.1197536119066</v>
      </c>
      <c r="AZ17" s="17">
        <v>0.131125210918382</v>
      </c>
      <c r="BA17" s="17">
        <v>0.129546926919199</v>
      </c>
      <c r="BB17" s="17">
        <v>9.7042863717220401E-2</v>
      </c>
      <c r="BC17" s="17">
        <v>0.11637302553300601</v>
      </c>
      <c r="BD17" s="17">
        <v>7.45469461208874E-2</v>
      </c>
      <c r="BE17" s="17">
        <v>7.3136283220560497E-2</v>
      </c>
      <c r="BF17" s="17">
        <v>5.2312620237533199E-2</v>
      </c>
      <c r="BG17" s="17">
        <v>5.9391680981144702E-2</v>
      </c>
      <c r="BH17" s="17">
        <v>0.131939230482854</v>
      </c>
      <c r="BI17" s="17">
        <v>0.103173524349012</v>
      </c>
      <c r="BJ17" s="17">
        <v>0.17194653808629101</v>
      </c>
      <c r="BK17" s="17">
        <v>5.6176818923294403E-2</v>
      </c>
      <c r="BL17" s="17"/>
      <c r="BM17" s="17">
        <v>9.9958742573483098E-2</v>
      </c>
      <c r="BN17" s="17">
        <v>9.7477103013875493E-2</v>
      </c>
      <c r="BO17" s="17">
        <v>0.13876061530848799</v>
      </c>
      <c r="BP17" s="17">
        <v>0.119766776373272</v>
      </c>
      <c r="BQ17" s="17">
        <v>0.128514380636989</v>
      </c>
      <c r="BR17" s="17">
        <v>0.122228116618236</v>
      </c>
      <c r="BS17" s="17"/>
      <c r="BT17" s="17">
        <v>9.5419134502190694E-2</v>
      </c>
      <c r="BU17" s="17">
        <v>0.13763725606576899</v>
      </c>
      <c r="BV17" s="17"/>
      <c r="BW17" s="17">
        <v>7.9079908097960699E-2</v>
      </c>
      <c r="BX17" s="17">
        <v>9.3868066337865805E-2</v>
      </c>
      <c r="BY17" s="17"/>
      <c r="BZ17" s="17">
        <v>0.106505969479624</v>
      </c>
      <c r="CA17" s="17">
        <v>0.138295184753916</v>
      </c>
      <c r="CB17" s="17">
        <v>8.5880069738919401E-2</v>
      </c>
      <c r="CC17" s="17"/>
      <c r="CD17" s="17">
        <v>7.7543955397596898E-2</v>
      </c>
      <c r="CE17" s="17">
        <v>0.22657856101571999</v>
      </c>
      <c r="CF17" s="17">
        <v>0.19473139219250901</v>
      </c>
      <c r="CG17" s="17"/>
      <c r="CH17" s="17">
        <v>8.7438418572103493E-2</v>
      </c>
      <c r="CI17" s="17">
        <v>0.21077677331882699</v>
      </c>
      <c r="CJ17" s="17">
        <v>0.180361486720263</v>
      </c>
      <c r="CK17" s="17"/>
      <c r="CL17" s="17">
        <v>3.17704453044238E-2</v>
      </c>
      <c r="CM17" s="17">
        <v>0.19470504747050699</v>
      </c>
      <c r="CN17" s="17"/>
      <c r="CO17" s="17">
        <v>9.0384366506598507E-2</v>
      </c>
      <c r="CP17" s="17">
        <v>9.03208416457143E-2</v>
      </c>
      <c r="CQ17" s="17">
        <v>0.12384140079446</v>
      </c>
      <c r="CR17" s="17">
        <v>0.14162106410723899</v>
      </c>
    </row>
    <row r="18" spans="2:96" x14ac:dyDescent="0.25">
      <c r="B18" s="18" t="s">
        <v>175</v>
      </c>
      <c r="C18" s="19">
        <v>4.51213449475239E-2</v>
      </c>
      <c r="D18" s="19">
        <v>3.1279554671729499E-2</v>
      </c>
      <c r="E18" s="19">
        <v>5.7830205874645497E-2</v>
      </c>
      <c r="F18" s="19"/>
      <c r="G18" s="19">
        <v>2.8839793522130001E-2</v>
      </c>
      <c r="H18" s="19">
        <v>5.3694466078625797E-2</v>
      </c>
      <c r="I18" s="19">
        <v>5.9572775214720902E-2</v>
      </c>
      <c r="J18" s="19">
        <v>4.1771513926315298E-2</v>
      </c>
      <c r="K18" s="19">
        <v>4.7642226786749599E-2</v>
      </c>
      <c r="L18" s="19">
        <v>3.8240250380470797E-2</v>
      </c>
      <c r="M18" s="19"/>
      <c r="N18" s="19">
        <v>4.0810292775523303E-2</v>
      </c>
      <c r="O18" s="19">
        <v>4.4443132124882899E-2</v>
      </c>
      <c r="P18" s="19">
        <v>3.5169047134193401E-2</v>
      </c>
      <c r="Q18" s="19">
        <v>5.9704138664209198E-2</v>
      </c>
      <c r="R18" s="19"/>
      <c r="S18" s="19">
        <v>3.6089236496130397E-2</v>
      </c>
      <c r="T18" s="19">
        <v>4.0405531406218102E-2</v>
      </c>
      <c r="U18" s="19">
        <v>6.4113181657985699E-2</v>
      </c>
      <c r="V18" s="19">
        <v>4.8683610072707301E-2</v>
      </c>
      <c r="W18" s="19">
        <v>2.9606688928716301E-2</v>
      </c>
      <c r="X18" s="19">
        <v>5.7976098001476198E-2</v>
      </c>
      <c r="Y18" s="19">
        <v>4.2957546353263001E-2</v>
      </c>
      <c r="Z18" s="19">
        <v>1.2002469904438399E-2</v>
      </c>
      <c r="AA18" s="19">
        <v>2.47279523132025E-2</v>
      </c>
      <c r="AB18" s="19">
        <v>6.52202688438627E-2</v>
      </c>
      <c r="AC18" s="19">
        <v>6.6642362469003097E-2</v>
      </c>
      <c r="AD18" s="19">
        <v>7.2249765475527694E-2</v>
      </c>
      <c r="AE18" s="19"/>
      <c r="AF18" s="19">
        <v>3.8293208211579298E-2</v>
      </c>
      <c r="AG18" s="19">
        <v>3.2222617791504898E-2</v>
      </c>
      <c r="AH18" s="19">
        <v>3.5400529116402998E-2</v>
      </c>
      <c r="AI18" s="19">
        <v>0</v>
      </c>
      <c r="AJ18" s="19">
        <v>8.1069679070382497E-2</v>
      </c>
      <c r="AK18" s="19"/>
      <c r="AL18" s="19">
        <v>3.5369001070367799E-2</v>
      </c>
      <c r="AM18" s="19">
        <v>3.3807471709247798E-2</v>
      </c>
      <c r="AN18" s="19">
        <v>2.9769725816523498E-2</v>
      </c>
      <c r="AO18" s="19"/>
      <c r="AP18" s="19">
        <v>3.7696597440962799E-2</v>
      </c>
      <c r="AQ18" s="19">
        <v>4.4911313488020702E-2</v>
      </c>
      <c r="AR18" s="19">
        <v>4.8788623926407197E-2</v>
      </c>
      <c r="AS18" s="19">
        <v>1.9612282704198101E-2</v>
      </c>
      <c r="AT18" s="19">
        <v>0.101294223259682</v>
      </c>
      <c r="AU18" s="19"/>
      <c r="AV18" s="19">
        <v>1</v>
      </c>
      <c r="AW18" s="19">
        <v>4.9053643841895499E-2</v>
      </c>
      <c r="AX18" s="19">
        <v>5.3454304544400498E-2</v>
      </c>
      <c r="AY18" s="19">
        <v>2.3429166157082199E-2</v>
      </c>
      <c r="AZ18" s="19">
        <v>6.1396408221081E-2</v>
      </c>
      <c r="BA18" s="19">
        <v>2.3800898317973999E-2</v>
      </c>
      <c r="BB18" s="19">
        <v>4.1724188707455097E-2</v>
      </c>
      <c r="BC18" s="19">
        <v>3.8259801026022403E-2</v>
      </c>
      <c r="BD18" s="19">
        <v>5.1994038073378199E-2</v>
      </c>
      <c r="BE18" s="19">
        <v>9.2083237370252594E-3</v>
      </c>
      <c r="BF18" s="19">
        <v>6.6076644623853195E-2</v>
      </c>
      <c r="BG18" s="19">
        <v>1.7599860901689302E-2</v>
      </c>
      <c r="BH18" s="19">
        <v>0</v>
      </c>
      <c r="BI18" s="19">
        <v>3.9568294668156097E-2</v>
      </c>
      <c r="BJ18" s="19">
        <v>2.2131155857133301E-2</v>
      </c>
      <c r="BK18" s="19">
        <v>4.1514903287404099E-2</v>
      </c>
      <c r="BL18" s="19"/>
      <c r="BM18" s="19">
        <v>5.5190849619746803E-2</v>
      </c>
      <c r="BN18" s="19">
        <v>3.66958317968403E-2</v>
      </c>
      <c r="BO18" s="19">
        <v>7.0192724409837495E-2</v>
      </c>
      <c r="BP18" s="19">
        <v>2.9482485909824298E-2</v>
      </c>
      <c r="BQ18" s="19">
        <v>1.0991766598386601E-2</v>
      </c>
      <c r="BR18" s="19">
        <v>0.102190424630559</v>
      </c>
      <c r="BS18" s="19"/>
      <c r="BT18" s="19">
        <v>3.93832115140723E-2</v>
      </c>
      <c r="BU18" s="19">
        <v>5.0748543535497202E-2</v>
      </c>
      <c r="BV18" s="19"/>
      <c r="BW18" s="19">
        <v>4.1744932838130799E-2</v>
      </c>
      <c r="BX18" s="19">
        <v>3.7290390425542497E-2</v>
      </c>
      <c r="BY18" s="19"/>
      <c r="BZ18" s="19">
        <v>4.6736563720764603E-2</v>
      </c>
      <c r="CA18" s="19">
        <v>4.1568393611584702E-2</v>
      </c>
      <c r="CB18" s="19">
        <v>4.5613593525465602E-2</v>
      </c>
      <c r="CC18" s="19"/>
      <c r="CD18" s="19">
        <v>4.4717112405467198E-2</v>
      </c>
      <c r="CE18" s="19">
        <v>5.8707138477975401E-2</v>
      </c>
      <c r="CF18" s="19">
        <v>3.8855484236955597E-2</v>
      </c>
      <c r="CG18" s="19"/>
      <c r="CH18" s="19">
        <v>4.4230687995246598E-2</v>
      </c>
      <c r="CI18" s="19">
        <v>6.5804885818102593E-2</v>
      </c>
      <c r="CJ18" s="19">
        <v>2.54007260293591E-2</v>
      </c>
      <c r="CK18" s="19"/>
      <c r="CL18" s="19">
        <v>2.5502411026439398E-2</v>
      </c>
      <c r="CM18" s="19">
        <v>5.3779253812516602E-2</v>
      </c>
      <c r="CN18" s="19"/>
      <c r="CO18" s="19">
        <v>7.71442834302059E-3</v>
      </c>
      <c r="CP18" s="19">
        <v>4.0855074530389397E-2</v>
      </c>
      <c r="CQ18" s="19">
        <v>4.7769345837525901E-2</v>
      </c>
      <c r="CR18" s="19">
        <v>6.1775927852500599E-2</v>
      </c>
    </row>
    <row r="19" spans="2:96" x14ac:dyDescent="0.25">
      <c r="B19" s="16"/>
    </row>
    <row r="20" spans="2:96" x14ac:dyDescent="0.25">
      <c r="B20" t="s">
        <v>124</v>
      </c>
    </row>
    <row r="21" spans="2:96" x14ac:dyDescent="0.25">
      <c r="B21" t="s">
        <v>125</v>
      </c>
    </row>
    <row r="23" spans="2:96" x14ac:dyDescent="0.25">
      <c r="B23"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N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4" width="20.7109375" customWidth="1"/>
  </cols>
  <sheetData>
    <row r="2" spans="2:14" ht="39.950000000000003" customHeight="1" x14ac:dyDescent="0.25">
      <c r="D2" s="30" t="s">
        <v>347</v>
      </c>
      <c r="E2" s="26"/>
      <c r="F2" s="26"/>
      <c r="G2" s="26"/>
      <c r="H2" s="26"/>
      <c r="I2" s="26"/>
      <c r="J2" s="26"/>
      <c r="K2" s="26"/>
      <c r="L2" s="26"/>
      <c r="M2" s="26"/>
      <c r="N2" s="26"/>
    </row>
    <row r="6" spans="2:14" ht="50.1" customHeight="1" x14ac:dyDescent="0.25">
      <c r="B6" s="23" t="s">
        <v>15</v>
      </c>
      <c r="C6" s="23" t="s">
        <v>329</v>
      </c>
      <c r="D6" s="23" t="s">
        <v>330</v>
      </c>
      <c r="E6" s="23" t="s">
        <v>331</v>
      </c>
      <c r="F6" s="23" t="s">
        <v>332</v>
      </c>
      <c r="G6" s="23" t="s">
        <v>333</v>
      </c>
      <c r="H6" s="23" t="s">
        <v>334</v>
      </c>
      <c r="I6" s="23" t="s">
        <v>335</v>
      </c>
      <c r="J6" s="23" t="s">
        <v>336</v>
      </c>
      <c r="K6" s="23" t="s">
        <v>337</v>
      </c>
      <c r="L6" s="23" t="s">
        <v>338</v>
      </c>
      <c r="M6" s="23" t="s">
        <v>339</v>
      </c>
    </row>
    <row r="7" spans="2:14" x14ac:dyDescent="0.25">
      <c r="B7" s="18" t="s">
        <v>340</v>
      </c>
      <c r="C7" s="17">
        <v>0.65787386031555595</v>
      </c>
      <c r="D7" s="17">
        <v>0.25092133755679202</v>
      </c>
      <c r="E7" s="17">
        <v>0.279617515348344</v>
      </c>
      <c r="F7" s="17">
        <v>0.29815298240969301</v>
      </c>
      <c r="G7" s="17">
        <v>0.277521186747822</v>
      </c>
      <c r="H7" s="17">
        <v>0.31505286842136399</v>
      </c>
      <c r="I7" s="17">
        <v>0.236734217799448</v>
      </c>
      <c r="J7" s="17">
        <v>0.17592567763618899</v>
      </c>
      <c r="K7" s="17">
        <v>0.13325349848955301</v>
      </c>
      <c r="L7" s="17">
        <v>0.14424805508320701</v>
      </c>
      <c r="M7" s="17">
        <v>7.8663432503666697E-2</v>
      </c>
    </row>
    <row r="8" spans="2:14" x14ac:dyDescent="0.25">
      <c r="B8" s="18" t="s">
        <v>341</v>
      </c>
      <c r="C8" s="17">
        <v>0.25346559402139401</v>
      </c>
      <c r="D8" s="17">
        <v>0.44626202429331202</v>
      </c>
      <c r="E8" s="17">
        <v>0.43095124145383201</v>
      </c>
      <c r="F8" s="17">
        <v>0.42962134211006597</v>
      </c>
      <c r="G8" s="17">
        <v>0.40929042333499499</v>
      </c>
      <c r="H8" s="17">
        <v>0.401976165461225</v>
      </c>
      <c r="I8" s="17">
        <v>0.33099099612939697</v>
      </c>
      <c r="J8" s="17">
        <v>0.34879085936978299</v>
      </c>
      <c r="K8" s="17">
        <v>0.269893618581376</v>
      </c>
      <c r="L8" s="17">
        <v>0.26856119364342801</v>
      </c>
      <c r="M8" s="17">
        <v>0.14490355356807899</v>
      </c>
    </row>
    <row r="9" spans="2:14" ht="30" x14ac:dyDescent="0.25">
      <c r="B9" s="18" t="s">
        <v>342</v>
      </c>
      <c r="C9" s="17">
        <v>6.9293664387355694E-2</v>
      </c>
      <c r="D9" s="17">
        <v>0.21904965497479501</v>
      </c>
      <c r="E9" s="17">
        <v>0.205769157502177</v>
      </c>
      <c r="F9" s="17">
        <v>0.189659680127994</v>
      </c>
      <c r="G9" s="17">
        <v>0.22532272895932301</v>
      </c>
      <c r="H9" s="17">
        <v>0.18800907610007001</v>
      </c>
      <c r="I9" s="17">
        <v>0.26869820873863598</v>
      </c>
      <c r="J9" s="17">
        <v>0.29222957103344799</v>
      </c>
      <c r="K9" s="17">
        <v>0.338539131329471</v>
      </c>
      <c r="L9" s="17">
        <v>0.31560770937247201</v>
      </c>
      <c r="M9" s="17">
        <v>0.25511551395090598</v>
      </c>
    </row>
    <row r="10" spans="2:14" x14ac:dyDescent="0.25">
      <c r="B10" s="18" t="s">
        <v>343</v>
      </c>
      <c r="C10" s="17">
        <v>7.2718483078705997E-3</v>
      </c>
      <c r="D10" s="17">
        <v>4.6002584874591801E-2</v>
      </c>
      <c r="E10" s="17">
        <v>5.40637727230261E-2</v>
      </c>
      <c r="F10" s="17">
        <v>5.2878246340873902E-2</v>
      </c>
      <c r="G10" s="17">
        <v>5.5057634518498502E-2</v>
      </c>
      <c r="H10" s="17">
        <v>6.3264250587762999E-2</v>
      </c>
      <c r="I10" s="17">
        <v>9.1061101729705302E-2</v>
      </c>
      <c r="J10" s="17">
        <v>9.0539080244683795E-2</v>
      </c>
      <c r="K10" s="17">
        <v>0.13008859215742199</v>
      </c>
      <c r="L10" s="17">
        <v>0.14150938339253799</v>
      </c>
      <c r="M10" s="17">
        <v>0.21555745092651199</v>
      </c>
    </row>
    <row r="11" spans="2:14" x14ac:dyDescent="0.25">
      <c r="B11" s="18" t="s">
        <v>344</v>
      </c>
      <c r="C11" s="17">
        <v>1.0652121795902401E-3</v>
      </c>
      <c r="D11" s="17">
        <v>1.8778406806358901E-2</v>
      </c>
      <c r="E11" s="17">
        <v>1.10828767706124E-2</v>
      </c>
      <c r="F11" s="17">
        <v>1.44928025771866E-2</v>
      </c>
      <c r="G11" s="17">
        <v>1.7127100947788899E-2</v>
      </c>
      <c r="H11" s="17">
        <v>2.1849353193594101E-2</v>
      </c>
      <c r="I11" s="17">
        <v>5.6353889421738003E-2</v>
      </c>
      <c r="J11" s="17">
        <v>7.0206812459409199E-2</v>
      </c>
      <c r="K11" s="17">
        <v>0.102859008152321</v>
      </c>
      <c r="L11" s="17">
        <v>0.10969795766385</v>
      </c>
      <c r="M11" s="17">
        <v>0.29119133349635701</v>
      </c>
    </row>
    <row r="12" spans="2:14" x14ac:dyDescent="0.25">
      <c r="B12" s="18" t="s">
        <v>152</v>
      </c>
      <c r="C12" s="17">
        <v>1.10298207882329E-2</v>
      </c>
      <c r="D12" s="17">
        <v>1.8985991494150499E-2</v>
      </c>
      <c r="E12" s="17">
        <v>1.8515436202009301E-2</v>
      </c>
      <c r="F12" s="17">
        <v>1.5194946434187199E-2</v>
      </c>
      <c r="G12" s="17">
        <v>1.5680925491572899E-2</v>
      </c>
      <c r="H12" s="17">
        <v>9.8482862359839107E-3</v>
      </c>
      <c r="I12" s="17">
        <v>1.6161586181076201E-2</v>
      </c>
      <c r="J12" s="17">
        <v>2.2307999256487299E-2</v>
      </c>
      <c r="K12" s="17">
        <v>2.5366151289857801E-2</v>
      </c>
      <c r="L12" s="17">
        <v>2.0375700844504699E-2</v>
      </c>
      <c r="M12" s="17">
        <v>1.4568715554479399E-2</v>
      </c>
    </row>
    <row r="13" spans="2:14" x14ac:dyDescent="0.25">
      <c r="B13" s="22" t="s">
        <v>345</v>
      </c>
      <c r="C13" s="20">
        <v>0.91133945433694996</v>
      </c>
      <c r="D13" s="20">
        <v>0.69718336185010399</v>
      </c>
      <c r="E13" s="20">
        <v>0.71056875680217502</v>
      </c>
      <c r="F13" s="20">
        <v>0.72777432451975899</v>
      </c>
      <c r="G13" s="20">
        <v>0.68681161008281699</v>
      </c>
      <c r="H13" s="20">
        <v>0.71702903388258898</v>
      </c>
      <c r="I13" s="20">
        <v>0.56772521392884501</v>
      </c>
      <c r="J13" s="20">
        <v>0.52471653700597198</v>
      </c>
      <c r="K13" s="20">
        <v>0.40314711707092898</v>
      </c>
      <c r="L13" s="20">
        <v>0.41280924872663499</v>
      </c>
      <c r="M13" s="20">
        <v>0.22356698607174599</v>
      </c>
    </row>
    <row r="14" spans="2:14" x14ac:dyDescent="0.25">
      <c r="B14" s="22" t="s">
        <v>346</v>
      </c>
      <c r="C14" s="20">
        <v>8.3370604874608394E-3</v>
      </c>
      <c r="D14" s="20">
        <v>6.4780991680950695E-2</v>
      </c>
      <c r="E14" s="20">
        <v>6.5146649493638506E-2</v>
      </c>
      <c r="F14" s="20">
        <v>6.7371048918060505E-2</v>
      </c>
      <c r="G14" s="20">
        <v>7.21847354662873E-2</v>
      </c>
      <c r="H14" s="20">
        <v>8.5113603781357197E-2</v>
      </c>
      <c r="I14" s="20">
        <v>0.14741499115144299</v>
      </c>
      <c r="J14" s="20">
        <v>0.16074589270409301</v>
      </c>
      <c r="K14" s="20">
        <v>0.23294760030974199</v>
      </c>
      <c r="L14" s="20">
        <v>0.25120734105638798</v>
      </c>
      <c r="M14" s="20">
        <v>0.50674878442286897</v>
      </c>
    </row>
    <row r="15" spans="2:14" x14ac:dyDescent="0.25">
      <c r="B15" s="22" t="s">
        <v>275</v>
      </c>
      <c r="C15" s="21">
        <v>0.90300239384948999</v>
      </c>
      <c r="D15" s="21">
        <v>0.63240237016915302</v>
      </c>
      <c r="E15" s="21">
        <v>0.645422107308537</v>
      </c>
      <c r="F15" s="21">
        <v>0.66040327560169798</v>
      </c>
      <c r="G15" s="21">
        <v>0.61462687461652898</v>
      </c>
      <c r="H15" s="21">
        <v>0.63191543010123197</v>
      </c>
      <c r="I15" s="21">
        <v>0.42031022277740199</v>
      </c>
      <c r="J15" s="21">
        <v>0.36397064430187898</v>
      </c>
      <c r="K15" s="21">
        <v>0.170199516761186</v>
      </c>
      <c r="L15" s="21">
        <v>0.16160190767024801</v>
      </c>
      <c r="M15" s="21">
        <v>-0.283181798351123</v>
      </c>
    </row>
    <row r="16" spans="2:14" x14ac:dyDescent="0.25">
      <c r="B16" s="16"/>
      <c r="C16" s="16"/>
      <c r="D16" s="16"/>
      <c r="E16" s="16"/>
      <c r="F16" s="16"/>
      <c r="G16" s="16"/>
      <c r="H16" s="16"/>
      <c r="I16" s="16"/>
      <c r="J16" s="16"/>
      <c r="K16" s="16"/>
      <c r="L16" s="16"/>
      <c r="M16" s="16"/>
    </row>
    <row r="17" spans="2:2" x14ac:dyDescent="0.25">
      <c r="B17" t="s">
        <v>124</v>
      </c>
    </row>
    <row r="18" spans="2:2" x14ac:dyDescent="0.25">
      <c r="B18" t="s">
        <v>125</v>
      </c>
    </row>
    <row r="22" spans="2:2" x14ac:dyDescent="0.25">
      <c r="B22" s="8" t="str">
        <f>HYPERLINK("#'Contents'!A1", "Return to Contents")</f>
        <v>Return to Contents</v>
      </c>
    </row>
  </sheetData>
  <mergeCells count="1">
    <mergeCell ref="D2:N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CR22"/>
  <sheetViews>
    <sheetView showGridLines="0" workbookViewId="0">
      <pane xSplit="2" topLeftCell="C1" activePane="topRight" state="frozen"/>
      <selection pane="topRight" activeCell="B22" sqref="B22"/>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340</v>
      </c>
      <c r="C9" s="17">
        <v>0.65787386031555595</v>
      </c>
      <c r="D9" s="17">
        <v>0.63724131509329396</v>
      </c>
      <c r="E9" s="17">
        <v>0.67941393662763405</v>
      </c>
      <c r="F9" s="17"/>
      <c r="G9" s="17">
        <v>0.44188512193256602</v>
      </c>
      <c r="H9" s="17">
        <v>0.580945659588611</v>
      </c>
      <c r="I9" s="17">
        <v>0.67176879704716697</v>
      </c>
      <c r="J9" s="17">
        <v>0.75993965515776696</v>
      </c>
      <c r="K9" s="17">
        <v>0.714729221608844</v>
      </c>
      <c r="L9" s="17">
        <v>0.73182786021259705</v>
      </c>
      <c r="M9" s="17"/>
      <c r="N9" s="17">
        <v>0.66743584687527302</v>
      </c>
      <c r="O9" s="17">
        <v>0.67660175836185299</v>
      </c>
      <c r="P9" s="17">
        <v>0.62370721591383504</v>
      </c>
      <c r="Q9" s="17">
        <v>0.659158878105918</v>
      </c>
      <c r="R9" s="17"/>
      <c r="S9" s="17">
        <v>0.60692794641010495</v>
      </c>
      <c r="T9" s="17">
        <v>0.69878995364449803</v>
      </c>
      <c r="U9" s="17">
        <v>0.690713836233662</v>
      </c>
      <c r="V9" s="17">
        <v>0.66468057933878999</v>
      </c>
      <c r="W9" s="17">
        <v>0.67204209237352697</v>
      </c>
      <c r="X9" s="17">
        <v>0.63325217945051004</v>
      </c>
      <c r="Y9" s="17">
        <v>0.63344103210241198</v>
      </c>
      <c r="Z9" s="17">
        <v>0.74314369033213501</v>
      </c>
      <c r="AA9" s="17">
        <v>0.65403313598655299</v>
      </c>
      <c r="AB9" s="17">
        <v>0.61935227332596499</v>
      </c>
      <c r="AC9" s="17">
        <v>0.70858241934537503</v>
      </c>
      <c r="AD9" s="17">
        <v>0.64758690075993797</v>
      </c>
      <c r="AE9" s="17"/>
      <c r="AF9" s="17">
        <v>0.70562826553039903</v>
      </c>
      <c r="AG9" s="17">
        <v>0.63100503872637603</v>
      </c>
      <c r="AH9" s="17">
        <v>0.68607911340818895</v>
      </c>
      <c r="AI9" s="17">
        <v>0.660174782912476</v>
      </c>
      <c r="AJ9" s="17">
        <v>0.62792388588203596</v>
      </c>
      <c r="AK9" s="17"/>
      <c r="AL9" s="17">
        <v>0.67528015440022304</v>
      </c>
      <c r="AM9" s="17">
        <v>0.63500094083102998</v>
      </c>
      <c r="AN9" s="17">
        <v>0.69462535904892198</v>
      </c>
      <c r="AO9" s="17"/>
      <c r="AP9" s="17">
        <v>0.66509928379443495</v>
      </c>
      <c r="AQ9" s="17">
        <v>0.66044475945988501</v>
      </c>
      <c r="AR9" s="17">
        <v>0.64457681616652496</v>
      </c>
      <c r="AS9" s="17">
        <v>0.65318299567640303</v>
      </c>
      <c r="AT9" s="17">
        <v>0.71665500108837699</v>
      </c>
      <c r="AU9" s="17"/>
      <c r="AV9" s="17">
        <v>0.31036398094020001</v>
      </c>
      <c r="AW9" s="17">
        <v>0.72968869601920205</v>
      </c>
      <c r="AX9" s="17">
        <v>0.66537000457364004</v>
      </c>
      <c r="AY9" s="17">
        <v>0.64964296925398601</v>
      </c>
      <c r="AZ9" s="17">
        <v>0.622373474390153</v>
      </c>
      <c r="BA9" s="17">
        <v>0.68589275746260403</v>
      </c>
      <c r="BB9" s="17">
        <v>0.60453563134944799</v>
      </c>
      <c r="BC9" s="17">
        <v>0.62115788923820503</v>
      </c>
      <c r="BD9" s="17">
        <v>0.70606208929672198</v>
      </c>
      <c r="BE9" s="17">
        <v>0.71666478269062095</v>
      </c>
      <c r="BF9" s="17">
        <v>0.63554511279227599</v>
      </c>
      <c r="BG9" s="17">
        <v>0.75461401172155496</v>
      </c>
      <c r="BH9" s="17">
        <v>0.61438007085989199</v>
      </c>
      <c r="BI9" s="17">
        <v>0.71512074395348901</v>
      </c>
      <c r="BJ9" s="17">
        <v>0.572744813758717</v>
      </c>
      <c r="BK9" s="17">
        <v>0.63346953085220503</v>
      </c>
      <c r="BL9" s="17"/>
      <c r="BM9" s="17">
        <v>0.56585254989107603</v>
      </c>
      <c r="BN9" s="17">
        <v>0.69014543295070296</v>
      </c>
      <c r="BO9" s="17">
        <v>0.68852342886987505</v>
      </c>
      <c r="BP9" s="17">
        <v>0.65571612463402096</v>
      </c>
      <c r="BQ9" s="17">
        <v>0.74371012139219395</v>
      </c>
      <c r="BR9" s="17">
        <v>0.63323300349630496</v>
      </c>
      <c r="BS9" s="17"/>
      <c r="BT9" s="17">
        <v>0.65778984748243896</v>
      </c>
      <c r="BU9" s="17">
        <v>0.66542595786261804</v>
      </c>
      <c r="BV9" s="17"/>
      <c r="BW9" s="17">
        <v>0.65124312945872398</v>
      </c>
      <c r="BX9" s="17">
        <v>0.69043194796118201</v>
      </c>
      <c r="BY9" s="17"/>
      <c r="BZ9" s="17">
        <v>0.66684761495891798</v>
      </c>
      <c r="CA9" s="17">
        <v>0.68356354423834298</v>
      </c>
      <c r="CB9" s="17">
        <v>0.50943839965687299</v>
      </c>
      <c r="CC9" s="17"/>
      <c r="CD9" s="17">
        <v>0.67510188155919004</v>
      </c>
      <c r="CE9" s="17">
        <v>0.56654505827901402</v>
      </c>
      <c r="CF9" s="17">
        <v>0.64168542272394002</v>
      </c>
      <c r="CG9" s="17"/>
      <c r="CH9" s="17">
        <v>0.68833706355739399</v>
      </c>
      <c r="CI9" s="17">
        <v>0.61251460456219398</v>
      </c>
      <c r="CJ9" s="17">
        <v>0.57048624461922703</v>
      </c>
      <c r="CK9" s="17"/>
      <c r="CL9" s="17">
        <v>0.71117342915642501</v>
      </c>
      <c r="CM9" s="17">
        <v>0.60414423112762305</v>
      </c>
      <c r="CN9" s="17"/>
      <c r="CO9" s="17">
        <v>0.60295819962799202</v>
      </c>
      <c r="CP9" s="17">
        <v>0.64534917641105205</v>
      </c>
      <c r="CQ9" s="17">
        <v>0.65926959569251498</v>
      </c>
      <c r="CR9" s="17">
        <v>0.69912351295115105</v>
      </c>
    </row>
    <row r="10" spans="2:96" x14ac:dyDescent="0.25">
      <c r="B10" s="18" t="s">
        <v>341</v>
      </c>
      <c r="C10" s="17">
        <v>0.25346559402139401</v>
      </c>
      <c r="D10" s="17">
        <v>0.26405660948985599</v>
      </c>
      <c r="E10" s="17">
        <v>0.242366545429618</v>
      </c>
      <c r="F10" s="17"/>
      <c r="G10" s="17">
        <v>0.35128491473957202</v>
      </c>
      <c r="H10" s="17">
        <v>0.28634859274635699</v>
      </c>
      <c r="I10" s="17">
        <v>0.25070179251973301</v>
      </c>
      <c r="J10" s="17">
        <v>0.19847563882575101</v>
      </c>
      <c r="K10" s="17">
        <v>0.237141910854275</v>
      </c>
      <c r="L10" s="17">
        <v>0.21950929478377301</v>
      </c>
      <c r="M10" s="17"/>
      <c r="N10" s="17">
        <v>0.25512180496575398</v>
      </c>
      <c r="O10" s="17">
        <v>0.25159542076936903</v>
      </c>
      <c r="P10" s="17">
        <v>0.26577941488963103</v>
      </c>
      <c r="Q10" s="17">
        <v>0.24077329623770999</v>
      </c>
      <c r="R10" s="17"/>
      <c r="S10" s="17">
        <v>0.26693479589781799</v>
      </c>
      <c r="T10" s="17">
        <v>0.209531994152347</v>
      </c>
      <c r="U10" s="17">
        <v>0.25786944462691402</v>
      </c>
      <c r="V10" s="17">
        <v>0.27041431490724899</v>
      </c>
      <c r="W10" s="17">
        <v>0.24903918421480101</v>
      </c>
      <c r="X10" s="17">
        <v>0.26941360538377601</v>
      </c>
      <c r="Y10" s="17">
        <v>0.28821866508440303</v>
      </c>
      <c r="Z10" s="17">
        <v>0.20465186377820399</v>
      </c>
      <c r="AA10" s="17">
        <v>0.25098709990947299</v>
      </c>
      <c r="AB10" s="17">
        <v>0.279669307443492</v>
      </c>
      <c r="AC10" s="17">
        <v>0.24710966178694499</v>
      </c>
      <c r="AD10" s="17">
        <v>0.194271195666125</v>
      </c>
      <c r="AE10" s="17"/>
      <c r="AF10" s="17">
        <v>0.22244684886275801</v>
      </c>
      <c r="AG10" s="17">
        <v>0.27576779409483199</v>
      </c>
      <c r="AH10" s="17">
        <v>0.25467003550635597</v>
      </c>
      <c r="AI10" s="17">
        <v>0.30514307156585402</v>
      </c>
      <c r="AJ10" s="17">
        <v>0.28022662516116598</v>
      </c>
      <c r="AK10" s="17"/>
      <c r="AL10" s="17">
        <v>0.24747306866295099</v>
      </c>
      <c r="AM10" s="17">
        <v>0.272679085136036</v>
      </c>
      <c r="AN10" s="17">
        <v>0.20360800779247401</v>
      </c>
      <c r="AO10" s="17"/>
      <c r="AP10" s="17">
        <v>0.25370136124905401</v>
      </c>
      <c r="AQ10" s="17">
        <v>0.23753604252469099</v>
      </c>
      <c r="AR10" s="17">
        <v>0.27756317632593203</v>
      </c>
      <c r="AS10" s="17">
        <v>0.25033113490927</v>
      </c>
      <c r="AT10" s="17">
        <v>0.22520503723406499</v>
      </c>
      <c r="AU10" s="17"/>
      <c r="AV10" s="17">
        <v>0.29675421951939701</v>
      </c>
      <c r="AW10" s="17">
        <v>0.18820175973308001</v>
      </c>
      <c r="AX10" s="17">
        <v>0.252895914476294</v>
      </c>
      <c r="AY10" s="17">
        <v>0.23927182283128601</v>
      </c>
      <c r="AZ10" s="17">
        <v>0.25585936994882702</v>
      </c>
      <c r="BA10" s="17">
        <v>0.22812382248848001</v>
      </c>
      <c r="BB10" s="17">
        <v>0.302592334475283</v>
      </c>
      <c r="BC10" s="17">
        <v>0.29222481093868702</v>
      </c>
      <c r="BD10" s="17">
        <v>0.224929300418197</v>
      </c>
      <c r="BE10" s="17">
        <v>0.234061598599801</v>
      </c>
      <c r="BF10" s="17">
        <v>0.28504991830728499</v>
      </c>
      <c r="BG10" s="17">
        <v>0.15110872445396201</v>
      </c>
      <c r="BH10" s="17">
        <v>0.35130543345541299</v>
      </c>
      <c r="BI10" s="17">
        <v>0.24569971336243901</v>
      </c>
      <c r="BJ10" s="17">
        <v>0.32306136657142298</v>
      </c>
      <c r="BK10" s="17">
        <v>0.27128131282844398</v>
      </c>
      <c r="BL10" s="17"/>
      <c r="BM10" s="17">
        <v>0.32736681689399</v>
      </c>
      <c r="BN10" s="17">
        <v>0.23223703622328301</v>
      </c>
      <c r="BO10" s="17">
        <v>0.19590253123144999</v>
      </c>
      <c r="BP10" s="17">
        <v>0.27499592045084198</v>
      </c>
      <c r="BQ10" s="17">
        <v>0.21157919876842299</v>
      </c>
      <c r="BR10" s="17">
        <v>0.21337279672134801</v>
      </c>
      <c r="BS10" s="17"/>
      <c r="BT10" s="17">
        <v>0.27058448073258401</v>
      </c>
      <c r="BU10" s="17">
        <v>0.230423469192931</v>
      </c>
      <c r="BV10" s="17"/>
      <c r="BW10" s="17">
        <v>0.26158200999848202</v>
      </c>
      <c r="BX10" s="17">
        <v>0.23283131447894401</v>
      </c>
      <c r="BY10" s="17"/>
      <c r="BZ10" s="17">
        <v>0.25504996028911397</v>
      </c>
      <c r="CA10" s="17">
        <v>0.212376651357229</v>
      </c>
      <c r="CB10" s="17">
        <v>0.31026727784894598</v>
      </c>
      <c r="CC10" s="17"/>
      <c r="CD10" s="17">
        <v>0.25089345315044498</v>
      </c>
      <c r="CE10" s="17">
        <v>0.31351818466305098</v>
      </c>
      <c r="CF10" s="17">
        <v>0.21636284469540301</v>
      </c>
      <c r="CG10" s="17"/>
      <c r="CH10" s="17">
        <v>0.242366581698504</v>
      </c>
      <c r="CI10" s="17">
        <v>0.27979441153178097</v>
      </c>
      <c r="CJ10" s="17">
        <v>0.25382955797454698</v>
      </c>
      <c r="CK10" s="17"/>
      <c r="CL10" s="17">
        <v>0.223891018995068</v>
      </c>
      <c r="CM10" s="17">
        <v>0.28273300410504898</v>
      </c>
      <c r="CN10" s="17"/>
      <c r="CO10" s="17">
        <v>0.24217788179428301</v>
      </c>
      <c r="CP10" s="17">
        <v>0.26816876759515301</v>
      </c>
      <c r="CQ10" s="17">
        <v>0.26259877360402101</v>
      </c>
      <c r="CR10" s="17">
        <v>0.21176594382146799</v>
      </c>
    </row>
    <row r="11" spans="2:96" ht="30" x14ac:dyDescent="0.25">
      <c r="B11" s="18" t="s">
        <v>342</v>
      </c>
      <c r="C11" s="17">
        <v>6.9293664387355694E-2</v>
      </c>
      <c r="D11" s="17">
        <v>7.9087372092972494E-2</v>
      </c>
      <c r="E11" s="17">
        <v>6.00778880871271E-2</v>
      </c>
      <c r="F11" s="17"/>
      <c r="G11" s="17">
        <v>0.176130683721409</v>
      </c>
      <c r="H11" s="17">
        <v>0.112939335176534</v>
      </c>
      <c r="I11" s="17">
        <v>4.3259550689071599E-2</v>
      </c>
      <c r="J11" s="17">
        <v>2.9689434381783401E-2</v>
      </c>
      <c r="K11" s="17">
        <v>4.1445179429898199E-2</v>
      </c>
      <c r="L11" s="17">
        <v>3.4668999270680997E-2</v>
      </c>
      <c r="M11" s="17"/>
      <c r="N11" s="17">
        <v>5.8206611170447398E-2</v>
      </c>
      <c r="O11" s="17">
        <v>5.9022834805421601E-2</v>
      </c>
      <c r="P11" s="17">
        <v>8.3346191234681094E-2</v>
      </c>
      <c r="Q11" s="17">
        <v>8.0348842770467693E-2</v>
      </c>
      <c r="R11" s="17"/>
      <c r="S11" s="17">
        <v>0.101333992194093</v>
      </c>
      <c r="T11" s="17">
        <v>7.6530217255054406E-2</v>
      </c>
      <c r="U11" s="17">
        <v>3.78727600258153E-2</v>
      </c>
      <c r="V11" s="17">
        <v>5.3586215684139002E-2</v>
      </c>
      <c r="W11" s="17">
        <v>6.5166696218206602E-2</v>
      </c>
      <c r="X11" s="17">
        <v>7.6010053766933594E-2</v>
      </c>
      <c r="Y11" s="17">
        <v>7.2395827639844507E-2</v>
      </c>
      <c r="Z11" s="17">
        <v>4.1228937432541198E-2</v>
      </c>
      <c r="AA11" s="17">
        <v>6.9812821870253297E-2</v>
      </c>
      <c r="AB11" s="17">
        <v>8.1337625818049902E-2</v>
      </c>
      <c r="AC11" s="17">
        <v>0</v>
      </c>
      <c r="AD11" s="17">
        <v>0.115711850652545</v>
      </c>
      <c r="AE11" s="17"/>
      <c r="AF11" s="17">
        <v>5.3857792973374299E-2</v>
      </c>
      <c r="AG11" s="17">
        <v>7.5567065343384004E-2</v>
      </c>
      <c r="AH11" s="17">
        <v>5.1134402257203199E-2</v>
      </c>
      <c r="AI11" s="17">
        <v>3.4682145521670198E-2</v>
      </c>
      <c r="AJ11" s="17">
        <v>6.7523647451269195E-2</v>
      </c>
      <c r="AK11" s="17"/>
      <c r="AL11" s="17">
        <v>6.3572716621600495E-2</v>
      </c>
      <c r="AM11" s="17">
        <v>7.3038482950028502E-2</v>
      </c>
      <c r="AN11" s="17">
        <v>8.8862817348509301E-2</v>
      </c>
      <c r="AO11" s="17"/>
      <c r="AP11" s="17">
        <v>6.9704109822799495E-2</v>
      </c>
      <c r="AQ11" s="17">
        <v>8.0119916239990999E-2</v>
      </c>
      <c r="AR11" s="17">
        <v>5.3258866529493798E-2</v>
      </c>
      <c r="AS11" s="17">
        <v>8.6948472561345996E-2</v>
      </c>
      <c r="AT11" s="17">
        <v>5.8139961677558402E-2</v>
      </c>
      <c r="AU11" s="17"/>
      <c r="AV11" s="17">
        <v>0.21570749083600099</v>
      </c>
      <c r="AW11" s="17">
        <v>6.5801441477857395E-2</v>
      </c>
      <c r="AX11" s="17">
        <v>7.5848230274609393E-2</v>
      </c>
      <c r="AY11" s="17">
        <v>8.1357071484395596E-2</v>
      </c>
      <c r="AZ11" s="17">
        <v>0.104026515917682</v>
      </c>
      <c r="BA11" s="17">
        <v>5.1078051780534303E-2</v>
      </c>
      <c r="BB11" s="17">
        <v>6.1190866635967803E-2</v>
      </c>
      <c r="BC11" s="17">
        <v>6.7969421606533298E-2</v>
      </c>
      <c r="BD11" s="17">
        <v>6.2904880000482902E-2</v>
      </c>
      <c r="BE11" s="17">
        <v>4.9273618709578401E-2</v>
      </c>
      <c r="BF11" s="17">
        <v>7.2901367873536196E-2</v>
      </c>
      <c r="BG11" s="17">
        <v>6.5968931079100096E-2</v>
      </c>
      <c r="BH11" s="17">
        <v>3.4314495684694302E-2</v>
      </c>
      <c r="BI11" s="17">
        <v>3.9179542684071603E-2</v>
      </c>
      <c r="BJ11" s="17">
        <v>0.10419381966985899</v>
      </c>
      <c r="BK11" s="17">
        <v>8.1661608329088101E-2</v>
      </c>
      <c r="BL11" s="17"/>
      <c r="BM11" s="17">
        <v>9.2635234477081996E-2</v>
      </c>
      <c r="BN11" s="17">
        <v>6.4713154207542603E-2</v>
      </c>
      <c r="BO11" s="17">
        <v>8.6024535361745896E-2</v>
      </c>
      <c r="BP11" s="17">
        <v>4.75173432204678E-2</v>
      </c>
      <c r="BQ11" s="17">
        <v>2.18866648584134E-2</v>
      </c>
      <c r="BR11" s="17">
        <v>0.120003560676466</v>
      </c>
      <c r="BS11" s="17"/>
      <c r="BT11" s="17">
        <v>6.3183909313600503E-2</v>
      </c>
      <c r="BU11" s="17">
        <v>6.7669860167359194E-2</v>
      </c>
      <c r="BV11" s="17"/>
      <c r="BW11" s="17">
        <v>7.3807600297076906E-2</v>
      </c>
      <c r="BX11" s="17">
        <v>5.9455707171937301E-2</v>
      </c>
      <c r="BY11" s="17"/>
      <c r="BZ11" s="17">
        <v>6.01806641725844E-2</v>
      </c>
      <c r="CA11" s="17">
        <v>7.5821643183189402E-2</v>
      </c>
      <c r="CB11" s="17">
        <v>0.15691596106796099</v>
      </c>
      <c r="CC11" s="17"/>
      <c r="CD11" s="17">
        <v>5.8559786500128302E-2</v>
      </c>
      <c r="CE11" s="17">
        <v>8.3646496219905594E-2</v>
      </c>
      <c r="CF11" s="17">
        <v>0.120787285413184</v>
      </c>
      <c r="CG11" s="17"/>
      <c r="CH11" s="17">
        <v>5.40802906517849E-2</v>
      </c>
      <c r="CI11" s="17">
        <v>6.6091590186827004E-2</v>
      </c>
      <c r="CJ11" s="17">
        <v>0.14618317849264101</v>
      </c>
      <c r="CK11" s="17"/>
      <c r="CL11" s="17">
        <v>5.5682707358181101E-2</v>
      </c>
      <c r="CM11" s="17">
        <v>8.3860455350778795E-2</v>
      </c>
      <c r="CN11" s="17"/>
      <c r="CO11" s="17">
        <v>0.14156373042317399</v>
      </c>
      <c r="CP11" s="17">
        <v>7.5090448191220793E-2</v>
      </c>
      <c r="CQ11" s="17">
        <v>6.1616186281074702E-2</v>
      </c>
      <c r="CR11" s="17">
        <v>4.6759323149465501E-2</v>
      </c>
    </row>
    <row r="12" spans="2:96" x14ac:dyDescent="0.25">
      <c r="B12" s="18" t="s">
        <v>343</v>
      </c>
      <c r="C12" s="17">
        <v>7.2718483078705997E-3</v>
      </c>
      <c r="D12" s="17">
        <v>1.14074441396038E-2</v>
      </c>
      <c r="E12" s="17">
        <v>3.2618117705112098E-3</v>
      </c>
      <c r="F12" s="17"/>
      <c r="G12" s="17">
        <v>2.4804407644028699E-2</v>
      </c>
      <c r="H12" s="17">
        <v>0</v>
      </c>
      <c r="I12" s="17">
        <v>1.1668027023351501E-2</v>
      </c>
      <c r="J12" s="17">
        <v>5.4330014760591199E-3</v>
      </c>
      <c r="K12" s="17">
        <v>0</v>
      </c>
      <c r="L12" s="17">
        <v>4.3504733164015904E-3</v>
      </c>
      <c r="M12" s="17"/>
      <c r="N12" s="17">
        <v>1.1736383217596799E-2</v>
      </c>
      <c r="O12" s="17">
        <v>3.59210239331078E-3</v>
      </c>
      <c r="P12" s="17">
        <v>1.0717198551926399E-2</v>
      </c>
      <c r="Q12" s="17">
        <v>3.33605628462749E-3</v>
      </c>
      <c r="R12" s="17"/>
      <c r="S12" s="17">
        <v>1.80643351301168E-2</v>
      </c>
      <c r="T12" s="17">
        <v>1.08952470008795E-2</v>
      </c>
      <c r="U12" s="17">
        <v>7.4836714964377996E-3</v>
      </c>
      <c r="V12" s="17">
        <v>0</v>
      </c>
      <c r="W12" s="17">
        <v>0</v>
      </c>
      <c r="X12" s="17">
        <v>0</v>
      </c>
      <c r="Y12" s="17">
        <v>0</v>
      </c>
      <c r="Z12" s="17">
        <v>1.097550845712E-2</v>
      </c>
      <c r="AA12" s="17">
        <v>1.3220842124591599E-2</v>
      </c>
      <c r="AB12" s="17">
        <v>0</v>
      </c>
      <c r="AC12" s="17">
        <v>1.6608061589226598E-2</v>
      </c>
      <c r="AD12" s="17">
        <v>0</v>
      </c>
      <c r="AE12" s="17"/>
      <c r="AF12" s="17">
        <v>6.2839431013474497E-3</v>
      </c>
      <c r="AG12" s="17">
        <v>1.22092293535322E-2</v>
      </c>
      <c r="AH12" s="17">
        <v>8.1164488282517502E-3</v>
      </c>
      <c r="AI12" s="17">
        <v>0</v>
      </c>
      <c r="AJ12" s="17">
        <v>0</v>
      </c>
      <c r="AK12" s="17"/>
      <c r="AL12" s="17">
        <v>4.0771384618344996E-3</v>
      </c>
      <c r="AM12" s="17">
        <v>1.27137676095005E-2</v>
      </c>
      <c r="AN12" s="17">
        <v>6.27905429392545E-3</v>
      </c>
      <c r="AO12" s="17"/>
      <c r="AP12" s="17">
        <v>2.17068904723987E-3</v>
      </c>
      <c r="AQ12" s="17">
        <v>1.1153725164236E-2</v>
      </c>
      <c r="AR12" s="17">
        <v>8.6150278012371208E-3</v>
      </c>
      <c r="AS12" s="17">
        <v>9.5373968529800304E-3</v>
      </c>
      <c r="AT12" s="17">
        <v>0</v>
      </c>
      <c r="AU12" s="17"/>
      <c r="AV12" s="17">
        <v>0</v>
      </c>
      <c r="AW12" s="17">
        <v>0</v>
      </c>
      <c r="AX12" s="17">
        <v>0</v>
      </c>
      <c r="AY12" s="17">
        <v>1.09802468074543E-2</v>
      </c>
      <c r="AZ12" s="17">
        <v>0</v>
      </c>
      <c r="BA12" s="17">
        <v>1.5754997967917499E-2</v>
      </c>
      <c r="BB12" s="17">
        <v>1.5718269730710301E-2</v>
      </c>
      <c r="BC12" s="17">
        <v>1.26252673487957E-2</v>
      </c>
      <c r="BD12" s="17">
        <v>6.1037302845977498E-3</v>
      </c>
      <c r="BE12" s="17">
        <v>0</v>
      </c>
      <c r="BF12" s="17">
        <v>0</v>
      </c>
      <c r="BG12" s="17">
        <v>1.29201970651907E-2</v>
      </c>
      <c r="BH12" s="17">
        <v>0</v>
      </c>
      <c r="BI12" s="17">
        <v>0</v>
      </c>
      <c r="BJ12" s="17">
        <v>0</v>
      </c>
      <c r="BK12" s="17">
        <v>1.35875479902635E-2</v>
      </c>
      <c r="BL12" s="17"/>
      <c r="BM12" s="17">
        <v>5.7708462179177902E-3</v>
      </c>
      <c r="BN12" s="17">
        <v>3.3919229256641399E-3</v>
      </c>
      <c r="BO12" s="17">
        <v>1.9607037218510901E-2</v>
      </c>
      <c r="BP12" s="17">
        <v>7.4513157864974401E-3</v>
      </c>
      <c r="BQ12" s="17">
        <v>8.2637708142548096E-3</v>
      </c>
      <c r="BR12" s="17">
        <v>0</v>
      </c>
      <c r="BS12" s="17"/>
      <c r="BT12" s="17">
        <v>3.4517135389571501E-3</v>
      </c>
      <c r="BU12" s="17">
        <v>1.3273546408067599E-2</v>
      </c>
      <c r="BV12" s="17"/>
      <c r="BW12" s="17">
        <v>8.7848469886492898E-3</v>
      </c>
      <c r="BX12" s="17">
        <v>8.5948477145774294E-3</v>
      </c>
      <c r="BY12" s="17"/>
      <c r="BZ12" s="17">
        <v>8.5483280235784595E-3</v>
      </c>
      <c r="CA12" s="17">
        <v>0</v>
      </c>
      <c r="CB12" s="17">
        <v>1.1733633462852401E-2</v>
      </c>
      <c r="CC12" s="17"/>
      <c r="CD12" s="17">
        <v>7.76220051868579E-3</v>
      </c>
      <c r="CE12" s="17">
        <v>1.3885854849890199E-2</v>
      </c>
      <c r="CF12" s="17">
        <v>1.21468255253541E-2</v>
      </c>
      <c r="CG12" s="17"/>
      <c r="CH12" s="17">
        <v>6.3696887436510401E-3</v>
      </c>
      <c r="CI12" s="17">
        <v>1.21164229206405E-2</v>
      </c>
      <c r="CJ12" s="17">
        <v>8.6500302155532397E-3</v>
      </c>
      <c r="CK12" s="17"/>
      <c r="CL12" s="17">
        <v>8.1137820441978693E-3</v>
      </c>
      <c r="CM12" s="17">
        <v>5.4664351462768599E-3</v>
      </c>
      <c r="CN12" s="17"/>
      <c r="CO12" s="17">
        <v>1.3300188154550601E-2</v>
      </c>
      <c r="CP12" s="17">
        <v>5.2943320539716697E-3</v>
      </c>
      <c r="CQ12" s="17">
        <v>1.2590624383435401E-3</v>
      </c>
      <c r="CR12" s="17">
        <v>2.0515558717828401E-2</v>
      </c>
    </row>
    <row r="13" spans="2:96" x14ac:dyDescent="0.25">
      <c r="B13" s="18" t="s">
        <v>344</v>
      </c>
      <c r="C13" s="17">
        <v>1.0652121795902401E-3</v>
      </c>
      <c r="D13" s="17">
        <v>2.1590091056649099E-3</v>
      </c>
      <c r="E13" s="17">
        <v>0</v>
      </c>
      <c r="F13" s="17"/>
      <c r="G13" s="17">
        <v>0</v>
      </c>
      <c r="H13" s="17">
        <v>0</v>
      </c>
      <c r="I13" s="17">
        <v>6.2657020165970802E-3</v>
      </c>
      <c r="J13" s="17">
        <v>0</v>
      </c>
      <c r="K13" s="17">
        <v>0</v>
      </c>
      <c r="L13" s="17">
        <v>0</v>
      </c>
      <c r="M13" s="17"/>
      <c r="N13" s="17">
        <v>1.83370240963165E-3</v>
      </c>
      <c r="O13" s="17">
        <v>0</v>
      </c>
      <c r="P13" s="17">
        <v>2.6089934308210299E-3</v>
      </c>
      <c r="Q13" s="17">
        <v>0</v>
      </c>
      <c r="R13" s="17"/>
      <c r="S13" s="17">
        <v>0</v>
      </c>
      <c r="T13" s="17">
        <v>0</v>
      </c>
      <c r="U13" s="17">
        <v>0</v>
      </c>
      <c r="V13" s="17">
        <v>0</v>
      </c>
      <c r="W13" s="17">
        <v>7.0784936996134704E-3</v>
      </c>
      <c r="X13" s="17">
        <v>6.35543296667632E-3</v>
      </c>
      <c r="Y13" s="17">
        <v>0</v>
      </c>
      <c r="Z13" s="17">
        <v>0</v>
      </c>
      <c r="AA13" s="17">
        <v>0</v>
      </c>
      <c r="AB13" s="17">
        <v>0</v>
      </c>
      <c r="AC13" s="17">
        <v>0</v>
      </c>
      <c r="AD13" s="17">
        <v>0</v>
      </c>
      <c r="AE13" s="17"/>
      <c r="AF13" s="17">
        <v>0</v>
      </c>
      <c r="AG13" s="17">
        <v>3.7663245460534201E-3</v>
      </c>
      <c r="AH13" s="17">
        <v>0</v>
      </c>
      <c r="AI13" s="17">
        <v>0</v>
      </c>
      <c r="AJ13" s="17">
        <v>0</v>
      </c>
      <c r="AK13" s="17"/>
      <c r="AL13" s="17">
        <v>0</v>
      </c>
      <c r="AM13" s="17">
        <v>1.6576021151865101E-3</v>
      </c>
      <c r="AN13" s="17">
        <v>0</v>
      </c>
      <c r="AO13" s="17"/>
      <c r="AP13" s="17">
        <v>0</v>
      </c>
      <c r="AQ13" s="17">
        <v>2.5005206788198801E-3</v>
      </c>
      <c r="AR13" s="17">
        <v>1.8763126938713E-3</v>
      </c>
      <c r="AS13" s="17">
        <v>0</v>
      </c>
      <c r="AT13" s="17">
        <v>0</v>
      </c>
      <c r="AU13" s="17"/>
      <c r="AV13" s="17">
        <v>0</v>
      </c>
      <c r="AW13" s="17">
        <v>0</v>
      </c>
      <c r="AX13" s="17">
        <v>0</v>
      </c>
      <c r="AY13" s="17">
        <v>0</v>
      </c>
      <c r="AZ13" s="17">
        <v>5.6269379626410002E-3</v>
      </c>
      <c r="BA13" s="17">
        <v>4.4389674239407899E-3</v>
      </c>
      <c r="BB13" s="17">
        <v>0</v>
      </c>
      <c r="BC13" s="17">
        <v>0</v>
      </c>
      <c r="BD13" s="17">
        <v>0</v>
      </c>
      <c r="BE13" s="17">
        <v>0</v>
      </c>
      <c r="BF13" s="17">
        <v>0</v>
      </c>
      <c r="BG13" s="17">
        <v>0</v>
      </c>
      <c r="BH13" s="17">
        <v>0</v>
      </c>
      <c r="BI13" s="17">
        <v>0</v>
      </c>
      <c r="BJ13" s="17">
        <v>0</v>
      </c>
      <c r="BK13" s="17">
        <v>0</v>
      </c>
      <c r="BL13" s="17"/>
      <c r="BM13" s="17">
        <v>0</v>
      </c>
      <c r="BN13" s="17">
        <v>0</v>
      </c>
      <c r="BO13" s="17">
        <v>0</v>
      </c>
      <c r="BP13" s="17">
        <v>5.4706168616178103E-3</v>
      </c>
      <c r="BQ13" s="17">
        <v>0</v>
      </c>
      <c r="BR13" s="17">
        <v>0</v>
      </c>
      <c r="BS13" s="17"/>
      <c r="BT13" s="17">
        <v>0</v>
      </c>
      <c r="BU13" s="17">
        <v>2.7048783978513998E-3</v>
      </c>
      <c r="BV13" s="17"/>
      <c r="BW13" s="17">
        <v>0</v>
      </c>
      <c r="BX13" s="17">
        <v>1.45197795230754E-3</v>
      </c>
      <c r="BY13" s="17"/>
      <c r="BZ13" s="17">
        <v>7.2073600571697098E-4</v>
      </c>
      <c r="CA13" s="17">
        <v>3.3407994010130398E-3</v>
      </c>
      <c r="CB13" s="17">
        <v>0</v>
      </c>
      <c r="CC13" s="17"/>
      <c r="CD13" s="17">
        <v>8.5992683665255204E-4</v>
      </c>
      <c r="CE13" s="17">
        <v>0</v>
      </c>
      <c r="CF13" s="17">
        <v>0</v>
      </c>
      <c r="CG13" s="17"/>
      <c r="CH13" s="17">
        <v>7.8018212884435004E-4</v>
      </c>
      <c r="CI13" s="17">
        <v>0</v>
      </c>
      <c r="CJ13" s="17">
        <v>6.2771169226213796E-3</v>
      </c>
      <c r="CK13" s="17"/>
      <c r="CL13" s="17">
        <v>1.13906244612855E-3</v>
      </c>
      <c r="CM13" s="17">
        <v>1.0622882085471201E-3</v>
      </c>
      <c r="CN13" s="17"/>
      <c r="CO13" s="17">
        <v>0</v>
      </c>
      <c r="CP13" s="17">
        <v>1.55967916210286E-3</v>
      </c>
      <c r="CQ13" s="17">
        <v>0</v>
      </c>
      <c r="CR13" s="17">
        <v>2.5745208954682402E-3</v>
      </c>
    </row>
    <row r="14" spans="2:96" x14ac:dyDescent="0.25">
      <c r="B14" s="18" t="s">
        <v>152</v>
      </c>
      <c r="C14" s="17">
        <v>1.10298207882329E-2</v>
      </c>
      <c r="D14" s="17">
        <v>6.0482500786088701E-3</v>
      </c>
      <c r="E14" s="17">
        <v>1.4879818085109501E-2</v>
      </c>
      <c r="F14" s="17"/>
      <c r="G14" s="17">
        <v>5.8948719624240401E-3</v>
      </c>
      <c r="H14" s="17">
        <v>1.9766412488497399E-2</v>
      </c>
      <c r="I14" s="17">
        <v>1.63361307040794E-2</v>
      </c>
      <c r="J14" s="17">
        <v>6.4622701586391999E-3</v>
      </c>
      <c r="K14" s="17">
        <v>6.6836881069829096E-3</v>
      </c>
      <c r="L14" s="17">
        <v>9.6433724165465792E-3</v>
      </c>
      <c r="M14" s="17"/>
      <c r="N14" s="17">
        <v>5.66565136129717E-3</v>
      </c>
      <c r="O14" s="17">
        <v>9.1878836700450498E-3</v>
      </c>
      <c r="P14" s="17">
        <v>1.3840985979105099E-2</v>
      </c>
      <c r="Q14" s="17">
        <v>1.63829266012771E-2</v>
      </c>
      <c r="R14" s="17"/>
      <c r="S14" s="17">
        <v>6.73893036786701E-3</v>
      </c>
      <c r="T14" s="17">
        <v>4.2525879472207198E-3</v>
      </c>
      <c r="U14" s="17">
        <v>6.0602876171716004E-3</v>
      </c>
      <c r="V14" s="17">
        <v>1.1318890069821799E-2</v>
      </c>
      <c r="W14" s="17">
        <v>6.6735334938517396E-3</v>
      </c>
      <c r="X14" s="17">
        <v>1.4968728432104599E-2</v>
      </c>
      <c r="Y14" s="17">
        <v>5.9444751733402903E-3</v>
      </c>
      <c r="Z14" s="17">
        <v>0</v>
      </c>
      <c r="AA14" s="17">
        <v>1.1946100109129E-2</v>
      </c>
      <c r="AB14" s="17">
        <v>1.9640793412493199E-2</v>
      </c>
      <c r="AC14" s="17">
        <v>2.76998572784538E-2</v>
      </c>
      <c r="AD14" s="17">
        <v>4.2430052921392299E-2</v>
      </c>
      <c r="AE14" s="17"/>
      <c r="AF14" s="17">
        <v>1.17831495321208E-2</v>
      </c>
      <c r="AG14" s="17">
        <v>1.68454793582147E-3</v>
      </c>
      <c r="AH14" s="17">
        <v>0</v>
      </c>
      <c r="AI14" s="17">
        <v>0</v>
      </c>
      <c r="AJ14" s="17">
        <v>2.43258415055294E-2</v>
      </c>
      <c r="AK14" s="17"/>
      <c r="AL14" s="17">
        <v>9.5969218533902695E-3</v>
      </c>
      <c r="AM14" s="17">
        <v>4.9101213582183299E-3</v>
      </c>
      <c r="AN14" s="17">
        <v>6.6247615161689798E-3</v>
      </c>
      <c r="AO14" s="17"/>
      <c r="AP14" s="17">
        <v>9.3245560864722108E-3</v>
      </c>
      <c r="AQ14" s="17">
        <v>8.2450359323769998E-3</v>
      </c>
      <c r="AR14" s="17">
        <v>1.41098004829412E-2</v>
      </c>
      <c r="AS14" s="17">
        <v>0</v>
      </c>
      <c r="AT14" s="17">
        <v>0</v>
      </c>
      <c r="AU14" s="17"/>
      <c r="AV14" s="17">
        <v>0.17717430870440201</v>
      </c>
      <c r="AW14" s="17">
        <v>1.6308102769861402E-2</v>
      </c>
      <c r="AX14" s="17">
        <v>5.8858506754561101E-3</v>
      </c>
      <c r="AY14" s="17">
        <v>1.8747889622877999E-2</v>
      </c>
      <c r="AZ14" s="17">
        <v>1.2113701780697299E-2</v>
      </c>
      <c r="BA14" s="17">
        <v>1.47114028765232E-2</v>
      </c>
      <c r="BB14" s="17">
        <v>1.5962897808591101E-2</v>
      </c>
      <c r="BC14" s="17">
        <v>6.0226108677793903E-3</v>
      </c>
      <c r="BD14" s="17">
        <v>0</v>
      </c>
      <c r="BE14" s="17">
        <v>0</v>
      </c>
      <c r="BF14" s="17">
        <v>6.5036010269023002E-3</v>
      </c>
      <c r="BG14" s="17">
        <v>1.5388135680191799E-2</v>
      </c>
      <c r="BH14" s="17">
        <v>0</v>
      </c>
      <c r="BI14" s="17">
        <v>0</v>
      </c>
      <c r="BJ14" s="17">
        <v>0</v>
      </c>
      <c r="BK14" s="17">
        <v>0</v>
      </c>
      <c r="BL14" s="17"/>
      <c r="BM14" s="17">
        <v>8.3745525199339001E-3</v>
      </c>
      <c r="BN14" s="17">
        <v>9.51245369280747E-3</v>
      </c>
      <c r="BO14" s="17">
        <v>9.9424673184184097E-3</v>
      </c>
      <c r="BP14" s="17">
        <v>8.8486790465540002E-3</v>
      </c>
      <c r="BQ14" s="17">
        <v>1.4560244166715501E-2</v>
      </c>
      <c r="BR14" s="17">
        <v>3.3390639105881602E-2</v>
      </c>
      <c r="BS14" s="17"/>
      <c r="BT14" s="17">
        <v>4.9900489324196896E-3</v>
      </c>
      <c r="BU14" s="17">
        <v>2.0502287971172602E-2</v>
      </c>
      <c r="BV14" s="17"/>
      <c r="BW14" s="17">
        <v>4.5824132570681103E-3</v>
      </c>
      <c r="BX14" s="17">
        <v>7.2342047210514999E-3</v>
      </c>
      <c r="BY14" s="17"/>
      <c r="BZ14" s="17">
        <v>8.6526965500889307E-3</v>
      </c>
      <c r="CA14" s="17">
        <v>2.4897361820225599E-2</v>
      </c>
      <c r="CB14" s="17">
        <v>1.16447279633677E-2</v>
      </c>
      <c r="CC14" s="17"/>
      <c r="CD14" s="17">
        <v>6.8227514348987396E-3</v>
      </c>
      <c r="CE14" s="17">
        <v>2.2404405988139E-2</v>
      </c>
      <c r="CF14" s="17">
        <v>9.0176216421186794E-3</v>
      </c>
      <c r="CG14" s="17"/>
      <c r="CH14" s="17">
        <v>8.0661932198217504E-3</v>
      </c>
      <c r="CI14" s="17">
        <v>2.9482970798558199E-2</v>
      </c>
      <c r="CJ14" s="17">
        <v>1.45738717754108E-2</v>
      </c>
      <c r="CK14" s="17"/>
      <c r="CL14" s="17">
        <v>0</v>
      </c>
      <c r="CM14" s="17">
        <v>2.2733586061725299E-2</v>
      </c>
      <c r="CN14" s="17"/>
      <c r="CO14" s="17">
        <v>0</v>
      </c>
      <c r="CP14" s="17">
        <v>4.5375965864996202E-3</v>
      </c>
      <c r="CQ14" s="17">
        <v>1.52563819840462E-2</v>
      </c>
      <c r="CR14" s="17">
        <v>1.9261140464618499E-2</v>
      </c>
    </row>
    <row r="15" spans="2:96" x14ac:dyDescent="0.25">
      <c r="B15" s="18" t="s">
        <v>345</v>
      </c>
      <c r="C15" s="20">
        <v>0.91133945433694996</v>
      </c>
      <c r="D15" s="20">
        <v>0.90129792458314995</v>
      </c>
      <c r="E15" s="20">
        <v>0.92178048205725205</v>
      </c>
      <c r="F15" s="20"/>
      <c r="G15" s="20">
        <v>0.79317003667213803</v>
      </c>
      <c r="H15" s="20">
        <v>0.86729425233496804</v>
      </c>
      <c r="I15" s="20">
        <v>0.92247058956689998</v>
      </c>
      <c r="J15" s="20">
        <v>0.95841529398351799</v>
      </c>
      <c r="K15" s="20">
        <v>0.95187113246311905</v>
      </c>
      <c r="L15" s="20">
        <v>0.95133715499637095</v>
      </c>
      <c r="M15" s="20"/>
      <c r="N15" s="20">
        <v>0.922557651841027</v>
      </c>
      <c r="O15" s="20">
        <v>0.92819717913122302</v>
      </c>
      <c r="P15" s="20">
        <v>0.88948663080346602</v>
      </c>
      <c r="Q15" s="20">
        <v>0.89993217434362804</v>
      </c>
      <c r="R15" s="20"/>
      <c r="S15" s="20">
        <v>0.87386274230792305</v>
      </c>
      <c r="T15" s="20">
        <v>0.90832194779684505</v>
      </c>
      <c r="U15" s="20">
        <v>0.94858328086057497</v>
      </c>
      <c r="V15" s="20">
        <v>0.93509489424603898</v>
      </c>
      <c r="W15" s="20">
        <v>0.92108127658832795</v>
      </c>
      <c r="X15" s="20">
        <v>0.90266578483428495</v>
      </c>
      <c r="Y15" s="20">
        <v>0.92165969718681495</v>
      </c>
      <c r="Z15" s="20">
        <v>0.947795554110339</v>
      </c>
      <c r="AA15" s="20">
        <v>0.90502023589602598</v>
      </c>
      <c r="AB15" s="20">
        <v>0.89902158076945704</v>
      </c>
      <c r="AC15" s="20">
        <v>0.95569208113231996</v>
      </c>
      <c r="AD15" s="20">
        <v>0.84185809642606302</v>
      </c>
      <c r="AE15" s="20"/>
      <c r="AF15" s="20">
        <v>0.92807511439315704</v>
      </c>
      <c r="AG15" s="20">
        <v>0.90677283282120902</v>
      </c>
      <c r="AH15" s="20">
        <v>0.94074914891454497</v>
      </c>
      <c r="AI15" s="20">
        <v>0.96531785447832996</v>
      </c>
      <c r="AJ15" s="20">
        <v>0.90815051104320099</v>
      </c>
      <c r="AK15" s="20"/>
      <c r="AL15" s="20">
        <v>0.92275322306317498</v>
      </c>
      <c r="AM15" s="20">
        <v>0.90768002596706598</v>
      </c>
      <c r="AN15" s="20">
        <v>0.89823336684139599</v>
      </c>
      <c r="AO15" s="20"/>
      <c r="AP15" s="20">
        <v>0.91880064504348802</v>
      </c>
      <c r="AQ15" s="20">
        <v>0.89798080198457597</v>
      </c>
      <c r="AR15" s="20">
        <v>0.92213999249245604</v>
      </c>
      <c r="AS15" s="20">
        <v>0.90351413058567398</v>
      </c>
      <c r="AT15" s="20">
        <v>0.94186003832244203</v>
      </c>
      <c r="AU15" s="20"/>
      <c r="AV15" s="20">
        <v>0.60711820045959697</v>
      </c>
      <c r="AW15" s="20">
        <v>0.91789045575228101</v>
      </c>
      <c r="AX15" s="20">
        <v>0.91826591904993404</v>
      </c>
      <c r="AY15" s="20">
        <v>0.88891479208527202</v>
      </c>
      <c r="AZ15" s="20">
        <v>0.87823284433897997</v>
      </c>
      <c r="BA15" s="20">
        <v>0.91401657995108399</v>
      </c>
      <c r="BB15" s="20">
        <v>0.90712796582473099</v>
      </c>
      <c r="BC15" s="20">
        <v>0.91338270017689205</v>
      </c>
      <c r="BD15" s="20">
        <v>0.93099138971491902</v>
      </c>
      <c r="BE15" s="20">
        <v>0.95072638129042197</v>
      </c>
      <c r="BF15" s="20">
        <v>0.92059503109956098</v>
      </c>
      <c r="BG15" s="20">
        <v>0.90572273617551702</v>
      </c>
      <c r="BH15" s="20">
        <v>0.96568550431530598</v>
      </c>
      <c r="BI15" s="20">
        <v>0.96082045731592802</v>
      </c>
      <c r="BJ15" s="20">
        <v>0.89580618033014003</v>
      </c>
      <c r="BK15" s="20">
        <v>0.90475084368064895</v>
      </c>
      <c r="BL15" s="20"/>
      <c r="BM15" s="20">
        <v>0.89321936678506597</v>
      </c>
      <c r="BN15" s="20">
        <v>0.92238246917398603</v>
      </c>
      <c r="BO15" s="20">
        <v>0.88442596010132501</v>
      </c>
      <c r="BP15" s="20">
        <v>0.93071204508486305</v>
      </c>
      <c r="BQ15" s="20">
        <v>0.95528932016061596</v>
      </c>
      <c r="BR15" s="20">
        <v>0.84660580021765297</v>
      </c>
      <c r="BS15" s="20"/>
      <c r="BT15" s="20">
        <v>0.92837432821502297</v>
      </c>
      <c r="BU15" s="20">
        <v>0.89584942705554904</v>
      </c>
      <c r="BV15" s="20"/>
      <c r="BW15" s="20">
        <v>0.912825139457206</v>
      </c>
      <c r="BX15" s="20">
        <v>0.92326326244012602</v>
      </c>
      <c r="BY15" s="20"/>
      <c r="BZ15" s="20">
        <v>0.92189757524803095</v>
      </c>
      <c r="CA15" s="20">
        <v>0.89594019559557203</v>
      </c>
      <c r="CB15" s="20">
        <v>0.81970567750581902</v>
      </c>
      <c r="CC15" s="20"/>
      <c r="CD15" s="20">
        <v>0.92599533470963502</v>
      </c>
      <c r="CE15" s="20">
        <v>0.88006324294206495</v>
      </c>
      <c r="CF15" s="20">
        <v>0.85804826741934304</v>
      </c>
      <c r="CG15" s="20"/>
      <c r="CH15" s="20">
        <v>0.93070364525589799</v>
      </c>
      <c r="CI15" s="20">
        <v>0.89230901609397395</v>
      </c>
      <c r="CJ15" s="20">
        <v>0.82431580259377402</v>
      </c>
      <c r="CK15" s="20"/>
      <c r="CL15" s="20">
        <v>0.93506444815149303</v>
      </c>
      <c r="CM15" s="20">
        <v>0.88687723523267203</v>
      </c>
      <c r="CN15" s="20"/>
      <c r="CO15" s="20">
        <v>0.84513608142227503</v>
      </c>
      <c r="CP15" s="20">
        <v>0.91351794400620501</v>
      </c>
      <c r="CQ15" s="20">
        <v>0.92186836929653504</v>
      </c>
      <c r="CR15" s="20">
        <v>0.91088945677261901</v>
      </c>
    </row>
    <row r="16" spans="2:96" x14ac:dyDescent="0.25">
      <c r="B16" s="18" t="s">
        <v>346</v>
      </c>
      <c r="C16" s="20">
        <v>8.3370604874608394E-3</v>
      </c>
      <c r="D16" s="20">
        <v>1.35664532452687E-2</v>
      </c>
      <c r="E16" s="20">
        <v>3.2618117705112098E-3</v>
      </c>
      <c r="F16" s="20"/>
      <c r="G16" s="20">
        <v>2.4804407644028699E-2</v>
      </c>
      <c r="H16" s="20">
        <v>0</v>
      </c>
      <c r="I16" s="20">
        <v>1.7933729039948599E-2</v>
      </c>
      <c r="J16" s="20">
        <v>5.4330014760591199E-3</v>
      </c>
      <c r="K16" s="20">
        <v>0</v>
      </c>
      <c r="L16" s="20">
        <v>4.3504733164015904E-3</v>
      </c>
      <c r="M16" s="20"/>
      <c r="N16" s="20">
        <v>1.35700856272284E-2</v>
      </c>
      <c r="O16" s="20">
        <v>3.59210239331078E-3</v>
      </c>
      <c r="P16" s="20">
        <v>1.3326191982747501E-2</v>
      </c>
      <c r="Q16" s="20">
        <v>3.33605628462749E-3</v>
      </c>
      <c r="R16" s="20"/>
      <c r="S16" s="20">
        <v>1.80643351301168E-2</v>
      </c>
      <c r="T16" s="20">
        <v>1.08952470008795E-2</v>
      </c>
      <c r="U16" s="20">
        <v>7.4836714964377996E-3</v>
      </c>
      <c r="V16" s="20">
        <v>0</v>
      </c>
      <c r="W16" s="20">
        <v>7.0784936996134704E-3</v>
      </c>
      <c r="X16" s="20">
        <v>6.35543296667632E-3</v>
      </c>
      <c r="Y16" s="20">
        <v>0</v>
      </c>
      <c r="Z16" s="20">
        <v>1.097550845712E-2</v>
      </c>
      <c r="AA16" s="20">
        <v>1.3220842124591599E-2</v>
      </c>
      <c r="AB16" s="20">
        <v>0</v>
      </c>
      <c r="AC16" s="20">
        <v>1.6608061589226598E-2</v>
      </c>
      <c r="AD16" s="20">
        <v>0</v>
      </c>
      <c r="AE16" s="20"/>
      <c r="AF16" s="20">
        <v>6.2839431013474497E-3</v>
      </c>
      <c r="AG16" s="20">
        <v>1.59755538995856E-2</v>
      </c>
      <c r="AH16" s="20">
        <v>8.1164488282517502E-3</v>
      </c>
      <c r="AI16" s="20">
        <v>0</v>
      </c>
      <c r="AJ16" s="20">
        <v>0</v>
      </c>
      <c r="AK16" s="20"/>
      <c r="AL16" s="20">
        <v>4.0771384618344996E-3</v>
      </c>
      <c r="AM16" s="20">
        <v>1.4371369724687E-2</v>
      </c>
      <c r="AN16" s="20">
        <v>6.27905429392545E-3</v>
      </c>
      <c r="AO16" s="20"/>
      <c r="AP16" s="20">
        <v>2.17068904723987E-3</v>
      </c>
      <c r="AQ16" s="20">
        <v>1.3654245843055799E-2</v>
      </c>
      <c r="AR16" s="20">
        <v>1.04913404951084E-2</v>
      </c>
      <c r="AS16" s="20">
        <v>9.5373968529800304E-3</v>
      </c>
      <c r="AT16" s="20">
        <v>0</v>
      </c>
      <c r="AU16" s="20"/>
      <c r="AV16" s="20">
        <v>0</v>
      </c>
      <c r="AW16" s="20">
        <v>0</v>
      </c>
      <c r="AX16" s="20">
        <v>0</v>
      </c>
      <c r="AY16" s="20">
        <v>1.09802468074543E-2</v>
      </c>
      <c r="AZ16" s="20">
        <v>5.6269379626410002E-3</v>
      </c>
      <c r="BA16" s="20">
        <v>2.0193965391858301E-2</v>
      </c>
      <c r="BB16" s="20">
        <v>1.5718269730710301E-2</v>
      </c>
      <c r="BC16" s="20">
        <v>1.26252673487957E-2</v>
      </c>
      <c r="BD16" s="20">
        <v>6.1037302845977498E-3</v>
      </c>
      <c r="BE16" s="20">
        <v>0</v>
      </c>
      <c r="BF16" s="20">
        <v>0</v>
      </c>
      <c r="BG16" s="20">
        <v>1.29201970651907E-2</v>
      </c>
      <c r="BH16" s="20">
        <v>0</v>
      </c>
      <c r="BI16" s="20">
        <v>0</v>
      </c>
      <c r="BJ16" s="20">
        <v>0</v>
      </c>
      <c r="BK16" s="20">
        <v>1.35875479902635E-2</v>
      </c>
      <c r="BL16" s="20"/>
      <c r="BM16" s="20">
        <v>5.7708462179177902E-3</v>
      </c>
      <c r="BN16" s="20">
        <v>3.3919229256641399E-3</v>
      </c>
      <c r="BO16" s="20">
        <v>1.9607037218510901E-2</v>
      </c>
      <c r="BP16" s="20">
        <v>1.2921932648115199E-2</v>
      </c>
      <c r="BQ16" s="20">
        <v>8.2637708142548096E-3</v>
      </c>
      <c r="BR16" s="20">
        <v>0</v>
      </c>
      <c r="BS16" s="20"/>
      <c r="BT16" s="20">
        <v>3.4517135389571501E-3</v>
      </c>
      <c r="BU16" s="20">
        <v>1.5978424805919E-2</v>
      </c>
      <c r="BV16" s="20"/>
      <c r="BW16" s="20">
        <v>8.7848469886492898E-3</v>
      </c>
      <c r="BX16" s="20">
        <v>1.0046825666884999E-2</v>
      </c>
      <c r="BY16" s="20"/>
      <c r="BZ16" s="20">
        <v>9.2690640292954294E-3</v>
      </c>
      <c r="CA16" s="20">
        <v>3.3407994010130398E-3</v>
      </c>
      <c r="CB16" s="20">
        <v>1.1733633462852401E-2</v>
      </c>
      <c r="CC16" s="20"/>
      <c r="CD16" s="20">
        <v>8.6221273553383406E-3</v>
      </c>
      <c r="CE16" s="20">
        <v>1.3885854849890199E-2</v>
      </c>
      <c r="CF16" s="20">
        <v>1.21468255253541E-2</v>
      </c>
      <c r="CG16" s="20"/>
      <c r="CH16" s="20">
        <v>7.1498708724953902E-3</v>
      </c>
      <c r="CI16" s="20">
        <v>1.21164229206405E-2</v>
      </c>
      <c r="CJ16" s="20">
        <v>1.49271471381746E-2</v>
      </c>
      <c r="CK16" s="20"/>
      <c r="CL16" s="20">
        <v>9.2528444903264197E-3</v>
      </c>
      <c r="CM16" s="20">
        <v>6.5287233548239803E-3</v>
      </c>
      <c r="CN16" s="20"/>
      <c r="CO16" s="20">
        <v>1.3300188154550601E-2</v>
      </c>
      <c r="CP16" s="20">
        <v>6.8540112160745299E-3</v>
      </c>
      <c r="CQ16" s="20">
        <v>1.2590624383435401E-3</v>
      </c>
      <c r="CR16" s="20">
        <v>2.3090079613296701E-2</v>
      </c>
    </row>
    <row r="17" spans="2:96" x14ac:dyDescent="0.25">
      <c r="B17" s="18" t="s">
        <v>275</v>
      </c>
      <c r="C17" s="21">
        <v>0.90300239384948999</v>
      </c>
      <c r="D17" s="21">
        <v>0.887731471337881</v>
      </c>
      <c r="E17" s="21">
        <v>0.91851867028674095</v>
      </c>
      <c r="F17" s="21"/>
      <c r="G17" s="21">
        <v>0.76836562902810901</v>
      </c>
      <c r="H17" s="21">
        <v>0.86729425233496804</v>
      </c>
      <c r="I17" s="21">
        <v>0.90453686052695204</v>
      </c>
      <c r="J17" s="21">
        <v>0.95298229250745903</v>
      </c>
      <c r="K17" s="21">
        <v>0.95187113246311905</v>
      </c>
      <c r="L17" s="21">
        <v>0.94698668167996902</v>
      </c>
      <c r="M17" s="21"/>
      <c r="N17" s="21">
        <v>0.90898756621379895</v>
      </c>
      <c r="O17" s="21">
        <v>0.92460507673791203</v>
      </c>
      <c r="P17" s="21">
        <v>0.87616043882071903</v>
      </c>
      <c r="Q17" s="21">
        <v>0.89659611805899997</v>
      </c>
      <c r="R17" s="21"/>
      <c r="S17" s="21">
        <v>0.85579840717780697</v>
      </c>
      <c r="T17" s="21">
        <v>0.89742670079596598</v>
      </c>
      <c r="U17" s="21">
        <v>0.94109960936413695</v>
      </c>
      <c r="V17" s="21">
        <v>0.93509489424603898</v>
      </c>
      <c r="W17" s="21">
        <v>0.91400278288871495</v>
      </c>
      <c r="X17" s="21">
        <v>0.89631035186760899</v>
      </c>
      <c r="Y17" s="21">
        <v>0.92165969718681495</v>
      </c>
      <c r="Z17" s="21">
        <v>0.93682004565321897</v>
      </c>
      <c r="AA17" s="21">
        <v>0.89179939377143402</v>
      </c>
      <c r="AB17" s="21">
        <v>0.89902158076945704</v>
      </c>
      <c r="AC17" s="21">
        <v>0.93908401954309295</v>
      </c>
      <c r="AD17" s="21">
        <v>0.84185809642606302</v>
      </c>
      <c r="AE17" s="21"/>
      <c r="AF17" s="21">
        <v>0.92179117129180999</v>
      </c>
      <c r="AG17" s="21">
        <v>0.89079727892162297</v>
      </c>
      <c r="AH17" s="21">
        <v>0.93263270008629295</v>
      </c>
      <c r="AI17" s="21">
        <v>0.96531785447832996</v>
      </c>
      <c r="AJ17" s="21">
        <v>0.90815051104320099</v>
      </c>
      <c r="AK17" s="21"/>
      <c r="AL17" s="21">
        <v>0.91867608460133998</v>
      </c>
      <c r="AM17" s="21">
        <v>0.89330865624237898</v>
      </c>
      <c r="AN17" s="21">
        <v>0.89195431254747104</v>
      </c>
      <c r="AO17" s="21"/>
      <c r="AP17" s="21">
        <v>0.91662995599624897</v>
      </c>
      <c r="AQ17" s="21">
        <v>0.88432655614152</v>
      </c>
      <c r="AR17" s="21">
        <v>0.91164865199734801</v>
      </c>
      <c r="AS17" s="21">
        <v>0.89397673373269404</v>
      </c>
      <c r="AT17" s="21">
        <v>0.94186003832244203</v>
      </c>
      <c r="AU17" s="21"/>
      <c r="AV17" s="21">
        <v>0.60711820045959697</v>
      </c>
      <c r="AW17" s="21">
        <v>0.91789045575228101</v>
      </c>
      <c r="AX17" s="21">
        <v>0.91826591904993404</v>
      </c>
      <c r="AY17" s="21">
        <v>0.877934545277818</v>
      </c>
      <c r="AZ17" s="21">
        <v>0.87260590637633895</v>
      </c>
      <c r="BA17" s="21">
        <v>0.89382261455922596</v>
      </c>
      <c r="BB17" s="21">
        <v>0.89140969609402099</v>
      </c>
      <c r="BC17" s="21">
        <v>0.90075743282809595</v>
      </c>
      <c r="BD17" s="21">
        <v>0.92488765943032203</v>
      </c>
      <c r="BE17" s="21">
        <v>0.95072638129042197</v>
      </c>
      <c r="BF17" s="21">
        <v>0.92059503109956098</v>
      </c>
      <c r="BG17" s="21">
        <v>0.89280253911032703</v>
      </c>
      <c r="BH17" s="21">
        <v>0.96568550431530598</v>
      </c>
      <c r="BI17" s="21">
        <v>0.96082045731592802</v>
      </c>
      <c r="BJ17" s="21">
        <v>0.89580618033014003</v>
      </c>
      <c r="BK17" s="21">
        <v>0.89116329569038499</v>
      </c>
      <c r="BL17" s="21"/>
      <c r="BM17" s="21">
        <v>0.88744852056714896</v>
      </c>
      <c r="BN17" s="21">
        <v>0.91899054624832199</v>
      </c>
      <c r="BO17" s="21">
        <v>0.86481892288281403</v>
      </c>
      <c r="BP17" s="21">
        <v>0.91779011243674802</v>
      </c>
      <c r="BQ17" s="21">
        <v>0.94702554934636096</v>
      </c>
      <c r="BR17" s="21">
        <v>0.84660580021765297</v>
      </c>
      <c r="BS17" s="21"/>
      <c r="BT17" s="21">
        <v>0.92492261467606596</v>
      </c>
      <c r="BU17" s="21">
        <v>0.87987100224963</v>
      </c>
      <c r="BV17" s="21"/>
      <c r="BW17" s="21">
        <v>0.90404029246855599</v>
      </c>
      <c r="BX17" s="21">
        <v>0.91321643677324105</v>
      </c>
      <c r="BY17" s="21"/>
      <c r="BZ17" s="21">
        <v>0.912628511218736</v>
      </c>
      <c r="CA17" s="21">
        <v>0.89259939619455897</v>
      </c>
      <c r="CB17" s="21">
        <v>0.80797204404296696</v>
      </c>
      <c r="CC17" s="21"/>
      <c r="CD17" s="21">
        <v>0.91737320735429595</v>
      </c>
      <c r="CE17" s="21">
        <v>0.86617738809217504</v>
      </c>
      <c r="CF17" s="21">
        <v>0.84590144189398897</v>
      </c>
      <c r="CG17" s="21"/>
      <c r="CH17" s="21">
        <v>0.92355377438340303</v>
      </c>
      <c r="CI17" s="21">
        <v>0.88019259317333398</v>
      </c>
      <c r="CJ17" s="21">
        <v>0.80938865545559902</v>
      </c>
      <c r="CK17" s="21"/>
      <c r="CL17" s="21">
        <v>0.92581160366116599</v>
      </c>
      <c r="CM17" s="21">
        <v>0.88034851187784802</v>
      </c>
      <c r="CN17" s="21"/>
      <c r="CO17" s="21">
        <v>0.831835893267725</v>
      </c>
      <c r="CP17" s="21">
        <v>0.90666393279013002</v>
      </c>
      <c r="CQ17" s="21">
        <v>0.92060930685819198</v>
      </c>
      <c r="CR17" s="21">
        <v>0.887799377159323</v>
      </c>
    </row>
    <row r="18" spans="2:96" x14ac:dyDescent="0.25">
      <c r="B18" s="16"/>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CR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340</v>
      </c>
      <c r="C9" s="17">
        <v>0.277521186747822</v>
      </c>
      <c r="D9" s="17">
        <v>0.26800436171999098</v>
      </c>
      <c r="E9" s="17">
        <v>0.28717115300444102</v>
      </c>
      <c r="F9" s="17"/>
      <c r="G9" s="17">
        <v>0.29118245623983802</v>
      </c>
      <c r="H9" s="17">
        <v>0.28092017982726197</v>
      </c>
      <c r="I9" s="17">
        <v>0.26208944357341801</v>
      </c>
      <c r="J9" s="17">
        <v>0.216766474494548</v>
      </c>
      <c r="K9" s="17">
        <v>0.279337452593448</v>
      </c>
      <c r="L9" s="17">
        <v>0.326538263553242</v>
      </c>
      <c r="M9" s="17"/>
      <c r="N9" s="17">
        <v>0.26659970336287597</v>
      </c>
      <c r="O9" s="17">
        <v>0.219185769298091</v>
      </c>
      <c r="P9" s="17">
        <v>0.30218933352927901</v>
      </c>
      <c r="Q9" s="17">
        <v>0.32929294421209798</v>
      </c>
      <c r="R9" s="17"/>
      <c r="S9" s="17">
        <v>0.327191383877317</v>
      </c>
      <c r="T9" s="17">
        <v>0.246134693139412</v>
      </c>
      <c r="U9" s="17">
        <v>0.32127515538607399</v>
      </c>
      <c r="V9" s="17">
        <v>0.29359198948478898</v>
      </c>
      <c r="W9" s="17">
        <v>0.31743409515016602</v>
      </c>
      <c r="X9" s="17">
        <v>0.193788870388618</v>
      </c>
      <c r="Y9" s="17">
        <v>0.26745908938040802</v>
      </c>
      <c r="Z9" s="17">
        <v>0.30578609025588599</v>
      </c>
      <c r="AA9" s="17">
        <v>0.29218088466499098</v>
      </c>
      <c r="AB9" s="17">
        <v>0.26284162051670101</v>
      </c>
      <c r="AC9" s="17">
        <v>0.230437863863373</v>
      </c>
      <c r="AD9" s="17">
        <v>0.23341937571087901</v>
      </c>
      <c r="AE9" s="17"/>
      <c r="AF9" s="17">
        <v>0.316118733079369</v>
      </c>
      <c r="AG9" s="17">
        <v>0.25087071147932699</v>
      </c>
      <c r="AH9" s="17">
        <v>0.24931142843704401</v>
      </c>
      <c r="AI9" s="17">
        <v>0.312862565641844</v>
      </c>
      <c r="AJ9" s="17">
        <v>0.23935645874609601</v>
      </c>
      <c r="AK9" s="17"/>
      <c r="AL9" s="17">
        <v>0.34372112688501899</v>
      </c>
      <c r="AM9" s="17">
        <v>0.26276725958845998</v>
      </c>
      <c r="AN9" s="17">
        <v>0.228279050025849</v>
      </c>
      <c r="AO9" s="17"/>
      <c r="AP9" s="17">
        <v>0.29637411658191498</v>
      </c>
      <c r="AQ9" s="17">
        <v>0.23841796846300201</v>
      </c>
      <c r="AR9" s="17">
        <v>0.27894052328193902</v>
      </c>
      <c r="AS9" s="17">
        <v>0.291776234562037</v>
      </c>
      <c r="AT9" s="17">
        <v>0.25371709241392398</v>
      </c>
      <c r="AU9" s="17"/>
      <c r="AV9" s="17">
        <v>0</v>
      </c>
      <c r="AW9" s="17">
        <v>0.36634234594405202</v>
      </c>
      <c r="AX9" s="17">
        <v>0.30067492019228398</v>
      </c>
      <c r="AY9" s="17">
        <v>0.29702488179637199</v>
      </c>
      <c r="AZ9" s="17">
        <v>0.32288035852288899</v>
      </c>
      <c r="BA9" s="17">
        <v>0.239459172542004</v>
      </c>
      <c r="BB9" s="17">
        <v>0.26898588936506101</v>
      </c>
      <c r="BC9" s="17">
        <v>0.28711478884828601</v>
      </c>
      <c r="BD9" s="17">
        <v>0.24046284914497501</v>
      </c>
      <c r="BE9" s="17">
        <v>0.23863818985638899</v>
      </c>
      <c r="BF9" s="17">
        <v>0.241072430709388</v>
      </c>
      <c r="BG9" s="17">
        <v>0.23346100676874201</v>
      </c>
      <c r="BH9" s="17">
        <v>0.264802631044046</v>
      </c>
      <c r="BI9" s="17">
        <v>0.21006621928289901</v>
      </c>
      <c r="BJ9" s="17">
        <v>0.25248636742559699</v>
      </c>
      <c r="BK9" s="17">
        <v>0.405903055672649</v>
      </c>
      <c r="BL9" s="17"/>
      <c r="BM9" s="17">
        <v>0.32852257917377498</v>
      </c>
      <c r="BN9" s="17">
        <v>0.26820753296702199</v>
      </c>
      <c r="BO9" s="17">
        <v>0.29030753999314901</v>
      </c>
      <c r="BP9" s="17">
        <v>0.236686902008093</v>
      </c>
      <c r="BQ9" s="17">
        <v>0.27171486377919701</v>
      </c>
      <c r="BR9" s="17">
        <v>0.24379885260395701</v>
      </c>
      <c r="BS9" s="17"/>
      <c r="BT9" s="17">
        <v>0.2945218200302</v>
      </c>
      <c r="BU9" s="17">
        <v>0.25272283513251897</v>
      </c>
      <c r="BV9" s="17"/>
      <c r="BW9" s="17">
        <v>0.30158265109682603</v>
      </c>
      <c r="BX9" s="17">
        <v>0.260613739860864</v>
      </c>
      <c r="BY9" s="17"/>
      <c r="BZ9" s="17">
        <v>0.27496808106263099</v>
      </c>
      <c r="CA9" s="17">
        <v>0.25301273061870799</v>
      </c>
      <c r="CB9" s="17">
        <v>0.40759773823052498</v>
      </c>
      <c r="CC9" s="17"/>
      <c r="CD9" s="17">
        <v>0.27028374568890701</v>
      </c>
      <c r="CE9" s="17">
        <v>0.36160150801813601</v>
      </c>
      <c r="CF9" s="17">
        <v>0.26647964915834199</v>
      </c>
      <c r="CG9" s="17"/>
      <c r="CH9" s="17">
        <v>0.26111758848286698</v>
      </c>
      <c r="CI9" s="17">
        <v>0.35302680360043998</v>
      </c>
      <c r="CJ9" s="17">
        <v>0.2155719039265</v>
      </c>
      <c r="CK9" s="17"/>
      <c r="CL9" s="17">
        <v>0.25110804672516202</v>
      </c>
      <c r="CM9" s="17">
        <v>0.30669244696038001</v>
      </c>
      <c r="CN9" s="17"/>
      <c r="CO9" s="17">
        <v>0.32709453529217403</v>
      </c>
      <c r="CP9" s="17">
        <v>0.25506134269506298</v>
      </c>
      <c r="CQ9" s="17">
        <v>0.28827718911052602</v>
      </c>
      <c r="CR9" s="17">
        <v>0.28151266037412298</v>
      </c>
    </row>
    <row r="10" spans="2:96" x14ac:dyDescent="0.25">
      <c r="B10" s="18" t="s">
        <v>341</v>
      </c>
      <c r="C10" s="17">
        <v>0.40929042333499499</v>
      </c>
      <c r="D10" s="17">
        <v>0.387151933712928</v>
      </c>
      <c r="E10" s="17">
        <v>0.43109762461710599</v>
      </c>
      <c r="F10" s="17"/>
      <c r="G10" s="17">
        <v>0.46266427631318702</v>
      </c>
      <c r="H10" s="17">
        <v>0.43471804562837801</v>
      </c>
      <c r="I10" s="17">
        <v>0.42230424352950902</v>
      </c>
      <c r="J10" s="17">
        <v>0.437336189927295</v>
      </c>
      <c r="K10" s="17">
        <v>0.36077687122392299</v>
      </c>
      <c r="L10" s="17">
        <v>0.35212164559141501</v>
      </c>
      <c r="M10" s="17"/>
      <c r="N10" s="17">
        <v>0.40925077174353902</v>
      </c>
      <c r="O10" s="17">
        <v>0.449043751764449</v>
      </c>
      <c r="P10" s="17">
        <v>0.40498216233620898</v>
      </c>
      <c r="Q10" s="17">
        <v>0.373524814877433</v>
      </c>
      <c r="R10" s="17"/>
      <c r="S10" s="17">
        <v>0.396423633561647</v>
      </c>
      <c r="T10" s="17">
        <v>0.47849956601052501</v>
      </c>
      <c r="U10" s="17">
        <v>0.33491853363979501</v>
      </c>
      <c r="V10" s="17">
        <v>0.44293904911116</v>
      </c>
      <c r="W10" s="17">
        <v>0.375449328180051</v>
      </c>
      <c r="X10" s="17">
        <v>0.48796119361033802</v>
      </c>
      <c r="Y10" s="17">
        <v>0.414652997387433</v>
      </c>
      <c r="Z10" s="17">
        <v>0.39027181535748001</v>
      </c>
      <c r="AA10" s="17">
        <v>0.37738078545235698</v>
      </c>
      <c r="AB10" s="17">
        <v>0.379863811090419</v>
      </c>
      <c r="AC10" s="17">
        <v>0.39352380936694398</v>
      </c>
      <c r="AD10" s="17">
        <v>0.35193468788450299</v>
      </c>
      <c r="AE10" s="17"/>
      <c r="AF10" s="17">
        <v>0.36612484163308101</v>
      </c>
      <c r="AG10" s="17">
        <v>0.46053488903156797</v>
      </c>
      <c r="AH10" s="17">
        <v>0.35864900635343799</v>
      </c>
      <c r="AI10" s="17">
        <v>0.418507678885575</v>
      </c>
      <c r="AJ10" s="17">
        <v>0.46761649881601602</v>
      </c>
      <c r="AK10" s="17"/>
      <c r="AL10" s="17">
        <v>0.33482400229607701</v>
      </c>
      <c r="AM10" s="17">
        <v>0.47113265471698201</v>
      </c>
      <c r="AN10" s="17">
        <v>0.39878760710002198</v>
      </c>
      <c r="AO10" s="17"/>
      <c r="AP10" s="17">
        <v>0.427783547136594</v>
      </c>
      <c r="AQ10" s="17">
        <v>0.446690348876427</v>
      </c>
      <c r="AR10" s="17">
        <v>0.36835130244438102</v>
      </c>
      <c r="AS10" s="17">
        <v>0.41680032140717599</v>
      </c>
      <c r="AT10" s="17">
        <v>0.56620249184906801</v>
      </c>
      <c r="AU10" s="17"/>
      <c r="AV10" s="17">
        <v>0.15759437761936301</v>
      </c>
      <c r="AW10" s="17">
        <v>0.35249748812574999</v>
      </c>
      <c r="AX10" s="17">
        <v>0.36471761478916898</v>
      </c>
      <c r="AY10" s="17">
        <v>0.42708646586351401</v>
      </c>
      <c r="AZ10" s="17">
        <v>0.42496325101269899</v>
      </c>
      <c r="BA10" s="17">
        <v>0.400786362638962</v>
      </c>
      <c r="BB10" s="17">
        <v>0.45680852767194702</v>
      </c>
      <c r="BC10" s="17">
        <v>0.41276759050702899</v>
      </c>
      <c r="BD10" s="17">
        <v>0.39148064263073001</v>
      </c>
      <c r="BE10" s="17">
        <v>0.44259755529608302</v>
      </c>
      <c r="BF10" s="17">
        <v>0.43554177108320002</v>
      </c>
      <c r="BG10" s="17">
        <v>0.35947754001568</v>
      </c>
      <c r="BH10" s="17">
        <v>0.41939443479715899</v>
      </c>
      <c r="BI10" s="17">
        <v>0.44438014090717698</v>
      </c>
      <c r="BJ10" s="17">
        <v>0.54666963856828499</v>
      </c>
      <c r="BK10" s="17">
        <v>0.30463964930110299</v>
      </c>
      <c r="BL10" s="17"/>
      <c r="BM10" s="17">
        <v>0.39391089527738399</v>
      </c>
      <c r="BN10" s="17">
        <v>0.43403580567401301</v>
      </c>
      <c r="BO10" s="17">
        <v>0.40152648932185298</v>
      </c>
      <c r="BP10" s="17">
        <v>0.40976785655206899</v>
      </c>
      <c r="BQ10" s="17">
        <v>0.39062155950112998</v>
      </c>
      <c r="BR10" s="17">
        <v>0.394279624629575</v>
      </c>
      <c r="BS10" s="17"/>
      <c r="BT10" s="17">
        <v>0.41071947171565198</v>
      </c>
      <c r="BU10" s="17">
        <v>0.40785747595565602</v>
      </c>
      <c r="BV10" s="17"/>
      <c r="BW10" s="17">
        <v>0.41417227200664702</v>
      </c>
      <c r="BX10" s="17">
        <v>0.42453749652973</v>
      </c>
      <c r="BY10" s="17"/>
      <c r="BZ10" s="17">
        <v>0.41613123111752298</v>
      </c>
      <c r="CA10" s="17">
        <v>0.38333435111509001</v>
      </c>
      <c r="CB10" s="17">
        <v>0.40676234873905098</v>
      </c>
      <c r="CC10" s="17"/>
      <c r="CD10" s="17">
        <v>0.42058779245127798</v>
      </c>
      <c r="CE10" s="17">
        <v>0.38655617699246603</v>
      </c>
      <c r="CF10" s="17">
        <v>0.40375572064737503</v>
      </c>
      <c r="CG10" s="17"/>
      <c r="CH10" s="17">
        <v>0.41585705509475202</v>
      </c>
      <c r="CI10" s="17">
        <v>0.37069557195318298</v>
      </c>
      <c r="CJ10" s="17">
        <v>0.453496823997176</v>
      </c>
      <c r="CK10" s="17"/>
      <c r="CL10" s="17">
        <v>0.41322730754119802</v>
      </c>
      <c r="CM10" s="17">
        <v>0.40277287081934199</v>
      </c>
      <c r="CN10" s="17"/>
      <c r="CO10" s="17">
        <v>0.38731449010896302</v>
      </c>
      <c r="CP10" s="17">
        <v>0.41642316362736698</v>
      </c>
      <c r="CQ10" s="17">
        <v>0.40446952676403702</v>
      </c>
      <c r="CR10" s="17">
        <v>0.41302000855313398</v>
      </c>
    </row>
    <row r="11" spans="2:96" ht="30" x14ac:dyDescent="0.25">
      <c r="B11" s="18" t="s">
        <v>342</v>
      </c>
      <c r="C11" s="17">
        <v>0.22532272895932301</v>
      </c>
      <c r="D11" s="17">
        <v>0.244437326326013</v>
      </c>
      <c r="E11" s="17">
        <v>0.20675786192718301</v>
      </c>
      <c r="F11" s="17"/>
      <c r="G11" s="17">
        <v>0.186769056766555</v>
      </c>
      <c r="H11" s="17">
        <v>0.19268092180473101</v>
      </c>
      <c r="I11" s="17">
        <v>0.21557812979815999</v>
      </c>
      <c r="J11" s="17">
        <v>0.26155896168902798</v>
      </c>
      <c r="K11" s="17">
        <v>0.23953424900950901</v>
      </c>
      <c r="L11" s="17">
        <v>0.24649354563076101</v>
      </c>
      <c r="M11" s="17"/>
      <c r="N11" s="17">
        <v>0.23944916861461099</v>
      </c>
      <c r="O11" s="17">
        <v>0.25926430786014498</v>
      </c>
      <c r="P11" s="17">
        <v>0.190990919114577</v>
      </c>
      <c r="Q11" s="17">
        <v>0.20124367050644301</v>
      </c>
      <c r="R11" s="17"/>
      <c r="S11" s="17">
        <v>0.198284180945626</v>
      </c>
      <c r="T11" s="17">
        <v>0.208326433223914</v>
      </c>
      <c r="U11" s="17">
        <v>0.28037175501653</v>
      </c>
      <c r="V11" s="17">
        <v>0.17794653823131901</v>
      </c>
      <c r="W11" s="17">
        <v>0.246071269025712</v>
      </c>
      <c r="X11" s="17">
        <v>0.229076555657377</v>
      </c>
      <c r="Y11" s="17">
        <v>0.22241133685275699</v>
      </c>
      <c r="Z11" s="17">
        <v>0.223848835097675</v>
      </c>
      <c r="AA11" s="17">
        <v>0.223699052441342</v>
      </c>
      <c r="AB11" s="17">
        <v>0.26054829361875298</v>
      </c>
      <c r="AC11" s="17">
        <v>0.23582175345321901</v>
      </c>
      <c r="AD11" s="17">
        <v>0.25339035332050902</v>
      </c>
      <c r="AE11" s="17"/>
      <c r="AF11" s="17">
        <v>0.231064762605803</v>
      </c>
      <c r="AG11" s="17">
        <v>0.219076979836487</v>
      </c>
      <c r="AH11" s="17">
        <v>0.25111080228414401</v>
      </c>
      <c r="AI11" s="17">
        <v>0.23215955398700899</v>
      </c>
      <c r="AJ11" s="17">
        <v>0.19583219369529001</v>
      </c>
      <c r="AK11" s="17"/>
      <c r="AL11" s="17">
        <v>0.227834469170068</v>
      </c>
      <c r="AM11" s="17">
        <v>0.19621299631809599</v>
      </c>
      <c r="AN11" s="17">
        <v>0.25853408017937102</v>
      </c>
      <c r="AO11" s="17"/>
      <c r="AP11" s="17">
        <v>0.212513290476708</v>
      </c>
      <c r="AQ11" s="17">
        <v>0.22708928725251701</v>
      </c>
      <c r="AR11" s="17">
        <v>0.251326871538261</v>
      </c>
      <c r="AS11" s="17">
        <v>0.21136357035262501</v>
      </c>
      <c r="AT11" s="17">
        <v>3.5290384130792898E-2</v>
      </c>
      <c r="AU11" s="17"/>
      <c r="AV11" s="17">
        <v>0.512461710355398</v>
      </c>
      <c r="AW11" s="17">
        <v>0.16928669713043401</v>
      </c>
      <c r="AX11" s="17">
        <v>0.277167338962439</v>
      </c>
      <c r="AY11" s="17">
        <v>0.171875734180476</v>
      </c>
      <c r="AZ11" s="17">
        <v>0.19859354501087301</v>
      </c>
      <c r="BA11" s="17">
        <v>0.26153931355904803</v>
      </c>
      <c r="BB11" s="17">
        <v>0.21426553167787599</v>
      </c>
      <c r="BC11" s="17">
        <v>0.250325901731557</v>
      </c>
      <c r="BD11" s="17">
        <v>0.30221819874097799</v>
      </c>
      <c r="BE11" s="17">
        <v>0.22884471551103899</v>
      </c>
      <c r="BF11" s="17">
        <v>0.19089847710785701</v>
      </c>
      <c r="BG11" s="17">
        <v>0.23333208689056001</v>
      </c>
      <c r="BH11" s="17">
        <v>0.20170815024976399</v>
      </c>
      <c r="BI11" s="17">
        <v>0.27350215760985602</v>
      </c>
      <c r="BJ11" s="17">
        <v>8.5919222109196405E-2</v>
      </c>
      <c r="BK11" s="17">
        <v>0.19935015523289101</v>
      </c>
      <c r="BL11" s="17"/>
      <c r="BM11" s="17">
        <v>0.198641320830927</v>
      </c>
      <c r="BN11" s="17">
        <v>0.216637404256218</v>
      </c>
      <c r="BO11" s="17">
        <v>0.21877452221170701</v>
      </c>
      <c r="BP11" s="17">
        <v>0.250287431508045</v>
      </c>
      <c r="BQ11" s="17">
        <v>0.2261240207536</v>
      </c>
      <c r="BR11" s="17">
        <v>0.30405732496375398</v>
      </c>
      <c r="BS11" s="17"/>
      <c r="BT11" s="17">
        <v>0.21672902549293999</v>
      </c>
      <c r="BU11" s="17">
        <v>0.23601765048663501</v>
      </c>
      <c r="BV11" s="17"/>
      <c r="BW11" s="17">
        <v>0.20933354043951299</v>
      </c>
      <c r="BX11" s="17">
        <v>0.221723599053057</v>
      </c>
      <c r="BY11" s="17"/>
      <c r="BZ11" s="17">
        <v>0.216807014160593</v>
      </c>
      <c r="CA11" s="17">
        <v>0.27964652105055898</v>
      </c>
      <c r="CB11" s="17">
        <v>0.14924684401424501</v>
      </c>
      <c r="CC11" s="17"/>
      <c r="CD11" s="17">
        <v>0.223235387294379</v>
      </c>
      <c r="CE11" s="17">
        <v>0.15848159887289801</v>
      </c>
      <c r="CF11" s="17">
        <v>0.20670281793866799</v>
      </c>
      <c r="CG11" s="17"/>
      <c r="CH11" s="17">
        <v>0.23447367112054299</v>
      </c>
      <c r="CI11" s="17">
        <v>0.189468672285345</v>
      </c>
      <c r="CJ11" s="17">
        <v>0.211891450181625</v>
      </c>
      <c r="CK11" s="17"/>
      <c r="CL11" s="17">
        <v>0.24475884346656801</v>
      </c>
      <c r="CM11" s="17">
        <v>0.209316482356213</v>
      </c>
      <c r="CN11" s="17"/>
      <c r="CO11" s="17">
        <v>0.16849122408297801</v>
      </c>
      <c r="CP11" s="17">
        <v>0.23810415971875301</v>
      </c>
      <c r="CQ11" s="17">
        <v>0.232080755179188</v>
      </c>
      <c r="CR11" s="17">
        <v>0.20850566427860701</v>
      </c>
    </row>
    <row r="12" spans="2:96" x14ac:dyDescent="0.25">
      <c r="B12" s="18" t="s">
        <v>343</v>
      </c>
      <c r="C12" s="17">
        <v>5.5057634518498502E-2</v>
      </c>
      <c r="D12" s="17">
        <v>6.3677130312207703E-2</v>
      </c>
      <c r="E12" s="17">
        <v>4.69148364692882E-2</v>
      </c>
      <c r="F12" s="17"/>
      <c r="G12" s="17">
        <v>5.3489338717996798E-2</v>
      </c>
      <c r="H12" s="17">
        <v>6.4270221587337695E-2</v>
      </c>
      <c r="I12" s="17">
        <v>3.6947988290190699E-2</v>
      </c>
      <c r="J12" s="17">
        <v>5.1437331700022203E-2</v>
      </c>
      <c r="K12" s="17">
        <v>8.6696086148993198E-2</v>
      </c>
      <c r="L12" s="17">
        <v>4.49724493882128E-2</v>
      </c>
      <c r="M12" s="17"/>
      <c r="N12" s="17">
        <v>4.8886120698933201E-2</v>
      </c>
      <c r="O12" s="17">
        <v>4.9255577745320203E-2</v>
      </c>
      <c r="P12" s="17">
        <v>6.4600912798882207E-2</v>
      </c>
      <c r="Q12" s="17">
        <v>5.9968982018010097E-2</v>
      </c>
      <c r="R12" s="17"/>
      <c r="S12" s="17">
        <v>4.8968434068310598E-2</v>
      </c>
      <c r="T12" s="17">
        <v>4.7461064192265201E-2</v>
      </c>
      <c r="U12" s="17">
        <v>4.60635038474662E-2</v>
      </c>
      <c r="V12" s="17">
        <v>4.2364167323729003E-2</v>
      </c>
      <c r="W12" s="17">
        <v>3.3198433076172401E-2</v>
      </c>
      <c r="X12" s="17">
        <v>6.3031380465278605E-2</v>
      </c>
      <c r="Y12" s="17">
        <v>7.1471794552229795E-2</v>
      </c>
      <c r="Z12" s="17">
        <v>5.5830564987057699E-2</v>
      </c>
      <c r="AA12" s="17">
        <v>7.3830753745054295E-2</v>
      </c>
      <c r="AB12" s="17">
        <v>6.1587943685073802E-2</v>
      </c>
      <c r="AC12" s="17">
        <v>5.8097425696222303E-2</v>
      </c>
      <c r="AD12" s="17">
        <v>6.7032824391017404E-2</v>
      </c>
      <c r="AE12" s="17"/>
      <c r="AF12" s="17">
        <v>5.3597194783235297E-2</v>
      </c>
      <c r="AG12" s="17">
        <v>5.1698767440335698E-2</v>
      </c>
      <c r="AH12" s="17">
        <v>6.9300083808042701E-2</v>
      </c>
      <c r="AI12" s="17">
        <v>0</v>
      </c>
      <c r="AJ12" s="17">
        <v>5.46604189011397E-2</v>
      </c>
      <c r="AK12" s="17"/>
      <c r="AL12" s="17">
        <v>6.1711477735604002E-2</v>
      </c>
      <c r="AM12" s="17">
        <v>4.48940297600635E-2</v>
      </c>
      <c r="AN12" s="17">
        <v>5.2929442392096397E-2</v>
      </c>
      <c r="AO12" s="17"/>
      <c r="AP12" s="17">
        <v>4.94560199615348E-2</v>
      </c>
      <c r="AQ12" s="17">
        <v>5.8961588176868099E-2</v>
      </c>
      <c r="AR12" s="17">
        <v>6.5292779258170397E-2</v>
      </c>
      <c r="AS12" s="17">
        <v>5.57373727362446E-2</v>
      </c>
      <c r="AT12" s="17">
        <v>8.9679690177162499E-2</v>
      </c>
      <c r="AU12" s="17"/>
      <c r="AV12" s="17">
        <v>0</v>
      </c>
      <c r="AW12" s="17">
        <v>7.1063858508885594E-2</v>
      </c>
      <c r="AX12" s="17">
        <v>1.3207505480689901E-2</v>
      </c>
      <c r="AY12" s="17">
        <v>5.1667174736062298E-2</v>
      </c>
      <c r="AZ12" s="17">
        <v>4.1664097024403803E-2</v>
      </c>
      <c r="BA12" s="17">
        <v>4.5475482984726902E-2</v>
      </c>
      <c r="BB12" s="17">
        <v>3.05757064812219E-2</v>
      </c>
      <c r="BC12" s="17">
        <v>4.2813620493979701E-2</v>
      </c>
      <c r="BD12" s="17">
        <v>6.5838309483317106E-2</v>
      </c>
      <c r="BE12" s="17">
        <v>6.2117415451187902E-2</v>
      </c>
      <c r="BF12" s="17">
        <v>8.4145786447313395E-2</v>
      </c>
      <c r="BG12" s="17">
        <v>0.13623348468598501</v>
      </c>
      <c r="BH12" s="17">
        <v>0.10211331894751299</v>
      </c>
      <c r="BI12" s="17">
        <v>3.73169134977413E-2</v>
      </c>
      <c r="BJ12" s="17">
        <v>5.6256958697979198E-2</v>
      </c>
      <c r="BK12" s="17">
        <v>5.1900903710534102E-2</v>
      </c>
      <c r="BL12" s="17"/>
      <c r="BM12" s="17">
        <v>4.8690427473022997E-2</v>
      </c>
      <c r="BN12" s="17">
        <v>4.1189217987260003E-2</v>
      </c>
      <c r="BO12" s="17">
        <v>6.1696182534326301E-2</v>
      </c>
      <c r="BP12" s="17">
        <v>6.8202501930581097E-2</v>
      </c>
      <c r="BQ12" s="17">
        <v>7.8889479641669993E-2</v>
      </c>
      <c r="BR12" s="17">
        <v>4.6357851446008902E-2</v>
      </c>
      <c r="BS12" s="17"/>
      <c r="BT12" s="17">
        <v>5.3928783326793003E-2</v>
      </c>
      <c r="BU12" s="17">
        <v>5.6343475853173702E-2</v>
      </c>
      <c r="BV12" s="17"/>
      <c r="BW12" s="17">
        <v>4.6206959998588801E-2</v>
      </c>
      <c r="BX12" s="17">
        <v>6.3606969495086499E-2</v>
      </c>
      <c r="BY12" s="17"/>
      <c r="BZ12" s="17">
        <v>5.9116523068103902E-2</v>
      </c>
      <c r="CA12" s="17">
        <v>4.9303678318649298E-2</v>
      </c>
      <c r="CB12" s="17">
        <v>0</v>
      </c>
      <c r="CC12" s="17"/>
      <c r="CD12" s="17">
        <v>5.70407710823891E-2</v>
      </c>
      <c r="CE12" s="17">
        <v>4.4605609448349001E-2</v>
      </c>
      <c r="CF12" s="17">
        <v>6.9462585378344099E-2</v>
      </c>
      <c r="CG12" s="17"/>
      <c r="CH12" s="17">
        <v>5.56429683238715E-2</v>
      </c>
      <c r="CI12" s="17">
        <v>5.34685180644901E-2</v>
      </c>
      <c r="CJ12" s="17">
        <v>8.3982819034230799E-2</v>
      </c>
      <c r="CK12" s="17"/>
      <c r="CL12" s="17">
        <v>6.5196784865092505E-2</v>
      </c>
      <c r="CM12" s="17">
        <v>4.19476678508598E-2</v>
      </c>
      <c r="CN12" s="17"/>
      <c r="CO12" s="17">
        <v>8.3195418497930704E-2</v>
      </c>
      <c r="CP12" s="17">
        <v>6.6307839202989494E-2</v>
      </c>
      <c r="CQ12" s="17">
        <v>4.4469335764305798E-2</v>
      </c>
      <c r="CR12" s="17">
        <v>4.38348927664046E-2</v>
      </c>
    </row>
    <row r="13" spans="2:96" x14ac:dyDescent="0.25">
      <c r="B13" s="18" t="s">
        <v>344</v>
      </c>
      <c r="C13" s="17">
        <v>1.7127100947788899E-2</v>
      </c>
      <c r="D13" s="17">
        <v>2.5428806843213098E-2</v>
      </c>
      <c r="E13" s="17">
        <v>9.0910713240221694E-3</v>
      </c>
      <c r="F13" s="17"/>
      <c r="G13" s="17">
        <v>0</v>
      </c>
      <c r="H13" s="17">
        <v>5.2198104075146497E-3</v>
      </c>
      <c r="I13" s="17">
        <v>3.4116565858064003E-2</v>
      </c>
      <c r="J13" s="17">
        <v>2.0219367214439302E-2</v>
      </c>
      <c r="K13" s="17">
        <v>1.9810466626372099E-2</v>
      </c>
      <c r="L13" s="17">
        <v>2.0119036421764401E-2</v>
      </c>
      <c r="M13" s="17"/>
      <c r="N13" s="17">
        <v>3.00047207926625E-2</v>
      </c>
      <c r="O13" s="17">
        <v>1.2931713166729499E-2</v>
      </c>
      <c r="P13" s="17">
        <v>1.60905584592651E-2</v>
      </c>
      <c r="Q13" s="17">
        <v>8.6943192131647192E-3</v>
      </c>
      <c r="R13" s="17"/>
      <c r="S13" s="17">
        <v>1.4966412304666599E-2</v>
      </c>
      <c r="T13" s="17">
        <v>6.9571211881347501E-3</v>
      </c>
      <c r="U13" s="17">
        <v>1.7371052110135201E-2</v>
      </c>
      <c r="V13" s="17">
        <v>2.55770603418921E-2</v>
      </c>
      <c r="W13" s="17">
        <v>2.04115041200464E-2</v>
      </c>
      <c r="X13" s="17">
        <v>1.1173271446283399E-2</v>
      </c>
      <c r="Y13" s="17">
        <v>1.23433711153755E-2</v>
      </c>
      <c r="Z13" s="17">
        <v>2.42626943019013E-2</v>
      </c>
      <c r="AA13" s="17">
        <v>1.62829736417653E-2</v>
      </c>
      <c r="AB13" s="17">
        <v>1.67908333680785E-2</v>
      </c>
      <c r="AC13" s="17">
        <v>4.4363737725101798E-2</v>
      </c>
      <c r="AD13" s="17">
        <v>1.7480279002763499E-2</v>
      </c>
      <c r="AE13" s="17"/>
      <c r="AF13" s="17">
        <v>1.6744721937221999E-2</v>
      </c>
      <c r="AG13" s="17">
        <v>1.41422087866559E-2</v>
      </c>
      <c r="AH13" s="17">
        <v>6.13097585162065E-2</v>
      </c>
      <c r="AI13" s="17">
        <v>3.6470201485572298E-2</v>
      </c>
      <c r="AJ13" s="17">
        <v>1.1241014990059301E-2</v>
      </c>
      <c r="AK13" s="17"/>
      <c r="AL13" s="17">
        <v>1.70961074306334E-2</v>
      </c>
      <c r="AM13" s="17">
        <v>1.70223884298343E-2</v>
      </c>
      <c r="AN13" s="17">
        <v>4.6862126339036303E-2</v>
      </c>
      <c r="AO13" s="17"/>
      <c r="AP13" s="17">
        <v>2.30075844072426E-3</v>
      </c>
      <c r="AQ13" s="17">
        <v>1.14841515615541E-2</v>
      </c>
      <c r="AR13" s="17">
        <v>2.0279886450785101E-2</v>
      </c>
      <c r="AS13" s="17">
        <v>1.9447938639492599E-2</v>
      </c>
      <c r="AT13" s="17">
        <v>5.51103414290528E-2</v>
      </c>
      <c r="AU13" s="17"/>
      <c r="AV13" s="17">
        <v>0</v>
      </c>
      <c r="AW13" s="17">
        <v>2.4501507521016999E-2</v>
      </c>
      <c r="AX13" s="17">
        <v>1.15558017152755E-2</v>
      </c>
      <c r="AY13" s="17">
        <v>1.9076876018929101E-2</v>
      </c>
      <c r="AZ13" s="17">
        <v>0</v>
      </c>
      <c r="BA13" s="17">
        <v>3.7884451627470499E-2</v>
      </c>
      <c r="BB13" s="17">
        <v>4.2518919324515698E-3</v>
      </c>
      <c r="BC13" s="17">
        <v>6.9780984191481297E-3</v>
      </c>
      <c r="BD13" s="17">
        <v>0</v>
      </c>
      <c r="BE13" s="17">
        <v>2.78021238853014E-2</v>
      </c>
      <c r="BF13" s="17">
        <v>4.1837933625339399E-2</v>
      </c>
      <c r="BG13" s="17">
        <v>1.04481633836536E-2</v>
      </c>
      <c r="BH13" s="17">
        <v>1.1981464961518201E-2</v>
      </c>
      <c r="BI13" s="17">
        <v>3.4734568702326302E-2</v>
      </c>
      <c r="BJ13" s="17">
        <v>3.5268795093619E-2</v>
      </c>
      <c r="BK13" s="17">
        <v>3.8206236082823399E-2</v>
      </c>
      <c r="BL13" s="17"/>
      <c r="BM13" s="17">
        <v>7.7486290841110696E-3</v>
      </c>
      <c r="BN13" s="17">
        <v>2.32452913110134E-2</v>
      </c>
      <c r="BO13" s="17">
        <v>1.7810273337274401E-2</v>
      </c>
      <c r="BP13" s="17">
        <v>1.77449388047578E-2</v>
      </c>
      <c r="BQ13" s="17">
        <v>2.7637951900675101E-2</v>
      </c>
      <c r="BR13" s="17">
        <v>0</v>
      </c>
      <c r="BS13" s="17"/>
      <c r="BT13" s="17">
        <v>1.48699590906085E-2</v>
      </c>
      <c r="BU13" s="17">
        <v>2.11245560101158E-2</v>
      </c>
      <c r="BV13" s="17"/>
      <c r="BW13" s="17">
        <v>1.5780002693630099E-2</v>
      </c>
      <c r="BX13" s="17">
        <v>2.11788410544257E-2</v>
      </c>
      <c r="BY13" s="17"/>
      <c r="BZ13" s="17">
        <v>1.9137452369264299E-2</v>
      </c>
      <c r="CA13" s="17">
        <v>1.32009426525014E-2</v>
      </c>
      <c r="CB13" s="17">
        <v>0</v>
      </c>
      <c r="CC13" s="17"/>
      <c r="CD13" s="17">
        <v>1.8172756547024601E-2</v>
      </c>
      <c r="CE13" s="17">
        <v>1.13281373688363E-2</v>
      </c>
      <c r="CF13" s="17">
        <v>3.4448069047979299E-2</v>
      </c>
      <c r="CG13" s="17"/>
      <c r="CH13" s="17">
        <v>1.97307688958781E-2</v>
      </c>
      <c r="CI13" s="17">
        <v>8.9793065160202103E-3</v>
      </c>
      <c r="CJ13" s="17">
        <v>2.0483131085057098E-2</v>
      </c>
      <c r="CK13" s="17"/>
      <c r="CL13" s="17">
        <v>2.1722792794180198E-2</v>
      </c>
      <c r="CM13" s="17">
        <v>1.3399866833937599E-2</v>
      </c>
      <c r="CN13" s="17"/>
      <c r="CO13" s="17">
        <v>3.39043320179538E-2</v>
      </c>
      <c r="CP13" s="17">
        <v>1.4865869816934401E-2</v>
      </c>
      <c r="CQ13" s="17">
        <v>1.2846320781636399E-2</v>
      </c>
      <c r="CR13" s="17">
        <v>2.36352444540582E-2</v>
      </c>
    </row>
    <row r="14" spans="2:96" x14ac:dyDescent="0.25">
      <c r="B14" s="18" t="s">
        <v>152</v>
      </c>
      <c r="C14" s="17">
        <v>1.5680925491572899E-2</v>
      </c>
      <c r="D14" s="17">
        <v>1.13004410856473E-2</v>
      </c>
      <c r="E14" s="17">
        <v>1.8967452657958898E-2</v>
      </c>
      <c r="F14" s="17"/>
      <c r="G14" s="17">
        <v>5.8948719624240401E-3</v>
      </c>
      <c r="H14" s="17">
        <v>2.21908207447764E-2</v>
      </c>
      <c r="I14" s="17">
        <v>2.8963628950657998E-2</v>
      </c>
      <c r="J14" s="17">
        <v>1.2681674974668501E-2</v>
      </c>
      <c r="K14" s="17">
        <v>1.38448743977549E-2</v>
      </c>
      <c r="L14" s="17">
        <v>9.7550594146048695E-3</v>
      </c>
      <c r="M14" s="17"/>
      <c r="N14" s="17">
        <v>5.8095147873790196E-3</v>
      </c>
      <c r="O14" s="17">
        <v>1.0318880165265601E-2</v>
      </c>
      <c r="P14" s="17">
        <v>2.1146113761787901E-2</v>
      </c>
      <c r="Q14" s="17">
        <v>2.7275269172851099E-2</v>
      </c>
      <c r="R14" s="17"/>
      <c r="S14" s="17">
        <v>1.41659552424328E-2</v>
      </c>
      <c r="T14" s="17">
        <v>1.2621122245749501E-2</v>
      </c>
      <c r="U14" s="17">
        <v>0</v>
      </c>
      <c r="V14" s="17">
        <v>1.7581195507111399E-2</v>
      </c>
      <c r="W14" s="17">
        <v>7.4353704478528999E-3</v>
      </c>
      <c r="X14" s="17">
        <v>1.4968728432104599E-2</v>
      </c>
      <c r="Y14" s="17">
        <v>1.1661410711797099E-2</v>
      </c>
      <c r="Z14" s="17">
        <v>0</v>
      </c>
      <c r="AA14" s="17">
        <v>1.6625550054490599E-2</v>
      </c>
      <c r="AB14" s="17">
        <v>1.8367497720975099E-2</v>
      </c>
      <c r="AC14" s="17">
        <v>3.77554098951393E-2</v>
      </c>
      <c r="AD14" s="17">
        <v>7.6742479690327603E-2</v>
      </c>
      <c r="AE14" s="17"/>
      <c r="AF14" s="17">
        <v>1.6349745961288902E-2</v>
      </c>
      <c r="AG14" s="17">
        <v>3.6764434256274601E-3</v>
      </c>
      <c r="AH14" s="17">
        <v>1.0318920601124401E-2</v>
      </c>
      <c r="AI14" s="17">
        <v>0</v>
      </c>
      <c r="AJ14" s="17">
        <v>3.1293414851398402E-2</v>
      </c>
      <c r="AK14" s="17"/>
      <c r="AL14" s="17">
        <v>1.48128164825995E-2</v>
      </c>
      <c r="AM14" s="17">
        <v>7.9706711865635393E-3</v>
      </c>
      <c r="AN14" s="17">
        <v>1.4607693963624799E-2</v>
      </c>
      <c r="AO14" s="17"/>
      <c r="AP14" s="17">
        <v>1.1572267402524801E-2</v>
      </c>
      <c r="AQ14" s="17">
        <v>1.73566556696312E-2</v>
      </c>
      <c r="AR14" s="17">
        <v>1.5808637026463498E-2</v>
      </c>
      <c r="AS14" s="17">
        <v>4.8745623024246901E-3</v>
      </c>
      <c r="AT14" s="17">
        <v>0</v>
      </c>
      <c r="AU14" s="17"/>
      <c r="AV14" s="17">
        <v>0.32994391202523898</v>
      </c>
      <c r="AW14" s="17">
        <v>1.6308102769861402E-2</v>
      </c>
      <c r="AX14" s="17">
        <v>3.2676818860143002E-2</v>
      </c>
      <c r="AY14" s="17">
        <v>3.3268867404645998E-2</v>
      </c>
      <c r="AZ14" s="17">
        <v>1.18987484291349E-2</v>
      </c>
      <c r="BA14" s="17">
        <v>1.48552166477895E-2</v>
      </c>
      <c r="BB14" s="17">
        <v>2.5112452871442401E-2</v>
      </c>
      <c r="BC14" s="17">
        <v>0</v>
      </c>
      <c r="BD14" s="17">
        <v>0</v>
      </c>
      <c r="BE14" s="17">
        <v>0</v>
      </c>
      <c r="BF14" s="17">
        <v>6.5036010269023002E-3</v>
      </c>
      <c r="BG14" s="17">
        <v>2.7047718255377801E-2</v>
      </c>
      <c r="BH14" s="17">
        <v>0</v>
      </c>
      <c r="BI14" s="17">
        <v>0</v>
      </c>
      <c r="BJ14" s="17">
        <v>2.3399018105324101E-2</v>
      </c>
      <c r="BK14" s="17">
        <v>0</v>
      </c>
      <c r="BL14" s="17"/>
      <c r="BM14" s="17">
        <v>2.2486148160779498E-2</v>
      </c>
      <c r="BN14" s="17">
        <v>1.6684747804474501E-2</v>
      </c>
      <c r="BO14" s="17">
        <v>9.8849926016900905E-3</v>
      </c>
      <c r="BP14" s="17">
        <v>1.7310369196454199E-2</v>
      </c>
      <c r="BQ14" s="17">
        <v>5.0121244237285199E-3</v>
      </c>
      <c r="BR14" s="17">
        <v>1.1506346356705201E-2</v>
      </c>
      <c r="BS14" s="17"/>
      <c r="BT14" s="17">
        <v>9.2309403438063202E-3</v>
      </c>
      <c r="BU14" s="17">
        <v>2.5934006561900699E-2</v>
      </c>
      <c r="BV14" s="17"/>
      <c r="BW14" s="17">
        <v>1.2924573764795199E-2</v>
      </c>
      <c r="BX14" s="17">
        <v>8.3393540068367605E-3</v>
      </c>
      <c r="BY14" s="17"/>
      <c r="BZ14" s="17">
        <v>1.38396982218849E-2</v>
      </c>
      <c r="CA14" s="17">
        <v>2.15017762444914E-2</v>
      </c>
      <c r="CB14" s="17">
        <v>3.6393069016179697E-2</v>
      </c>
      <c r="CC14" s="17"/>
      <c r="CD14" s="17">
        <v>1.0679546936022801E-2</v>
      </c>
      <c r="CE14" s="17">
        <v>3.7426969299314501E-2</v>
      </c>
      <c r="CF14" s="17">
        <v>1.9151157829290999E-2</v>
      </c>
      <c r="CG14" s="17"/>
      <c r="CH14" s="17">
        <v>1.3177948082088799E-2</v>
      </c>
      <c r="CI14" s="17">
        <v>2.43611275805217E-2</v>
      </c>
      <c r="CJ14" s="17">
        <v>1.45738717754108E-2</v>
      </c>
      <c r="CK14" s="17"/>
      <c r="CL14" s="17">
        <v>3.9862246078000603E-3</v>
      </c>
      <c r="CM14" s="17">
        <v>2.58706651792685E-2</v>
      </c>
      <c r="CN14" s="17"/>
      <c r="CO14" s="17">
        <v>0</v>
      </c>
      <c r="CP14" s="17">
        <v>9.2376249388927707E-3</v>
      </c>
      <c r="CQ14" s="17">
        <v>1.78568724003066E-2</v>
      </c>
      <c r="CR14" s="17">
        <v>2.94915295736729E-2</v>
      </c>
    </row>
    <row r="15" spans="2:96" x14ac:dyDescent="0.25">
      <c r="B15" s="18" t="s">
        <v>345</v>
      </c>
      <c r="C15" s="20">
        <v>0.68681161008281699</v>
      </c>
      <c r="D15" s="20">
        <v>0.65515629543291898</v>
      </c>
      <c r="E15" s="20">
        <v>0.71826877762154795</v>
      </c>
      <c r="F15" s="20"/>
      <c r="G15" s="20">
        <v>0.75384673255302403</v>
      </c>
      <c r="H15" s="20">
        <v>0.71563822545564004</v>
      </c>
      <c r="I15" s="20">
        <v>0.68439368710292703</v>
      </c>
      <c r="J15" s="20">
        <v>0.65410266442184195</v>
      </c>
      <c r="K15" s="20">
        <v>0.64011432381737099</v>
      </c>
      <c r="L15" s="20">
        <v>0.67865990914465701</v>
      </c>
      <c r="M15" s="20"/>
      <c r="N15" s="20">
        <v>0.67585047510641505</v>
      </c>
      <c r="O15" s="20">
        <v>0.66822952106253997</v>
      </c>
      <c r="P15" s="20">
        <v>0.707171495865487</v>
      </c>
      <c r="Q15" s="20">
        <v>0.70281775908953104</v>
      </c>
      <c r="R15" s="20"/>
      <c r="S15" s="20">
        <v>0.72361501743896395</v>
      </c>
      <c r="T15" s="20">
        <v>0.72463425914993695</v>
      </c>
      <c r="U15" s="20">
        <v>0.65619368902586905</v>
      </c>
      <c r="V15" s="20">
        <v>0.73653103859594804</v>
      </c>
      <c r="W15" s="20">
        <v>0.69288342333021602</v>
      </c>
      <c r="X15" s="20">
        <v>0.68175006399895599</v>
      </c>
      <c r="Y15" s="20">
        <v>0.68211208676784096</v>
      </c>
      <c r="Z15" s="20">
        <v>0.696057905613366</v>
      </c>
      <c r="AA15" s="20">
        <v>0.66956167011734802</v>
      </c>
      <c r="AB15" s="20">
        <v>0.64270543160712001</v>
      </c>
      <c r="AC15" s="20">
        <v>0.62396167323031804</v>
      </c>
      <c r="AD15" s="20">
        <v>0.585354063595382</v>
      </c>
      <c r="AE15" s="20"/>
      <c r="AF15" s="20">
        <v>0.68224357471245001</v>
      </c>
      <c r="AG15" s="20">
        <v>0.71140560051089397</v>
      </c>
      <c r="AH15" s="20">
        <v>0.60796043479048201</v>
      </c>
      <c r="AI15" s="20">
        <v>0.73137024452741894</v>
      </c>
      <c r="AJ15" s="20">
        <v>0.70697295756211198</v>
      </c>
      <c r="AK15" s="20"/>
      <c r="AL15" s="20">
        <v>0.678545129181095</v>
      </c>
      <c r="AM15" s="20">
        <v>0.73389991430544199</v>
      </c>
      <c r="AN15" s="20">
        <v>0.62706665712587195</v>
      </c>
      <c r="AO15" s="20"/>
      <c r="AP15" s="20">
        <v>0.72415766371850798</v>
      </c>
      <c r="AQ15" s="20">
        <v>0.68510831733942901</v>
      </c>
      <c r="AR15" s="20">
        <v>0.64729182572632005</v>
      </c>
      <c r="AS15" s="20">
        <v>0.70857655596921298</v>
      </c>
      <c r="AT15" s="20">
        <v>0.81991958426299205</v>
      </c>
      <c r="AU15" s="20"/>
      <c r="AV15" s="20">
        <v>0.15759437761936301</v>
      </c>
      <c r="AW15" s="20">
        <v>0.71883983406980201</v>
      </c>
      <c r="AX15" s="20">
        <v>0.66539253498145301</v>
      </c>
      <c r="AY15" s="20">
        <v>0.72411134765988605</v>
      </c>
      <c r="AZ15" s="20">
        <v>0.74784360953558804</v>
      </c>
      <c r="BA15" s="20">
        <v>0.64024553518096505</v>
      </c>
      <c r="BB15" s="20">
        <v>0.72579441703700898</v>
      </c>
      <c r="BC15" s="20">
        <v>0.69988237935531505</v>
      </c>
      <c r="BD15" s="20">
        <v>0.63194349177570497</v>
      </c>
      <c r="BE15" s="20">
        <v>0.68123574515247198</v>
      </c>
      <c r="BF15" s="20">
        <v>0.67661420179258802</v>
      </c>
      <c r="BG15" s="20">
        <v>0.59293854678442304</v>
      </c>
      <c r="BH15" s="20">
        <v>0.68419706584120399</v>
      </c>
      <c r="BI15" s="20">
        <v>0.65444636019007596</v>
      </c>
      <c r="BJ15" s="20">
        <v>0.79915600599388104</v>
      </c>
      <c r="BK15" s="20">
        <v>0.71054270497375205</v>
      </c>
      <c r="BL15" s="20"/>
      <c r="BM15" s="20">
        <v>0.72243347445115902</v>
      </c>
      <c r="BN15" s="20">
        <v>0.70224333864103505</v>
      </c>
      <c r="BO15" s="20">
        <v>0.69183402931500204</v>
      </c>
      <c r="BP15" s="20">
        <v>0.64645475856016199</v>
      </c>
      <c r="BQ15" s="20">
        <v>0.66233642328032705</v>
      </c>
      <c r="BR15" s="20">
        <v>0.63807847723353195</v>
      </c>
      <c r="BS15" s="20"/>
      <c r="BT15" s="20">
        <v>0.70524129174585304</v>
      </c>
      <c r="BU15" s="20">
        <v>0.66058031108817505</v>
      </c>
      <c r="BV15" s="20"/>
      <c r="BW15" s="20">
        <v>0.715754923103473</v>
      </c>
      <c r="BX15" s="20">
        <v>0.68515123639059405</v>
      </c>
      <c r="BY15" s="20"/>
      <c r="BZ15" s="20">
        <v>0.69109931218015397</v>
      </c>
      <c r="CA15" s="20">
        <v>0.63634708173379795</v>
      </c>
      <c r="CB15" s="20">
        <v>0.81436008696957596</v>
      </c>
      <c r="CC15" s="20"/>
      <c r="CD15" s="20">
        <v>0.69087153814018498</v>
      </c>
      <c r="CE15" s="20">
        <v>0.74815768501060198</v>
      </c>
      <c r="CF15" s="20">
        <v>0.67023536980571796</v>
      </c>
      <c r="CG15" s="20"/>
      <c r="CH15" s="20">
        <v>0.67697464357761805</v>
      </c>
      <c r="CI15" s="20">
        <v>0.72372237555362295</v>
      </c>
      <c r="CJ15" s="20">
        <v>0.669068727923676</v>
      </c>
      <c r="CK15" s="20"/>
      <c r="CL15" s="20">
        <v>0.66433535426635903</v>
      </c>
      <c r="CM15" s="20">
        <v>0.70946531777972099</v>
      </c>
      <c r="CN15" s="20"/>
      <c r="CO15" s="20">
        <v>0.71440902540113704</v>
      </c>
      <c r="CP15" s="20">
        <v>0.67148450632243095</v>
      </c>
      <c r="CQ15" s="20">
        <v>0.69274671587456305</v>
      </c>
      <c r="CR15" s="20">
        <v>0.69453266892725696</v>
      </c>
    </row>
    <row r="16" spans="2:96" x14ac:dyDescent="0.25">
      <c r="B16" s="18" t="s">
        <v>346</v>
      </c>
      <c r="C16" s="20">
        <v>7.21847354662873E-2</v>
      </c>
      <c r="D16" s="20">
        <v>8.9105937155420895E-2</v>
      </c>
      <c r="E16" s="20">
        <v>5.6005907793310397E-2</v>
      </c>
      <c r="F16" s="20"/>
      <c r="G16" s="20">
        <v>5.3489338717996798E-2</v>
      </c>
      <c r="H16" s="20">
        <v>6.9490031994852403E-2</v>
      </c>
      <c r="I16" s="20">
        <v>7.1064554148254702E-2</v>
      </c>
      <c r="J16" s="20">
        <v>7.1656698914461497E-2</v>
      </c>
      <c r="K16" s="20">
        <v>0.106506552775365</v>
      </c>
      <c r="L16" s="20">
        <v>6.5091485809977201E-2</v>
      </c>
      <c r="M16" s="20"/>
      <c r="N16" s="20">
        <v>7.8890841491595795E-2</v>
      </c>
      <c r="O16" s="20">
        <v>6.2187290912049699E-2</v>
      </c>
      <c r="P16" s="20">
        <v>8.0691471258147296E-2</v>
      </c>
      <c r="Q16" s="20">
        <v>6.8663301231174895E-2</v>
      </c>
      <c r="R16" s="20"/>
      <c r="S16" s="20">
        <v>6.3934846372977305E-2</v>
      </c>
      <c r="T16" s="20">
        <v>5.4418185380399997E-2</v>
      </c>
      <c r="U16" s="20">
        <v>6.3434555957601405E-2</v>
      </c>
      <c r="V16" s="20">
        <v>6.7941227665621107E-2</v>
      </c>
      <c r="W16" s="20">
        <v>5.3609937196218899E-2</v>
      </c>
      <c r="X16" s="20">
        <v>7.4204651911562003E-2</v>
      </c>
      <c r="Y16" s="20">
        <v>8.3815165667605301E-2</v>
      </c>
      <c r="Z16" s="20">
        <v>8.0093259288958996E-2</v>
      </c>
      <c r="AA16" s="20">
        <v>9.0113727386819595E-2</v>
      </c>
      <c r="AB16" s="20">
        <v>7.8378777053152299E-2</v>
      </c>
      <c r="AC16" s="20">
        <v>0.102461163421324</v>
      </c>
      <c r="AD16" s="20">
        <v>8.4513103393781E-2</v>
      </c>
      <c r="AE16" s="20"/>
      <c r="AF16" s="20">
        <v>7.0341916720457406E-2</v>
      </c>
      <c r="AG16" s="20">
        <v>6.5840976226991602E-2</v>
      </c>
      <c r="AH16" s="20">
        <v>0.13060984232424899</v>
      </c>
      <c r="AI16" s="20">
        <v>3.6470201485572298E-2</v>
      </c>
      <c r="AJ16" s="20">
        <v>6.5901433891198902E-2</v>
      </c>
      <c r="AK16" s="20"/>
      <c r="AL16" s="20">
        <v>7.8807585166237301E-2</v>
      </c>
      <c r="AM16" s="20">
        <v>6.1916418189897897E-2</v>
      </c>
      <c r="AN16" s="20">
        <v>9.9791568731132693E-2</v>
      </c>
      <c r="AO16" s="20"/>
      <c r="AP16" s="20">
        <v>5.1756778402259097E-2</v>
      </c>
      <c r="AQ16" s="20">
        <v>7.0445739738422206E-2</v>
      </c>
      <c r="AR16" s="20">
        <v>8.5572665708955498E-2</v>
      </c>
      <c r="AS16" s="20">
        <v>7.5185311375737196E-2</v>
      </c>
      <c r="AT16" s="20">
        <v>0.14479003160621501</v>
      </c>
      <c r="AU16" s="20"/>
      <c r="AV16" s="20">
        <v>0</v>
      </c>
      <c r="AW16" s="20">
        <v>9.5565366029902593E-2</v>
      </c>
      <c r="AX16" s="20">
        <v>2.4763307195965398E-2</v>
      </c>
      <c r="AY16" s="20">
        <v>7.0744050754991503E-2</v>
      </c>
      <c r="AZ16" s="20">
        <v>4.1664097024403803E-2</v>
      </c>
      <c r="BA16" s="20">
        <v>8.3359934612197401E-2</v>
      </c>
      <c r="BB16" s="20">
        <v>3.4827598413673402E-2</v>
      </c>
      <c r="BC16" s="20">
        <v>4.9791718913127801E-2</v>
      </c>
      <c r="BD16" s="20">
        <v>6.5838309483317106E-2</v>
      </c>
      <c r="BE16" s="20">
        <v>8.9919539336489204E-2</v>
      </c>
      <c r="BF16" s="20">
        <v>0.12598372007265299</v>
      </c>
      <c r="BG16" s="20">
        <v>0.14668164806963899</v>
      </c>
      <c r="BH16" s="20">
        <v>0.11409478390903199</v>
      </c>
      <c r="BI16" s="20">
        <v>7.2051482200067699E-2</v>
      </c>
      <c r="BJ16" s="20">
        <v>9.1525753791598205E-2</v>
      </c>
      <c r="BK16" s="20">
        <v>9.0107139793357396E-2</v>
      </c>
      <c r="BL16" s="20"/>
      <c r="BM16" s="20">
        <v>5.6439056557134E-2</v>
      </c>
      <c r="BN16" s="20">
        <v>6.4434509298273407E-2</v>
      </c>
      <c r="BO16" s="20">
        <v>7.9506455871600795E-2</v>
      </c>
      <c r="BP16" s="20">
        <v>8.5947440735338901E-2</v>
      </c>
      <c r="BQ16" s="20">
        <v>0.10652743154234499</v>
      </c>
      <c r="BR16" s="20">
        <v>4.6357851446008902E-2</v>
      </c>
      <c r="BS16" s="20"/>
      <c r="BT16" s="20">
        <v>6.8798742417401498E-2</v>
      </c>
      <c r="BU16" s="20">
        <v>7.7468031863289502E-2</v>
      </c>
      <c r="BV16" s="20"/>
      <c r="BW16" s="20">
        <v>6.19869626922189E-2</v>
      </c>
      <c r="BX16" s="20">
        <v>8.4785810549512203E-2</v>
      </c>
      <c r="BY16" s="20"/>
      <c r="BZ16" s="20">
        <v>7.8253975437368201E-2</v>
      </c>
      <c r="CA16" s="20">
        <v>6.2504620971150796E-2</v>
      </c>
      <c r="CB16" s="20">
        <v>0</v>
      </c>
      <c r="CC16" s="20"/>
      <c r="CD16" s="20">
        <v>7.5213527629413607E-2</v>
      </c>
      <c r="CE16" s="20">
        <v>5.5933746817185402E-2</v>
      </c>
      <c r="CF16" s="20">
        <v>0.103910654426323</v>
      </c>
      <c r="CG16" s="20"/>
      <c r="CH16" s="20">
        <v>7.5373737219749701E-2</v>
      </c>
      <c r="CI16" s="20">
        <v>6.2447824580510299E-2</v>
      </c>
      <c r="CJ16" s="20">
        <v>0.104465950119288</v>
      </c>
      <c r="CK16" s="20"/>
      <c r="CL16" s="20">
        <v>8.6919577659272607E-2</v>
      </c>
      <c r="CM16" s="20">
        <v>5.5347534684797403E-2</v>
      </c>
      <c r="CN16" s="20"/>
      <c r="CO16" s="20">
        <v>0.117099750515885</v>
      </c>
      <c r="CP16" s="20">
        <v>8.1173709019923906E-2</v>
      </c>
      <c r="CQ16" s="20">
        <v>5.7315656545942201E-2</v>
      </c>
      <c r="CR16" s="20">
        <v>6.74701372204628E-2</v>
      </c>
    </row>
    <row r="17" spans="2:96" x14ac:dyDescent="0.25">
      <c r="B17" s="18" t="s">
        <v>275</v>
      </c>
      <c r="C17" s="21">
        <v>0.61462687461652898</v>
      </c>
      <c r="D17" s="21">
        <v>0.56605035827749794</v>
      </c>
      <c r="E17" s="21">
        <v>0.66226286982823701</v>
      </c>
      <c r="F17" s="21"/>
      <c r="G17" s="21">
        <v>0.70035739383502804</v>
      </c>
      <c r="H17" s="21">
        <v>0.646148193460788</v>
      </c>
      <c r="I17" s="21">
        <v>0.61332913295467195</v>
      </c>
      <c r="J17" s="21">
        <v>0.58244596550738104</v>
      </c>
      <c r="K17" s="21">
        <v>0.53360777104200596</v>
      </c>
      <c r="L17" s="21">
        <v>0.61356842333467998</v>
      </c>
      <c r="M17" s="21"/>
      <c r="N17" s="21">
        <v>0.59695963361481896</v>
      </c>
      <c r="O17" s="21">
        <v>0.60604223015048997</v>
      </c>
      <c r="P17" s="21">
        <v>0.62648002460733998</v>
      </c>
      <c r="Q17" s="21">
        <v>0.634154457858356</v>
      </c>
      <c r="R17" s="21"/>
      <c r="S17" s="21">
        <v>0.65968017106598598</v>
      </c>
      <c r="T17" s="21">
        <v>0.67021607376953696</v>
      </c>
      <c r="U17" s="21">
        <v>0.592759133068267</v>
      </c>
      <c r="V17" s="21">
        <v>0.66858981093032699</v>
      </c>
      <c r="W17" s="21">
        <v>0.63927348613399704</v>
      </c>
      <c r="X17" s="21">
        <v>0.60754541208739399</v>
      </c>
      <c r="Y17" s="21">
        <v>0.59829692110023602</v>
      </c>
      <c r="Z17" s="21">
        <v>0.61596464632440695</v>
      </c>
      <c r="AA17" s="21">
        <v>0.57944794273052802</v>
      </c>
      <c r="AB17" s="21">
        <v>0.56432665455396802</v>
      </c>
      <c r="AC17" s="21">
        <v>0.52150050980899398</v>
      </c>
      <c r="AD17" s="21">
        <v>0.50084096020160196</v>
      </c>
      <c r="AE17" s="21"/>
      <c r="AF17" s="21">
        <v>0.61190165799199303</v>
      </c>
      <c r="AG17" s="21">
        <v>0.64556462428390304</v>
      </c>
      <c r="AH17" s="21">
        <v>0.47735059246623301</v>
      </c>
      <c r="AI17" s="21">
        <v>0.69490004304184605</v>
      </c>
      <c r="AJ17" s="21">
        <v>0.64107152367091302</v>
      </c>
      <c r="AK17" s="21"/>
      <c r="AL17" s="21">
        <v>0.59973754401485802</v>
      </c>
      <c r="AM17" s="21">
        <v>0.67198349611554398</v>
      </c>
      <c r="AN17" s="21">
        <v>0.52727508839473902</v>
      </c>
      <c r="AO17" s="21"/>
      <c r="AP17" s="21">
        <v>0.67240088531624898</v>
      </c>
      <c r="AQ17" s="21">
        <v>0.61466257760100695</v>
      </c>
      <c r="AR17" s="21">
        <v>0.56171916001736499</v>
      </c>
      <c r="AS17" s="21">
        <v>0.63339124459347595</v>
      </c>
      <c r="AT17" s="21">
        <v>0.67512955265677699</v>
      </c>
      <c r="AU17" s="21"/>
      <c r="AV17" s="21">
        <v>0.15759437761936301</v>
      </c>
      <c r="AW17" s="21">
        <v>0.62327446803989905</v>
      </c>
      <c r="AX17" s="21">
        <v>0.64062922778548703</v>
      </c>
      <c r="AY17" s="21">
        <v>0.65336729690489503</v>
      </c>
      <c r="AZ17" s="21">
        <v>0.70617951251118405</v>
      </c>
      <c r="BA17" s="21">
        <v>0.55688560056876801</v>
      </c>
      <c r="BB17" s="21">
        <v>0.69096681862333498</v>
      </c>
      <c r="BC17" s="21">
        <v>0.650090660442187</v>
      </c>
      <c r="BD17" s="21">
        <v>0.56610518229238804</v>
      </c>
      <c r="BE17" s="21">
        <v>0.59131620581598199</v>
      </c>
      <c r="BF17" s="21">
        <v>0.55063048171993501</v>
      </c>
      <c r="BG17" s="21">
        <v>0.44625689871478402</v>
      </c>
      <c r="BH17" s="21">
        <v>0.57010228193217305</v>
      </c>
      <c r="BI17" s="21">
        <v>0.582394877990009</v>
      </c>
      <c r="BJ17" s="21">
        <v>0.70763025220228304</v>
      </c>
      <c r="BK17" s="21">
        <v>0.620435565180395</v>
      </c>
      <c r="BL17" s="21"/>
      <c r="BM17" s="21">
        <v>0.66599441789402503</v>
      </c>
      <c r="BN17" s="21">
        <v>0.63780882934276095</v>
      </c>
      <c r="BO17" s="21">
        <v>0.61232757344340205</v>
      </c>
      <c r="BP17" s="21">
        <v>0.56050731782482299</v>
      </c>
      <c r="BQ17" s="21">
        <v>0.55580899173798104</v>
      </c>
      <c r="BR17" s="21">
        <v>0.59172062578752305</v>
      </c>
      <c r="BS17" s="21"/>
      <c r="BT17" s="21">
        <v>0.63644254932845101</v>
      </c>
      <c r="BU17" s="21">
        <v>0.58311227922488496</v>
      </c>
      <c r="BV17" s="21"/>
      <c r="BW17" s="21">
        <v>0.65376796041125396</v>
      </c>
      <c r="BX17" s="21">
        <v>0.60036542584108199</v>
      </c>
      <c r="BY17" s="21"/>
      <c r="BZ17" s="21">
        <v>0.61284533674278596</v>
      </c>
      <c r="CA17" s="21">
        <v>0.573842460762648</v>
      </c>
      <c r="CB17" s="21">
        <v>0.81436008696957596</v>
      </c>
      <c r="CC17" s="21"/>
      <c r="CD17" s="21">
        <v>0.61565801051077096</v>
      </c>
      <c r="CE17" s="21">
        <v>0.69222393819341699</v>
      </c>
      <c r="CF17" s="21">
        <v>0.56632471537939399</v>
      </c>
      <c r="CG17" s="21"/>
      <c r="CH17" s="21">
        <v>0.601600906357869</v>
      </c>
      <c r="CI17" s="21">
        <v>0.66127455097311205</v>
      </c>
      <c r="CJ17" s="21">
        <v>0.56460277780438795</v>
      </c>
      <c r="CK17" s="21"/>
      <c r="CL17" s="21">
        <v>0.57741577660708698</v>
      </c>
      <c r="CM17" s="21">
        <v>0.65411778309492397</v>
      </c>
      <c r="CN17" s="21"/>
      <c r="CO17" s="21">
        <v>0.59730927488525298</v>
      </c>
      <c r="CP17" s="21">
        <v>0.59031079730250702</v>
      </c>
      <c r="CQ17" s="21">
        <v>0.63543105932862098</v>
      </c>
      <c r="CR17" s="21">
        <v>0.62706253170679405</v>
      </c>
    </row>
    <row r="18" spans="2:96" x14ac:dyDescent="0.25">
      <c r="B18" s="16"/>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CR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340</v>
      </c>
      <c r="C9" s="17">
        <v>0.31505286842136399</v>
      </c>
      <c r="D9" s="17">
        <v>0.28770329381780901</v>
      </c>
      <c r="E9" s="17">
        <v>0.34132243282816399</v>
      </c>
      <c r="F9" s="17"/>
      <c r="G9" s="17">
        <v>0.34241181835428403</v>
      </c>
      <c r="H9" s="17">
        <v>0.30061832647407599</v>
      </c>
      <c r="I9" s="17">
        <v>0.30507616993131098</v>
      </c>
      <c r="J9" s="17">
        <v>0.34075464865178101</v>
      </c>
      <c r="K9" s="17">
        <v>0.28953588928021201</v>
      </c>
      <c r="L9" s="17">
        <v>0.31294214912176399</v>
      </c>
      <c r="M9" s="17"/>
      <c r="N9" s="17">
        <v>0.26671531035425899</v>
      </c>
      <c r="O9" s="17">
        <v>0.29252506390523603</v>
      </c>
      <c r="P9" s="17">
        <v>0.32336714256361698</v>
      </c>
      <c r="Q9" s="17">
        <v>0.38473081004703902</v>
      </c>
      <c r="R9" s="17"/>
      <c r="S9" s="17">
        <v>0.31724544456220699</v>
      </c>
      <c r="T9" s="17">
        <v>0.28615063729036799</v>
      </c>
      <c r="U9" s="17">
        <v>0.31742090131405598</v>
      </c>
      <c r="V9" s="17">
        <v>0.328282836119062</v>
      </c>
      <c r="W9" s="17">
        <v>0.41042966316914298</v>
      </c>
      <c r="X9" s="17">
        <v>0.34021227128273102</v>
      </c>
      <c r="Y9" s="17">
        <v>0.281416512105917</v>
      </c>
      <c r="Z9" s="17">
        <v>0.33562098209287899</v>
      </c>
      <c r="AA9" s="17">
        <v>0.32182768661139699</v>
      </c>
      <c r="AB9" s="17">
        <v>0.28806452145829903</v>
      </c>
      <c r="AC9" s="17">
        <v>0.31176458091422898</v>
      </c>
      <c r="AD9" s="17">
        <v>0.21109858861664699</v>
      </c>
      <c r="AE9" s="17"/>
      <c r="AF9" s="17">
        <v>0.332453959232832</v>
      </c>
      <c r="AG9" s="17">
        <v>0.31195079714278301</v>
      </c>
      <c r="AH9" s="17">
        <v>0.27742232115013599</v>
      </c>
      <c r="AI9" s="17">
        <v>0.48722374899218102</v>
      </c>
      <c r="AJ9" s="17">
        <v>0.26482082785703998</v>
      </c>
      <c r="AK9" s="17"/>
      <c r="AL9" s="17">
        <v>0.33595139775655602</v>
      </c>
      <c r="AM9" s="17">
        <v>0.31329983712701498</v>
      </c>
      <c r="AN9" s="17">
        <v>0.31243453623742301</v>
      </c>
      <c r="AO9" s="17"/>
      <c r="AP9" s="17">
        <v>0.36415482969138901</v>
      </c>
      <c r="AQ9" s="17">
        <v>0.29142791974294702</v>
      </c>
      <c r="AR9" s="17">
        <v>0.29608069507968299</v>
      </c>
      <c r="AS9" s="17">
        <v>0.27873170864194502</v>
      </c>
      <c r="AT9" s="17">
        <v>0.257588774562933</v>
      </c>
      <c r="AU9" s="17"/>
      <c r="AV9" s="17">
        <v>0.152769603320837</v>
      </c>
      <c r="AW9" s="17">
        <v>0.36309414387929401</v>
      </c>
      <c r="AX9" s="17">
        <v>0.387327074506846</v>
      </c>
      <c r="AY9" s="17">
        <v>0.39996508214090998</v>
      </c>
      <c r="AZ9" s="17">
        <v>0.36720144917240899</v>
      </c>
      <c r="BA9" s="17">
        <v>0.31465749903754398</v>
      </c>
      <c r="BB9" s="17">
        <v>0.29427374648096</v>
      </c>
      <c r="BC9" s="17">
        <v>0.36357363455550001</v>
      </c>
      <c r="BD9" s="17">
        <v>0.237653010525325</v>
      </c>
      <c r="BE9" s="17">
        <v>0.31180787208252497</v>
      </c>
      <c r="BF9" s="17">
        <v>0.28141588675020401</v>
      </c>
      <c r="BG9" s="17">
        <v>0.197362298536363</v>
      </c>
      <c r="BH9" s="17">
        <v>0.29631067804338401</v>
      </c>
      <c r="BI9" s="17">
        <v>0.26797992355621703</v>
      </c>
      <c r="BJ9" s="17">
        <v>0.255785012604685</v>
      </c>
      <c r="BK9" s="17">
        <v>0.31767336815073499</v>
      </c>
      <c r="BL9" s="17"/>
      <c r="BM9" s="17">
        <v>0.38378527720615302</v>
      </c>
      <c r="BN9" s="17">
        <v>0.32283421047939398</v>
      </c>
      <c r="BO9" s="17">
        <v>0.27673206208770801</v>
      </c>
      <c r="BP9" s="17">
        <v>0.29848909091078102</v>
      </c>
      <c r="BQ9" s="17">
        <v>0.25623507202242901</v>
      </c>
      <c r="BR9" s="17">
        <v>0.26138680460725999</v>
      </c>
      <c r="BS9" s="17"/>
      <c r="BT9" s="17">
        <v>0.34571121849591002</v>
      </c>
      <c r="BU9" s="17">
        <v>0.27481371469272498</v>
      </c>
      <c r="BV9" s="17"/>
      <c r="BW9" s="17">
        <v>0.32440983697664599</v>
      </c>
      <c r="BX9" s="17">
        <v>0.31243223113941199</v>
      </c>
      <c r="BY9" s="17"/>
      <c r="BZ9" s="17">
        <v>0.31295142918436902</v>
      </c>
      <c r="CA9" s="17">
        <v>0.31988146413341301</v>
      </c>
      <c r="CB9" s="17">
        <v>0.35657056744048998</v>
      </c>
      <c r="CC9" s="17"/>
      <c r="CD9" s="17">
        <v>0.29465996560612501</v>
      </c>
      <c r="CE9" s="17">
        <v>0.42346716346461799</v>
      </c>
      <c r="CF9" s="17">
        <v>0.33732606246950902</v>
      </c>
      <c r="CG9" s="17"/>
      <c r="CH9" s="17">
        <v>0.28824096513824699</v>
      </c>
      <c r="CI9" s="17">
        <v>0.45942534076180103</v>
      </c>
      <c r="CJ9" s="17">
        <v>0.31748790963415002</v>
      </c>
      <c r="CK9" s="17"/>
      <c r="CL9" s="17">
        <v>0.31201140750200701</v>
      </c>
      <c r="CM9" s="17">
        <v>0.32320417110916</v>
      </c>
      <c r="CN9" s="17"/>
      <c r="CO9" s="17">
        <v>0.37027356332279698</v>
      </c>
      <c r="CP9" s="17">
        <v>0.27279419483531098</v>
      </c>
      <c r="CQ9" s="17">
        <v>0.310406428901636</v>
      </c>
      <c r="CR9" s="17">
        <v>0.38469836400345703</v>
      </c>
    </row>
    <row r="10" spans="2:96" x14ac:dyDescent="0.25">
      <c r="B10" s="18" t="s">
        <v>341</v>
      </c>
      <c r="C10" s="17">
        <v>0.401976165461225</v>
      </c>
      <c r="D10" s="17">
        <v>0.39370869861679603</v>
      </c>
      <c r="E10" s="17">
        <v>0.41014195343323601</v>
      </c>
      <c r="F10" s="17"/>
      <c r="G10" s="17">
        <v>0.425014873711973</v>
      </c>
      <c r="H10" s="17">
        <v>0.46617232151607901</v>
      </c>
      <c r="I10" s="17">
        <v>0.42313054178578602</v>
      </c>
      <c r="J10" s="17">
        <v>0.372394642360868</v>
      </c>
      <c r="K10" s="17">
        <v>0.38730347882863703</v>
      </c>
      <c r="L10" s="17">
        <v>0.35094966052908499</v>
      </c>
      <c r="M10" s="17"/>
      <c r="N10" s="17">
        <v>0.38878941931759903</v>
      </c>
      <c r="O10" s="17">
        <v>0.42438853282401801</v>
      </c>
      <c r="P10" s="17">
        <v>0.402733186425768</v>
      </c>
      <c r="Q10" s="17">
        <v>0.39198698019635803</v>
      </c>
      <c r="R10" s="17"/>
      <c r="S10" s="17">
        <v>0.38381970438986202</v>
      </c>
      <c r="T10" s="17">
        <v>0.42665115425903999</v>
      </c>
      <c r="U10" s="17">
        <v>0.38854467617087601</v>
      </c>
      <c r="V10" s="17">
        <v>0.42970508241337801</v>
      </c>
      <c r="W10" s="17">
        <v>0.32213669039600701</v>
      </c>
      <c r="X10" s="17">
        <v>0.40373377127086502</v>
      </c>
      <c r="Y10" s="17">
        <v>0.44723931158206498</v>
      </c>
      <c r="Z10" s="17">
        <v>0.40622204197443801</v>
      </c>
      <c r="AA10" s="17">
        <v>0.40784962731923302</v>
      </c>
      <c r="AB10" s="17">
        <v>0.39458905374973702</v>
      </c>
      <c r="AC10" s="17">
        <v>0.40292388698547998</v>
      </c>
      <c r="AD10" s="17">
        <v>0.38504026411862802</v>
      </c>
      <c r="AE10" s="17"/>
      <c r="AF10" s="17">
        <v>0.39351383590005501</v>
      </c>
      <c r="AG10" s="17">
        <v>0.43149136560208001</v>
      </c>
      <c r="AH10" s="17">
        <v>0.40329546605480598</v>
      </c>
      <c r="AI10" s="17">
        <v>0.29159461520062202</v>
      </c>
      <c r="AJ10" s="17">
        <v>0.40292500706428203</v>
      </c>
      <c r="AK10" s="17"/>
      <c r="AL10" s="17">
        <v>0.38305894684310399</v>
      </c>
      <c r="AM10" s="17">
        <v>0.43168247775379898</v>
      </c>
      <c r="AN10" s="17">
        <v>0.40363577258917099</v>
      </c>
      <c r="AO10" s="17"/>
      <c r="AP10" s="17">
        <v>0.38865340838832302</v>
      </c>
      <c r="AQ10" s="17">
        <v>0.43401650889100801</v>
      </c>
      <c r="AR10" s="17">
        <v>0.40323353839201098</v>
      </c>
      <c r="AS10" s="17">
        <v>0.40469773164477801</v>
      </c>
      <c r="AT10" s="17">
        <v>0.38231921296675903</v>
      </c>
      <c r="AU10" s="17"/>
      <c r="AV10" s="17">
        <v>0.67005608797476102</v>
      </c>
      <c r="AW10" s="17">
        <v>0.43129336906691301</v>
      </c>
      <c r="AX10" s="17">
        <v>0.362650408447516</v>
      </c>
      <c r="AY10" s="17">
        <v>0.39338548215367602</v>
      </c>
      <c r="AZ10" s="17">
        <v>0.40276404608372801</v>
      </c>
      <c r="BA10" s="17">
        <v>0.355168187378469</v>
      </c>
      <c r="BB10" s="17">
        <v>0.40947336148679803</v>
      </c>
      <c r="BC10" s="17">
        <v>0.35636293789820001</v>
      </c>
      <c r="BD10" s="17">
        <v>0.45380428187665101</v>
      </c>
      <c r="BE10" s="17">
        <v>0.44209581401197801</v>
      </c>
      <c r="BF10" s="17">
        <v>0.39798908925139098</v>
      </c>
      <c r="BG10" s="17">
        <v>0.49118429347583498</v>
      </c>
      <c r="BH10" s="17">
        <v>0.42156354846341298</v>
      </c>
      <c r="BI10" s="17">
        <v>0.42045395450685902</v>
      </c>
      <c r="BJ10" s="17">
        <v>0.41287019277428</v>
      </c>
      <c r="BK10" s="17">
        <v>0.28294960597706598</v>
      </c>
      <c r="BL10" s="17"/>
      <c r="BM10" s="17">
        <v>0.36738431310159297</v>
      </c>
      <c r="BN10" s="17">
        <v>0.40567559287681698</v>
      </c>
      <c r="BO10" s="17">
        <v>0.44171513064886297</v>
      </c>
      <c r="BP10" s="17">
        <v>0.38400766601451197</v>
      </c>
      <c r="BQ10" s="17">
        <v>0.40226275273912199</v>
      </c>
      <c r="BR10" s="17">
        <v>0.48344865510116702</v>
      </c>
      <c r="BS10" s="17"/>
      <c r="BT10" s="17">
        <v>0.39076865251363702</v>
      </c>
      <c r="BU10" s="17">
        <v>0.42022845151671201</v>
      </c>
      <c r="BV10" s="17"/>
      <c r="BW10" s="17">
        <v>0.40859005314813102</v>
      </c>
      <c r="BX10" s="17">
        <v>0.38710244307803499</v>
      </c>
      <c r="BY10" s="17"/>
      <c r="BZ10" s="17">
        <v>0.400467635412246</v>
      </c>
      <c r="CA10" s="17">
        <v>0.40204373950796102</v>
      </c>
      <c r="CB10" s="17">
        <v>0.42038883517124498</v>
      </c>
      <c r="CC10" s="17"/>
      <c r="CD10" s="17">
        <v>0.40774803088616202</v>
      </c>
      <c r="CE10" s="17">
        <v>0.351151708247529</v>
      </c>
      <c r="CF10" s="17">
        <v>0.43543534917864901</v>
      </c>
      <c r="CG10" s="17"/>
      <c r="CH10" s="17">
        <v>0.40273830053567</v>
      </c>
      <c r="CI10" s="17">
        <v>0.38081532163947501</v>
      </c>
      <c r="CJ10" s="17">
        <v>0.43723952979449399</v>
      </c>
      <c r="CK10" s="17"/>
      <c r="CL10" s="17">
        <v>0.39045492534269899</v>
      </c>
      <c r="CM10" s="17">
        <v>0.418597128128536</v>
      </c>
      <c r="CN10" s="17"/>
      <c r="CO10" s="17">
        <v>0.31482458312293099</v>
      </c>
      <c r="CP10" s="17">
        <v>0.41084119730741597</v>
      </c>
      <c r="CQ10" s="17">
        <v>0.41952147701396802</v>
      </c>
      <c r="CR10" s="17">
        <v>0.38277515054288702</v>
      </c>
    </row>
    <row r="11" spans="2:96" ht="30" x14ac:dyDescent="0.25">
      <c r="B11" s="18" t="s">
        <v>342</v>
      </c>
      <c r="C11" s="17">
        <v>0.18800907610007001</v>
      </c>
      <c r="D11" s="17">
        <v>0.20942732040015499</v>
      </c>
      <c r="E11" s="17">
        <v>0.16805123635448199</v>
      </c>
      <c r="F11" s="17"/>
      <c r="G11" s="17">
        <v>0.147997725949359</v>
      </c>
      <c r="H11" s="17">
        <v>0.16551625387671901</v>
      </c>
      <c r="I11" s="17">
        <v>0.18239768387063099</v>
      </c>
      <c r="J11" s="17">
        <v>0.19473200973538701</v>
      </c>
      <c r="K11" s="17">
        <v>0.17984902320027499</v>
      </c>
      <c r="L11" s="17">
        <v>0.23762275626219001</v>
      </c>
      <c r="M11" s="17"/>
      <c r="N11" s="17">
        <v>0.20786769894459001</v>
      </c>
      <c r="O11" s="17">
        <v>0.20057165580650499</v>
      </c>
      <c r="P11" s="17">
        <v>0.18399935054147701</v>
      </c>
      <c r="Q11" s="17">
        <v>0.15484531172871099</v>
      </c>
      <c r="R11" s="17"/>
      <c r="S11" s="17">
        <v>0.19866441428444101</v>
      </c>
      <c r="T11" s="17">
        <v>0.193288278821727</v>
      </c>
      <c r="U11" s="17">
        <v>0.237370916659357</v>
      </c>
      <c r="V11" s="17">
        <v>0.139757031256318</v>
      </c>
      <c r="W11" s="17">
        <v>0.166554485667219</v>
      </c>
      <c r="X11" s="17">
        <v>0.16769223353401999</v>
      </c>
      <c r="Y11" s="17">
        <v>0.15917480552107199</v>
      </c>
      <c r="Z11" s="17">
        <v>0.20102362776271801</v>
      </c>
      <c r="AA11" s="17">
        <v>0.163667690797731</v>
      </c>
      <c r="AB11" s="17">
        <v>0.22432916596834401</v>
      </c>
      <c r="AC11" s="17">
        <v>0.15479044481750001</v>
      </c>
      <c r="AD11" s="17">
        <v>0.334962649695208</v>
      </c>
      <c r="AE11" s="17"/>
      <c r="AF11" s="17">
        <v>0.17463509676439801</v>
      </c>
      <c r="AG11" s="17">
        <v>0.184271993828592</v>
      </c>
      <c r="AH11" s="17">
        <v>0.17524179263075501</v>
      </c>
      <c r="AI11" s="17">
        <v>0.18471143432162401</v>
      </c>
      <c r="AJ11" s="17">
        <v>0.236656398563623</v>
      </c>
      <c r="AK11" s="17"/>
      <c r="AL11" s="17">
        <v>0.176912746155718</v>
      </c>
      <c r="AM11" s="17">
        <v>0.170116523400095</v>
      </c>
      <c r="AN11" s="17">
        <v>0.17658936858601701</v>
      </c>
      <c r="AO11" s="17"/>
      <c r="AP11" s="17">
        <v>0.170015520059561</v>
      </c>
      <c r="AQ11" s="17">
        <v>0.18111057234470301</v>
      </c>
      <c r="AR11" s="17">
        <v>0.204445309829308</v>
      </c>
      <c r="AS11" s="17">
        <v>0.19305089108717299</v>
      </c>
      <c r="AT11" s="17">
        <v>0.27430751383972302</v>
      </c>
      <c r="AU11" s="17"/>
      <c r="AV11" s="17">
        <v>0</v>
      </c>
      <c r="AW11" s="17">
        <v>0.14548090987241899</v>
      </c>
      <c r="AX11" s="17">
        <v>0.22332805731345601</v>
      </c>
      <c r="AY11" s="17">
        <v>0.145525589582681</v>
      </c>
      <c r="AZ11" s="17">
        <v>0.15611740371510199</v>
      </c>
      <c r="BA11" s="17">
        <v>0.217127976012192</v>
      </c>
      <c r="BB11" s="17">
        <v>0.179828535107868</v>
      </c>
      <c r="BC11" s="17">
        <v>0.204693677501672</v>
      </c>
      <c r="BD11" s="17">
        <v>0.218359827651535</v>
      </c>
      <c r="BE11" s="17">
        <v>0.14658565060814899</v>
      </c>
      <c r="BF11" s="17">
        <v>0.17156103977107801</v>
      </c>
      <c r="BG11" s="17">
        <v>0.18620445750938699</v>
      </c>
      <c r="BH11" s="17">
        <v>0.16257426886464801</v>
      </c>
      <c r="BI11" s="17">
        <v>0.221793218143267</v>
      </c>
      <c r="BJ11" s="17">
        <v>0.186421003976282</v>
      </c>
      <c r="BK11" s="17">
        <v>0.21169828394281101</v>
      </c>
      <c r="BL11" s="17"/>
      <c r="BM11" s="17">
        <v>0.156000607922336</v>
      </c>
      <c r="BN11" s="17">
        <v>0.173811156239463</v>
      </c>
      <c r="BO11" s="17">
        <v>0.21946297848686799</v>
      </c>
      <c r="BP11" s="17">
        <v>0.199010803387666</v>
      </c>
      <c r="BQ11" s="17">
        <v>0.23212668680543799</v>
      </c>
      <c r="BR11" s="17">
        <v>0.191811557693188</v>
      </c>
      <c r="BS11" s="17"/>
      <c r="BT11" s="17">
        <v>0.177347905771821</v>
      </c>
      <c r="BU11" s="17">
        <v>0.19875421658036599</v>
      </c>
      <c r="BV11" s="17"/>
      <c r="BW11" s="17">
        <v>0.18377618524713299</v>
      </c>
      <c r="BX11" s="17">
        <v>0.19034509162718199</v>
      </c>
      <c r="BY11" s="17"/>
      <c r="BZ11" s="17">
        <v>0.18843899812880899</v>
      </c>
      <c r="CA11" s="17">
        <v>0.200358155764357</v>
      </c>
      <c r="CB11" s="17">
        <v>0.12647285564198901</v>
      </c>
      <c r="CC11" s="17"/>
      <c r="CD11" s="17">
        <v>0.19504543349675699</v>
      </c>
      <c r="CE11" s="17">
        <v>0.157490877958819</v>
      </c>
      <c r="CF11" s="17">
        <v>0.123648357749649</v>
      </c>
      <c r="CG11" s="17"/>
      <c r="CH11" s="17">
        <v>0.205794358530697</v>
      </c>
      <c r="CI11" s="17">
        <v>0.106403727905049</v>
      </c>
      <c r="CJ11" s="17">
        <v>0.16312808803898701</v>
      </c>
      <c r="CK11" s="17"/>
      <c r="CL11" s="17">
        <v>0.19502567760647199</v>
      </c>
      <c r="CM11" s="17">
        <v>0.173306481871144</v>
      </c>
      <c r="CN11" s="17"/>
      <c r="CO11" s="17">
        <v>0.22642582508506201</v>
      </c>
      <c r="CP11" s="17">
        <v>0.18866437133967101</v>
      </c>
      <c r="CQ11" s="17">
        <v>0.192570236640178</v>
      </c>
      <c r="CR11" s="17">
        <v>0.163905282933036</v>
      </c>
    </row>
    <row r="12" spans="2:96" x14ac:dyDescent="0.25">
      <c r="B12" s="18" t="s">
        <v>343</v>
      </c>
      <c r="C12" s="17">
        <v>6.3264250587762999E-2</v>
      </c>
      <c r="D12" s="17">
        <v>7.0919369790139394E-2</v>
      </c>
      <c r="E12" s="17">
        <v>5.6109907583596901E-2</v>
      </c>
      <c r="F12" s="17"/>
      <c r="G12" s="17">
        <v>6.9018862172741793E-2</v>
      </c>
      <c r="H12" s="17">
        <v>4.4962157007140797E-2</v>
      </c>
      <c r="I12" s="17">
        <v>5.5488169148280801E-2</v>
      </c>
      <c r="J12" s="17">
        <v>5.40960384149946E-2</v>
      </c>
      <c r="K12" s="17">
        <v>9.1874341981402402E-2</v>
      </c>
      <c r="L12" s="17">
        <v>6.8944904909333901E-2</v>
      </c>
      <c r="M12" s="17"/>
      <c r="N12" s="17">
        <v>9.6558868134628495E-2</v>
      </c>
      <c r="O12" s="17">
        <v>5.4137712323749101E-2</v>
      </c>
      <c r="P12" s="17">
        <v>5.85822226036041E-2</v>
      </c>
      <c r="Q12" s="17">
        <v>4.1638022745164399E-2</v>
      </c>
      <c r="R12" s="17"/>
      <c r="S12" s="17">
        <v>5.5549121944343798E-2</v>
      </c>
      <c r="T12" s="17">
        <v>7.1884651543662303E-2</v>
      </c>
      <c r="U12" s="17">
        <v>2.4181977679905899E-2</v>
      </c>
      <c r="V12" s="17">
        <v>7.2913291096618205E-2</v>
      </c>
      <c r="W12" s="17">
        <v>9.3800667068017901E-2</v>
      </c>
      <c r="X12" s="17">
        <v>5.5350132258698503E-2</v>
      </c>
      <c r="Y12" s="17">
        <v>8.2717071288108499E-2</v>
      </c>
      <c r="Z12" s="17">
        <v>4.48731237725013E-2</v>
      </c>
      <c r="AA12" s="17">
        <v>7.2696730378959601E-2</v>
      </c>
      <c r="AB12" s="17">
        <v>6.4241498493550001E-2</v>
      </c>
      <c r="AC12" s="17">
        <v>5.9642289436642397E-2</v>
      </c>
      <c r="AD12" s="17">
        <v>3.09265699690996E-2</v>
      </c>
      <c r="AE12" s="17"/>
      <c r="AF12" s="17">
        <v>6.7150317521915401E-2</v>
      </c>
      <c r="AG12" s="17">
        <v>5.32657436295252E-2</v>
      </c>
      <c r="AH12" s="17">
        <v>8.4853918765860403E-2</v>
      </c>
      <c r="AI12" s="17">
        <v>0</v>
      </c>
      <c r="AJ12" s="17">
        <v>5.2889956437173001E-2</v>
      </c>
      <c r="AK12" s="17"/>
      <c r="AL12" s="17">
        <v>6.4718689877608607E-2</v>
      </c>
      <c r="AM12" s="17">
        <v>6.6328007680684004E-2</v>
      </c>
      <c r="AN12" s="17">
        <v>6.0336619576970001E-2</v>
      </c>
      <c r="AO12" s="17"/>
      <c r="AP12" s="17">
        <v>5.9521266485272901E-2</v>
      </c>
      <c r="AQ12" s="17">
        <v>6.1234006927895303E-2</v>
      </c>
      <c r="AR12" s="17">
        <v>6.2531908475215794E-2</v>
      </c>
      <c r="AS12" s="17">
        <v>8.2509779432805602E-2</v>
      </c>
      <c r="AT12" s="17">
        <v>5.7649289544326597E-2</v>
      </c>
      <c r="AU12" s="17"/>
      <c r="AV12" s="17">
        <v>0</v>
      </c>
      <c r="AW12" s="17">
        <v>4.3823474411512499E-2</v>
      </c>
      <c r="AX12" s="17">
        <v>7.0579710906755102E-3</v>
      </c>
      <c r="AY12" s="17">
        <v>3.62204523825422E-2</v>
      </c>
      <c r="AZ12" s="17">
        <v>6.8837340481714707E-2</v>
      </c>
      <c r="BA12" s="17">
        <v>6.9413164900770194E-2</v>
      </c>
      <c r="BB12" s="17">
        <v>8.4998607149792293E-2</v>
      </c>
      <c r="BC12" s="17">
        <v>5.1221854568794502E-2</v>
      </c>
      <c r="BD12" s="17">
        <v>8.4263145776996007E-2</v>
      </c>
      <c r="BE12" s="17">
        <v>3.8018968388837997E-2</v>
      </c>
      <c r="BF12" s="17">
        <v>0.10707132391678</v>
      </c>
      <c r="BG12" s="17">
        <v>6.9898875633102306E-2</v>
      </c>
      <c r="BH12" s="17">
        <v>5.8780439363830699E-2</v>
      </c>
      <c r="BI12" s="17">
        <v>6.9693565303664301E-2</v>
      </c>
      <c r="BJ12" s="17">
        <v>8.1275883171745403E-2</v>
      </c>
      <c r="BK12" s="17">
        <v>0.13762054158523301</v>
      </c>
      <c r="BL12" s="17"/>
      <c r="BM12" s="17">
        <v>6.63386487434377E-2</v>
      </c>
      <c r="BN12" s="17">
        <v>6.5422623105061903E-2</v>
      </c>
      <c r="BO12" s="17">
        <v>3.7015340975424499E-2</v>
      </c>
      <c r="BP12" s="17">
        <v>7.9457188759512104E-2</v>
      </c>
      <c r="BQ12" s="17">
        <v>8.0081767165942203E-2</v>
      </c>
      <c r="BR12" s="17">
        <v>1.8542533497375901E-2</v>
      </c>
      <c r="BS12" s="17"/>
      <c r="BT12" s="17">
        <v>6.56457873802921E-2</v>
      </c>
      <c r="BU12" s="17">
        <v>5.8370512143488602E-2</v>
      </c>
      <c r="BV12" s="17"/>
      <c r="BW12" s="17">
        <v>5.8781280496327901E-2</v>
      </c>
      <c r="BX12" s="17">
        <v>7.5724624231090304E-2</v>
      </c>
      <c r="BY12" s="17"/>
      <c r="BZ12" s="17">
        <v>6.9347877267165403E-2</v>
      </c>
      <c r="CA12" s="17">
        <v>3.5110730882167401E-2</v>
      </c>
      <c r="CB12" s="17">
        <v>3.5434225834056199E-2</v>
      </c>
      <c r="CC12" s="17"/>
      <c r="CD12" s="17">
        <v>7.2247980142157706E-2</v>
      </c>
      <c r="CE12" s="17">
        <v>3.1351202023189403E-2</v>
      </c>
      <c r="CF12" s="17">
        <v>8.5595220000598701E-2</v>
      </c>
      <c r="CG12" s="17"/>
      <c r="CH12" s="17">
        <v>7.1293440194408406E-2</v>
      </c>
      <c r="CI12" s="17">
        <v>2.5510170688468701E-2</v>
      </c>
      <c r="CJ12" s="17">
        <v>5.7255003037773797E-2</v>
      </c>
      <c r="CK12" s="17"/>
      <c r="CL12" s="17">
        <v>7.6489477858841207E-2</v>
      </c>
      <c r="CM12" s="17">
        <v>4.8634447810280097E-2</v>
      </c>
      <c r="CN12" s="17"/>
      <c r="CO12" s="17">
        <v>5.5541618992797803E-2</v>
      </c>
      <c r="CP12" s="17">
        <v>9.0076412706213096E-2</v>
      </c>
      <c r="CQ12" s="17">
        <v>4.9350349797443301E-2</v>
      </c>
      <c r="CR12" s="17">
        <v>4.1822700899588901E-2</v>
      </c>
    </row>
    <row r="13" spans="2:96" x14ac:dyDescent="0.25">
      <c r="B13" s="18" t="s">
        <v>344</v>
      </c>
      <c r="C13" s="17">
        <v>2.1849353193594101E-2</v>
      </c>
      <c r="D13" s="17">
        <v>2.89707617343401E-2</v>
      </c>
      <c r="E13" s="17">
        <v>1.4994414593195801E-2</v>
      </c>
      <c r="F13" s="17"/>
      <c r="G13" s="17">
        <v>9.6618478492182802E-3</v>
      </c>
      <c r="H13" s="17">
        <v>6.6535063705198899E-3</v>
      </c>
      <c r="I13" s="17">
        <v>2.4435027321058799E-2</v>
      </c>
      <c r="J13" s="17">
        <v>2.8496056998161701E-2</v>
      </c>
      <c r="K13" s="17">
        <v>3.7392932390465601E-2</v>
      </c>
      <c r="L13" s="17">
        <v>2.44047025839964E-2</v>
      </c>
      <c r="M13" s="17"/>
      <c r="N13" s="17">
        <v>3.5994737450151998E-2</v>
      </c>
      <c r="O13" s="17">
        <v>1.96792422494186E-2</v>
      </c>
      <c r="P13" s="17">
        <v>1.7134385396956699E-2</v>
      </c>
      <c r="Q13" s="17">
        <v>1.32244990601971E-2</v>
      </c>
      <c r="R13" s="17"/>
      <c r="S13" s="17">
        <v>3.07726056347408E-2</v>
      </c>
      <c r="T13" s="17">
        <v>1.37618446507921E-2</v>
      </c>
      <c r="U13" s="17">
        <v>3.2481528175804797E-2</v>
      </c>
      <c r="V13" s="17">
        <v>2.3253047314893999E-2</v>
      </c>
      <c r="W13" s="17">
        <v>7.0784936996134704E-3</v>
      </c>
      <c r="X13" s="17">
        <v>1.80428632215805E-2</v>
      </c>
      <c r="Y13" s="17">
        <v>2.94522995028371E-2</v>
      </c>
      <c r="Z13" s="17">
        <v>1.2260224397463E-2</v>
      </c>
      <c r="AA13" s="17">
        <v>2.20121647835495E-2</v>
      </c>
      <c r="AB13" s="17">
        <v>1.6482119182973501E-2</v>
      </c>
      <c r="AC13" s="17">
        <v>3.3148500437178603E-2</v>
      </c>
      <c r="AD13" s="17">
        <v>1.7480279002763499E-2</v>
      </c>
      <c r="AE13" s="17"/>
      <c r="AF13" s="17">
        <v>2.1955620747047499E-2</v>
      </c>
      <c r="AG13" s="17">
        <v>1.9020099797020299E-2</v>
      </c>
      <c r="AH13" s="17">
        <v>4.0062621009225703E-2</v>
      </c>
      <c r="AI13" s="17">
        <v>3.6470201485572298E-2</v>
      </c>
      <c r="AJ13" s="17">
        <v>2.6703093297182401E-2</v>
      </c>
      <c r="AK13" s="17"/>
      <c r="AL13" s="17">
        <v>2.4556619297325399E-2</v>
      </c>
      <c r="AM13" s="17">
        <v>1.7114738965374202E-2</v>
      </c>
      <c r="AN13" s="17">
        <v>3.23960090467953E-2</v>
      </c>
      <c r="AO13" s="17"/>
      <c r="AP13" s="17">
        <v>8.6860792403065795E-3</v>
      </c>
      <c r="AQ13" s="17">
        <v>2.45221355567007E-2</v>
      </c>
      <c r="AR13" s="17">
        <v>2.3197912224841001E-2</v>
      </c>
      <c r="AS13" s="17">
        <v>4.1009889193298399E-2</v>
      </c>
      <c r="AT13" s="17">
        <v>2.8135209086259098E-2</v>
      </c>
      <c r="AU13" s="17"/>
      <c r="AV13" s="17">
        <v>0</v>
      </c>
      <c r="AW13" s="17">
        <v>0</v>
      </c>
      <c r="AX13" s="17">
        <v>1.3750637966050401E-2</v>
      </c>
      <c r="AY13" s="17">
        <v>1.40815446150474E-2</v>
      </c>
      <c r="AZ13" s="17">
        <v>0</v>
      </c>
      <c r="BA13" s="17">
        <v>2.8777956023235799E-2</v>
      </c>
      <c r="BB13" s="17">
        <v>1.54628519659904E-2</v>
      </c>
      <c r="BC13" s="17">
        <v>1.75818353614395E-2</v>
      </c>
      <c r="BD13" s="17">
        <v>5.9197341694936902E-3</v>
      </c>
      <c r="BE13" s="17">
        <v>6.1491694908510398E-2</v>
      </c>
      <c r="BF13" s="17">
        <v>3.5011390918044699E-2</v>
      </c>
      <c r="BG13" s="17">
        <v>2.8302356589934501E-2</v>
      </c>
      <c r="BH13" s="17">
        <v>6.0771065264724901E-2</v>
      </c>
      <c r="BI13" s="17">
        <v>2.0079338489993201E-2</v>
      </c>
      <c r="BJ13" s="17">
        <v>4.02488893676844E-2</v>
      </c>
      <c r="BK13" s="17">
        <v>5.0058200344154598E-2</v>
      </c>
      <c r="BL13" s="17"/>
      <c r="BM13" s="17">
        <v>1.5761543892716199E-2</v>
      </c>
      <c r="BN13" s="17">
        <v>2.0440816458230301E-2</v>
      </c>
      <c r="BO13" s="17">
        <v>1.9261348319886702E-2</v>
      </c>
      <c r="BP13" s="17">
        <v>2.4888030424955E-2</v>
      </c>
      <c r="BQ13" s="17">
        <v>2.42815968433399E-2</v>
      </c>
      <c r="BR13" s="17">
        <v>4.4810449101008697E-2</v>
      </c>
      <c r="BS13" s="17"/>
      <c r="BT13" s="17">
        <v>1.5794019276261902E-2</v>
      </c>
      <c r="BU13" s="17">
        <v>2.9943563880955801E-2</v>
      </c>
      <c r="BV13" s="17"/>
      <c r="BW13" s="17">
        <v>1.8115426269569999E-2</v>
      </c>
      <c r="BX13" s="17">
        <v>2.47812829678501E-2</v>
      </c>
      <c r="BY13" s="17"/>
      <c r="BZ13" s="17">
        <v>2.0822672806233702E-2</v>
      </c>
      <c r="CA13" s="17">
        <v>2.5442897208135098E-2</v>
      </c>
      <c r="CB13" s="17">
        <v>3.7545430525070297E-2</v>
      </c>
      <c r="CC13" s="17"/>
      <c r="CD13" s="17">
        <v>2.40610205016238E-2</v>
      </c>
      <c r="CE13" s="17">
        <v>1.07388923316018E-2</v>
      </c>
      <c r="CF13" s="17">
        <v>8.9773889594747108E-3</v>
      </c>
      <c r="CG13" s="17"/>
      <c r="CH13" s="17">
        <v>2.3559696562194699E-2</v>
      </c>
      <c r="CI13" s="17">
        <v>9.0801237163916308E-3</v>
      </c>
      <c r="CJ13" s="17">
        <v>1.8467816403922799E-2</v>
      </c>
      <c r="CK13" s="17"/>
      <c r="CL13" s="17">
        <v>2.60185116899821E-2</v>
      </c>
      <c r="CM13" s="17">
        <v>1.7412873224636399E-2</v>
      </c>
      <c r="CN13" s="17"/>
      <c r="CO13" s="17">
        <v>3.2934409476413198E-2</v>
      </c>
      <c r="CP13" s="17">
        <v>3.1059278540797999E-2</v>
      </c>
      <c r="CQ13" s="17">
        <v>1.6233032905809401E-2</v>
      </c>
      <c r="CR13" s="17">
        <v>1.1099318871507301E-2</v>
      </c>
    </row>
    <row r="14" spans="2:96" x14ac:dyDescent="0.25">
      <c r="B14" s="18" t="s">
        <v>152</v>
      </c>
      <c r="C14" s="17">
        <v>9.8482862359839107E-3</v>
      </c>
      <c r="D14" s="17">
        <v>9.2705556407608296E-3</v>
      </c>
      <c r="E14" s="17">
        <v>9.3800552073260105E-3</v>
      </c>
      <c r="F14" s="17"/>
      <c r="G14" s="17">
        <v>5.8948719624240401E-3</v>
      </c>
      <c r="H14" s="17">
        <v>1.6077434755465699E-2</v>
      </c>
      <c r="I14" s="17">
        <v>9.4724079429330706E-3</v>
      </c>
      <c r="J14" s="17">
        <v>9.5266038388084097E-3</v>
      </c>
      <c r="K14" s="17">
        <v>1.40443343190087E-2</v>
      </c>
      <c r="L14" s="17">
        <v>5.1358265936306104E-3</v>
      </c>
      <c r="M14" s="17"/>
      <c r="N14" s="17">
        <v>4.0739657987714697E-3</v>
      </c>
      <c r="O14" s="17">
        <v>8.6977928910728208E-3</v>
      </c>
      <c r="P14" s="17">
        <v>1.4183712468576901E-2</v>
      </c>
      <c r="Q14" s="17">
        <v>1.3574376222530099E-2</v>
      </c>
      <c r="R14" s="17"/>
      <c r="S14" s="17">
        <v>1.3948709184404801E-2</v>
      </c>
      <c r="T14" s="17">
        <v>8.2634334344100398E-3</v>
      </c>
      <c r="U14" s="17">
        <v>0</v>
      </c>
      <c r="V14" s="17">
        <v>6.0887117997295301E-3</v>
      </c>
      <c r="W14" s="17">
        <v>0</v>
      </c>
      <c r="X14" s="17">
        <v>1.4968728432104599E-2</v>
      </c>
      <c r="Y14" s="17">
        <v>0</v>
      </c>
      <c r="Z14" s="17">
        <v>0</v>
      </c>
      <c r="AA14" s="17">
        <v>1.1946100109129E-2</v>
      </c>
      <c r="AB14" s="17">
        <v>1.2293641147095699E-2</v>
      </c>
      <c r="AC14" s="17">
        <v>3.7730297408970603E-2</v>
      </c>
      <c r="AD14" s="17">
        <v>2.0491648597653601E-2</v>
      </c>
      <c r="AE14" s="17"/>
      <c r="AF14" s="17">
        <v>1.02911698337527E-2</v>
      </c>
      <c r="AG14" s="17">
        <v>0</v>
      </c>
      <c r="AH14" s="17">
        <v>1.9123880389216499E-2</v>
      </c>
      <c r="AI14" s="17">
        <v>0</v>
      </c>
      <c r="AJ14" s="17">
        <v>1.60047167806995E-2</v>
      </c>
      <c r="AK14" s="17"/>
      <c r="AL14" s="17">
        <v>1.4801600069687299E-2</v>
      </c>
      <c r="AM14" s="17">
        <v>1.4584150730333899E-3</v>
      </c>
      <c r="AN14" s="17">
        <v>1.4607693963624799E-2</v>
      </c>
      <c r="AO14" s="17"/>
      <c r="AP14" s="17">
        <v>8.9688961351475499E-3</v>
      </c>
      <c r="AQ14" s="17">
        <v>7.6888565367450304E-3</v>
      </c>
      <c r="AR14" s="17">
        <v>1.0510635998941101E-2</v>
      </c>
      <c r="AS14" s="17">
        <v>0</v>
      </c>
      <c r="AT14" s="17">
        <v>0</v>
      </c>
      <c r="AU14" s="17"/>
      <c r="AV14" s="17">
        <v>0.17717430870440201</v>
      </c>
      <c r="AW14" s="17">
        <v>1.6308102769861402E-2</v>
      </c>
      <c r="AX14" s="17">
        <v>5.8858506754561101E-3</v>
      </c>
      <c r="AY14" s="17">
        <v>1.08218491251439E-2</v>
      </c>
      <c r="AZ14" s="17">
        <v>5.0797605470468297E-3</v>
      </c>
      <c r="BA14" s="17">
        <v>1.48552166477895E-2</v>
      </c>
      <c r="BB14" s="17">
        <v>1.5962897808591101E-2</v>
      </c>
      <c r="BC14" s="17">
        <v>6.56606011439443E-3</v>
      </c>
      <c r="BD14" s="17">
        <v>0</v>
      </c>
      <c r="BE14" s="17">
        <v>0</v>
      </c>
      <c r="BF14" s="17">
        <v>6.95126939250338E-3</v>
      </c>
      <c r="BG14" s="17">
        <v>2.7047718255377801E-2</v>
      </c>
      <c r="BH14" s="17">
        <v>0</v>
      </c>
      <c r="BI14" s="17">
        <v>0</v>
      </c>
      <c r="BJ14" s="17">
        <v>2.3399018105324101E-2</v>
      </c>
      <c r="BK14" s="17">
        <v>0</v>
      </c>
      <c r="BL14" s="17"/>
      <c r="BM14" s="17">
        <v>1.0729609133763401E-2</v>
      </c>
      <c r="BN14" s="17">
        <v>1.18156008410339E-2</v>
      </c>
      <c r="BO14" s="17">
        <v>5.8131394812498101E-3</v>
      </c>
      <c r="BP14" s="17">
        <v>1.4147220502574E-2</v>
      </c>
      <c r="BQ14" s="17">
        <v>5.0121244237285199E-3</v>
      </c>
      <c r="BR14" s="17">
        <v>0</v>
      </c>
      <c r="BS14" s="17"/>
      <c r="BT14" s="17">
        <v>4.7324165620787704E-3</v>
      </c>
      <c r="BU14" s="17">
        <v>1.7889541185751999E-2</v>
      </c>
      <c r="BV14" s="17"/>
      <c r="BW14" s="17">
        <v>6.3272178621909701E-3</v>
      </c>
      <c r="BX14" s="17">
        <v>9.6143269564311906E-3</v>
      </c>
      <c r="BY14" s="17"/>
      <c r="BZ14" s="17">
        <v>7.97138720117695E-3</v>
      </c>
      <c r="CA14" s="17">
        <v>1.71630125039672E-2</v>
      </c>
      <c r="CB14" s="17">
        <v>2.3588085387150501E-2</v>
      </c>
      <c r="CC14" s="17"/>
      <c r="CD14" s="17">
        <v>6.2375693671755496E-3</v>
      </c>
      <c r="CE14" s="17">
        <v>2.5800155974243E-2</v>
      </c>
      <c r="CF14" s="17">
        <v>9.0176216421186794E-3</v>
      </c>
      <c r="CG14" s="17"/>
      <c r="CH14" s="17">
        <v>8.3732390387838505E-3</v>
      </c>
      <c r="CI14" s="17">
        <v>1.8765315288815001E-2</v>
      </c>
      <c r="CJ14" s="17">
        <v>6.4216530906727699E-3</v>
      </c>
      <c r="CK14" s="17"/>
      <c r="CL14" s="17">
        <v>0</v>
      </c>
      <c r="CM14" s="17">
        <v>1.8844897856244401E-2</v>
      </c>
      <c r="CN14" s="17"/>
      <c r="CO14" s="17">
        <v>0</v>
      </c>
      <c r="CP14" s="17">
        <v>6.5645452705912497E-3</v>
      </c>
      <c r="CQ14" s="17">
        <v>1.19184747409653E-2</v>
      </c>
      <c r="CR14" s="17">
        <v>1.56991827495238E-2</v>
      </c>
    </row>
    <row r="15" spans="2:96" x14ac:dyDescent="0.25">
      <c r="B15" s="18" t="s">
        <v>345</v>
      </c>
      <c r="C15" s="20">
        <v>0.71702903388258898</v>
      </c>
      <c r="D15" s="20">
        <v>0.68141199243460504</v>
      </c>
      <c r="E15" s="20">
        <v>0.7514643862614</v>
      </c>
      <c r="F15" s="20"/>
      <c r="G15" s="20">
        <v>0.76742669206625702</v>
      </c>
      <c r="H15" s="20">
        <v>0.76679064799015495</v>
      </c>
      <c r="I15" s="20">
        <v>0.72820671171709705</v>
      </c>
      <c r="J15" s="20">
        <v>0.71314929101264901</v>
      </c>
      <c r="K15" s="20">
        <v>0.67683936810884904</v>
      </c>
      <c r="L15" s="20">
        <v>0.66389180965084904</v>
      </c>
      <c r="M15" s="20"/>
      <c r="N15" s="20">
        <v>0.65550472967185802</v>
      </c>
      <c r="O15" s="20">
        <v>0.71691359672925403</v>
      </c>
      <c r="P15" s="20">
        <v>0.72610032898938504</v>
      </c>
      <c r="Q15" s="20">
        <v>0.77671779024339704</v>
      </c>
      <c r="R15" s="20"/>
      <c r="S15" s="20">
        <v>0.70106514895206895</v>
      </c>
      <c r="T15" s="20">
        <v>0.71280179154940804</v>
      </c>
      <c r="U15" s="20">
        <v>0.70596557748493205</v>
      </c>
      <c r="V15" s="20">
        <v>0.75798791853244096</v>
      </c>
      <c r="W15" s="20">
        <v>0.73256635356514999</v>
      </c>
      <c r="X15" s="20">
        <v>0.74394604255359598</v>
      </c>
      <c r="Y15" s="20">
        <v>0.72865582368798298</v>
      </c>
      <c r="Z15" s="20">
        <v>0.74184302406731695</v>
      </c>
      <c r="AA15" s="20">
        <v>0.72967731393063096</v>
      </c>
      <c r="AB15" s="20">
        <v>0.68265357520803605</v>
      </c>
      <c r="AC15" s="20">
        <v>0.71468846789970897</v>
      </c>
      <c r="AD15" s="20">
        <v>0.596138852735275</v>
      </c>
      <c r="AE15" s="20"/>
      <c r="AF15" s="20">
        <v>0.72596779513288701</v>
      </c>
      <c r="AG15" s="20">
        <v>0.74344216274486297</v>
      </c>
      <c r="AH15" s="20">
        <v>0.68071778720494203</v>
      </c>
      <c r="AI15" s="20">
        <v>0.77881836419280304</v>
      </c>
      <c r="AJ15" s="20">
        <v>0.667745834921322</v>
      </c>
      <c r="AK15" s="20"/>
      <c r="AL15" s="20">
        <v>0.71901034459965996</v>
      </c>
      <c r="AM15" s="20">
        <v>0.74498231488081301</v>
      </c>
      <c r="AN15" s="20">
        <v>0.71607030882659295</v>
      </c>
      <c r="AO15" s="20"/>
      <c r="AP15" s="20">
        <v>0.75280823807971198</v>
      </c>
      <c r="AQ15" s="20">
        <v>0.72544442863395597</v>
      </c>
      <c r="AR15" s="20">
        <v>0.69931423347169397</v>
      </c>
      <c r="AS15" s="20">
        <v>0.68342944028672303</v>
      </c>
      <c r="AT15" s="20">
        <v>0.63990798752969102</v>
      </c>
      <c r="AU15" s="20"/>
      <c r="AV15" s="20">
        <v>0.82282569129559802</v>
      </c>
      <c r="AW15" s="20">
        <v>0.79438751294620702</v>
      </c>
      <c r="AX15" s="20">
        <v>0.74997748295436195</v>
      </c>
      <c r="AY15" s="20">
        <v>0.79335056429458595</v>
      </c>
      <c r="AZ15" s="20">
        <v>0.769965495256137</v>
      </c>
      <c r="BA15" s="20">
        <v>0.66982568641601203</v>
      </c>
      <c r="BB15" s="20">
        <v>0.70374710796775797</v>
      </c>
      <c r="BC15" s="20">
        <v>0.71993657245369902</v>
      </c>
      <c r="BD15" s="20">
        <v>0.69145729240197595</v>
      </c>
      <c r="BE15" s="20">
        <v>0.75390368609450298</v>
      </c>
      <c r="BF15" s="20">
        <v>0.679404976001594</v>
      </c>
      <c r="BG15" s="20">
        <v>0.68854659201219803</v>
      </c>
      <c r="BH15" s="20">
        <v>0.717874226506797</v>
      </c>
      <c r="BI15" s="20">
        <v>0.68843387806307599</v>
      </c>
      <c r="BJ15" s="20">
        <v>0.66865520537896495</v>
      </c>
      <c r="BK15" s="20">
        <v>0.60062297412780197</v>
      </c>
      <c r="BL15" s="20"/>
      <c r="BM15" s="20">
        <v>0.75116959030774599</v>
      </c>
      <c r="BN15" s="20">
        <v>0.72850980335621096</v>
      </c>
      <c r="BO15" s="20">
        <v>0.71844719273657098</v>
      </c>
      <c r="BP15" s="20">
        <v>0.68249675692529299</v>
      </c>
      <c r="BQ15" s="20">
        <v>0.65849782476155105</v>
      </c>
      <c r="BR15" s="20">
        <v>0.74483545970842702</v>
      </c>
      <c r="BS15" s="20"/>
      <c r="BT15" s="20">
        <v>0.73647987100954704</v>
      </c>
      <c r="BU15" s="20">
        <v>0.69504216620943704</v>
      </c>
      <c r="BV15" s="20"/>
      <c r="BW15" s="20">
        <v>0.73299989012477795</v>
      </c>
      <c r="BX15" s="20">
        <v>0.69953467421744697</v>
      </c>
      <c r="BY15" s="20"/>
      <c r="BZ15" s="20">
        <v>0.71341906459661497</v>
      </c>
      <c r="CA15" s="20">
        <v>0.72192520364137303</v>
      </c>
      <c r="CB15" s="20">
        <v>0.77695940261173502</v>
      </c>
      <c r="CC15" s="20"/>
      <c r="CD15" s="20">
        <v>0.70240799649228602</v>
      </c>
      <c r="CE15" s="20">
        <v>0.77461887171214705</v>
      </c>
      <c r="CF15" s="20">
        <v>0.77276141164815904</v>
      </c>
      <c r="CG15" s="20"/>
      <c r="CH15" s="20">
        <v>0.69097926567391599</v>
      </c>
      <c r="CI15" s="20">
        <v>0.84024066240127504</v>
      </c>
      <c r="CJ15" s="20">
        <v>0.75472743942864295</v>
      </c>
      <c r="CK15" s="20"/>
      <c r="CL15" s="20">
        <v>0.70246633284470505</v>
      </c>
      <c r="CM15" s="20">
        <v>0.741801299237696</v>
      </c>
      <c r="CN15" s="20"/>
      <c r="CO15" s="20">
        <v>0.68509814644572797</v>
      </c>
      <c r="CP15" s="20">
        <v>0.68363539214272695</v>
      </c>
      <c r="CQ15" s="20">
        <v>0.72992790591560397</v>
      </c>
      <c r="CR15" s="20">
        <v>0.76747351454634405</v>
      </c>
    </row>
    <row r="16" spans="2:96" x14ac:dyDescent="0.25">
      <c r="B16" s="18" t="s">
        <v>346</v>
      </c>
      <c r="C16" s="20">
        <v>8.5113603781357197E-2</v>
      </c>
      <c r="D16" s="20">
        <v>9.9890131524479606E-2</v>
      </c>
      <c r="E16" s="20">
        <v>7.1104322176792703E-2</v>
      </c>
      <c r="F16" s="20"/>
      <c r="G16" s="20">
        <v>7.8680710021960101E-2</v>
      </c>
      <c r="H16" s="20">
        <v>5.16156633776607E-2</v>
      </c>
      <c r="I16" s="20">
        <v>7.9923196469339597E-2</v>
      </c>
      <c r="J16" s="20">
        <v>8.2592095413156194E-2</v>
      </c>
      <c r="K16" s="20">
        <v>0.129267274371868</v>
      </c>
      <c r="L16" s="20">
        <v>9.3349607493330294E-2</v>
      </c>
      <c r="M16" s="20"/>
      <c r="N16" s="20">
        <v>0.13255360558477999</v>
      </c>
      <c r="O16" s="20">
        <v>7.3816954573167698E-2</v>
      </c>
      <c r="P16" s="20">
        <v>7.5716608000560806E-2</v>
      </c>
      <c r="Q16" s="20">
        <v>5.4862521805361497E-2</v>
      </c>
      <c r="R16" s="20"/>
      <c r="S16" s="20">
        <v>8.6321727579084601E-2</v>
      </c>
      <c r="T16" s="20">
        <v>8.56464961944544E-2</v>
      </c>
      <c r="U16" s="20">
        <v>5.66635058557107E-2</v>
      </c>
      <c r="V16" s="20">
        <v>9.6166338411512203E-2</v>
      </c>
      <c r="W16" s="20">
        <v>0.100879160767631</v>
      </c>
      <c r="X16" s="20">
        <v>7.3392995480279097E-2</v>
      </c>
      <c r="Y16" s="20">
        <v>0.11216937079094599</v>
      </c>
      <c r="Z16" s="20">
        <v>5.71333481699643E-2</v>
      </c>
      <c r="AA16" s="20">
        <v>9.4708895162509202E-2</v>
      </c>
      <c r="AB16" s="20">
        <v>8.0723617676523501E-2</v>
      </c>
      <c r="AC16" s="20">
        <v>9.2790789873821E-2</v>
      </c>
      <c r="AD16" s="20">
        <v>4.8406848971863099E-2</v>
      </c>
      <c r="AE16" s="20"/>
      <c r="AF16" s="20">
        <v>8.9105938268963E-2</v>
      </c>
      <c r="AG16" s="20">
        <v>7.2285843426545399E-2</v>
      </c>
      <c r="AH16" s="20">
        <v>0.124916539775086</v>
      </c>
      <c r="AI16" s="20">
        <v>3.6470201485572298E-2</v>
      </c>
      <c r="AJ16" s="20">
        <v>7.9593049734355506E-2</v>
      </c>
      <c r="AK16" s="20"/>
      <c r="AL16" s="20">
        <v>8.9275309174933995E-2</v>
      </c>
      <c r="AM16" s="20">
        <v>8.3442746646058094E-2</v>
      </c>
      <c r="AN16" s="20">
        <v>9.2732628623765301E-2</v>
      </c>
      <c r="AO16" s="20"/>
      <c r="AP16" s="20">
        <v>6.8207345725579502E-2</v>
      </c>
      <c r="AQ16" s="20">
        <v>8.5756142484595996E-2</v>
      </c>
      <c r="AR16" s="20">
        <v>8.57298207000569E-2</v>
      </c>
      <c r="AS16" s="20">
        <v>0.123519668626104</v>
      </c>
      <c r="AT16" s="20">
        <v>8.5784498630585695E-2</v>
      </c>
      <c r="AU16" s="20"/>
      <c r="AV16" s="20">
        <v>0</v>
      </c>
      <c r="AW16" s="20">
        <v>4.3823474411512499E-2</v>
      </c>
      <c r="AX16" s="20">
        <v>2.08086090567259E-2</v>
      </c>
      <c r="AY16" s="20">
        <v>5.03019969975897E-2</v>
      </c>
      <c r="AZ16" s="20">
        <v>6.8837340481714707E-2</v>
      </c>
      <c r="BA16" s="20">
        <v>9.8191120924006003E-2</v>
      </c>
      <c r="BB16" s="20">
        <v>0.100461459115783</v>
      </c>
      <c r="BC16" s="20">
        <v>6.8803689930234002E-2</v>
      </c>
      <c r="BD16" s="20">
        <v>9.0182879946489602E-2</v>
      </c>
      <c r="BE16" s="20">
        <v>9.9510663297348395E-2</v>
      </c>
      <c r="BF16" s="20">
        <v>0.14208271483482501</v>
      </c>
      <c r="BG16" s="20">
        <v>9.8201232223036797E-2</v>
      </c>
      <c r="BH16" s="20">
        <v>0.119551504628556</v>
      </c>
      <c r="BI16" s="20">
        <v>8.9772903793657502E-2</v>
      </c>
      <c r="BJ16" s="20">
        <v>0.12152477253943</v>
      </c>
      <c r="BK16" s="20">
        <v>0.18767874192938699</v>
      </c>
      <c r="BL16" s="20"/>
      <c r="BM16" s="20">
        <v>8.2100192636153896E-2</v>
      </c>
      <c r="BN16" s="20">
        <v>8.5863439563292093E-2</v>
      </c>
      <c r="BO16" s="20">
        <v>5.6276689295311301E-2</v>
      </c>
      <c r="BP16" s="20">
        <v>0.104345219184467</v>
      </c>
      <c r="BQ16" s="20">
        <v>0.10436336400928201</v>
      </c>
      <c r="BR16" s="20">
        <v>6.3352982598384497E-2</v>
      </c>
      <c r="BS16" s="20"/>
      <c r="BT16" s="20">
        <v>8.1439806656553995E-2</v>
      </c>
      <c r="BU16" s="20">
        <v>8.8314076024444493E-2</v>
      </c>
      <c r="BV16" s="20"/>
      <c r="BW16" s="20">
        <v>7.6896706765898007E-2</v>
      </c>
      <c r="BX16" s="20">
        <v>0.10050590719893999</v>
      </c>
      <c r="BY16" s="20"/>
      <c r="BZ16" s="20">
        <v>9.0170550073399094E-2</v>
      </c>
      <c r="CA16" s="20">
        <v>6.05536280903025E-2</v>
      </c>
      <c r="CB16" s="20">
        <v>7.2979656359126496E-2</v>
      </c>
      <c r="CC16" s="20"/>
      <c r="CD16" s="20">
        <v>9.6309000643781506E-2</v>
      </c>
      <c r="CE16" s="20">
        <v>4.2090094354791198E-2</v>
      </c>
      <c r="CF16" s="20">
        <v>9.4572608960073398E-2</v>
      </c>
      <c r="CG16" s="20"/>
      <c r="CH16" s="20">
        <v>9.4853136756603104E-2</v>
      </c>
      <c r="CI16" s="20">
        <v>3.4590294404860299E-2</v>
      </c>
      <c r="CJ16" s="20">
        <v>7.5722819441696607E-2</v>
      </c>
      <c r="CK16" s="20"/>
      <c r="CL16" s="20">
        <v>0.10250798954882299</v>
      </c>
      <c r="CM16" s="20">
        <v>6.6047321034916603E-2</v>
      </c>
      <c r="CN16" s="20"/>
      <c r="CO16" s="20">
        <v>8.8476028469211002E-2</v>
      </c>
      <c r="CP16" s="20">
        <v>0.121135691247011</v>
      </c>
      <c r="CQ16" s="20">
        <v>6.5583382703252605E-2</v>
      </c>
      <c r="CR16" s="20">
        <v>5.2922019771096201E-2</v>
      </c>
    </row>
    <row r="17" spans="2:96" x14ac:dyDescent="0.25">
      <c r="B17" s="18" t="s">
        <v>275</v>
      </c>
      <c r="C17" s="21">
        <v>0.63191543010123197</v>
      </c>
      <c r="D17" s="21">
        <v>0.58152186091012503</v>
      </c>
      <c r="E17" s="21">
        <v>0.68036006408460703</v>
      </c>
      <c r="F17" s="21"/>
      <c r="G17" s="21">
        <v>0.68874598204429605</v>
      </c>
      <c r="H17" s="21">
        <v>0.71517498461249396</v>
      </c>
      <c r="I17" s="21">
        <v>0.64828351524775696</v>
      </c>
      <c r="J17" s="21">
        <v>0.63055719559949197</v>
      </c>
      <c r="K17" s="21">
        <v>0.54757209373698101</v>
      </c>
      <c r="L17" s="21">
        <v>0.57054220215751905</v>
      </c>
      <c r="M17" s="21"/>
      <c r="N17" s="21">
        <v>0.522951124087078</v>
      </c>
      <c r="O17" s="21">
        <v>0.64309664215608597</v>
      </c>
      <c r="P17" s="21">
        <v>0.65038372098882402</v>
      </c>
      <c r="Q17" s="21">
        <v>0.72185526843803605</v>
      </c>
      <c r="R17" s="21"/>
      <c r="S17" s="21">
        <v>0.61474342137298499</v>
      </c>
      <c r="T17" s="21">
        <v>0.62715529535495396</v>
      </c>
      <c r="U17" s="21">
        <v>0.64930207162922104</v>
      </c>
      <c r="V17" s="21">
        <v>0.66182158012092795</v>
      </c>
      <c r="W17" s="21">
        <v>0.63168719279751895</v>
      </c>
      <c r="X17" s="21">
        <v>0.67055304707331698</v>
      </c>
      <c r="Y17" s="21">
        <v>0.61648645289703696</v>
      </c>
      <c r="Z17" s="21">
        <v>0.68470967589735299</v>
      </c>
      <c r="AA17" s="21">
        <v>0.63496841876812105</v>
      </c>
      <c r="AB17" s="21">
        <v>0.60192995753151302</v>
      </c>
      <c r="AC17" s="21">
        <v>0.62189767802588802</v>
      </c>
      <c r="AD17" s="21">
        <v>0.54773200376341202</v>
      </c>
      <c r="AE17" s="21"/>
      <c r="AF17" s="21">
        <v>0.63686185686392405</v>
      </c>
      <c r="AG17" s="21">
        <v>0.67115631931831699</v>
      </c>
      <c r="AH17" s="21">
        <v>0.55580124742985604</v>
      </c>
      <c r="AI17" s="21">
        <v>0.74234816270723103</v>
      </c>
      <c r="AJ17" s="21">
        <v>0.58815278518696701</v>
      </c>
      <c r="AK17" s="21"/>
      <c r="AL17" s="21">
        <v>0.62973503542472598</v>
      </c>
      <c r="AM17" s="21">
        <v>0.66153956823475502</v>
      </c>
      <c r="AN17" s="21">
        <v>0.62333768020282798</v>
      </c>
      <c r="AO17" s="21"/>
      <c r="AP17" s="21">
        <v>0.68460089235413202</v>
      </c>
      <c r="AQ17" s="21">
        <v>0.63968828614936002</v>
      </c>
      <c r="AR17" s="21">
        <v>0.613584412771637</v>
      </c>
      <c r="AS17" s="21">
        <v>0.55990977166061895</v>
      </c>
      <c r="AT17" s="21">
        <v>0.55412348889910601</v>
      </c>
      <c r="AU17" s="21"/>
      <c r="AV17" s="21">
        <v>0.82282569129559802</v>
      </c>
      <c r="AW17" s="21">
        <v>0.750564038534694</v>
      </c>
      <c r="AX17" s="21">
        <v>0.72916887389763596</v>
      </c>
      <c r="AY17" s="21">
        <v>0.74304856729699598</v>
      </c>
      <c r="AZ17" s="21">
        <v>0.70112815477442203</v>
      </c>
      <c r="BA17" s="21">
        <v>0.57163456549200597</v>
      </c>
      <c r="BB17" s="21">
        <v>0.603285648851975</v>
      </c>
      <c r="BC17" s="21">
        <v>0.65113288252346502</v>
      </c>
      <c r="BD17" s="21">
        <v>0.60127441245548596</v>
      </c>
      <c r="BE17" s="21">
        <v>0.65439302279715506</v>
      </c>
      <c r="BF17" s="21">
        <v>0.53732226116676995</v>
      </c>
      <c r="BG17" s="21">
        <v>0.59034535978916103</v>
      </c>
      <c r="BH17" s="21">
        <v>0.59832272187824098</v>
      </c>
      <c r="BI17" s="21">
        <v>0.598660974269419</v>
      </c>
      <c r="BJ17" s="21">
        <v>0.547130432839535</v>
      </c>
      <c r="BK17" s="21">
        <v>0.41294423219841397</v>
      </c>
      <c r="BL17" s="21"/>
      <c r="BM17" s="21">
        <v>0.66906939767159201</v>
      </c>
      <c r="BN17" s="21">
        <v>0.64264636379291895</v>
      </c>
      <c r="BO17" s="21">
        <v>0.66217050344126005</v>
      </c>
      <c r="BP17" s="21">
        <v>0.57815153774082595</v>
      </c>
      <c r="BQ17" s="21">
        <v>0.55413446075226902</v>
      </c>
      <c r="BR17" s="21">
        <v>0.68148247711004295</v>
      </c>
      <c r="BS17" s="21"/>
      <c r="BT17" s="21">
        <v>0.655040064352993</v>
      </c>
      <c r="BU17" s="21">
        <v>0.60672809018499296</v>
      </c>
      <c r="BV17" s="21"/>
      <c r="BW17" s="21">
        <v>0.65610318335887996</v>
      </c>
      <c r="BX17" s="21">
        <v>0.59902876701850605</v>
      </c>
      <c r="BY17" s="21"/>
      <c r="BZ17" s="21">
        <v>0.62324851452321595</v>
      </c>
      <c r="CA17" s="21">
        <v>0.66137157555107096</v>
      </c>
      <c r="CB17" s="21">
        <v>0.70397974625260795</v>
      </c>
      <c r="CC17" s="21"/>
      <c r="CD17" s="21">
        <v>0.60609899584850502</v>
      </c>
      <c r="CE17" s="21">
        <v>0.732528777357356</v>
      </c>
      <c r="CF17" s="21">
        <v>0.67818880268808501</v>
      </c>
      <c r="CG17" s="21"/>
      <c r="CH17" s="21">
        <v>0.59612612891731298</v>
      </c>
      <c r="CI17" s="21">
        <v>0.80565036799641498</v>
      </c>
      <c r="CJ17" s="21">
        <v>0.67900461998694694</v>
      </c>
      <c r="CK17" s="21"/>
      <c r="CL17" s="21">
        <v>0.59995834329588205</v>
      </c>
      <c r="CM17" s="21">
        <v>0.67575397820277905</v>
      </c>
      <c r="CN17" s="21"/>
      <c r="CO17" s="21">
        <v>0.59662211797651699</v>
      </c>
      <c r="CP17" s="21">
        <v>0.56249970089571599</v>
      </c>
      <c r="CQ17" s="21">
        <v>0.66434452321235204</v>
      </c>
      <c r="CR17" s="21">
        <v>0.71455149477524804</v>
      </c>
    </row>
    <row r="18" spans="2:96" x14ac:dyDescent="0.25">
      <c r="B18" s="16"/>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CR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340</v>
      </c>
      <c r="C9" s="17">
        <v>0.279617515348344</v>
      </c>
      <c r="D9" s="17">
        <v>0.271861703732723</v>
      </c>
      <c r="E9" s="17">
        <v>0.28755454443078798</v>
      </c>
      <c r="F9" s="17"/>
      <c r="G9" s="17">
        <v>0.25644373409209598</v>
      </c>
      <c r="H9" s="17">
        <v>0.29760562097904902</v>
      </c>
      <c r="I9" s="17">
        <v>0.27429660651201399</v>
      </c>
      <c r="J9" s="17">
        <v>0.30474669658871001</v>
      </c>
      <c r="K9" s="17">
        <v>0.30498791897578797</v>
      </c>
      <c r="L9" s="17">
        <v>0.247112980896184</v>
      </c>
      <c r="M9" s="17"/>
      <c r="N9" s="17">
        <v>0.24056002527090201</v>
      </c>
      <c r="O9" s="17">
        <v>0.247283106159121</v>
      </c>
      <c r="P9" s="17">
        <v>0.29513945603879099</v>
      </c>
      <c r="Q9" s="17">
        <v>0.34258495670591999</v>
      </c>
      <c r="R9" s="17"/>
      <c r="S9" s="17">
        <v>0.26562526058934499</v>
      </c>
      <c r="T9" s="17">
        <v>0.30408719020659603</v>
      </c>
      <c r="U9" s="17">
        <v>0.258378621251379</v>
      </c>
      <c r="V9" s="17">
        <v>0.25028396718208301</v>
      </c>
      <c r="W9" s="17">
        <v>0.366320321121404</v>
      </c>
      <c r="X9" s="17">
        <v>0.23023734662827</v>
      </c>
      <c r="Y9" s="17">
        <v>0.26008134558729601</v>
      </c>
      <c r="Z9" s="17">
        <v>0.32498563145589099</v>
      </c>
      <c r="AA9" s="17">
        <v>0.31636804233044602</v>
      </c>
      <c r="AB9" s="17">
        <v>0.24877865395201901</v>
      </c>
      <c r="AC9" s="17">
        <v>0.27428017279275901</v>
      </c>
      <c r="AD9" s="17">
        <v>0.28831629109228202</v>
      </c>
      <c r="AE9" s="17"/>
      <c r="AF9" s="17">
        <v>0.31229089948241401</v>
      </c>
      <c r="AG9" s="17">
        <v>0.26971072427529702</v>
      </c>
      <c r="AH9" s="17">
        <v>0.253158407133386</v>
      </c>
      <c r="AI9" s="17">
        <v>0.49438981492538497</v>
      </c>
      <c r="AJ9" s="17">
        <v>0.225755461360404</v>
      </c>
      <c r="AK9" s="17"/>
      <c r="AL9" s="17">
        <v>0.27641412593653503</v>
      </c>
      <c r="AM9" s="17">
        <v>0.29158203512195202</v>
      </c>
      <c r="AN9" s="17">
        <v>0.25405902486973497</v>
      </c>
      <c r="AO9" s="17"/>
      <c r="AP9" s="17">
        <v>0.29474039054271101</v>
      </c>
      <c r="AQ9" s="17">
        <v>0.25456480806482301</v>
      </c>
      <c r="AR9" s="17">
        <v>0.28691622446671899</v>
      </c>
      <c r="AS9" s="17">
        <v>0.27647618464247498</v>
      </c>
      <c r="AT9" s="17">
        <v>0.253239005352355</v>
      </c>
      <c r="AU9" s="17"/>
      <c r="AV9" s="17">
        <v>0.37330186845536401</v>
      </c>
      <c r="AW9" s="17">
        <v>0.36476616095143799</v>
      </c>
      <c r="AX9" s="17">
        <v>0.36957278573570002</v>
      </c>
      <c r="AY9" s="17">
        <v>0.30086903853431501</v>
      </c>
      <c r="AZ9" s="17">
        <v>0.23461698446905199</v>
      </c>
      <c r="BA9" s="17">
        <v>0.209426143209791</v>
      </c>
      <c r="BB9" s="17">
        <v>0.33060949129108202</v>
      </c>
      <c r="BC9" s="17">
        <v>0.332533749037703</v>
      </c>
      <c r="BD9" s="17">
        <v>0.233480722553398</v>
      </c>
      <c r="BE9" s="17">
        <v>0.27484776630209801</v>
      </c>
      <c r="BF9" s="17">
        <v>0.249132637200395</v>
      </c>
      <c r="BG9" s="17">
        <v>0.30257309083432599</v>
      </c>
      <c r="BH9" s="17">
        <v>0.26698318198975302</v>
      </c>
      <c r="BI9" s="17">
        <v>0.176911791788396</v>
      </c>
      <c r="BJ9" s="17">
        <v>0.276318139513413</v>
      </c>
      <c r="BK9" s="17">
        <v>0.29459657913993498</v>
      </c>
      <c r="BL9" s="17"/>
      <c r="BM9" s="17">
        <v>0.33936286572291002</v>
      </c>
      <c r="BN9" s="17">
        <v>0.27350345829617301</v>
      </c>
      <c r="BO9" s="17">
        <v>0.27201925582113701</v>
      </c>
      <c r="BP9" s="17">
        <v>0.26649650432023397</v>
      </c>
      <c r="BQ9" s="17">
        <v>0.23735098081675499</v>
      </c>
      <c r="BR9" s="17">
        <v>0.21464697164084801</v>
      </c>
      <c r="BS9" s="17"/>
      <c r="BT9" s="17">
        <v>0.28976160873839801</v>
      </c>
      <c r="BU9" s="17">
        <v>0.26424404144376301</v>
      </c>
      <c r="BV9" s="17"/>
      <c r="BW9" s="17">
        <v>0.29691984588780002</v>
      </c>
      <c r="BX9" s="17">
        <v>0.27056498687346298</v>
      </c>
      <c r="BY9" s="17"/>
      <c r="BZ9" s="17">
        <v>0.27465032094932401</v>
      </c>
      <c r="CA9" s="17">
        <v>0.272893192856419</v>
      </c>
      <c r="CB9" s="17">
        <v>0.37746029550714399</v>
      </c>
      <c r="CC9" s="17"/>
      <c r="CD9" s="17">
        <v>0.275238685667891</v>
      </c>
      <c r="CE9" s="17">
        <v>0.27946576697134001</v>
      </c>
      <c r="CF9" s="17">
        <v>0.327219788733418</v>
      </c>
      <c r="CG9" s="17"/>
      <c r="CH9" s="17">
        <v>0.26530390606493298</v>
      </c>
      <c r="CI9" s="17">
        <v>0.33577126052341499</v>
      </c>
      <c r="CJ9" s="17">
        <v>0.26491414500944299</v>
      </c>
      <c r="CK9" s="17"/>
      <c r="CL9" s="17">
        <v>0.27819056973824602</v>
      </c>
      <c r="CM9" s="17">
        <v>0.28470660919781698</v>
      </c>
      <c r="CN9" s="17"/>
      <c r="CO9" s="17">
        <v>0.362347864238585</v>
      </c>
      <c r="CP9" s="17">
        <v>0.24514708882501199</v>
      </c>
      <c r="CQ9" s="17">
        <v>0.27196395129984902</v>
      </c>
      <c r="CR9" s="17">
        <v>0.33018185308151798</v>
      </c>
    </row>
    <row r="10" spans="2:96" x14ac:dyDescent="0.25">
      <c r="B10" s="18" t="s">
        <v>341</v>
      </c>
      <c r="C10" s="17">
        <v>0.43095124145383201</v>
      </c>
      <c r="D10" s="17">
        <v>0.41582450442831898</v>
      </c>
      <c r="E10" s="17">
        <v>0.44494623338421602</v>
      </c>
      <c r="F10" s="17"/>
      <c r="G10" s="17">
        <v>0.48389129632836497</v>
      </c>
      <c r="H10" s="17">
        <v>0.45166410840974902</v>
      </c>
      <c r="I10" s="17">
        <v>0.43928857655779702</v>
      </c>
      <c r="J10" s="17">
        <v>0.41755753724505601</v>
      </c>
      <c r="K10" s="17">
        <v>0.409112053952987</v>
      </c>
      <c r="L10" s="17">
        <v>0.39758797225720699</v>
      </c>
      <c r="M10" s="17"/>
      <c r="N10" s="17">
        <v>0.47188184517350401</v>
      </c>
      <c r="O10" s="17">
        <v>0.46108087221280603</v>
      </c>
      <c r="P10" s="17">
        <v>0.400340017998009</v>
      </c>
      <c r="Q10" s="17">
        <v>0.38432028139315599</v>
      </c>
      <c r="R10" s="17"/>
      <c r="S10" s="17">
        <v>0.43127255956997101</v>
      </c>
      <c r="T10" s="17">
        <v>0.40218809681309498</v>
      </c>
      <c r="U10" s="17">
        <v>0.46665993261654098</v>
      </c>
      <c r="V10" s="17">
        <v>0.49172139145781202</v>
      </c>
      <c r="W10" s="17">
        <v>0.432006003211933</v>
      </c>
      <c r="X10" s="17">
        <v>0.43128810632232401</v>
      </c>
      <c r="Y10" s="17">
        <v>0.45787145972294402</v>
      </c>
      <c r="Z10" s="17">
        <v>0.440771935230721</v>
      </c>
      <c r="AA10" s="17">
        <v>0.413666669102905</v>
      </c>
      <c r="AB10" s="17">
        <v>0.39819098769206401</v>
      </c>
      <c r="AC10" s="17">
        <v>0.38681772503407802</v>
      </c>
      <c r="AD10" s="17">
        <v>0.42365837011868601</v>
      </c>
      <c r="AE10" s="17"/>
      <c r="AF10" s="17">
        <v>0.39945114805358201</v>
      </c>
      <c r="AG10" s="17">
        <v>0.47493797384980402</v>
      </c>
      <c r="AH10" s="17">
        <v>0.39759174522143498</v>
      </c>
      <c r="AI10" s="17">
        <v>0.200408244285355</v>
      </c>
      <c r="AJ10" s="17">
        <v>0.46148235940961502</v>
      </c>
      <c r="AK10" s="17"/>
      <c r="AL10" s="17">
        <v>0.43721661045863103</v>
      </c>
      <c r="AM10" s="17">
        <v>0.46091038702343301</v>
      </c>
      <c r="AN10" s="17">
        <v>0.423815498298376</v>
      </c>
      <c r="AO10" s="17"/>
      <c r="AP10" s="17">
        <v>0.40943489953568502</v>
      </c>
      <c r="AQ10" s="17">
        <v>0.45919004575116401</v>
      </c>
      <c r="AR10" s="17">
        <v>0.43795520271572802</v>
      </c>
      <c r="AS10" s="17">
        <v>0.47343096520897199</v>
      </c>
      <c r="AT10" s="17">
        <v>0.436944801760691</v>
      </c>
      <c r="AU10" s="17"/>
      <c r="AV10" s="17">
        <v>0.152769603320837</v>
      </c>
      <c r="AW10" s="17">
        <v>0.39689797009644801</v>
      </c>
      <c r="AX10" s="17">
        <v>0.354375871623623</v>
      </c>
      <c r="AY10" s="17">
        <v>0.433836337216507</v>
      </c>
      <c r="AZ10" s="17">
        <v>0.43045840334802199</v>
      </c>
      <c r="BA10" s="17">
        <v>0.44986409916191</v>
      </c>
      <c r="BB10" s="17">
        <v>0.38445019865704599</v>
      </c>
      <c r="BC10" s="17">
        <v>0.37045175983036599</v>
      </c>
      <c r="BD10" s="17">
        <v>0.46622261616737198</v>
      </c>
      <c r="BE10" s="17">
        <v>0.48617430895986402</v>
      </c>
      <c r="BF10" s="17">
        <v>0.43945488082608197</v>
      </c>
      <c r="BG10" s="17">
        <v>0.40901143603765</v>
      </c>
      <c r="BH10" s="17">
        <v>0.43806865539182799</v>
      </c>
      <c r="BI10" s="17">
        <v>0.55465809173303005</v>
      </c>
      <c r="BJ10" s="17">
        <v>0.53145735209725697</v>
      </c>
      <c r="BK10" s="17">
        <v>0.517501739981992</v>
      </c>
      <c r="BL10" s="17"/>
      <c r="BM10" s="17">
        <v>0.38813184160501502</v>
      </c>
      <c r="BN10" s="17">
        <v>0.43043213580338802</v>
      </c>
      <c r="BO10" s="17">
        <v>0.46649857557733099</v>
      </c>
      <c r="BP10" s="17">
        <v>0.42263168459331302</v>
      </c>
      <c r="BQ10" s="17">
        <v>0.49005883954544099</v>
      </c>
      <c r="BR10" s="17">
        <v>0.43734783419364598</v>
      </c>
      <c r="BS10" s="17"/>
      <c r="BT10" s="17">
        <v>0.43315095637609102</v>
      </c>
      <c r="BU10" s="17">
        <v>0.426742990229729</v>
      </c>
      <c r="BV10" s="17"/>
      <c r="BW10" s="17">
        <v>0.42229566278255198</v>
      </c>
      <c r="BX10" s="17">
        <v>0.436749900786222</v>
      </c>
      <c r="BY10" s="17"/>
      <c r="BZ10" s="17">
        <v>0.43040400104734799</v>
      </c>
      <c r="CA10" s="17">
        <v>0.43967676708322001</v>
      </c>
      <c r="CB10" s="17">
        <v>0.36674686106660098</v>
      </c>
      <c r="CC10" s="17"/>
      <c r="CD10" s="17">
        <v>0.431089552688178</v>
      </c>
      <c r="CE10" s="17">
        <v>0.424346385547758</v>
      </c>
      <c r="CF10" s="17">
        <v>0.37288201333941301</v>
      </c>
      <c r="CG10" s="17"/>
      <c r="CH10" s="17">
        <v>0.43974076633249898</v>
      </c>
      <c r="CI10" s="17">
        <v>0.38429491563310803</v>
      </c>
      <c r="CJ10" s="17">
        <v>0.42258454664206602</v>
      </c>
      <c r="CK10" s="17"/>
      <c r="CL10" s="17">
        <v>0.407182863000006</v>
      </c>
      <c r="CM10" s="17">
        <v>0.45181694224899299</v>
      </c>
      <c r="CN10" s="17"/>
      <c r="CO10" s="17">
        <v>0.37054258288168701</v>
      </c>
      <c r="CP10" s="17">
        <v>0.44103615168571197</v>
      </c>
      <c r="CQ10" s="17">
        <v>0.43317974454310798</v>
      </c>
      <c r="CR10" s="17">
        <v>0.42937692463279797</v>
      </c>
    </row>
    <row r="11" spans="2:96" ht="30" x14ac:dyDescent="0.25">
      <c r="B11" s="18" t="s">
        <v>342</v>
      </c>
      <c r="C11" s="17">
        <v>0.205769157502177</v>
      </c>
      <c r="D11" s="17">
        <v>0.220588234543109</v>
      </c>
      <c r="E11" s="17">
        <v>0.192368353264673</v>
      </c>
      <c r="F11" s="17"/>
      <c r="G11" s="17">
        <v>0.164738064155285</v>
      </c>
      <c r="H11" s="17">
        <v>0.16216978245386099</v>
      </c>
      <c r="I11" s="17">
        <v>0.181958916013752</v>
      </c>
      <c r="J11" s="17">
        <v>0.20992288952240001</v>
      </c>
      <c r="K11" s="17">
        <v>0.21446923769347401</v>
      </c>
      <c r="L11" s="17">
        <v>0.27887208663482099</v>
      </c>
      <c r="M11" s="17"/>
      <c r="N11" s="17">
        <v>0.201504343086789</v>
      </c>
      <c r="O11" s="17">
        <v>0.21095111589066501</v>
      </c>
      <c r="P11" s="17">
        <v>0.22369937963963099</v>
      </c>
      <c r="Q11" s="17">
        <v>0.18752527876630901</v>
      </c>
      <c r="R11" s="17"/>
      <c r="S11" s="17">
        <v>0.18566221955819601</v>
      </c>
      <c r="T11" s="17">
        <v>0.23245612630085699</v>
      </c>
      <c r="U11" s="17">
        <v>0.20849114409540601</v>
      </c>
      <c r="V11" s="17">
        <v>0.16360024136734599</v>
      </c>
      <c r="W11" s="17">
        <v>0.144429690171515</v>
      </c>
      <c r="X11" s="17">
        <v>0.22792749115271799</v>
      </c>
      <c r="Y11" s="17">
        <v>0.20587433898542401</v>
      </c>
      <c r="Z11" s="17">
        <v>0.19523428854873501</v>
      </c>
      <c r="AA11" s="17">
        <v>0.19134441849074699</v>
      </c>
      <c r="AB11" s="17">
        <v>0.25248691432880299</v>
      </c>
      <c r="AC11" s="17">
        <v>0.278982059045562</v>
      </c>
      <c r="AD11" s="17">
        <v>0.183300091753097</v>
      </c>
      <c r="AE11" s="17"/>
      <c r="AF11" s="17">
        <v>0.19952444101305999</v>
      </c>
      <c r="AG11" s="17">
        <v>0.18228675069575001</v>
      </c>
      <c r="AH11" s="17">
        <v>0.25862736231471101</v>
      </c>
      <c r="AI11" s="17">
        <v>0.26873173930368799</v>
      </c>
      <c r="AJ11" s="17">
        <v>0.24200124662271999</v>
      </c>
      <c r="AK11" s="17"/>
      <c r="AL11" s="17">
        <v>0.19963043600479599</v>
      </c>
      <c r="AM11" s="17">
        <v>0.17083813070399401</v>
      </c>
      <c r="AN11" s="17">
        <v>0.233740958135566</v>
      </c>
      <c r="AO11" s="17"/>
      <c r="AP11" s="17">
        <v>0.229837341923361</v>
      </c>
      <c r="AQ11" s="17">
        <v>0.208001284657515</v>
      </c>
      <c r="AR11" s="17">
        <v>0.19003889443997199</v>
      </c>
      <c r="AS11" s="17">
        <v>0.15495845884962101</v>
      </c>
      <c r="AT11" s="17">
        <v>0.214810294082002</v>
      </c>
      <c r="AU11" s="17"/>
      <c r="AV11" s="17">
        <v>0.29675421951939701</v>
      </c>
      <c r="AW11" s="17">
        <v>0.15886452758305</v>
      </c>
      <c r="AX11" s="17">
        <v>0.19286406793991601</v>
      </c>
      <c r="AY11" s="17">
        <v>0.20160533855607801</v>
      </c>
      <c r="AZ11" s="17">
        <v>0.242272638624386</v>
      </c>
      <c r="BA11" s="17">
        <v>0.221985825463552</v>
      </c>
      <c r="BB11" s="17">
        <v>0.192981828878865</v>
      </c>
      <c r="BC11" s="17">
        <v>0.23678768926770499</v>
      </c>
      <c r="BD11" s="17">
        <v>0.239745765343544</v>
      </c>
      <c r="BE11" s="17">
        <v>0.210210971625477</v>
      </c>
      <c r="BF11" s="17">
        <v>0.20455814708112499</v>
      </c>
      <c r="BG11" s="17">
        <v>0.170111631792941</v>
      </c>
      <c r="BH11" s="17">
        <v>0.23657798217957399</v>
      </c>
      <c r="BI11" s="17">
        <v>0.18801827530967899</v>
      </c>
      <c r="BJ11" s="17">
        <v>5.4703142850269199E-2</v>
      </c>
      <c r="BK11" s="17">
        <v>0.10489173115554901</v>
      </c>
      <c r="BL11" s="17"/>
      <c r="BM11" s="17">
        <v>0.18207153034030801</v>
      </c>
      <c r="BN11" s="17">
        <v>0.20819946312250201</v>
      </c>
      <c r="BO11" s="17">
        <v>0.20151563958528601</v>
      </c>
      <c r="BP11" s="17">
        <v>0.22129708908543999</v>
      </c>
      <c r="BQ11" s="17">
        <v>0.214820437785393</v>
      </c>
      <c r="BR11" s="17">
        <v>0.22756275319729299</v>
      </c>
      <c r="BS11" s="17"/>
      <c r="BT11" s="17">
        <v>0.203114334104598</v>
      </c>
      <c r="BU11" s="17">
        <v>0.20783467349877499</v>
      </c>
      <c r="BV11" s="17"/>
      <c r="BW11" s="17">
        <v>0.20448606425236099</v>
      </c>
      <c r="BX11" s="17">
        <v>0.208758798983325</v>
      </c>
      <c r="BY11" s="17"/>
      <c r="BZ11" s="17">
        <v>0.21239265398096799</v>
      </c>
      <c r="CA11" s="17">
        <v>0.19247787650705001</v>
      </c>
      <c r="CB11" s="17">
        <v>0.17068973243041899</v>
      </c>
      <c r="CC11" s="17"/>
      <c r="CD11" s="17">
        <v>0.210209178990303</v>
      </c>
      <c r="CE11" s="17">
        <v>0.22527198096467099</v>
      </c>
      <c r="CF11" s="17">
        <v>0.18827274715555201</v>
      </c>
      <c r="CG11" s="17"/>
      <c r="CH11" s="17">
        <v>0.211693437033383</v>
      </c>
      <c r="CI11" s="17">
        <v>0.201870438616639</v>
      </c>
      <c r="CJ11" s="17">
        <v>0.19461110220067901</v>
      </c>
      <c r="CK11" s="17"/>
      <c r="CL11" s="17">
        <v>0.23684912235196701</v>
      </c>
      <c r="CM11" s="17">
        <v>0.17526330526248399</v>
      </c>
      <c r="CN11" s="17"/>
      <c r="CO11" s="17">
        <v>0.218908644208852</v>
      </c>
      <c r="CP11" s="17">
        <v>0.23840196804150501</v>
      </c>
      <c r="CQ11" s="17">
        <v>0.20564289719838399</v>
      </c>
      <c r="CR11" s="17">
        <v>0.13885643509276599</v>
      </c>
    </row>
    <row r="12" spans="2:96" x14ac:dyDescent="0.25">
      <c r="B12" s="18" t="s">
        <v>343</v>
      </c>
      <c r="C12" s="17">
        <v>5.40637727230261E-2</v>
      </c>
      <c r="D12" s="17">
        <v>6.1960485408984203E-2</v>
      </c>
      <c r="E12" s="17">
        <v>4.6623306470901703E-2</v>
      </c>
      <c r="F12" s="17"/>
      <c r="G12" s="17">
        <v>7.9295778511717305E-2</v>
      </c>
      <c r="H12" s="17">
        <v>6.2266228628277701E-2</v>
      </c>
      <c r="I12" s="17">
        <v>6.6842754046739797E-2</v>
      </c>
      <c r="J12" s="17">
        <v>4.0294377363997998E-2</v>
      </c>
      <c r="K12" s="17">
        <v>3.4300448506126097E-2</v>
      </c>
      <c r="L12" s="17">
        <v>4.4682221709401698E-2</v>
      </c>
      <c r="M12" s="17"/>
      <c r="N12" s="17">
        <v>5.7447206257118501E-2</v>
      </c>
      <c r="O12" s="17">
        <v>6.0981589205655301E-2</v>
      </c>
      <c r="P12" s="17">
        <v>5.3017259337711301E-2</v>
      </c>
      <c r="Q12" s="17">
        <v>4.2719455967019301E-2</v>
      </c>
      <c r="R12" s="17"/>
      <c r="S12" s="17">
        <v>7.6189612008581403E-2</v>
      </c>
      <c r="T12" s="17">
        <v>3.7937950608240199E-2</v>
      </c>
      <c r="U12" s="17">
        <v>3.7160298254159299E-2</v>
      </c>
      <c r="V12" s="17">
        <v>5.4815862616333103E-2</v>
      </c>
      <c r="W12" s="17">
        <v>3.1434705153263597E-2</v>
      </c>
      <c r="X12" s="17">
        <v>8.7785932076384604E-2</v>
      </c>
      <c r="Y12" s="17">
        <v>5.8817086579742599E-2</v>
      </c>
      <c r="Z12" s="17">
        <v>2.5778789008928899E-2</v>
      </c>
      <c r="AA12" s="17">
        <v>6.2785686515768796E-2</v>
      </c>
      <c r="AB12" s="17">
        <v>7.0570321373321698E-2</v>
      </c>
      <c r="AC12" s="17">
        <v>1.07312178231128E-2</v>
      </c>
      <c r="AD12" s="17">
        <v>3.0994136940496901E-2</v>
      </c>
      <c r="AE12" s="17"/>
      <c r="AF12" s="17">
        <v>5.9776728554968697E-2</v>
      </c>
      <c r="AG12" s="17">
        <v>5.2876864999262203E-2</v>
      </c>
      <c r="AH12" s="17">
        <v>5.7293031956676302E-2</v>
      </c>
      <c r="AI12" s="17">
        <v>0</v>
      </c>
      <c r="AJ12" s="17">
        <v>1.88589729148444E-2</v>
      </c>
      <c r="AK12" s="17"/>
      <c r="AL12" s="17">
        <v>5.9723859043321698E-2</v>
      </c>
      <c r="AM12" s="17">
        <v>5.9502132685745002E-2</v>
      </c>
      <c r="AN12" s="17">
        <v>4.3401990942195802E-2</v>
      </c>
      <c r="AO12" s="17"/>
      <c r="AP12" s="17">
        <v>3.6983363780924601E-2</v>
      </c>
      <c r="AQ12" s="17">
        <v>5.9277363324642202E-2</v>
      </c>
      <c r="AR12" s="17">
        <v>4.93681152767666E-2</v>
      </c>
      <c r="AS12" s="17">
        <v>7.2341528222382698E-2</v>
      </c>
      <c r="AT12" s="17">
        <v>9.5005898804952402E-2</v>
      </c>
      <c r="AU12" s="17"/>
      <c r="AV12" s="17">
        <v>0</v>
      </c>
      <c r="AW12" s="17">
        <v>2.74075707275965E-2</v>
      </c>
      <c r="AX12" s="17">
        <v>5.09144211935839E-2</v>
      </c>
      <c r="AY12" s="17">
        <v>4.4941396070222003E-2</v>
      </c>
      <c r="AZ12" s="17">
        <v>5.8535557228246299E-2</v>
      </c>
      <c r="BA12" s="17">
        <v>6.6123316509739197E-2</v>
      </c>
      <c r="BB12" s="17">
        <v>5.7053232224531403E-2</v>
      </c>
      <c r="BC12" s="17">
        <v>3.5681040446699501E-2</v>
      </c>
      <c r="BD12" s="17">
        <v>4.7687235302645903E-2</v>
      </c>
      <c r="BE12" s="17">
        <v>1.9520682663106199E-2</v>
      </c>
      <c r="BF12" s="17">
        <v>8.2642756158719605E-2</v>
      </c>
      <c r="BG12" s="17">
        <v>9.2028615721569104E-2</v>
      </c>
      <c r="BH12" s="17">
        <v>3.5220902649170799E-2</v>
      </c>
      <c r="BI12" s="17">
        <v>6.29250731424318E-2</v>
      </c>
      <c r="BJ12" s="17">
        <v>0.137521365539061</v>
      </c>
      <c r="BK12" s="17">
        <v>4.5786706308519998E-2</v>
      </c>
      <c r="BL12" s="17"/>
      <c r="BM12" s="17">
        <v>5.8364951846427697E-2</v>
      </c>
      <c r="BN12" s="17">
        <v>5.7913066364724798E-2</v>
      </c>
      <c r="BO12" s="17">
        <v>4.5668641112300103E-2</v>
      </c>
      <c r="BP12" s="17">
        <v>6.0034441379744397E-2</v>
      </c>
      <c r="BQ12" s="17">
        <v>2.8748345945569902E-2</v>
      </c>
      <c r="BR12" s="17">
        <v>6.2984811335416696E-2</v>
      </c>
      <c r="BS12" s="17"/>
      <c r="BT12" s="17">
        <v>5.2597970534879801E-2</v>
      </c>
      <c r="BU12" s="17">
        <v>5.8170256495453002E-2</v>
      </c>
      <c r="BV12" s="17"/>
      <c r="BW12" s="17">
        <v>5.7892068397954903E-2</v>
      </c>
      <c r="BX12" s="17">
        <v>5.80208013431113E-2</v>
      </c>
      <c r="BY12" s="17"/>
      <c r="BZ12" s="17">
        <v>5.5900002866826899E-2</v>
      </c>
      <c r="CA12" s="17">
        <v>4.7378143254881898E-2</v>
      </c>
      <c r="CB12" s="17">
        <v>5.1006238495827499E-2</v>
      </c>
      <c r="CC12" s="17"/>
      <c r="CD12" s="17">
        <v>5.9973641891390803E-2</v>
      </c>
      <c r="CE12" s="17">
        <v>2.3539823658686801E-2</v>
      </c>
      <c r="CF12" s="17">
        <v>7.4672935222768994E-2</v>
      </c>
      <c r="CG12" s="17"/>
      <c r="CH12" s="17">
        <v>5.69416303714146E-2</v>
      </c>
      <c r="CI12" s="17">
        <v>2.9786503801911699E-2</v>
      </c>
      <c r="CJ12" s="17">
        <v>7.7492553935107594E-2</v>
      </c>
      <c r="CK12" s="17"/>
      <c r="CL12" s="17">
        <v>6.2429931212385298E-2</v>
      </c>
      <c r="CM12" s="17">
        <v>4.2171938297971702E-2</v>
      </c>
      <c r="CN12" s="17"/>
      <c r="CO12" s="17">
        <v>3.5358741431285798E-2</v>
      </c>
      <c r="CP12" s="17">
        <v>5.6548587139333299E-2</v>
      </c>
      <c r="CQ12" s="17">
        <v>5.7094184926264703E-2</v>
      </c>
      <c r="CR12" s="17">
        <v>5.0256221380757603E-2</v>
      </c>
    </row>
    <row r="13" spans="2:96" x14ac:dyDescent="0.25">
      <c r="B13" s="18" t="s">
        <v>344</v>
      </c>
      <c r="C13" s="17">
        <v>1.10828767706124E-2</v>
      </c>
      <c r="D13" s="17">
        <v>1.5891729579396E-2</v>
      </c>
      <c r="E13" s="17">
        <v>6.4341801317735203E-3</v>
      </c>
      <c r="F13" s="17"/>
      <c r="G13" s="17">
        <v>9.7362549501131893E-3</v>
      </c>
      <c r="H13" s="17">
        <v>0</v>
      </c>
      <c r="I13" s="17">
        <v>1.8469685431696099E-2</v>
      </c>
      <c r="J13" s="17">
        <v>1.20074120911543E-2</v>
      </c>
      <c r="K13" s="17">
        <v>1.31934917268768E-2</v>
      </c>
      <c r="L13" s="17">
        <v>1.28540197891697E-2</v>
      </c>
      <c r="M13" s="17"/>
      <c r="N13" s="17">
        <v>1.95290521030702E-2</v>
      </c>
      <c r="O13" s="17">
        <v>7.5676509758212801E-3</v>
      </c>
      <c r="P13" s="17">
        <v>7.0798161441229298E-3</v>
      </c>
      <c r="Q13" s="17">
        <v>9.2607842373991604E-3</v>
      </c>
      <c r="R13" s="17"/>
      <c r="S13" s="17">
        <v>2.7301639089501901E-2</v>
      </c>
      <c r="T13" s="17">
        <v>7.3306042785533298E-3</v>
      </c>
      <c r="U13" s="17">
        <v>5.7771645959325104E-3</v>
      </c>
      <c r="V13" s="17">
        <v>2.2401613823616402E-2</v>
      </c>
      <c r="W13" s="17">
        <v>2.5809280341884799E-2</v>
      </c>
      <c r="X13" s="17">
        <v>0</v>
      </c>
      <c r="Y13" s="17">
        <v>0</v>
      </c>
      <c r="Z13" s="17">
        <v>0</v>
      </c>
      <c r="AA13" s="17">
        <v>3.88908345100518E-3</v>
      </c>
      <c r="AB13" s="17">
        <v>0</v>
      </c>
      <c r="AC13" s="17">
        <v>2.1488968026034901E-2</v>
      </c>
      <c r="AD13" s="17">
        <v>1.7480279002763499E-2</v>
      </c>
      <c r="AE13" s="17"/>
      <c r="AF13" s="17">
        <v>1.1756874425669901E-2</v>
      </c>
      <c r="AG13" s="17">
        <v>1.3379845091519601E-2</v>
      </c>
      <c r="AH13" s="17">
        <v>1.7221899919004399E-2</v>
      </c>
      <c r="AI13" s="17">
        <v>3.6470201485572298E-2</v>
      </c>
      <c r="AJ13" s="17">
        <v>1.11890683088916E-2</v>
      </c>
      <c r="AK13" s="17"/>
      <c r="AL13" s="17">
        <v>1.3167660376039701E-2</v>
      </c>
      <c r="AM13" s="17">
        <v>8.2955555400592192E-3</v>
      </c>
      <c r="AN13" s="17">
        <v>2.5393708905566401E-2</v>
      </c>
      <c r="AO13" s="17"/>
      <c r="AP13" s="17">
        <v>8.0978256370736901E-3</v>
      </c>
      <c r="AQ13" s="17">
        <v>8.9100634346088205E-3</v>
      </c>
      <c r="AR13" s="17">
        <v>1.4471085837278699E-2</v>
      </c>
      <c r="AS13" s="17">
        <v>1.8679492103183599E-2</v>
      </c>
      <c r="AT13" s="17">
        <v>0</v>
      </c>
      <c r="AU13" s="17"/>
      <c r="AV13" s="17">
        <v>0</v>
      </c>
      <c r="AW13" s="17">
        <v>2.4501507521016999E-2</v>
      </c>
      <c r="AX13" s="17">
        <v>1.2852971748960801E-2</v>
      </c>
      <c r="AY13" s="17">
        <v>0</v>
      </c>
      <c r="AZ13" s="17">
        <v>0</v>
      </c>
      <c r="BA13" s="17">
        <v>2.43462243034481E-2</v>
      </c>
      <c r="BB13" s="17">
        <v>9.4964659745792098E-3</v>
      </c>
      <c r="BC13" s="17">
        <v>6.3151081328759297E-3</v>
      </c>
      <c r="BD13" s="17">
        <v>6.0789272766094398E-3</v>
      </c>
      <c r="BE13" s="17">
        <v>9.2462704494553592E-3</v>
      </c>
      <c r="BF13" s="17">
        <v>1.6560214682001698E-2</v>
      </c>
      <c r="BG13" s="17">
        <v>1.0887089933322099E-2</v>
      </c>
      <c r="BH13" s="17">
        <v>1.15125399725908E-2</v>
      </c>
      <c r="BI13" s="17">
        <v>1.74867680264627E-2</v>
      </c>
      <c r="BJ13" s="17">
        <v>0</v>
      </c>
      <c r="BK13" s="17">
        <v>3.7223243414004299E-2</v>
      </c>
      <c r="BL13" s="17"/>
      <c r="BM13" s="17">
        <v>1.0343878863868301E-2</v>
      </c>
      <c r="BN13" s="17">
        <v>1.4891137562778999E-2</v>
      </c>
      <c r="BO13" s="17">
        <v>4.7369879882840603E-3</v>
      </c>
      <c r="BP13" s="17">
        <v>1.0045394276627401E-2</v>
      </c>
      <c r="BQ13" s="17">
        <v>1.40801709862074E-2</v>
      </c>
      <c r="BR13" s="17">
        <v>8.4441452887871905E-3</v>
      </c>
      <c r="BS13" s="17"/>
      <c r="BT13" s="17">
        <v>1.11527317904608E-2</v>
      </c>
      <c r="BU13" s="17">
        <v>1.13676602621009E-2</v>
      </c>
      <c r="BV13" s="17"/>
      <c r="BW13" s="17">
        <v>9.9930730249360809E-3</v>
      </c>
      <c r="BX13" s="17">
        <v>1.11520306116503E-2</v>
      </c>
      <c r="BY13" s="17"/>
      <c r="BZ13" s="17">
        <v>1.14635996879838E-2</v>
      </c>
      <c r="CA13" s="17">
        <v>1.34806521746141E-2</v>
      </c>
      <c r="CB13" s="17">
        <v>0</v>
      </c>
      <c r="CC13" s="17"/>
      <c r="CD13" s="17">
        <v>9.5729349419305908E-3</v>
      </c>
      <c r="CE13" s="17">
        <v>1.6345348327052998E-2</v>
      </c>
      <c r="CF13" s="17">
        <v>1.8607920447810501E-2</v>
      </c>
      <c r="CG13" s="17"/>
      <c r="CH13" s="17">
        <v>9.8190987604959406E-3</v>
      </c>
      <c r="CI13" s="17">
        <v>2.4573146759351499E-2</v>
      </c>
      <c r="CJ13" s="17">
        <v>1.2518611965610001E-2</v>
      </c>
      <c r="CK13" s="17"/>
      <c r="CL13" s="17">
        <v>9.1108415753738299E-3</v>
      </c>
      <c r="CM13" s="17">
        <v>1.4011504600032299E-2</v>
      </c>
      <c r="CN13" s="17"/>
      <c r="CO13" s="17">
        <v>6.6227987966309696E-3</v>
      </c>
      <c r="CP13" s="17">
        <v>1.09472734824293E-2</v>
      </c>
      <c r="CQ13" s="17">
        <v>9.45684830004297E-3</v>
      </c>
      <c r="CR13" s="17">
        <v>1.61216940178786E-2</v>
      </c>
    </row>
    <row r="14" spans="2:96" x14ac:dyDescent="0.25">
      <c r="B14" s="18" t="s">
        <v>152</v>
      </c>
      <c r="C14" s="17">
        <v>1.8515436202009301E-2</v>
      </c>
      <c r="D14" s="17">
        <v>1.38733423074695E-2</v>
      </c>
      <c r="E14" s="17">
        <v>2.2073382317648101E-2</v>
      </c>
      <c r="F14" s="17"/>
      <c r="G14" s="17">
        <v>5.8948719624240401E-3</v>
      </c>
      <c r="H14" s="17">
        <v>2.6294259529063901E-2</v>
      </c>
      <c r="I14" s="17">
        <v>1.9143461438000699E-2</v>
      </c>
      <c r="J14" s="17">
        <v>1.5471087188681501E-2</v>
      </c>
      <c r="K14" s="17">
        <v>2.3936849144748099E-2</v>
      </c>
      <c r="L14" s="17">
        <v>1.8890718713216102E-2</v>
      </c>
      <c r="M14" s="17"/>
      <c r="N14" s="17">
        <v>9.0775281086168409E-3</v>
      </c>
      <c r="O14" s="17">
        <v>1.2135665555931201E-2</v>
      </c>
      <c r="P14" s="17">
        <v>2.07240708417352E-2</v>
      </c>
      <c r="Q14" s="17">
        <v>3.3589242930195301E-2</v>
      </c>
      <c r="R14" s="17"/>
      <c r="S14" s="17">
        <v>1.3948709184404801E-2</v>
      </c>
      <c r="T14" s="17">
        <v>1.60000317926592E-2</v>
      </c>
      <c r="U14" s="17">
        <v>2.3532839186581601E-2</v>
      </c>
      <c r="V14" s="17">
        <v>1.7176923552809E-2</v>
      </c>
      <c r="W14" s="17">
        <v>0</v>
      </c>
      <c r="X14" s="17">
        <v>2.27611238203024E-2</v>
      </c>
      <c r="Y14" s="17">
        <v>1.7355769124592399E-2</v>
      </c>
      <c r="Z14" s="17">
        <v>1.32293557557241E-2</v>
      </c>
      <c r="AA14" s="17">
        <v>1.1946100109129E-2</v>
      </c>
      <c r="AB14" s="17">
        <v>2.99731226537924E-2</v>
      </c>
      <c r="AC14" s="17">
        <v>2.76998572784538E-2</v>
      </c>
      <c r="AD14" s="17">
        <v>5.6250831092674002E-2</v>
      </c>
      <c r="AE14" s="17"/>
      <c r="AF14" s="17">
        <v>1.7199908470304899E-2</v>
      </c>
      <c r="AG14" s="17">
        <v>6.8078410883672001E-3</v>
      </c>
      <c r="AH14" s="17">
        <v>1.6107553454787302E-2</v>
      </c>
      <c r="AI14" s="17">
        <v>0</v>
      </c>
      <c r="AJ14" s="17">
        <v>4.0712891383524998E-2</v>
      </c>
      <c r="AK14" s="17"/>
      <c r="AL14" s="17">
        <v>1.38473081806766E-2</v>
      </c>
      <c r="AM14" s="17">
        <v>8.8717589248170099E-3</v>
      </c>
      <c r="AN14" s="17">
        <v>1.95888188485609E-2</v>
      </c>
      <c r="AO14" s="17"/>
      <c r="AP14" s="17">
        <v>2.0906178580245099E-2</v>
      </c>
      <c r="AQ14" s="17">
        <v>1.00564347672471E-2</v>
      </c>
      <c r="AR14" s="17">
        <v>2.1250477263535999E-2</v>
      </c>
      <c r="AS14" s="17">
        <v>4.1133709733652702E-3</v>
      </c>
      <c r="AT14" s="17">
        <v>0</v>
      </c>
      <c r="AU14" s="17"/>
      <c r="AV14" s="17">
        <v>0.17717430870440201</v>
      </c>
      <c r="AW14" s="17">
        <v>2.75622631204494E-2</v>
      </c>
      <c r="AX14" s="17">
        <v>1.9419881758216101E-2</v>
      </c>
      <c r="AY14" s="17">
        <v>1.8747889622877999E-2</v>
      </c>
      <c r="AZ14" s="17">
        <v>3.41164163302934E-2</v>
      </c>
      <c r="BA14" s="17">
        <v>2.8254391351559601E-2</v>
      </c>
      <c r="BB14" s="17">
        <v>2.54087829738972E-2</v>
      </c>
      <c r="BC14" s="17">
        <v>1.82306532846516E-2</v>
      </c>
      <c r="BD14" s="17">
        <v>6.7847333564302901E-3</v>
      </c>
      <c r="BE14" s="17">
        <v>0</v>
      </c>
      <c r="BF14" s="17">
        <v>7.6513640516756697E-3</v>
      </c>
      <c r="BG14" s="17">
        <v>1.5388135680191799E-2</v>
      </c>
      <c r="BH14" s="17">
        <v>1.1636737817083799E-2</v>
      </c>
      <c r="BI14" s="17">
        <v>0</v>
      </c>
      <c r="BJ14" s="17">
        <v>0</v>
      </c>
      <c r="BK14" s="17">
        <v>0</v>
      </c>
      <c r="BL14" s="17"/>
      <c r="BM14" s="17">
        <v>2.17249316214706E-2</v>
      </c>
      <c r="BN14" s="17">
        <v>1.50607388504324E-2</v>
      </c>
      <c r="BO14" s="17">
        <v>9.5608999156613205E-3</v>
      </c>
      <c r="BP14" s="17">
        <v>1.94948863446411E-2</v>
      </c>
      <c r="BQ14" s="17">
        <v>1.49412249206339E-2</v>
      </c>
      <c r="BR14" s="17">
        <v>4.9013484344008998E-2</v>
      </c>
      <c r="BS14" s="17"/>
      <c r="BT14" s="17">
        <v>1.0222398455572299E-2</v>
      </c>
      <c r="BU14" s="17">
        <v>3.1640378070179102E-2</v>
      </c>
      <c r="BV14" s="17"/>
      <c r="BW14" s="17">
        <v>8.4132856543970101E-3</v>
      </c>
      <c r="BX14" s="17">
        <v>1.47534814022284E-2</v>
      </c>
      <c r="BY14" s="17"/>
      <c r="BZ14" s="17">
        <v>1.518942146755E-2</v>
      </c>
      <c r="CA14" s="17">
        <v>3.4093368123815401E-2</v>
      </c>
      <c r="CB14" s="17">
        <v>3.40968725000085E-2</v>
      </c>
      <c r="CC14" s="17"/>
      <c r="CD14" s="17">
        <v>1.3916005820306899E-2</v>
      </c>
      <c r="CE14" s="17">
        <v>3.1030694530490701E-2</v>
      </c>
      <c r="CF14" s="17">
        <v>1.8344595101037298E-2</v>
      </c>
      <c r="CG14" s="17"/>
      <c r="CH14" s="17">
        <v>1.6501161437275098E-2</v>
      </c>
      <c r="CI14" s="17">
        <v>2.37037346655747E-2</v>
      </c>
      <c r="CJ14" s="17">
        <v>2.7879040247094401E-2</v>
      </c>
      <c r="CK14" s="17"/>
      <c r="CL14" s="17">
        <v>6.2366721220227404E-3</v>
      </c>
      <c r="CM14" s="17">
        <v>3.2029700392701997E-2</v>
      </c>
      <c r="CN14" s="17"/>
      <c r="CO14" s="17">
        <v>6.2193684429596198E-3</v>
      </c>
      <c r="CP14" s="17">
        <v>7.9189308260082109E-3</v>
      </c>
      <c r="CQ14" s="17">
        <v>2.2662373732350902E-2</v>
      </c>
      <c r="CR14" s="17">
        <v>3.5206871794281197E-2</v>
      </c>
    </row>
    <row r="15" spans="2:96" x14ac:dyDescent="0.25">
      <c r="B15" s="18" t="s">
        <v>345</v>
      </c>
      <c r="C15" s="20">
        <v>0.71056875680217502</v>
      </c>
      <c r="D15" s="20">
        <v>0.68768620816104198</v>
      </c>
      <c r="E15" s="20">
        <v>0.732500777815004</v>
      </c>
      <c r="F15" s="20"/>
      <c r="G15" s="20">
        <v>0.74033503042046001</v>
      </c>
      <c r="H15" s="20">
        <v>0.74926972938879799</v>
      </c>
      <c r="I15" s="20">
        <v>0.713585183069811</v>
      </c>
      <c r="J15" s="20">
        <v>0.72230423383376596</v>
      </c>
      <c r="K15" s="20">
        <v>0.71409997292877503</v>
      </c>
      <c r="L15" s="20">
        <v>0.64470095315339104</v>
      </c>
      <c r="M15" s="20"/>
      <c r="N15" s="20">
        <v>0.71244187044440599</v>
      </c>
      <c r="O15" s="20">
        <v>0.70836397837192699</v>
      </c>
      <c r="P15" s="20">
        <v>0.69547947403679999</v>
      </c>
      <c r="Q15" s="20">
        <v>0.72690523809907703</v>
      </c>
      <c r="R15" s="20"/>
      <c r="S15" s="20">
        <v>0.69689782015931501</v>
      </c>
      <c r="T15" s="20">
        <v>0.706275287019691</v>
      </c>
      <c r="U15" s="20">
        <v>0.72503855386792004</v>
      </c>
      <c r="V15" s="20">
        <v>0.74200535863989503</v>
      </c>
      <c r="W15" s="20">
        <v>0.79832632433333695</v>
      </c>
      <c r="X15" s="20">
        <v>0.66152545295059495</v>
      </c>
      <c r="Y15" s="20">
        <v>0.71795280531024097</v>
      </c>
      <c r="Z15" s="20">
        <v>0.76575756668661199</v>
      </c>
      <c r="AA15" s="20">
        <v>0.73003471143334997</v>
      </c>
      <c r="AB15" s="20">
        <v>0.64696964164408299</v>
      </c>
      <c r="AC15" s="20">
        <v>0.66109789782683703</v>
      </c>
      <c r="AD15" s="20">
        <v>0.71197466121096897</v>
      </c>
      <c r="AE15" s="20"/>
      <c r="AF15" s="20">
        <v>0.71174204753599601</v>
      </c>
      <c r="AG15" s="20">
        <v>0.74464869812510104</v>
      </c>
      <c r="AH15" s="20">
        <v>0.65075015235482103</v>
      </c>
      <c r="AI15" s="20">
        <v>0.69479805921074</v>
      </c>
      <c r="AJ15" s="20">
        <v>0.68723782077001905</v>
      </c>
      <c r="AK15" s="20"/>
      <c r="AL15" s="20">
        <v>0.71363073639516605</v>
      </c>
      <c r="AM15" s="20">
        <v>0.75249242214538503</v>
      </c>
      <c r="AN15" s="20">
        <v>0.67787452316811203</v>
      </c>
      <c r="AO15" s="20"/>
      <c r="AP15" s="20">
        <v>0.70417529007839597</v>
      </c>
      <c r="AQ15" s="20">
        <v>0.71375485381598702</v>
      </c>
      <c r="AR15" s="20">
        <v>0.72487142718244701</v>
      </c>
      <c r="AS15" s="20">
        <v>0.74990714985144702</v>
      </c>
      <c r="AT15" s="20">
        <v>0.69018380711304606</v>
      </c>
      <c r="AU15" s="20"/>
      <c r="AV15" s="20">
        <v>0.52607147177620095</v>
      </c>
      <c r="AW15" s="20">
        <v>0.76166413104788699</v>
      </c>
      <c r="AX15" s="20">
        <v>0.72394865735932301</v>
      </c>
      <c r="AY15" s="20">
        <v>0.73470537575082195</v>
      </c>
      <c r="AZ15" s="20">
        <v>0.66507538781707498</v>
      </c>
      <c r="BA15" s="20">
        <v>0.65929024237170097</v>
      </c>
      <c r="BB15" s="20">
        <v>0.71505968994812796</v>
      </c>
      <c r="BC15" s="20">
        <v>0.70298550886806899</v>
      </c>
      <c r="BD15" s="20">
        <v>0.69970333872077095</v>
      </c>
      <c r="BE15" s="20">
        <v>0.76102207526196197</v>
      </c>
      <c r="BF15" s="20">
        <v>0.688587518026477</v>
      </c>
      <c r="BG15" s="20">
        <v>0.71158452687197604</v>
      </c>
      <c r="BH15" s="20">
        <v>0.70505183738158095</v>
      </c>
      <c r="BI15" s="20">
        <v>0.73156988352142605</v>
      </c>
      <c r="BJ15" s="20">
        <v>0.80777549161066997</v>
      </c>
      <c r="BK15" s="20">
        <v>0.81209831912192698</v>
      </c>
      <c r="BL15" s="20"/>
      <c r="BM15" s="20">
        <v>0.72749470732792498</v>
      </c>
      <c r="BN15" s="20">
        <v>0.70393559409956197</v>
      </c>
      <c r="BO15" s="20">
        <v>0.73851783139846805</v>
      </c>
      <c r="BP15" s="20">
        <v>0.68912818891354699</v>
      </c>
      <c r="BQ15" s="20">
        <v>0.72740982036219604</v>
      </c>
      <c r="BR15" s="20">
        <v>0.65199480583449398</v>
      </c>
      <c r="BS15" s="20"/>
      <c r="BT15" s="20">
        <v>0.72291256511448898</v>
      </c>
      <c r="BU15" s="20">
        <v>0.69098703167349196</v>
      </c>
      <c r="BV15" s="20"/>
      <c r="BW15" s="20">
        <v>0.719215508670351</v>
      </c>
      <c r="BX15" s="20">
        <v>0.70731488765968498</v>
      </c>
      <c r="BY15" s="20"/>
      <c r="BZ15" s="20">
        <v>0.70505432199667195</v>
      </c>
      <c r="CA15" s="20">
        <v>0.71256995993963901</v>
      </c>
      <c r="CB15" s="20">
        <v>0.74420715657374503</v>
      </c>
      <c r="CC15" s="20"/>
      <c r="CD15" s="20">
        <v>0.70632823835606895</v>
      </c>
      <c r="CE15" s="20">
        <v>0.70381215251909901</v>
      </c>
      <c r="CF15" s="20">
        <v>0.70010180207283101</v>
      </c>
      <c r="CG15" s="20"/>
      <c r="CH15" s="20">
        <v>0.70504467239743196</v>
      </c>
      <c r="CI15" s="20">
        <v>0.72006617615652302</v>
      </c>
      <c r="CJ15" s="20">
        <v>0.68749869165150901</v>
      </c>
      <c r="CK15" s="20"/>
      <c r="CL15" s="20">
        <v>0.68537343273825202</v>
      </c>
      <c r="CM15" s="20">
        <v>0.73652355144681003</v>
      </c>
      <c r="CN15" s="20"/>
      <c r="CO15" s="20">
        <v>0.73289044712027196</v>
      </c>
      <c r="CP15" s="20">
        <v>0.68618324051072399</v>
      </c>
      <c r="CQ15" s="20">
        <v>0.705143695842957</v>
      </c>
      <c r="CR15" s="20">
        <v>0.75955877771431701</v>
      </c>
    </row>
    <row r="16" spans="2:96" x14ac:dyDescent="0.25">
      <c r="B16" s="18" t="s">
        <v>346</v>
      </c>
      <c r="C16" s="20">
        <v>6.5146649493638506E-2</v>
      </c>
      <c r="D16" s="20">
        <v>7.78522149883802E-2</v>
      </c>
      <c r="E16" s="20">
        <v>5.3057486602675202E-2</v>
      </c>
      <c r="F16" s="20"/>
      <c r="G16" s="20">
        <v>8.9032033461830501E-2</v>
      </c>
      <c r="H16" s="20">
        <v>6.2266228628277701E-2</v>
      </c>
      <c r="I16" s="20">
        <v>8.5312439478435906E-2</v>
      </c>
      <c r="J16" s="20">
        <v>5.2301789455152202E-2</v>
      </c>
      <c r="K16" s="20">
        <v>4.74939402330029E-2</v>
      </c>
      <c r="L16" s="20">
        <v>5.7536241498571401E-2</v>
      </c>
      <c r="M16" s="20"/>
      <c r="N16" s="20">
        <v>7.6976258360188704E-2</v>
      </c>
      <c r="O16" s="20">
        <v>6.8549240181476498E-2</v>
      </c>
      <c r="P16" s="20">
        <v>6.0097075481834301E-2</v>
      </c>
      <c r="Q16" s="20">
        <v>5.19802402044185E-2</v>
      </c>
      <c r="R16" s="20"/>
      <c r="S16" s="20">
        <v>0.10349125109808301</v>
      </c>
      <c r="T16" s="20">
        <v>4.5268554886793502E-2</v>
      </c>
      <c r="U16" s="20">
        <v>4.2937462850091902E-2</v>
      </c>
      <c r="V16" s="20">
        <v>7.7217476439949403E-2</v>
      </c>
      <c r="W16" s="20">
        <v>5.7243985495148399E-2</v>
      </c>
      <c r="X16" s="20">
        <v>8.7785932076384604E-2</v>
      </c>
      <c r="Y16" s="20">
        <v>5.8817086579742599E-2</v>
      </c>
      <c r="Z16" s="20">
        <v>2.5778789008928899E-2</v>
      </c>
      <c r="AA16" s="20">
        <v>6.6674769966774003E-2</v>
      </c>
      <c r="AB16" s="20">
        <v>7.0570321373321698E-2</v>
      </c>
      <c r="AC16" s="20">
        <v>3.2220185849147702E-2</v>
      </c>
      <c r="AD16" s="20">
        <v>4.8474415943260497E-2</v>
      </c>
      <c r="AE16" s="20"/>
      <c r="AF16" s="20">
        <v>7.1533602980638697E-2</v>
      </c>
      <c r="AG16" s="20">
        <v>6.6256710090781795E-2</v>
      </c>
      <c r="AH16" s="20">
        <v>7.4514931875680701E-2</v>
      </c>
      <c r="AI16" s="20">
        <v>3.6470201485572298E-2</v>
      </c>
      <c r="AJ16" s="20">
        <v>3.0048041223736E-2</v>
      </c>
      <c r="AK16" s="20"/>
      <c r="AL16" s="20">
        <v>7.2891519419361506E-2</v>
      </c>
      <c r="AM16" s="20">
        <v>6.7797688225804301E-2</v>
      </c>
      <c r="AN16" s="20">
        <v>6.8795699847762196E-2</v>
      </c>
      <c r="AO16" s="20"/>
      <c r="AP16" s="20">
        <v>4.5081189417998303E-2</v>
      </c>
      <c r="AQ16" s="20">
        <v>6.8187426759251005E-2</v>
      </c>
      <c r="AR16" s="20">
        <v>6.3839201114045299E-2</v>
      </c>
      <c r="AS16" s="20">
        <v>9.1021020325566401E-2</v>
      </c>
      <c r="AT16" s="20">
        <v>9.5005898804952402E-2</v>
      </c>
      <c r="AU16" s="20"/>
      <c r="AV16" s="20">
        <v>0</v>
      </c>
      <c r="AW16" s="20">
        <v>5.1909078248613502E-2</v>
      </c>
      <c r="AX16" s="20">
        <v>6.3767392942544701E-2</v>
      </c>
      <c r="AY16" s="20">
        <v>4.4941396070222003E-2</v>
      </c>
      <c r="AZ16" s="20">
        <v>5.8535557228246299E-2</v>
      </c>
      <c r="BA16" s="20">
        <v>9.0469540813187199E-2</v>
      </c>
      <c r="BB16" s="20">
        <v>6.6549698199110704E-2</v>
      </c>
      <c r="BC16" s="20">
        <v>4.1996148579575399E-2</v>
      </c>
      <c r="BD16" s="20">
        <v>5.3766162579255303E-2</v>
      </c>
      <c r="BE16" s="20">
        <v>2.87669531125615E-2</v>
      </c>
      <c r="BF16" s="20">
        <v>9.92029708407213E-2</v>
      </c>
      <c r="BG16" s="20">
        <v>0.102915705654891</v>
      </c>
      <c r="BH16" s="20">
        <v>4.6733442621761601E-2</v>
      </c>
      <c r="BI16" s="20">
        <v>8.0411841168894493E-2</v>
      </c>
      <c r="BJ16" s="20">
        <v>0.137521365539061</v>
      </c>
      <c r="BK16" s="20">
        <v>8.3009949722524304E-2</v>
      </c>
      <c r="BL16" s="20"/>
      <c r="BM16" s="20">
        <v>6.8708830710296001E-2</v>
      </c>
      <c r="BN16" s="20">
        <v>7.2804203927503905E-2</v>
      </c>
      <c r="BO16" s="20">
        <v>5.0405629100584097E-2</v>
      </c>
      <c r="BP16" s="20">
        <v>7.0079835656371797E-2</v>
      </c>
      <c r="BQ16" s="20">
        <v>4.2828516931777298E-2</v>
      </c>
      <c r="BR16" s="20">
        <v>7.1428956624203899E-2</v>
      </c>
      <c r="BS16" s="20"/>
      <c r="BT16" s="20">
        <v>6.3750702325340497E-2</v>
      </c>
      <c r="BU16" s="20">
        <v>6.9537916757553997E-2</v>
      </c>
      <c r="BV16" s="20"/>
      <c r="BW16" s="20">
        <v>6.7885141422890996E-2</v>
      </c>
      <c r="BX16" s="20">
        <v>6.9172831954761593E-2</v>
      </c>
      <c r="BY16" s="20"/>
      <c r="BZ16" s="20">
        <v>6.7363602554810803E-2</v>
      </c>
      <c r="CA16" s="20">
        <v>6.0858795429496002E-2</v>
      </c>
      <c r="CB16" s="20">
        <v>5.1006238495827499E-2</v>
      </c>
      <c r="CC16" s="20"/>
      <c r="CD16" s="20">
        <v>6.9546576833321397E-2</v>
      </c>
      <c r="CE16" s="20">
        <v>3.9885171985739799E-2</v>
      </c>
      <c r="CF16" s="20">
        <v>9.3280855670579504E-2</v>
      </c>
      <c r="CG16" s="20"/>
      <c r="CH16" s="20">
        <v>6.6760729131910501E-2</v>
      </c>
      <c r="CI16" s="20">
        <v>5.4359650561263198E-2</v>
      </c>
      <c r="CJ16" s="20">
        <v>9.0011165900717602E-2</v>
      </c>
      <c r="CK16" s="20"/>
      <c r="CL16" s="20">
        <v>7.1540772787759097E-2</v>
      </c>
      <c r="CM16" s="20">
        <v>5.6183442898003901E-2</v>
      </c>
      <c r="CN16" s="20"/>
      <c r="CO16" s="20">
        <v>4.1981540227916801E-2</v>
      </c>
      <c r="CP16" s="20">
        <v>6.7495860621762604E-2</v>
      </c>
      <c r="CQ16" s="20">
        <v>6.6551033226307704E-2</v>
      </c>
      <c r="CR16" s="20">
        <v>6.6377915398636203E-2</v>
      </c>
    </row>
    <row r="17" spans="2:96" x14ac:dyDescent="0.25">
      <c r="B17" s="18" t="s">
        <v>275</v>
      </c>
      <c r="C17" s="21">
        <v>0.645422107308537</v>
      </c>
      <c r="D17" s="21">
        <v>0.60983399317266096</v>
      </c>
      <c r="E17" s="21">
        <v>0.67944329121232805</v>
      </c>
      <c r="F17" s="21"/>
      <c r="G17" s="21">
        <v>0.65130299695863003</v>
      </c>
      <c r="H17" s="21">
        <v>0.68700350076051997</v>
      </c>
      <c r="I17" s="21">
        <v>0.62827274359137497</v>
      </c>
      <c r="J17" s="21">
        <v>0.670002444378614</v>
      </c>
      <c r="K17" s="21">
        <v>0.66660603269577201</v>
      </c>
      <c r="L17" s="21">
        <v>0.58716471165481998</v>
      </c>
      <c r="M17" s="21"/>
      <c r="N17" s="21">
        <v>0.63546561208421704</v>
      </c>
      <c r="O17" s="21">
        <v>0.63981473819044998</v>
      </c>
      <c r="P17" s="21">
        <v>0.63538239855496603</v>
      </c>
      <c r="Q17" s="21">
        <v>0.67492499789465799</v>
      </c>
      <c r="R17" s="21"/>
      <c r="S17" s="21">
        <v>0.59340656906123201</v>
      </c>
      <c r="T17" s="21">
        <v>0.66100673213289696</v>
      </c>
      <c r="U17" s="21">
        <v>0.68210109101782801</v>
      </c>
      <c r="V17" s="21">
        <v>0.664787882199946</v>
      </c>
      <c r="W17" s="21">
        <v>0.74108233883818797</v>
      </c>
      <c r="X17" s="21">
        <v>0.57373952087420999</v>
      </c>
      <c r="Y17" s="21">
        <v>0.65913571873049803</v>
      </c>
      <c r="Z17" s="21">
        <v>0.73997877767768305</v>
      </c>
      <c r="AA17" s="21">
        <v>0.66335994146657595</v>
      </c>
      <c r="AB17" s="21">
        <v>0.57639932027076102</v>
      </c>
      <c r="AC17" s="21">
        <v>0.62887771197768905</v>
      </c>
      <c r="AD17" s="21">
        <v>0.66350024526770801</v>
      </c>
      <c r="AE17" s="21"/>
      <c r="AF17" s="21">
        <v>0.64020844455535797</v>
      </c>
      <c r="AG17" s="21">
        <v>0.67839198803431899</v>
      </c>
      <c r="AH17" s="21">
        <v>0.57623522047914</v>
      </c>
      <c r="AI17" s="21">
        <v>0.658327857725168</v>
      </c>
      <c r="AJ17" s="21">
        <v>0.65718977954628299</v>
      </c>
      <c r="AK17" s="21"/>
      <c r="AL17" s="21">
        <v>0.64073921697580505</v>
      </c>
      <c r="AM17" s="21">
        <v>0.68469473391958002</v>
      </c>
      <c r="AN17" s="21">
        <v>0.60907882332034902</v>
      </c>
      <c r="AO17" s="21"/>
      <c r="AP17" s="21">
        <v>0.65909410066039698</v>
      </c>
      <c r="AQ17" s="21">
        <v>0.64556742705673598</v>
      </c>
      <c r="AR17" s="21">
        <v>0.66103222606840095</v>
      </c>
      <c r="AS17" s="21">
        <v>0.65888612952588099</v>
      </c>
      <c r="AT17" s="21">
        <v>0.59517790830809303</v>
      </c>
      <c r="AU17" s="21"/>
      <c r="AV17" s="21">
        <v>0.52607147177620095</v>
      </c>
      <c r="AW17" s="21">
        <v>0.70975505279927298</v>
      </c>
      <c r="AX17" s="21">
        <v>0.66018126441677805</v>
      </c>
      <c r="AY17" s="21">
        <v>0.68976397968059999</v>
      </c>
      <c r="AZ17" s="21">
        <v>0.60653983058882799</v>
      </c>
      <c r="BA17" s="21">
        <v>0.56882070155851405</v>
      </c>
      <c r="BB17" s="21">
        <v>0.64850999174901702</v>
      </c>
      <c r="BC17" s="21">
        <v>0.66098936028849298</v>
      </c>
      <c r="BD17" s="21">
        <v>0.64593717614151502</v>
      </c>
      <c r="BE17" s="21">
        <v>0.73225512214940003</v>
      </c>
      <c r="BF17" s="21">
        <v>0.58938454718575595</v>
      </c>
      <c r="BG17" s="21">
        <v>0.60866882121708499</v>
      </c>
      <c r="BH17" s="21">
        <v>0.65831839475981901</v>
      </c>
      <c r="BI17" s="21">
        <v>0.65115804235253205</v>
      </c>
      <c r="BJ17" s="21">
        <v>0.67025412607160895</v>
      </c>
      <c r="BK17" s="21">
        <v>0.72908836939940302</v>
      </c>
      <c r="BL17" s="21"/>
      <c r="BM17" s="21">
        <v>0.658785876617629</v>
      </c>
      <c r="BN17" s="21">
        <v>0.63113139017205799</v>
      </c>
      <c r="BO17" s="21">
        <v>0.68811220229788395</v>
      </c>
      <c r="BP17" s="21">
        <v>0.619048353257175</v>
      </c>
      <c r="BQ17" s="21">
        <v>0.68458130343041901</v>
      </c>
      <c r="BR17" s="21">
        <v>0.58056584921029097</v>
      </c>
      <c r="BS17" s="21"/>
      <c r="BT17" s="21">
        <v>0.65916186278914801</v>
      </c>
      <c r="BU17" s="21">
        <v>0.62144911491593802</v>
      </c>
      <c r="BV17" s="21"/>
      <c r="BW17" s="21">
        <v>0.65133036724745996</v>
      </c>
      <c r="BX17" s="21">
        <v>0.63814205570492399</v>
      </c>
      <c r="BY17" s="21"/>
      <c r="BZ17" s="21">
        <v>0.63769071944186095</v>
      </c>
      <c r="CA17" s="21">
        <v>0.65171116451014299</v>
      </c>
      <c r="CB17" s="21">
        <v>0.69320091807791795</v>
      </c>
      <c r="CC17" s="21"/>
      <c r="CD17" s="21">
        <v>0.63678166152274795</v>
      </c>
      <c r="CE17" s="21">
        <v>0.66392698053335897</v>
      </c>
      <c r="CF17" s="21">
        <v>0.60682094640225204</v>
      </c>
      <c r="CG17" s="21"/>
      <c r="CH17" s="21">
        <v>0.63828394326552096</v>
      </c>
      <c r="CI17" s="21">
        <v>0.66570652559526</v>
      </c>
      <c r="CJ17" s="21">
        <v>0.597487525750791</v>
      </c>
      <c r="CK17" s="21"/>
      <c r="CL17" s="21">
        <v>0.61383265995049296</v>
      </c>
      <c r="CM17" s="21">
        <v>0.680340108548807</v>
      </c>
      <c r="CN17" s="21"/>
      <c r="CO17" s="21">
        <v>0.69090890689235496</v>
      </c>
      <c r="CP17" s="21">
        <v>0.61868737988896105</v>
      </c>
      <c r="CQ17" s="21">
        <v>0.63859266261664904</v>
      </c>
      <c r="CR17" s="21">
        <v>0.69318086231568099</v>
      </c>
    </row>
    <row r="18" spans="2:96" x14ac:dyDescent="0.25">
      <c r="B18" s="16"/>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CR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340</v>
      </c>
      <c r="C9" s="17">
        <v>0.236734217799448</v>
      </c>
      <c r="D9" s="17">
        <v>0.21729761574898801</v>
      </c>
      <c r="E9" s="17">
        <v>0.25587700150692799</v>
      </c>
      <c r="F9" s="17"/>
      <c r="G9" s="17">
        <v>0.39264362204521103</v>
      </c>
      <c r="H9" s="17">
        <v>0.319852065270956</v>
      </c>
      <c r="I9" s="17">
        <v>0.23835604430966001</v>
      </c>
      <c r="J9" s="17">
        <v>0.24673832581791499</v>
      </c>
      <c r="K9" s="17">
        <v>0.15371520737234701</v>
      </c>
      <c r="L9" s="17">
        <v>0.11130272469633901</v>
      </c>
      <c r="M9" s="17"/>
      <c r="N9" s="17">
        <v>0.19430232669000699</v>
      </c>
      <c r="O9" s="17">
        <v>0.18564198377219501</v>
      </c>
      <c r="P9" s="17">
        <v>0.278805047288534</v>
      </c>
      <c r="Q9" s="17">
        <v>0.29430900888456701</v>
      </c>
      <c r="R9" s="17"/>
      <c r="S9" s="17">
        <v>0.31910721912330697</v>
      </c>
      <c r="T9" s="17">
        <v>0.204249285369136</v>
      </c>
      <c r="U9" s="17">
        <v>0.18497537981099799</v>
      </c>
      <c r="V9" s="17">
        <v>0.25060061101848002</v>
      </c>
      <c r="W9" s="17">
        <v>0.25205878969759399</v>
      </c>
      <c r="X9" s="17">
        <v>0.29044752254065997</v>
      </c>
      <c r="Y9" s="17">
        <v>0.201404805812196</v>
      </c>
      <c r="Z9" s="17">
        <v>0.17269654370536899</v>
      </c>
      <c r="AA9" s="17">
        <v>0.237831419024705</v>
      </c>
      <c r="AB9" s="17">
        <v>0.18495765310881701</v>
      </c>
      <c r="AC9" s="17">
        <v>0.220459642969451</v>
      </c>
      <c r="AD9" s="17">
        <v>0.25122639928329199</v>
      </c>
      <c r="AE9" s="17"/>
      <c r="AF9" s="17">
        <v>0.22110715007909601</v>
      </c>
      <c r="AG9" s="17">
        <v>0.25007739064870299</v>
      </c>
      <c r="AH9" s="17">
        <v>0.16735958795134701</v>
      </c>
      <c r="AI9" s="17">
        <v>0.26324965125573402</v>
      </c>
      <c r="AJ9" s="17">
        <v>0.21614947808597801</v>
      </c>
      <c r="AK9" s="17"/>
      <c r="AL9" s="17">
        <v>0.22970849603208099</v>
      </c>
      <c r="AM9" s="17">
        <v>0.26604950871959698</v>
      </c>
      <c r="AN9" s="17">
        <v>0.21347024477000401</v>
      </c>
      <c r="AO9" s="17"/>
      <c r="AP9" s="17">
        <v>0.23633759765587101</v>
      </c>
      <c r="AQ9" s="17">
        <v>0.22608717131295</v>
      </c>
      <c r="AR9" s="17">
        <v>0.25749596570746802</v>
      </c>
      <c r="AS9" s="17">
        <v>0.237962866527896</v>
      </c>
      <c r="AT9" s="17">
        <v>0.24318027176710399</v>
      </c>
      <c r="AU9" s="17"/>
      <c r="AV9" s="17">
        <v>0</v>
      </c>
      <c r="AW9" s="17">
        <v>0.35754439842875002</v>
      </c>
      <c r="AX9" s="17">
        <v>0.243079540158845</v>
      </c>
      <c r="AY9" s="17">
        <v>0.268274771233668</v>
      </c>
      <c r="AZ9" s="17">
        <v>0.26233543520796898</v>
      </c>
      <c r="BA9" s="17">
        <v>0.198056376600346</v>
      </c>
      <c r="BB9" s="17">
        <v>0.25370731919485301</v>
      </c>
      <c r="BC9" s="17">
        <v>0.26057621979352402</v>
      </c>
      <c r="BD9" s="17">
        <v>0.204809623091744</v>
      </c>
      <c r="BE9" s="17">
        <v>0.25747993307822498</v>
      </c>
      <c r="BF9" s="17">
        <v>0.24618771879297</v>
      </c>
      <c r="BG9" s="17">
        <v>0.1602975444234</v>
      </c>
      <c r="BH9" s="17">
        <v>0.16624598105201799</v>
      </c>
      <c r="BI9" s="17">
        <v>6.54698515164059E-2</v>
      </c>
      <c r="BJ9" s="17">
        <v>0.25347740413804398</v>
      </c>
      <c r="BK9" s="17">
        <v>0.31812284037303301</v>
      </c>
      <c r="BL9" s="17"/>
      <c r="BM9" s="17">
        <v>0.34435502599704598</v>
      </c>
      <c r="BN9" s="17">
        <v>0.208918142203534</v>
      </c>
      <c r="BO9" s="17">
        <v>0.25015454459395198</v>
      </c>
      <c r="BP9" s="17">
        <v>0.204344471192063</v>
      </c>
      <c r="BQ9" s="17">
        <v>0.13943307969441199</v>
      </c>
      <c r="BR9" s="17">
        <v>0.207504453363893</v>
      </c>
      <c r="BS9" s="17"/>
      <c r="BT9" s="17">
        <v>0.25694010137345102</v>
      </c>
      <c r="BU9" s="17">
        <v>0.20694796522386499</v>
      </c>
      <c r="BV9" s="17"/>
      <c r="BW9" s="17">
        <v>0.26242240457108301</v>
      </c>
      <c r="BX9" s="17">
        <v>0.189548304038444</v>
      </c>
      <c r="BY9" s="17"/>
      <c r="BZ9" s="17">
        <v>0.219489338629067</v>
      </c>
      <c r="CA9" s="17">
        <v>0.273677998831997</v>
      </c>
      <c r="CB9" s="17">
        <v>0.37599518294919598</v>
      </c>
      <c r="CC9" s="17"/>
      <c r="CD9" s="17">
        <v>0.19366922830487099</v>
      </c>
      <c r="CE9" s="17">
        <v>0.39027493047072098</v>
      </c>
      <c r="CF9" s="17">
        <v>0.29268027359923299</v>
      </c>
      <c r="CG9" s="17"/>
      <c r="CH9" s="17">
        <v>0.19897996266019599</v>
      </c>
      <c r="CI9" s="17">
        <v>0.39457915799508397</v>
      </c>
      <c r="CJ9" s="17">
        <v>0.22321790957721099</v>
      </c>
      <c r="CK9" s="17"/>
      <c r="CL9" s="17">
        <v>0.20923037752913001</v>
      </c>
      <c r="CM9" s="17">
        <v>0.26447133753162599</v>
      </c>
      <c r="CN9" s="17"/>
      <c r="CO9" s="17">
        <v>0.30343225629473197</v>
      </c>
      <c r="CP9" s="17">
        <v>0.17091933469251699</v>
      </c>
      <c r="CQ9" s="17">
        <v>0.24248997868729699</v>
      </c>
      <c r="CR9" s="17">
        <v>0.32704074937605798</v>
      </c>
    </row>
    <row r="10" spans="2:96" x14ac:dyDescent="0.25">
      <c r="B10" s="18" t="s">
        <v>341</v>
      </c>
      <c r="C10" s="17">
        <v>0.33099099612939697</v>
      </c>
      <c r="D10" s="17">
        <v>0.33076883447487698</v>
      </c>
      <c r="E10" s="17">
        <v>0.33091770550919702</v>
      </c>
      <c r="F10" s="17"/>
      <c r="G10" s="17">
        <v>0.36147152003023297</v>
      </c>
      <c r="H10" s="17">
        <v>0.40510924460032899</v>
      </c>
      <c r="I10" s="17">
        <v>0.398183494277494</v>
      </c>
      <c r="J10" s="17">
        <v>0.31012033632302499</v>
      </c>
      <c r="K10" s="17">
        <v>0.32425309455936602</v>
      </c>
      <c r="L10" s="17">
        <v>0.216993199692122</v>
      </c>
      <c r="M10" s="17"/>
      <c r="N10" s="17">
        <v>0.34589471992579601</v>
      </c>
      <c r="O10" s="17">
        <v>0.35213335690013198</v>
      </c>
      <c r="P10" s="17">
        <v>0.30586099636418801</v>
      </c>
      <c r="Q10" s="17">
        <v>0.318613292207932</v>
      </c>
      <c r="R10" s="17"/>
      <c r="S10" s="17">
        <v>0.31629424794637701</v>
      </c>
      <c r="T10" s="17">
        <v>0.337334262049787</v>
      </c>
      <c r="U10" s="17">
        <v>0.34429894704167002</v>
      </c>
      <c r="V10" s="17">
        <v>0.33939670117438803</v>
      </c>
      <c r="W10" s="17">
        <v>0.27347525336870099</v>
      </c>
      <c r="X10" s="17">
        <v>0.30104484372786</v>
      </c>
      <c r="Y10" s="17">
        <v>0.32259402981148999</v>
      </c>
      <c r="Z10" s="17">
        <v>0.399693067758846</v>
      </c>
      <c r="AA10" s="17">
        <v>0.37506954770148798</v>
      </c>
      <c r="AB10" s="17">
        <v>0.35141782929376902</v>
      </c>
      <c r="AC10" s="17">
        <v>0.30916801888004097</v>
      </c>
      <c r="AD10" s="17">
        <v>0.27943106814449198</v>
      </c>
      <c r="AE10" s="17"/>
      <c r="AF10" s="17">
        <v>0.29772964182982598</v>
      </c>
      <c r="AG10" s="17">
        <v>0.37562944595808501</v>
      </c>
      <c r="AH10" s="17">
        <v>0.334524339834254</v>
      </c>
      <c r="AI10" s="17">
        <v>0.32773218892065697</v>
      </c>
      <c r="AJ10" s="17">
        <v>0.32349798218337</v>
      </c>
      <c r="AK10" s="17"/>
      <c r="AL10" s="17">
        <v>0.311341336880196</v>
      </c>
      <c r="AM10" s="17">
        <v>0.36910376177160198</v>
      </c>
      <c r="AN10" s="17">
        <v>0.31396154296471102</v>
      </c>
      <c r="AO10" s="17"/>
      <c r="AP10" s="17">
        <v>0.34999469285260099</v>
      </c>
      <c r="AQ10" s="17">
        <v>0.33217943327416</v>
      </c>
      <c r="AR10" s="17">
        <v>0.318796939288158</v>
      </c>
      <c r="AS10" s="17">
        <v>0.39048457342061299</v>
      </c>
      <c r="AT10" s="17">
        <v>0.20416192179086401</v>
      </c>
      <c r="AU10" s="17"/>
      <c r="AV10" s="17">
        <v>0.665231313676235</v>
      </c>
      <c r="AW10" s="17">
        <v>0.37055996915588602</v>
      </c>
      <c r="AX10" s="17">
        <v>0.33979671421996199</v>
      </c>
      <c r="AY10" s="17">
        <v>0.29242907692564901</v>
      </c>
      <c r="AZ10" s="17">
        <v>0.31796315855406099</v>
      </c>
      <c r="BA10" s="17">
        <v>0.33967481497240898</v>
      </c>
      <c r="BB10" s="17">
        <v>0.361685740476963</v>
      </c>
      <c r="BC10" s="17">
        <v>0.27292626305439299</v>
      </c>
      <c r="BD10" s="17">
        <v>0.367723905243107</v>
      </c>
      <c r="BE10" s="17">
        <v>0.31421808938210699</v>
      </c>
      <c r="BF10" s="17">
        <v>0.32595815429849601</v>
      </c>
      <c r="BG10" s="17">
        <v>0.35200133159101399</v>
      </c>
      <c r="BH10" s="17">
        <v>0.36618122324338598</v>
      </c>
      <c r="BI10" s="17">
        <v>0.41001074929597497</v>
      </c>
      <c r="BJ10" s="17">
        <v>0.39576014081966199</v>
      </c>
      <c r="BK10" s="17">
        <v>0.22640737458662699</v>
      </c>
      <c r="BL10" s="17"/>
      <c r="BM10" s="17">
        <v>0.33902088093147797</v>
      </c>
      <c r="BN10" s="17">
        <v>0.34411699919145</v>
      </c>
      <c r="BO10" s="17">
        <v>0.315587646991971</v>
      </c>
      <c r="BP10" s="17">
        <v>0.30597493275515097</v>
      </c>
      <c r="BQ10" s="17">
        <v>0.32646740404789498</v>
      </c>
      <c r="BR10" s="17">
        <v>0.36539828548338299</v>
      </c>
      <c r="BS10" s="17"/>
      <c r="BT10" s="17">
        <v>0.32433138207970003</v>
      </c>
      <c r="BU10" s="17">
        <v>0.34345619443522502</v>
      </c>
      <c r="BV10" s="17"/>
      <c r="BW10" s="17">
        <v>0.363837659494818</v>
      </c>
      <c r="BX10" s="17">
        <v>0.29573408562943598</v>
      </c>
      <c r="BY10" s="17"/>
      <c r="BZ10" s="17">
        <v>0.33285807201733802</v>
      </c>
      <c r="CA10" s="17">
        <v>0.33026653111472498</v>
      </c>
      <c r="CB10" s="17">
        <v>0.25911671969015398</v>
      </c>
      <c r="CC10" s="17"/>
      <c r="CD10" s="17">
        <v>0.325470094811324</v>
      </c>
      <c r="CE10" s="17">
        <v>0.33513066398812402</v>
      </c>
      <c r="CF10" s="17">
        <v>0.35161734486129997</v>
      </c>
      <c r="CG10" s="17"/>
      <c r="CH10" s="17">
        <v>0.32218567395761899</v>
      </c>
      <c r="CI10" s="17">
        <v>0.36683913395405399</v>
      </c>
      <c r="CJ10" s="17">
        <v>0.39349488024266999</v>
      </c>
      <c r="CK10" s="17"/>
      <c r="CL10" s="17">
        <v>0.30345833828873803</v>
      </c>
      <c r="CM10" s="17">
        <v>0.36332457110001198</v>
      </c>
      <c r="CN10" s="17"/>
      <c r="CO10" s="17">
        <v>0.27813595764103699</v>
      </c>
      <c r="CP10" s="17">
        <v>0.318759959547115</v>
      </c>
      <c r="CQ10" s="17">
        <v>0.33458212794736802</v>
      </c>
      <c r="CR10" s="17">
        <v>0.36667020349750501</v>
      </c>
    </row>
    <row r="11" spans="2:96" ht="30" x14ac:dyDescent="0.25">
      <c r="B11" s="18" t="s">
        <v>342</v>
      </c>
      <c r="C11" s="17">
        <v>0.26869820873863598</v>
      </c>
      <c r="D11" s="17">
        <v>0.276749137715182</v>
      </c>
      <c r="E11" s="17">
        <v>0.26119965853948901</v>
      </c>
      <c r="F11" s="17"/>
      <c r="G11" s="17">
        <v>0.19032436821072901</v>
      </c>
      <c r="H11" s="17">
        <v>0.180963003109337</v>
      </c>
      <c r="I11" s="17">
        <v>0.23336169634501</v>
      </c>
      <c r="J11" s="17">
        <v>0.27474410896453</v>
      </c>
      <c r="K11" s="17">
        <v>0.29395794393624097</v>
      </c>
      <c r="L11" s="17">
        <v>0.39944708601986501</v>
      </c>
      <c r="M11" s="17"/>
      <c r="N11" s="17">
        <v>0.249033881785612</v>
      </c>
      <c r="O11" s="17">
        <v>0.29257640681642899</v>
      </c>
      <c r="P11" s="17">
        <v>0.290503214380127</v>
      </c>
      <c r="Q11" s="17">
        <v>0.24682000053696401</v>
      </c>
      <c r="R11" s="17"/>
      <c r="S11" s="17">
        <v>0.216577491603231</v>
      </c>
      <c r="T11" s="17">
        <v>0.28069345441461602</v>
      </c>
      <c r="U11" s="17">
        <v>0.30597128541159202</v>
      </c>
      <c r="V11" s="17">
        <v>0.29680641101025301</v>
      </c>
      <c r="W11" s="17">
        <v>0.339298415124066</v>
      </c>
      <c r="X11" s="17">
        <v>0.24066531837688801</v>
      </c>
      <c r="Y11" s="17">
        <v>0.28155294900179001</v>
      </c>
      <c r="Z11" s="17">
        <v>0.26434829361365503</v>
      </c>
      <c r="AA11" s="17">
        <v>0.232164831646061</v>
      </c>
      <c r="AB11" s="17">
        <v>0.27395242764449401</v>
      </c>
      <c r="AC11" s="17">
        <v>0.24453257880148799</v>
      </c>
      <c r="AD11" s="17">
        <v>0.326064102165187</v>
      </c>
      <c r="AE11" s="17"/>
      <c r="AF11" s="17">
        <v>0.28102370501148999</v>
      </c>
      <c r="AG11" s="17">
        <v>0.254284920314159</v>
      </c>
      <c r="AH11" s="17">
        <v>0.28074484556393597</v>
      </c>
      <c r="AI11" s="17">
        <v>0.188451695023865</v>
      </c>
      <c r="AJ11" s="17">
        <v>0.29825408406450199</v>
      </c>
      <c r="AK11" s="17"/>
      <c r="AL11" s="17">
        <v>0.26009156091789998</v>
      </c>
      <c r="AM11" s="17">
        <v>0.23596485373584999</v>
      </c>
      <c r="AN11" s="17">
        <v>0.30143677248350198</v>
      </c>
      <c r="AO11" s="17"/>
      <c r="AP11" s="17">
        <v>0.244378689668413</v>
      </c>
      <c r="AQ11" s="17">
        <v>0.27756016084058999</v>
      </c>
      <c r="AR11" s="17">
        <v>0.265686932059779</v>
      </c>
      <c r="AS11" s="17">
        <v>0.216369096276846</v>
      </c>
      <c r="AT11" s="17">
        <v>0.37092029083315098</v>
      </c>
      <c r="AU11" s="17"/>
      <c r="AV11" s="17">
        <v>0.15759437761936301</v>
      </c>
      <c r="AW11" s="17">
        <v>0.17362514213651301</v>
      </c>
      <c r="AX11" s="17">
        <v>0.25968536791401797</v>
      </c>
      <c r="AY11" s="17">
        <v>0.275520632871805</v>
      </c>
      <c r="AZ11" s="17">
        <v>0.25215415752336301</v>
      </c>
      <c r="BA11" s="17">
        <v>0.297413799782629</v>
      </c>
      <c r="BB11" s="17">
        <v>0.240283183647513</v>
      </c>
      <c r="BC11" s="17">
        <v>0.31355735125522499</v>
      </c>
      <c r="BD11" s="17">
        <v>0.28008499518369601</v>
      </c>
      <c r="BE11" s="17">
        <v>0.30505368936973598</v>
      </c>
      <c r="BF11" s="17">
        <v>0.22176992002590701</v>
      </c>
      <c r="BG11" s="17">
        <v>0.30400659251829598</v>
      </c>
      <c r="BH11" s="17">
        <v>0.27036478342848502</v>
      </c>
      <c r="BI11" s="17">
        <v>0.32778863876372299</v>
      </c>
      <c r="BJ11" s="17">
        <v>0.15576825713114301</v>
      </c>
      <c r="BK11" s="17">
        <v>0.19098430385074999</v>
      </c>
      <c r="BL11" s="17"/>
      <c r="BM11" s="17">
        <v>0.213408696296504</v>
      </c>
      <c r="BN11" s="17">
        <v>0.28205020815496601</v>
      </c>
      <c r="BO11" s="17">
        <v>0.29332029975511897</v>
      </c>
      <c r="BP11" s="17">
        <v>0.27684965594532202</v>
      </c>
      <c r="BQ11" s="17">
        <v>0.315900497872314</v>
      </c>
      <c r="BR11" s="17">
        <v>0.24442435218761399</v>
      </c>
      <c r="BS11" s="17"/>
      <c r="BT11" s="17">
        <v>0.26004435520562502</v>
      </c>
      <c r="BU11" s="17">
        <v>0.27468878824283199</v>
      </c>
      <c r="BV11" s="17"/>
      <c r="BW11" s="17">
        <v>0.22865935277813201</v>
      </c>
      <c r="BX11" s="17">
        <v>0.31008710464504402</v>
      </c>
      <c r="BY11" s="17"/>
      <c r="BZ11" s="17">
        <v>0.27117465930531198</v>
      </c>
      <c r="CA11" s="17">
        <v>0.26265272205357099</v>
      </c>
      <c r="CB11" s="17">
        <v>0.28568607800428403</v>
      </c>
      <c r="CC11" s="17"/>
      <c r="CD11" s="17">
        <v>0.28517290453369898</v>
      </c>
      <c r="CE11" s="17">
        <v>0.21286151762165501</v>
      </c>
      <c r="CF11" s="17">
        <v>0.25070757794841902</v>
      </c>
      <c r="CG11" s="17"/>
      <c r="CH11" s="17">
        <v>0.285853841222241</v>
      </c>
      <c r="CI11" s="17">
        <v>0.17128079088227099</v>
      </c>
      <c r="CJ11" s="17">
        <v>0.270099260569933</v>
      </c>
      <c r="CK11" s="17"/>
      <c r="CL11" s="17">
        <v>0.28705563029875603</v>
      </c>
      <c r="CM11" s="17">
        <v>0.24683229870200299</v>
      </c>
      <c r="CN11" s="17"/>
      <c r="CO11" s="17">
        <v>0.23183578327566901</v>
      </c>
      <c r="CP11" s="17">
        <v>0.29677598192773902</v>
      </c>
      <c r="CQ11" s="17">
        <v>0.27636640187115102</v>
      </c>
      <c r="CR11" s="17">
        <v>0.21360182608262501</v>
      </c>
    </row>
    <row r="12" spans="2:96" x14ac:dyDescent="0.25">
      <c r="B12" s="18" t="s">
        <v>343</v>
      </c>
      <c r="C12" s="17">
        <v>9.1061101729705302E-2</v>
      </c>
      <c r="D12" s="17">
        <v>0.100819422029472</v>
      </c>
      <c r="E12" s="17">
        <v>8.1997264961908095E-2</v>
      </c>
      <c r="F12" s="17"/>
      <c r="G12" s="17">
        <v>3.9759342178624001E-2</v>
      </c>
      <c r="H12" s="17">
        <v>6.1805219226188403E-2</v>
      </c>
      <c r="I12" s="17">
        <v>6.8632290408933302E-2</v>
      </c>
      <c r="J12" s="17">
        <v>8.8488003835438395E-2</v>
      </c>
      <c r="K12" s="17">
        <v>0.113179682171849</v>
      </c>
      <c r="L12" s="17">
        <v>0.154618341527027</v>
      </c>
      <c r="M12" s="17"/>
      <c r="N12" s="17">
        <v>0.123492083342071</v>
      </c>
      <c r="O12" s="17">
        <v>9.2099028253431095E-2</v>
      </c>
      <c r="P12" s="17">
        <v>7.4522727143590595E-2</v>
      </c>
      <c r="Q12" s="17">
        <v>7.0512573673951001E-2</v>
      </c>
      <c r="R12" s="17"/>
      <c r="S12" s="17">
        <v>7.8037294739232599E-2</v>
      </c>
      <c r="T12" s="17">
        <v>8.8399440665185999E-2</v>
      </c>
      <c r="U12" s="17">
        <v>8.8102970792989899E-2</v>
      </c>
      <c r="V12" s="17">
        <v>3.7316281427379402E-2</v>
      </c>
      <c r="W12" s="17">
        <v>6.0614479556229797E-2</v>
      </c>
      <c r="X12" s="17">
        <v>0.123701232371685</v>
      </c>
      <c r="Y12" s="17">
        <v>0.11336762771443901</v>
      </c>
      <c r="Z12" s="17">
        <v>7.0123143560177903E-2</v>
      </c>
      <c r="AA12" s="17">
        <v>0.10003478769657501</v>
      </c>
      <c r="AB12" s="17">
        <v>0.131921279264574</v>
      </c>
      <c r="AC12" s="17">
        <v>0.1201318769535</v>
      </c>
      <c r="AD12" s="17">
        <v>6.9547320311590902E-2</v>
      </c>
      <c r="AE12" s="17"/>
      <c r="AF12" s="17">
        <v>9.6232855904658396E-2</v>
      </c>
      <c r="AG12" s="17">
        <v>7.8645839742439203E-2</v>
      </c>
      <c r="AH12" s="17">
        <v>0.106120004570902</v>
      </c>
      <c r="AI12" s="17">
        <v>0.14881312398545901</v>
      </c>
      <c r="AJ12" s="17">
        <v>9.4962950318315101E-2</v>
      </c>
      <c r="AK12" s="17"/>
      <c r="AL12" s="17">
        <v>0.101023417359295</v>
      </c>
      <c r="AM12" s="17">
        <v>8.3317690180142706E-2</v>
      </c>
      <c r="AN12" s="17">
        <v>8.4405041427336305E-2</v>
      </c>
      <c r="AO12" s="17"/>
      <c r="AP12" s="17">
        <v>0.10380376264263</v>
      </c>
      <c r="AQ12" s="17">
        <v>9.6096526631404999E-2</v>
      </c>
      <c r="AR12" s="17">
        <v>8.5155221414111401E-2</v>
      </c>
      <c r="AS12" s="17">
        <v>8.81277418691052E-2</v>
      </c>
      <c r="AT12" s="17">
        <v>6.2213885701137103E-2</v>
      </c>
      <c r="AU12" s="17"/>
      <c r="AV12" s="17">
        <v>0</v>
      </c>
      <c r="AW12" s="17">
        <v>1.12315785666595E-2</v>
      </c>
      <c r="AX12" s="17">
        <v>8.3617784429588504E-2</v>
      </c>
      <c r="AY12" s="17">
        <v>9.5744629911903106E-2</v>
      </c>
      <c r="AZ12" s="17">
        <v>9.4599418247862305E-2</v>
      </c>
      <c r="BA12" s="17">
        <v>9.1379101469543103E-2</v>
      </c>
      <c r="BB12" s="17">
        <v>5.3378329837611302E-2</v>
      </c>
      <c r="BC12" s="17">
        <v>0.116459715898975</v>
      </c>
      <c r="BD12" s="17">
        <v>9.3379043388884003E-2</v>
      </c>
      <c r="BE12" s="17">
        <v>7.7875761387467199E-2</v>
      </c>
      <c r="BF12" s="17">
        <v>0.13925274888325301</v>
      </c>
      <c r="BG12" s="17">
        <v>9.5404580527798905E-2</v>
      </c>
      <c r="BH12" s="17">
        <v>9.8144782651385098E-2</v>
      </c>
      <c r="BI12" s="17">
        <v>0.104223563751433</v>
      </c>
      <c r="BJ12" s="17">
        <v>0.135606296268098</v>
      </c>
      <c r="BK12" s="17">
        <v>0.14805688074665099</v>
      </c>
      <c r="BL12" s="17"/>
      <c r="BM12" s="17">
        <v>6.6538121947276305E-2</v>
      </c>
      <c r="BN12" s="17">
        <v>8.0623194788601499E-2</v>
      </c>
      <c r="BO12" s="17">
        <v>6.9686399349389597E-2</v>
      </c>
      <c r="BP12" s="17">
        <v>0.129509565157053</v>
      </c>
      <c r="BQ12" s="17">
        <v>0.13823089032816099</v>
      </c>
      <c r="BR12" s="17">
        <v>7.6366223443454603E-2</v>
      </c>
      <c r="BS12" s="17"/>
      <c r="BT12" s="17">
        <v>9.1300406040954907E-2</v>
      </c>
      <c r="BU12" s="17">
        <v>9.2122088990027606E-2</v>
      </c>
      <c r="BV12" s="17"/>
      <c r="BW12" s="17">
        <v>9.2792121206956596E-2</v>
      </c>
      <c r="BX12" s="17">
        <v>0.108401707473834</v>
      </c>
      <c r="BY12" s="17"/>
      <c r="BZ12" s="17">
        <v>0.100029441796993</v>
      </c>
      <c r="CA12" s="17">
        <v>6.2822299533880702E-2</v>
      </c>
      <c r="CB12" s="17">
        <v>4.44242757047714E-2</v>
      </c>
      <c r="CC12" s="17"/>
      <c r="CD12" s="17">
        <v>0.11260652058899499</v>
      </c>
      <c r="CE12" s="17">
        <v>2.4198390336175799E-2</v>
      </c>
      <c r="CF12" s="17">
        <v>6.8749005691425003E-2</v>
      </c>
      <c r="CG12" s="17"/>
      <c r="CH12" s="17">
        <v>0.109622770404111</v>
      </c>
      <c r="CI12" s="17">
        <v>1.6956791376401398E-2</v>
      </c>
      <c r="CJ12" s="17">
        <v>7.4126222550283699E-2</v>
      </c>
      <c r="CK12" s="17"/>
      <c r="CL12" s="17">
        <v>0.12069310276161301</v>
      </c>
      <c r="CM12" s="17">
        <v>6.0126676425665097E-2</v>
      </c>
      <c r="CN12" s="17"/>
      <c r="CO12" s="17">
        <v>6.3787055159954295E-2</v>
      </c>
      <c r="CP12" s="17">
        <v>0.13130738098325401</v>
      </c>
      <c r="CQ12" s="17">
        <v>8.0101610269492501E-2</v>
      </c>
      <c r="CR12" s="17">
        <v>4.5341738329532602E-2</v>
      </c>
    </row>
    <row r="13" spans="2:96" x14ac:dyDescent="0.25">
      <c r="B13" s="18" t="s">
        <v>344</v>
      </c>
      <c r="C13" s="17">
        <v>5.6353889421738003E-2</v>
      </c>
      <c r="D13" s="17">
        <v>6.4221030827595005E-2</v>
      </c>
      <c r="E13" s="17">
        <v>4.89547168449046E-2</v>
      </c>
      <c r="F13" s="17"/>
      <c r="G13" s="17">
        <v>5.1534095927408697E-3</v>
      </c>
      <c r="H13" s="17">
        <v>6.6287669767513902E-3</v>
      </c>
      <c r="I13" s="17">
        <v>4.2071809213101503E-2</v>
      </c>
      <c r="J13" s="17">
        <v>6.5001792336597405E-2</v>
      </c>
      <c r="K13" s="17">
        <v>0.100825628728405</v>
      </c>
      <c r="L13" s="17">
        <v>0.105750932213645</v>
      </c>
      <c r="M13" s="17"/>
      <c r="N13" s="17">
        <v>8.1150961546446104E-2</v>
      </c>
      <c r="O13" s="17">
        <v>5.9219239862728798E-2</v>
      </c>
      <c r="P13" s="17">
        <v>3.4200926068719502E-2</v>
      </c>
      <c r="Q13" s="17">
        <v>4.4788506364717602E-2</v>
      </c>
      <c r="R13" s="17"/>
      <c r="S13" s="17">
        <v>5.8517082953040901E-2</v>
      </c>
      <c r="T13" s="17">
        <v>8.5070969554053494E-2</v>
      </c>
      <c r="U13" s="17">
        <v>5.8845957461015203E-2</v>
      </c>
      <c r="V13" s="17">
        <v>6.4561105299678206E-2</v>
      </c>
      <c r="W13" s="17">
        <v>7.45530622534092E-2</v>
      </c>
      <c r="X13" s="17">
        <v>2.91723545508027E-2</v>
      </c>
      <c r="Y13" s="17">
        <v>6.31732048493166E-2</v>
      </c>
      <c r="Z13" s="17">
        <v>8.13734704520752E-2</v>
      </c>
      <c r="AA13" s="17">
        <v>3.4340753979976199E-2</v>
      </c>
      <c r="AB13" s="17">
        <v>3.2033975150529699E-2</v>
      </c>
      <c r="AC13" s="17">
        <v>6.4870248239580097E-2</v>
      </c>
      <c r="AD13" s="17">
        <v>1.7480279002763499E-2</v>
      </c>
      <c r="AE13" s="17"/>
      <c r="AF13" s="17">
        <v>8.8890794148072105E-2</v>
      </c>
      <c r="AG13" s="17">
        <v>3.4544545173385899E-2</v>
      </c>
      <c r="AH13" s="17">
        <v>0.100932301478436</v>
      </c>
      <c r="AI13" s="17">
        <v>7.1753340814286304E-2</v>
      </c>
      <c r="AJ13" s="17">
        <v>2.3540066096676599E-2</v>
      </c>
      <c r="AK13" s="17"/>
      <c r="AL13" s="17">
        <v>9.0279295781744998E-2</v>
      </c>
      <c r="AM13" s="17">
        <v>3.6443568649799203E-2</v>
      </c>
      <c r="AN13" s="17">
        <v>7.2118704390821603E-2</v>
      </c>
      <c r="AO13" s="17"/>
      <c r="AP13" s="17">
        <v>4.6774829906709302E-2</v>
      </c>
      <c r="AQ13" s="17">
        <v>5.5971384368093298E-2</v>
      </c>
      <c r="AR13" s="17">
        <v>5.0898259222263098E-2</v>
      </c>
      <c r="AS13" s="17">
        <v>6.7055721905539906E-2</v>
      </c>
      <c r="AT13" s="17">
        <v>0.119523629907745</v>
      </c>
      <c r="AU13" s="17"/>
      <c r="AV13" s="17">
        <v>0</v>
      </c>
      <c r="AW13" s="17">
        <v>5.9840793938973999E-2</v>
      </c>
      <c r="AX13" s="17">
        <v>3.9598262589752499E-2</v>
      </c>
      <c r="AY13" s="17">
        <v>5.1063445277006903E-2</v>
      </c>
      <c r="AZ13" s="17">
        <v>5.4349652930990699E-2</v>
      </c>
      <c r="BA13" s="17">
        <v>6.3131326867656795E-2</v>
      </c>
      <c r="BB13" s="17">
        <v>6.4872245919641899E-2</v>
      </c>
      <c r="BC13" s="17">
        <v>3.0056241018688801E-2</v>
      </c>
      <c r="BD13" s="17">
        <v>4.7217699736138603E-2</v>
      </c>
      <c r="BE13" s="17">
        <v>4.5372526782464402E-2</v>
      </c>
      <c r="BF13" s="17">
        <v>6.0327856972472803E-2</v>
      </c>
      <c r="BG13" s="17">
        <v>6.38774713037078E-2</v>
      </c>
      <c r="BH13" s="17">
        <v>9.9063229624726301E-2</v>
      </c>
      <c r="BI13" s="17">
        <v>9.2507196672463404E-2</v>
      </c>
      <c r="BJ13" s="17">
        <v>3.5988883537729201E-2</v>
      </c>
      <c r="BK13" s="17">
        <v>0.116428600442939</v>
      </c>
      <c r="BL13" s="17"/>
      <c r="BM13" s="17">
        <v>2.1510880866417E-2</v>
      </c>
      <c r="BN13" s="17">
        <v>6.4365205038519197E-2</v>
      </c>
      <c r="BO13" s="17">
        <v>5.6582764643758499E-2</v>
      </c>
      <c r="BP13" s="17">
        <v>7.2288569466141303E-2</v>
      </c>
      <c r="BQ13" s="17">
        <v>7.0227570607206996E-2</v>
      </c>
      <c r="BR13" s="17">
        <v>7.2348037933319301E-2</v>
      </c>
      <c r="BS13" s="17"/>
      <c r="BT13" s="17">
        <v>5.5268260458727098E-2</v>
      </c>
      <c r="BU13" s="17">
        <v>5.99691084250377E-2</v>
      </c>
      <c r="BV13" s="17"/>
      <c r="BW13" s="17">
        <v>4.3551252557359303E-2</v>
      </c>
      <c r="BX13" s="17">
        <v>8.2794644670135795E-2</v>
      </c>
      <c r="BY13" s="17"/>
      <c r="BZ13" s="17">
        <v>6.1364571480255301E-2</v>
      </c>
      <c r="CA13" s="17">
        <v>4.5468904442876101E-2</v>
      </c>
      <c r="CB13" s="17">
        <v>2.3133015688227E-2</v>
      </c>
      <c r="CC13" s="17"/>
      <c r="CD13" s="17">
        <v>6.9511476877178402E-2</v>
      </c>
      <c r="CE13" s="17">
        <v>9.1619350488793896E-3</v>
      </c>
      <c r="CF13" s="17">
        <v>2.7228176257504299E-2</v>
      </c>
      <c r="CG13" s="17"/>
      <c r="CH13" s="17">
        <v>6.8267052054998598E-2</v>
      </c>
      <c r="CI13" s="17">
        <v>2.0982872132417001E-2</v>
      </c>
      <c r="CJ13" s="17">
        <v>2.4487855284491499E-2</v>
      </c>
      <c r="CK13" s="17"/>
      <c r="CL13" s="17">
        <v>7.3942460973584395E-2</v>
      </c>
      <c r="CM13" s="17">
        <v>3.9227494780224997E-2</v>
      </c>
      <c r="CN13" s="17"/>
      <c r="CO13" s="17">
        <v>0.113343305628382</v>
      </c>
      <c r="CP13" s="17">
        <v>7.4848441183432105E-2</v>
      </c>
      <c r="CQ13" s="17">
        <v>4.4171008499686103E-2</v>
      </c>
      <c r="CR13" s="17">
        <v>2.3860606138928198E-2</v>
      </c>
    </row>
    <row r="14" spans="2:96" x14ac:dyDescent="0.25">
      <c r="B14" s="18" t="s">
        <v>152</v>
      </c>
      <c r="C14" s="17">
        <v>1.6161586181076201E-2</v>
      </c>
      <c r="D14" s="17">
        <v>1.01439592038867E-2</v>
      </c>
      <c r="E14" s="17">
        <v>2.10536526375723E-2</v>
      </c>
      <c r="F14" s="17"/>
      <c r="G14" s="17">
        <v>1.06477379424615E-2</v>
      </c>
      <c r="H14" s="17">
        <v>2.56417008164385E-2</v>
      </c>
      <c r="I14" s="17">
        <v>1.9394665445801301E-2</v>
      </c>
      <c r="J14" s="17">
        <v>1.49074327224933E-2</v>
      </c>
      <c r="K14" s="17">
        <v>1.4068443231792601E-2</v>
      </c>
      <c r="L14" s="17">
        <v>1.1887715851003001E-2</v>
      </c>
      <c r="M14" s="17"/>
      <c r="N14" s="17">
        <v>6.1260267100672399E-3</v>
      </c>
      <c r="O14" s="17">
        <v>1.8329984395083699E-2</v>
      </c>
      <c r="P14" s="17">
        <v>1.6107088754840199E-2</v>
      </c>
      <c r="Q14" s="17">
        <v>2.49566183318688E-2</v>
      </c>
      <c r="R14" s="17"/>
      <c r="S14" s="17">
        <v>1.14666636348112E-2</v>
      </c>
      <c r="T14" s="17">
        <v>4.2525879472207198E-3</v>
      </c>
      <c r="U14" s="17">
        <v>1.7805459481734402E-2</v>
      </c>
      <c r="V14" s="17">
        <v>1.1318890069821799E-2</v>
      </c>
      <c r="W14" s="17">
        <v>0</v>
      </c>
      <c r="X14" s="17">
        <v>1.4968728432104599E-2</v>
      </c>
      <c r="Y14" s="17">
        <v>1.79073828107679E-2</v>
      </c>
      <c r="Z14" s="17">
        <v>1.1765480909877101E-2</v>
      </c>
      <c r="AA14" s="17">
        <v>2.0558659951194699E-2</v>
      </c>
      <c r="AB14" s="17">
        <v>2.5716835537816601E-2</v>
      </c>
      <c r="AC14" s="17">
        <v>4.0837634155939599E-2</v>
      </c>
      <c r="AD14" s="17">
        <v>5.6250831092674002E-2</v>
      </c>
      <c r="AE14" s="17"/>
      <c r="AF14" s="17">
        <v>1.50158530268573E-2</v>
      </c>
      <c r="AG14" s="17">
        <v>6.8178581632273002E-3</v>
      </c>
      <c r="AH14" s="17">
        <v>1.0318920601124401E-2</v>
      </c>
      <c r="AI14" s="17">
        <v>0</v>
      </c>
      <c r="AJ14" s="17">
        <v>4.3595439251159197E-2</v>
      </c>
      <c r="AK14" s="17"/>
      <c r="AL14" s="17">
        <v>7.5558930287830802E-3</v>
      </c>
      <c r="AM14" s="17">
        <v>9.1206169430089797E-3</v>
      </c>
      <c r="AN14" s="17">
        <v>1.4607693963624799E-2</v>
      </c>
      <c r="AO14" s="17"/>
      <c r="AP14" s="17">
        <v>1.8710427273775899E-2</v>
      </c>
      <c r="AQ14" s="17">
        <v>1.21053235728023E-2</v>
      </c>
      <c r="AR14" s="17">
        <v>2.1966682308220901E-2</v>
      </c>
      <c r="AS14" s="17">
        <v>0</v>
      </c>
      <c r="AT14" s="17">
        <v>0</v>
      </c>
      <c r="AU14" s="17"/>
      <c r="AV14" s="17">
        <v>0.17717430870440201</v>
      </c>
      <c r="AW14" s="17">
        <v>2.7198117773218001E-2</v>
      </c>
      <c r="AX14" s="17">
        <v>3.4222330687834299E-2</v>
      </c>
      <c r="AY14" s="17">
        <v>1.69674437799676E-2</v>
      </c>
      <c r="AZ14" s="17">
        <v>1.85981775357545E-2</v>
      </c>
      <c r="BA14" s="17">
        <v>1.0344580307416499E-2</v>
      </c>
      <c r="BB14" s="17">
        <v>2.6073180923417299E-2</v>
      </c>
      <c r="BC14" s="17">
        <v>6.4242089791945196E-3</v>
      </c>
      <c r="BD14" s="17">
        <v>6.7847333564302901E-3</v>
      </c>
      <c r="BE14" s="17">
        <v>0</v>
      </c>
      <c r="BF14" s="17">
        <v>6.5036010269023002E-3</v>
      </c>
      <c r="BG14" s="17">
        <v>2.4412479635782601E-2</v>
      </c>
      <c r="BH14" s="17">
        <v>0</v>
      </c>
      <c r="BI14" s="17">
        <v>0</v>
      </c>
      <c r="BJ14" s="17">
        <v>2.3399018105324101E-2</v>
      </c>
      <c r="BK14" s="17">
        <v>0</v>
      </c>
      <c r="BL14" s="17"/>
      <c r="BM14" s="17">
        <v>1.5166393961279299E-2</v>
      </c>
      <c r="BN14" s="17">
        <v>1.9926250622928798E-2</v>
      </c>
      <c r="BO14" s="17">
        <v>1.4668344665809799E-2</v>
      </c>
      <c r="BP14" s="17">
        <v>1.1032805484268901E-2</v>
      </c>
      <c r="BQ14" s="17">
        <v>9.7405574500105795E-3</v>
      </c>
      <c r="BR14" s="17">
        <v>3.3958647588335902E-2</v>
      </c>
      <c r="BS14" s="17"/>
      <c r="BT14" s="17">
        <v>1.21154948415417E-2</v>
      </c>
      <c r="BU14" s="17">
        <v>2.2815854683012799E-2</v>
      </c>
      <c r="BV14" s="17"/>
      <c r="BW14" s="17">
        <v>8.7372093916509002E-3</v>
      </c>
      <c r="BX14" s="17">
        <v>1.3434153543106699E-2</v>
      </c>
      <c r="BY14" s="17"/>
      <c r="BZ14" s="17">
        <v>1.50839167710341E-2</v>
      </c>
      <c r="CA14" s="17">
        <v>2.5111544022949499E-2</v>
      </c>
      <c r="CB14" s="17">
        <v>1.16447279633677E-2</v>
      </c>
      <c r="CC14" s="17"/>
      <c r="CD14" s="17">
        <v>1.3569774883932699E-2</v>
      </c>
      <c r="CE14" s="17">
        <v>2.83725625344451E-2</v>
      </c>
      <c r="CF14" s="17">
        <v>9.0176216421186794E-3</v>
      </c>
      <c r="CG14" s="17"/>
      <c r="CH14" s="17">
        <v>1.50906997008338E-2</v>
      </c>
      <c r="CI14" s="17">
        <v>2.9361253659772001E-2</v>
      </c>
      <c r="CJ14" s="17">
        <v>1.45738717754108E-2</v>
      </c>
      <c r="CK14" s="17"/>
      <c r="CL14" s="17">
        <v>5.6200901481784603E-3</v>
      </c>
      <c r="CM14" s="17">
        <v>2.60176214604688E-2</v>
      </c>
      <c r="CN14" s="17"/>
      <c r="CO14" s="17">
        <v>9.4656420002255208E-3</v>
      </c>
      <c r="CP14" s="17">
        <v>7.3889016659433697E-3</v>
      </c>
      <c r="CQ14" s="17">
        <v>2.2288872725006102E-2</v>
      </c>
      <c r="CR14" s="17">
        <v>2.34848765753519E-2</v>
      </c>
    </row>
    <row r="15" spans="2:96" x14ac:dyDescent="0.25">
      <c r="B15" s="18" t="s">
        <v>345</v>
      </c>
      <c r="C15" s="20">
        <v>0.56772521392884501</v>
      </c>
      <c r="D15" s="20">
        <v>0.54806645022386502</v>
      </c>
      <c r="E15" s="20">
        <v>0.58679470701612502</v>
      </c>
      <c r="F15" s="20"/>
      <c r="G15" s="20">
        <v>0.75411514207544394</v>
      </c>
      <c r="H15" s="20">
        <v>0.72496130987128504</v>
      </c>
      <c r="I15" s="20">
        <v>0.63653953858715395</v>
      </c>
      <c r="J15" s="20">
        <v>0.55685866214094004</v>
      </c>
      <c r="K15" s="20">
        <v>0.47796830193171302</v>
      </c>
      <c r="L15" s="20">
        <v>0.328295924388461</v>
      </c>
      <c r="M15" s="20"/>
      <c r="N15" s="20">
        <v>0.54019704661580303</v>
      </c>
      <c r="O15" s="20">
        <v>0.53777534067232802</v>
      </c>
      <c r="P15" s="20">
        <v>0.58466604365272201</v>
      </c>
      <c r="Q15" s="20">
        <v>0.61292230109249801</v>
      </c>
      <c r="R15" s="20"/>
      <c r="S15" s="20">
        <v>0.63540146706968403</v>
      </c>
      <c r="T15" s="20">
        <v>0.54158354741892301</v>
      </c>
      <c r="U15" s="20">
        <v>0.52927432685266795</v>
      </c>
      <c r="V15" s="20">
        <v>0.589997312192868</v>
      </c>
      <c r="W15" s="20">
        <v>0.52553404306629503</v>
      </c>
      <c r="X15" s="20">
        <v>0.59149236626851998</v>
      </c>
      <c r="Y15" s="20">
        <v>0.52399883562368599</v>
      </c>
      <c r="Z15" s="20">
        <v>0.57238961146421496</v>
      </c>
      <c r="AA15" s="20">
        <v>0.61290096672619299</v>
      </c>
      <c r="AB15" s="20">
        <v>0.53637548240258603</v>
      </c>
      <c r="AC15" s="20">
        <v>0.52962766184949195</v>
      </c>
      <c r="AD15" s="20">
        <v>0.53065746742778497</v>
      </c>
      <c r="AE15" s="20"/>
      <c r="AF15" s="20">
        <v>0.51883679190892196</v>
      </c>
      <c r="AG15" s="20">
        <v>0.62570683660678805</v>
      </c>
      <c r="AH15" s="20">
        <v>0.50188392778560098</v>
      </c>
      <c r="AI15" s="20">
        <v>0.59098184017639099</v>
      </c>
      <c r="AJ15" s="20">
        <v>0.53964746026934696</v>
      </c>
      <c r="AK15" s="20"/>
      <c r="AL15" s="20">
        <v>0.54104983291227704</v>
      </c>
      <c r="AM15" s="20">
        <v>0.63515327049119996</v>
      </c>
      <c r="AN15" s="20">
        <v>0.527431787734715</v>
      </c>
      <c r="AO15" s="20"/>
      <c r="AP15" s="20">
        <v>0.58633229050847202</v>
      </c>
      <c r="AQ15" s="20">
        <v>0.55826660458710997</v>
      </c>
      <c r="AR15" s="20">
        <v>0.57629290499562602</v>
      </c>
      <c r="AS15" s="20">
        <v>0.62844743994850905</v>
      </c>
      <c r="AT15" s="20">
        <v>0.447342193557968</v>
      </c>
      <c r="AU15" s="20"/>
      <c r="AV15" s="20">
        <v>0.665231313676235</v>
      </c>
      <c r="AW15" s="20">
        <v>0.72810436758463604</v>
      </c>
      <c r="AX15" s="20">
        <v>0.58287625437880697</v>
      </c>
      <c r="AY15" s="20">
        <v>0.56070384815931795</v>
      </c>
      <c r="AZ15" s="20">
        <v>0.58029859376202997</v>
      </c>
      <c r="BA15" s="20">
        <v>0.53773119157275495</v>
      </c>
      <c r="BB15" s="20">
        <v>0.61539305967181601</v>
      </c>
      <c r="BC15" s="20">
        <v>0.53350248284791701</v>
      </c>
      <c r="BD15" s="20">
        <v>0.57253352833485105</v>
      </c>
      <c r="BE15" s="20">
        <v>0.57169802246033197</v>
      </c>
      <c r="BF15" s="20">
        <v>0.57214587309146503</v>
      </c>
      <c r="BG15" s="20">
        <v>0.51229887601441404</v>
      </c>
      <c r="BH15" s="20">
        <v>0.53242720429540402</v>
      </c>
      <c r="BI15" s="20">
        <v>0.47548060081238103</v>
      </c>
      <c r="BJ15" s="20">
        <v>0.64923754495770603</v>
      </c>
      <c r="BK15" s="20">
        <v>0.54453021495966003</v>
      </c>
      <c r="BL15" s="20"/>
      <c r="BM15" s="20">
        <v>0.68337590692852301</v>
      </c>
      <c r="BN15" s="20">
        <v>0.553035141394984</v>
      </c>
      <c r="BO15" s="20">
        <v>0.56574219158592298</v>
      </c>
      <c r="BP15" s="20">
        <v>0.51031940394721498</v>
      </c>
      <c r="BQ15" s="20">
        <v>0.46590048374230703</v>
      </c>
      <c r="BR15" s="20">
        <v>0.57290273884727605</v>
      </c>
      <c r="BS15" s="20"/>
      <c r="BT15" s="20">
        <v>0.58127148345315105</v>
      </c>
      <c r="BU15" s="20">
        <v>0.55040415965908995</v>
      </c>
      <c r="BV15" s="20"/>
      <c r="BW15" s="20">
        <v>0.62626006406590096</v>
      </c>
      <c r="BX15" s="20">
        <v>0.48528238966788001</v>
      </c>
      <c r="BY15" s="20"/>
      <c r="BZ15" s="20">
        <v>0.55234741064640502</v>
      </c>
      <c r="CA15" s="20">
        <v>0.60394452994672299</v>
      </c>
      <c r="CB15" s="20">
        <v>0.63511190263935002</v>
      </c>
      <c r="CC15" s="20"/>
      <c r="CD15" s="20">
        <v>0.51913932311619504</v>
      </c>
      <c r="CE15" s="20">
        <v>0.725405594458845</v>
      </c>
      <c r="CF15" s="20">
        <v>0.64429761846053302</v>
      </c>
      <c r="CG15" s="20"/>
      <c r="CH15" s="20">
        <v>0.52116563661781501</v>
      </c>
      <c r="CI15" s="20">
        <v>0.76141829194913802</v>
      </c>
      <c r="CJ15" s="20">
        <v>0.61671278981988098</v>
      </c>
      <c r="CK15" s="20"/>
      <c r="CL15" s="20">
        <v>0.51268871581786801</v>
      </c>
      <c r="CM15" s="20">
        <v>0.62779590863163803</v>
      </c>
      <c r="CN15" s="20"/>
      <c r="CO15" s="20">
        <v>0.58156821393576896</v>
      </c>
      <c r="CP15" s="20">
        <v>0.48967929423963102</v>
      </c>
      <c r="CQ15" s="20">
        <v>0.57707210663466502</v>
      </c>
      <c r="CR15" s="20">
        <v>0.69371095287356199</v>
      </c>
    </row>
    <row r="16" spans="2:96" x14ac:dyDescent="0.25">
      <c r="B16" s="18" t="s">
        <v>346</v>
      </c>
      <c r="C16" s="20">
        <v>0.14741499115144299</v>
      </c>
      <c r="D16" s="20">
        <v>0.165040452857067</v>
      </c>
      <c r="E16" s="20">
        <v>0.130951981806813</v>
      </c>
      <c r="F16" s="20"/>
      <c r="G16" s="20">
        <v>4.4912751771364903E-2</v>
      </c>
      <c r="H16" s="20">
        <v>6.8433986202939806E-2</v>
      </c>
      <c r="I16" s="20">
        <v>0.11070409962203499</v>
      </c>
      <c r="J16" s="20">
        <v>0.15348979617203601</v>
      </c>
      <c r="K16" s="20">
        <v>0.21400531090025399</v>
      </c>
      <c r="L16" s="20">
        <v>0.26036927374067098</v>
      </c>
      <c r="M16" s="20"/>
      <c r="N16" s="20">
        <v>0.20464304488851701</v>
      </c>
      <c r="O16" s="20">
        <v>0.15131826811616</v>
      </c>
      <c r="P16" s="20">
        <v>0.10872365321231001</v>
      </c>
      <c r="Q16" s="20">
        <v>0.115301080038669</v>
      </c>
      <c r="R16" s="20"/>
      <c r="S16" s="20">
        <v>0.13655437769227399</v>
      </c>
      <c r="T16" s="20">
        <v>0.17347041021924001</v>
      </c>
      <c r="U16" s="20">
        <v>0.14694892825400499</v>
      </c>
      <c r="V16" s="20">
        <v>0.101877386727058</v>
      </c>
      <c r="W16" s="20">
        <v>0.135167541809639</v>
      </c>
      <c r="X16" s="20">
        <v>0.15287358692248801</v>
      </c>
      <c r="Y16" s="20">
        <v>0.17654083256375599</v>
      </c>
      <c r="Z16" s="20">
        <v>0.15149661401225301</v>
      </c>
      <c r="AA16" s="20">
        <v>0.134375541676551</v>
      </c>
      <c r="AB16" s="20">
        <v>0.163955254415104</v>
      </c>
      <c r="AC16" s="20">
        <v>0.18500212519308101</v>
      </c>
      <c r="AD16" s="20">
        <v>8.7027599314354498E-2</v>
      </c>
      <c r="AE16" s="20"/>
      <c r="AF16" s="20">
        <v>0.18512365005272999</v>
      </c>
      <c r="AG16" s="20">
        <v>0.113190384915825</v>
      </c>
      <c r="AH16" s="20">
        <v>0.207052306049338</v>
      </c>
      <c r="AI16" s="20">
        <v>0.22056646479974501</v>
      </c>
      <c r="AJ16" s="20">
        <v>0.118503016414992</v>
      </c>
      <c r="AK16" s="20"/>
      <c r="AL16" s="20">
        <v>0.19130271314104</v>
      </c>
      <c r="AM16" s="20">
        <v>0.119761258829942</v>
      </c>
      <c r="AN16" s="20">
        <v>0.15652374581815801</v>
      </c>
      <c r="AO16" s="20"/>
      <c r="AP16" s="20">
        <v>0.15057859254934</v>
      </c>
      <c r="AQ16" s="20">
        <v>0.15206791099949801</v>
      </c>
      <c r="AR16" s="20">
        <v>0.13605348063637501</v>
      </c>
      <c r="AS16" s="20">
        <v>0.15518346377464501</v>
      </c>
      <c r="AT16" s="20">
        <v>0.18173751560888199</v>
      </c>
      <c r="AU16" s="20"/>
      <c r="AV16" s="20">
        <v>0</v>
      </c>
      <c r="AW16" s="20">
        <v>7.1072372505633502E-2</v>
      </c>
      <c r="AX16" s="20">
        <v>0.123216047019341</v>
      </c>
      <c r="AY16" s="20">
        <v>0.14680807518891001</v>
      </c>
      <c r="AZ16" s="20">
        <v>0.148949071178853</v>
      </c>
      <c r="BA16" s="20">
        <v>0.1545104283372</v>
      </c>
      <c r="BB16" s="20">
        <v>0.11825057575725299</v>
      </c>
      <c r="BC16" s="20">
        <v>0.146515956917664</v>
      </c>
      <c r="BD16" s="20">
        <v>0.14059674312502299</v>
      </c>
      <c r="BE16" s="20">
        <v>0.123248288169932</v>
      </c>
      <c r="BF16" s="20">
        <v>0.19958060585572601</v>
      </c>
      <c r="BG16" s="20">
        <v>0.15928205183150701</v>
      </c>
      <c r="BH16" s="20">
        <v>0.19720801227611101</v>
      </c>
      <c r="BI16" s="20">
        <v>0.19673076042389601</v>
      </c>
      <c r="BJ16" s="20">
        <v>0.171595179805827</v>
      </c>
      <c r="BK16" s="20">
        <v>0.26448548118958998</v>
      </c>
      <c r="BL16" s="20"/>
      <c r="BM16" s="20">
        <v>8.8049002813693406E-2</v>
      </c>
      <c r="BN16" s="20">
        <v>0.144988399827121</v>
      </c>
      <c r="BO16" s="20">
        <v>0.126269163993148</v>
      </c>
      <c r="BP16" s="20">
        <v>0.20179813462319501</v>
      </c>
      <c r="BQ16" s="20">
        <v>0.20845846093536799</v>
      </c>
      <c r="BR16" s="20">
        <v>0.14871426137677399</v>
      </c>
      <c r="BS16" s="20"/>
      <c r="BT16" s="20">
        <v>0.146568666499682</v>
      </c>
      <c r="BU16" s="20">
        <v>0.15209119741506499</v>
      </c>
      <c r="BV16" s="20"/>
      <c r="BW16" s="20">
        <v>0.13634337376431599</v>
      </c>
      <c r="BX16" s="20">
        <v>0.19119635214396899</v>
      </c>
      <c r="BY16" s="20"/>
      <c r="BZ16" s="20">
        <v>0.161394013277249</v>
      </c>
      <c r="CA16" s="20">
        <v>0.108291203976757</v>
      </c>
      <c r="CB16" s="20">
        <v>6.7557291392998403E-2</v>
      </c>
      <c r="CC16" s="20"/>
      <c r="CD16" s="20">
        <v>0.18211799746617299</v>
      </c>
      <c r="CE16" s="20">
        <v>3.3360325385055199E-2</v>
      </c>
      <c r="CF16" s="20">
        <v>9.5977181948929305E-2</v>
      </c>
      <c r="CG16" s="20"/>
      <c r="CH16" s="20">
        <v>0.17788982245911</v>
      </c>
      <c r="CI16" s="20">
        <v>3.7939663508818403E-2</v>
      </c>
      <c r="CJ16" s="20">
        <v>9.8614077834775202E-2</v>
      </c>
      <c r="CK16" s="20"/>
      <c r="CL16" s="20">
        <v>0.194635563735197</v>
      </c>
      <c r="CM16" s="20">
        <v>9.9354171205890102E-2</v>
      </c>
      <c r="CN16" s="20"/>
      <c r="CO16" s="20">
        <v>0.17713036078833599</v>
      </c>
      <c r="CP16" s="20">
        <v>0.20615582216668599</v>
      </c>
      <c r="CQ16" s="20">
        <v>0.124272618769179</v>
      </c>
      <c r="CR16" s="20">
        <v>6.9202344468460797E-2</v>
      </c>
    </row>
    <row r="17" spans="2:96" x14ac:dyDescent="0.25">
      <c r="B17" s="18" t="s">
        <v>275</v>
      </c>
      <c r="C17" s="21">
        <v>0.42031022277740199</v>
      </c>
      <c r="D17" s="21">
        <v>0.38302599736679799</v>
      </c>
      <c r="E17" s="21">
        <v>0.45584272520931302</v>
      </c>
      <c r="F17" s="21"/>
      <c r="G17" s="21">
        <v>0.70920239030407894</v>
      </c>
      <c r="H17" s="21">
        <v>0.65652732366834499</v>
      </c>
      <c r="I17" s="21">
        <v>0.52583543896511897</v>
      </c>
      <c r="J17" s="21">
        <v>0.40336886596890398</v>
      </c>
      <c r="K17" s="21">
        <v>0.26396299103145898</v>
      </c>
      <c r="L17" s="21">
        <v>6.7926650647789605E-2</v>
      </c>
      <c r="M17" s="21"/>
      <c r="N17" s="21">
        <v>0.335554001727287</v>
      </c>
      <c r="O17" s="21">
        <v>0.38645707255616801</v>
      </c>
      <c r="P17" s="21">
        <v>0.47594239044041198</v>
      </c>
      <c r="Q17" s="21">
        <v>0.49762122105383</v>
      </c>
      <c r="R17" s="21"/>
      <c r="S17" s="21">
        <v>0.49884708937741101</v>
      </c>
      <c r="T17" s="21">
        <v>0.36811313719968403</v>
      </c>
      <c r="U17" s="21">
        <v>0.38232539859866299</v>
      </c>
      <c r="V17" s="21">
        <v>0.48811992546581001</v>
      </c>
      <c r="W17" s="21">
        <v>0.39036650125665601</v>
      </c>
      <c r="X17" s="21">
        <v>0.438618779346032</v>
      </c>
      <c r="Y17" s="21">
        <v>0.34745800305993102</v>
      </c>
      <c r="Z17" s="21">
        <v>0.42089299745196201</v>
      </c>
      <c r="AA17" s="21">
        <v>0.47852542504964202</v>
      </c>
      <c r="AB17" s="21">
        <v>0.37242022798748198</v>
      </c>
      <c r="AC17" s="21">
        <v>0.34462553665641099</v>
      </c>
      <c r="AD17" s="21">
        <v>0.44362986811343103</v>
      </c>
      <c r="AE17" s="21"/>
      <c r="AF17" s="21">
        <v>0.333713141856191</v>
      </c>
      <c r="AG17" s="21">
        <v>0.51251645169096305</v>
      </c>
      <c r="AH17" s="21">
        <v>0.29483162173626298</v>
      </c>
      <c r="AI17" s="21">
        <v>0.37041537537664598</v>
      </c>
      <c r="AJ17" s="21">
        <v>0.42114444385435601</v>
      </c>
      <c r="AK17" s="21"/>
      <c r="AL17" s="21">
        <v>0.34974711977123701</v>
      </c>
      <c r="AM17" s="21">
        <v>0.51539201166125803</v>
      </c>
      <c r="AN17" s="21">
        <v>0.37090804191655802</v>
      </c>
      <c r="AO17" s="21"/>
      <c r="AP17" s="21">
        <v>0.43575369795913199</v>
      </c>
      <c r="AQ17" s="21">
        <v>0.40619869358761201</v>
      </c>
      <c r="AR17" s="21">
        <v>0.44023942435925201</v>
      </c>
      <c r="AS17" s="21">
        <v>0.47326397617386401</v>
      </c>
      <c r="AT17" s="21">
        <v>0.26560467794908599</v>
      </c>
      <c r="AU17" s="21"/>
      <c r="AV17" s="21">
        <v>0.665231313676235</v>
      </c>
      <c r="AW17" s="21">
        <v>0.65703199507900201</v>
      </c>
      <c r="AX17" s="21">
        <v>0.459660207359466</v>
      </c>
      <c r="AY17" s="21">
        <v>0.41389577297040803</v>
      </c>
      <c r="AZ17" s="21">
        <v>0.43134952258317599</v>
      </c>
      <c r="BA17" s="21">
        <v>0.38322076323555498</v>
      </c>
      <c r="BB17" s="21">
        <v>0.497142483914563</v>
      </c>
      <c r="BC17" s="21">
        <v>0.38698652593025301</v>
      </c>
      <c r="BD17" s="21">
        <v>0.43193678520982798</v>
      </c>
      <c r="BE17" s="21">
        <v>0.44844973429040103</v>
      </c>
      <c r="BF17" s="21">
        <v>0.37256526723574002</v>
      </c>
      <c r="BG17" s="21">
        <v>0.35301682418290797</v>
      </c>
      <c r="BH17" s="21">
        <v>0.33521919201929201</v>
      </c>
      <c r="BI17" s="21">
        <v>0.27874984038848399</v>
      </c>
      <c r="BJ17" s="21">
        <v>0.47764236515187902</v>
      </c>
      <c r="BK17" s="21">
        <v>0.28004473377007</v>
      </c>
      <c r="BL17" s="21"/>
      <c r="BM17" s="21">
        <v>0.59532690411483002</v>
      </c>
      <c r="BN17" s="21">
        <v>0.40804674156786402</v>
      </c>
      <c r="BO17" s="21">
        <v>0.43947302759277501</v>
      </c>
      <c r="BP17" s="21">
        <v>0.30852126932402002</v>
      </c>
      <c r="BQ17" s="21">
        <v>0.25744202280693901</v>
      </c>
      <c r="BR17" s="21">
        <v>0.42418847747050198</v>
      </c>
      <c r="BS17" s="21"/>
      <c r="BT17" s="21">
        <v>0.43470281695346902</v>
      </c>
      <c r="BU17" s="21">
        <v>0.39831296224402502</v>
      </c>
      <c r="BV17" s="21"/>
      <c r="BW17" s="21">
        <v>0.48991669030158502</v>
      </c>
      <c r="BX17" s="21">
        <v>0.29408603752391099</v>
      </c>
      <c r="BY17" s="21"/>
      <c r="BZ17" s="21">
        <v>0.39095339736915602</v>
      </c>
      <c r="CA17" s="21">
        <v>0.49565332596996597</v>
      </c>
      <c r="CB17" s="21">
        <v>0.56755461124635198</v>
      </c>
      <c r="CC17" s="21"/>
      <c r="CD17" s="21">
        <v>0.33702132565002202</v>
      </c>
      <c r="CE17" s="21">
        <v>0.69204526907379005</v>
      </c>
      <c r="CF17" s="21">
        <v>0.548320436511604</v>
      </c>
      <c r="CG17" s="21"/>
      <c r="CH17" s="21">
        <v>0.34327581415870601</v>
      </c>
      <c r="CI17" s="21">
        <v>0.72347862844031996</v>
      </c>
      <c r="CJ17" s="21">
        <v>0.51809871198510504</v>
      </c>
      <c r="CK17" s="21"/>
      <c r="CL17" s="21">
        <v>0.31805315208267099</v>
      </c>
      <c r="CM17" s="21">
        <v>0.52844173742574796</v>
      </c>
      <c r="CN17" s="21"/>
      <c r="CO17" s="21">
        <v>0.40443785314743302</v>
      </c>
      <c r="CP17" s="21">
        <v>0.28352347207294498</v>
      </c>
      <c r="CQ17" s="21">
        <v>0.45279948786548602</v>
      </c>
      <c r="CR17" s="21">
        <v>0.62450860840510203</v>
      </c>
    </row>
    <row r="18" spans="2:96" x14ac:dyDescent="0.25">
      <c r="B18" s="16"/>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CR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340</v>
      </c>
      <c r="C9" s="17">
        <v>0.25092133755679202</v>
      </c>
      <c r="D9" s="17">
        <v>0.22043224860650201</v>
      </c>
      <c r="E9" s="17">
        <v>0.27991927953428603</v>
      </c>
      <c r="F9" s="17"/>
      <c r="G9" s="17">
        <v>0.28691410997608202</v>
      </c>
      <c r="H9" s="17">
        <v>0.26765479974286199</v>
      </c>
      <c r="I9" s="17">
        <v>0.23424546081419101</v>
      </c>
      <c r="J9" s="17">
        <v>0.24469384444624101</v>
      </c>
      <c r="K9" s="17">
        <v>0.233492867220149</v>
      </c>
      <c r="L9" s="17">
        <v>0.24363940784111399</v>
      </c>
      <c r="M9" s="17"/>
      <c r="N9" s="17">
        <v>0.26269666939034703</v>
      </c>
      <c r="O9" s="17">
        <v>0.20174771422444801</v>
      </c>
      <c r="P9" s="17">
        <v>0.26383934004460802</v>
      </c>
      <c r="Q9" s="17">
        <v>0.280727452115966</v>
      </c>
      <c r="R9" s="17"/>
      <c r="S9" s="17">
        <v>0.29108190188830901</v>
      </c>
      <c r="T9" s="17">
        <v>0.228504233177555</v>
      </c>
      <c r="U9" s="17">
        <v>0.265314030356116</v>
      </c>
      <c r="V9" s="17">
        <v>0.217788206289841</v>
      </c>
      <c r="W9" s="17">
        <v>0.328322883803777</v>
      </c>
      <c r="X9" s="17">
        <v>0.23273401453729201</v>
      </c>
      <c r="Y9" s="17">
        <v>0.24774381538128201</v>
      </c>
      <c r="Z9" s="17">
        <v>0.263500269239274</v>
      </c>
      <c r="AA9" s="17">
        <v>0.26998131547968601</v>
      </c>
      <c r="AB9" s="17">
        <v>0.22369130190960901</v>
      </c>
      <c r="AC9" s="17">
        <v>0.22792605305553301</v>
      </c>
      <c r="AD9" s="17">
        <v>0.138112882210532</v>
      </c>
      <c r="AE9" s="17"/>
      <c r="AF9" s="17">
        <v>0.26766128815905499</v>
      </c>
      <c r="AG9" s="17">
        <v>0.24413172666156199</v>
      </c>
      <c r="AH9" s="17">
        <v>0.29403381467260897</v>
      </c>
      <c r="AI9" s="17">
        <v>0.32499076901058099</v>
      </c>
      <c r="AJ9" s="17">
        <v>0.23481842172631301</v>
      </c>
      <c r="AK9" s="17"/>
      <c r="AL9" s="17">
        <v>0.26240148302760302</v>
      </c>
      <c r="AM9" s="17">
        <v>0.26098792865687598</v>
      </c>
      <c r="AN9" s="17">
        <v>0.27152885978574798</v>
      </c>
      <c r="AO9" s="17"/>
      <c r="AP9" s="17">
        <v>0.26569246892447801</v>
      </c>
      <c r="AQ9" s="17">
        <v>0.202827403221016</v>
      </c>
      <c r="AR9" s="17">
        <v>0.23951446306345101</v>
      </c>
      <c r="AS9" s="17">
        <v>0.25326896266357801</v>
      </c>
      <c r="AT9" s="17">
        <v>0.337345729755682</v>
      </c>
      <c r="AU9" s="17"/>
      <c r="AV9" s="17">
        <v>0</v>
      </c>
      <c r="AW9" s="17">
        <v>0.36140747125892703</v>
      </c>
      <c r="AX9" s="17">
        <v>0.220999145146547</v>
      </c>
      <c r="AY9" s="17">
        <v>0.28730868083787398</v>
      </c>
      <c r="AZ9" s="17">
        <v>0.29499370392896701</v>
      </c>
      <c r="BA9" s="17">
        <v>0.23999330176122799</v>
      </c>
      <c r="BB9" s="17">
        <v>0.23701754217107401</v>
      </c>
      <c r="BC9" s="17">
        <v>0.28941410010437302</v>
      </c>
      <c r="BD9" s="17">
        <v>0.190584955730176</v>
      </c>
      <c r="BE9" s="17">
        <v>0.216015400229363</v>
      </c>
      <c r="BF9" s="17">
        <v>0.21779133538189999</v>
      </c>
      <c r="BG9" s="17">
        <v>0.28674079268929797</v>
      </c>
      <c r="BH9" s="17">
        <v>0.228304020427438</v>
      </c>
      <c r="BI9" s="17">
        <v>4.1895980266956998E-2</v>
      </c>
      <c r="BJ9" s="17">
        <v>0.27868437704367099</v>
      </c>
      <c r="BK9" s="17">
        <v>0.31780051666828202</v>
      </c>
      <c r="BL9" s="17"/>
      <c r="BM9" s="17">
        <v>0.31041576550959699</v>
      </c>
      <c r="BN9" s="17">
        <v>0.27402177784526</v>
      </c>
      <c r="BO9" s="17">
        <v>0.222506126552245</v>
      </c>
      <c r="BP9" s="17">
        <v>0.20099603295953</v>
      </c>
      <c r="BQ9" s="17">
        <v>0.22912634873080301</v>
      </c>
      <c r="BR9" s="17">
        <v>0.17980377366384701</v>
      </c>
      <c r="BS9" s="17"/>
      <c r="BT9" s="17">
        <v>0.272862110391907</v>
      </c>
      <c r="BU9" s="17">
        <v>0.222739555804917</v>
      </c>
      <c r="BV9" s="17"/>
      <c r="BW9" s="17">
        <v>0.28238457215432999</v>
      </c>
      <c r="BX9" s="17">
        <v>0.23881239166351501</v>
      </c>
      <c r="BY9" s="17"/>
      <c r="BZ9" s="17">
        <v>0.25004628132182199</v>
      </c>
      <c r="CA9" s="17">
        <v>0.221058380342364</v>
      </c>
      <c r="CB9" s="17">
        <v>0.38252902156540097</v>
      </c>
      <c r="CC9" s="17"/>
      <c r="CD9" s="17">
        <v>0.248938145456926</v>
      </c>
      <c r="CE9" s="17">
        <v>0.29337047463826299</v>
      </c>
      <c r="CF9" s="17">
        <v>0.27800890152195701</v>
      </c>
      <c r="CG9" s="17"/>
      <c r="CH9" s="17">
        <v>0.23584810235877801</v>
      </c>
      <c r="CI9" s="17">
        <v>0.29520611695705901</v>
      </c>
      <c r="CJ9" s="17">
        <v>0.243905383899547</v>
      </c>
      <c r="CK9" s="17"/>
      <c r="CL9" s="17">
        <v>0.25564175586398002</v>
      </c>
      <c r="CM9" s="17">
        <v>0.24681408471500799</v>
      </c>
      <c r="CN9" s="17"/>
      <c r="CO9" s="17">
        <v>0.30517479648690199</v>
      </c>
      <c r="CP9" s="17">
        <v>0.23963800750883299</v>
      </c>
      <c r="CQ9" s="17">
        <v>0.22844565606002601</v>
      </c>
      <c r="CR9" s="17">
        <v>0.29629984564283801</v>
      </c>
    </row>
    <row r="10" spans="2:96" x14ac:dyDescent="0.25">
      <c r="B10" s="18" t="s">
        <v>341</v>
      </c>
      <c r="C10" s="17">
        <v>0.44626202429331202</v>
      </c>
      <c r="D10" s="17">
        <v>0.44759136775422298</v>
      </c>
      <c r="E10" s="17">
        <v>0.44527006941642</v>
      </c>
      <c r="F10" s="17"/>
      <c r="G10" s="17">
        <v>0.45749179734419998</v>
      </c>
      <c r="H10" s="17">
        <v>0.49094934302663501</v>
      </c>
      <c r="I10" s="17">
        <v>0.40320860427046001</v>
      </c>
      <c r="J10" s="17">
        <v>0.46983182317814698</v>
      </c>
      <c r="K10" s="17">
        <v>0.45479214903713999</v>
      </c>
      <c r="L10" s="17">
        <v>0.41231735011639697</v>
      </c>
      <c r="M10" s="17"/>
      <c r="N10" s="17">
        <v>0.42492427147912099</v>
      </c>
      <c r="O10" s="17">
        <v>0.499621326798798</v>
      </c>
      <c r="P10" s="17">
        <v>0.437699912036703</v>
      </c>
      <c r="Q10" s="17">
        <v>0.42430690514615499</v>
      </c>
      <c r="R10" s="17"/>
      <c r="S10" s="17">
        <v>0.44807511210127099</v>
      </c>
      <c r="T10" s="17">
        <v>0.45359858606724002</v>
      </c>
      <c r="U10" s="17">
        <v>0.41965800027399602</v>
      </c>
      <c r="V10" s="17">
        <v>0.47607307425387402</v>
      </c>
      <c r="W10" s="17">
        <v>0.36671557509830299</v>
      </c>
      <c r="X10" s="17">
        <v>0.50898421597699495</v>
      </c>
      <c r="Y10" s="17">
        <v>0.44372268436738499</v>
      </c>
      <c r="Z10" s="17">
        <v>0.46025997653212197</v>
      </c>
      <c r="AA10" s="17">
        <v>0.473527269842341</v>
      </c>
      <c r="AB10" s="17">
        <v>0.42485938618532598</v>
      </c>
      <c r="AC10" s="17">
        <v>0.34483698534511398</v>
      </c>
      <c r="AD10" s="17">
        <v>0.50639610865783302</v>
      </c>
      <c r="AE10" s="17"/>
      <c r="AF10" s="17">
        <v>0.42418804857773701</v>
      </c>
      <c r="AG10" s="17">
        <v>0.46913433970766899</v>
      </c>
      <c r="AH10" s="17">
        <v>0.39140856452065198</v>
      </c>
      <c r="AI10" s="17">
        <v>0.30260341567953097</v>
      </c>
      <c r="AJ10" s="17">
        <v>0.456985437900435</v>
      </c>
      <c r="AK10" s="17"/>
      <c r="AL10" s="17">
        <v>0.431917897035554</v>
      </c>
      <c r="AM10" s="17">
        <v>0.46071656124155702</v>
      </c>
      <c r="AN10" s="17">
        <v>0.40975624504650798</v>
      </c>
      <c r="AO10" s="17"/>
      <c r="AP10" s="17">
        <v>0.42449638291122899</v>
      </c>
      <c r="AQ10" s="17">
        <v>0.506270180859962</v>
      </c>
      <c r="AR10" s="17">
        <v>0.43001963381134001</v>
      </c>
      <c r="AS10" s="17">
        <v>0.47941419354699299</v>
      </c>
      <c r="AT10" s="17">
        <v>0.31444712083728299</v>
      </c>
      <c r="AU10" s="17"/>
      <c r="AV10" s="17">
        <v>0.37330186845536401</v>
      </c>
      <c r="AW10" s="17">
        <v>0.29811020776278702</v>
      </c>
      <c r="AX10" s="17">
        <v>0.47599504937651099</v>
      </c>
      <c r="AY10" s="17">
        <v>0.37615462033988001</v>
      </c>
      <c r="AZ10" s="17">
        <v>0.42783535207963103</v>
      </c>
      <c r="BA10" s="17">
        <v>0.46195346890169298</v>
      </c>
      <c r="BB10" s="17">
        <v>0.46264277375384499</v>
      </c>
      <c r="BC10" s="17">
        <v>0.42754018801297899</v>
      </c>
      <c r="BD10" s="17">
        <v>0.49227482472379103</v>
      </c>
      <c r="BE10" s="17">
        <v>0.50039858341188703</v>
      </c>
      <c r="BF10" s="17">
        <v>0.52314839875623498</v>
      </c>
      <c r="BG10" s="17">
        <v>0.30893551073623798</v>
      </c>
      <c r="BH10" s="17">
        <v>0.44086464936823799</v>
      </c>
      <c r="BI10" s="17">
        <v>0.56682141292465904</v>
      </c>
      <c r="BJ10" s="17">
        <v>0.51675077952734205</v>
      </c>
      <c r="BK10" s="17">
        <v>0.46680567184507699</v>
      </c>
      <c r="BL10" s="17"/>
      <c r="BM10" s="17">
        <v>0.41069535206817498</v>
      </c>
      <c r="BN10" s="17">
        <v>0.430270532384743</v>
      </c>
      <c r="BO10" s="17">
        <v>0.47613093976207899</v>
      </c>
      <c r="BP10" s="17">
        <v>0.45511403004055101</v>
      </c>
      <c r="BQ10" s="17">
        <v>0.51193020709503401</v>
      </c>
      <c r="BR10" s="17">
        <v>0.44599341365285</v>
      </c>
      <c r="BS10" s="17"/>
      <c r="BT10" s="17">
        <v>0.445964980101623</v>
      </c>
      <c r="BU10" s="17">
        <v>0.43838147658123799</v>
      </c>
      <c r="BV10" s="17"/>
      <c r="BW10" s="17">
        <v>0.453978581178901</v>
      </c>
      <c r="BX10" s="17">
        <v>0.452076394279671</v>
      </c>
      <c r="BY10" s="17"/>
      <c r="BZ10" s="17">
        <v>0.45440608514259501</v>
      </c>
      <c r="CA10" s="17">
        <v>0.44094163201318298</v>
      </c>
      <c r="CB10" s="17">
        <v>0.36788715958103202</v>
      </c>
      <c r="CC10" s="17"/>
      <c r="CD10" s="17">
        <v>0.46170218339163099</v>
      </c>
      <c r="CE10" s="17">
        <v>0.40584306860861402</v>
      </c>
      <c r="CF10" s="17">
        <v>0.41694495932866399</v>
      </c>
      <c r="CG10" s="17"/>
      <c r="CH10" s="17">
        <v>0.46571025786646297</v>
      </c>
      <c r="CI10" s="17">
        <v>0.41942759759985898</v>
      </c>
      <c r="CJ10" s="17">
        <v>0.40608698793505499</v>
      </c>
      <c r="CK10" s="17"/>
      <c r="CL10" s="17">
        <v>0.44427633945986</v>
      </c>
      <c r="CM10" s="17">
        <v>0.44866724906005001</v>
      </c>
      <c r="CN10" s="17"/>
      <c r="CO10" s="17">
        <v>0.40892127054376898</v>
      </c>
      <c r="CP10" s="17">
        <v>0.45738788486558501</v>
      </c>
      <c r="CQ10" s="17">
        <v>0.470540409257581</v>
      </c>
      <c r="CR10" s="17">
        <v>0.39152251693036499</v>
      </c>
    </row>
    <row r="11" spans="2:96" ht="30" x14ac:dyDescent="0.25">
      <c r="B11" s="18" t="s">
        <v>342</v>
      </c>
      <c r="C11" s="17">
        <v>0.21904965497479501</v>
      </c>
      <c r="D11" s="17">
        <v>0.23647831399807401</v>
      </c>
      <c r="E11" s="17">
        <v>0.20316533269913201</v>
      </c>
      <c r="F11" s="17"/>
      <c r="G11" s="17">
        <v>0.180963700893749</v>
      </c>
      <c r="H11" s="17">
        <v>0.16951127007830799</v>
      </c>
      <c r="I11" s="17">
        <v>0.27392309202196002</v>
      </c>
      <c r="J11" s="17">
        <v>0.21307360171376899</v>
      </c>
      <c r="K11" s="17">
        <v>0.20745323097586399</v>
      </c>
      <c r="L11" s="17">
        <v>0.25294548684241502</v>
      </c>
      <c r="M11" s="17"/>
      <c r="N11" s="17">
        <v>0.22629687149108499</v>
      </c>
      <c r="O11" s="17">
        <v>0.21119687622146099</v>
      </c>
      <c r="P11" s="17">
        <v>0.22186897629906499</v>
      </c>
      <c r="Q11" s="17">
        <v>0.21029468673391499</v>
      </c>
      <c r="R11" s="17"/>
      <c r="S11" s="17">
        <v>0.178438162587961</v>
      </c>
      <c r="T11" s="17">
        <v>0.26355129837344698</v>
      </c>
      <c r="U11" s="17">
        <v>0.26477057241855601</v>
      </c>
      <c r="V11" s="17">
        <v>0.20850597370708299</v>
      </c>
      <c r="W11" s="17">
        <v>0.21759401272778001</v>
      </c>
      <c r="X11" s="17">
        <v>0.192609528491864</v>
      </c>
      <c r="Y11" s="17">
        <v>0.231840910859512</v>
      </c>
      <c r="Z11" s="17">
        <v>0.17058718108990301</v>
      </c>
      <c r="AA11" s="17">
        <v>0.17871356011765899</v>
      </c>
      <c r="AB11" s="17">
        <v>0.237808902219699</v>
      </c>
      <c r="AC11" s="17">
        <v>0.294761637854554</v>
      </c>
      <c r="AD11" s="17">
        <v>0.20284175288086401</v>
      </c>
      <c r="AE11" s="17"/>
      <c r="AF11" s="17">
        <v>0.20292492090275599</v>
      </c>
      <c r="AG11" s="17">
        <v>0.241722430794437</v>
      </c>
      <c r="AH11" s="17">
        <v>0.19363008520957201</v>
      </c>
      <c r="AI11" s="17">
        <v>0.30103083035424899</v>
      </c>
      <c r="AJ11" s="17">
        <v>0.227110468932958</v>
      </c>
      <c r="AK11" s="17"/>
      <c r="AL11" s="17">
        <v>0.217516421531388</v>
      </c>
      <c r="AM11" s="17">
        <v>0.218506095329036</v>
      </c>
      <c r="AN11" s="17">
        <v>0.20520031753444601</v>
      </c>
      <c r="AO11" s="17"/>
      <c r="AP11" s="17">
        <v>0.21437924439872699</v>
      </c>
      <c r="AQ11" s="17">
        <v>0.22207171371863699</v>
      </c>
      <c r="AR11" s="17">
        <v>0.24443032802856399</v>
      </c>
      <c r="AS11" s="17">
        <v>0.18193646533387101</v>
      </c>
      <c r="AT11" s="17">
        <v>0.25952929732443702</v>
      </c>
      <c r="AU11" s="17"/>
      <c r="AV11" s="17">
        <v>0.44952382284023401</v>
      </c>
      <c r="AW11" s="17">
        <v>0.20525770136100399</v>
      </c>
      <c r="AX11" s="17">
        <v>0.25149969656379201</v>
      </c>
      <c r="AY11" s="17">
        <v>0.233474356485905</v>
      </c>
      <c r="AZ11" s="17">
        <v>0.22065756141479501</v>
      </c>
      <c r="BA11" s="17">
        <v>0.21855502371712901</v>
      </c>
      <c r="BB11" s="17">
        <v>0.219021187098036</v>
      </c>
      <c r="BC11" s="17">
        <v>0.181438314759928</v>
      </c>
      <c r="BD11" s="17">
        <v>0.23531206175990599</v>
      </c>
      <c r="BE11" s="17">
        <v>0.24333160411448601</v>
      </c>
      <c r="BF11" s="17">
        <v>0.16606465904860801</v>
      </c>
      <c r="BG11" s="17">
        <v>0.243905694166312</v>
      </c>
      <c r="BH11" s="17">
        <v>0.18374802161002299</v>
      </c>
      <c r="BI11" s="17">
        <v>0.31632688427906103</v>
      </c>
      <c r="BJ11" s="17">
        <v>0.142273969796753</v>
      </c>
      <c r="BK11" s="17">
        <v>0.17628095203612401</v>
      </c>
      <c r="BL11" s="17"/>
      <c r="BM11" s="17">
        <v>0.219478538527246</v>
      </c>
      <c r="BN11" s="17">
        <v>0.198273972933391</v>
      </c>
      <c r="BO11" s="17">
        <v>0.23462876335388599</v>
      </c>
      <c r="BP11" s="17">
        <v>0.235674681624784</v>
      </c>
      <c r="BQ11" s="17">
        <v>0.199352153221447</v>
      </c>
      <c r="BR11" s="17">
        <v>0.26314567568243002</v>
      </c>
      <c r="BS11" s="17"/>
      <c r="BT11" s="17">
        <v>0.20903262358741501</v>
      </c>
      <c r="BU11" s="17">
        <v>0.23467755318567299</v>
      </c>
      <c r="BV11" s="17"/>
      <c r="BW11" s="17">
        <v>0.198665591913497</v>
      </c>
      <c r="BX11" s="17">
        <v>0.21487795518595601</v>
      </c>
      <c r="BY11" s="17"/>
      <c r="BZ11" s="17">
        <v>0.21313038093318501</v>
      </c>
      <c r="CA11" s="17">
        <v>0.24087704027378801</v>
      </c>
      <c r="CB11" s="17">
        <v>0.166272367486336</v>
      </c>
      <c r="CC11" s="17"/>
      <c r="CD11" s="17">
        <v>0.20784861320928899</v>
      </c>
      <c r="CE11" s="17">
        <v>0.21756795596942499</v>
      </c>
      <c r="CF11" s="17">
        <v>0.21431936233625601</v>
      </c>
      <c r="CG11" s="17"/>
      <c r="CH11" s="17">
        <v>0.21293352582953301</v>
      </c>
      <c r="CI11" s="17">
        <v>0.21863874471852099</v>
      </c>
      <c r="CJ11" s="17">
        <v>0.24620620972612001</v>
      </c>
      <c r="CK11" s="17"/>
      <c r="CL11" s="17">
        <v>0.220458816715106</v>
      </c>
      <c r="CM11" s="17">
        <v>0.21576465769356001</v>
      </c>
      <c r="CN11" s="17"/>
      <c r="CO11" s="17">
        <v>0.19800202420308899</v>
      </c>
      <c r="CP11" s="17">
        <v>0.23132453085042501</v>
      </c>
      <c r="CQ11" s="17">
        <v>0.21308823472931801</v>
      </c>
      <c r="CR11" s="17">
        <v>0.21482528842189899</v>
      </c>
    </row>
    <row r="12" spans="2:96" x14ac:dyDescent="0.25">
      <c r="B12" s="18" t="s">
        <v>343</v>
      </c>
      <c r="C12" s="17">
        <v>4.6002584874591801E-2</v>
      </c>
      <c r="D12" s="17">
        <v>5.1389081583059701E-2</v>
      </c>
      <c r="E12" s="17">
        <v>4.0976469632347003E-2</v>
      </c>
      <c r="F12" s="17"/>
      <c r="G12" s="17">
        <v>5.35353741384893E-2</v>
      </c>
      <c r="H12" s="17">
        <v>5.1465615951071499E-2</v>
      </c>
      <c r="I12" s="17">
        <v>5.0293451299725102E-2</v>
      </c>
      <c r="J12" s="17">
        <v>3.9227215374767102E-2</v>
      </c>
      <c r="K12" s="17">
        <v>5.5872476104687298E-2</v>
      </c>
      <c r="L12" s="17">
        <v>3.1913735532923503E-2</v>
      </c>
      <c r="M12" s="17"/>
      <c r="N12" s="17">
        <v>4.9835088888561099E-2</v>
      </c>
      <c r="O12" s="17">
        <v>5.1702498942604098E-2</v>
      </c>
      <c r="P12" s="17">
        <v>5.1034386137715597E-2</v>
      </c>
      <c r="Q12" s="17">
        <v>3.20305602835931E-2</v>
      </c>
      <c r="R12" s="17"/>
      <c r="S12" s="17">
        <v>5.7557615140026899E-2</v>
      </c>
      <c r="T12" s="17">
        <v>3.3178036354271599E-2</v>
      </c>
      <c r="U12" s="17">
        <v>3.0446399548354201E-2</v>
      </c>
      <c r="V12" s="17">
        <v>4.8977485363857501E-2</v>
      </c>
      <c r="W12" s="17">
        <v>3.9782057371061802E-2</v>
      </c>
      <c r="X12" s="17">
        <v>3.1093280398533901E-2</v>
      </c>
      <c r="Y12" s="17">
        <v>5.3471967422486798E-2</v>
      </c>
      <c r="Z12" s="17">
        <v>6.8405805029111894E-2</v>
      </c>
      <c r="AA12" s="17">
        <v>4.9420552904424701E-2</v>
      </c>
      <c r="AB12" s="17">
        <v>5.0067294684022601E-2</v>
      </c>
      <c r="AC12" s="17">
        <v>5.1540973281964497E-2</v>
      </c>
      <c r="AD12" s="17">
        <v>5.5908506458588698E-2</v>
      </c>
      <c r="AE12" s="17"/>
      <c r="AF12" s="17">
        <v>5.8677299363327703E-2</v>
      </c>
      <c r="AG12" s="17">
        <v>3.5645732073620998E-2</v>
      </c>
      <c r="AH12" s="17">
        <v>4.3363324829149001E-2</v>
      </c>
      <c r="AI12" s="17">
        <v>0</v>
      </c>
      <c r="AJ12" s="17">
        <v>4.0116279463788901E-2</v>
      </c>
      <c r="AK12" s="17"/>
      <c r="AL12" s="17">
        <v>5.1744729626550398E-2</v>
      </c>
      <c r="AM12" s="17">
        <v>3.8647310702477303E-2</v>
      </c>
      <c r="AN12" s="17">
        <v>6.0205126532254197E-2</v>
      </c>
      <c r="AO12" s="17"/>
      <c r="AP12" s="17">
        <v>4.9381611092546601E-2</v>
      </c>
      <c r="AQ12" s="17">
        <v>4.7454882885541699E-2</v>
      </c>
      <c r="AR12" s="17">
        <v>3.83286035618986E-2</v>
      </c>
      <c r="AS12" s="17">
        <v>6.63576021407523E-2</v>
      </c>
      <c r="AT12" s="17">
        <v>6.1702719739804797E-2</v>
      </c>
      <c r="AU12" s="17"/>
      <c r="AV12" s="17">
        <v>0</v>
      </c>
      <c r="AW12" s="17">
        <v>7.2270833972457899E-2</v>
      </c>
      <c r="AX12" s="17">
        <v>2.0611742265911798E-2</v>
      </c>
      <c r="AY12" s="17">
        <v>4.3497540397406102E-2</v>
      </c>
      <c r="AZ12" s="17">
        <v>2.0935581161190001E-2</v>
      </c>
      <c r="BA12" s="17">
        <v>2.3731564785357099E-2</v>
      </c>
      <c r="BB12" s="17">
        <v>4.09630513463718E-2</v>
      </c>
      <c r="BC12" s="17">
        <v>7.6791318595656299E-2</v>
      </c>
      <c r="BD12" s="17">
        <v>8.1828157786127606E-2</v>
      </c>
      <c r="BE12" s="17">
        <v>2.20752545935619E-2</v>
      </c>
      <c r="BF12" s="17">
        <v>5.21632597122988E-2</v>
      </c>
      <c r="BG12" s="17">
        <v>9.4572749437612402E-2</v>
      </c>
      <c r="BH12" s="17">
        <v>0.111123325280199</v>
      </c>
      <c r="BI12" s="17">
        <v>5.7468954502860201E-2</v>
      </c>
      <c r="BJ12" s="17">
        <v>1.82296193952175E-2</v>
      </c>
      <c r="BK12" s="17">
        <v>3.9112859450517401E-2</v>
      </c>
      <c r="BL12" s="17"/>
      <c r="BM12" s="17">
        <v>4.1918318754363401E-2</v>
      </c>
      <c r="BN12" s="17">
        <v>5.4214552076196999E-2</v>
      </c>
      <c r="BO12" s="17">
        <v>3.2623899613718498E-2</v>
      </c>
      <c r="BP12" s="17">
        <v>6.01859151298023E-2</v>
      </c>
      <c r="BQ12" s="17">
        <v>2.6364922069308499E-2</v>
      </c>
      <c r="BR12" s="17">
        <v>3.9279863421410002E-2</v>
      </c>
      <c r="BS12" s="17"/>
      <c r="BT12" s="17">
        <v>4.8463503582375E-2</v>
      </c>
      <c r="BU12" s="17">
        <v>4.3919287363840098E-2</v>
      </c>
      <c r="BV12" s="17"/>
      <c r="BW12" s="17">
        <v>4.2862716874361197E-2</v>
      </c>
      <c r="BX12" s="17">
        <v>5.8538696616920897E-2</v>
      </c>
      <c r="BY12" s="17"/>
      <c r="BZ12" s="17">
        <v>4.9482076205552998E-2</v>
      </c>
      <c r="CA12" s="17">
        <v>2.8568315451667801E-2</v>
      </c>
      <c r="CB12" s="17">
        <v>4.7214660458708098E-2</v>
      </c>
      <c r="CC12" s="17"/>
      <c r="CD12" s="17">
        <v>4.7905595983315299E-2</v>
      </c>
      <c r="CE12" s="17">
        <v>5.20460897358348E-2</v>
      </c>
      <c r="CF12" s="17">
        <v>6.3415869684622206E-2</v>
      </c>
      <c r="CG12" s="17"/>
      <c r="CH12" s="17">
        <v>4.6007824973051503E-2</v>
      </c>
      <c r="CI12" s="17">
        <v>3.3515295902791897E-2</v>
      </c>
      <c r="CJ12" s="17">
        <v>6.7802735603359504E-2</v>
      </c>
      <c r="CK12" s="17"/>
      <c r="CL12" s="17">
        <v>4.8014460030818301E-2</v>
      </c>
      <c r="CM12" s="17">
        <v>4.4890680789856197E-2</v>
      </c>
      <c r="CN12" s="17"/>
      <c r="CO12" s="17">
        <v>6.2416438714437902E-2</v>
      </c>
      <c r="CP12" s="17">
        <v>4.1454041148925598E-2</v>
      </c>
      <c r="CQ12" s="17">
        <v>4.5607933944516801E-2</v>
      </c>
      <c r="CR12" s="17">
        <v>4.9477451827279903E-2</v>
      </c>
    </row>
    <row r="13" spans="2:96" x14ac:dyDescent="0.25">
      <c r="B13" s="18" t="s">
        <v>344</v>
      </c>
      <c r="C13" s="17">
        <v>1.8778406806358901E-2</v>
      </c>
      <c r="D13" s="17">
        <v>2.7119037095525201E-2</v>
      </c>
      <c r="E13" s="17">
        <v>1.07131636250544E-2</v>
      </c>
      <c r="F13" s="17"/>
      <c r="G13" s="17">
        <v>1.0311212978679001E-2</v>
      </c>
      <c r="H13" s="17">
        <v>4.1034387842875403E-3</v>
      </c>
      <c r="I13" s="17">
        <v>2.17675775949791E-2</v>
      </c>
      <c r="J13" s="17">
        <v>1.47034618554054E-2</v>
      </c>
      <c r="K13" s="17">
        <v>2.3866076540605099E-2</v>
      </c>
      <c r="L13" s="17">
        <v>3.38830938244871E-2</v>
      </c>
      <c r="M13" s="17"/>
      <c r="N13" s="17">
        <v>2.58262669656871E-2</v>
      </c>
      <c r="O13" s="17">
        <v>1.4712325171935299E-2</v>
      </c>
      <c r="P13" s="17">
        <v>6.9023799838426898E-3</v>
      </c>
      <c r="Q13" s="17">
        <v>2.6031390989679399E-2</v>
      </c>
      <c r="R13" s="17"/>
      <c r="S13" s="17">
        <v>1.11059168405726E-2</v>
      </c>
      <c r="T13" s="17">
        <v>1.33398525364283E-2</v>
      </c>
      <c r="U13" s="17">
        <v>1.43857510258712E-2</v>
      </c>
      <c r="V13" s="17">
        <v>1.5702299094396702E-2</v>
      </c>
      <c r="W13" s="17">
        <v>2.5809280341884799E-2</v>
      </c>
      <c r="X13" s="17">
        <v>1.96102321632101E-2</v>
      </c>
      <c r="Y13" s="17">
        <v>1.1633615759942E-2</v>
      </c>
      <c r="Z13" s="17">
        <v>3.7246768109588498E-2</v>
      </c>
      <c r="AA13" s="17">
        <v>1.21606885103402E-2</v>
      </c>
      <c r="AB13" s="17">
        <v>3.2577448931024801E-2</v>
      </c>
      <c r="AC13" s="17">
        <v>3.3148500437178603E-2</v>
      </c>
      <c r="AD13" s="17">
        <v>3.3819048273136101E-2</v>
      </c>
      <c r="AE13" s="17"/>
      <c r="AF13" s="17">
        <v>2.2854055946033999E-2</v>
      </c>
      <c r="AG13" s="17">
        <v>5.97128592590073E-3</v>
      </c>
      <c r="AH13" s="17">
        <v>6.1147350372693199E-2</v>
      </c>
      <c r="AI13" s="17">
        <v>7.1374984955639501E-2</v>
      </c>
      <c r="AJ13" s="17">
        <v>1.2834635913070399E-2</v>
      </c>
      <c r="AK13" s="17"/>
      <c r="AL13" s="17">
        <v>1.57460064405225E-2</v>
      </c>
      <c r="AM13" s="17">
        <v>1.01956033395045E-2</v>
      </c>
      <c r="AN13" s="17">
        <v>4.0795964330251802E-2</v>
      </c>
      <c r="AO13" s="17"/>
      <c r="AP13" s="17">
        <v>2.60051551326436E-2</v>
      </c>
      <c r="AQ13" s="17">
        <v>1.0930739707924599E-2</v>
      </c>
      <c r="AR13" s="17">
        <v>2.0237892721363799E-2</v>
      </c>
      <c r="AS13" s="17">
        <v>1.49094053414403E-2</v>
      </c>
      <c r="AT13" s="17">
        <v>2.6975132342793601E-2</v>
      </c>
      <c r="AU13" s="17"/>
      <c r="AV13" s="17">
        <v>0</v>
      </c>
      <c r="AW13" s="17">
        <v>2.4501507521016999E-2</v>
      </c>
      <c r="AX13" s="17">
        <v>5.5503997048240499E-3</v>
      </c>
      <c r="AY13" s="17">
        <v>2.76252412192542E-2</v>
      </c>
      <c r="AZ13" s="17">
        <v>2.9266128336899101E-2</v>
      </c>
      <c r="BA13" s="17">
        <v>2.29944314446721E-2</v>
      </c>
      <c r="BB13" s="17">
        <v>1.49596414995462E-2</v>
      </c>
      <c r="BC13" s="17">
        <v>1.8793467659284101E-2</v>
      </c>
      <c r="BD13" s="17">
        <v>0</v>
      </c>
      <c r="BE13" s="17">
        <v>8.6830303039956806E-3</v>
      </c>
      <c r="BF13" s="17">
        <v>2.73774766815519E-2</v>
      </c>
      <c r="BG13" s="17">
        <v>3.8797534715161203E-2</v>
      </c>
      <c r="BH13" s="17">
        <v>2.4323245497018201E-2</v>
      </c>
      <c r="BI13" s="17">
        <v>1.74867680264627E-2</v>
      </c>
      <c r="BJ13" s="17">
        <v>1.70391756984015E-2</v>
      </c>
      <c r="BK13" s="17">
        <v>0</v>
      </c>
      <c r="BL13" s="17"/>
      <c r="BM13" s="17">
        <v>4.7471377930327196E-3</v>
      </c>
      <c r="BN13" s="17">
        <v>2.3375683522497401E-2</v>
      </c>
      <c r="BO13" s="17">
        <v>2.1065237448673699E-2</v>
      </c>
      <c r="BP13" s="17">
        <v>2.1393832477807E-2</v>
      </c>
      <c r="BQ13" s="17">
        <v>2.3485811433397102E-2</v>
      </c>
      <c r="BR13" s="17">
        <v>2.75265242439575E-2</v>
      </c>
      <c r="BS13" s="17"/>
      <c r="BT13" s="17">
        <v>1.5628003258081301E-2</v>
      </c>
      <c r="BU13" s="17">
        <v>2.41775121911985E-2</v>
      </c>
      <c r="BV13" s="17"/>
      <c r="BW13" s="17">
        <v>1.36359324321939E-2</v>
      </c>
      <c r="BX13" s="17">
        <v>2.14134172850768E-2</v>
      </c>
      <c r="BY13" s="17"/>
      <c r="BZ13" s="17">
        <v>1.7169351559932901E-2</v>
      </c>
      <c r="CA13" s="17">
        <v>3.1383238413162401E-2</v>
      </c>
      <c r="CB13" s="17">
        <v>1.2508705521371699E-2</v>
      </c>
      <c r="CC13" s="17"/>
      <c r="CD13" s="17">
        <v>2.0446196350438501E-2</v>
      </c>
      <c r="CE13" s="17">
        <v>0</v>
      </c>
      <c r="CF13" s="17">
        <v>9.8432861730969306E-3</v>
      </c>
      <c r="CG13" s="17"/>
      <c r="CH13" s="17">
        <v>2.2546659503923702E-2</v>
      </c>
      <c r="CI13" s="17">
        <v>4.4298746734042199E-3</v>
      </c>
      <c r="CJ13" s="17">
        <v>1.5407374716439701E-2</v>
      </c>
      <c r="CK13" s="17"/>
      <c r="CL13" s="17">
        <v>2.57525594253031E-2</v>
      </c>
      <c r="CM13" s="17">
        <v>1.26020270367134E-2</v>
      </c>
      <c r="CN13" s="17"/>
      <c r="CO13" s="17">
        <v>1.92661016088423E-2</v>
      </c>
      <c r="CP13" s="17">
        <v>1.94088063832988E-2</v>
      </c>
      <c r="CQ13" s="17">
        <v>1.67068501978541E-2</v>
      </c>
      <c r="CR13" s="17">
        <v>2.1413635378489702E-2</v>
      </c>
    </row>
    <row r="14" spans="2:96" x14ac:dyDescent="0.25">
      <c r="B14" s="18" t="s">
        <v>152</v>
      </c>
      <c r="C14" s="17">
        <v>1.8985991494150499E-2</v>
      </c>
      <c r="D14" s="17">
        <v>1.6989950962616799E-2</v>
      </c>
      <c r="E14" s="17">
        <v>1.9955685092760099E-2</v>
      </c>
      <c r="F14" s="17"/>
      <c r="G14" s="17">
        <v>1.07838046688008E-2</v>
      </c>
      <c r="H14" s="17">
        <v>1.63155324168353E-2</v>
      </c>
      <c r="I14" s="17">
        <v>1.6561813998684002E-2</v>
      </c>
      <c r="J14" s="17">
        <v>1.84700534316703E-2</v>
      </c>
      <c r="K14" s="17">
        <v>2.4523200121555198E-2</v>
      </c>
      <c r="L14" s="17">
        <v>2.53009258426641E-2</v>
      </c>
      <c r="M14" s="17"/>
      <c r="N14" s="17">
        <v>1.0420831785198899E-2</v>
      </c>
      <c r="O14" s="17">
        <v>2.1019258640753099E-2</v>
      </c>
      <c r="P14" s="17">
        <v>1.86550054980665E-2</v>
      </c>
      <c r="Q14" s="17">
        <v>2.6609004730691398E-2</v>
      </c>
      <c r="R14" s="17"/>
      <c r="S14" s="17">
        <v>1.37412914418596E-2</v>
      </c>
      <c r="T14" s="17">
        <v>7.8279934910576304E-3</v>
      </c>
      <c r="U14" s="17">
        <v>5.42524637710632E-3</v>
      </c>
      <c r="V14" s="17">
        <v>3.2952961290947699E-2</v>
      </c>
      <c r="W14" s="17">
        <v>2.17761906571932E-2</v>
      </c>
      <c r="X14" s="17">
        <v>1.4968728432104599E-2</v>
      </c>
      <c r="Y14" s="17">
        <v>1.1587006209392599E-2</v>
      </c>
      <c r="Z14" s="17">
        <v>0</v>
      </c>
      <c r="AA14" s="17">
        <v>1.61966131455487E-2</v>
      </c>
      <c r="AB14" s="17">
        <v>3.09956660703187E-2</v>
      </c>
      <c r="AC14" s="17">
        <v>4.77858500256561E-2</v>
      </c>
      <c r="AD14" s="17">
        <v>6.2921701519045997E-2</v>
      </c>
      <c r="AE14" s="17"/>
      <c r="AF14" s="17">
        <v>2.3694387051089401E-2</v>
      </c>
      <c r="AG14" s="17">
        <v>3.3944848368102601E-3</v>
      </c>
      <c r="AH14" s="17">
        <v>1.6416860395324698E-2</v>
      </c>
      <c r="AI14" s="17">
        <v>0</v>
      </c>
      <c r="AJ14" s="17">
        <v>2.8134756063435001E-2</v>
      </c>
      <c r="AK14" s="17"/>
      <c r="AL14" s="17">
        <v>2.06734623383821E-2</v>
      </c>
      <c r="AM14" s="17">
        <v>1.09465007305494E-2</v>
      </c>
      <c r="AN14" s="17">
        <v>1.25134867707916E-2</v>
      </c>
      <c r="AO14" s="17"/>
      <c r="AP14" s="17">
        <v>2.0045137540375901E-2</v>
      </c>
      <c r="AQ14" s="17">
        <v>1.04450796069184E-2</v>
      </c>
      <c r="AR14" s="17">
        <v>2.7469078813381599E-2</v>
      </c>
      <c r="AS14" s="17">
        <v>4.1133709733652702E-3</v>
      </c>
      <c r="AT14" s="17">
        <v>0</v>
      </c>
      <c r="AU14" s="17"/>
      <c r="AV14" s="17">
        <v>0.17717430870440201</v>
      </c>
      <c r="AW14" s="17">
        <v>3.8452278123806E-2</v>
      </c>
      <c r="AX14" s="17">
        <v>2.5343966942414101E-2</v>
      </c>
      <c r="AY14" s="17">
        <v>3.1939560719681098E-2</v>
      </c>
      <c r="AZ14" s="17">
        <v>6.3116730785181098E-3</v>
      </c>
      <c r="BA14" s="17">
        <v>3.27722093899201E-2</v>
      </c>
      <c r="BB14" s="17">
        <v>2.5395804131126399E-2</v>
      </c>
      <c r="BC14" s="17">
        <v>6.0226108677793903E-3</v>
      </c>
      <c r="BD14" s="17">
        <v>0</v>
      </c>
      <c r="BE14" s="17">
        <v>9.4961273467067796E-3</v>
      </c>
      <c r="BF14" s="17">
        <v>1.34548704194057E-2</v>
      </c>
      <c r="BG14" s="17">
        <v>2.7047718255377801E-2</v>
      </c>
      <c r="BH14" s="17">
        <v>1.1636737817083799E-2</v>
      </c>
      <c r="BI14" s="17">
        <v>0</v>
      </c>
      <c r="BJ14" s="17">
        <v>2.7022078538614599E-2</v>
      </c>
      <c r="BK14" s="17">
        <v>0</v>
      </c>
      <c r="BL14" s="17"/>
      <c r="BM14" s="17">
        <v>1.27448873475855E-2</v>
      </c>
      <c r="BN14" s="17">
        <v>1.9843481237910101E-2</v>
      </c>
      <c r="BO14" s="17">
        <v>1.30450332693974E-2</v>
      </c>
      <c r="BP14" s="17">
        <v>2.6635507767525199E-2</v>
      </c>
      <c r="BQ14" s="17">
        <v>9.7405574500105795E-3</v>
      </c>
      <c r="BR14" s="17">
        <v>4.4250749335505199E-2</v>
      </c>
      <c r="BS14" s="17"/>
      <c r="BT14" s="17">
        <v>8.0487790785996102E-3</v>
      </c>
      <c r="BU14" s="17">
        <v>3.6104614873133697E-2</v>
      </c>
      <c r="BV14" s="17"/>
      <c r="BW14" s="17">
        <v>8.4726054467163994E-3</v>
      </c>
      <c r="BX14" s="17">
        <v>1.4281144968860199E-2</v>
      </c>
      <c r="BY14" s="17"/>
      <c r="BZ14" s="17">
        <v>1.5765824836911298E-2</v>
      </c>
      <c r="CA14" s="17">
        <v>3.7171393505834399E-2</v>
      </c>
      <c r="CB14" s="17">
        <v>2.3588085387150501E-2</v>
      </c>
      <c r="CC14" s="17"/>
      <c r="CD14" s="17">
        <v>1.3159265608401E-2</v>
      </c>
      <c r="CE14" s="17">
        <v>3.1172411047862902E-2</v>
      </c>
      <c r="CF14" s="17">
        <v>1.7467620955404401E-2</v>
      </c>
      <c r="CG14" s="17"/>
      <c r="CH14" s="17">
        <v>1.6953629468251099E-2</v>
      </c>
      <c r="CI14" s="17">
        <v>2.8782370148364999E-2</v>
      </c>
      <c r="CJ14" s="17">
        <v>2.0591308119479401E-2</v>
      </c>
      <c r="CK14" s="17"/>
      <c r="CL14" s="17">
        <v>5.8560685049333597E-3</v>
      </c>
      <c r="CM14" s="17">
        <v>3.1261300704811902E-2</v>
      </c>
      <c r="CN14" s="17"/>
      <c r="CO14" s="17">
        <v>6.2193684429596198E-3</v>
      </c>
      <c r="CP14" s="17">
        <v>1.07867292429329E-2</v>
      </c>
      <c r="CQ14" s="17">
        <v>2.56109158107042E-2</v>
      </c>
      <c r="CR14" s="17">
        <v>2.6461261799128898E-2</v>
      </c>
    </row>
    <row r="15" spans="2:96" x14ac:dyDescent="0.25">
      <c r="B15" s="18" t="s">
        <v>345</v>
      </c>
      <c r="C15" s="20">
        <v>0.69718336185010399</v>
      </c>
      <c r="D15" s="20">
        <v>0.66802361636072405</v>
      </c>
      <c r="E15" s="20">
        <v>0.72518934895070697</v>
      </c>
      <c r="F15" s="20"/>
      <c r="G15" s="20">
        <v>0.744405907320282</v>
      </c>
      <c r="H15" s="20">
        <v>0.75860414276949795</v>
      </c>
      <c r="I15" s="20">
        <v>0.63745406508465097</v>
      </c>
      <c r="J15" s="20">
        <v>0.71452566762438796</v>
      </c>
      <c r="K15" s="20">
        <v>0.688285016257288</v>
      </c>
      <c r="L15" s="20">
        <v>0.65595675795751096</v>
      </c>
      <c r="M15" s="20"/>
      <c r="N15" s="20">
        <v>0.68762094086946801</v>
      </c>
      <c r="O15" s="20">
        <v>0.70136904102324604</v>
      </c>
      <c r="P15" s="20">
        <v>0.70153925208131096</v>
      </c>
      <c r="Q15" s="20">
        <v>0.70503435726212105</v>
      </c>
      <c r="R15" s="20"/>
      <c r="S15" s="20">
        <v>0.73915701398958</v>
      </c>
      <c r="T15" s="20">
        <v>0.68210281924479499</v>
      </c>
      <c r="U15" s="20">
        <v>0.68497203063011203</v>
      </c>
      <c r="V15" s="20">
        <v>0.69386128054371499</v>
      </c>
      <c r="W15" s="20">
        <v>0.69503845890208005</v>
      </c>
      <c r="X15" s="20">
        <v>0.74171823051428698</v>
      </c>
      <c r="Y15" s="20">
        <v>0.69146649974866703</v>
      </c>
      <c r="Z15" s="20">
        <v>0.72376024577139697</v>
      </c>
      <c r="AA15" s="20">
        <v>0.74350858532202702</v>
      </c>
      <c r="AB15" s="20">
        <v>0.64855068809493499</v>
      </c>
      <c r="AC15" s="20">
        <v>0.57276303840064702</v>
      </c>
      <c r="AD15" s="20">
        <v>0.64450899086836499</v>
      </c>
      <c r="AE15" s="20"/>
      <c r="AF15" s="20">
        <v>0.69184933673679305</v>
      </c>
      <c r="AG15" s="20">
        <v>0.71326606636923096</v>
      </c>
      <c r="AH15" s="20">
        <v>0.68544237919326101</v>
      </c>
      <c r="AI15" s="20">
        <v>0.62759418469011097</v>
      </c>
      <c r="AJ15" s="20">
        <v>0.69180385962674795</v>
      </c>
      <c r="AK15" s="20"/>
      <c r="AL15" s="20">
        <v>0.69431938006315697</v>
      </c>
      <c r="AM15" s="20">
        <v>0.72170448989843305</v>
      </c>
      <c r="AN15" s="20">
        <v>0.68128510483225702</v>
      </c>
      <c r="AO15" s="20"/>
      <c r="AP15" s="20">
        <v>0.690188851835707</v>
      </c>
      <c r="AQ15" s="20">
        <v>0.70909758408097801</v>
      </c>
      <c r="AR15" s="20">
        <v>0.66953409687479104</v>
      </c>
      <c r="AS15" s="20">
        <v>0.73268315621057101</v>
      </c>
      <c r="AT15" s="20">
        <v>0.65179285059296499</v>
      </c>
      <c r="AU15" s="20"/>
      <c r="AV15" s="20">
        <v>0.37330186845536401</v>
      </c>
      <c r="AW15" s="20">
        <v>0.65951767902171499</v>
      </c>
      <c r="AX15" s="20">
        <v>0.696994194523058</v>
      </c>
      <c r="AY15" s="20">
        <v>0.66346330117775298</v>
      </c>
      <c r="AZ15" s="20">
        <v>0.72282905600859804</v>
      </c>
      <c r="BA15" s="20">
        <v>0.70194677066292199</v>
      </c>
      <c r="BB15" s="20">
        <v>0.69966031592491995</v>
      </c>
      <c r="BC15" s="20">
        <v>0.71695428811735196</v>
      </c>
      <c r="BD15" s="20">
        <v>0.682859780453967</v>
      </c>
      <c r="BE15" s="20">
        <v>0.71641398364124997</v>
      </c>
      <c r="BF15" s="20">
        <v>0.74093973413813496</v>
      </c>
      <c r="BG15" s="20">
        <v>0.59567630342553701</v>
      </c>
      <c r="BH15" s="20">
        <v>0.66916866979567602</v>
      </c>
      <c r="BI15" s="20">
        <v>0.608717393191616</v>
      </c>
      <c r="BJ15" s="20">
        <v>0.79543515657101305</v>
      </c>
      <c r="BK15" s="20">
        <v>0.78460618851335895</v>
      </c>
      <c r="BL15" s="20"/>
      <c r="BM15" s="20">
        <v>0.72111111757777302</v>
      </c>
      <c r="BN15" s="20">
        <v>0.70429231023000405</v>
      </c>
      <c r="BO15" s="20">
        <v>0.69863706631432398</v>
      </c>
      <c r="BP15" s="20">
        <v>0.65611006300008101</v>
      </c>
      <c r="BQ15" s="20">
        <v>0.74105655582583696</v>
      </c>
      <c r="BR15" s="20">
        <v>0.62579718731669698</v>
      </c>
      <c r="BS15" s="20"/>
      <c r="BT15" s="20">
        <v>0.71882709049353</v>
      </c>
      <c r="BU15" s="20">
        <v>0.66112103238615505</v>
      </c>
      <c r="BV15" s="20"/>
      <c r="BW15" s="20">
        <v>0.73636315333323099</v>
      </c>
      <c r="BX15" s="20">
        <v>0.69088878594318603</v>
      </c>
      <c r="BY15" s="20"/>
      <c r="BZ15" s="20">
        <v>0.704452366464418</v>
      </c>
      <c r="CA15" s="20">
        <v>0.66200001235554695</v>
      </c>
      <c r="CB15" s="20">
        <v>0.75041618114643405</v>
      </c>
      <c r="CC15" s="20"/>
      <c r="CD15" s="20">
        <v>0.71064032884855699</v>
      </c>
      <c r="CE15" s="20">
        <v>0.69921354324687701</v>
      </c>
      <c r="CF15" s="20">
        <v>0.69495386085062005</v>
      </c>
      <c r="CG15" s="20"/>
      <c r="CH15" s="20">
        <v>0.70155836022523999</v>
      </c>
      <c r="CI15" s="20">
        <v>0.71463371455691804</v>
      </c>
      <c r="CJ15" s="20">
        <v>0.64999237183460101</v>
      </c>
      <c r="CK15" s="20"/>
      <c r="CL15" s="20">
        <v>0.69991809532383997</v>
      </c>
      <c r="CM15" s="20">
        <v>0.69548133377505805</v>
      </c>
      <c r="CN15" s="20"/>
      <c r="CO15" s="20">
        <v>0.71409606703067097</v>
      </c>
      <c r="CP15" s="20">
        <v>0.69702589237441803</v>
      </c>
      <c r="CQ15" s="20">
        <v>0.69898606531760699</v>
      </c>
      <c r="CR15" s="20">
        <v>0.68782236257320295</v>
      </c>
    </row>
    <row r="16" spans="2:96" x14ac:dyDescent="0.25">
      <c r="B16" s="18" t="s">
        <v>346</v>
      </c>
      <c r="C16" s="20">
        <v>6.4780991680950695E-2</v>
      </c>
      <c r="D16" s="20">
        <v>7.8508118678584898E-2</v>
      </c>
      <c r="E16" s="20">
        <v>5.1689633257401398E-2</v>
      </c>
      <c r="F16" s="20"/>
      <c r="G16" s="20">
        <v>6.3846587117168299E-2</v>
      </c>
      <c r="H16" s="20">
        <v>5.5569054735359003E-2</v>
      </c>
      <c r="I16" s="20">
        <v>7.2061028894704199E-2</v>
      </c>
      <c r="J16" s="20">
        <v>5.3930677230172502E-2</v>
      </c>
      <c r="K16" s="20">
        <v>7.9738552645292393E-2</v>
      </c>
      <c r="L16" s="20">
        <v>6.5796829357410602E-2</v>
      </c>
      <c r="M16" s="20"/>
      <c r="N16" s="20">
        <v>7.5661355854248102E-2</v>
      </c>
      <c r="O16" s="20">
        <v>6.6414824114539403E-2</v>
      </c>
      <c r="P16" s="20">
        <v>5.7936766121558299E-2</v>
      </c>
      <c r="Q16" s="20">
        <v>5.8061951273272398E-2</v>
      </c>
      <c r="R16" s="20"/>
      <c r="S16" s="20">
        <v>6.8663531980599504E-2</v>
      </c>
      <c r="T16" s="20">
        <v>4.6517888890699903E-2</v>
      </c>
      <c r="U16" s="20">
        <v>4.4832150574225398E-2</v>
      </c>
      <c r="V16" s="20">
        <v>6.4679784458254203E-2</v>
      </c>
      <c r="W16" s="20">
        <v>6.5591337712946604E-2</v>
      </c>
      <c r="X16" s="20">
        <v>5.0703512561743998E-2</v>
      </c>
      <c r="Y16" s="20">
        <v>6.5105583182428803E-2</v>
      </c>
      <c r="Z16" s="20">
        <v>0.1056525731387</v>
      </c>
      <c r="AA16" s="20">
        <v>6.1581241414764898E-2</v>
      </c>
      <c r="AB16" s="20">
        <v>8.2644743615047506E-2</v>
      </c>
      <c r="AC16" s="20">
        <v>8.4689473719143094E-2</v>
      </c>
      <c r="AD16" s="20">
        <v>8.9727554731724807E-2</v>
      </c>
      <c r="AE16" s="20"/>
      <c r="AF16" s="20">
        <v>8.1531355309361703E-2</v>
      </c>
      <c r="AG16" s="20">
        <v>4.1617017999521798E-2</v>
      </c>
      <c r="AH16" s="20">
        <v>0.104510675201842</v>
      </c>
      <c r="AI16" s="20">
        <v>7.1374984955639501E-2</v>
      </c>
      <c r="AJ16" s="20">
        <v>5.2950915376859302E-2</v>
      </c>
      <c r="AK16" s="20"/>
      <c r="AL16" s="20">
        <v>6.7490736067072801E-2</v>
      </c>
      <c r="AM16" s="20">
        <v>4.8842914041981801E-2</v>
      </c>
      <c r="AN16" s="20">
        <v>0.101001090862506</v>
      </c>
      <c r="AO16" s="20"/>
      <c r="AP16" s="20">
        <v>7.5386766225190194E-2</v>
      </c>
      <c r="AQ16" s="20">
        <v>5.8385622593466198E-2</v>
      </c>
      <c r="AR16" s="20">
        <v>5.8566496283262402E-2</v>
      </c>
      <c r="AS16" s="20">
        <v>8.1267007482192594E-2</v>
      </c>
      <c r="AT16" s="20">
        <v>8.8677852082598402E-2</v>
      </c>
      <c r="AU16" s="20"/>
      <c r="AV16" s="20">
        <v>0</v>
      </c>
      <c r="AW16" s="20">
        <v>9.6772341493474898E-2</v>
      </c>
      <c r="AX16" s="20">
        <v>2.6162141970735801E-2</v>
      </c>
      <c r="AY16" s="20">
        <v>7.1122781616660399E-2</v>
      </c>
      <c r="AZ16" s="20">
        <v>5.0201709498089102E-2</v>
      </c>
      <c r="BA16" s="20">
        <v>4.6725996230029203E-2</v>
      </c>
      <c r="BB16" s="20">
        <v>5.5922692845917901E-2</v>
      </c>
      <c r="BC16" s="20">
        <v>9.5584786254940296E-2</v>
      </c>
      <c r="BD16" s="20">
        <v>8.1828157786127606E-2</v>
      </c>
      <c r="BE16" s="20">
        <v>3.0758284897557601E-2</v>
      </c>
      <c r="BF16" s="20">
        <v>7.95407363938508E-2</v>
      </c>
      <c r="BG16" s="20">
        <v>0.13337028415277399</v>
      </c>
      <c r="BH16" s="20">
        <v>0.135446570777217</v>
      </c>
      <c r="BI16" s="20">
        <v>7.4955722529322893E-2</v>
      </c>
      <c r="BJ16" s="20">
        <v>3.5268795093619E-2</v>
      </c>
      <c r="BK16" s="20">
        <v>3.9112859450517401E-2</v>
      </c>
      <c r="BL16" s="20"/>
      <c r="BM16" s="20">
        <v>4.6665456547396102E-2</v>
      </c>
      <c r="BN16" s="20">
        <v>7.7590235598694504E-2</v>
      </c>
      <c r="BO16" s="20">
        <v>5.36891370623922E-2</v>
      </c>
      <c r="BP16" s="20">
        <v>8.1579747607609304E-2</v>
      </c>
      <c r="BQ16" s="20">
        <v>4.9850733502705698E-2</v>
      </c>
      <c r="BR16" s="20">
        <v>6.6806387665367506E-2</v>
      </c>
      <c r="BS16" s="20"/>
      <c r="BT16" s="20">
        <v>6.4091506840456294E-2</v>
      </c>
      <c r="BU16" s="20">
        <v>6.8096799555038598E-2</v>
      </c>
      <c r="BV16" s="20"/>
      <c r="BW16" s="20">
        <v>5.6498649306555099E-2</v>
      </c>
      <c r="BX16" s="20">
        <v>7.9952113901997704E-2</v>
      </c>
      <c r="BY16" s="20"/>
      <c r="BZ16" s="20">
        <v>6.6651427765485896E-2</v>
      </c>
      <c r="CA16" s="20">
        <v>5.9951553864830198E-2</v>
      </c>
      <c r="CB16" s="20">
        <v>5.9723365980079803E-2</v>
      </c>
      <c r="CC16" s="20"/>
      <c r="CD16" s="20">
        <v>6.8351792333753797E-2</v>
      </c>
      <c r="CE16" s="20">
        <v>5.20460897358348E-2</v>
      </c>
      <c r="CF16" s="20">
        <v>7.3259155857719097E-2</v>
      </c>
      <c r="CG16" s="20"/>
      <c r="CH16" s="20">
        <v>6.8554484476975194E-2</v>
      </c>
      <c r="CI16" s="20">
        <v>3.7945170576196098E-2</v>
      </c>
      <c r="CJ16" s="20">
        <v>8.3210110319799205E-2</v>
      </c>
      <c r="CK16" s="20"/>
      <c r="CL16" s="20">
        <v>7.3767019456121394E-2</v>
      </c>
      <c r="CM16" s="20">
        <v>5.7492707826569601E-2</v>
      </c>
      <c r="CN16" s="20"/>
      <c r="CO16" s="20">
        <v>8.1682540323280206E-2</v>
      </c>
      <c r="CP16" s="20">
        <v>6.0862847532224401E-2</v>
      </c>
      <c r="CQ16" s="20">
        <v>6.2314784142370898E-2</v>
      </c>
      <c r="CR16" s="20">
        <v>7.0891087205769504E-2</v>
      </c>
    </row>
    <row r="17" spans="2:96" x14ac:dyDescent="0.25">
      <c r="B17" s="18" t="s">
        <v>275</v>
      </c>
      <c r="C17" s="21">
        <v>0.63240237016915302</v>
      </c>
      <c r="D17" s="21">
        <v>0.58951549768213996</v>
      </c>
      <c r="E17" s="21">
        <v>0.67349971569330502</v>
      </c>
      <c r="F17" s="21"/>
      <c r="G17" s="21">
        <v>0.68055932020311305</v>
      </c>
      <c r="H17" s="21">
        <v>0.70303508803413906</v>
      </c>
      <c r="I17" s="21">
        <v>0.56539303618994696</v>
      </c>
      <c r="J17" s="21">
        <v>0.66059499039421599</v>
      </c>
      <c r="K17" s="21">
        <v>0.60854646361199605</v>
      </c>
      <c r="L17" s="21">
        <v>0.59015992860010003</v>
      </c>
      <c r="M17" s="21"/>
      <c r="N17" s="21">
        <v>0.61195958501521897</v>
      </c>
      <c r="O17" s="21">
        <v>0.63495421690870701</v>
      </c>
      <c r="P17" s="21">
        <v>0.643602485959752</v>
      </c>
      <c r="Q17" s="21">
        <v>0.64697240598884898</v>
      </c>
      <c r="R17" s="21"/>
      <c r="S17" s="21">
        <v>0.67049348200897996</v>
      </c>
      <c r="T17" s="21">
        <v>0.63558493035409602</v>
      </c>
      <c r="U17" s="21">
        <v>0.64013988005588596</v>
      </c>
      <c r="V17" s="21">
        <v>0.62918149608546103</v>
      </c>
      <c r="W17" s="21">
        <v>0.62944712118913404</v>
      </c>
      <c r="X17" s="21">
        <v>0.69101471795254299</v>
      </c>
      <c r="Y17" s="21">
        <v>0.62636091656623805</v>
      </c>
      <c r="Z17" s="21">
        <v>0.61810767263269595</v>
      </c>
      <c r="AA17" s="21">
        <v>0.68192734390726195</v>
      </c>
      <c r="AB17" s="21">
        <v>0.56590594447988696</v>
      </c>
      <c r="AC17" s="21">
        <v>0.48807356468150298</v>
      </c>
      <c r="AD17" s="21">
        <v>0.55478143613663999</v>
      </c>
      <c r="AE17" s="21"/>
      <c r="AF17" s="21">
        <v>0.61031798142743099</v>
      </c>
      <c r="AG17" s="21">
        <v>0.67164904836970896</v>
      </c>
      <c r="AH17" s="21">
        <v>0.58093170399141902</v>
      </c>
      <c r="AI17" s="21">
        <v>0.55621919973447198</v>
      </c>
      <c r="AJ17" s="21">
        <v>0.63885294424988803</v>
      </c>
      <c r="AK17" s="21"/>
      <c r="AL17" s="21">
        <v>0.62682864399608396</v>
      </c>
      <c r="AM17" s="21">
        <v>0.67286157585645101</v>
      </c>
      <c r="AN17" s="21">
        <v>0.58028401396975104</v>
      </c>
      <c r="AO17" s="21"/>
      <c r="AP17" s="21">
        <v>0.61480208561051697</v>
      </c>
      <c r="AQ17" s="21">
        <v>0.65071196148751198</v>
      </c>
      <c r="AR17" s="21">
        <v>0.61096760059152899</v>
      </c>
      <c r="AS17" s="21">
        <v>0.65141614872837805</v>
      </c>
      <c r="AT17" s="21">
        <v>0.56311499851036595</v>
      </c>
      <c r="AU17" s="21"/>
      <c r="AV17" s="21">
        <v>0.37330186845536401</v>
      </c>
      <c r="AW17" s="21">
        <v>0.56274533752823996</v>
      </c>
      <c r="AX17" s="21">
        <v>0.67083205255232203</v>
      </c>
      <c r="AY17" s="21">
        <v>0.59234051956109302</v>
      </c>
      <c r="AZ17" s="21">
        <v>0.67262734651050904</v>
      </c>
      <c r="BA17" s="21">
        <v>0.65522077443289295</v>
      </c>
      <c r="BB17" s="21">
        <v>0.64373762307900195</v>
      </c>
      <c r="BC17" s="21">
        <v>0.62136950186241202</v>
      </c>
      <c r="BD17" s="21">
        <v>0.60103162266783905</v>
      </c>
      <c r="BE17" s="21">
        <v>0.68565569874369203</v>
      </c>
      <c r="BF17" s="21">
        <v>0.66139899774428501</v>
      </c>
      <c r="BG17" s="21">
        <v>0.46230601927276299</v>
      </c>
      <c r="BH17" s="21">
        <v>0.53372209901845902</v>
      </c>
      <c r="BI17" s="21">
        <v>0.53376167066229296</v>
      </c>
      <c r="BJ17" s="21">
        <v>0.76016636147739403</v>
      </c>
      <c r="BK17" s="21">
        <v>0.74549332906284205</v>
      </c>
      <c r="BL17" s="21"/>
      <c r="BM17" s="21">
        <v>0.67444566103037695</v>
      </c>
      <c r="BN17" s="21">
        <v>0.62670207463131</v>
      </c>
      <c r="BO17" s="21">
        <v>0.64494792925193201</v>
      </c>
      <c r="BP17" s="21">
        <v>0.57453031539247201</v>
      </c>
      <c r="BQ17" s="21">
        <v>0.69120582232313099</v>
      </c>
      <c r="BR17" s="21">
        <v>0.55899079965133003</v>
      </c>
      <c r="BS17" s="21"/>
      <c r="BT17" s="21">
        <v>0.65473558365307305</v>
      </c>
      <c r="BU17" s="21">
        <v>0.59302423283111705</v>
      </c>
      <c r="BV17" s="21"/>
      <c r="BW17" s="21">
        <v>0.67986450402667598</v>
      </c>
      <c r="BX17" s="21">
        <v>0.61093667204118796</v>
      </c>
      <c r="BY17" s="21"/>
      <c r="BZ17" s="21">
        <v>0.63780093869893195</v>
      </c>
      <c r="CA17" s="21">
        <v>0.60204845849071698</v>
      </c>
      <c r="CB17" s="21">
        <v>0.69069281516635395</v>
      </c>
      <c r="CC17" s="21"/>
      <c r="CD17" s="21">
        <v>0.642288536514803</v>
      </c>
      <c r="CE17" s="21">
        <v>0.64716745351104299</v>
      </c>
      <c r="CF17" s="21">
        <v>0.62169470499290103</v>
      </c>
      <c r="CG17" s="21"/>
      <c r="CH17" s="21">
        <v>0.633003875748265</v>
      </c>
      <c r="CI17" s="21">
        <v>0.67668854398072198</v>
      </c>
      <c r="CJ17" s="21">
        <v>0.56678226151480204</v>
      </c>
      <c r="CK17" s="21"/>
      <c r="CL17" s="21">
        <v>0.62615107586771801</v>
      </c>
      <c r="CM17" s="21">
        <v>0.63798862594848904</v>
      </c>
      <c r="CN17" s="21"/>
      <c r="CO17" s="21">
        <v>0.63241352670739104</v>
      </c>
      <c r="CP17" s="21">
        <v>0.63616304484219399</v>
      </c>
      <c r="CQ17" s="21">
        <v>0.63667128117523597</v>
      </c>
      <c r="CR17" s="21">
        <v>0.61693127536743297</v>
      </c>
    </row>
    <row r="18" spans="2:96" x14ac:dyDescent="0.25">
      <c r="B18" s="16"/>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CR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340</v>
      </c>
      <c r="C9" s="17">
        <v>0.17592567763618899</v>
      </c>
      <c r="D9" s="17">
        <v>0.17831033951969599</v>
      </c>
      <c r="E9" s="17">
        <v>0.17453877607849499</v>
      </c>
      <c r="F9" s="17"/>
      <c r="G9" s="17">
        <v>0.26287369492614399</v>
      </c>
      <c r="H9" s="17">
        <v>0.20738175951067001</v>
      </c>
      <c r="I9" s="17">
        <v>0.18742394177573901</v>
      </c>
      <c r="J9" s="17">
        <v>0.14975099036857001</v>
      </c>
      <c r="K9" s="17">
        <v>0.155289021707012</v>
      </c>
      <c r="L9" s="17">
        <v>0.11816929060666601</v>
      </c>
      <c r="M9" s="17"/>
      <c r="N9" s="17">
        <v>0.21687814035172301</v>
      </c>
      <c r="O9" s="17">
        <v>0.15521955655557801</v>
      </c>
      <c r="P9" s="17">
        <v>0.14086999177586801</v>
      </c>
      <c r="Q9" s="17">
        <v>0.185964129943889</v>
      </c>
      <c r="R9" s="17"/>
      <c r="S9" s="17">
        <v>0.260009253793275</v>
      </c>
      <c r="T9" s="17">
        <v>0.141557743775096</v>
      </c>
      <c r="U9" s="17">
        <v>0.19869646840757699</v>
      </c>
      <c r="V9" s="17">
        <v>0.137430209130424</v>
      </c>
      <c r="W9" s="17">
        <v>0.220097463356523</v>
      </c>
      <c r="X9" s="17">
        <v>0.16036348644526199</v>
      </c>
      <c r="Y9" s="17">
        <v>0.15202544269846399</v>
      </c>
      <c r="Z9" s="17">
        <v>0.111474649088616</v>
      </c>
      <c r="AA9" s="17">
        <v>0.19854793996570799</v>
      </c>
      <c r="AB9" s="17">
        <v>0.146898297204795</v>
      </c>
      <c r="AC9" s="17">
        <v>0.11344903554377</v>
      </c>
      <c r="AD9" s="17">
        <v>0.18921021115686501</v>
      </c>
      <c r="AE9" s="17"/>
      <c r="AF9" s="17">
        <v>0.163094213313079</v>
      </c>
      <c r="AG9" s="17">
        <v>0.20396200705924</v>
      </c>
      <c r="AH9" s="17">
        <v>0.19789944038226201</v>
      </c>
      <c r="AI9" s="17">
        <v>0.23452585232957401</v>
      </c>
      <c r="AJ9" s="17">
        <v>8.1951849939977894E-2</v>
      </c>
      <c r="AK9" s="17"/>
      <c r="AL9" s="17">
        <v>0.18440944511080501</v>
      </c>
      <c r="AM9" s="17">
        <v>0.20264230201942801</v>
      </c>
      <c r="AN9" s="17">
        <v>0.23263787613531201</v>
      </c>
      <c r="AO9" s="17"/>
      <c r="AP9" s="17">
        <v>0.153505611008975</v>
      </c>
      <c r="AQ9" s="17">
        <v>0.16584111251457201</v>
      </c>
      <c r="AR9" s="17">
        <v>0.19358348012294599</v>
      </c>
      <c r="AS9" s="17">
        <v>0.23750993006441301</v>
      </c>
      <c r="AT9" s="17">
        <v>0.32650683139542402</v>
      </c>
      <c r="AU9" s="17"/>
      <c r="AV9" s="17">
        <v>0</v>
      </c>
      <c r="AW9" s="17">
        <v>0.35058023685571899</v>
      </c>
      <c r="AX9" s="17">
        <v>0.18517987239908801</v>
      </c>
      <c r="AY9" s="17">
        <v>0.15677768142752199</v>
      </c>
      <c r="AZ9" s="17">
        <v>0.15104062822375</v>
      </c>
      <c r="BA9" s="17">
        <v>0.166482329681508</v>
      </c>
      <c r="BB9" s="17">
        <v>0.13476378977934</v>
      </c>
      <c r="BC9" s="17">
        <v>0.16357938872164901</v>
      </c>
      <c r="BD9" s="17">
        <v>0.124295712801735</v>
      </c>
      <c r="BE9" s="17">
        <v>0.19038962784059699</v>
      </c>
      <c r="BF9" s="17">
        <v>0.19303158927552799</v>
      </c>
      <c r="BG9" s="17">
        <v>0.19544678587816799</v>
      </c>
      <c r="BH9" s="17">
        <v>0.17784043775453301</v>
      </c>
      <c r="BI9" s="17">
        <v>0.18355175631368001</v>
      </c>
      <c r="BJ9" s="17">
        <v>0.25346743116713399</v>
      </c>
      <c r="BK9" s="17">
        <v>0.30728178225100899</v>
      </c>
      <c r="BL9" s="17"/>
      <c r="BM9" s="17">
        <v>0.26490518942915797</v>
      </c>
      <c r="BN9" s="17">
        <v>0.17460043415788001</v>
      </c>
      <c r="BO9" s="17">
        <v>0.14266859934173101</v>
      </c>
      <c r="BP9" s="17">
        <v>0.13573251632113201</v>
      </c>
      <c r="BQ9" s="17">
        <v>0.113217036252685</v>
      </c>
      <c r="BR9" s="17">
        <v>0.16561962864600099</v>
      </c>
      <c r="BS9" s="17"/>
      <c r="BT9" s="17">
        <v>0.19777819540235</v>
      </c>
      <c r="BU9" s="17">
        <v>0.141701542128678</v>
      </c>
      <c r="BV9" s="17"/>
      <c r="BW9" s="17">
        <v>0.20908139853989699</v>
      </c>
      <c r="BX9" s="17">
        <v>0.148057904405859</v>
      </c>
      <c r="BY9" s="17"/>
      <c r="BZ9" s="17">
        <v>0.16705355235613001</v>
      </c>
      <c r="CA9" s="17">
        <v>0.20064955917910399</v>
      </c>
      <c r="CB9" s="17">
        <v>0.271471554277817</v>
      </c>
      <c r="CC9" s="17"/>
      <c r="CD9" s="17">
        <v>0.16896387053659601</v>
      </c>
      <c r="CE9" s="17">
        <v>0.20273535504307499</v>
      </c>
      <c r="CF9" s="17">
        <v>0.16864327527079401</v>
      </c>
      <c r="CG9" s="17"/>
      <c r="CH9" s="17">
        <v>0.17045307909440199</v>
      </c>
      <c r="CI9" s="17">
        <v>0.21242314014264899</v>
      </c>
      <c r="CJ9" s="17">
        <v>0.122677347130366</v>
      </c>
      <c r="CK9" s="17"/>
      <c r="CL9" s="17">
        <v>0.163507971576416</v>
      </c>
      <c r="CM9" s="17">
        <v>0.19293712311881001</v>
      </c>
      <c r="CN9" s="17"/>
      <c r="CO9" s="17">
        <v>0.329278241483833</v>
      </c>
      <c r="CP9" s="17">
        <v>0.166639773112362</v>
      </c>
      <c r="CQ9" s="17">
        <v>0.15818335690129001</v>
      </c>
      <c r="CR9" s="17">
        <v>0.17217943898124299</v>
      </c>
    </row>
    <row r="10" spans="2:96" x14ac:dyDescent="0.25">
      <c r="B10" s="18" t="s">
        <v>341</v>
      </c>
      <c r="C10" s="17">
        <v>0.34879085936978299</v>
      </c>
      <c r="D10" s="17">
        <v>0.32399909360268703</v>
      </c>
      <c r="E10" s="17">
        <v>0.37064282489427802</v>
      </c>
      <c r="F10" s="17"/>
      <c r="G10" s="17">
        <v>0.33961762733435602</v>
      </c>
      <c r="H10" s="17">
        <v>0.40198583944646299</v>
      </c>
      <c r="I10" s="17">
        <v>0.32673976251568299</v>
      </c>
      <c r="J10" s="17">
        <v>0.34222529101938798</v>
      </c>
      <c r="K10" s="17">
        <v>0.34892012870334599</v>
      </c>
      <c r="L10" s="17">
        <v>0.33463483197262101</v>
      </c>
      <c r="M10" s="17"/>
      <c r="N10" s="17">
        <v>0.349695391467434</v>
      </c>
      <c r="O10" s="17">
        <v>0.38311404338549399</v>
      </c>
      <c r="P10" s="17">
        <v>0.35153070166906702</v>
      </c>
      <c r="Q10" s="17">
        <v>0.31080360604949703</v>
      </c>
      <c r="R10" s="17"/>
      <c r="S10" s="17">
        <v>0.36313704975441602</v>
      </c>
      <c r="T10" s="17">
        <v>0.28433950814849202</v>
      </c>
      <c r="U10" s="17">
        <v>0.30586886359758902</v>
      </c>
      <c r="V10" s="17">
        <v>0.35117066519482898</v>
      </c>
      <c r="W10" s="17">
        <v>0.32942816573978501</v>
      </c>
      <c r="X10" s="17">
        <v>0.431863794027949</v>
      </c>
      <c r="Y10" s="17">
        <v>0.37789713355959098</v>
      </c>
      <c r="Z10" s="17">
        <v>0.36649674014358902</v>
      </c>
      <c r="AA10" s="17">
        <v>0.368808479782608</v>
      </c>
      <c r="AB10" s="17">
        <v>0.34630712365633898</v>
      </c>
      <c r="AC10" s="17">
        <v>0.30792453036874901</v>
      </c>
      <c r="AD10" s="17">
        <v>0.36619313471686898</v>
      </c>
      <c r="AE10" s="17"/>
      <c r="AF10" s="17">
        <v>0.309673458218438</v>
      </c>
      <c r="AG10" s="17">
        <v>0.359524527323136</v>
      </c>
      <c r="AH10" s="17">
        <v>0.40338646884951701</v>
      </c>
      <c r="AI10" s="17">
        <v>0.20291745586010099</v>
      </c>
      <c r="AJ10" s="17">
        <v>0.396078154196008</v>
      </c>
      <c r="AK10" s="17"/>
      <c r="AL10" s="17">
        <v>0.32604406834327299</v>
      </c>
      <c r="AM10" s="17">
        <v>0.38185754446647802</v>
      </c>
      <c r="AN10" s="17">
        <v>0.34207250519813998</v>
      </c>
      <c r="AO10" s="17"/>
      <c r="AP10" s="17">
        <v>0.31158866697489801</v>
      </c>
      <c r="AQ10" s="17">
        <v>0.32429060311938701</v>
      </c>
      <c r="AR10" s="17">
        <v>0.36409165591652498</v>
      </c>
      <c r="AS10" s="17">
        <v>0.40538050124767899</v>
      </c>
      <c r="AT10" s="17">
        <v>0.34224574085884502</v>
      </c>
      <c r="AU10" s="17"/>
      <c r="AV10" s="17">
        <v>0.36847709415683799</v>
      </c>
      <c r="AW10" s="17">
        <v>0.23392734203381499</v>
      </c>
      <c r="AX10" s="17">
        <v>0.29683179792429398</v>
      </c>
      <c r="AY10" s="17">
        <v>0.36730329237890902</v>
      </c>
      <c r="AZ10" s="17">
        <v>0.32820983553648803</v>
      </c>
      <c r="BA10" s="17">
        <v>0.33872318097738002</v>
      </c>
      <c r="BB10" s="17">
        <v>0.36841643490217801</v>
      </c>
      <c r="BC10" s="17">
        <v>0.36887950595936397</v>
      </c>
      <c r="BD10" s="17">
        <v>0.38691746638852398</v>
      </c>
      <c r="BE10" s="17">
        <v>0.33132044047468101</v>
      </c>
      <c r="BF10" s="17">
        <v>0.359122808420058</v>
      </c>
      <c r="BG10" s="17">
        <v>0.26576905038173299</v>
      </c>
      <c r="BH10" s="17">
        <v>0.396410473849164</v>
      </c>
      <c r="BI10" s="17">
        <v>0.42788438668665302</v>
      </c>
      <c r="BJ10" s="17">
        <v>0.42094794957430598</v>
      </c>
      <c r="BK10" s="17">
        <v>0.37033085331201099</v>
      </c>
      <c r="BL10" s="17"/>
      <c r="BM10" s="17">
        <v>0.369518710818942</v>
      </c>
      <c r="BN10" s="17">
        <v>0.34168661379704302</v>
      </c>
      <c r="BO10" s="17">
        <v>0.37237610015491301</v>
      </c>
      <c r="BP10" s="17">
        <v>0.32117810661406798</v>
      </c>
      <c r="BQ10" s="17">
        <v>0.36737328811644698</v>
      </c>
      <c r="BR10" s="17">
        <v>0.30685095790220801</v>
      </c>
      <c r="BS10" s="17"/>
      <c r="BT10" s="17">
        <v>0.36338945854284899</v>
      </c>
      <c r="BU10" s="17">
        <v>0.32323314710558498</v>
      </c>
      <c r="BV10" s="17"/>
      <c r="BW10" s="17">
        <v>0.36355880614869701</v>
      </c>
      <c r="BX10" s="17">
        <v>0.32917006238693303</v>
      </c>
      <c r="BY10" s="17"/>
      <c r="BZ10" s="17">
        <v>0.34738915226405898</v>
      </c>
      <c r="CA10" s="17">
        <v>0.34880844700818198</v>
      </c>
      <c r="CB10" s="17">
        <v>0.36396465798648198</v>
      </c>
      <c r="CC10" s="17"/>
      <c r="CD10" s="17">
        <v>0.34952003928341902</v>
      </c>
      <c r="CE10" s="17">
        <v>0.35990000612225698</v>
      </c>
      <c r="CF10" s="17">
        <v>0.29184311737052998</v>
      </c>
      <c r="CG10" s="17"/>
      <c r="CH10" s="17">
        <v>0.354369891790696</v>
      </c>
      <c r="CI10" s="17">
        <v>0.33807782884257997</v>
      </c>
      <c r="CJ10" s="17">
        <v>0.311710917684627</v>
      </c>
      <c r="CK10" s="17"/>
      <c r="CL10" s="17">
        <v>0.35731240901806299</v>
      </c>
      <c r="CM10" s="17">
        <v>0.341502801802963</v>
      </c>
      <c r="CN10" s="17"/>
      <c r="CO10" s="17">
        <v>0.26886805246001899</v>
      </c>
      <c r="CP10" s="17">
        <v>0.369236485247525</v>
      </c>
      <c r="CQ10" s="17">
        <v>0.36763188773832101</v>
      </c>
      <c r="CR10" s="17">
        <v>0.30230876120042799</v>
      </c>
    </row>
    <row r="11" spans="2:96" ht="30" x14ac:dyDescent="0.25">
      <c r="B11" s="18" t="s">
        <v>342</v>
      </c>
      <c r="C11" s="17">
        <v>0.29222957103344799</v>
      </c>
      <c r="D11" s="17">
        <v>0.28784256716085599</v>
      </c>
      <c r="E11" s="17">
        <v>0.29809959220129101</v>
      </c>
      <c r="F11" s="17"/>
      <c r="G11" s="17">
        <v>0.24804421233891799</v>
      </c>
      <c r="H11" s="17">
        <v>0.249345709429696</v>
      </c>
      <c r="I11" s="17">
        <v>0.29242461450821999</v>
      </c>
      <c r="J11" s="17">
        <v>0.33495302551933898</v>
      </c>
      <c r="K11" s="17">
        <v>0.244425009629407</v>
      </c>
      <c r="L11" s="17">
        <v>0.35387250388557701</v>
      </c>
      <c r="M11" s="17"/>
      <c r="N11" s="17">
        <v>0.27114311028543397</v>
      </c>
      <c r="O11" s="17">
        <v>0.28193890326920001</v>
      </c>
      <c r="P11" s="17">
        <v>0.29904099062927603</v>
      </c>
      <c r="Q11" s="17">
        <v>0.31660642174103498</v>
      </c>
      <c r="R11" s="17"/>
      <c r="S11" s="17">
        <v>0.25856547825146597</v>
      </c>
      <c r="T11" s="17">
        <v>0.35435196695689902</v>
      </c>
      <c r="U11" s="17">
        <v>0.32237077624443899</v>
      </c>
      <c r="V11" s="17">
        <v>0.29628808143852098</v>
      </c>
      <c r="W11" s="17">
        <v>0.32280267983063998</v>
      </c>
      <c r="X11" s="17">
        <v>0.252019889071467</v>
      </c>
      <c r="Y11" s="17">
        <v>0.25333421023989799</v>
      </c>
      <c r="Z11" s="17">
        <v>0.264935311416573</v>
      </c>
      <c r="AA11" s="17">
        <v>0.27989933910278297</v>
      </c>
      <c r="AB11" s="17">
        <v>0.30974673383109003</v>
      </c>
      <c r="AC11" s="17">
        <v>0.29384555439408</v>
      </c>
      <c r="AD11" s="17">
        <v>0.266525974607079</v>
      </c>
      <c r="AE11" s="17"/>
      <c r="AF11" s="17">
        <v>0.30171595164792903</v>
      </c>
      <c r="AG11" s="17">
        <v>0.30447236204960898</v>
      </c>
      <c r="AH11" s="17">
        <v>0.28603194330676301</v>
      </c>
      <c r="AI11" s="17">
        <v>0.14581964950905199</v>
      </c>
      <c r="AJ11" s="17">
        <v>0.30710454401416598</v>
      </c>
      <c r="AK11" s="17"/>
      <c r="AL11" s="17">
        <v>0.27548285244028198</v>
      </c>
      <c r="AM11" s="17">
        <v>0.28154207050409102</v>
      </c>
      <c r="AN11" s="17">
        <v>0.28489524640782699</v>
      </c>
      <c r="AO11" s="17"/>
      <c r="AP11" s="17">
        <v>0.31425641507731</v>
      </c>
      <c r="AQ11" s="17">
        <v>0.31554521105059602</v>
      </c>
      <c r="AR11" s="17">
        <v>0.278551464537724</v>
      </c>
      <c r="AS11" s="17">
        <v>0.24113632681625199</v>
      </c>
      <c r="AT11" s="17">
        <v>0.21590477553766499</v>
      </c>
      <c r="AU11" s="17"/>
      <c r="AV11" s="17">
        <v>0</v>
      </c>
      <c r="AW11" s="17">
        <v>0.28401860274521001</v>
      </c>
      <c r="AX11" s="17">
        <v>0.33038580070121598</v>
      </c>
      <c r="AY11" s="17">
        <v>0.27941005193074397</v>
      </c>
      <c r="AZ11" s="17">
        <v>0.33584567246429597</v>
      </c>
      <c r="BA11" s="17">
        <v>0.31201119066184402</v>
      </c>
      <c r="BB11" s="17">
        <v>0.315744569683789</v>
      </c>
      <c r="BC11" s="17">
        <v>0.28889336227867202</v>
      </c>
      <c r="BD11" s="17">
        <v>0.30395006767904797</v>
      </c>
      <c r="BE11" s="17">
        <v>0.227400578616369</v>
      </c>
      <c r="BF11" s="17">
        <v>0.26781453776563602</v>
      </c>
      <c r="BG11" s="17">
        <v>0.34111250321598202</v>
      </c>
      <c r="BH11" s="17">
        <v>0.27338520951922402</v>
      </c>
      <c r="BI11" s="17">
        <v>0.23550863539681</v>
      </c>
      <c r="BJ11" s="17">
        <v>0.174250637784787</v>
      </c>
      <c r="BK11" s="17">
        <v>0.20234060568814399</v>
      </c>
      <c r="BL11" s="17"/>
      <c r="BM11" s="17">
        <v>0.21753504129131501</v>
      </c>
      <c r="BN11" s="17">
        <v>0.318377869160751</v>
      </c>
      <c r="BO11" s="17">
        <v>0.23096683893644401</v>
      </c>
      <c r="BP11" s="17">
        <v>0.35616903043438197</v>
      </c>
      <c r="BQ11" s="17">
        <v>0.33801101709870301</v>
      </c>
      <c r="BR11" s="17">
        <v>0.30158579177343797</v>
      </c>
      <c r="BS11" s="17"/>
      <c r="BT11" s="17">
        <v>0.28178756930118498</v>
      </c>
      <c r="BU11" s="17">
        <v>0.31209420011269901</v>
      </c>
      <c r="BV11" s="17"/>
      <c r="BW11" s="17">
        <v>0.286354112172932</v>
      </c>
      <c r="BX11" s="17">
        <v>0.30441015339901201</v>
      </c>
      <c r="BY11" s="17"/>
      <c r="BZ11" s="17">
        <v>0.29910917341486798</v>
      </c>
      <c r="CA11" s="17">
        <v>0.26769161876182801</v>
      </c>
      <c r="CB11" s="17">
        <v>0.246274894542345</v>
      </c>
      <c r="CC11" s="17"/>
      <c r="CD11" s="17">
        <v>0.30033120447565698</v>
      </c>
      <c r="CE11" s="17">
        <v>0.27985898031878398</v>
      </c>
      <c r="CF11" s="17">
        <v>0.29514927849168099</v>
      </c>
      <c r="CG11" s="17"/>
      <c r="CH11" s="17">
        <v>0.29062903182100502</v>
      </c>
      <c r="CI11" s="17">
        <v>0.28759614388592097</v>
      </c>
      <c r="CJ11" s="17">
        <v>0.33583374928656401</v>
      </c>
      <c r="CK11" s="17"/>
      <c r="CL11" s="17">
        <v>0.29597781499835302</v>
      </c>
      <c r="CM11" s="17">
        <v>0.28598861143236398</v>
      </c>
      <c r="CN11" s="17"/>
      <c r="CO11" s="17">
        <v>0.21738886789596501</v>
      </c>
      <c r="CP11" s="17">
        <v>0.288602111683537</v>
      </c>
      <c r="CQ11" s="17">
        <v>0.28609195325112702</v>
      </c>
      <c r="CR11" s="17">
        <v>0.33834975758888403</v>
      </c>
    </row>
    <row r="12" spans="2:96" x14ac:dyDescent="0.25">
      <c r="B12" s="18" t="s">
        <v>343</v>
      </c>
      <c r="C12" s="17">
        <v>9.0539080244683795E-2</v>
      </c>
      <c r="D12" s="17">
        <v>0.106515431501969</v>
      </c>
      <c r="E12" s="17">
        <v>7.53842690987645E-2</v>
      </c>
      <c r="F12" s="17"/>
      <c r="G12" s="17">
        <v>0.108990885977373</v>
      </c>
      <c r="H12" s="17">
        <v>7.6157488417921707E-2</v>
      </c>
      <c r="I12" s="17">
        <v>8.0741480802293902E-2</v>
      </c>
      <c r="J12" s="17">
        <v>7.7002696758535799E-2</v>
      </c>
      <c r="K12" s="17">
        <v>0.12399187204889101</v>
      </c>
      <c r="L12" s="17">
        <v>8.6505634461852304E-2</v>
      </c>
      <c r="M12" s="17"/>
      <c r="N12" s="17">
        <v>9.5497122415437702E-2</v>
      </c>
      <c r="O12" s="17">
        <v>8.8521290952607704E-2</v>
      </c>
      <c r="P12" s="17">
        <v>0.101927007378099</v>
      </c>
      <c r="Q12" s="17">
        <v>7.8281315101160404E-2</v>
      </c>
      <c r="R12" s="17"/>
      <c r="S12" s="17">
        <v>6.2727074029701693E-2</v>
      </c>
      <c r="T12" s="17">
        <v>9.11051782240479E-2</v>
      </c>
      <c r="U12" s="17">
        <v>9.5715302306603994E-2</v>
      </c>
      <c r="V12" s="17">
        <v>0.10093411550645</v>
      </c>
      <c r="W12" s="17">
        <v>6.5087220684072605E-2</v>
      </c>
      <c r="X12" s="17">
        <v>8.7713690543819806E-2</v>
      </c>
      <c r="Y12" s="17">
        <v>0.11041899507406</v>
      </c>
      <c r="Z12" s="17">
        <v>0.149815107026288</v>
      </c>
      <c r="AA12" s="17">
        <v>6.8221498743476106E-2</v>
      </c>
      <c r="AB12" s="17">
        <v>0.110279475568521</v>
      </c>
      <c r="AC12" s="17">
        <v>0.121136498908299</v>
      </c>
      <c r="AD12" s="17">
        <v>8.0298514422129097E-2</v>
      </c>
      <c r="AE12" s="17"/>
      <c r="AF12" s="17">
        <v>0.101066588550262</v>
      </c>
      <c r="AG12" s="17">
        <v>8.8166477204091806E-2</v>
      </c>
      <c r="AH12" s="17">
        <v>5.9762901693165102E-2</v>
      </c>
      <c r="AI12" s="17">
        <v>0.149511400223341</v>
      </c>
      <c r="AJ12" s="17">
        <v>0.100081270148136</v>
      </c>
      <c r="AK12" s="17"/>
      <c r="AL12" s="17">
        <v>0.103844842396037</v>
      </c>
      <c r="AM12" s="17">
        <v>7.6193116561608307E-2</v>
      </c>
      <c r="AN12" s="17">
        <v>6.8343821260777399E-2</v>
      </c>
      <c r="AO12" s="17"/>
      <c r="AP12" s="17">
        <v>0.135904411814356</v>
      </c>
      <c r="AQ12" s="17">
        <v>7.1432202636157002E-2</v>
      </c>
      <c r="AR12" s="17">
        <v>7.8986649125860106E-2</v>
      </c>
      <c r="AS12" s="17">
        <v>6.5071782379863496E-2</v>
      </c>
      <c r="AT12" s="17">
        <v>5.80036948810655E-2</v>
      </c>
      <c r="AU12" s="17"/>
      <c r="AV12" s="17">
        <v>0.15759437761936301</v>
      </c>
      <c r="AW12" s="17">
        <v>7.82043842528614E-2</v>
      </c>
      <c r="AX12" s="17">
        <v>8.3765497940433503E-2</v>
      </c>
      <c r="AY12" s="17">
        <v>7.5012166311026293E-2</v>
      </c>
      <c r="AZ12" s="17">
        <v>9.2169973932160296E-2</v>
      </c>
      <c r="BA12" s="17">
        <v>9.4290204729669203E-2</v>
      </c>
      <c r="BB12" s="17">
        <v>7.9645927008594006E-2</v>
      </c>
      <c r="BC12" s="17">
        <v>0.103411622146133</v>
      </c>
      <c r="BD12" s="17">
        <v>9.7544580087714106E-2</v>
      </c>
      <c r="BE12" s="17">
        <v>0.13030531863303499</v>
      </c>
      <c r="BF12" s="17">
        <v>9.2766951238804296E-2</v>
      </c>
      <c r="BG12" s="17">
        <v>0.115917254903562</v>
      </c>
      <c r="BH12" s="17">
        <v>0.100661999526446</v>
      </c>
      <c r="BI12" s="17">
        <v>7.7504975375537202E-2</v>
      </c>
      <c r="BJ12" s="17">
        <v>8.6081660631244894E-2</v>
      </c>
      <c r="BK12" s="17">
        <v>8.1709247278272307E-2</v>
      </c>
      <c r="BL12" s="17"/>
      <c r="BM12" s="17">
        <v>7.9280377397507498E-2</v>
      </c>
      <c r="BN12" s="17">
        <v>8.9365708082247503E-2</v>
      </c>
      <c r="BO12" s="17">
        <v>0.114498264191605</v>
      </c>
      <c r="BP12" s="17">
        <v>9.5457174166544798E-2</v>
      </c>
      <c r="BQ12" s="17">
        <v>8.0919871401582993E-2</v>
      </c>
      <c r="BR12" s="17">
        <v>8.1689877387595297E-2</v>
      </c>
      <c r="BS12" s="17"/>
      <c r="BT12" s="17">
        <v>8.5059146599704094E-2</v>
      </c>
      <c r="BU12" s="17">
        <v>9.9901541924791601E-2</v>
      </c>
      <c r="BV12" s="17"/>
      <c r="BW12" s="17">
        <v>8.50611768042593E-2</v>
      </c>
      <c r="BX12" s="17">
        <v>9.4917467385498694E-2</v>
      </c>
      <c r="BY12" s="17"/>
      <c r="BZ12" s="17">
        <v>8.8545114365597699E-2</v>
      </c>
      <c r="CA12" s="17">
        <v>0.105065973710168</v>
      </c>
      <c r="CB12" s="17">
        <v>7.0226096413476602E-2</v>
      </c>
      <c r="CC12" s="17"/>
      <c r="CD12" s="17">
        <v>8.9123311871534994E-2</v>
      </c>
      <c r="CE12" s="17">
        <v>7.1214662198733306E-2</v>
      </c>
      <c r="CF12" s="17">
        <v>0.109072227433788</v>
      </c>
      <c r="CG12" s="17"/>
      <c r="CH12" s="17">
        <v>9.3129557903711802E-2</v>
      </c>
      <c r="CI12" s="17">
        <v>6.4839536279752197E-2</v>
      </c>
      <c r="CJ12" s="17">
        <v>0.119210100578849</v>
      </c>
      <c r="CK12" s="17"/>
      <c r="CL12" s="17">
        <v>9.0856518818535306E-2</v>
      </c>
      <c r="CM12" s="17">
        <v>8.7781103373505906E-2</v>
      </c>
      <c r="CN12" s="17"/>
      <c r="CO12" s="17">
        <v>9.6593250314096296E-2</v>
      </c>
      <c r="CP12" s="17">
        <v>0.10296766245613299</v>
      </c>
      <c r="CQ12" s="17">
        <v>8.0908612905643801E-2</v>
      </c>
      <c r="CR12" s="17">
        <v>8.3257129754189599E-2</v>
      </c>
    </row>
    <row r="13" spans="2:96" x14ac:dyDescent="0.25">
      <c r="B13" s="18" t="s">
        <v>344</v>
      </c>
      <c r="C13" s="17">
        <v>7.0206812459409199E-2</v>
      </c>
      <c r="D13" s="17">
        <v>9.1510315463298006E-2</v>
      </c>
      <c r="E13" s="17">
        <v>4.8639592672748401E-2</v>
      </c>
      <c r="F13" s="17"/>
      <c r="G13" s="17">
        <v>2.4270175888379798E-2</v>
      </c>
      <c r="H13" s="17">
        <v>2.67942917771684E-2</v>
      </c>
      <c r="I13" s="17">
        <v>8.3499775029432996E-2</v>
      </c>
      <c r="J13" s="17">
        <v>7.4951040721615805E-2</v>
      </c>
      <c r="K13" s="17">
        <v>0.110213275609488</v>
      </c>
      <c r="L13" s="17">
        <v>9.4690397999863896E-2</v>
      </c>
      <c r="M13" s="17"/>
      <c r="N13" s="17">
        <v>5.9087802273518397E-2</v>
      </c>
      <c r="O13" s="17">
        <v>7.4790750253770993E-2</v>
      </c>
      <c r="P13" s="17">
        <v>7.1480278231565206E-2</v>
      </c>
      <c r="Q13" s="17">
        <v>7.5183650337103697E-2</v>
      </c>
      <c r="R13" s="17"/>
      <c r="S13" s="17">
        <v>4.3620403229299699E-2</v>
      </c>
      <c r="T13" s="17">
        <v>0.107043501439495</v>
      </c>
      <c r="U13" s="17">
        <v>6.57803305217248E-2</v>
      </c>
      <c r="V13" s="17">
        <v>9.29813851397924E-2</v>
      </c>
      <c r="W13" s="17">
        <v>5.5016825107354499E-2</v>
      </c>
      <c r="X13" s="17">
        <v>5.30704114793972E-2</v>
      </c>
      <c r="Y13" s="17">
        <v>7.5786614709110994E-2</v>
      </c>
      <c r="Z13" s="17">
        <v>9.55127114150576E-2</v>
      </c>
      <c r="AA13" s="17">
        <v>5.6901238394655197E-2</v>
      </c>
      <c r="AB13" s="17">
        <v>6.1783697377225097E-2</v>
      </c>
      <c r="AC13" s="17">
        <v>0.111834283559446</v>
      </c>
      <c r="AD13" s="17">
        <v>2.0491648597653601E-2</v>
      </c>
      <c r="AE13" s="17"/>
      <c r="AF13" s="17">
        <v>0.104766584941095</v>
      </c>
      <c r="AG13" s="17">
        <v>3.1494662790242503E-2</v>
      </c>
      <c r="AH13" s="17">
        <v>5.29192457682926E-2</v>
      </c>
      <c r="AI13" s="17">
        <v>0.26722564207793298</v>
      </c>
      <c r="AJ13" s="17">
        <v>5.9863894566006097E-2</v>
      </c>
      <c r="AK13" s="17"/>
      <c r="AL13" s="17">
        <v>9.2803764654851795E-2</v>
      </c>
      <c r="AM13" s="17">
        <v>4.4279862338582797E-2</v>
      </c>
      <c r="AN13" s="17">
        <v>6.5425789481774702E-2</v>
      </c>
      <c r="AO13" s="17"/>
      <c r="AP13" s="17">
        <v>5.7677293325808898E-2</v>
      </c>
      <c r="AQ13" s="17">
        <v>9.4603671609618606E-2</v>
      </c>
      <c r="AR13" s="17">
        <v>6.6620632115515499E-2</v>
      </c>
      <c r="AS13" s="17">
        <v>5.0901459491792103E-2</v>
      </c>
      <c r="AT13" s="17">
        <v>5.7338957327000999E-2</v>
      </c>
      <c r="AU13" s="17"/>
      <c r="AV13" s="17">
        <v>0.17717430870440201</v>
      </c>
      <c r="AW13" s="17">
        <v>3.6961331342532502E-2</v>
      </c>
      <c r="AX13" s="17">
        <v>6.9886289101918506E-2</v>
      </c>
      <c r="AY13" s="17">
        <v>9.6104479837026704E-2</v>
      </c>
      <c r="AZ13" s="17">
        <v>5.59352987503033E-2</v>
      </c>
      <c r="BA13" s="17">
        <v>7.8148513642182907E-2</v>
      </c>
      <c r="BB13" s="17">
        <v>8.0885113864697197E-2</v>
      </c>
      <c r="BC13" s="17">
        <v>5.5273326324782997E-2</v>
      </c>
      <c r="BD13" s="17">
        <v>7.4045183543408902E-2</v>
      </c>
      <c r="BE13" s="17">
        <v>0.110043044076491</v>
      </c>
      <c r="BF13" s="17">
        <v>6.6639114052926302E-2</v>
      </c>
      <c r="BG13" s="17">
        <v>6.6366269940364195E-2</v>
      </c>
      <c r="BH13" s="17">
        <v>5.1701879350633799E-2</v>
      </c>
      <c r="BI13" s="17">
        <v>7.55502462273199E-2</v>
      </c>
      <c r="BJ13" s="17">
        <v>3.7179327234545201E-2</v>
      </c>
      <c r="BK13" s="17">
        <v>3.8337511470563398E-2</v>
      </c>
      <c r="BL13" s="17"/>
      <c r="BM13" s="17">
        <v>4.6164708119109998E-2</v>
      </c>
      <c r="BN13" s="17">
        <v>6.0989416575468802E-2</v>
      </c>
      <c r="BO13" s="17">
        <v>0.11374184075933701</v>
      </c>
      <c r="BP13" s="17">
        <v>7.5169372126561398E-2</v>
      </c>
      <c r="BQ13" s="17">
        <v>7.9275652741327904E-2</v>
      </c>
      <c r="BR13" s="17">
        <v>7.0852547527065102E-2</v>
      </c>
      <c r="BS13" s="17"/>
      <c r="BT13" s="17">
        <v>5.6767901964269701E-2</v>
      </c>
      <c r="BU13" s="17">
        <v>9.1107763471111505E-2</v>
      </c>
      <c r="BV13" s="17"/>
      <c r="BW13" s="17">
        <v>4.45728348339871E-2</v>
      </c>
      <c r="BX13" s="17">
        <v>0.106071928552696</v>
      </c>
      <c r="BY13" s="17"/>
      <c r="BZ13" s="17">
        <v>7.6369351826222995E-2</v>
      </c>
      <c r="CA13" s="17">
        <v>5.3463492800817303E-2</v>
      </c>
      <c r="CB13" s="17">
        <v>2.5909281703653999E-2</v>
      </c>
      <c r="CC13" s="17"/>
      <c r="CD13" s="17">
        <v>7.4287388272847102E-2</v>
      </c>
      <c r="CE13" s="17">
        <v>4.20103003710409E-2</v>
      </c>
      <c r="CF13" s="17">
        <v>0.116140943603915</v>
      </c>
      <c r="CG13" s="17"/>
      <c r="CH13" s="17">
        <v>7.2010354911534902E-2</v>
      </c>
      <c r="CI13" s="17">
        <v>5.6858655389493702E-2</v>
      </c>
      <c r="CJ13" s="17">
        <v>9.5994013544182605E-2</v>
      </c>
      <c r="CK13" s="17"/>
      <c r="CL13" s="17">
        <v>8.5211103629114396E-2</v>
      </c>
      <c r="CM13" s="17">
        <v>5.5422333541426803E-2</v>
      </c>
      <c r="CN13" s="17"/>
      <c r="CO13" s="17">
        <v>8.7871587846086896E-2</v>
      </c>
      <c r="CP13" s="17">
        <v>6.5425515362871597E-2</v>
      </c>
      <c r="CQ13" s="17">
        <v>7.4855042260625101E-2</v>
      </c>
      <c r="CR13" s="17">
        <v>6.3889701374693506E-2</v>
      </c>
    </row>
    <row r="14" spans="2:96" x14ac:dyDescent="0.25">
      <c r="B14" s="18" t="s">
        <v>152</v>
      </c>
      <c r="C14" s="17">
        <v>2.2307999256487299E-2</v>
      </c>
      <c r="D14" s="17">
        <v>1.1822252751493199E-2</v>
      </c>
      <c r="E14" s="17">
        <v>3.2694945054423601E-2</v>
      </c>
      <c r="F14" s="17"/>
      <c r="G14" s="17">
        <v>1.6203403534828801E-2</v>
      </c>
      <c r="H14" s="17">
        <v>3.833491141808E-2</v>
      </c>
      <c r="I14" s="17">
        <v>2.9170425368631198E-2</v>
      </c>
      <c r="J14" s="17">
        <v>2.1116955612551499E-2</v>
      </c>
      <c r="K14" s="17">
        <v>1.7160692301855698E-2</v>
      </c>
      <c r="L14" s="17">
        <v>1.21273410734202E-2</v>
      </c>
      <c r="M14" s="17"/>
      <c r="N14" s="17">
        <v>7.6984332064523597E-3</v>
      </c>
      <c r="O14" s="17">
        <v>1.6415455583349701E-2</v>
      </c>
      <c r="P14" s="17">
        <v>3.5151030316123801E-2</v>
      </c>
      <c r="Q14" s="17">
        <v>3.3160876827315701E-2</v>
      </c>
      <c r="R14" s="17"/>
      <c r="S14" s="17">
        <v>1.19407409418423E-2</v>
      </c>
      <c r="T14" s="17">
        <v>2.1602101455970399E-2</v>
      </c>
      <c r="U14" s="17">
        <v>1.1568258922066E-2</v>
      </c>
      <c r="V14" s="17">
        <v>2.1195543589983701E-2</v>
      </c>
      <c r="W14" s="17">
        <v>7.5676452816241403E-3</v>
      </c>
      <c r="X14" s="17">
        <v>1.4968728432104599E-2</v>
      </c>
      <c r="Y14" s="17">
        <v>3.0537603718875199E-2</v>
      </c>
      <c r="Z14" s="17">
        <v>1.1765480909877101E-2</v>
      </c>
      <c r="AA14" s="17">
        <v>2.7621504010769401E-2</v>
      </c>
      <c r="AB14" s="17">
        <v>2.49846723620295E-2</v>
      </c>
      <c r="AC14" s="17">
        <v>5.1810097225656597E-2</v>
      </c>
      <c r="AD14" s="17">
        <v>7.7280516499403998E-2</v>
      </c>
      <c r="AE14" s="17"/>
      <c r="AF14" s="17">
        <v>1.96832033291965E-2</v>
      </c>
      <c r="AG14" s="17">
        <v>1.23799635736808E-2</v>
      </c>
      <c r="AH14" s="17">
        <v>0</v>
      </c>
      <c r="AI14" s="17">
        <v>0</v>
      </c>
      <c r="AJ14" s="17">
        <v>5.4920287135706902E-2</v>
      </c>
      <c r="AK14" s="17"/>
      <c r="AL14" s="17">
        <v>1.74150270547513E-2</v>
      </c>
      <c r="AM14" s="17">
        <v>1.34851041098113E-2</v>
      </c>
      <c r="AN14" s="17">
        <v>6.6247615161689798E-3</v>
      </c>
      <c r="AO14" s="17"/>
      <c r="AP14" s="17">
        <v>2.70676017986522E-2</v>
      </c>
      <c r="AQ14" s="17">
        <v>2.82871990696697E-2</v>
      </c>
      <c r="AR14" s="17">
        <v>1.8166118181428499E-2</v>
      </c>
      <c r="AS14" s="17">
        <v>0</v>
      </c>
      <c r="AT14" s="17">
        <v>0</v>
      </c>
      <c r="AU14" s="17"/>
      <c r="AV14" s="17">
        <v>0.29675421951939701</v>
      </c>
      <c r="AW14" s="17">
        <v>1.6308102769861402E-2</v>
      </c>
      <c r="AX14" s="17">
        <v>3.3950741933050602E-2</v>
      </c>
      <c r="AY14" s="17">
        <v>2.5392328114771899E-2</v>
      </c>
      <c r="AZ14" s="17">
        <v>3.6798591093002903E-2</v>
      </c>
      <c r="BA14" s="17">
        <v>1.0344580307416499E-2</v>
      </c>
      <c r="BB14" s="17">
        <v>2.0544164761402101E-2</v>
      </c>
      <c r="BC14" s="17">
        <v>1.99627945693985E-2</v>
      </c>
      <c r="BD14" s="17">
        <v>1.32469894995702E-2</v>
      </c>
      <c r="BE14" s="17">
        <v>1.05409903588259E-2</v>
      </c>
      <c r="BF14" s="17">
        <v>2.0624999247047599E-2</v>
      </c>
      <c r="BG14" s="17">
        <v>1.5388135680191799E-2</v>
      </c>
      <c r="BH14" s="17">
        <v>0</v>
      </c>
      <c r="BI14" s="17">
        <v>0</v>
      </c>
      <c r="BJ14" s="17">
        <v>2.8072993607983099E-2</v>
      </c>
      <c r="BK14" s="17">
        <v>0</v>
      </c>
      <c r="BL14" s="17"/>
      <c r="BM14" s="17">
        <v>2.2595972943967101E-2</v>
      </c>
      <c r="BN14" s="17">
        <v>1.4979958226610199E-2</v>
      </c>
      <c r="BO14" s="17">
        <v>2.57483566159705E-2</v>
      </c>
      <c r="BP14" s="17">
        <v>1.6293800337311801E-2</v>
      </c>
      <c r="BQ14" s="17">
        <v>2.12031343892547E-2</v>
      </c>
      <c r="BR14" s="17">
        <v>7.3401196763691695E-2</v>
      </c>
      <c r="BS14" s="17"/>
      <c r="BT14" s="17">
        <v>1.5217728189642401E-2</v>
      </c>
      <c r="BU14" s="17">
        <v>3.1961805257135899E-2</v>
      </c>
      <c r="BV14" s="17"/>
      <c r="BW14" s="17">
        <v>1.1371671500227399E-2</v>
      </c>
      <c r="BX14" s="17">
        <v>1.7372483870001999E-2</v>
      </c>
      <c r="BY14" s="17"/>
      <c r="BZ14" s="17">
        <v>2.1533655773121999E-2</v>
      </c>
      <c r="CA14" s="17">
        <v>2.4320908539900401E-2</v>
      </c>
      <c r="CB14" s="17">
        <v>2.2153515076225701E-2</v>
      </c>
      <c r="CC14" s="17"/>
      <c r="CD14" s="17">
        <v>1.7774185559945199E-2</v>
      </c>
      <c r="CE14" s="17">
        <v>4.4280695946109797E-2</v>
      </c>
      <c r="CF14" s="17">
        <v>1.9151157829290999E-2</v>
      </c>
      <c r="CG14" s="17"/>
      <c r="CH14" s="17">
        <v>1.9408084478650198E-2</v>
      </c>
      <c r="CI14" s="17">
        <v>4.0204695459604103E-2</v>
      </c>
      <c r="CJ14" s="17">
        <v>1.45738717754108E-2</v>
      </c>
      <c r="CK14" s="17"/>
      <c r="CL14" s="17">
        <v>7.1341819595177498E-3</v>
      </c>
      <c r="CM14" s="17">
        <v>3.6368026730929502E-2</v>
      </c>
      <c r="CN14" s="17"/>
      <c r="CO14" s="17">
        <v>0</v>
      </c>
      <c r="CP14" s="17">
        <v>7.1284521375713202E-3</v>
      </c>
      <c r="CQ14" s="17">
        <v>3.2329146942992902E-2</v>
      </c>
      <c r="CR14" s="17">
        <v>4.0015211100560999E-2</v>
      </c>
    </row>
    <row r="15" spans="2:96" x14ac:dyDescent="0.25">
      <c r="B15" s="18" t="s">
        <v>345</v>
      </c>
      <c r="C15" s="20">
        <v>0.52471653700597198</v>
      </c>
      <c r="D15" s="20">
        <v>0.50230943312238296</v>
      </c>
      <c r="E15" s="20">
        <v>0.54518160097277302</v>
      </c>
      <c r="F15" s="20"/>
      <c r="G15" s="20">
        <v>0.60249132226050095</v>
      </c>
      <c r="H15" s="20">
        <v>0.60936759895713299</v>
      </c>
      <c r="I15" s="20">
        <v>0.514163704291422</v>
      </c>
      <c r="J15" s="20">
        <v>0.49197628138795801</v>
      </c>
      <c r="K15" s="20">
        <v>0.50420915041035796</v>
      </c>
      <c r="L15" s="20">
        <v>0.45280412257928698</v>
      </c>
      <c r="M15" s="20"/>
      <c r="N15" s="20">
        <v>0.56657353181915804</v>
      </c>
      <c r="O15" s="20">
        <v>0.53833359994107199</v>
      </c>
      <c r="P15" s="20">
        <v>0.49240069344493498</v>
      </c>
      <c r="Q15" s="20">
        <v>0.49676773599338497</v>
      </c>
      <c r="R15" s="20"/>
      <c r="S15" s="20">
        <v>0.62314630354768996</v>
      </c>
      <c r="T15" s="20">
        <v>0.42589725192358802</v>
      </c>
      <c r="U15" s="20">
        <v>0.50456533200516596</v>
      </c>
      <c r="V15" s="20">
        <v>0.48860087432525201</v>
      </c>
      <c r="W15" s="20">
        <v>0.54952562909630898</v>
      </c>
      <c r="X15" s="20">
        <v>0.59222728047321105</v>
      </c>
      <c r="Y15" s="20">
        <v>0.52992257625805494</v>
      </c>
      <c r="Z15" s="20">
        <v>0.477971389232205</v>
      </c>
      <c r="AA15" s="20">
        <v>0.56735641974831597</v>
      </c>
      <c r="AB15" s="20">
        <v>0.493205420861134</v>
      </c>
      <c r="AC15" s="20">
        <v>0.42137356591251801</v>
      </c>
      <c r="AD15" s="20">
        <v>0.55540334587373397</v>
      </c>
      <c r="AE15" s="20"/>
      <c r="AF15" s="20">
        <v>0.472767671531517</v>
      </c>
      <c r="AG15" s="20">
        <v>0.56348653438237595</v>
      </c>
      <c r="AH15" s="20">
        <v>0.60128590923177905</v>
      </c>
      <c r="AI15" s="20">
        <v>0.43744330818967497</v>
      </c>
      <c r="AJ15" s="20">
        <v>0.47803000413598601</v>
      </c>
      <c r="AK15" s="20"/>
      <c r="AL15" s="20">
        <v>0.51045351345407797</v>
      </c>
      <c r="AM15" s="20">
        <v>0.58449984648590703</v>
      </c>
      <c r="AN15" s="20">
        <v>0.57471038133345198</v>
      </c>
      <c r="AO15" s="20"/>
      <c r="AP15" s="20">
        <v>0.46509427798387298</v>
      </c>
      <c r="AQ15" s="20">
        <v>0.49013171563395902</v>
      </c>
      <c r="AR15" s="20">
        <v>0.55767513603947205</v>
      </c>
      <c r="AS15" s="20">
        <v>0.642890431312093</v>
      </c>
      <c r="AT15" s="20">
        <v>0.66875257225426898</v>
      </c>
      <c r="AU15" s="20"/>
      <c r="AV15" s="20">
        <v>0.36847709415683799</v>
      </c>
      <c r="AW15" s="20">
        <v>0.58450757888953497</v>
      </c>
      <c r="AX15" s="20">
        <v>0.48201167032338099</v>
      </c>
      <c r="AY15" s="20">
        <v>0.52408097380643104</v>
      </c>
      <c r="AZ15" s="20">
        <v>0.479250463760238</v>
      </c>
      <c r="BA15" s="20">
        <v>0.50520551065888697</v>
      </c>
      <c r="BB15" s="20">
        <v>0.50318022468151802</v>
      </c>
      <c r="BC15" s="20">
        <v>0.53245889468101404</v>
      </c>
      <c r="BD15" s="20">
        <v>0.51121317919025899</v>
      </c>
      <c r="BE15" s="20">
        <v>0.521710068315278</v>
      </c>
      <c r="BF15" s="20">
        <v>0.55215439769558605</v>
      </c>
      <c r="BG15" s="20">
        <v>0.46121583625989998</v>
      </c>
      <c r="BH15" s="20">
        <v>0.57425091160369601</v>
      </c>
      <c r="BI15" s="20">
        <v>0.611436143000333</v>
      </c>
      <c r="BJ15" s="20">
        <v>0.67441538074143903</v>
      </c>
      <c r="BK15" s="20">
        <v>0.67761263556301998</v>
      </c>
      <c r="BL15" s="20"/>
      <c r="BM15" s="20">
        <v>0.63442390024810003</v>
      </c>
      <c r="BN15" s="20">
        <v>0.51628704795492297</v>
      </c>
      <c r="BO15" s="20">
        <v>0.515044699496644</v>
      </c>
      <c r="BP15" s="20">
        <v>0.45691062293520002</v>
      </c>
      <c r="BQ15" s="20">
        <v>0.48059032436913202</v>
      </c>
      <c r="BR15" s="20">
        <v>0.47247058654821</v>
      </c>
      <c r="BS15" s="20"/>
      <c r="BT15" s="20">
        <v>0.56116765394519896</v>
      </c>
      <c r="BU15" s="20">
        <v>0.46493468923426201</v>
      </c>
      <c r="BV15" s="20"/>
      <c r="BW15" s="20">
        <v>0.572640204688594</v>
      </c>
      <c r="BX15" s="20">
        <v>0.477227966792792</v>
      </c>
      <c r="BY15" s="20"/>
      <c r="BZ15" s="20">
        <v>0.51444270462019004</v>
      </c>
      <c r="CA15" s="20">
        <v>0.54945800618728702</v>
      </c>
      <c r="CB15" s="20">
        <v>0.63543621226429903</v>
      </c>
      <c r="CC15" s="20"/>
      <c r="CD15" s="20">
        <v>0.51848390982001502</v>
      </c>
      <c r="CE15" s="20">
        <v>0.56263536116533197</v>
      </c>
      <c r="CF15" s="20">
        <v>0.46048639264132402</v>
      </c>
      <c r="CG15" s="20"/>
      <c r="CH15" s="20">
        <v>0.52482297088509799</v>
      </c>
      <c r="CI15" s="20">
        <v>0.55050096898522904</v>
      </c>
      <c r="CJ15" s="20">
        <v>0.43438826481499299</v>
      </c>
      <c r="CK15" s="20"/>
      <c r="CL15" s="20">
        <v>0.52082038059447899</v>
      </c>
      <c r="CM15" s="20">
        <v>0.53443992492177395</v>
      </c>
      <c r="CN15" s="20"/>
      <c r="CO15" s="20">
        <v>0.59814629394385099</v>
      </c>
      <c r="CP15" s="20">
        <v>0.53587625835988695</v>
      </c>
      <c r="CQ15" s="20">
        <v>0.52581524463961105</v>
      </c>
      <c r="CR15" s="20">
        <v>0.47448820018167098</v>
      </c>
    </row>
    <row r="16" spans="2:96" x14ac:dyDescent="0.25">
      <c r="B16" s="18" t="s">
        <v>346</v>
      </c>
      <c r="C16" s="20">
        <v>0.16074589270409301</v>
      </c>
      <c r="D16" s="20">
        <v>0.19802574696526701</v>
      </c>
      <c r="E16" s="20">
        <v>0.12402386177151301</v>
      </c>
      <c r="F16" s="20"/>
      <c r="G16" s="20">
        <v>0.13326106186575201</v>
      </c>
      <c r="H16" s="20">
        <v>0.10295178019509001</v>
      </c>
      <c r="I16" s="20">
        <v>0.164241255831727</v>
      </c>
      <c r="J16" s="20">
        <v>0.15195373748015201</v>
      </c>
      <c r="K16" s="20">
        <v>0.23420514765837899</v>
      </c>
      <c r="L16" s="20">
        <v>0.18119603246171601</v>
      </c>
      <c r="M16" s="20"/>
      <c r="N16" s="20">
        <v>0.15458492468895599</v>
      </c>
      <c r="O16" s="20">
        <v>0.16331204120637899</v>
      </c>
      <c r="P16" s="20">
        <v>0.17340728560966401</v>
      </c>
      <c r="Q16" s="20">
        <v>0.15346496543826399</v>
      </c>
      <c r="R16" s="20"/>
      <c r="S16" s="20">
        <v>0.106347477259001</v>
      </c>
      <c r="T16" s="20">
        <v>0.19814867966354299</v>
      </c>
      <c r="U16" s="20">
        <v>0.16149563282832899</v>
      </c>
      <c r="V16" s="20">
        <v>0.19391550064624299</v>
      </c>
      <c r="W16" s="20">
        <v>0.120104045791427</v>
      </c>
      <c r="X16" s="20">
        <v>0.14078410202321701</v>
      </c>
      <c r="Y16" s="20">
        <v>0.18620560978317099</v>
      </c>
      <c r="Z16" s="20">
        <v>0.24532781844134499</v>
      </c>
      <c r="AA16" s="20">
        <v>0.12512273713813099</v>
      </c>
      <c r="AB16" s="20">
        <v>0.172063172945746</v>
      </c>
      <c r="AC16" s="20">
        <v>0.232970782467745</v>
      </c>
      <c r="AD16" s="20">
        <v>0.100790163019783</v>
      </c>
      <c r="AE16" s="20"/>
      <c r="AF16" s="20">
        <v>0.20583317349135699</v>
      </c>
      <c r="AG16" s="20">
        <v>0.119661139994334</v>
      </c>
      <c r="AH16" s="20">
        <v>0.11268214746145799</v>
      </c>
      <c r="AI16" s="20">
        <v>0.41673704230127401</v>
      </c>
      <c r="AJ16" s="20">
        <v>0.159945164714142</v>
      </c>
      <c r="AK16" s="20"/>
      <c r="AL16" s="20">
        <v>0.19664860705088799</v>
      </c>
      <c r="AM16" s="20">
        <v>0.120472978900191</v>
      </c>
      <c r="AN16" s="20">
        <v>0.133769610742552</v>
      </c>
      <c r="AO16" s="20"/>
      <c r="AP16" s="20">
        <v>0.19358170514016501</v>
      </c>
      <c r="AQ16" s="20">
        <v>0.16603587424577601</v>
      </c>
      <c r="AR16" s="20">
        <v>0.14560728124137601</v>
      </c>
      <c r="AS16" s="20">
        <v>0.115973241871656</v>
      </c>
      <c r="AT16" s="20">
        <v>0.115342652208066</v>
      </c>
      <c r="AU16" s="20"/>
      <c r="AV16" s="20">
        <v>0.334768686323765</v>
      </c>
      <c r="AW16" s="20">
        <v>0.115165715595394</v>
      </c>
      <c r="AX16" s="20">
        <v>0.15365178704235199</v>
      </c>
      <c r="AY16" s="20">
        <v>0.171116646148053</v>
      </c>
      <c r="AZ16" s="20">
        <v>0.14810527268246401</v>
      </c>
      <c r="BA16" s="20">
        <v>0.17243871837185201</v>
      </c>
      <c r="BB16" s="20">
        <v>0.16053104087329101</v>
      </c>
      <c r="BC16" s="20">
        <v>0.15868494847091599</v>
      </c>
      <c r="BD16" s="20">
        <v>0.17158976363112299</v>
      </c>
      <c r="BE16" s="20">
        <v>0.240348362709527</v>
      </c>
      <c r="BF16" s="20">
        <v>0.15940606529173099</v>
      </c>
      <c r="BG16" s="20">
        <v>0.18228352484392599</v>
      </c>
      <c r="BH16" s="20">
        <v>0.15236387887708</v>
      </c>
      <c r="BI16" s="20">
        <v>0.15305522160285701</v>
      </c>
      <c r="BJ16" s="20">
        <v>0.12326098786579</v>
      </c>
      <c r="BK16" s="20">
        <v>0.120046758748836</v>
      </c>
      <c r="BL16" s="20"/>
      <c r="BM16" s="20">
        <v>0.12544508551661801</v>
      </c>
      <c r="BN16" s="20">
        <v>0.150355124657716</v>
      </c>
      <c r="BO16" s="20">
        <v>0.22824010495094199</v>
      </c>
      <c r="BP16" s="20">
        <v>0.170626546293106</v>
      </c>
      <c r="BQ16" s="20">
        <v>0.16019552414291099</v>
      </c>
      <c r="BR16" s="20">
        <v>0.15254242491466</v>
      </c>
      <c r="BS16" s="20"/>
      <c r="BT16" s="20">
        <v>0.14182704856397399</v>
      </c>
      <c r="BU16" s="20">
        <v>0.191009305395903</v>
      </c>
      <c r="BV16" s="20"/>
      <c r="BW16" s="20">
        <v>0.12963401163824601</v>
      </c>
      <c r="BX16" s="20">
        <v>0.20098939593819501</v>
      </c>
      <c r="BY16" s="20"/>
      <c r="BZ16" s="20">
        <v>0.16491446619182101</v>
      </c>
      <c r="CA16" s="20">
        <v>0.15852946651098501</v>
      </c>
      <c r="CB16" s="20">
        <v>9.6135378117130604E-2</v>
      </c>
      <c r="CC16" s="20"/>
      <c r="CD16" s="20">
        <v>0.163410700144382</v>
      </c>
      <c r="CE16" s="20">
        <v>0.113224962569774</v>
      </c>
      <c r="CF16" s="20">
        <v>0.225213171037703</v>
      </c>
      <c r="CG16" s="20"/>
      <c r="CH16" s="20">
        <v>0.16513991281524701</v>
      </c>
      <c r="CI16" s="20">
        <v>0.121698191669246</v>
      </c>
      <c r="CJ16" s="20">
        <v>0.215204114123032</v>
      </c>
      <c r="CK16" s="20"/>
      <c r="CL16" s="20">
        <v>0.17606762244765001</v>
      </c>
      <c r="CM16" s="20">
        <v>0.14320343691493301</v>
      </c>
      <c r="CN16" s="20"/>
      <c r="CO16" s="20">
        <v>0.184464838160183</v>
      </c>
      <c r="CP16" s="20">
        <v>0.16839317781900501</v>
      </c>
      <c r="CQ16" s="20">
        <v>0.155763655166269</v>
      </c>
      <c r="CR16" s="20">
        <v>0.14714683112888299</v>
      </c>
    </row>
    <row r="17" spans="2:96" x14ac:dyDescent="0.25">
      <c r="B17" s="18" t="s">
        <v>275</v>
      </c>
      <c r="C17" s="21">
        <v>0.36397064430187898</v>
      </c>
      <c r="D17" s="21">
        <v>0.30428368615711598</v>
      </c>
      <c r="E17" s="21">
        <v>0.42115773920125998</v>
      </c>
      <c r="F17" s="21"/>
      <c r="G17" s="21">
        <v>0.46923026039474802</v>
      </c>
      <c r="H17" s="21">
        <v>0.506415818762043</v>
      </c>
      <c r="I17" s="21">
        <v>0.349922448459695</v>
      </c>
      <c r="J17" s="21">
        <v>0.34002254390780701</v>
      </c>
      <c r="K17" s="21">
        <v>0.27000400275198</v>
      </c>
      <c r="L17" s="21">
        <v>0.27160809011757098</v>
      </c>
      <c r="M17" s="21"/>
      <c r="N17" s="21">
        <v>0.41198860713020202</v>
      </c>
      <c r="O17" s="21">
        <v>0.37502155873469301</v>
      </c>
      <c r="P17" s="21">
        <v>0.31899340783527103</v>
      </c>
      <c r="Q17" s="21">
        <v>0.34330277055512098</v>
      </c>
      <c r="R17" s="21"/>
      <c r="S17" s="21">
        <v>0.51679882628868901</v>
      </c>
      <c r="T17" s="21">
        <v>0.227748572260045</v>
      </c>
      <c r="U17" s="21">
        <v>0.343069699176837</v>
      </c>
      <c r="V17" s="21">
        <v>0.29468537367900999</v>
      </c>
      <c r="W17" s="21">
        <v>0.429421583304881</v>
      </c>
      <c r="X17" s="21">
        <v>0.45144317844999399</v>
      </c>
      <c r="Y17" s="21">
        <v>0.34371696647488498</v>
      </c>
      <c r="Z17" s="21">
        <v>0.23264357079085901</v>
      </c>
      <c r="AA17" s="21">
        <v>0.44223368261018497</v>
      </c>
      <c r="AB17" s="21">
        <v>0.32114224791538798</v>
      </c>
      <c r="AC17" s="21">
        <v>0.18840278344477299</v>
      </c>
      <c r="AD17" s="21">
        <v>0.45461318285395103</v>
      </c>
      <c r="AE17" s="21"/>
      <c r="AF17" s="21">
        <v>0.26693449804016001</v>
      </c>
      <c r="AG17" s="21">
        <v>0.44382539438804097</v>
      </c>
      <c r="AH17" s="21">
        <v>0.488603761770322</v>
      </c>
      <c r="AI17" s="21">
        <v>2.0706265888401201E-2</v>
      </c>
      <c r="AJ17" s="21">
        <v>0.31808483942184401</v>
      </c>
      <c r="AK17" s="21"/>
      <c r="AL17" s="21">
        <v>0.31380490640318998</v>
      </c>
      <c r="AM17" s="21">
        <v>0.46402686758571599</v>
      </c>
      <c r="AN17" s="21">
        <v>0.44094077059089998</v>
      </c>
      <c r="AO17" s="21"/>
      <c r="AP17" s="21">
        <v>0.271512572843707</v>
      </c>
      <c r="AQ17" s="21">
        <v>0.32409584138818298</v>
      </c>
      <c r="AR17" s="21">
        <v>0.41206785479809599</v>
      </c>
      <c r="AS17" s="21">
        <v>0.52691718944043697</v>
      </c>
      <c r="AT17" s="21">
        <v>0.55340992004620204</v>
      </c>
      <c r="AU17" s="21"/>
      <c r="AV17" s="21">
        <v>3.3708407833073502E-2</v>
      </c>
      <c r="AW17" s="21">
        <v>0.46934186329414102</v>
      </c>
      <c r="AX17" s="21">
        <v>0.328359883281029</v>
      </c>
      <c r="AY17" s="21">
        <v>0.35296432765837799</v>
      </c>
      <c r="AZ17" s="21">
        <v>0.33114519107777401</v>
      </c>
      <c r="BA17" s="21">
        <v>0.33276679228703498</v>
      </c>
      <c r="BB17" s="21">
        <v>0.34264918380822701</v>
      </c>
      <c r="BC17" s="21">
        <v>0.37377394621009802</v>
      </c>
      <c r="BD17" s="21">
        <v>0.339623415559136</v>
      </c>
      <c r="BE17" s="21">
        <v>0.28136170560575202</v>
      </c>
      <c r="BF17" s="21">
        <v>0.39274833240385498</v>
      </c>
      <c r="BG17" s="21">
        <v>0.27893231141597502</v>
      </c>
      <c r="BH17" s="21">
        <v>0.42188703272661698</v>
      </c>
      <c r="BI17" s="21">
        <v>0.45838092139747599</v>
      </c>
      <c r="BJ17" s="21">
        <v>0.55115439287564905</v>
      </c>
      <c r="BK17" s="21">
        <v>0.55756587681418501</v>
      </c>
      <c r="BL17" s="21"/>
      <c r="BM17" s="21">
        <v>0.50897881473148199</v>
      </c>
      <c r="BN17" s="21">
        <v>0.36593192329720697</v>
      </c>
      <c r="BO17" s="21">
        <v>0.28680459454570301</v>
      </c>
      <c r="BP17" s="21">
        <v>0.28628407664209399</v>
      </c>
      <c r="BQ17" s="21">
        <v>0.32039480022622102</v>
      </c>
      <c r="BR17" s="21">
        <v>0.31992816163354898</v>
      </c>
      <c r="BS17" s="21"/>
      <c r="BT17" s="21">
        <v>0.41934060538122597</v>
      </c>
      <c r="BU17" s="21">
        <v>0.27392538383835902</v>
      </c>
      <c r="BV17" s="21"/>
      <c r="BW17" s="21">
        <v>0.443006193050348</v>
      </c>
      <c r="BX17" s="21">
        <v>0.27623857085459702</v>
      </c>
      <c r="BY17" s="21"/>
      <c r="BZ17" s="21">
        <v>0.349528238428369</v>
      </c>
      <c r="CA17" s="21">
        <v>0.39092853967630098</v>
      </c>
      <c r="CB17" s="21">
        <v>0.53930083414716801</v>
      </c>
      <c r="CC17" s="21"/>
      <c r="CD17" s="21">
        <v>0.35507320967563299</v>
      </c>
      <c r="CE17" s="21">
        <v>0.44941039859555798</v>
      </c>
      <c r="CF17" s="21">
        <v>0.23527322160362099</v>
      </c>
      <c r="CG17" s="21"/>
      <c r="CH17" s="21">
        <v>0.35968305806985201</v>
      </c>
      <c r="CI17" s="21">
        <v>0.42880277731598299</v>
      </c>
      <c r="CJ17" s="21">
        <v>0.21918415069196101</v>
      </c>
      <c r="CK17" s="21"/>
      <c r="CL17" s="21">
        <v>0.34475275814682999</v>
      </c>
      <c r="CM17" s="21">
        <v>0.39123648800684102</v>
      </c>
      <c r="CN17" s="21"/>
      <c r="CO17" s="21">
        <v>0.413681455783668</v>
      </c>
      <c r="CP17" s="21">
        <v>0.36748308054088202</v>
      </c>
      <c r="CQ17" s="21">
        <v>0.37005158947334199</v>
      </c>
      <c r="CR17" s="21">
        <v>0.32734136905278799</v>
      </c>
    </row>
    <row r="18" spans="2:96" x14ac:dyDescent="0.25">
      <c r="B18" s="16"/>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CR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340</v>
      </c>
      <c r="C9" s="17">
        <v>0.13325349848955301</v>
      </c>
      <c r="D9" s="17">
        <v>0.14178798248822799</v>
      </c>
      <c r="E9" s="17">
        <v>0.12445180516213</v>
      </c>
      <c r="F9" s="17"/>
      <c r="G9" s="17">
        <v>0.21795820769403301</v>
      </c>
      <c r="H9" s="17">
        <v>0.18281749191107299</v>
      </c>
      <c r="I9" s="17">
        <v>0.13157337901487601</v>
      </c>
      <c r="J9" s="17">
        <v>0.11933834131515</v>
      </c>
      <c r="K9" s="17">
        <v>8.9506866046175401E-2</v>
      </c>
      <c r="L9" s="17">
        <v>7.8462297993868599E-2</v>
      </c>
      <c r="M9" s="17"/>
      <c r="N9" s="17">
        <v>0.16302668488963401</v>
      </c>
      <c r="O9" s="17">
        <v>0.10361268083155201</v>
      </c>
      <c r="P9" s="17">
        <v>0.13814719545644699</v>
      </c>
      <c r="Q9" s="17">
        <v>0.12910519376318899</v>
      </c>
      <c r="R9" s="17"/>
      <c r="S9" s="17">
        <v>0.17743672174734901</v>
      </c>
      <c r="T9" s="17">
        <v>0.12549451883981599</v>
      </c>
      <c r="U9" s="17">
        <v>0.14342432370903299</v>
      </c>
      <c r="V9" s="17">
        <v>8.8466142362329997E-2</v>
      </c>
      <c r="W9" s="17">
        <v>0.224287184855542</v>
      </c>
      <c r="X9" s="17">
        <v>0.12973558068333699</v>
      </c>
      <c r="Y9" s="17">
        <v>0.14362188877357701</v>
      </c>
      <c r="Z9" s="17">
        <v>0.13821877787556899</v>
      </c>
      <c r="AA9" s="17">
        <v>0.102615081494266</v>
      </c>
      <c r="AB9" s="17">
        <v>0.11422265598796801</v>
      </c>
      <c r="AC9" s="17">
        <v>8.0107993290663607E-2</v>
      </c>
      <c r="AD9" s="17">
        <v>9.0816437130397901E-2</v>
      </c>
      <c r="AE9" s="17"/>
      <c r="AF9" s="17">
        <v>0.147703220971627</v>
      </c>
      <c r="AG9" s="17">
        <v>0.13462563992038001</v>
      </c>
      <c r="AH9" s="17">
        <v>0.128824733349656</v>
      </c>
      <c r="AI9" s="17">
        <v>0.29337297047641298</v>
      </c>
      <c r="AJ9" s="17">
        <v>7.4923863616065803E-2</v>
      </c>
      <c r="AK9" s="17"/>
      <c r="AL9" s="17">
        <v>0.16965902337383301</v>
      </c>
      <c r="AM9" s="17">
        <v>0.13801945916033201</v>
      </c>
      <c r="AN9" s="17">
        <v>0.14237515143812701</v>
      </c>
      <c r="AO9" s="17"/>
      <c r="AP9" s="17">
        <v>0.107556957928061</v>
      </c>
      <c r="AQ9" s="17">
        <v>9.8605003357994603E-2</v>
      </c>
      <c r="AR9" s="17">
        <v>0.14467877170128701</v>
      </c>
      <c r="AS9" s="17">
        <v>0.20122729073717099</v>
      </c>
      <c r="AT9" s="17">
        <v>0.30241875855364497</v>
      </c>
      <c r="AU9" s="17"/>
      <c r="AV9" s="17">
        <v>0</v>
      </c>
      <c r="AW9" s="17">
        <v>0.20721481534781799</v>
      </c>
      <c r="AX9" s="17">
        <v>0.13200969325353001</v>
      </c>
      <c r="AY9" s="17">
        <v>0.14819529041458701</v>
      </c>
      <c r="AZ9" s="17">
        <v>0.11353996076674799</v>
      </c>
      <c r="BA9" s="17">
        <v>9.62324365270677E-2</v>
      </c>
      <c r="BB9" s="17">
        <v>0.13768118363472001</v>
      </c>
      <c r="BC9" s="17">
        <v>0.16022416339466899</v>
      </c>
      <c r="BD9" s="17">
        <v>8.3561797244908406E-2</v>
      </c>
      <c r="BE9" s="17">
        <v>6.6667926811272094E-2</v>
      </c>
      <c r="BF9" s="17">
        <v>0.170448537124118</v>
      </c>
      <c r="BG9" s="17">
        <v>8.2691827087125705E-2</v>
      </c>
      <c r="BH9" s="17">
        <v>0.12753543580262899</v>
      </c>
      <c r="BI9" s="17">
        <v>8.1842755356319796E-2</v>
      </c>
      <c r="BJ9" s="17">
        <v>0.30272004460852803</v>
      </c>
      <c r="BK9" s="17">
        <v>0.27617594110348198</v>
      </c>
      <c r="BL9" s="17"/>
      <c r="BM9" s="17">
        <v>0.214114167607174</v>
      </c>
      <c r="BN9" s="17">
        <v>0.117368792356124</v>
      </c>
      <c r="BO9" s="17">
        <v>0.132239120913658</v>
      </c>
      <c r="BP9" s="17">
        <v>9.4987748267079702E-2</v>
      </c>
      <c r="BQ9" s="17">
        <v>0.110954848170978</v>
      </c>
      <c r="BR9" s="17">
        <v>6.9962753753059104E-2</v>
      </c>
      <c r="BS9" s="17"/>
      <c r="BT9" s="17">
        <v>0.18691417209137601</v>
      </c>
      <c r="BU9" s="17">
        <v>5.56593427042293E-2</v>
      </c>
      <c r="BV9" s="17"/>
      <c r="BW9" s="17">
        <v>0.16314826195323201</v>
      </c>
      <c r="BX9" s="17">
        <v>0.10405184348617</v>
      </c>
      <c r="BY9" s="17"/>
      <c r="BZ9" s="17">
        <v>0.12473636167383299</v>
      </c>
      <c r="CA9" s="17">
        <v>0.14688575111273899</v>
      </c>
      <c r="CB9" s="17">
        <v>0.23670996316335999</v>
      </c>
      <c r="CC9" s="17"/>
      <c r="CD9" s="17">
        <v>0.12755449521978901</v>
      </c>
      <c r="CE9" s="17">
        <v>0.15510999925380001</v>
      </c>
      <c r="CF9" s="17">
        <v>0.112090078158138</v>
      </c>
      <c r="CG9" s="17"/>
      <c r="CH9" s="17">
        <v>0.12468842443351701</v>
      </c>
      <c r="CI9" s="17">
        <v>0.17373380705838001</v>
      </c>
      <c r="CJ9" s="17">
        <v>8.8195190597147297E-2</v>
      </c>
      <c r="CK9" s="17"/>
      <c r="CL9" s="17">
        <v>0.134059032799447</v>
      </c>
      <c r="CM9" s="17">
        <v>0.13589232163853901</v>
      </c>
      <c r="CN9" s="17"/>
      <c r="CO9" s="17">
        <v>0.23276015194331401</v>
      </c>
      <c r="CP9" s="17">
        <v>0.117547489695431</v>
      </c>
      <c r="CQ9" s="17">
        <v>0.123239956262842</v>
      </c>
      <c r="CR9" s="17">
        <v>0.146416817958092</v>
      </c>
    </row>
    <row r="10" spans="2:96" x14ac:dyDescent="0.25">
      <c r="B10" s="18" t="s">
        <v>341</v>
      </c>
      <c r="C10" s="17">
        <v>0.269893618581376</v>
      </c>
      <c r="D10" s="17">
        <v>0.27204695597081702</v>
      </c>
      <c r="E10" s="17">
        <v>0.26923954506949799</v>
      </c>
      <c r="F10" s="17"/>
      <c r="G10" s="17">
        <v>0.35464098604133798</v>
      </c>
      <c r="H10" s="17">
        <v>0.34266975415040701</v>
      </c>
      <c r="I10" s="17">
        <v>0.27377598296963201</v>
      </c>
      <c r="J10" s="17">
        <v>0.23588428608351</v>
      </c>
      <c r="K10" s="17">
        <v>0.22727035583310601</v>
      </c>
      <c r="L10" s="17">
        <v>0.207212815059586</v>
      </c>
      <c r="M10" s="17"/>
      <c r="N10" s="17">
        <v>0.27585076432372302</v>
      </c>
      <c r="O10" s="17">
        <v>0.29217725311610099</v>
      </c>
      <c r="P10" s="17">
        <v>0.27980885407933898</v>
      </c>
      <c r="Q10" s="17">
        <v>0.23455235960206799</v>
      </c>
      <c r="R10" s="17"/>
      <c r="S10" s="17">
        <v>0.33308133260829798</v>
      </c>
      <c r="T10" s="17">
        <v>0.24526553476212301</v>
      </c>
      <c r="U10" s="17">
        <v>0.24805834524720699</v>
      </c>
      <c r="V10" s="17">
        <v>0.308083835830542</v>
      </c>
      <c r="W10" s="17">
        <v>0.30531224489335101</v>
      </c>
      <c r="X10" s="17">
        <v>0.27533216588819898</v>
      </c>
      <c r="Y10" s="17">
        <v>0.232949148215601</v>
      </c>
      <c r="Z10" s="17">
        <v>0.31031333425519803</v>
      </c>
      <c r="AA10" s="17">
        <v>0.29685374991569102</v>
      </c>
      <c r="AB10" s="17">
        <v>0.161535891030301</v>
      </c>
      <c r="AC10" s="17">
        <v>0.23927163025647499</v>
      </c>
      <c r="AD10" s="17">
        <v>0.249223379500005</v>
      </c>
      <c r="AE10" s="17"/>
      <c r="AF10" s="17">
        <v>0.24612313315457501</v>
      </c>
      <c r="AG10" s="17">
        <v>0.33265296140408201</v>
      </c>
      <c r="AH10" s="17">
        <v>0.20166833461084499</v>
      </c>
      <c r="AI10" s="17">
        <v>0.15366958182131499</v>
      </c>
      <c r="AJ10" s="17">
        <v>0.23206416443439301</v>
      </c>
      <c r="AK10" s="17"/>
      <c r="AL10" s="17">
        <v>0.268566569199362</v>
      </c>
      <c r="AM10" s="17">
        <v>0.32807369575230499</v>
      </c>
      <c r="AN10" s="17">
        <v>0.21504484131728899</v>
      </c>
      <c r="AO10" s="17"/>
      <c r="AP10" s="17">
        <v>0.26666134941438602</v>
      </c>
      <c r="AQ10" s="17">
        <v>0.25981860536256701</v>
      </c>
      <c r="AR10" s="17">
        <v>0.27790177490362</v>
      </c>
      <c r="AS10" s="17">
        <v>0.31569419570442803</v>
      </c>
      <c r="AT10" s="17">
        <v>0.146408538102478</v>
      </c>
      <c r="AU10" s="17"/>
      <c r="AV10" s="17">
        <v>0.21570749083600099</v>
      </c>
      <c r="AW10" s="17">
        <v>0.20706332462282701</v>
      </c>
      <c r="AX10" s="17">
        <v>0.21361626240461601</v>
      </c>
      <c r="AY10" s="17">
        <v>0.21728104467321899</v>
      </c>
      <c r="AZ10" s="17">
        <v>0.26011984269553301</v>
      </c>
      <c r="BA10" s="17">
        <v>0.28256270378786202</v>
      </c>
      <c r="BB10" s="17">
        <v>0.217208280403829</v>
      </c>
      <c r="BC10" s="17">
        <v>0.30211564133240998</v>
      </c>
      <c r="BD10" s="17">
        <v>0.35026212529282102</v>
      </c>
      <c r="BE10" s="17">
        <v>0.33391633133205101</v>
      </c>
      <c r="BF10" s="17">
        <v>0.258028759935926</v>
      </c>
      <c r="BG10" s="17">
        <v>0.32826786190635798</v>
      </c>
      <c r="BH10" s="17">
        <v>0.32345047381129999</v>
      </c>
      <c r="BI10" s="17">
        <v>0.31276477051915302</v>
      </c>
      <c r="BJ10" s="17">
        <v>0.32513434046395301</v>
      </c>
      <c r="BK10" s="17">
        <v>0.27949040469548098</v>
      </c>
      <c r="BL10" s="17"/>
      <c r="BM10" s="17">
        <v>0.30500348890876799</v>
      </c>
      <c r="BN10" s="17">
        <v>0.27804075743270301</v>
      </c>
      <c r="BO10" s="17">
        <v>0.29969124862684099</v>
      </c>
      <c r="BP10" s="17">
        <v>0.230135796522768</v>
      </c>
      <c r="BQ10" s="17">
        <v>0.229851657663004</v>
      </c>
      <c r="BR10" s="17">
        <v>0.22488811902054201</v>
      </c>
      <c r="BS10" s="17"/>
      <c r="BT10" s="17">
        <v>0.33717050412940103</v>
      </c>
      <c r="BU10" s="17">
        <v>0.163204422367455</v>
      </c>
      <c r="BV10" s="17"/>
      <c r="BW10" s="17">
        <v>0.30457568002124302</v>
      </c>
      <c r="BX10" s="17">
        <v>0.25301986168791801</v>
      </c>
      <c r="BY10" s="17"/>
      <c r="BZ10" s="17">
        <v>0.27189942204478501</v>
      </c>
      <c r="CA10" s="17">
        <v>0.236940548340691</v>
      </c>
      <c r="CB10" s="17">
        <v>0.30703256001634099</v>
      </c>
      <c r="CC10" s="17"/>
      <c r="CD10" s="17">
        <v>0.27549493575745598</v>
      </c>
      <c r="CE10" s="17">
        <v>0.31295956785842799</v>
      </c>
      <c r="CF10" s="17">
        <v>0.18704617544520499</v>
      </c>
      <c r="CG10" s="17"/>
      <c r="CH10" s="17">
        <v>0.26902361381047402</v>
      </c>
      <c r="CI10" s="17">
        <v>0.29243988002286198</v>
      </c>
      <c r="CJ10" s="17">
        <v>0.20166498362065499</v>
      </c>
      <c r="CK10" s="17"/>
      <c r="CL10" s="17">
        <v>0.25384040019502202</v>
      </c>
      <c r="CM10" s="17">
        <v>0.281666854206513</v>
      </c>
      <c r="CN10" s="17"/>
      <c r="CO10" s="17">
        <v>0.349962248541695</v>
      </c>
      <c r="CP10" s="17">
        <v>0.27668363563454901</v>
      </c>
      <c r="CQ10" s="17">
        <v>0.24844975999461799</v>
      </c>
      <c r="CR10" s="17">
        <v>0.26931825735808601</v>
      </c>
    </row>
    <row r="11" spans="2:96" ht="30" x14ac:dyDescent="0.25">
      <c r="B11" s="18" t="s">
        <v>342</v>
      </c>
      <c r="C11" s="17">
        <v>0.338539131329471</v>
      </c>
      <c r="D11" s="17">
        <v>0.31918289215157097</v>
      </c>
      <c r="E11" s="17">
        <v>0.35722026933559903</v>
      </c>
      <c r="F11" s="17"/>
      <c r="G11" s="17">
        <v>0.296547476890198</v>
      </c>
      <c r="H11" s="17">
        <v>0.28233001167128802</v>
      </c>
      <c r="I11" s="17">
        <v>0.35680782730227401</v>
      </c>
      <c r="J11" s="17">
        <v>0.34924000355643098</v>
      </c>
      <c r="K11" s="17">
        <v>0.325690995380782</v>
      </c>
      <c r="L11" s="17">
        <v>0.39750950943201802</v>
      </c>
      <c r="M11" s="17"/>
      <c r="N11" s="17">
        <v>0.28820334412088</v>
      </c>
      <c r="O11" s="17">
        <v>0.33572747771908901</v>
      </c>
      <c r="P11" s="17">
        <v>0.340804256668501</v>
      </c>
      <c r="Q11" s="17">
        <v>0.38855825529700899</v>
      </c>
      <c r="R11" s="17"/>
      <c r="S11" s="17">
        <v>0.30760076898691102</v>
      </c>
      <c r="T11" s="17">
        <v>0.34609984308094399</v>
      </c>
      <c r="U11" s="17">
        <v>0.34472684381937202</v>
      </c>
      <c r="V11" s="17">
        <v>0.36995087637111901</v>
      </c>
      <c r="W11" s="17">
        <v>0.26365929026185297</v>
      </c>
      <c r="X11" s="17">
        <v>0.35366413038693201</v>
      </c>
      <c r="Y11" s="17">
        <v>0.33180921031133398</v>
      </c>
      <c r="Z11" s="17">
        <v>0.31711312122233498</v>
      </c>
      <c r="AA11" s="17">
        <v>0.32070928929638298</v>
      </c>
      <c r="AB11" s="17">
        <v>0.43530150049570498</v>
      </c>
      <c r="AC11" s="17">
        <v>0.31145911348284699</v>
      </c>
      <c r="AD11" s="17">
        <v>0.33515109621252598</v>
      </c>
      <c r="AE11" s="17"/>
      <c r="AF11" s="17">
        <v>0.32112333918341601</v>
      </c>
      <c r="AG11" s="17">
        <v>0.32040282175489299</v>
      </c>
      <c r="AH11" s="17">
        <v>0.34797228291460303</v>
      </c>
      <c r="AI11" s="17">
        <v>0.29519021891081798</v>
      </c>
      <c r="AJ11" s="17">
        <v>0.461897238873755</v>
      </c>
      <c r="AK11" s="17"/>
      <c r="AL11" s="17">
        <v>0.30817761144271799</v>
      </c>
      <c r="AM11" s="17">
        <v>0.33102968542627698</v>
      </c>
      <c r="AN11" s="17">
        <v>0.305026691081622</v>
      </c>
      <c r="AO11" s="17"/>
      <c r="AP11" s="17">
        <v>0.37652433185735001</v>
      </c>
      <c r="AQ11" s="17">
        <v>0.38560650912010702</v>
      </c>
      <c r="AR11" s="17">
        <v>0.31774209194306302</v>
      </c>
      <c r="AS11" s="17">
        <v>0.26794265701820502</v>
      </c>
      <c r="AT11" s="17">
        <v>0.19039640098608401</v>
      </c>
      <c r="AU11" s="17"/>
      <c r="AV11" s="17">
        <v>0.44952382284023401</v>
      </c>
      <c r="AW11" s="17">
        <v>0.33303768506491999</v>
      </c>
      <c r="AX11" s="17">
        <v>0.38638505581761501</v>
      </c>
      <c r="AY11" s="17">
        <v>0.36734299026989697</v>
      </c>
      <c r="AZ11" s="17">
        <v>0.364612127142808</v>
      </c>
      <c r="BA11" s="17">
        <v>0.32509811913210501</v>
      </c>
      <c r="BB11" s="17">
        <v>0.35684850402063001</v>
      </c>
      <c r="BC11" s="17">
        <v>0.32036253912652901</v>
      </c>
      <c r="BD11" s="17">
        <v>0.36586773020147301</v>
      </c>
      <c r="BE11" s="17">
        <v>0.36317536405732598</v>
      </c>
      <c r="BF11" s="17">
        <v>0.30497710575268799</v>
      </c>
      <c r="BG11" s="17">
        <v>0.291414175657081</v>
      </c>
      <c r="BH11" s="17">
        <v>0.23550984990502699</v>
      </c>
      <c r="BI11" s="17">
        <v>0.45634084913078699</v>
      </c>
      <c r="BJ11" s="17">
        <v>0.15605238589272599</v>
      </c>
      <c r="BK11" s="17">
        <v>0.226417384914299</v>
      </c>
      <c r="BL11" s="17"/>
      <c r="BM11" s="17">
        <v>0.29191637685010102</v>
      </c>
      <c r="BN11" s="17">
        <v>0.33243660107832801</v>
      </c>
      <c r="BO11" s="17">
        <v>0.30839982521623199</v>
      </c>
      <c r="BP11" s="17">
        <v>0.38113915197082199</v>
      </c>
      <c r="BQ11" s="17">
        <v>0.39408324036104603</v>
      </c>
      <c r="BR11" s="17">
        <v>0.38170727045577502</v>
      </c>
      <c r="BS11" s="17"/>
      <c r="BT11" s="17">
        <v>0.305448697700198</v>
      </c>
      <c r="BU11" s="17">
        <v>0.38456433167430798</v>
      </c>
      <c r="BV11" s="17"/>
      <c r="BW11" s="17">
        <v>0.34067168342047399</v>
      </c>
      <c r="BX11" s="17">
        <v>0.31236689306205201</v>
      </c>
      <c r="BY11" s="17"/>
      <c r="BZ11" s="17">
        <v>0.338684735977552</v>
      </c>
      <c r="CA11" s="17">
        <v>0.351974718019476</v>
      </c>
      <c r="CB11" s="17">
        <v>0.27475401303439101</v>
      </c>
      <c r="CC11" s="17"/>
      <c r="CD11" s="17">
        <v>0.335907884229455</v>
      </c>
      <c r="CE11" s="17">
        <v>0.30708698467858198</v>
      </c>
      <c r="CF11" s="17">
        <v>0.37957000149953302</v>
      </c>
      <c r="CG11" s="17"/>
      <c r="CH11" s="17">
        <v>0.338798076529438</v>
      </c>
      <c r="CI11" s="17">
        <v>0.30048384786167198</v>
      </c>
      <c r="CJ11" s="17">
        <v>0.417012636005751</v>
      </c>
      <c r="CK11" s="17"/>
      <c r="CL11" s="17">
        <v>0.34293960767099801</v>
      </c>
      <c r="CM11" s="17">
        <v>0.33932290499419399</v>
      </c>
      <c r="CN11" s="17"/>
      <c r="CO11" s="17">
        <v>0.242415363148897</v>
      </c>
      <c r="CP11" s="17">
        <v>0.34669299846455198</v>
      </c>
      <c r="CQ11" s="17">
        <v>0.34304397409560899</v>
      </c>
      <c r="CR11" s="17">
        <v>0.349260422500204</v>
      </c>
    </row>
    <row r="12" spans="2:96" x14ac:dyDescent="0.25">
      <c r="B12" s="18" t="s">
        <v>343</v>
      </c>
      <c r="C12" s="17">
        <v>0.13008859215742199</v>
      </c>
      <c r="D12" s="17">
        <v>0.138814698088015</v>
      </c>
      <c r="E12" s="17">
        <v>0.121202773311458</v>
      </c>
      <c r="F12" s="17"/>
      <c r="G12" s="17">
        <v>0.100530376216915</v>
      </c>
      <c r="H12" s="17">
        <v>0.123262218790702</v>
      </c>
      <c r="I12" s="17">
        <v>0.119505287822261</v>
      </c>
      <c r="J12" s="17">
        <v>0.13151072909136199</v>
      </c>
      <c r="K12" s="17">
        <v>0.17077074956403601</v>
      </c>
      <c r="L12" s="17">
        <v>0.13543866399368701</v>
      </c>
      <c r="M12" s="17"/>
      <c r="N12" s="17">
        <v>0.160373569531365</v>
      </c>
      <c r="O12" s="17">
        <v>0.12732650978119101</v>
      </c>
      <c r="P12" s="17">
        <v>0.123858113032204</v>
      </c>
      <c r="Q12" s="17">
        <v>0.107182626999086</v>
      </c>
      <c r="R12" s="17"/>
      <c r="S12" s="17">
        <v>8.1644822216862201E-2</v>
      </c>
      <c r="T12" s="17">
        <v>0.15594405000849901</v>
      </c>
      <c r="U12" s="17">
        <v>0.13824779564397</v>
      </c>
      <c r="V12" s="17">
        <v>0.106902187246915</v>
      </c>
      <c r="W12" s="17">
        <v>9.5488123070926703E-2</v>
      </c>
      <c r="X12" s="17">
        <v>0.136441593782854</v>
      </c>
      <c r="Y12" s="17">
        <v>0.15275350709855101</v>
      </c>
      <c r="Z12" s="17">
        <v>7.0741443354917999E-2</v>
      </c>
      <c r="AA12" s="17">
        <v>0.14692307916195399</v>
      </c>
      <c r="AB12" s="17">
        <v>0.12655726697473099</v>
      </c>
      <c r="AC12" s="17">
        <v>0.20611983092258801</v>
      </c>
      <c r="AD12" s="17">
        <v>0.192986221526535</v>
      </c>
      <c r="AE12" s="17"/>
      <c r="AF12" s="17">
        <v>0.128329729142143</v>
      </c>
      <c r="AG12" s="17">
        <v>0.130571796538409</v>
      </c>
      <c r="AH12" s="17">
        <v>0.19350186418686199</v>
      </c>
      <c r="AI12" s="17">
        <v>0.110503805347971</v>
      </c>
      <c r="AJ12" s="17">
        <v>0.10168738590356</v>
      </c>
      <c r="AK12" s="17"/>
      <c r="AL12" s="17">
        <v>0.122565553941934</v>
      </c>
      <c r="AM12" s="17">
        <v>0.107262294759045</v>
      </c>
      <c r="AN12" s="17">
        <v>0.19184715080523301</v>
      </c>
      <c r="AO12" s="17"/>
      <c r="AP12" s="17">
        <v>0.127558281363745</v>
      </c>
      <c r="AQ12" s="17">
        <v>0.13256684622829201</v>
      </c>
      <c r="AR12" s="17">
        <v>0.141804145948285</v>
      </c>
      <c r="AS12" s="17">
        <v>0.103776111489413</v>
      </c>
      <c r="AT12" s="17">
        <v>0.242190439752452</v>
      </c>
      <c r="AU12" s="17"/>
      <c r="AV12" s="17">
        <v>0.15759437761936301</v>
      </c>
      <c r="AW12" s="17">
        <v>0.105240838750868</v>
      </c>
      <c r="AX12" s="17">
        <v>0.126289021055562</v>
      </c>
      <c r="AY12" s="17">
        <v>0.104970176044622</v>
      </c>
      <c r="AZ12" s="17">
        <v>0.109312389317418</v>
      </c>
      <c r="BA12" s="17">
        <v>0.17363400150099301</v>
      </c>
      <c r="BB12" s="17">
        <v>0.14903812893777499</v>
      </c>
      <c r="BC12" s="17">
        <v>0.13975913996772099</v>
      </c>
      <c r="BD12" s="17">
        <v>9.9070841951960198E-2</v>
      </c>
      <c r="BE12" s="17">
        <v>0.110362580503456</v>
      </c>
      <c r="BF12" s="17">
        <v>0.14085374322668601</v>
      </c>
      <c r="BG12" s="17">
        <v>0.16697166375569</v>
      </c>
      <c r="BH12" s="17">
        <v>0.20009537690493301</v>
      </c>
      <c r="BI12" s="17">
        <v>5.7323523470602898E-2</v>
      </c>
      <c r="BJ12" s="17">
        <v>0.113769779229387</v>
      </c>
      <c r="BK12" s="17">
        <v>0.10150861325197599</v>
      </c>
      <c r="BL12" s="17"/>
      <c r="BM12" s="17">
        <v>9.4187448388979703E-2</v>
      </c>
      <c r="BN12" s="17">
        <v>0.13653651679833201</v>
      </c>
      <c r="BO12" s="17">
        <v>0.13048391425106901</v>
      </c>
      <c r="BP12" s="17">
        <v>0.166168606219112</v>
      </c>
      <c r="BQ12" s="17">
        <v>0.112423916850622</v>
      </c>
      <c r="BR12" s="17">
        <v>0.14458155123716099</v>
      </c>
      <c r="BS12" s="17"/>
      <c r="BT12" s="17">
        <v>0.100740649944367</v>
      </c>
      <c r="BU12" s="17">
        <v>0.178807139219611</v>
      </c>
      <c r="BV12" s="17"/>
      <c r="BW12" s="17">
        <v>0.119128373750592</v>
      </c>
      <c r="BX12" s="17">
        <v>0.159615499609601</v>
      </c>
      <c r="BY12" s="17"/>
      <c r="BZ12" s="17">
        <v>0.13560700537352499</v>
      </c>
      <c r="CA12" s="17">
        <v>0.12402611489871</v>
      </c>
      <c r="CB12" s="17">
        <v>0.10052988433141199</v>
      </c>
      <c r="CC12" s="17"/>
      <c r="CD12" s="17">
        <v>0.130566305041736</v>
      </c>
      <c r="CE12" s="17">
        <v>0.13505191926404</v>
      </c>
      <c r="CF12" s="17">
        <v>0.17247803046348401</v>
      </c>
      <c r="CG12" s="17"/>
      <c r="CH12" s="17">
        <v>0.13356388822991899</v>
      </c>
      <c r="CI12" s="17">
        <v>0.12694912893186899</v>
      </c>
      <c r="CJ12" s="17">
        <v>0.15402653437254901</v>
      </c>
      <c r="CK12" s="17"/>
      <c r="CL12" s="17">
        <v>0.14615290336811901</v>
      </c>
      <c r="CM12" s="17">
        <v>0.11194691005711201</v>
      </c>
      <c r="CN12" s="17"/>
      <c r="CO12" s="17">
        <v>6.6676066943691006E-2</v>
      </c>
      <c r="CP12" s="17">
        <v>0.13904380914549799</v>
      </c>
      <c r="CQ12" s="17">
        <v>0.14615691076644299</v>
      </c>
      <c r="CR12" s="17">
        <v>0.104925749225058</v>
      </c>
    </row>
    <row r="13" spans="2:96" x14ac:dyDescent="0.25">
      <c r="B13" s="18" t="s">
        <v>344</v>
      </c>
      <c r="C13" s="17">
        <v>0.102859008152321</v>
      </c>
      <c r="D13" s="17">
        <v>0.110326323995747</v>
      </c>
      <c r="E13" s="17">
        <v>9.6101897660279503E-2</v>
      </c>
      <c r="F13" s="17"/>
      <c r="G13" s="17">
        <v>1.9198617704731299E-2</v>
      </c>
      <c r="H13" s="17">
        <v>5.1242973351790899E-2</v>
      </c>
      <c r="I13" s="17">
        <v>9.1676574751065706E-2</v>
      </c>
      <c r="J13" s="17">
        <v>0.13093838443796099</v>
      </c>
      <c r="K13" s="17">
        <v>0.151165519079557</v>
      </c>
      <c r="L13" s="17">
        <v>0.15447377307309099</v>
      </c>
      <c r="M13" s="17"/>
      <c r="N13" s="17">
        <v>0.102342165980498</v>
      </c>
      <c r="O13" s="17">
        <v>0.123345422627565</v>
      </c>
      <c r="P13" s="17">
        <v>9.1084118249480706E-2</v>
      </c>
      <c r="Q13" s="17">
        <v>9.1568986355765894E-2</v>
      </c>
      <c r="R13" s="17"/>
      <c r="S13" s="17">
        <v>7.78903661747299E-2</v>
      </c>
      <c r="T13" s="17">
        <v>0.115450079463747</v>
      </c>
      <c r="U13" s="17">
        <v>0.100351185325703</v>
      </c>
      <c r="V13" s="17">
        <v>8.8285435281868205E-2</v>
      </c>
      <c r="W13" s="17">
        <v>9.6250141188849794E-2</v>
      </c>
      <c r="X13" s="17">
        <v>8.0266003397920893E-2</v>
      </c>
      <c r="Y13" s="17">
        <v>0.113229325787017</v>
      </c>
      <c r="Z13" s="17">
        <v>0.123841891277102</v>
      </c>
      <c r="AA13" s="17">
        <v>0.11235787473893299</v>
      </c>
      <c r="AB13" s="17">
        <v>0.13870490894409901</v>
      </c>
      <c r="AC13" s="17">
        <v>0.10907363859025899</v>
      </c>
      <c r="AD13" s="17">
        <v>8.9930849518220099E-2</v>
      </c>
      <c r="AE13" s="17"/>
      <c r="AF13" s="17">
        <v>0.13096802537544799</v>
      </c>
      <c r="AG13" s="17">
        <v>6.8134291980451706E-2</v>
      </c>
      <c r="AH13" s="17">
        <v>0.12803278493803399</v>
      </c>
      <c r="AI13" s="17">
        <v>0.147263423443483</v>
      </c>
      <c r="AJ13" s="17">
        <v>9.42550835389694E-2</v>
      </c>
      <c r="AK13" s="17"/>
      <c r="AL13" s="17">
        <v>0.107137072633502</v>
      </c>
      <c r="AM13" s="17">
        <v>7.8239496162386901E-2</v>
      </c>
      <c r="AN13" s="17">
        <v>0.12549752443697901</v>
      </c>
      <c r="AO13" s="17"/>
      <c r="AP13" s="17">
        <v>8.6896339739097994E-2</v>
      </c>
      <c r="AQ13" s="17">
        <v>0.110372046425149</v>
      </c>
      <c r="AR13" s="17">
        <v>9.3192450483415401E-2</v>
      </c>
      <c r="AS13" s="17">
        <v>0.10237677988303399</v>
      </c>
      <c r="AT13" s="17">
        <v>0.118585862605341</v>
      </c>
      <c r="AU13" s="17"/>
      <c r="AV13" s="17">
        <v>0</v>
      </c>
      <c r="AW13" s="17">
        <v>0.10899105808976201</v>
      </c>
      <c r="AX13" s="17">
        <v>9.4183379572250897E-2</v>
      </c>
      <c r="AY13" s="17">
        <v>0.137155318240333</v>
      </c>
      <c r="AZ13" s="17">
        <v>0.11869562581825401</v>
      </c>
      <c r="BA13" s="17">
        <v>9.8163324611092506E-2</v>
      </c>
      <c r="BB13" s="17">
        <v>0.111209272630242</v>
      </c>
      <c r="BC13" s="17">
        <v>7.1114307199477297E-2</v>
      </c>
      <c r="BD13" s="17">
        <v>9.4452771952407394E-2</v>
      </c>
      <c r="BE13" s="17">
        <v>7.9353121298329402E-2</v>
      </c>
      <c r="BF13" s="17">
        <v>0.112238243204378</v>
      </c>
      <c r="BG13" s="17">
        <v>8.5270956629372896E-2</v>
      </c>
      <c r="BH13" s="17">
        <v>0.10066123196219499</v>
      </c>
      <c r="BI13" s="17">
        <v>9.1728101523137595E-2</v>
      </c>
      <c r="BJ13" s="17">
        <v>8.40938304101881E-2</v>
      </c>
      <c r="BK13" s="17">
        <v>0.116407656034763</v>
      </c>
      <c r="BL13" s="17"/>
      <c r="BM13" s="17">
        <v>6.87765815979966E-2</v>
      </c>
      <c r="BN13" s="17">
        <v>0.108878616436548</v>
      </c>
      <c r="BO13" s="17">
        <v>0.109879324883214</v>
      </c>
      <c r="BP13" s="17">
        <v>0.10467964100784299</v>
      </c>
      <c r="BQ13" s="17">
        <v>0.117031187481913</v>
      </c>
      <c r="BR13" s="17">
        <v>0.15790286643267001</v>
      </c>
      <c r="BS13" s="17"/>
      <c r="BT13" s="17">
        <v>5.0828045441459697E-2</v>
      </c>
      <c r="BU13" s="17">
        <v>0.181777414443406</v>
      </c>
      <c r="BV13" s="17"/>
      <c r="BW13" s="17">
        <v>5.7864179134038303E-2</v>
      </c>
      <c r="BX13" s="17">
        <v>0.14903798553970099</v>
      </c>
      <c r="BY13" s="17"/>
      <c r="BZ13" s="17">
        <v>0.105403993010488</v>
      </c>
      <c r="CA13" s="17">
        <v>0.108073470195999</v>
      </c>
      <c r="CB13" s="17">
        <v>5.7385494067344799E-2</v>
      </c>
      <c r="CC13" s="17"/>
      <c r="CD13" s="17">
        <v>0.109110975155826</v>
      </c>
      <c r="CE13" s="17">
        <v>4.0789690420630603E-2</v>
      </c>
      <c r="CF13" s="17">
        <v>0.139798092791521</v>
      </c>
      <c r="CG13" s="17"/>
      <c r="CH13" s="17">
        <v>0.11182779184404</v>
      </c>
      <c r="CI13" s="17">
        <v>5.4136188095921099E-2</v>
      </c>
      <c r="CJ13" s="17">
        <v>0.124526783628487</v>
      </c>
      <c r="CK13" s="17"/>
      <c r="CL13" s="17">
        <v>0.109516424287415</v>
      </c>
      <c r="CM13" s="17">
        <v>9.53857185469697E-2</v>
      </c>
      <c r="CN13" s="17"/>
      <c r="CO13" s="17">
        <v>0.10047438795731101</v>
      </c>
      <c r="CP13" s="17">
        <v>0.109078014870705</v>
      </c>
      <c r="CQ13" s="17">
        <v>0.101324692887614</v>
      </c>
      <c r="CR13" s="17">
        <v>9.4818450674764201E-2</v>
      </c>
    </row>
    <row r="14" spans="2:96" x14ac:dyDescent="0.25">
      <c r="B14" s="18" t="s">
        <v>152</v>
      </c>
      <c r="C14" s="17">
        <v>2.5366151289857801E-2</v>
      </c>
      <c r="D14" s="17">
        <v>1.7841147305621301E-2</v>
      </c>
      <c r="E14" s="17">
        <v>3.1783709461034301E-2</v>
      </c>
      <c r="F14" s="17"/>
      <c r="G14" s="17">
        <v>1.1124335452784399E-2</v>
      </c>
      <c r="H14" s="17">
        <v>1.76775501247406E-2</v>
      </c>
      <c r="I14" s="17">
        <v>2.66609481398913E-2</v>
      </c>
      <c r="J14" s="17">
        <v>3.3088255515586203E-2</v>
      </c>
      <c r="K14" s="17">
        <v>3.5595514096343803E-2</v>
      </c>
      <c r="L14" s="17">
        <v>2.6902940447749199E-2</v>
      </c>
      <c r="M14" s="17"/>
      <c r="N14" s="17">
        <v>1.0203471153900599E-2</v>
      </c>
      <c r="O14" s="17">
        <v>1.78106559245024E-2</v>
      </c>
      <c r="P14" s="17">
        <v>2.6297462514028699E-2</v>
      </c>
      <c r="Q14" s="17">
        <v>4.9032577982881E-2</v>
      </c>
      <c r="R14" s="17"/>
      <c r="S14" s="17">
        <v>2.2345988265850499E-2</v>
      </c>
      <c r="T14" s="17">
        <v>1.17459738448703E-2</v>
      </c>
      <c r="U14" s="17">
        <v>2.51915062547136E-2</v>
      </c>
      <c r="V14" s="17">
        <v>3.8311522907224803E-2</v>
      </c>
      <c r="W14" s="17">
        <v>1.5003015729476999E-2</v>
      </c>
      <c r="X14" s="17">
        <v>2.4560525860757701E-2</v>
      </c>
      <c r="Y14" s="17">
        <v>2.5636919813919801E-2</v>
      </c>
      <c r="Z14" s="17">
        <v>3.9771432014877997E-2</v>
      </c>
      <c r="AA14" s="17">
        <v>2.0540925392773302E-2</v>
      </c>
      <c r="AB14" s="17">
        <v>2.36777765671949E-2</v>
      </c>
      <c r="AC14" s="17">
        <v>5.3967793457166402E-2</v>
      </c>
      <c r="AD14" s="17">
        <v>4.1892016112315897E-2</v>
      </c>
      <c r="AE14" s="17"/>
      <c r="AF14" s="17">
        <v>2.57525521727902E-2</v>
      </c>
      <c r="AG14" s="17">
        <v>1.36124884017856E-2</v>
      </c>
      <c r="AH14" s="17">
        <v>0</v>
      </c>
      <c r="AI14" s="17">
        <v>0</v>
      </c>
      <c r="AJ14" s="17">
        <v>3.5172263633256699E-2</v>
      </c>
      <c r="AK14" s="17"/>
      <c r="AL14" s="17">
        <v>2.3894169408650499E-2</v>
      </c>
      <c r="AM14" s="17">
        <v>1.7375368739654E-2</v>
      </c>
      <c r="AN14" s="17">
        <v>2.0208640920750101E-2</v>
      </c>
      <c r="AO14" s="17"/>
      <c r="AP14" s="17">
        <v>3.4802739697360398E-2</v>
      </c>
      <c r="AQ14" s="17">
        <v>1.30309895058911E-2</v>
      </c>
      <c r="AR14" s="17">
        <v>2.4680765020329499E-2</v>
      </c>
      <c r="AS14" s="17">
        <v>8.98296516774948E-3</v>
      </c>
      <c r="AT14" s="17">
        <v>0</v>
      </c>
      <c r="AU14" s="17"/>
      <c r="AV14" s="17">
        <v>0.17717430870440201</v>
      </c>
      <c r="AW14" s="17">
        <v>3.8452278123806E-2</v>
      </c>
      <c r="AX14" s="17">
        <v>4.7516587896425502E-2</v>
      </c>
      <c r="AY14" s="17">
        <v>2.50551803573409E-2</v>
      </c>
      <c r="AZ14" s="17">
        <v>3.3720054259239303E-2</v>
      </c>
      <c r="BA14" s="17">
        <v>2.4309414440879699E-2</v>
      </c>
      <c r="BB14" s="17">
        <v>2.80146303728043E-2</v>
      </c>
      <c r="BC14" s="17">
        <v>6.4242089791945196E-3</v>
      </c>
      <c r="BD14" s="17">
        <v>6.7847333564302901E-3</v>
      </c>
      <c r="BE14" s="17">
        <v>4.6524675997565199E-2</v>
      </c>
      <c r="BF14" s="17">
        <v>1.34536107562035E-2</v>
      </c>
      <c r="BG14" s="17">
        <v>4.5383514964372797E-2</v>
      </c>
      <c r="BH14" s="17">
        <v>1.2747631613915201E-2</v>
      </c>
      <c r="BI14" s="17">
        <v>0</v>
      </c>
      <c r="BJ14" s="17">
        <v>1.82296193952175E-2</v>
      </c>
      <c r="BK14" s="17">
        <v>0</v>
      </c>
      <c r="BL14" s="17"/>
      <c r="BM14" s="17">
        <v>2.6001936646980001E-2</v>
      </c>
      <c r="BN14" s="17">
        <v>2.6738715897965101E-2</v>
      </c>
      <c r="BO14" s="17">
        <v>1.9306566108986099E-2</v>
      </c>
      <c r="BP14" s="17">
        <v>2.2889056012375401E-2</v>
      </c>
      <c r="BQ14" s="17">
        <v>3.5655149472436302E-2</v>
      </c>
      <c r="BR14" s="17">
        <v>2.0957439100792799E-2</v>
      </c>
      <c r="BS14" s="17"/>
      <c r="BT14" s="17">
        <v>1.8897930693198301E-2</v>
      </c>
      <c r="BU14" s="17">
        <v>3.5987349590991202E-2</v>
      </c>
      <c r="BV14" s="17"/>
      <c r="BW14" s="17">
        <v>1.4611821720420999E-2</v>
      </c>
      <c r="BX14" s="17">
        <v>2.1907916614558098E-2</v>
      </c>
      <c r="BY14" s="17"/>
      <c r="BZ14" s="17">
        <v>2.36684819198166E-2</v>
      </c>
      <c r="CA14" s="17">
        <v>3.2099397432384803E-2</v>
      </c>
      <c r="CB14" s="17">
        <v>2.3588085387150501E-2</v>
      </c>
      <c r="CC14" s="17"/>
      <c r="CD14" s="17">
        <v>2.13654045957394E-2</v>
      </c>
      <c r="CE14" s="17">
        <v>4.9001838524520197E-2</v>
      </c>
      <c r="CF14" s="17">
        <v>9.0176216421186794E-3</v>
      </c>
      <c r="CG14" s="17"/>
      <c r="CH14" s="17">
        <v>2.20982051526117E-2</v>
      </c>
      <c r="CI14" s="17">
        <v>5.2257148029296402E-2</v>
      </c>
      <c r="CJ14" s="17">
        <v>1.45738717754108E-2</v>
      </c>
      <c r="CK14" s="17"/>
      <c r="CL14" s="17">
        <v>1.34916316789993E-2</v>
      </c>
      <c r="CM14" s="17">
        <v>3.5785290556671998E-2</v>
      </c>
      <c r="CN14" s="17"/>
      <c r="CO14" s="17">
        <v>7.7117814650917802E-3</v>
      </c>
      <c r="CP14" s="17">
        <v>1.0954052189265401E-2</v>
      </c>
      <c r="CQ14" s="17">
        <v>3.77847059928745E-2</v>
      </c>
      <c r="CR14" s="17">
        <v>3.5260302283795897E-2</v>
      </c>
    </row>
    <row r="15" spans="2:96" x14ac:dyDescent="0.25">
      <c r="B15" s="18" t="s">
        <v>345</v>
      </c>
      <c r="C15" s="20">
        <v>0.40314711707092898</v>
      </c>
      <c r="D15" s="20">
        <v>0.41383493845904501</v>
      </c>
      <c r="E15" s="20">
        <v>0.39369135023162799</v>
      </c>
      <c r="F15" s="20"/>
      <c r="G15" s="20">
        <v>0.57259919373537105</v>
      </c>
      <c r="H15" s="20">
        <v>0.52548724606147901</v>
      </c>
      <c r="I15" s="20">
        <v>0.40534936198450799</v>
      </c>
      <c r="J15" s="20">
        <v>0.35522262739866001</v>
      </c>
      <c r="K15" s="20">
        <v>0.31677722187928098</v>
      </c>
      <c r="L15" s="20">
        <v>0.285675113053455</v>
      </c>
      <c r="M15" s="20"/>
      <c r="N15" s="20">
        <v>0.43887744921335697</v>
      </c>
      <c r="O15" s="20">
        <v>0.39578993394765299</v>
      </c>
      <c r="P15" s="20">
        <v>0.41795604953578602</v>
      </c>
      <c r="Q15" s="20">
        <v>0.36365755336525701</v>
      </c>
      <c r="R15" s="20"/>
      <c r="S15" s="20">
        <v>0.51051805435564701</v>
      </c>
      <c r="T15" s="20">
        <v>0.37076005360193998</v>
      </c>
      <c r="U15" s="20">
        <v>0.39148266895624001</v>
      </c>
      <c r="V15" s="20">
        <v>0.39654997819287202</v>
      </c>
      <c r="W15" s="20">
        <v>0.52959942974889296</v>
      </c>
      <c r="X15" s="20">
        <v>0.40506774657153599</v>
      </c>
      <c r="Y15" s="20">
        <v>0.37657103698917799</v>
      </c>
      <c r="Z15" s="20">
        <v>0.44853211213076699</v>
      </c>
      <c r="AA15" s="20">
        <v>0.39946883140995698</v>
      </c>
      <c r="AB15" s="20">
        <v>0.27575854701827002</v>
      </c>
      <c r="AC15" s="20">
        <v>0.319379623547139</v>
      </c>
      <c r="AD15" s="20">
        <v>0.340039816630403</v>
      </c>
      <c r="AE15" s="20"/>
      <c r="AF15" s="20">
        <v>0.39382635412620198</v>
      </c>
      <c r="AG15" s="20">
        <v>0.46727860132446197</v>
      </c>
      <c r="AH15" s="20">
        <v>0.33049306796050099</v>
      </c>
      <c r="AI15" s="20">
        <v>0.44704255229772799</v>
      </c>
      <c r="AJ15" s="20">
        <v>0.30698802805045899</v>
      </c>
      <c r="AK15" s="20"/>
      <c r="AL15" s="20">
        <v>0.43822559257319599</v>
      </c>
      <c r="AM15" s="20">
        <v>0.46609315491263698</v>
      </c>
      <c r="AN15" s="20">
        <v>0.35741999275541603</v>
      </c>
      <c r="AO15" s="20"/>
      <c r="AP15" s="20">
        <v>0.37421830734244699</v>
      </c>
      <c r="AQ15" s="20">
        <v>0.358423608720562</v>
      </c>
      <c r="AR15" s="20">
        <v>0.42258054660490701</v>
      </c>
      <c r="AS15" s="20">
        <v>0.51692148644159897</v>
      </c>
      <c r="AT15" s="20">
        <v>0.44882729665612298</v>
      </c>
      <c r="AU15" s="20"/>
      <c r="AV15" s="20">
        <v>0.21570749083600099</v>
      </c>
      <c r="AW15" s="20">
        <v>0.414278139970645</v>
      </c>
      <c r="AX15" s="20">
        <v>0.34562595565814602</v>
      </c>
      <c r="AY15" s="20">
        <v>0.36547633508780702</v>
      </c>
      <c r="AZ15" s="20">
        <v>0.373659803462281</v>
      </c>
      <c r="BA15" s="20">
        <v>0.37879514031493</v>
      </c>
      <c r="BB15" s="20">
        <v>0.35488946403854899</v>
      </c>
      <c r="BC15" s="20">
        <v>0.46233980472707897</v>
      </c>
      <c r="BD15" s="20">
        <v>0.433823922537729</v>
      </c>
      <c r="BE15" s="20">
        <v>0.40058425814332399</v>
      </c>
      <c r="BF15" s="20">
        <v>0.428477297060044</v>
      </c>
      <c r="BG15" s="20">
        <v>0.41095968899348401</v>
      </c>
      <c r="BH15" s="20">
        <v>0.45098590961392898</v>
      </c>
      <c r="BI15" s="20">
        <v>0.39460752587547299</v>
      </c>
      <c r="BJ15" s="20">
        <v>0.62785438507248204</v>
      </c>
      <c r="BK15" s="20">
        <v>0.55566634579896201</v>
      </c>
      <c r="BL15" s="20"/>
      <c r="BM15" s="20">
        <v>0.51911765651594199</v>
      </c>
      <c r="BN15" s="20">
        <v>0.39540954978882698</v>
      </c>
      <c r="BO15" s="20">
        <v>0.43193036954049902</v>
      </c>
      <c r="BP15" s="20">
        <v>0.32512354478984801</v>
      </c>
      <c r="BQ15" s="20">
        <v>0.34080650583398298</v>
      </c>
      <c r="BR15" s="20">
        <v>0.294850872773602</v>
      </c>
      <c r="BS15" s="20"/>
      <c r="BT15" s="20">
        <v>0.52408467622077703</v>
      </c>
      <c r="BU15" s="20">
        <v>0.21886376507168501</v>
      </c>
      <c r="BV15" s="20"/>
      <c r="BW15" s="20">
        <v>0.46772394197447498</v>
      </c>
      <c r="BX15" s="20">
        <v>0.35707170517408798</v>
      </c>
      <c r="BY15" s="20"/>
      <c r="BZ15" s="20">
        <v>0.39663578371861802</v>
      </c>
      <c r="CA15" s="20">
        <v>0.38382629945343</v>
      </c>
      <c r="CB15" s="20">
        <v>0.54374252317970195</v>
      </c>
      <c r="CC15" s="20"/>
      <c r="CD15" s="20">
        <v>0.40304943097724399</v>
      </c>
      <c r="CE15" s="20">
        <v>0.46806956711222802</v>
      </c>
      <c r="CF15" s="20">
        <v>0.29913625360334301</v>
      </c>
      <c r="CG15" s="20"/>
      <c r="CH15" s="20">
        <v>0.39371203824399098</v>
      </c>
      <c r="CI15" s="20">
        <v>0.46617368708124202</v>
      </c>
      <c r="CJ15" s="20">
        <v>0.28986017421780202</v>
      </c>
      <c r="CK15" s="20"/>
      <c r="CL15" s="20">
        <v>0.387899432994469</v>
      </c>
      <c r="CM15" s="20">
        <v>0.41755917584505298</v>
      </c>
      <c r="CN15" s="20"/>
      <c r="CO15" s="20">
        <v>0.58272240048501001</v>
      </c>
      <c r="CP15" s="20">
        <v>0.39423112532998</v>
      </c>
      <c r="CQ15" s="20">
        <v>0.37168971625746</v>
      </c>
      <c r="CR15" s="20">
        <v>0.41573507531617798</v>
      </c>
    </row>
    <row r="16" spans="2:96" x14ac:dyDescent="0.25">
      <c r="B16" s="18" t="s">
        <v>346</v>
      </c>
      <c r="C16" s="20">
        <v>0.23294760030974199</v>
      </c>
      <c r="D16" s="20">
        <v>0.24914102208376199</v>
      </c>
      <c r="E16" s="20">
        <v>0.217304670971738</v>
      </c>
      <c r="F16" s="20"/>
      <c r="G16" s="20">
        <v>0.119728993921647</v>
      </c>
      <c r="H16" s="20">
        <v>0.17450519214249299</v>
      </c>
      <c r="I16" s="20">
        <v>0.21118186257332699</v>
      </c>
      <c r="J16" s="20">
        <v>0.26244911352932299</v>
      </c>
      <c r="K16" s="20">
        <v>0.32193626864359398</v>
      </c>
      <c r="L16" s="20">
        <v>0.289912437066777</v>
      </c>
      <c r="M16" s="20"/>
      <c r="N16" s="20">
        <v>0.262715735511863</v>
      </c>
      <c r="O16" s="20">
        <v>0.25067193240875602</v>
      </c>
      <c r="P16" s="20">
        <v>0.21494223128168399</v>
      </c>
      <c r="Q16" s="20">
        <v>0.198751613354852</v>
      </c>
      <c r="R16" s="20"/>
      <c r="S16" s="20">
        <v>0.159535188391592</v>
      </c>
      <c r="T16" s="20">
        <v>0.271394129472246</v>
      </c>
      <c r="U16" s="20">
        <v>0.238598980969674</v>
      </c>
      <c r="V16" s="20">
        <v>0.19518762252878299</v>
      </c>
      <c r="W16" s="20">
        <v>0.191738264259776</v>
      </c>
      <c r="X16" s="20">
        <v>0.21670759718077501</v>
      </c>
      <c r="Y16" s="20">
        <v>0.26598283288556801</v>
      </c>
      <c r="Z16" s="20">
        <v>0.19458333463201899</v>
      </c>
      <c r="AA16" s="20">
        <v>0.25928095390088701</v>
      </c>
      <c r="AB16" s="20">
        <v>0.26526217591883</v>
      </c>
      <c r="AC16" s="20">
        <v>0.31519346951284699</v>
      </c>
      <c r="AD16" s="20">
        <v>0.282917071044755</v>
      </c>
      <c r="AE16" s="20"/>
      <c r="AF16" s="20">
        <v>0.25929775451759202</v>
      </c>
      <c r="AG16" s="20">
        <v>0.19870608851886001</v>
      </c>
      <c r="AH16" s="20">
        <v>0.32153464912489599</v>
      </c>
      <c r="AI16" s="20">
        <v>0.25776722879145397</v>
      </c>
      <c r="AJ16" s="20">
        <v>0.19594246944252999</v>
      </c>
      <c r="AK16" s="20"/>
      <c r="AL16" s="20">
        <v>0.229702626575436</v>
      </c>
      <c r="AM16" s="20">
        <v>0.18550179092143099</v>
      </c>
      <c r="AN16" s="20">
        <v>0.31734467524221199</v>
      </c>
      <c r="AO16" s="20"/>
      <c r="AP16" s="20">
        <v>0.214454621102843</v>
      </c>
      <c r="AQ16" s="20">
        <v>0.24293889265344101</v>
      </c>
      <c r="AR16" s="20">
        <v>0.23499659643170001</v>
      </c>
      <c r="AS16" s="20">
        <v>0.206152891372446</v>
      </c>
      <c r="AT16" s="20">
        <v>0.36077630235779301</v>
      </c>
      <c r="AU16" s="20"/>
      <c r="AV16" s="20">
        <v>0.15759437761936301</v>
      </c>
      <c r="AW16" s="20">
        <v>0.21423189684062999</v>
      </c>
      <c r="AX16" s="20">
        <v>0.22047240062781301</v>
      </c>
      <c r="AY16" s="20">
        <v>0.242125494284955</v>
      </c>
      <c r="AZ16" s="20">
        <v>0.22800801513567201</v>
      </c>
      <c r="BA16" s="20">
        <v>0.27179732611208601</v>
      </c>
      <c r="BB16" s="20">
        <v>0.26024740156801701</v>
      </c>
      <c r="BC16" s="20">
        <v>0.210873447167198</v>
      </c>
      <c r="BD16" s="20">
        <v>0.19352361390436801</v>
      </c>
      <c r="BE16" s="20">
        <v>0.18971570180178501</v>
      </c>
      <c r="BF16" s="20">
        <v>0.25309198643106401</v>
      </c>
      <c r="BG16" s="20">
        <v>0.25224262038506301</v>
      </c>
      <c r="BH16" s="20">
        <v>0.30075660886712802</v>
      </c>
      <c r="BI16" s="20">
        <v>0.14905162499374</v>
      </c>
      <c r="BJ16" s="20">
        <v>0.197863609639575</v>
      </c>
      <c r="BK16" s="20">
        <v>0.21791626928673899</v>
      </c>
      <c r="BL16" s="20"/>
      <c r="BM16" s="20">
        <v>0.16296402998697601</v>
      </c>
      <c r="BN16" s="20">
        <v>0.24541513323488001</v>
      </c>
      <c r="BO16" s="20">
        <v>0.24036323913428301</v>
      </c>
      <c r="BP16" s="20">
        <v>0.270848247226955</v>
      </c>
      <c r="BQ16" s="20">
        <v>0.22945510433253499</v>
      </c>
      <c r="BR16" s="20">
        <v>0.30248441766983097</v>
      </c>
      <c r="BS16" s="20"/>
      <c r="BT16" s="20">
        <v>0.15156869538582701</v>
      </c>
      <c r="BU16" s="20">
        <v>0.360584553663017</v>
      </c>
      <c r="BV16" s="20"/>
      <c r="BW16" s="20">
        <v>0.176992552884631</v>
      </c>
      <c r="BX16" s="20">
        <v>0.30865348514930202</v>
      </c>
      <c r="BY16" s="20"/>
      <c r="BZ16" s="20">
        <v>0.24101099838401299</v>
      </c>
      <c r="CA16" s="20">
        <v>0.23209958509470899</v>
      </c>
      <c r="CB16" s="20">
        <v>0.15791537839875699</v>
      </c>
      <c r="CC16" s="20"/>
      <c r="CD16" s="20">
        <v>0.23967728019756199</v>
      </c>
      <c r="CE16" s="20">
        <v>0.17584160968467</v>
      </c>
      <c r="CF16" s="20">
        <v>0.31227612325500498</v>
      </c>
      <c r="CG16" s="20"/>
      <c r="CH16" s="20">
        <v>0.24539168007395901</v>
      </c>
      <c r="CI16" s="20">
        <v>0.18108531702778999</v>
      </c>
      <c r="CJ16" s="20">
        <v>0.278553318001036</v>
      </c>
      <c r="CK16" s="20"/>
      <c r="CL16" s="20">
        <v>0.25566932765553402</v>
      </c>
      <c r="CM16" s="20">
        <v>0.207332628604081</v>
      </c>
      <c r="CN16" s="20"/>
      <c r="CO16" s="20">
        <v>0.167150454901002</v>
      </c>
      <c r="CP16" s="20">
        <v>0.248121824016203</v>
      </c>
      <c r="CQ16" s="20">
        <v>0.247481603654057</v>
      </c>
      <c r="CR16" s="20">
        <v>0.19974419989982201</v>
      </c>
    </row>
    <row r="17" spans="2:96" x14ac:dyDescent="0.25">
      <c r="B17" s="18" t="s">
        <v>275</v>
      </c>
      <c r="C17" s="21">
        <v>0.170199516761186</v>
      </c>
      <c r="D17" s="21">
        <v>0.16469391637528299</v>
      </c>
      <c r="E17" s="21">
        <v>0.17638667925989099</v>
      </c>
      <c r="F17" s="21"/>
      <c r="G17" s="21">
        <v>0.45287019981372401</v>
      </c>
      <c r="H17" s="21">
        <v>0.35098205391898701</v>
      </c>
      <c r="I17" s="21">
        <v>0.194167499411181</v>
      </c>
      <c r="J17" s="21">
        <v>9.2773513869336702E-2</v>
      </c>
      <c r="K17" s="21">
        <v>-5.1590467643124497E-3</v>
      </c>
      <c r="L17" s="21">
        <v>-4.2373240133225503E-3</v>
      </c>
      <c r="M17" s="21"/>
      <c r="N17" s="21">
        <v>0.176161713701494</v>
      </c>
      <c r="O17" s="21">
        <v>0.14511800153889601</v>
      </c>
      <c r="P17" s="21">
        <v>0.203013818254102</v>
      </c>
      <c r="Q17" s="21">
        <v>0.16490594001040501</v>
      </c>
      <c r="R17" s="21"/>
      <c r="S17" s="21">
        <v>0.35098286596405498</v>
      </c>
      <c r="T17" s="21">
        <v>9.9365924129693806E-2</v>
      </c>
      <c r="U17" s="21">
        <v>0.15288368798656701</v>
      </c>
      <c r="V17" s="21">
        <v>0.201362355664089</v>
      </c>
      <c r="W17" s="21">
        <v>0.33786116548911699</v>
      </c>
      <c r="X17" s="21">
        <v>0.18836014939076101</v>
      </c>
      <c r="Y17" s="21">
        <v>0.11058820410361</v>
      </c>
      <c r="Z17" s="21">
        <v>0.253948777498748</v>
      </c>
      <c r="AA17" s="21">
        <v>0.14018787750907</v>
      </c>
      <c r="AB17" s="21">
        <v>1.04963710994397E-2</v>
      </c>
      <c r="AC17" s="21">
        <v>4.1861540342912904E-3</v>
      </c>
      <c r="AD17" s="21">
        <v>5.7122745585648498E-2</v>
      </c>
      <c r="AE17" s="21"/>
      <c r="AF17" s="21">
        <v>0.13452859960861099</v>
      </c>
      <c r="AG17" s="21">
        <v>0.26857251280560102</v>
      </c>
      <c r="AH17" s="21">
        <v>8.9584188356051104E-3</v>
      </c>
      <c r="AI17" s="21">
        <v>0.18927532350627499</v>
      </c>
      <c r="AJ17" s="21">
        <v>0.111045558607929</v>
      </c>
      <c r="AK17" s="21"/>
      <c r="AL17" s="21">
        <v>0.20852296599775999</v>
      </c>
      <c r="AM17" s="21">
        <v>0.28059136399120599</v>
      </c>
      <c r="AN17" s="21">
        <v>4.0075317513204402E-2</v>
      </c>
      <c r="AO17" s="21"/>
      <c r="AP17" s="21">
        <v>0.15976368623960499</v>
      </c>
      <c r="AQ17" s="21">
        <v>0.115484716067121</v>
      </c>
      <c r="AR17" s="21">
        <v>0.187583950173207</v>
      </c>
      <c r="AS17" s="21">
        <v>0.310768595069152</v>
      </c>
      <c r="AT17" s="21">
        <v>8.8050994298329993E-2</v>
      </c>
      <c r="AU17" s="21"/>
      <c r="AV17" s="21">
        <v>5.8113113216638299E-2</v>
      </c>
      <c r="AW17" s="21">
        <v>0.20004624313001501</v>
      </c>
      <c r="AX17" s="21">
        <v>0.12515355503033301</v>
      </c>
      <c r="AY17" s="21">
        <v>0.123350840802851</v>
      </c>
      <c r="AZ17" s="21">
        <v>0.14565178832660899</v>
      </c>
      <c r="BA17" s="21">
        <v>0.106997814202844</v>
      </c>
      <c r="BB17" s="21">
        <v>9.4642062470532806E-2</v>
      </c>
      <c r="BC17" s="21">
        <v>0.251466357559881</v>
      </c>
      <c r="BD17" s="21">
        <v>0.24030030863336199</v>
      </c>
      <c r="BE17" s="21">
        <v>0.210868556341538</v>
      </c>
      <c r="BF17" s="21">
        <v>0.17538531062898</v>
      </c>
      <c r="BG17" s="21">
        <v>0.158717068608421</v>
      </c>
      <c r="BH17" s="21">
        <v>0.15022930074680099</v>
      </c>
      <c r="BI17" s="21">
        <v>0.24555590088173199</v>
      </c>
      <c r="BJ17" s="21">
        <v>0.42999077543290598</v>
      </c>
      <c r="BK17" s="21">
        <v>0.337750076512223</v>
      </c>
      <c r="BL17" s="21"/>
      <c r="BM17" s="21">
        <v>0.35615362652896598</v>
      </c>
      <c r="BN17" s="21">
        <v>0.14999441655394599</v>
      </c>
      <c r="BO17" s="21">
        <v>0.19156713040621601</v>
      </c>
      <c r="BP17" s="21">
        <v>5.4275297562892698E-2</v>
      </c>
      <c r="BQ17" s="21">
        <v>0.111351401501448</v>
      </c>
      <c r="BR17" s="21">
        <v>-7.6335448962291897E-3</v>
      </c>
      <c r="BS17" s="21"/>
      <c r="BT17" s="21">
        <v>0.37251598083495002</v>
      </c>
      <c r="BU17" s="21">
        <v>-0.141720788591332</v>
      </c>
      <c r="BV17" s="21"/>
      <c r="BW17" s="21">
        <v>0.29073138908984397</v>
      </c>
      <c r="BX17" s="21">
        <v>4.84182200247859E-2</v>
      </c>
      <c r="BY17" s="21"/>
      <c r="BZ17" s="21">
        <v>0.155624785334605</v>
      </c>
      <c r="CA17" s="21">
        <v>0.15172671435872101</v>
      </c>
      <c r="CB17" s="21">
        <v>0.38582714478094499</v>
      </c>
      <c r="CC17" s="21"/>
      <c r="CD17" s="21">
        <v>0.16337215077968301</v>
      </c>
      <c r="CE17" s="21">
        <v>0.29222795742755803</v>
      </c>
      <c r="CF17" s="21">
        <v>-1.31398696516619E-2</v>
      </c>
      <c r="CG17" s="21"/>
      <c r="CH17" s="21">
        <v>0.148320358170031</v>
      </c>
      <c r="CI17" s="21">
        <v>0.285088370053452</v>
      </c>
      <c r="CJ17" s="21">
        <v>1.1306856216766199E-2</v>
      </c>
      <c r="CK17" s="21"/>
      <c r="CL17" s="21">
        <v>0.13223010533893501</v>
      </c>
      <c r="CM17" s="21">
        <v>0.21022654724097101</v>
      </c>
      <c r="CN17" s="21"/>
      <c r="CO17" s="21">
        <v>0.41557194558400801</v>
      </c>
      <c r="CP17" s="21">
        <v>0.146109301313777</v>
      </c>
      <c r="CQ17" s="21">
        <v>0.124208112603403</v>
      </c>
      <c r="CR17" s="21">
        <v>0.215990875416355</v>
      </c>
    </row>
    <row r="18" spans="2:96" x14ac:dyDescent="0.25">
      <c r="B18" s="16"/>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CR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340</v>
      </c>
      <c r="C9" s="17">
        <v>0.14424805508320701</v>
      </c>
      <c r="D9" s="17">
        <v>0.15442868068138399</v>
      </c>
      <c r="E9" s="17">
        <v>0.133893844222884</v>
      </c>
      <c r="F9" s="17"/>
      <c r="G9" s="17">
        <v>0.27128629583858099</v>
      </c>
      <c r="H9" s="17">
        <v>0.18074624467223499</v>
      </c>
      <c r="I9" s="17">
        <v>0.13434349490837799</v>
      </c>
      <c r="J9" s="17">
        <v>0.123979182706503</v>
      </c>
      <c r="K9" s="17">
        <v>0.108643177884404</v>
      </c>
      <c r="L9" s="17">
        <v>7.8327911100688999E-2</v>
      </c>
      <c r="M9" s="17"/>
      <c r="N9" s="17">
        <v>0.16952347315976601</v>
      </c>
      <c r="O9" s="17">
        <v>0.124600032152381</v>
      </c>
      <c r="P9" s="17">
        <v>0.141123961271159</v>
      </c>
      <c r="Q9" s="17">
        <v>0.14172300786292899</v>
      </c>
      <c r="R9" s="17"/>
      <c r="S9" s="17">
        <v>0.19836160132099701</v>
      </c>
      <c r="T9" s="17">
        <v>0.15367371706847099</v>
      </c>
      <c r="U9" s="17">
        <v>0.138821079708177</v>
      </c>
      <c r="V9" s="17">
        <v>0.13010567044448201</v>
      </c>
      <c r="W9" s="17">
        <v>0.17278476638061499</v>
      </c>
      <c r="X9" s="17">
        <v>0.13907659364275901</v>
      </c>
      <c r="Y9" s="17">
        <v>0.13404974591799201</v>
      </c>
      <c r="Z9" s="17">
        <v>0.19054525114377099</v>
      </c>
      <c r="AA9" s="17">
        <v>0.14010234645758199</v>
      </c>
      <c r="AB9" s="17">
        <v>8.97097718746213E-2</v>
      </c>
      <c r="AC9" s="17">
        <v>9.6725395429465302E-2</v>
      </c>
      <c r="AD9" s="17">
        <v>8.0767331119450697E-2</v>
      </c>
      <c r="AE9" s="17"/>
      <c r="AF9" s="17">
        <v>0.149404605272215</v>
      </c>
      <c r="AG9" s="17">
        <v>0.156646828575633</v>
      </c>
      <c r="AH9" s="17">
        <v>0.12969508799837401</v>
      </c>
      <c r="AI9" s="17">
        <v>0.29337297047641298</v>
      </c>
      <c r="AJ9" s="17">
        <v>0.10158690797848099</v>
      </c>
      <c r="AK9" s="17"/>
      <c r="AL9" s="17">
        <v>0.18485314486940399</v>
      </c>
      <c r="AM9" s="17">
        <v>0.166741534832442</v>
      </c>
      <c r="AN9" s="17">
        <v>0.12242087626220199</v>
      </c>
      <c r="AO9" s="17"/>
      <c r="AP9" s="17">
        <v>0.118134572515355</v>
      </c>
      <c r="AQ9" s="17">
        <v>0.126057946886073</v>
      </c>
      <c r="AR9" s="17">
        <v>0.17046757968769899</v>
      </c>
      <c r="AS9" s="17">
        <v>0.183947855580046</v>
      </c>
      <c r="AT9" s="17">
        <v>0.26744188038432798</v>
      </c>
      <c r="AU9" s="17"/>
      <c r="AV9" s="17">
        <v>0</v>
      </c>
      <c r="AW9" s="17">
        <v>0.19467535478270301</v>
      </c>
      <c r="AX9" s="17">
        <v>9.5056690770236402E-2</v>
      </c>
      <c r="AY9" s="17">
        <v>0.15377130162125299</v>
      </c>
      <c r="AZ9" s="17">
        <v>0.115144404555411</v>
      </c>
      <c r="BA9" s="17">
        <v>0.121326929024043</v>
      </c>
      <c r="BB9" s="17">
        <v>0.125001497628938</v>
      </c>
      <c r="BC9" s="17">
        <v>0.18770675662661199</v>
      </c>
      <c r="BD9" s="17">
        <v>0.12562656298511601</v>
      </c>
      <c r="BE9" s="17">
        <v>0.14865909781206599</v>
      </c>
      <c r="BF9" s="17">
        <v>0.16410993918971301</v>
      </c>
      <c r="BG9" s="17">
        <v>8.4154897202656301E-2</v>
      </c>
      <c r="BH9" s="17">
        <v>0.12547175137884201</v>
      </c>
      <c r="BI9" s="17">
        <v>8.4389893845894598E-2</v>
      </c>
      <c r="BJ9" s="17">
        <v>0.27245596285299301</v>
      </c>
      <c r="BK9" s="17">
        <v>0.357118154056283</v>
      </c>
      <c r="BL9" s="17"/>
      <c r="BM9" s="17">
        <v>0.19778199432047799</v>
      </c>
      <c r="BN9" s="17">
        <v>0.14317938582701001</v>
      </c>
      <c r="BO9" s="17">
        <v>0.15074439567799999</v>
      </c>
      <c r="BP9" s="17">
        <v>0.101859489658018</v>
      </c>
      <c r="BQ9" s="17">
        <v>0.106524239618644</v>
      </c>
      <c r="BR9" s="17">
        <v>0.136765188229827</v>
      </c>
      <c r="BS9" s="17"/>
      <c r="BT9" s="17">
        <v>0.194218804951686</v>
      </c>
      <c r="BU9" s="17">
        <v>6.9266783119937503E-2</v>
      </c>
      <c r="BV9" s="17"/>
      <c r="BW9" s="17">
        <v>0.17956576568930699</v>
      </c>
      <c r="BX9" s="17">
        <v>0.116343979930554</v>
      </c>
      <c r="BY9" s="17"/>
      <c r="BZ9" s="17">
        <v>0.13608439508589501</v>
      </c>
      <c r="CA9" s="17">
        <v>0.14104518763610999</v>
      </c>
      <c r="CB9" s="17">
        <v>0.26371442998766997</v>
      </c>
      <c r="CC9" s="17"/>
      <c r="CD9" s="17">
        <v>0.13614330719142101</v>
      </c>
      <c r="CE9" s="17">
        <v>0.18870206189286701</v>
      </c>
      <c r="CF9" s="17">
        <v>0.14219102269078701</v>
      </c>
      <c r="CG9" s="17"/>
      <c r="CH9" s="17">
        <v>0.124686361257109</v>
      </c>
      <c r="CI9" s="17">
        <v>0.213079995077292</v>
      </c>
      <c r="CJ9" s="17">
        <v>0.13283498895938001</v>
      </c>
      <c r="CK9" s="17"/>
      <c r="CL9" s="17">
        <v>0.15501308100514299</v>
      </c>
      <c r="CM9" s="17">
        <v>0.13829169455382201</v>
      </c>
      <c r="CN9" s="17"/>
      <c r="CO9" s="17">
        <v>0.36194120964563697</v>
      </c>
      <c r="CP9" s="17">
        <v>0.13372211579035001</v>
      </c>
      <c r="CQ9" s="17">
        <v>0.117972546911147</v>
      </c>
      <c r="CR9" s="17">
        <v>0.135966566567219</v>
      </c>
    </row>
    <row r="10" spans="2:96" x14ac:dyDescent="0.25">
      <c r="B10" s="18" t="s">
        <v>341</v>
      </c>
      <c r="C10" s="17">
        <v>0.26856119364342801</v>
      </c>
      <c r="D10" s="17">
        <v>0.26696314916848701</v>
      </c>
      <c r="E10" s="17">
        <v>0.27050935071326199</v>
      </c>
      <c r="F10" s="17"/>
      <c r="G10" s="17">
        <v>0.280573611096265</v>
      </c>
      <c r="H10" s="17">
        <v>0.33999949361288301</v>
      </c>
      <c r="I10" s="17">
        <v>0.28314856503757302</v>
      </c>
      <c r="J10" s="17">
        <v>0.25345984970458502</v>
      </c>
      <c r="K10" s="17">
        <v>0.223959049196681</v>
      </c>
      <c r="L10" s="17">
        <v>0.23263033788929299</v>
      </c>
      <c r="M10" s="17"/>
      <c r="N10" s="17">
        <v>0.26175535980806902</v>
      </c>
      <c r="O10" s="17">
        <v>0.27689528203082497</v>
      </c>
      <c r="P10" s="17">
        <v>0.27782453399387502</v>
      </c>
      <c r="Q10" s="17">
        <v>0.26204154078230102</v>
      </c>
      <c r="R10" s="17"/>
      <c r="S10" s="17">
        <v>0.333674276636518</v>
      </c>
      <c r="T10" s="17">
        <v>0.27814646283445399</v>
      </c>
      <c r="U10" s="17">
        <v>0.25328673889875403</v>
      </c>
      <c r="V10" s="17">
        <v>0.27056622356080601</v>
      </c>
      <c r="W10" s="17">
        <v>0.25571581388738002</v>
      </c>
      <c r="X10" s="17">
        <v>0.30745178370848197</v>
      </c>
      <c r="Y10" s="17">
        <v>0.24150274043492601</v>
      </c>
      <c r="Z10" s="17">
        <v>0.17587901035891099</v>
      </c>
      <c r="AA10" s="17">
        <v>0.29986242459495199</v>
      </c>
      <c r="AB10" s="17">
        <v>0.19695621086103199</v>
      </c>
      <c r="AC10" s="17">
        <v>0.20342084101604399</v>
      </c>
      <c r="AD10" s="17">
        <v>0.27512020700696799</v>
      </c>
      <c r="AE10" s="17"/>
      <c r="AF10" s="17">
        <v>0.252560156295837</v>
      </c>
      <c r="AG10" s="17">
        <v>0.32078916704384502</v>
      </c>
      <c r="AH10" s="17">
        <v>0.28376419998824098</v>
      </c>
      <c r="AI10" s="17">
        <v>0.19558117279274201</v>
      </c>
      <c r="AJ10" s="17">
        <v>0.213393687945858</v>
      </c>
      <c r="AK10" s="17"/>
      <c r="AL10" s="17">
        <v>0.25183658095498102</v>
      </c>
      <c r="AM10" s="17">
        <v>0.31104980912624097</v>
      </c>
      <c r="AN10" s="17">
        <v>0.31992143827515002</v>
      </c>
      <c r="AO10" s="17"/>
      <c r="AP10" s="17">
        <v>0.28796365725603801</v>
      </c>
      <c r="AQ10" s="17">
        <v>0.26289099612116201</v>
      </c>
      <c r="AR10" s="17">
        <v>0.272976584109137</v>
      </c>
      <c r="AS10" s="17">
        <v>0.29303315001025798</v>
      </c>
      <c r="AT10" s="17">
        <v>0.239879783286093</v>
      </c>
      <c r="AU10" s="17"/>
      <c r="AV10" s="17">
        <v>0.21570749083600099</v>
      </c>
      <c r="AW10" s="17">
        <v>0.30995927212954999</v>
      </c>
      <c r="AX10" s="17">
        <v>0.22463670184408799</v>
      </c>
      <c r="AY10" s="17">
        <v>0.23652702398352801</v>
      </c>
      <c r="AZ10" s="17">
        <v>0.29524308724698101</v>
      </c>
      <c r="BA10" s="17">
        <v>0.230074937593092</v>
      </c>
      <c r="BB10" s="17">
        <v>0.27516399990705098</v>
      </c>
      <c r="BC10" s="17">
        <v>0.24356574465817901</v>
      </c>
      <c r="BD10" s="17">
        <v>0.22379370539163301</v>
      </c>
      <c r="BE10" s="17">
        <v>0.29646293199953</v>
      </c>
      <c r="BF10" s="17">
        <v>0.27061343395790799</v>
      </c>
      <c r="BG10" s="17">
        <v>0.32421964806118703</v>
      </c>
      <c r="BH10" s="17">
        <v>0.34323086620507598</v>
      </c>
      <c r="BI10" s="17">
        <v>0.309401704756816</v>
      </c>
      <c r="BJ10" s="17">
        <v>0.36984776071984599</v>
      </c>
      <c r="BK10" s="17">
        <v>0.313666986598654</v>
      </c>
      <c r="BL10" s="17"/>
      <c r="BM10" s="17">
        <v>0.30505035207924902</v>
      </c>
      <c r="BN10" s="17">
        <v>0.28498867479398798</v>
      </c>
      <c r="BO10" s="17">
        <v>0.222597077888953</v>
      </c>
      <c r="BP10" s="17">
        <v>0.25877708618821299</v>
      </c>
      <c r="BQ10" s="17">
        <v>0.23596631265933499</v>
      </c>
      <c r="BR10" s="17">
        <v>0.246616391627691</v>
      </c>
      <c r="BS10" s="17"/>
      <c r="BT10" s="17">
        <v>0.32448533864455598</v>
      </c>
      <c r="BU10" s="17">
        <v>0.179194028060778</v>
      </c>
      <c r="BV10" s="17"/>
      <c r="BW10" s="17">
        <v>0.30002150466132999</v>
      </c>
      <c r="BX10" s="17">
        <v>0.245995950837401</v>
      </c>
      <c r="BY10" s="17"/>
      <c r="BZ10" s="17">
        <v>0.26377527401070699</v>
      </c>
      <c r="CA10" s="17">
        <v>0.25830632331799802</v>
      </c>
      <c r="CB10" s="17">
        <v>0.40295467916262601</v>
      </c>
      <c r="CC10" s="17"/>
      <c r="CD10" s="17">
        <v>0.27387386600326902</v>
      </c>
      <c r="CE10" s="17">
        <v>0.31400207773855499</v>
      </c>
      <c r="CF10" s="17">
        <v>0.170161053176522</v>
      </c>
      <c r="CG10" s="17"/>
      <c r="CH10" s="17">
        <v>0.26346019217995198</v>
      </c>
      <c r="CI10" s="17">
        <v>0.305343312823109</v>
      </c>
      <c r="CJ10" s="17">
        <v>0.21323050116392001</v>
      </c>
      <c r="CK10" s="17"/>
      <c r="CL10" s="17">
        <v>0.25650536145909802</v>
      </c>
      <c r="CM10" s="17">
        <v>0.28062217464781097</v>
      </c>
      <c r="CN10" s="17"/>
      <c r="CO10" s="17">
        <v>0.25033187104686599</v>
      </c>
      <c r="CP10" s="17">
        <v>0.28418223357321798</v>
      </c>
      <c r="CQ10" s="17">
        <v>0.264041517199265</v>
      </c>
      <c r="CR10" s="17">
        <v>0.25411794649538799</v>
      </c>
    </row>
    <row r="11" spans="2:96" ht="30" x14ac:dyDescent="0.25">
      <c r="B11" s="18" t="s">
        <v>342</v>
      </c>
      <c r="C11" s="17">
        <v>0.31560770937247201</v>
      </c>
      <c r="D11" s="17">
        <v>0.30898141667326201</v>
      </c>
      <c r="E11" s="17">
        <v>0.32172190249590299</v>
      </c>
      <c r="F11" s="17"/>
      <c r="G11" s="17">
        <v>0.29336532043868402</v>
      </c>
      <c r="H11" s="17">
        <v>0.27867165476297601</v>
      </c>
      <c r="I11" s="17">
        <v>0.33179219306518298</v>
      </c>
      <c r="J11" s="17">
        <v>0.30813432777883398</v>
      </c>
      <c r="K11" s="17">
        <v>0.31003589097809497</v>
      </c>
      <c r="L11" s="17">
        <v>0.357293705219552</v>
      </c>
      <c r="M11" s="17"/>
      <c r="N11" s="17">
        <v>0.281082782264584</v>
      </c>
      <c r="O11" s="17">
        <v>0.31817197451006501</v>
      </c>
      <c r="P11" s="17">
        <v>0.34080367744856799</v>
      </c>
      <c r="Q11" s="17">
        <v>0.322608584204925</v>
      </c>
      <c r="R11" s="17"/>
      <c r="S11" s="17">
        <v>0.264756734199177</v>
      </c>
      <c r="T11" s="17">
        <v>0.26779467968855097</v>
      </c>
      <c r="U11" s="17">
        <v>0.33576272273951902</v>
      </c>
      <c r="V11" s="17">
        <v>0.36017575539288199</v>
      </c>
      <c r="W11" s="17">
        <v>0.35591889589965098</v>
      </c>
      <c r="X11" s="17">
        <v>0.310544841021486</v>
      </c>
      <c r="Y11" s="17">
        <v>0.31733950608418798</v>
      </c>
      <c r="Z11" s="17">
        <v>0.28646854485384898</v>
      </c>
      <c r="AA11" s="17">
        <v>0.30380945437338103</v>
      </c>
      <c r="AB11" s="17">
        <v>0.43330135525187102</v>
      </c>
      <c r="AC11" s="17">
        <v>0.28133690521889598</v>
      </c>
      <c r="AD11" s="17">
        <v>0.276205060388586</v>
      </c>
      <c r="AE11" s="17"/>
      <c r="AF11" s="17">
        <v>0.30640003740867799</v>
      </c>
      <c r="AG11" s="17">
        <v>0.29359910974785902</v>
      </c>
      <c r="AH11" s="17">
        <v>0.25814115427196499</v>
      </c>
      <c r="AI11" s="17">
        <v>0.15286863088427899</v>
      </c>
      <c r="AJ11" s="17">
        <v>0.38509415407907899</v>
      </c>
      <c r="AK11" s="17"/>
      <c r="AL11" s="17">
        <v>0.288586408415764</v>
      </c>
      <c r="AM11" s="17">
        <v>0.30661871984781802</v>
      </c>
      <c r="AN11" s="17">
        <v>0.25442710716371703</v>
      </c>
      <c r="AO11" s="17"/>
      <c r="AP11" s="17">
        <v>0.34787655449125399</v>
      </c>
      <c r="AQ11" s="17">
        <v>0.313151517710064</v>
      </c>
      <c r="AR11" s="17">
        <v>0.29972534806794998</v>
      </c>
      <c r="AS11" s="17">
        <v>0.23823664669701899</v>
      </c>
      <c r="AT11" s="17">
        <v>0.19578161940585501</v>
      </c>
      <c r="AU11" s="17"/>
      <c r="AV11" s="17">
        <v>0.44952382284023401</v>
      </c>
      <c r="AW11" s="17">
        <v>0.25226464704356</v>
      </c>
      <c r="AX11" s="17">
        <v>0.40050278060413103</v>
      </c>
      <c r="AY11" s="17">
        <v>0.32389184007641703</v>
      </c>
      <c r="AZ11" s="17">
        <v>0.30776002639259797</v>
      </c>
      <c r="BA11" s="17">
        <v>0.37271896769745799</v>
      </c>
      <c r="BB11" s="17">
        <v>0.31943395599230701</v>
      </c>
      <c r="BC11" s="17">
        <v>0.31032695001114002</v>
      </c>
      <c r="BD11" s="17">
        <v>0.43750300476387199</v>
      </c>
      <c r="BE11" s="17">
        <v>0.29427145955286799</v>
      </c>
      <c r="BF11" s="17">
        <v>0.28838251826463102</v>
      </c>
      <c r="BG11" s="17">
        <v>0.28947727287035102</v>
      </c>
      <c r="BH11" s="17">
        <v>0.20861552454023599</v>
      </c>
      <c r="BI11" s="17">
        <v>0.31930134818399902</v>
      </c>
      <c r="BJ11" s="17">
        <v>0.20902405606823701</v>
      </c>
      <c r="BK11" s="17">
        <v>9.5195320416797902E-2</v>
      </c>
      <c r="BL11" s="17"/>
      <c r="BM11" s="17">
        <v>0.28805489573674598</v>
      </c>
      <c r="BN11" s="17">
        <v>0.29008099767270001</v>
      </c>
      <c r="BO11" s="17">
        <v>0.35070299682240702</v>
      </c>
      <c r="BP11" s="17">
        <v>0.33659351910998803</v>
      </c>
      <c r="BQ11" s="17">
        <v>0.369906823255163</v>
      </c>
      <c r="BR11" s="17">
        <v>0.297745558163788</v>
      </c>
      <c r="BS11" s="17"/>
      <c r="BT11" s="17">
        <v>0.29469907466911999</v>
      </c>
      <c r="BU11" s="17">
        <v>0.34717311122035399</v>
      </c>
      <c r="BV11" s="17"/>
      <c r="BW11" s="17">
        <v>0.318458414805667</v>
      </c>
      <c r="BX11" s="17">
        <v>0.31199424724347902</v>
      </c>
      <c r="BY11" s="17"/>
      <c r="BZ11" s="17">
        <v>0.32472290859347303</v>
      </c>
      <c r="CA11" s="17">
        <v>0.30750813880695699</v>
      </c>
      <c r="CB11" s="17">
        <v>0.177171987685249</v>
      </c>
      <c r="CC11" s="17"/>
      <c r="CD11" s="17">
        <v>0.32124465680634001</v>
      </c>
      <c r="CE11" s="17">
        <v>0.29091863276576801</v>
      </c>
      <c r="CF11" s="17">
        <v>0.31935594050906402</v>
      </c>
      <c r="CG11" s="17"/>
      <c r="CH11" s="17">
        <v>0.33037117625527701</v>
      </c>
      <c r="CI11" s="17">
        <v>0.27616436381888698</v>
      </c>
      <c r="CJ11" s="17">
        <v>0.31322720451267499</v>
      </c>
      <c r="CK11" s="17"/>
      <c r="CL11" s="17">
        <v>0.318021861917959</v>
      </c>
      <c r="CM11" s="17">
        <v>0.31214317810591002</v>
      </c>
      <c r="CN11" s="17"/>
      <c r="CO11" s="17">
        <v>0.20128695489487999</v>
      </c>
      <c r="CP11" s="17">
        <v>0.309083497773394</v>
      </c>
      <c r="CQ11" s="17">
        <v>0.32513538564717798</v>
      </c>
      <c r="CR11" s="17">
        <v>0.35127348040815998</v>
      </c>
    </row>
    <row r="12" spans="2:96" x14ac:dyDescent="0.25">
      <c r="B12" s="18" t="s">
        <v>343</v>
      </c>
      <c r="C12" s="17">
        <v>0.14150938339253799</v>
      </c>
      <c r="D12" s="17">
        <v>0.14223781107823799</v>
      </c>
      <c r="E12" s="17">
        <v>0.141558675947941</v>
      </c>
      <c r="F12" s="17"/>
      <c r="G12" s="17">
        <v>0.12443884154285</v>
      </c>
      <c r="H12" s="17">
        <v>0.13672835860813901</v>
      </c>
      <c r="I12" s="17">
        <v>0.130971159797869</v>
      </c>
      <c r="J12" s="17">
        <v>0.14173130693386199</v>
      </c>
      <c r="K12" s="17">
        <v>0.16883822548361199</v>
      </c>
      <c r="L12" s="17">
        <v>0.14679511842538501</v>
      </c>
      <c r="M12" s="17"/>
      <c r="N12" s="17">
        <v>0.17153012704390699</v>
      </c>
      <c r="O12" s="17">
        <v>0.13698012511157701</v>
      </c>
      <c r="P12" s="17">
        <v>0.11821337390483</v>
      </c>
      <c r="Q12" s="17">
        <v>0.135828646075907</v>
      </c>
      <c r="R12" s="17"/>
      <c r="S12" s="17">
        <v>0.105995788577068</v>
      </c>
      <c r="T12" s="17">
        <v>0.16769865392157399</v>
      </c>
      <c r="U12" s="17">
        <v>9.8321953965389605E-2</v>
      </c>
      <c r="V12" s="17">
        <v>0.108068887956423</v>
      </c>
      <c r="W12" s="17">
        <v>9.0580272840845494E-2</v>
      </c>
      <c r="X12" s="17">
        <v>0.153673521974452</v>
      </c>
      <c r="Y12" s="17">
        <v>0.177997071287578</v>
      </c>
      <c r="Z12" s="17">
        <v>0.137395349025243</v>
      </c>
      <c r="AA12" s="17">
        <v>0.15153273262269501</v>
      </c>
      <c r="AB12" s="17">
        <v>0.162401261326487</v>
      </c>
      <c r="AC12" s="17">
        <v>0.206902813562856</v>
      </c>
      <c r="AD12" s="17">
        <v>0.190417977736485</v>
      </c>
      <c r="AE12" s="17"/>
      <c r="AF12" s="17">
        <v>0.14297334615884799</v>
      </c>
      <c r="AG12" s="17">
        <v>0.137246403957828</v>
      </c>
      <c r="AH12" s="17">
        <v>0.16692058579346999</v>
      </c>
      <c r="AI12" s="17">
        <v>0.176371732986947</v>
      </c>
      <c r="AJ12" s="17">
        <v>0.147762159401891</v>
      </c>
      <c r="AK12" s="17"/>
      <c r="AL12" s="17">
        <v>0.12691635674218699</v>
      </c>
      <c r="AM12" s="17">
        <v>0.13160056991387301</v>
      </c>
      <c r="AN12" s="17">
        <v>0.12581049174452999</v>
      </c>
      <c r="AO12" s="17"/>
      <c r="AP12" s="17">
        <v>0.12994682338359101</v>
      </c>
      <c r="AQ12" s="17">
        <v>0.16940407038700001</v>
      </c>
      <c r="AR12" s="17">
        <v>0.13555387518574799</v>
      </c>
      <c r="AS12" s="17">
        <v>0.14744127481608599</v>
      </c>
      <c r="AT12" s="17">
        <v>0.15044217367690499</v>
      </c>
      <c r="AU12" s="17"/>
      <c r="AV12" s="17">
        <v>0.15759437761936301</v>
      </c>
      <c r="AW12" s="17">
        <v>4.87175813509216E-2</v>
      </c>
      <c r="AX12" s="17">
        <v>0.156842109919305</v>
      </c>
      <c r="AY12" s="17">
        <v>0.15995815762704499</v>
      </c>
      <c r="AZ12" s="17">
        <v>0.1224969478988</v>
      </c>
      <c r="BA12" s="17">
        <v>0.17535739174866999</v>
      </c>
      <c r="BB12" s="17">
        <v>0.14557469731925399</v>
      </c>
      <c r="BC12" s="17">
        <v>0.161581778788425</v>
      </c>
      <c r="BD12" s="17">
        <v>0.13022408992666001</v>
      </c>
      <c r="BE12" s="17">
        <v>0.14116110623643699</v>
      </c>
      <c r="BF12" s="17">
        <v>0.14427796747605801</v>
      </c>
      <c r="BG12" s="17">
        <v>0.170671280772315</v>
      </c>
      <c r="BH12" s="17">
        <v>0.19909424738895201</v>
      </c>
      <c r="BI12" s="17">
        <v>0.12775919949797199</v>
      </c>
      <c r="BJ12" s="17">
        <v>3.6409214124381202E-2</v>
      </c>
      <c r="BK12" s="17">
        <v>8.4127222886674902E-2</v>
      </c>
      <c r="BL12" s="17"/>
      <c r="BM12" s="17">
        <v>0.110043882608911</v>
      </c>
      <c r="BN12" s="17">
        <v>0.14740936514832401</v>
      </c>
      <c r="BO12" s="17">
        <v>0.14297370735114101</v>
      </c>
      <c r="BP12" s="17">
        <v>0.16550173486043801</v>
      </c>
      <c r="BQ12" s="17">
        <v>0.13350418819368001</v>
      </c>
      <c r="BR12" s="17">
        <v>0.16327426994703301</v>
      </c>
      <c r="BS12" s="17"/>
      <c r="BT12" s="17">
        <v>0.10695969800595399</v>
      </c>
      <c r="BU12" s="17">
        <v>0.196814840336277</v>
      </c>
      <c r="BV12" s="17"/>
      <c r="BW12" s="17">
        <v>0.12090943239232101</v>
      </c>
      <c r="BX12" s="17">
        <v>0.15979072427933699</v>
      </c>
      <c r="BY12" s="17"/>
      <c r="BZ12" s="17">
        <v>0.14224769210888399</v>
      </c>
      <c r="CA12" s="17">
        <v>0.14477724051111401</v>
      </c>
      <c r="CB12" s="17">
        <v>9.5587400863204205E-2</v>
      </c>
      <c r="CC12" s="17"/>
      <c r="CD12" s="17">
        <v>0.13603063484816599</v>
      </c>
      <c r="CE12" s="17">
        <v>0.115612235451916</v>
      </c>
      <c r="CF12" s="17">
        <v>0.223771227988843</v>
      </c>
      <c r="CG12" s="17"/>
      <c r="CH12" s="17">
        <v>0.139099864672904</v>
      </c>
      <c r="CI12" s="17">
        <v>0.116820659097126</v>
      </c>
      <c r="CJ12" s="17">
        <v>0.21026337313582499</v>
      </c>
      <c r="CK12" s="17"/>
      <c r="CL12" s="17">
        <v>0.14481832640744999</v>
      </c>
      <c r="CM12" s="17">
        <v>0.135929803569274</v>
      </c>
      <c r="CN12" s="17"/>
      <c r="CO12" s="17">
        <v>4.9080756195181298E-2</v>
      </c>
      <c r="CP12" s="17">
        <v>0.14325879050662699</v>
      </c>
      <c r="CQ12" s="17">
        <v>0.164008595936005</v>
      </c>
      <c r="CR12" s="17">
        <v>0.12822324524378301</v>
      </c>
    </row>
    <row r="13" spans="2:96" x14ac:dyDescent="0.25">
      <c r="B13" s="18" t="s">
        <v>344</v>
      </c>
      <c r="C13" s="17">
        <v>0.10969795766385</v>
      </c>
      <c r="D13" s="17">
        <v>0.110991459596298</v>
      </c>
      <c r="E13" s="17">
        <v>0.10902256602719999</v>
      </c>
      <c r="F13" s="17"/>
      <c r="G13" s="17">
        <v>1.9399324176262001E-2</v>
      </c>
      <c r="H13" s="17">
        <v>4.1425329937621103E-2</v>
      </c>
      <c r="I13" s="17">
        <v>9.0038780191350698E-2</v>
      </c>
      <c r="J13" s="17">
        <v>0.152056330474035</v>
      </c>
      <c r="K13" s="17">
        <v>0.16804263558266999</v>
      </c>
      <c r="L13" s="17">
        <v>0.16784351676074599</v>
      </c>
      <c r="M13" s="17"/>
      <c r="N13" s="17">
        <v>0.114360574517678</v>
      </c>
      <c r="O13" s="17">
        <v>0.12356453613179701</v>
      </c>
      <c r="P13" s="17">
        <v>9.49280181518012E-2</v>
      </c>
      <c r="Q13" s="17">
        <v>0.102404865717209</v>
      </c>
      <c r="R13" s="17"/>
      <c r="S13" s="17">
        <v>8.7270089183955499E-2</v>
      </c>
      <c r="T13" s="17">
        <v>0.116505910592694</v>
      </c>
      <c r="U13" s="17">
        <v>0.14950663236525799</v>
      </c>
      <c r="V13" s="17">
        <v>0.106586281740384</v>
      </c>
      <c r="W13" s="17">
        <v>0.11756488054365601</v>
      </c>
      <c r="X13" s="17">
        <v>6.7929098254040005E-2</v>
      </c>
      <c r="Y13" s="17">
        <v>0.11120355346454799</v>
      </c>
      <c r="Z13" s="17">
        <v>0.17154014462543599</v>
      </c>
      <c r="AA13" s="17">
        <v>8.8496428805841604E-2</v>
      </c>
      <c r="AB13" s="17">
        <v>0.11123033903582701</v>
      </c>
      <c r="AC13" s="17">
        <v>0.17077641061679999</v>
      </c>
      <c r="AD13" s="17">
        <v>7.9717258651452294E-2</v>
      </c>
      <c r="AE13" s="17"/>
      <c r="AF13" s="17">
        <v>0.13094577021992199</v>
      </c>
      <c r="AG13" s="17">
        <v>7.9395900437337796E-2</v>
      </c>
      <c r="AH13" s="17">
        <v>0.16147897194795</v>
      </c>
      <c r="AI13" s="17">
        <v>0.181805492859619</v>
      </c>
      <c r="AJ13" s="17">
        <v>9.5283879900033494E-2</v>
      </c>
      <c r="AK13" s="17"/>
      <c r="AL13" s="17">
        <v>0.127028115641659</v>
      </c>
      <c r="AM13" s="17">
        <v>6.75399059310587E-2</v>
      </c>
      <c r="AN13" s="17">
        <v>0.163662334310654</v>
      </c>
      <c r="AO13" s="17"/>
      <c r="AP13" s="17">
        <v>9.5590556921639799E-2</v>
      </c>
      <c r="AQ13" s="17">
        <v>0.11116025712268</v>
      </c>
      <c r="AR13" s="17">
        <v>9.7421289713416098E-2</v>
      </c>
      <c r="AS13" s="17">
        <v>0.137341072896591</v>
      </c>
      <c r="AT13" s="17">
        <v>0.14645454324682</v>
      </c>
      <c r="AU13" s="17"/>
      <c r="AV13" s="17">
        <v>0</v>
      </c>
      <c r="AW13" s="17">
        <v>0.13218750137170801</v>
      </c>
      <c r="AX13" s="17">
        <v>8.1455467040813107E-2</v>
      </c>
      <c r="AY13" s="17">
        <v>0.11502982756661199</v>
      </c>
      <c r="AZ13" s="17">
        <v>0.14227249797292801</v>
      </c>
      <c r="BA13" s="17">
        <v>9.0177193629320904E-2</v>
      </c>
      <c r="BB13" s="17">
        <v>0.11428168439104799</v>
      </c>
      <c r="BC13" s="17">
        <v>7.8883007133258104E-2</v>
      </c>
      <c r="BD13" s="17">
        <v>7.6067903576288995E-2</v>
      </c>
      <c r="BE13" s="17">
        <v>9.6168391471135803E-2</v>
      </c>
      <c r="BF13" s="17">
        <v>0.12611254008478701</v>
      </c>
      <c r="BG13" s="17">
        <v>0.104429182838113</v>
      </c>
      <c r="BH13" s="17">
        <v>0.11110772393267</v>
      </c>
      <c r="BI13" s="17">
        <v>0.15914785371531801</v>
      </c>
      <c r="BJ13" s="17">
        <v>0.11226300623454299</v>
      </c>
      <c r="BK13" s="17">
        <v>0.14989231604159001</v>
      </c>
      <c r="BL13" s="17"/>
      <c r="BM13" s="17">
        <v>7.4350179913021106E-2</v>
      </c>
      <c r="BN13" s="17">
        <v>0.114714675404563</v>
      </c>
      <c r="BO13" s="17">
        <v>0.113931631741004</v>
      </c>
      <c r="BP13" s="17">
        <v>0.122999268748054</v>
      </c>
      <c r="BQ13" s="17">
        <v>0.139757241637462</v>
      </c>
      <c r="BR13" s="17">
        <v>0.11307605521412099</v>
      </c>
      <c r="BS13" s="17"/>
      <c r="BT13" s="17">
        <v>6.6505377409719804E-2</v>
      </c>
      <c r="BU13" s="17">
        <v>0.17734528703501801</v>
      </c>
      <c r="BV13" s="17"/>
      <c r="BW13" s="17">
        <v>6.3114942425725504E-2</v>
      </c>
      <c r="BX13" s="17">
        <v>0.15524431565029601</v>
      </c>
      <c r="BY13" s="17"/>
      <c r="BZ13" s="17">
        <v>0.114062605455102</v>
      </c>
      <c r="CA13" s="17">
        <v>0.119311220100624</v>
      </c>
      <c r="CB13" s="17">
        <v>3.84179872250257E-2</v>
      </c>
      <c r="CC13" s="17"/>
      <c r="CD13" s="17">
        <v>0.116744364299152</v>
      </c>
      <c r="CE13" s="17">
        <v>5.8459234896224899E-2</v>
      </c>
      <c r="CF13" s="17">
        <v>0.115163760960801</v>
      </c>
      <c r="CG13" s="17"/>
      <c r="CH13" s="17">
        <v>0.12363062464004999</v>
      </c>
      <c r="CI13" s="17">
        <v>5.4202671257183699E-2</v>
      </c>
      <c r="CJ13" s="17">
        <v>0.115870060452788</v>
      </c>
      <c r="CK13" s="17"/>
      <c r="CL13" s="17">
        <v>0.11752513574972</v>
      </c>
      <c r="CM13" s="17">
        <v>0.100662018007461</v>
      </c>
      <c r="CN13" s="17"/>
      <c r="CO13" s="17">
        <v>0.137359208217436</v>
      </c>
      <c r="CP13" s="17">
        <v>0.121535499277522</v>
      </c>
      <c r="CQ13" s="17">
        <v>9.9855096504896504E-2</v>
      </c>
      <c r="CR13" s="17">
        <v>9.6080629418396499E-2</v>
      </c>
    </row>
    <row r="14" spans="2:96" x14ac:dyDescent="0.25">
      <c r="B14" s="18" t="s">
        <v>152</v>
      </c>
      <c r="C14" s="17">
        <v>2.0375700844504699E-2</v>
      </c>
      <c r="D14" s="17">
        <v>1.6397482802331199E-2</v>
      </c>
      <c r="E14" s="17">
        <v>2.3293660592810399E-2</v>
      </c>
      <c r="F14" s="17"/>
      <c r="G14" s="17">
        <v>1.09366069073589E-2</v>
      </c>
      <c r="H14" s="17">
        <v>2.2428918406146001E-2</v>
      </c>
      <c r="I14" s="17">
        <v>2.9705806999646801E-2</v>
      </c>
      <c r="J14" s="17">
        <v>2.0639002402181399E-2</v>
      </c>
      <c r="K14" s="17">
        <v>2.04810208745385E-2</v>
      </c>
      <c r="L14" s="17">
        <v>1.7109410604334602E-2</v>
      </c>
      <c r="M14" s="17"/>
      <c r="N14" s="17">
        <v>1.74768320599493E-3</v>
      </c>
      <c r="O14" s="17">
        <v>1.9788050063354899E-2</v>
      </c>
      <c r="P14" s="17">
        <v>2.7106435229767099E-2</v>
      </c>
      <c r="Q14" s="17">
        <v>3.5393355356727899E-2</v>
      </c>
      <c r="R14" s="17"/>
      <c r="S14" s="17">
        <v>9.9415100822847508E-3</v>
      </c>
      <c r="T14" s="17">
        <v>1.6180575894255499E-2</v>
      </c>
      <c r="U14" s="17">
        <v>2.4300872322903101E-2</v>
      </c>
      <c r="V14" s="17">
        <v>2.4497180905022099E-2</v>
      </c>
      <c r="W14" s="17">
        <v>7.4353704478528999E-3</v>
      </c>
      <c r="X14" s="17">
        <v>2.1324161398780898E-2</v>
      </c>
      <c r="Y14" s="17">
        <v>1.79073828107679E-2</v>
      </c>
      <c r="Z14" s="17">
        <v>3.81716999927907E-2</v>
      </c>
      <c r="AA14" s="17">
        <v>1.61966131455487E-2</v>
      </c>
      <c r="AB14" s="17">
        <v>6.4010616501607599E-3</v>
      </c>
      <c r="AC14" s="17">
        <v>4.0837634155939599E-2</v>
      </c>
      <c r="AD14" s="17">
        <v>9.7772165097057703E-2</v>
      </c>
      <c r="AE14" s="17"/>
      <c r="AF14" s="17">
        <v>1.7716084644499801E-2</v>
      </c>
      <c r="AG14" s="17">
        <v>1.23225902374966E-2</v>
      </c>
      <c r="AH14" s="17">
        <v>0</v>
      </c>
      <c r="AI14" s="17">
        <v>0</v>
      </c>
      <c r="AJ14" s="17">
        <v>5.6879210694656603E-2</v>
      </c>
      <c r="AK14" s="17"/>
      <c r="AL14" s="17">
        <v>2.0779393376005002E-2</v>
      </c>
      <c r="AM14" s="17">
        <v>1.6449460348567799E-2</v>
      </c>
      <c r="AN14" s="17">
        <v>1.3757752243746301E-2</v>
      </c>
      <c r="AO14" s="17"/>
      <c r="AP14" s="17">
        <v>2.0487835432122601E-2</v>
      </c>
      <c r="AQ14" s="17">
        <v>1.7335211773022E-2</v>
      </c>
      <c r="AR14" s="17">
        <v>2.3855323236049102E-2</v>
      </c>
      <c r="AS14" s="17">
        <v>0</v>
      </c>
      <c r="AT14" s="17">
        <v>0</v>
      </c>
      <c r="AU14" s="17"/>
      <c r="AV14" s="17">
        <v>0.17717430870440201</v>
      </c>
      <c r="AW14" s="17">
        <v>6.2195643321556901E-2</v>
      </c>
      <c r="AX14" s="17">
        <v>4.1506249821426602E-2</v>
      </c>
      <c r="AY14" s="17">
        <v>1.08218491251439E-2</v>
      </c>
      <c r="AZ14" s="17">
        <v>1.70830359332803E-2</v>
      </c>
      <c r="BA14" s="17">
        <v>1.0344580307416499E-2</v>
      </c>
      <c r="BB14" s="17">
        <v>2.0544164761402101E-2</v>
      </c>
      <c r="BC14" s="17">
        <v>1.7935762782385799E-2</v>
      </c>
      <c r="BD14" s="17">
        <v>6.7847333564302901E-3</v>
      </c>
      <c r="BE14" s="17">
        <v>2.32770129279633E-2</v>
      </c>
      <c r="BF14" s="17">
        <v>6.5036010269023002E-3</v>
      </c>
      <c r="BG14" s="17">
        <v>2.7047718255377801E-2</v>
      </c>
      <c r="BH14" s="17">
        <v>1.2479886554222899E-2</v>
      </c>
      <c r="BI14" s="17">
        <v>0</v>
      </c>
      <c r="BJ14" s="17">
        <v>0</v>
      </c>
      <c r="BK14" s="17">
        <v>0</v>
      </c>
      <c r="BL14" s="17"/>
      <c r="BM14" s="17">
        <v>2.4718695341594699E-2</v>
      </c>
      <c r="BN14" s="17">
        <v>1.9626901153415002E-2</v>
      </c>
      <c r="BO14" s="17">
        <v>1.90501905184947E-2</v>
      </c>
      <c r="BP14" s="17">
        <v>1.42689014352885E-2</v>
      </c>
      <c r="BQ14" s="17">
        <v>1.4341194635715E-2</v>
      </c>
      <c r="BR14" s="17">
        <v>4.2522536817540202E-2</v>
      </c>
      <c r="BS14" s="17"/>
      <c r="BT14" s="17">
        <v>1.31317063189639E-2</v>
      </c>
      <c r="BU14" s="17">
        <v>3.0205950227635801E-2</v>
      </c>
      <c r="BV14" s="17"/>
      <c r="BW14" s="17">
        <v>1.7929940025649099E-2</v>
      </c>
      <c r="BX14" s="17">
        <v>1.0630782058932401E-2</v>
      </c>
      <c r="BY14" s="17"/>
      <c r="BZ14" s="17">
        <v>1.9107124745938599E-2</v>
      </c>
      <c r="CA14" s="17">
        <v>2.90518896271965E-2</v>
      </c>
      <c r="CB14" s="17">
        <v>2.2153515076225701E-2</v>
      </c>
      <c r="CC14" s="17"/>
      <c r="CD14" s="17">
        <v>1.5963170851651599E-2</v>
      </c>
      <c r="CE14" s="17">
        <v>3.2305757254668097E-2</v>
      </c>
      <c r="CF14" s="17">
        <v>2.9356994673983099E-2</v>
      </c>
      <c r="CG14" s="17"/>
      <c r="CH14" s="17">
        <v>1.87517809947076E-2</v>
      </c>
      <c r="CI14" s="17">
        <v>3.4388997926402799E-2</v>
      </c>
      <c r="CJ14" s="17">
        <v>1.45738717754108E-2</v>
      </c>
      <c r="CK14" s="17"/>
      <c r="CL14" s="17">
        <v>8.11623346063064E-3</v>
      </c>
      <c r="CM14" s="17">
        <v>3.2351131115721597E-2</v>
      </c>
      <c r="CN14" s="17"/>
      <c r="CO14" s="17">
        <v>0</v>
      </c>
      <c r="CP14" s="17">
        <v>8.2178630788886896E-3</v>
      </c>
      <c r="CQ14" s="17">
        <v>2.89868578015079E-2</v>
      </c>
      <c r="CR14" s="17">
        <v>3.4338131867053798E-2</v>
      </c>
    </row>
    <row r="15" spans="2:96" x14ac:dyDescent="0.25">
      <c r="B15" s="18" t="s">
        <v>345</v>
      </c>
      <c r="C15" s="20">
        <v>0.41280924872663499</v>
      </c>
      <c r="D15" s="20">
        <v>0.421391829849871</v>
      </c>
      <c r="E15" s="20">
        <v>0.40440319493614602</v>
      </c>
      <c r="F15" s="20"/>
      <c r="G15" s="20">
        <v>0.55185990693484499</v>
      </c>
      <c r="H15" s="20">
        <v>0.52074573828511805</v>
      </c>
      <c r="I15" s="20">
        <v>0.41749205994595101</v>
      </c>
      <c r="J15" s="20">
        <v>0.377439032411088</v>
      </c>
      <c r="K15" s="20">
        <v>0.332602227081085</v>
      </c>
      <c r="L15" s="20">
        <v>0.31095824898998198</v>
      </c>
      <c r="M15" s="20"/>
      <c r="N15" s="20">
        <v>0.43127883296783498</v>
      </c>
      <c r="O15" s="20">
        <v>0.401495314183206</v>
      </c>
      <c r="P15" s="20">
        <v>0.41894849526503403</v>
      </c>
      <c r="Q15" s="20">
        <v>0.40376454864523098</v>
      </c>
      <c r="R15" s="20"/>
      <c r="S15" s="20">
        <v>0.53203587795751495</v>
      </c>
      <c r="T15" s="20">
        <v>0.43182017990292598</v>
      </c>
      <c r="U15" s="20">
        <v>0.39210781860693</v>
      </c>
      <c r="V15" s="20">
        <v>0.40067189400528802</v>
      </c>
      <c r="W15" s="20">
        <v>0.42850058026799498</v>
      </c>
      <c r="X15" s="20">
        <v>0.44652837735124101</v>
      </c>
      <c r="Y15" s="20">
        <v>0.37555248635291799</v>
      </c>
      <c r="Z15" s="20">
        <v>0.36642426150268198</v>
      </c>
      <c r="AA15" s="20">
        <v>0.43996477105253401</v>
      </c>
      <c r="AB15" s="20">
        <v>0.28666598273565302</v>
      </c>
      <c r="AC15" s="20">
        <v>0.30014623644550897</v>
      </c>
      <c r="AD15" s="20">
        <v>0.35588753812641899</v>
      </c>
      <c r="AE15" s="20"/>
      <c r="AF15" s="20">
        <v>0.401964761568052</v>
      </c>
      <c r="AG15" s="20">
        <v>0.47743599561947803</v>
      </c>
      <c r="AH15" s="20">
        <v>0.41345928798661502</v>
      </c>
      <c r="AI15" s="20">
        <v>0.48895414326915498</v>
      </c>
      <c r="AJ15" s="20">
        <v>0.31498059592434002</v>
      </c>
      <c r="AK15" s="20"/>
      <c r="AL15" s="20">
        <v>0.43668972582438498</v>
      </c>
      <c r="AM15" s="20">
        <v>0.477791343958683</v>
      </c>
      <c r="AN15" s="20">
        <v>0.44234231453735201</v>
      </c>
      <c r="AO15" s="20"/>
      <c r="AP15" s="20">
        <v>0.40609822977139198</v>
      </c>
      <c r="AQ15" s="20">
        <v>0.38894894300723398</v>
      </c>
      <c r="AR15" s="20">
        <v>0.44344416379683699</v>
      </c>
      <c r="AS15" s="20">
        <v>0.47698100559030399</v>
      </c>
      <c r="AT15" s="20">
        <v>0.50732166367041998</v>
      </c>
      <c r="AU15" s="20"/>
      <c r="AV15" s="20">
        <v>0.21570749083600099</v>
      </c>
      <c r="AW15" s="20">
        <v>0.50463462691225303</v>
      </c>
      <c r="AX15" s="20">
        <v>0.319693392614324</v>
      </c>
      <c r="AY15" s="20">
        <v>0.390298325604782</v>
      </c>
      <c r="AZ15" s="20">
        <v>0.41038749180239298</v>
      </c>
      <c r="BA15" s="20">
        <v>0.35140186661713502</v>
      </c>
      <c r="BB15" s="20">
        <v>0.40016549753598901</v>
      </c>
      <c r="BC15" s="20">
        <v>0.431272501284791</v>
      </c>
      <c r="BD15" s="20">
        <v>0.349420268376749</v>
      </c>
      <c r="BE15" s="20">
        <v>0.44512202981159599</v>
      </c>
      <c r="BF15" s="20">
        <v>0.434723373147621</v>
      </c>
      <c r="BG15" s="20">
        <v>0.40837454526384398</v>
      </c>
      <c r="BH15" s="20">
        <v>0.46870261758391801</v>
      </c>
      <c r="BI15" s="20">
        <v>0.39379159860271101</v>
      </c>
      <c r="BJ15" s="20">
        <v>0.64230372357283905</v>
      </c>
      <c r="BK15" s="20">
        <v>0.67078514065493799</v>
      </c>
      <c r="BL15" s="20"/>
      <c r="BM15" s="20">
        <v>0.50283234639972596</v>
      </c>
      <c r="BN15" s="20">
        <v>0.42816806062099699</v>
      </c>
      <c r="BO15" s="20">
        <v>0.37334147356695302</v>
      </c>
      <c r="BP15" s="20">
        <v>0.36063657584623099</v>
      </c>
      <c r="BQ15" s="20">
        <v>0.34249055227797898</v>
      </c>
      <c r="BR15" s="20">
        <v>0.38338157985751797</v>
      </c>
      <c r="BS15" s="20"/>
      <c r="BT15" s="20">
        <v>0.51870414359624195</v>
      </c>
      <c r="BU15" s="20">
        <v>0.248460811180716</v>
      </c>
      <c r="BV15" s="20"/>
      <c r="BW15" s="20">
        <v>0.47958727035063697</v>
      </c>
      <c r="BX15" s="20">
        <v>0.36233993076795501</v>
      </c>
      <c r="BY15" s="20"/>
      <c r="BZ15" s="20">
        <v>0.39985966909660198</v>
      </c>
      <c r="CA15" s="20">
        <v>0.39935151095410798</v>
      </c>
      <c r="CB15" s="20">
        <v>0.66666910915029598</v>
      </c>
      <c r="CC15" s="20"/>
      <c r="CD15" s="20">
        <v>0.41001717319469</v>
      </c>
      <c r="CE15" s="20">
        <v>0.50270413963142302</v>
      </c>
      <c r="CF15" s="20">
        <v>0.31235207586731001</v>
      </c>
      <c r="CG15" s="20"/>
      <c r="CH15" s="20">
        <v>0.388146553437061</v>
      </c>
      <c r="CI15" s="20">
        <v>0.51842330790040003</v>
      </c>
      <c r="CJ15" s="20">
        <v>0.34606549012330001</v>
      </c>
      <c r="CK15" s="20"/>
      <c r="CL15" s="20">
        <v>0.41151844246424102</v>
      </c>
      <c r="CM15" s="20">
        <v>0.41891386920163298</v>
      </c>
      <c r="CN15" s="20"/>
      <c r="CO15" s="20">
        <v>0.61227308069250297</v>
      </c>
      <c r="CP15" s="20">
        <v>0.41790434936356802</v>
      </c>
      <c r="CQ15" s="20">
        <v>0.382014064110413</v>
      </c>
      <c r="CR15" s="20">
        <v>0.390084513062607</v>
      </c>
    </row>
    <row r="16" spans="2:96" x14ac:dyDescent="0.25">
      <c r="B16" s="18" t="s">
        <v>346</v>
      </c>
      <c r="C16" s="20">
        <v>0.25120734105638798</v>
      </c>
      <c r="D16" s="20">
        <v>0.25322927067453599</v>
      </c>
      <c r="E16" s="20">
        <v>0.25058124197513998</v>
      </c>
      <c r="F16" s="20"/>
      <c r="G16" s="20">
        <v>0.14383816571911201</v>
      </c>
      <c r="H16" s="20">
        <v>0.17815368854576</v>
      </c>
      <c r="I16" s="20">
        <v>0.221009939989219</v>
      </c>
      <c r="J16" s="20">
        <v>0.29378763740789698</v>
      </c>
      <c r="K16" s="20">
        <v>0.33688086106628201</v>
      </c>
      <c r="L16" s="20">
        <v>0.314638635186131</v>
      </c>
      <c r="M16" s="20"/>
      <c r="N16" s="20">
        <v>0.28589070156158602</v>
      </c>
      <c r="O16" s="20">
        <v>0.260544661243374</v>
      </c>
      <c r="P16" s="20">
        <v>0.21314139205663099</v>
      </c>
      <c r="Q16" s="20">
        <v>0.238233511793116</v>
      </c>
      <c r="R16" s="20"/>
      <c r="S16" s="20">
        <v>0.193265877761023</v>
      </c>
      <c r="T16" s="20">
        <v>0.28420456451426801</v>
      </c>
      <c r="U16" s="20">
        <v>0.247828586330648</v>
      </c>
      <c r="V16" s="20">
        <v>0.21465516969680701</v>
      </c>
      <c r="W16" s="20">
        <v>0.20814515338450101</v>
      </c>
      <c r="X16" s="20">
        <v>0.221602620228492</v>
      </c>
      <c r="Y16" s="20">
        <v>0.28920062475212599</v>
      </c>
      <c r="Z16" s="20">
        <v>0.30893549365067902</v>
      </c>
      <c r="AA16" s="20">
        <v>0.240029161428536</v>
      </c>
      <c r="AB16" s="20">
        <v>0.27363160036231499</v>
      </c>
      <c r="AC16" s="20">
        <v>0.37767922417965599</v>
      </c>
      <c r="AD16" s="20">
        <v>0.27013523638793702</v>
      </c>
      <c r="AE16" s="20"/>
      <c r="AF16" s="20">
        <v>0.27391911637876998</v>
      </c>
      <c r="AG16" s="20">
        <v>0.21664230439516599</v>
      </c>
      <c r="AH16" s="20">
        <v>0.32839955774141999</v>
      </c>
      <c r="AI16" s="20">
        <v>0.35817722584656603</v>
      </c>
      <c r="AJ16" s="20">
        <v>0.24304603930192401</v>
      </c>
      <c r="AK16" s="20"/>
      <c r="AL16" s="20">
        <v>0.25394447238384599</v>
      </c>
      <c r="AM16" s="20">
        <v>0.199140475844932</v>
      </c>
      <c r="AN16" s="20">
        <v>0.28947282605518498</v>
      </c>
      <c r="AO16" s="20"/>
      <c r="AP16" s="20">
        <v>0.22553738030523099</v>
      </c>
      <c r="AQ16" s="20">
        <v>0.28056432750968002</v>
      </c>
      <c r="AR16" s="20">
        <v>0.23297516489916401</v>
      </c>
      <c r="AS16" s="20">
        <v>0.28478234771267702</v>
      </c>
      <c r="AT16" s="20">
        <v>0.29689671692372499</v>
      </c>
      <c r="AU16" s="20"/>
      <c r="AV16" s="20">
        <v>0.15759437761936301</v>
      </c>
      <c r="AW16" s="20">
        <v>0.18090508272263001</v>
      </c>
      <c r="AX16" s="20">
        <v>0.238297576960118</v>
      </c>
      <c r="AY16" s="20">
        <v>0.27498798519365703</v>
      </c>
      <c r="AZ16" s="20">
        <v>0.26476944587172901</v>
      </c>
      <c r="BA16" s="20">
        <v>0.26553458537799102</v>
      </c>
      <c r="BB16" s="20">
        <v>0.25985638171030201</v>
      </c>
      <c r="BC16" s="20">
        <v>0.24046478592168299</v>
      </c>
      <c r="BD16" s="20">
        <v>0.20629199350294899</v>
      </c>
      <c r="BE16" s="20">
        <v>0.237329497707573</v>
      </c>
      <c r="BF16" s="20">
        <v>0.27039050756084498</v>
      </c>
      <c r="BG16" s="20">
        <v>0.275100463610428</v>
      </c>
      <c r="BH16" s="20">
        <v>0.31020197132162303</v>
      </c>
      <c r="BI16" s="20">
        <v>0.28690705321329002</v>
      </c>
      <c r="BJ16" s="20">
        <v>0.148672220358924</v>
      </c>
      <c r="BK16" s="20">
        <v>0.23401953892826499</v>
      </c>
      <c r="BL16" s="20"/>
      <c r="BM16" s="20">
        <v>0.18439406252193299</v>
      </c>
      <c r="BN16" s="20">
        <v>0.26212404055288702</v>
      </c>
      <c r="BO16" s="20">
        <v>0.25690533909214502</v>
      </c>
      <c r="BP16" s="20">
        <v>0.28850100360849301</v>
      </c>
      <c r="BQ16" s="20">
        <v>0.27326142983114299</v>
      </c>
      <c r="BR16" s="20">
        <v>0.27635032516115399</v>
      </c>
      <c r="BS16" s="20"/>
      <c r="BT16" s="20">
        <v>0.17346507541567399</v>
      </c>
      <c r="BU16" s="20">
        <v>0.374160127371294</v>
      </c>
      <c r="BV16" s="20"/>
      <c r="BW16" s="20">
        <v>0.18402437481804701</v>
      </c>
      <c r="BX16" s="20">
        <v>0.315035039929633</v>
      </c>
      <c r="BY16" s="20"/>
      <c r="BZ16" s="20">
        <v>0.25631029756398599</v>
      </c>
      <c r="CA16" s="20">
        <v>0.26408846061173802</v>
      </c>
      <c r="CB16" s="20">
        <v>0.13400538808823001</v>
      </c>
      <c r="CC16" s="20"/>
      <c r="CD16" s="20">
        <v>0.25277499914731799</v>
      </c>
      <c r="CE16" s="20">
        <v>0.17407147034814099</v>
      </c>
      <c r="CF16" s="20">
        <v>0.33893498894964402</v>
      </c>
      <c r="CG16" s="20"/>
      <c r="CH16" s="20">
        <v>0.26273048931295401</v>
      </c>
      <c r="CI16" s="20">
        <v>0.17102333035431</v>
      </c>
      <c r="CJ16" s="20">
        <v>0.32613343358861302</v>
      </c>
      <c r="CK16" s="20"/>
      <c r="CL16" s="20">
        <v>0.26234346215716903</v>
      </c>
      <c r="CM16" s="20">
        <v>0.236591821576735</v>
      </c>
      <c r="CN16" s="20"/>
      <c r="CO16" s="20">
        <v>0.18643996441261701</v>
      </c>
      <c r="CP16" s="20">
        <v>0.26479428978414898</v>
      </c>
      <c r="CQ16" s="20">
        <v>0.26386369244090202</v>
      </c>
      <c r="CR16" s="20">
        <v>0.22430387466217899</v>
      </c>
    </row>
    <row r="17" spans="2:96" x14ac:dyDescent="0.25">
      <c r="B17" s="18" t="s">
        <v>275</v>
      </c>
      <c r="C17" s="21">
        <v>0.16160190767024801</v>
      </c>
      <c r="D17" s="21">
        <v>0.16816255917533399</v>
      </c>
      <c r="E17" s="21">
        <v>0.15382195296100501</v>
      </c>
      <c r="F17" s="21"/>
      <c r="G17" s="21">
        <v>0.40802174121573398</v>
      </c>
      <c r="H17" s="21">
        <v>0.34259204973935797</v>
      </c>
      <c r="I17" s="21">
        <v>0.19648211995673101</v>
      </c>
      <c r="J17" s="21">
        <v>8.3651395003190104E-2</v>
      </c>
      <c r="K17" s="21">
        <v>-4.2786339851972896E-3</v>
      </c>
      <c r="L17" s="21">
        <v>-3.6803861961491298E-3</v>
      </c>
      <c r="M17" s="21"/>
      <c r="N17" s="21">
        <v>0.14538813140624901</v>
      </c>
      <c r="O17" s="21">
        <v>0.140950652939832</v>
      </c>
      <c r="P17" s="21">
        <v>0.20580710320840301</v>
      </c>
      <c r="Q17" s="21">
        <v>0.16553103685211501</v>
      </c>
      <c r="R17" s="21"/>
      <c r="S17" s="21">
        <v>0.338770000196492</v>
      </c>
      <c r="T17" s="21">
        <v>0.147615615388658</v>
      </c>
      <c r="U17" s="21">
        <v>0.144279232276283</v>
      </c>
      <c r="V17" s="21">
        <v>0.18601672430848101</v>
      </c>
      <c r="W17" s="21">
        <v>0.22035542688349399</v>
      </c>
      <c r="X17" s="21">
        <v>0.22492575712274901</v>
      </c>
      <c r="Y17" s="21">
        <v>8.6351861600792404E-2</v>
      </c>
      <c r="Z17" s="21">
        <v>5.7488767852002499E-2</v>
      </c>
      <c r="AA17" s="21">
        <v>0.19993560962399801</v>
      </c>
      <c r="AB17" s="21">
        <v>1.30343823733388E-2</v>
      </c>
      <c r="AC17" s="21">
        <v>-7.7532987734146297E-2</v>
      </c>
      <c r="AD17" s="21">
        <v>8.5752301738481598E-2</v>
      </c>
      <c r="AE17" s="21"/>
      <c r="AF17" s="21">
        <v>0.12804564518928199</v>
      </c>
      <c r="AG17" s="21">
        <v>0.26079369122431201</v>
      </c>
      <c r="AH17" s="21">
        <v>8.5059730245194601E-2</v>
      </c>
      <c r="AI17" s="21">
        <v>0.13077691742259001</v>
      </c>
      <c r="AJ17" s="21">
        <v>7.1934556622415394E-2</v>
      </c>
      <c r="AK17" s="21"/>
      <c r="AL17" s="21">
        <v>0.18274525344053899</v>
      </c>
      <c r="AM17" s="21">
        <v>0.278650868113751</v>
      </c>
      <c r="AN17" s="21">
        <v>0.152869488482168</v>
      </c>
      <c r="AO17" s="21"/>
      <c r="AP17" s="21">
        <v>0.18056084946616099</v>
      </c>
      <c r="AQ17" s="21">
        <v>0.108384615497554</v>
      </c>
      <c r="AR17" s="21">
        <v>0.21046899889767301</v>
      </c>
      <c r="AS17" s="21">
        <v>0.19219865787762699</v>
      </c>
      <c r="AT17" s="21">
        <v>0.21042494674669501</v>
      </c>
      <c r="AU17" s="21"/>
      <c r="AV17" s="21">
        <v>5.8113113216638299E-2</v>
      </c>
      <c r="AW17" s="21">
        <v>0.32372954418962402</v>
      </c>
      <c r="AX17" s="21">
        <v>8.1395815654206102E-2</v>
      </c>
      <c r="AY17" s="21">
        <v>0.11531034041112399</v>
      </c>
      <c r="AZ17" s="21">
        <v>0.14561804593066399</v>
      </c>
      <c r="BA17" s="21">
        <v>8.5867281239143195E-2</v>
      </c>
      <c r="BB17" s="21">
        <v>0.140309115825688</v>
      </c>
      <c r="BC17" s="21">
        <v>0.190807715363108</v>
      </c>
      <c r="BD17" s="21">
        <v>0.1431282748738</v>
      </c>
      <c r="BE17" s="21">
        <v>0.20779253210402299</v>
      </c>
      <c r="BF17" s="21">
        <v>0.16433286558677601</v>
      </c>
      <c r="BG17" s="21">
        <v>0.133274081653416</v>
      </c>
      <c r="BH17" s="21">
        <v>0.15850064626229601</v>
      </c>
      <c r="BI17" s="21">
        <v>0.10688454538942101</v>
      </c>
      <c r="BJ17" s="21">
        <v>0.49363150321391502</v>
      </c>
      <c r="BK17" s="21">
        <v>0.436765601726673</v>
      </c>
      <c r="BL17" s="21"/>
      <c r="BM17" s="21">
        <v>0.31843828387779399</v>
      </c>
      <c r="BN17" s="21">
        <v>0.16604402006811</v>
      </c>
      <c r="BO17" s="21">
        <v>0.116436134474808</v>
      </c>
      <c r="BP17" s="21">
        <v>7.2135572237738005E-2</v>
      </c>
      <c r="BQ17" s="21">
        <v>6.9229122446836502E-2</v>
      </c>
      <c r="BR17" s="21">
        <v>0.107031254696363</v>
      </c>
      <c r="BS17" s="21"/>
      <c r="BT17" s="21">
        <v>0.34523906818056799</v>
      </c>
      <c r="BU17" s="21">
        <v>-0.125699316190579</v>
      </c>
      <c r="BV17" s="21"/>
      <c r="BW17" s="21">
        <v>0.29556289553259002</v>
      </c>
      <c r="BX17" s="21">
        <v>4.7304890838322199E-2</v>
      </c>
      <c r="BY17" s="21"/>
      <c r="BZ17" s="21">
        <v>0.14354937153261599</v>
      </c>
      <c r="CA17" s="21">
        <v>0.13526305034236899</v>
      </c>
      <c r="CB17" s="21">
        <v>0.53266372106206605</v>
      </c>
      <c r="CC17" s="21"/>
      <c r="CD17" s="21">
        <v>0.15724217404737201</v>
      </c>
      <c r="CE17" s="21">
        <v>0.328632669283282</v>
      </c>
      <c r="CF17" s="21">
        <v>-2.6582913082334101E-2</v>
      </c>
      <c r="CG17" s="21"/>
      <c r="CH17" s="21">
        <v>0.125416064124107</v>
      </c>
      <c r="CI17" s="21">
        <v>0.34739997754609098</v>
      </c>
      <c r="CJ17" s="21">
        <v>1.9932056534687E-2</v>
      </c>
      <c r="CK17" s="21"/>
      <c r="CL17" s="21">
        <v>0.14917498030707199</v>
      </c>
      <c r="CM17" s="21">
        <v>0.18232204762489801</v>
      </c>
      <c r="CN17" s="21"/>
      <c r="CO17" s="21">
        <v>0.42583311627988502</v>
      </c>
      <c r="CP17" s="21">
        <v>0.15311005957941901</v>
      </c>
      <c r="CQ17" s="21">
        <v>0.11815037166951101</v>
      </c>
      <c r="CR17" s="21">
        <v>0.16578063840042701</v>
      </c>
    </row>
    <row r="18" spans="2:96" x14ac:dyDescent="0.25">
      <c r="B18" s="16"/>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CR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340</v>
      </c>
      <c r="C9" s="17">
        <v>7.8663432503666697E-2</v>
      </c>
      <c r="D9" s="17">
        <v>8.7466093818377902E-2</v>
      </c>
      <c r="E9" s="17">
        <v>7.0468491529511998E-2</v>
      </c>
      <c r="F9" s="17"/>
      <c r="G9" s="17">
        <v>0.19211161930953499</v>
      </c>
      <c r="H9" s="17">
        <v>8.8289518972784004E-2</v>
      </c>
      <c r="I9" s="17">
        <v>9.4966974696904405E-2</v>
      </c>
      <c r="J9" s="17">
        <v>3.3203051486915498E-2</v>
      </c>
      <c r="K9" s="17">
        <v>5.5137906175578302E-2</v>
      </c>
      <c r="L9" s="17">
        <v>3.4860989857677001E-2</v>
      </c>
      <c r="M9" s="17"/>
      <c r="N9" s="17">
        <v>8.2252973347074404E-2</v>
      </c>
      <c r="O9" s="17">
        <v>5.7436874435025598E-2</v>
      </c>
      <c r="P9" s="17">
        <v>7.9434249021508599E-2</v>
      </c>
      <c r="Q9" s="17">
        <v>9.7034736840731398E-2</v>
      </c>
      <c r="R9" s="17"/>
      <c r="S9" s="17">
        <v>9.7566762827718104E-2</v>
      </c>
      <c r="T9" s="17">
        <v>9.1945212444077801E-2</v>
      </c>
      <c r="U9" s="17">
        <v>5.8916412913014797E-2</v>
      </c>
      <c r="V9" s="17">
        <v>5.1890124322778203E-2</v>
      </c>
      <c r="W9" s="17">
        <v>7.5175439416553497E-2</v>
      </c>
      <c r="X9" s="17">
        <v>8.6772372360484004E-2</v>
      </c>
      <c r="Y9" s="17">
        <v>7.4518511744646104E-2</v>
      </c>
      <c r="Z9" s="17">
        <v>8.5176743412618494E-2</v>
      </c>
      <c r="AA9" s="17">
        <v>9.4978303321007804E-2</v>
      </c>
      <c r="AB9" s="17">
        <v>6.05015418170591E-2</v>
      </c>
      <c r="AC9" s="17">
        <v>4.7519492185786903E-2</v>
      </c>
      <c r="AD9" s="17">
        <v>9.8712720211251201E-2</v>
      </c>
      <c r="AE9" s="17"/>
      <c r="AF9" s="17">
        <v>7.42984022453613E-2</v>
      </c>
      <c r="AG9" s="17">
        <v>9.8305719278924897E-2</v>
      </c>
      <c r="AH9" s="17">
        <v>5.7184055041785302E-2</v>
      </c>
      <c r="AI9" s="17">
        <v>0.13715875671953401</v>
      </c>
      <c r="AJ9" s="17">
        <v>5.7159351993625401E-2</v>
      </c>
      <c r="AK9" s="17"/>
      <c r="AL9" s="17">
        <v>9.0991414899712297E-2</v>
      </c>
      <c r="AM9" s="17">
        <v>9.2093918154843496E-2</v>
      </c>
      <c r="AN9" s="17">
        <v>8.2004843971351896E-2</v>
      </c>
      <c r="AO9" s="17"/>
      <c r="AP9" s="17">
        <v>7.0385068093465397E-2</v>
      </c>
      <c r="AQ9" s="17">
        <v>6.3799113199454305E-2</v>
      </c>
      <c r="AR9" s="17">
        <v>9.1903700819446293E-2</v>
      </c>
      <c r="AS9" s="17">
        <v>0.105204002930902</v>
      </c>
      <c r="AT9" s="17">
        <v>0.156198850641978</v>
      </c>
      <c r="AU9" s="17"/>
      <c r="AV9" s="17">
        <v>0</v>
      </c>
      <c r="AW9" s="17">
        <v>0.122772692426068</v>
      </c>
      <c r="AX9" s="17">
        <v>7.0784987482609904E-2</v>
      </c>
      <c r="AY9" s="17">
        <v>4.67126025796335E-2</v>
      </c>
      <c r="AZ9" s="17">
        <v>0.11391587545724</v>
      </c>
      <c r="BA9" s="17">
        <v>6.6997108391681104E-2</v>
      </c>
      <c r="BB9" s="17">
        <v>9.8108128354285506E-2</v>
      </c>
      <c r="BC9" s="17">
        <v>0.10189801793259</v>
      </c>
      <c r="BD9" s="17">
        <v>3.93279060504102E-2</v>
      </c>
      <c r="BE9" s="17">
        <v>5.02796872444745E-2</v>
      </c>
      <c r="BF9" s="17">
        <v>6.4838930873456393E-2</v>
      </c>
      <c r="BG9" s="17">
        <v>3.80787194339424E-2</v>
      </c>
      <c r="BH9" s="17">
        <v>6.4529525719960706E-2</v>
      </c>
      <c r="BI9" s="17">
        <v>4.2499109140229301E-2</v>
      </c>
      <c r="BJ9" s="17">
        <v>0.15538925843740101</v>
      </c>
      <c r="BK9" s="17">
        <v>0.15203142082954499</v>
      </c>
      <c r="BL9" s="17"/>
      <c r="BM9" s="17">
        <v>0.13677533661213501</v>
      </c>
      <c r="BN9" s="17">
        <v>7.3745610853927196E-2</v>
      </c>
      <c r="BO9" s="17">
        <v>7.3143294901370198E-2</v>
      </c>
      <c r="BP9" s="17">
        <v>4.7715110989242498E-2</v>
      </c>
      <c r="BQ9" s="17">
        <v>4.4633005985265102E-2</v>
      </c>
      <c r="BR9" s="17">
        <v>5.6227529960164203E-2</v>
      </c>
      <c r="BS9" s="17"/>
      <c r="BT9" s="17">
        <v>8.0775601161240204E-2</v>
      </c>
      <c r="BU9" s="17">
        <v>7.8253576785132103E-2</v>
      </c>
      <c r="BV9" s="17"/>
      <c r="BW9" s="17">
        <v>9.6832400840388994E-2</v>
      </c>
      <c r="BX9" s="17">
        <v>5.6702750908031202E-2</v>
      </c>
      <c r="BY9" s="17"/>
      <c r="BZ9" s="17">
        <v>7.4925839764302393E-2</v>
      </c>
      <c r="CA9" s="17">
        <v>8.2596151931293105E-2</v>
      </c>
      <c r="CB9" s="17">
        <v>0.15354072839494501</v>
      </c>
      <c r="CC9" s="17"/>
      <c r="CD9" s="17">
        <v>6.6360201961215795E-2</v>
      </c>
      <c r="CE9" s="17">
        <v>0.114486306182884</v>
      </c>
      <c r="CF9" s="17">
        <v>0.119616806904795</v>
      </c>
      <c r="CG9" s="17"/>
      <c r="CH9" s="17">
        <v>6.4355372705165004E-2</v>
      </c>
      <c r="CI9" s="17">
        <v>0.102604718743214</v>
      </c>
      <c r="CJ9" s="17">
        <v>0.13529757229065301</v>
      </c>
      <c r="CK9" s="17"/>
      <c r="CL9" s="17">
        <v>6.6450791632561304E-2</v>
      </c>
      <c r="CM9" s="17">
        <v>9.0650523077307393E-2</v>
      </c>
      <c r="CN9" s="17"/>
      <c r="CO9" s="17">
        <v>0.19886529625350499</v>
      </c>
      <c r="CP9" s="17">
        <v>6.3565821880180395E-2</v>
      </c>
      <c r="CQ9" s="17">
        <v>6.8575027595971699E-2</v>
      </c>
      <c r="CR9" s="17">
        <v>8.32646956070138E-2</v>
      </c>
    </row>
    <row r="10" spans="2:96" x14ac:dyDescent="0.25">
      <c r="B10" s="18" t="s">
        <v>341</v>
      </c>
      <c r="C10" s="17">
        <v>0.14490355356807899</v>
      </c>
      <c r="D10" s="17">
        <v>0.166993044627643</v>
      </c>
      <c r="E10" s="17">
        <v>0.121949664584247</v>
      </c>
      <c r="F10" s="17"/>
      <c r="G10" s="17">
        <v>0.22920841304800599</v>
      </c>
      <c r="H10" s="17">
        <v>0.222789319079603</v>
      </c>
      <c r="I10" s="17">
        <v>0.137812010827144</v>
      </c>
      <c r="J10" s="17">
        <v>0.102532012595682</v>
      </c>
      <c r="K10" s="17">
        <v>0.109601743302148</v>
      </c>
      <c r="L10" s="17">
        <v>8.9165528786715395E-2</v>
      </c>
      <c r="M10" s="17"/>
      <c r="N10" s="17">
        <v>0.141835109917822</v>
      </c>
      <c r="O10" s="17">
        <v>0.14060297744651501</v>
      </c>
      <c r="P10" s="17">
        <v>0.14937387655053899</v>
      </c>
      <c r="Q10" s="17">
        <v>0.14759854933330599</v>
      </c>
      <c r="R10" s="17"/>
      <c r="S10" s="17">
        <v>0.28552925565715698</v>
      </c>
      <c r="T10" s="17">
        <v>0.11724794696336099</v>
      </c>
      <c r="U10" s="17">
        <v>0.101598201008077</v>
      </c>
      <c r="V10" s="17">
        <v>0.13018505783054499</v>
      </c>
      <c r="W10" s="17">
        <v>0.107945399390211</v>
      </c>
      <c r="X10" s="17">
        <v>0.15769241301541501</v>
      </c>
      <c r="Y10" s="17">
        <v>0.179155987164869</v>
      </c>
      <c r="Z10" s="17">
        <v>0.10256828292810399</v>
      </c>
      <c r="AA10" s="17">
        <v>0.14406990666633401</v>
      </c>
      <c r="AB10" s="17">
        <v>8.45000056322356E-2</v>
      </c>
      <c r="AC10" s="17">
        <v>3.4284169523792103E-2</v>
      </c>
      <c r="AD10" s="17">
        <v>0.149938674147676</v>
      </c>
      <c r="AE10" s="17"/>
      <c r="AF10" s="17">
        <v>0.137381995541006</v>
      </c>
      <c r="AG10" s="17">
        <v>0.161783899921423</v>
      </c>
      <c r="AH10" s="17">
        <v>0.160855990898015</v>
      </c>
      <c r="AI10" s="17">
        <v>0.24529354490515801</v>
      </c>
      <c r="AJ10" s="17">
        <v>0.104015939716744</v>
      </c>
      <c r="AK10" s="17"/>
      <c r="AL10" s="17">
        <v>0.14411113635095801</v>
      </c>
      <c r="AM10" s="17">
        <v>0.17237206225964399</v>
      </c>
      <c r="AN10" s="17">
        <v>0.187970061558905</v>
      </c>
      <c r="AO10" s="17"/>
      <c r="AP10" s="17">
        <v>0.123993733837686</v>
      </c>
      <c r="AQ10" s="17">
        <v>0.13450169857689301</v>
      </c>
      <c r="AR10" s="17">
        <v>0.15935352190881699</v>
      </c>
      <c r="AS10" s="17">
        <v>0.20235430360130799</v>
      </c>
      <c r="AT10" s="17">
        <v>0.14759365953400799</v>
      </c>
      <c r="AU10" s="17"/>
      <c r="AV10" s="17">
        <v>0.152769603320837</v>
      </c>
      <c r="AW10" s="17">
        <v>0.10295156121982101</v>
      </c>
      <c r="AX10" s="17">
        <v>0.17769536923781201</v>
      </c>
      <c r="AY10" s="17">
        <v>0.15752775960632101</v>
      </c>
      <c r="AZ10" s="17">
        <v>0.19315986408333699</v>
      </c>
      <c r="BA10" s="17">
        <v>9.9644225394805594E-2</v>
      </c>
      <c r="BB10" s="17">
        <v>0.12694782288043599</v>
      </c>
      <c r="BC10" s="17">
        <v>0.15316290030624999</v>
      </c>
      <c r="BD10" s="17">
        <v>0.14205845774234899</v>
      </c>
      <c r="BE10" s="17">
        <v>0.13720434878733601</v>
      </c>
      <c r="BF10" s="17">
        <v>0.124947901833963</v>
      </c>
      <c r="BG10" s="17">
        <v>0.126790983279474</v>
      </c>
      <c r="BH10" s="17">
        <v>9.9764496632879701E-2</v>
      </c>
      <c r="BI10" s="17">
        <v>0.13861949556918199</v>
      </c>
      <c r="BJ10" s="17">
        <v>0.17892134690247799</v>
      </c>
      <c r="BK10" s="17">
        <v>0.25160167919896098</v>
      </c>
      <c r="BL10" s="17"/>
      <c r="BM10" s="17">
        <v>0.239232468492276</v>
      </c>
      <c r="BN10" s="17">
        <v>0.13632338736167199</v>
      </c>
      <c r="BO10" s="17">
        <v>0.14916140995715699</v>
      </c>
      <c r="BP10" s="17">
        <v>9.8404553495052102E-2</v>
      </c>
      <c r="BQ10" s="17">
        <v>6.6753307817330396E-2</v>
      </c>
      <c r="BR10" s="17">
        <v>0.10687605539454</v>
      </c>
      <c r="BS10" s="17"/>
      <c r="BT10" s="17">
        <v>0.162275399980322</v>
      </c>
      <c r="BU10" s="17">
        <v>0.118378978826142</v>
      </c>
      <c r="BV10" s="17"/>
      <c r="BW10" s="17">
        <v>0.18455433075237701</v>
      </c>
      <c r="BX10" s="17">
        <v>0.11116337491772001</v>
      </c>
      <c r="BY10" s="17"/>
      <c r="BZ10" s="17">
        <v>0.134150944223177</v>
      </c>
      <c r="CA10" s="17">
        <v>0.139376025957684</v>
      </c>
      <c r="CB10" s="17">
        <v>0.30337452549729599</v>
      </c>
      <c r="CC10" s="17"/>
      <c r="CD10" s="17">
        <v>0.123980110563173</v>
      </c>
      <c r="CE10" s="17">
        <v>0.21856191524870799</v>
      </c>
      <c r="CF10" s="17">
        <v>0.216622000993271</v>
      </c>
      <c r="CG10" s="17"/>
      <c r="CH10" s="17">
        <v>0.118341500628363</v>
      </c>
      <c r="CI10" s="17">
        <v>0.17343943925140301</v>
      </c>
      <c r="CJ10" s="17">
        <v>0.218220059307842</v>
      </c>
      <c r="CK10" s="17"/>
      <c r="CL10" s="17">
        <v>0.1204293164527</v>
      </c>
      <c r="CM10" s="17">
        <v>0.17059786332740201</v>
      </c>
      <c r="CN10" s="17"/>
      <c r="CO10" s="17">
        <v>0.24641245256451599</v>
      </c>
      <c r="CP10" s="17">
        <v>0.142955351237502</v>
      </c>
      <c r="CQ10" s="17">
        <v>0.13703037161395001</v>
      </c>
      <c r="CR10" s="17">
        <v>0.12689185591534399</v>
      </c>
    </row>
    <row r="11" spans="2:96" ht="30" x14ac:dyDescent="0.25">
      <c r="B11" s="18" t="s">
        <v>342</v>
      </c>
      <c r="C11" s="17">
        <v>0.25511551395090598</v>
      </c>
      <c r="D11" s="17">
        <v>0.25091431912451501</v>
      </c>
      <c r="E11" s="17">
        <v>0.25957223734304502</v>
      </c>
      <c r="F11" s="17"/>
      <c r="G11" s="17">
        <v>0.28721254853772799</v>
      </c>
      <c r="H11" s="17">
        <v>0.22880282324823301</v>
      </c>
      <c r="I11" s="17">
        <v>0.234789915565569</v>
      </c>
      <c r="J11" s="17">
        <v>0.24614562150637201</v>
      </c>
      <c r="K11" s="17">
        <v>0.23409079073453501</v>
      </c>
      <c r="L11" s="17">
        <v>0.29323904775836601</v>
      </c>
      <c r="M11" s="17"/>
      <c r="N11" s="17">
        <v>0.22914492656518601</v>
      </c>
      <c r="O11" s="17">
        <v>0.22745862050066701</v>
      </c>
      <c r="P11" s="17">
        <v>0.28073835136424402</v>
      </c>
      <c r="Q11" s="17">
        <v>0.29015248092309298</v>
      </c>
      <c r="R11" s="17"/>
      <c r="S11" s="17">
        <v>0.21938402903645501</v>
      </c>
      <c r="T11" s="17">
        <v>0.249016243280996</v>
      </c>
      <c r="U11" s="17">
        <v>0.28128738948747201</v>
      </c>
      <c r="V11" s="17">
        <v>0.23053261185086901</v>
      </c>
      <c r="W11" s="17">
        <v>0.28672426070962198</v>
      </c>
      <c r="X11" s="17">
        <v>0.27395789873625598</v>
      </c>
      <c r="Y11" s="17">
        <v>0.21190767787742101</v>
      </c>
      <c r="Z11" s="17">
        <v>0.26493301833199701</v>
      </c>
      <c r="AA11" s="17">
        <v>0.27872295497111599</v>
      </c>
      <c r="AB11" s="17">
        <v>0.30389884973290299</v>
      </c>
      <c r="AC11" s="17">
        <v>0.313505047574208</v>
      </c>
      <c r="AD11" s="17">
        <v>9.3886508065428295E-2</v>
      </c>
      <c r="AE11" s="17"/>
      <c r="AF11" s="17">
        <v>0.238824440965484</v>
      </c>
      <c r="AG11" s="17">
        <v>0.25740216892360002</v>
      </c>
      <c r="AH11" s="17">
        <v>0.20950044961681399</v>
      </c>
      <c r="AI11" s="17">
        <v>0.32033908939299399</v>
      </c>
      <c r="AJ11" s="17">
        <v>0.31194284587024501</v>
      </c>
      <c r="AK11" s="17"/>
      <c r="AL11" s="17">
        <v>0.21354116653585301</v>
      </c>
      <c r="AM11" s="17">
        <v>0.231886585248747</v>
      </c>
      <c r="AN11" s="17">
        <v>0.26278309479273199</v>
      </c>
      <c r="AO11" s="17"/>
      <c r="AP11" s="17">
        <v>0.30396007654850399</v>
      </c>
      <c r="AQ11" s="17">
        <v>0.247254167022122</v>
      </c>
      <c r="AR11" s="17">
        <v>0.2067065704696</v>
      </c>
      <c r="AS11" s="17">
        <v>0.26039398461012903</v>
      </c>
      <c r="AT11" s="17">
        <v>0.17631789708003001</v>
      </c>
      <c r="AU11" s="17"/>
      <c r="AV11" s="17">
        <v>0.21570749083600099</v>
      </c>
      <c r="AW11" s="17">
        <v>0.38411039969353</v>
      </c>
      <c r="AX11" s="17">
        <v>0.22217680959644101</v>
      </c>
      <c r="AY11" s="17">
        <v>0.24605031622689599</v>
      </c>
      <c r="AZ11" s="17">
        <v>0.29783513292028402</v>
      </c>
      <c r="BA11" s="17">
        <v>0.30161429866598499</v>
      </c>
      <c r="BB11" s="17">
        <v>0.23919125557403501</v>
      </c>
      <c r="BC11" s="17">
        <v>0.22788274485936799</v>
      </c>
      <c r="BD11" s="17">
        <v>0.279292668675032</v>
      </c>
      <c r="BE11" s="17">
        <v>0.314154731349095</v>
      </c>
      <c r="BF11" s="17">
        <v>0.220818614185495</v>
      </c>
      <c r="BG11" s="17">
        <v>0.21626796770117501</v>
      </c>
      <c r="BH11" s="17">
        <v>0.205027284333307</v>
      </c>
      <c r="BI11" s="17">
        <v>0.17730005766290399</v>
      </c>
      <c r="BJ11" s="17">
        <v>0.18589960196585101</v>
      </c>
      <c r="BK11" s="17">
        <v>0.158467276768329</v>
      </c>
      <c r="BL11" s="17"/>
      <c r="BM11" s="17">
        <v>0.220926696339968</v>
      </c>
      <c r="BN11" s="17">
        <v>0.26411216683378502</v>
      </c>
      <c r="BO11" s="17">
        <v>0.28687854664615497</v>
      </c>
      <c r="BP11" s="17">
        <v>0.23156273009248399</v>
      </c>
      <c r="BQ11" s="17">
        <v>0.29238837208722201</v>
      </c>
      <c r="BR11" s="17">
        <v>0.28021895704612998</v>
      </c>
      <c r="BS11" s="17"/>
      <c r="BT11" s="17">
        <v>0.242897486382853</v>
      </c>
      <c r="BU11" s="17">
        <v>0.26122741479167799</v>
      </c>
      <c r="BV11" s="17"/>
      <c r="BW11" s="17">
        <v>0.240169247065501</v>
      </c>
      <c r="BX11" s="17">
        <v>0.253895654610586</v>
      </c>
      <c r="BY11" s="17"/>
      <c r="BZ11" s="17">
        <v>0.25384406946011601</v>
      </c>
      <c r="CA11" s="17">
        <v>0.26288327210197698</v>
      </c>
      <c r="CB11" s="17">
        <v>0.21284255844549699</v>
      </c>
      <c r="CC11" s="17"/>
      <c r="CD11" s="17">
        <v>0.25505516720541899</v>
      </c>
      <c r="CE11" s="17">
        <v>0.236062809092043</v>
      </c>
      <c r="CF11" s="17">
        <v>0.26579540659108303</v>
      </c>
      <c r="CG11" s="17"/>
      <c r="CH11" s="17">
        <v>0.25427338114880499</v>
      </c>
      <c r="CI11" s="17">
        <v>0.26120046966653099</v>
      </c>
      <c r="CJ11" s="17">
        <v>0.246814150952573</v>
      </c>
      <c r="CK11" s="17"/>
      <c r="CL11" s="17">
        <v>0.24704898605520001</v>
      </c>
      <c r="CM11" s="17">
        <v>0.26082667742523402</v>
      </c>
      <c r="CN11" s="17"/>
      <c r="CO11" s="17">
        <v>0.26582430717308603</v>
      </c>
      <c r="CP11" s="17">
        <v>0.25811714271976999</v>
      </c>
      <c r="CQ11" s="17">
        <v>0.248988522704642</v>
      </c>
      <c r="CR11" s="17">
        <v>0.257358354359292</v>
      </c>
    </row>
    <row r="12" spans="2:96" x14ac:dyDescent="0.25">
      <c r="B12" s="18" t="s">
        <v>343</v>
      </c>
      <c r="C12" s="17">
        <v>0.21555745092651199</v>
      </c>
      <c r="D12" s="17">
        <v>0.19967390803590301</v>
      </c>
      <c r="E12" s="17">
        <v>0.23227075654829901</v>
      </c>
      <c r="F12" s="17"/>
      <c r="G12" s="17">
        <v>0.19476382288233099</v>
      </c>
      <c r="H12" s="17">
        <v>0.183595616664877</v>
      </c>
      <c r="I12" s="17">
        <v>0.22619981464154101</v>
      </c>
      <c r="J12" s="17">
        <v>0.242970581295744</v>
      </c>
      <c r="K12" s="17">
        <v>0.22838638383988899</v>
      </c>
      <c r="L12" s="17">
        <v>0.215880423775867</v>
      </c>
      <c r="M12" s="17"/>
      <c r="N12" s="17">
        <v>0.22219609587466899</v>
      </c>
      <c r="O12" s="17">
        <v>0.197890143809695</v>
      </c>
      <c r="P12" s="17">
        <v>0.232813006327449</v>
      </c>
      <c r="Q12" s="17">
        <v>0.21190013259622401</v>
      </c>
      <c r="R12" s="17"/>
      <c r="S12" s="17">
        <v>0.16476444319987801</v>
      </c>
      <c r="T12" s="17">
        <v>0.21374549256245801</v>
      </c>
      <c r="U12" s="17">
        <v>0.22022787326888099</v>
      </c>
      <c r="V12" s="17">
        <v>0.25912582470001</v>
      </c>
      <c r="W12" s="17">
        <v>0.24090337514992799</v>
      </c>
      <c r="X12" s="17">
        <v>0.21529876748899099</v>
      </c>
      <c r="Y12" s="17">
        <v>0.190865466957027</v>
      </c>
      <c r="Z12" s="17">
        <v>0.25994738254747002</v>
      </c>
      <c r="AA12" s="17">
        <v>0.20650544136228299</v>
      </c>
      <c r="AB12" s="17">
        <v>0.23874069290907299</v>
      </c>
      <c r="AC12" s="17">
        <v>0.20259680793506299</v>
      </c>
      <c r="AD12" s="17">
        <v>0.251630358825915</v>
      </c>
      <c r="AE12" s="17"/>
      <c r="AF12" s="17">
        <v>0.22238294127424499</v>
      </c>
      <c r="AG12" s="17">
        <v>0.21089702473108801</v>
      </c>
      <c r="AH12" s="17">
        <v>0.184152670296511</v>
      </c>
      <c r="AI12" s="17">
        <v>8.2338165900114904E-2</v>
      </c>
      <c r="AJ12" s="17">
        <v>0.25474648968971098</v>
      </c>
      <c r="AK12" s="17"/>
      <c r="AL12" s="17">
        <v>0.26351130005870799</v>
      </c>
      <c r="AM12" s="17">
        <v>0.18950110416237101</v>
      </c>
      <c r="AN12" s="17">
        <v>0.15850028377752801</v>
      </c>
      <c r="AO12" s="17"/>
      <c r="AP12" s="17">
        <v>0.21899864402140701</v>
      </c>
      <c r="AQ12" s="17">
        <v>0.225481250534906</v>
      </c>
      <c r="AR12" s="17">
        <v>0.22595141640966901</v>
      </c>
      <c r="AS12" s="17">
        <v>0.17113864240902299</v>
      </c>
      <c r="AT12" s="17">
        <v>0.182051544611776</v>
      </c>
      <c r="AU12" s="17"/>
      <c r="AV12" s="17">
        <v>0</v>
      </c>
      <c r="AW12" s="17">
        <v>0.21447798672170701</v>
      </c>
      <c r="AX12" s="17">
        <v>0.21904544695552799</v>
      </c>
      <c r="AY12" s="17">
        <v>0.22350461444542299</v>
      </c>
      <c r="AZ12" s="17">
        <v>0.149474091365982</v>
      </c>
      <c r="BA12" s="17">
        <v>0.22069458141725101</v>
      </c>
      <c r="BB12" s="17">
        <v>0.232451597708205</v>
      </c>
      <c r="BC12" s="17">
        <v>0.24721951629896699</v>
      </c>
      <c r="BD12" s="17">
        <v>0.245543373623265</v>
      </c>
      <c r="BE12" s="17">
        <v>0.26558622908129897</v>
      </c>
      <c r="BF12" s="17">
        <v>0.20432891710800399</v>
      </c>
      <c r="BG12" s="17">
        <v>0.224308060773797</v>
      </c>
      <c r="BH12" s="17">
        <v>0.19050931056985401</v>
      </c>
      <c r="BI12" s="17">
        <v>0.27668677887155602</v>
      </c>
      <c r="BJ12" s="17">
        <v>0.19259649184730701</v>
      </c>
      <c r="BK12" s="17">
        <v>9.9856769117519603E-2</v>
      </c>
      <c r="BL12" s="17"/>
      <c r="BM12" s="17">
        <v>0.17935888033164199</v>
      </c>
      <c r="BN12" s="17">
        <v>0.21761467033918599</v>
      </c>
      <c r="BO12" s="17">
        <v>0.20185934706036099</v>
      </c>
      <c r="BP12" s="17">
        <v>0.230451919458633</v>
      </c>
      <c r="BQ12" s="17">
        <v>0.23977604120458701</v>
      </c>
      <c r="BR12" s="17">
        <v>0.28744960220733701</v>
      </c>
      <c r="BS12" s="17"/>
      <c r="BT12" s="17">
        <v>0.21129463724861899</v>
      </c>
      <c r="BU12" s="17">
        <v>0.225944249514553</v>
      </c>
      <c r="BV12" s="17"/>
      <c r="BW12" s="17">
        <v>0.21095429069851299</v>
      </c>
      <c r="BX12" s="17">
        <v>0.22725849941950699</v>
      </c>
      <c r="BY12" s="17"/>
      <c r="BZ12" s="17">
        <v>0.222473980783567</v>
      </c>
      <c r="CA12" s="17">
        <v>0.205987798545989</v>
      </c>
      <c r="CB12" s="17">
        <v>0.11945990306889</v>
      </c>
      <c r="CC12" s="17"/>
      <c r="CD12" s="17">
        <v>0.22132977470200799</v>
      </c>
      <c r="CE12" s="17">
        <v>0.207525983204424</v>
      </c>
      <c r="CF12" s="17">
        <v>0.193303196314147</v>
      </c>
      <c r="CG12" s="17"/>
      <c r="CH12" s="17">
        <v>0.222942326507858</v>
      </c>
      <c r="CI12" s="17">
        <v>0.231630567466141</v>
      </c>
      <c r="CJ12" s="17">
        <v>0.191431775054832</v>
      </c>
      <c r="CK12" s="17"/>
      <c r="CL12" s="17">
        <v>0.22794989538327301</v>
      </c>
      <c r="CM12" s="17">
        <v>0.202058827128547</v>
      </c>
      <c r="CN12" s="17"/>
      <c r="CO12" s="17">
        <v>0.103305747428985</v>
      </c>
      <c r="CP12" s="17">
        <v>0.21719073800543301</v>
      </c>
      <c r="CQ12" s="17">
        <v>0.22997393919002501</v>
      </c>
      <c r="CR12" s="17">
        <v>0.225396427855765</v>
      </c>
    </row>
    <row r="13" spans="2:96" x14ac:dyDescent="0.25">
      <c r="B13" s="18" t="s">
        <v>344</v>
      </c>
      <c r="C13" s="17">
        <v>0.29119133349635701</v>
      </c>
      <c r="D13" s="17">
        <v>0.28747364964515998</v>
      </c>
      <c r="E13" s="17">
        <v>0.29523693904502901</v>
      </c>
      <c r="F13" s="17"/>
      <c r="G13" s="17">
        <v>7.0705591762597705E-2</v>
      </c>
      <c r="H13" s="17">
        <v>0.26190500666358002</v>
      </c>
      <c r="I13" s="17">
        <v>0.28931772654933102</v>
      </c>
      <c r="J13" s="17">
        <v>0.35433350738840502</v>
      </c>
      <c r="K13" s="17">
        <v>0.36238877231618899</v>
      </c>
      <c r="L13" s="17">
        <v>0.36413513796934699</v>
      </c>
      <c r="M13" s="17"/>
      <c r="N13" s="17">
        <v>0.31708135275110899</v>
      </c>
      <c r="O13" s="17">
        <v>0.368262529258014</v>
      </c>
      <c r="P13" s="17">
        <v>0.23373741650181701</v>
      </c>
      <c r="Q13" s="17">
        <v>0.232679474849049</v>
      </c>
      <c r="R13" s="17"/>
      <c r="S13" s="17">
        <v>0.20919918354720801</v>
      </c>
      <c r="T13" s="17">
        <v>0.31836323165960001</v>
      </c>
      <c r="U13" s="17">
        <v>0.32510476784096798</v>
      </c>
      <c r="V13" s="17">
        <v>0.308113099294332</v>
      </c>
      <c r="W13" s="17">
        <v>0.27431351228130701</v>
      </c>
      <c r="X13" s="17">
        <v>0.251309819966749</v>
      </c>
      <c r="Y13" s="17">
        <v>0.33735821153380902</v>
      </c>
      <c r="Z13" s="17">
        <v>0.27328323803072901</v>
      </c>
      <c r="AA13" s="17">
        <v>0.27128374629941598</v>
      </c>
      <c r="AB13" s="17">
        <v>0.305804100110808</v>
      </c>
      <c r="AC13" s="17">
        <v>0.37439462550269598</v>
      </c>
      <c r="AD13" s="17">
        <v>0.36393972263741298</v>
      </c>
      <c r="AE13" s="17"/>
      <c r="AF13" s="17">
        <v>0.31505410410738499</v>
      </c>
      <c r="AG13" s="17">
        <v>0.26429440200749299</v>
      </c>
      <c r="AH13" s="17">
        <v>0.36988225351869097</v>
      </c>
      <c r="AI13" s="17">
        <v>0.179587303753486</v>
      </c>
      <c r="AJ13" s="17">
        <v>0.25185140569359299</v>
      </c>
      <c r="AK13" s="17"/>
      <c r="AL13" s="17">
        <v>0.270105933492373</v>
      </c>
      <c r="AM13" s="17">
        <v>0.30942971740028002</v>
      </c>
      <c r="AN13" s="17">
        <v>0.28005245599442602</v>
      </c>
      <c r="AO13" s="17"/>
      <c r="AP13" s="17">
        <v>0.27105626314995002</v>
      </c>
      <c r="AQ13" s="17">
        <v>0.30834483489520098</v>
      </c>
      <c r="AR13" s="17">
        <v>0.30132982374661499</v>
      </c>
      <c r="AS13" s="17">
        <v>0.256294327303281</v>
      </c>
      <c r="AT13" s="17">
        <v>0.33783804813220802</v>
      </c>
      <c r="AU13" s="17"/>
      <c r="AV13" s="17">
        <v>0.45434859713876002</v>
      </c>
      <c r="AW13" s="17">
        <v>0.159379257169012</v>
      </c>
      <c r="AX13" s="17">
        <v>0.28911268153941999</v>
      </c>
      <c r="AY13" s="17">
        <v>0.30893715494792001</v>
      </c>
      <c r="AZ13" s="17">
        <v>0.23213625314161199</v>
      </c>
      <c r="BA13" s="17">
        <v>0.295816889310694</v>
      </c>
      <c r="BB13" s="17">
        <v>0.28175634671469102</v>
      </c>
      <c r="BC13" s="17">
        <v>0.2566417612295</v>
      </c>
      <c r="BD13" s="17">
        <v>0.28730982805100902</v>
      </c>
      <c r="BE13" s="17">
        <v>0.218756568036549</v>
      </c>
      <c r="BF13" s="17">
        <v>0.385065635999082</v>
      </c>
      <c r="BG13" s="17">
        <v>0.38289468623642597</v>
      </c>
      <c r="BH13" s="17">
        <v>0.42742175113008302</v>
      </c>
      <c r="BI13" s="17">
        <v>0.36489455875612897</v>
      </c>
      <c r="BJ13" s="17">
        <v>0.235721289133656</v>
      </c>
      <c r="BK13" s="17">
        <v>0.33804285408564599</v>
      </c>
      <c r="BL13" s="17"/>
      <c r="BM13" s="17">
        <v>0.20516363090647999</v>
      </c>
      <c r="BN13" s="17">
        <v>0.29635154512941397</v>
      </c>
      <c r="BO13" s="17">
        <v>0.28041451570443698</v>
      </c>
      <c r="BP13" s="17">
        <v>0.37499338432465601</v>
      </c>
      <c r="BQ13" s="17">
        <v>0.35644927290559503</v>
      </c>
      <c r="BR13" s="17">
        <v>0.223089498882547</v>
      </c>
      <c r="BS13" s="17"/>
      <c r="BT13" s="17">
        <v>0.292434902160979</v>
      </c>
      <c r="BU13" s="17">
        <v>0.29830472943227299</v>
      </c>
      <c r="BV13" s="17"/>
      <c r="BW13" s="17">
        <v>0.25509409419609103</v>
      </c>
      <c r="BX13" s="17">
        <v>0.34289175399683403</v>
      </c>
      <c r="BY13" s="17"/>
      <c r="BZ13" s="17">
        <v>0.30329943995070602</v>
      </c>
      <c r="CA13" s="17">
        <v>0.279333246218401</v>
      </c>
      <c r="CB13" s="17">
        <v>0.19913755663000399</v>
      </c>
      <c r="CC13" s="17"/>
      <c r="CD13" s="17">
        <v>0.32306971556547798</v>
      </c>
      <c r="CE13" s="17">
        <v>0.207626284657667</v>
      </c>
      <c r="CF13" s="17">
        <v>0.18593801856491701</v>
      </c>
      <c r="CG13" s="17"/>
      <c r="CH13" s="17">
        <v>0.32644583238701902</v>
      </c>
      <c r="CI13" s="17">
        <v>0.20796669359940501</v>
      </c>
      <c r="CJ13" s="17">
        <v>0.20008422370936199</v>
      </c>
      <c r="CK13" s="17"/>
      <c r="CL13" s="17">
        <v>0.33380435678875098</v>
      </c>
      <c r="CM13" s="17">
        <v>0.25490065998682199</v>
      </c>
      <c r="CN13" s="17"/>
      <c r="CO13" s="17">
        <v>0.17612655457968199</v>
      </c>
      <c r="CP13" s="17">
        <v>0.30442935490197098</v>
      </c>
      <c r="CQ13" s="17">
        <v>0.30265472488228801</v>
      </c>
      <c r="CR13" s="17">
        <v>0.28560454717510397</v>
      </c>
    </row>
    <row r="14" spans="2:96" x14ac:dyDescent="0.25">
      <c r="B14" s="18" t="s">
        <v>152</v>
      </c>
      <c r="C14" s="17">
        <v>1.4568715554479399E-2</v>
      </c>
      <c r="D14" s="17">
        <v>7.4789847484001398E-3</v>
      </c>
      <c r="E14" s="17">
        <v>2.0501910949867998E-2</v>
      </c>
      <c r="F14" s="17"/>
      <c r="G14" s="17">
        <v>2.5998004459801102E-2</v>
      </c>
      <c r="H14" s="17">
        <v>1.4617715370923601E-2</v>
      </c>
      <c r="I14" s="17">
        <v>1.6913557719511901E-2</v>
      </c>
      <c r="J14" s="17">
        <v>2.0815225726881499E-2</v>
      </c>
      <c r="K14" s="17">
        <v>1.0394403631660901E-2</v>
      </c>
      <c r="L14" s="17">
        <v>2.71887185202823E-3</v>
      </c>
      <c r="M14" s="17"/>
      <c r="N14" s="17">
        <v>7.4895415441396098E-3</v>
      </c>
      <c r="O14" s="17">
        <v>8.3488545500828796E-3</v>
      </c>
      <c r="P14" s="17">
        <v>2.3903100234442101E-2</v>
      </c>
      <c r="Q14" s="17">
        <v>2.06346254575972E-2</v>
      </c>
      <c r="R14" s="17"/>
      <c r="S14" s="17">
        <v>2.3556325731584001E-2</v>
      </c>
      <c r="T14" s="17">
        <v>9.6818730895079606E-3</v>
      </c>
      <c r="U14" s="17">
        <v>1.28653554815871E-2</v>
      </c>
      <c r="V14" s="17">
        <v>2.0153282001466499E-2</v>
      </c>
      <c r="W14" s="17">
        <v>1.49380130523786E-2</v>
      </c>
      <c r="X14" s="17">
        <v>1.4968728432104599E-2</v>
      </c>
      <c r="Y14" s="17">
        <v>6.1941447222277303E-3</v>
      </c>
      <c r="Z14" s="17">
        <v>1.4091334749081801E-2</v>
      </c>
      <c r="AA14" s="17">
        <v>4.4396473798427403E-3</v>
      </c>
      <c r="AB14" s="17">
        <v>6.5548097979212299E-3</v>
      </c>
      <c r="AC14" s="17">
        <v>2.76998572784538E-2</v>
      </c>
      <c r="AD14" s="17">
        <v>4.1892016112315897E-2</v>
      </c>
      <c r="AE14" s="17"/>
      <c r="AF14" s="17">
        <v>1.2058115866517999E-2</v>
      </c>
      <c r="AG14" s="17">
        <v>7.31678513747083E-3</v>
      </c>
      <c r="AH14" s="17">
        <v>1.8424580628184199E-2</v>
      </c>
      <c r="AI14" s="17">
        <v>3.5283139328713901E-2</v>
      </c>
      <c r="AJ14" s="17">
        <v>2.02839670360812E-2</v>
      </c>
      <c r="AK14" s="17"/>
      <c r="AL14" s="17">
        <v>1.7739048662396201E-2</v>
      </c>
      <c r="AM14" s="17">
        <v>4.7166127741149798E-3</v>
      </c>
      <c r="AN14" s="17">
        <v>2.8689259905057399E-2</v>
      </c>
      <c r="AO14" s="17"/>
      <c r="AP14" s="17">
        <v>1.1606214348987899E-2</v>
      </c>
      <c r="AQ14" s="17">
        <v>2.0618935771423302E-2</v>
      </c>
      <c r="AR14" s="17">
        <v>1.47549666458514E-2</v>
      </c>
      <c r="AS14" s="17">
        <v>4.6147391453568399E-3</v>
      </c>
      <c r="AT14" s="17">
        <v>0</v>
      </c>
      <c r="AU14" s="17"/>
      <c r="AV14" s="17">
        <v>0.17717430870440201</v>
      </c>
      <c r="AW14" s="17">
        <v>1.6308102769861402E-2</v>
      </c>
      <c r="AX14" s="17">
        <v>2.1184705188190201E-2</v>
      </c>
      <c r="AY14" s="17">
        <v>1.7267552193806698E-2</v>
      </c>
      <c r="AZ14" s="17">
        <v>1.34787830315436E-2</v>
      </c>
      <c r="BA14" s="17">
        <v>1.5232896819584001E-2</v>
      </c>
      <c r="BB14" s="17">
        <v>2.1544848768348099E-2</v>
      </c>
      <c r="BC14" s="17">
        <v>1.3195059373323799E-2</v>
      </c>
      <c r="BD14" s="17">
        <v>6.4677658579354504E-3</v>
      </c>
      <c r="BE14" s="17">
        <v>1.4018435501246001E-2</v>
      </c>
      <c r="BF14" s="17">
        <v>0</v>
      </c>
      <c r="BG14" s="17">
        <v>1.1659582575185999E-2</v>
      </c>
      <c r="BH14" s="17">
        <v>1.2747631613915201E-2</v>
      </c>
      <c r="BI14" s="17">
        <v>0</v>
      </c>
      <c r="BJ14" s="17">
        <v>5.14720117133073E-2</v>
      </c>
      <c r="BK14" s="17">
        <v>0</v>
      </c>
      <c r="BL14" s="17"/>
      <c r="BM14" s="17">
        <v>1.8542987317497699E-2</v>
      </c>
      <c r="BN14" s="17">
        <v>1.1852619482015801E-2</v>
      </c>
      <c r="BO14" s="17">
        <v>8.5428857305194505E-3</v>
      </c>
      <c r="BP14" s="17">
        <v>1.68723016399327E-2</v>
      </c>
      <c r="BQ14" s="17">
        <v>0</v>
      </c>
      <c r="BR14" s="17">
        <v>4.6138356509282101E-2</v>
      </c>
      <c r="BS14" s="17"/>
      <c r="BT14" s="17">
        <v>1.0321973065987E-2</v>
      </c>
      <c r="BU14" s="17">
        <v>1.7891050650221601E-2</v>
      </c>
      <c r="BV14" s="17"/>
      <c r="BW14" s="17">
        <v>1.2395636447128501E-2</v>
      </c>
      <c r="BX14" s="17">
        <v>8.08796614732212E-3</v>
      </c>
      <c r="BY14" s="17"/>
      <c r="BZ14" s="17">
        <v>1.1305725818132E-2</v>
      </c>
      <c r="CA14" s="17">
        <v>2.98235052446548E-2</v>
      </c>
      <c r="CB14" s="17">
        <v>1.16447279633677E-2</v>
      </c>
      <c r="CC14" s="17"/>
      <c r="CD14" s="17">
        <v>1.0205030002705799E-2</v>
      </c>
      <c r="CE14" s="17">
        <v>1.5736701614275098E-2</v>
      </c>
      <c r="CF14" s="17">
        <v>1.8724570631787701E-2</v>
      </c>
      <c r="CG14" s="17"/>
      <c r="CH14" s="17">
        <v>1.36415866227904E-2</v>
      </c>
      <c r="CI14" s="17">
        <v>2.3158111273303899E-2</v>
      </c>
      <c r="CJ14" s="17">
        <v>8.1522186847380503E-3</v>
      </c>
      <c r="CK14" s="17"/>
      <c r="CL14" s="17">
        <v>4.3166536875141499E-3</v>
      </c>
      <c r="CM14" s="17">
        <v>2.0965449054687901E-2</v>
      </c>
      <c r="CN14" s="17"/>
      <c r="CO14" s="17">
        <v>9.4656420002255208E-3</v>
      </c>
      <c r="CP14" s="17">
        <v>1.3741591255142399E-2</v>
      </c>
      <c r="CQ14" s="17">
        <v>1.2777414013123401E-2</v>
      </c>
      <c r="CR14" s="17">
        <v>2.14841190874814E-2</v>
      </c>
    </row>
    <row r="15" spans="2:96" x14ac:dyDescent="0.25">
      <c r="B15" s="18" t="s">
        <v>345</v>
      </c>
      <c r="C15" s="20">
        <v>0.22356698607174599</v>
      </c>
      <c r="D15" s="20">
        <v>0.25445913844602103</v>
      </c>
      <c r="E15" s="20">
        <v>0.19241815611375901</v>
      </c>
      <c r="F15" s="20"/>
      <c r="G15" s="20">
        <v>0.42132003235754201</v>
      </c>
      <c r="H15" s="20">
        <v>0.31107883805238701</v>
      </c>
      <c r="I15" s="20">
        <v>0.23277898552404799</v>
      </c>
      <c r="J15" s="20">
        <v>0.135735064082598</v>
      </c>
      <c r="K15" s="20">
        <v>0.16473964947772701</v>
      </c>
      <c r="L15" s="20">
        <v>0.124026518644392</v>
      </c>
      <c r="M15" s="20"/>
      <c r="N15" s="20">
        <v>0.22408808326489599</v>
      </c>
      <c r="O15" s="20">
        <v>0.19803985188154</v>
      </c>
      <c r="P15" s="20">
        <v>0.22880812557204699</v>
      </c>
      <c r="Q15" s="20">
        <v>0.24463328617403701</v>
      </c>
      <c r="R15" s="20"/>
      <c r="S15" s="20">
        <v>0.38309601848487501</v>
      </c>
      <c r="T15" s="20">
        <v>0.20919315940743899</v>
      </c>
      <c r="U15" s="20">
        <v>0.16051461392109201</v>
      </c>
      <c r="V15" s="20">
        <v>0.182075182153323</v>
      </c>
      <c r="W15" s="20">
        <v>0.183120838806765</v>
      </c>
      <c r="X15" s="20">
        <v>0.244464785375899</v>
      </c>
      <c r="Y15" s="20">
        <v>0.25367449890951499</v>
      </c>
      <c r="Z15" s="20">
        <v>0.18774502634072299</v>
      </c>
      <c r="AA15" s="20">
        <v>0.239048209987342</v>
      </c>
      <c r="AB15" s="20">
        <v>0.145001547449295</v>
      </c>
      <c r="AC15" s="20">
        <v>8.1803661709579006E-2</v>
      </c>
      <c r="AD15" s="20">
        <v>0.248651394358927</v>
      </c>
      <c r="AE15" s="20"/>
      <c r="AF15" s="20">
        <v>0.21168039778636699</v>
      </c>
      <c r="AG15" s="20">
        <v>0.26008961920034801</v>
      </c>
      <c r="AH15" s="20">
        <v>0.2180400459398</v>
      </c>
      <c r="AI15" s="20">
        <v>0.38245230162469102</v>
      </c>
      <c r="AJ15" s="20">
        <v>0.16117529171036901</v>
      </c>
      <c r="AK15" s="20"/>
      <c r="AL15" s="20">
        <v>0.23510255125067001</v>
      </c>
      <c r="AM15" s="20">
        <v>0.26446598041448699</v>
      </c>
      <c r="AN15" s="20">
        <v>0.26997490553025699</v>
      </c>
      <c r="AO15" s="20"/>
      <c r="AP15" s="20">
        <v>0.19437880193115201</v>
      </c>
      <c r="AQ15" s="20">
        <v>0.19830081177634701</v>
      </c>
      <c r="AR15" s="20">
        <v>0.25125722272826401</v>
      </c>
      <c r="AS15" s="20">
        <v>0.30755830653221</v>
      </c>
      <c r="AT15" s="20">
        <v>0.30379251017598602</v>
      </c>
      <c r="AU15" s="20"/>
      <c r="AV15" s="20">
        <v>0.152769603320837</v>
      </c>
      <c r="AW15" s="20">
        <v>0.22572425364588899</v>
      </c>
      <c r="AX15" s="20">
        <v>0.24848035672042201</v>
      </c>
      <c r="AY15" s="20">
        <v>0.20424036218595401</v>
      </c>
      <c r="AZ15" s="20">
        <v>0.30707573954057699</v>
      </c>
      <c r="BA15" s="20">
        <v>0.16664133378648699</v>
      </c>
      <c r="BB15" s="20">
        <v>0.225055951234721</v>
      </c>
      <c r="BC15" s="20">
        <v>0.25506091823883997</v>
      </c>
      <c r="BD15" s="20">
        <v>0.18138636379275899</v>
      </c>
      <c r="BE15" s="20">
        <v>0.18748403603181099</v>
      </c>
      <c r="BF15" s="20">
        <v>0.189786832707419</v>
      </c>
      <c r="BG15" s="20">
        <v>0.164869702713416</v>
      </c>
      <c r="BH15" s="20">
        <v>0.16429402235283999</v>
      </c>
      <c r="BI15" s="20">
        <v>0.18111860470941099</v>
      </c>
      <c r="BJ15" s="20">
        <v>0.334310605339879</v>
      </c>
      <c r="BK15" s="20">
        <v>0.403633100028506</v>
      </c>
      <c r="BL15" s="20"/>
      <c r="BM15" s="20">
        <v>0.37600780510441201</v>
      </c>
      <c r="BN15" s="20">
        <v>0.21006899821559899</v>
      </c>
      <c r="BO15" s="20">
        <v>0.22230470485852799</v>
      </c>
      <c r="BP15" s="20">
        <v>0.146119664484295</v>
      </c>
      <c r="BQ15" s="20">
        <v>0.111386313802596</v>
      </c>
      <c r="BR15" s="20">
        <v>0.16310358535470401</v>
      </c>
      <c r="BS15" s="20"/>
      <c r="BT15" s="20">
        <v>0.243051001141562</v>
      </c>
      <c r="BU15" s="20">
        <v>0.19663255561127399</v>
      </c>
      <c r="BV15" s="20"/>
      <c r="BW15" s="20">
        <v>0.281386731592766</v>
      </c>
      <c r="BX15" s="20">
        <v>0.167866125825751</v>
      </c>
      <c r="BY15" s="20"/>
      <c r="BZ15" s="20">
        <v>0.209076783987479</v>
      </c>
      <c r="CA15" s="20">
        <v>0.221972177888977</v>
      </c>
      <c r="CB15" s="20">
        <v>0.45691525389224102</v>
      </c>
      <c r="CC15" s="20"/>
      <c r="CD15" s="20">
        <v>0.19034031252438899</v>
      </c>
      <c r="CE15" s="20">
        <v>0.33304822143159102</v>
      </c>
      <c r="CF15" s="20">
        <v>0.33623880789806498</v>
      </c>
      <c r="CG15" s="20"/>
      <c r="CH15" s="20">
        <v>0.18269687333352799</v>
      </c>
      <c r="CI15" s="20">
        <v>0.27604415799461801</v>
      </c>
      <c r="CJ15" s="20">
        <v>0.35351763159849497</v>
      </c>
      <c r="CK15" s="20"/>
      <c r="CL15" s="20">
        <v>0.18688010808526101</v>
      </c>
      <c r="CM15" s="20">
        <v>0.26124838640470899</v>
      </c>
      <c r="CN15" s="20"/>
      <c r="CO15" s="20">
        <v>0.44527774881802101</v>
      </c>
      <c r="CP15" s="20">
        <v>0.206521173117683</v>
      </c>
      <c r="CQ15" s="20">
        <v>0.20560539920992199</v>
      </c>
      <c r="CR15" s="20">
        <v>0.21015655152235799</v>
      </c>
    </row>
    <row r="16" spans="2:96" x14ac:dyDescent="0.25">
      <c r="B16" s="18" t="s">
        <v>346</v>
      </c>
      <c r="C16" s="20">
        <v>0.50674878442286897</v>
      </c>
      <c r="D16" s="20">
        <v>0.48714755768106299</v>
      </c>
      <c r="E16" s="20">
        <v>0.527507695593328</v>
      </c>
      <c r="F16" s="20"/>
      <c r="G16" s="20">
        <v>0.26546941464492901</v>
      </c>
      <c r="H16" s="20">
        <v>0.44550062332845702</v>
      </c>
      <c r="I16" s="20">
        <v>0.51551754119087101</v>
      </c>
      <c r="J16" s="20">
        <v>0.59730408868414897</v>
      </c>
      <c r="K16" s="20">
        <v>0.59077515615607801</v>
      </c>
      <c r="L16" s="20">
        <v>0.58001556174521396</v>
      </c>
      <c r="M16" s="20"/>
      <c r="N16" s="20">
        <v>0.53927744862577798</v>
      </c>
      <c r="O16" s="20">
        <v>0.566152673067709</v>
      </c>
      <c r="P16" s="20">
        <v>0.46655042282926601</v>
      </c>
      <c r="Q16" s="20">
        <v>0.44457960744527297</v>
      </c>
      <c r="R16" s="20"/>
      <c r="S16" s="20">
        <v>0.373963626747086</v>
      </c>
      <c r="T16" s="20">
        <v>0.53210872422205802</v>
      </c>
      <c r="U16" s="20">
        <v>0.54533264110984903</v>
      </c>
      <c r="V16" s="20">
        <v>0.56723892399434195</v>
      </c>
      <c r="W16" s="20">
        <v>0.51521688743123495</v>
      </c>
      <c r="X16" s="20">
        <v>0.46660858745574102</v>
      </c>
      <c r="Y16" s="20">
        <v>0.52822367849083596</v>
      </c>
      <c r="Z16" s="20">
        <v>0.53323062057819903</v>
      </c>
      <c r="AA16" s="20">
        <v>0.47778918766169898</v>
      </c>
      <c r="AB16" s="20">
        <v>0.54454479301988101</v>
      </c>
      <c r="AC16" s="20">
        <v>0.57699143343775905</v>
      </c>
      <c r="AD16" s="20">
        <v>0.61557008146332903</v>
      </c>
      <c r="AE16" s="20"/>
      <c r="AF16" s="20">
        <v>0.53743704538162995</v>
      </c>
      <c r="AG16" s="20">
        <v>0.475191426738581</v>
      </c>
      <c r="AH16" s="20">
        <v>0.55403492381520203</v>
      </c>
      <c r="AI16" s="20">
        <v>0.26192546965359997</v>
      </c>
      <c r="AJ16" s="20">
        <v>0.50659789538330402</v>
      </c>
      <c r="AK16" s="20"/>
      <c r="AL16" s="20">
        <v>0.53361723355108104</v>
      </c>
      <c r="AM16" s="20">
        <v>0.49893082156265101</v>
      </c>
      <c r="AN16" s="20">
        <v>0.43855273977195403</v>
      </c>
      <c r="AO16" s="20"/>
      <c r="AP16" s="20">
        <v>0.49005490717135702</v>
      </c>
      <c r="AQ16" s="20">
        <v>0.53382608543010701</v>
      </c>
      <c r="AR16" s="20">
        <v>0.52728124015628497</v>
      </c>
      <c r="AS16" s="20">
        <v>0.42743296971230399</v>
      </c>
      <c r="AT16" s="20">
        <v>0.51988959274398405</v>
      </c>
      <c r="AU16" s="20"/>
      <c r="AV16" s="20">
        <v>0.45434859713876002</v>
      </c>
      <c r="AW16" s="20">
        <v>0.37385724389072</v>
      </c>
      <c r="AX16" s="20">
        <v>0.50815812849494701</v>
      </c>
      <c r="AY16" s="20">
        <v>0.53244176939334298</v>
      </c>
      <c r="AZ16" s="20">
        <v>0.38161034450759501</v>
      </c>
      <c r="BA16" s="20">
        <v>0.51651147072794401</v>
      </c>
      <c r="BB16" s="20">
        <v>0.51420794442289497</v>
      </c>
      <c r="BC16" s="20">
        <v>0.50386127752846799</v>
      </c>
      <c r="BD16" s="20">
        <v>0.53285320167427397</v>
      </c>
      <c r="BE16" s="20">
        <v>0.484342797117848</v>
      </c>
      <c r="BF16" s="20">
        <v>0.58939455310708599</v>
      </c>
      <c r="BG16" s="20">
        <v>0.60720274701022203</v>
      </c>
      <c r="BH16" s="20">
        <v>0.61793106169993695</v>
      </c>
      <c r="BI16" s="20">
        <v>0.64158133762768499</v>
      </c>
      <c r="BJ16" s="20">
        <v>0.42831778098096301</v>
      </c>
      <c r="BK16" s="20">
        <v>0.437899623203166</v>
      </c>
      <c r="BL16" s="20"/>
      <c r="BM16" s="20">
        <v>0.38452251123812298</v>
      </c>
      <c r="BN16" s="20">
        <v>0.513966215468601</v>
      </c>
      <c r="BO16" s="20">
        <v>0.482273862764798</v>
      </c>
      <c r="BP16" s="20">
        <v>0.60544530378328898</v>
      </c>
      <c r="BQ16" s="20">
        <v>0.59622531411018198</v>
      </c>
      <c r="BR16" s="20">
        <v>0.51053910108988299</v>
      </c>
      <c r="BS16" s="20"/>
      <c r="BT16" s="20">
        <v>0.50372953940959797</v>
      </c>
      <c r="BU16" s="20">
        <v>0.52424897894682598</v>
      </c>
      <c r="BV16" s="20"/>
      <c r="BW16" s="20">
        <v>0.46604838489460498</v>
      </c>
      <c r="BX16" s="20">
        <v>0.57015025341634096</v>
      </c>
      <c r="BY16" s="20"/>
      <c r="BZ16" s="20">
        <v>0.52577342073427302</v>
      </c>
      <c r="CA16" s="20">
        <v>0.48532104476438997</v>
      </c>
      <c r="CB16" s="20">
        <v>0.31859745969889403</v>
      </c>
      <c r="CC16" s="20"/>
      <c r="CD16" s="20">
        <v>0.54439949026748602</v>
      </c>
      <c r="CE16" s="20">
        <v>0.41515226786209097</v>
      </c>
      <c r="CF16" s="20">
        <v>0.37924121487906398</v>
      </c>
      <c r="CG16" s="20"/>
      <c r="CH16" s="20">
        <v>0.54938815889487702</v>
      </c>
      <c r="CI16" s="20">
        <v>0.43959726106554697</v>
      </c>
      <c r="CJ16" s="20">
        <v>0.39151599876419402</v>
      </c>
      <c r="CK16" s="20"/>
      <c r="CL16" s="20">
        <v>0.56175425217202402</v>
      </c>
      <c r="CM16" s="20">
        <v>0.45695948711536899</v>
      </c>
      <c r="CN16" s="20"/>
      <c r="CO16" s="20">
        <v>0.27943230200866698</v>
      </c>
      <c r="CP16" s="20">
        <v>0.52162009290740496</v>
      </c>
      <c r="CQ16" s="20">
        <v>0.53262866407231202</v>
      </c>
      <c r="CR16" s="20">
        <v>0.51100097503086905</v>
      </c>
    </row>
    <row r="17" spans="2:96" x14ac:dyDescent="0.25">
      <c r="B17" s="18" t="s">
        <v>275</v>
      </c>
      <c r="C17" s="21">
        <v>-0.283181798351123</v>
      </c>
      <c r="D17" s="21">
        <v>-0.23268841923504199</v>
      </c>
      <c r="E17" s="21">
        <v>-0.33508953947956899</v>
      </c>
      <c r="F17" s="21"/>
      <c r="G17" s="21">
        <v>0.15585061771261299</v>
      </c>
      <c r="H17" s="21">
        <v>-0.13442178527606999</v>
      </c>
      <c r="I17" s="21">
        <v>-0.28273855566682299</v>
      </c>
      <c r="J17" s="21">
        <v>-0.46156902460155103</v>
      </c>
      <c r="K17" s="21">
        <v>-0.42603550667835199</v>
      </c>
      <c r="L17" s="21">
        <v>-0.455989043100821</v>
      </c>
      <c r="M17" s="21"/>
      <c r="N17" s="21">
        <v>-0.31518936536088199</v>
      </c>
      <c r="O17" s="21">
        <v>-0.368112821186169</v>
      </c>
      <c r="P17" s="21">
        <v>-0.23774229725721899</v>
      </c>
      <c r="Q17" s="21">
        <v>-0.19994632127123499</v>
      </c>
      <c r="R17" s="21"/>
      <c r="S17" s="21">
        <v>9.1323917377896194E-3</v>
      </c>
      <c r="T17" s="21">
        <v>-0.32291556481461903</v>
      </c>
      <c r="U17" s="21">
        <v>-0.38481802718875702</v>
      </c>
      <c r="V17" s="21">
        <v>-0.38516374184101898</v>
      </c>
      <c r="W17" s="21">
        <v>-0.33209604862447001</v>
      </c>
      <c r="X17" s="21">
        <v>-0.222143802079842</v>
      </c>
      <c r="Y17" s="21">
        <v>-0.27454917958132102</v>
      </c>
      <c r="Z17" s="21">
        <v>-0.34548559423747599</v>
      </c>
      <c r="AA17" s="21">
        <v>-0.23874097767435701</v>
      </c>
      <c r="AB17" s="21">
        <v>-0.39954324557058601</v>
      </c>
      <c r="AC17" s="21">
        <v>-0.49518777172818002</v>
      </c>
      <c r="AD17" s="21">
        <v>-0.36691868710440201</v>
      </c>
      <c r="AE17" s="21"/>
      <c r="AF17" s="21">
        <v>-0.32575664759526302</v>
      </c>
      <c r="AG17" s="21">
        <v>-0.21510180753823299</v>
      </c>
      <c r="AH17" s="21">
        <v>-0.335994877875402</v>
      </c>
      <c r="AI17" s="21">
        <v>0.120526831971091</v>
      </c>
      <c r="AJ17" s="21">
        <v>-0.34542260367293498</v>
      </c>
      <c r="AK17" s="21"/>
      <c r="AL17" s="21">
        <v>-0.29851468230041001</v>
      </c>
      <c r="AM17" s="21">
        <v>-0.23446484114816399</v>
      </c>
      <c r="AN17" s="21">
        <v>-0.16857783424169601</v>
      </c>
      <c r="AO17" s="21"/>
      <c r="AP17" s="21">
        <v>-0.29567610524020499</v>
      </c>
      <c r="AQ17" s="21">
        <v>-0.335525273653759</v>
      </c>
      <c r="AR17" s="21">
        <v>-0.27602401742802102</v>
      </c>
      <c r="AS17" s="21">
        <v>-0.119874663180095</v>
      </c>
      <c r="AT17" s="21">
        <v>-0.21609708256799801</v>
      </c>
      <c r="AU17" s="21"/>
      <c r="AV17" s="21">
        <v>-0.30157899381792203</v>
      </c>
      <c r="AW17" s="21">
        <v>-0.14813299024483101</v>
      </c>
      <c r="AX17" s="21">
        <v>-0.259677771774525</v>
      </c>
      <c r="AY17" s="21">
        <v>-0.328201407207388</v>
      </c>
      <c r="AZ17" s="21">
        <v>-7.4534604967017498E-2</v>
      </c>
      <c r="BA17" s="21">
        <v>-0.34987013694145802</v>
      </c>
      <c r="BB17" s="21">
        <v>-0.28915199318817397</v>
      </c>
      <c r="BC17" s="21">
        <v>-0.24880035928962799</v>
      </c>
      <c r="BD17" s="21">
        <v>-0.351466837881514</v>
      </c>
      <c r="BE17" s="21">
        <v>-0.29685876108603698</v>
      </c>
      <c r="BF17" s="21">
        <v>-0.39960772039966602</v>
      </c>
      <c r="BG17" s="21">
        <v>-0.44233304429680598</v>
      </c>
      <c r="BH17" s="21">
        <v>-0.45363703934709698</v>
      </c>
      <c r="BI17" s="21">
        <v>-0.460462732918274</v>
      </c>
      <c r="BJ17" s="21">
        <v>-9.4007175641083796E-2</v>
      </c>
      <c r="BK17" s="21">
        <v>-3.4266523174659599E-2</v>
      </c>
      <c r="BL17" s="21"/>
      <c r="BM17" s="21">
        <v>-8.5147061337112993E-3</v>
      </c>
      <c r="BN17" s="21">
        <v>-0.30389721725300201</v>
      </c>
      <c r="BO17" s="21">
        <v>-0.25996915790627101</v>
      </c>
      <c r="BP17" s="21">
        <v>-0.459325639298995</v>
      </c>
      <c r="BQ17" s="21">
        <v>-0.48483900030758598</v>
      </c>
      <c r="BR17" s="21">
        <v>-0.347435515735179</v>
      </c>
      <c r="BS17" s="21"/>
      <c r="BT17" s="21">
        <v>-0.260678538268036</v>
      </c>
      <c r="BU17" s="21">
        <v>-0.32761642333555202</v>
      </c>
      <c r="BV17" s="21"/>
      <c r="BW17" s="21">
        <v>-0.18466165330183801</v>
      </c>
      <c r="BX17" s="21">
        <v>-0.40228412759059001</v>
      </c>
      <c r="BY17" s="21"/>
      <c r="BZ17" s="21">
        <v>-0.31669663674679399</v>
      </c>
      <c r="CA17" s="21">
        <v>-0.26334886687541298</v>
      </c>
      <c r="CB17" s="21">
        <v>0.138317794193347</v>
      </c>
      <c r="CC17" s="21"/>
      <c r="CD17" s="21">
        <v>-0.35405917774309698</v>
      </c>
      <c r="CE17" s="21">
        <v>-8.2104046430499705E-2</v>
      </c>
      <c r="CF17" s="21">
        <v>-4.3002406980998997E-2</v>
      </c>
      <c r="CG17" s="21"/>
      <c r="CH17" s="21">
        <v>-0.366691285561349</v>
      </c>
      <c r="CI17" s="21">
        <v>-0.16355310307092899</v>
      </c>
      <c r="CJ17" s="21">
        <v>-3.7998367165698703E-2</v>
      </c>
      <c r="CK17" s="21"/>
      <c r="CL17" s="21">
        <v>-0.37487414408676301</v>
      </c>
      <c r="CM17" s="21">
        <v>-0.19571110071066</v>
      </c>
      <c r="CN17" s="21"/>
      <c r="CO17" s="21">
        <v>0.16584544680935401</v>
      </c>
      <c r="CP17" s="21">
        <v>-0.31509891978972199</v>
      </c>
      <c r="CQ17" s="21">
        <v>-0.32702326486238997</v>
      </c>
      <c r="CR17" s="21">
        <v>-0.30084442350851098</v>
      </c>
    </row>
    <row r="18" spans="2:96" x14ac:dyDescent="0.25">
      <c r="B18" s="16"/>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CR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340</v>
      </c>
      <c r="C9" s="17">
        <v>0.29815298240969301</v>
      </c>
      <c r="D9" s="17">
        <v>0.26823503039343499</v>
      </c>
      <c r="E9" s="17">
        <v>0.32802124654857001</v>
      </c>
      <c r="F9" s="17"/>
      <c r="G9" s="17">
        <v>0.26924318697039601</v>
      </c>
      <c r="H9" s="17">
        <v>0.24626752385164299</v>
      </c>
      <c r="I9" s="17">
        <v>0.26849526806326102</v>
      </c>
      <c r="J9" s="17">
        <v>0.30672205162148802</v>
      </c>
      <c r="K9" s="17">
        <v>0.29250330656797102</v>
      </c>
      <c r="L9" s="17">
        <v>0.38076367440035902</v>
      </c>
      <c r="M9" s="17"/>
      <c r="N9" s="17">
        <v>0.277696566305348</v>
      </c>
      <c r="O9" s="17">
        <v>0.32506966308208501</v>
      </c>
      <c r="P9" s="17">
        <v>0.26719210959650103</v>
      </c>
      <c r="Q9" s="17">
        <v>0.32267299406567201</v>
      </c>
      <c r="R9" s="17"/>
      <c r="S9" s="17">
        <v>0.28910477258407502</v>
      </c>
      <c r="T9" s="17">
        <v>0.33878324134055199</v>
      </c>
      <c r="U9" s="17">
        <v>0.310536270732716</v>
      </c>
      <c r="V9" s="17">
        <v>0.33359953836879402</v>
      </c>
      <c r="W9" s="17">
        <v>0.30483187714503601</v>
      </c>
      <c r="X9" s="17">
        <v>0.28744165778720598</v>
      </c>
      <c r="Y9" s="17">
        <v>0.29384062843591502</v>
      </c>
      <c r="Z9" s="17">
        <v>0.243186521690992</v>
      </c>
      <c r="AA9" s="17">
        <v>0.29757377308983302</v>
      </c>
      <c r="AB9" s="17">
        <v>0.25906761742398299</v>
      </c>
      <c r="AC9" s="17">
        <v>0.24875843129501399</v>
      </c>
      <c r="AD9" s="17">
        <v>0.32750788298213002</v>
      </c>
      <c r="AE9" s="17"/>
      <c r="AF9" s="17">
        <v>0.365677622297431</v>
      </c>
      <c r="AG9" s="17">
        <v>0.27599779603781699</v>
      </c>
      <c r="AH9" s="17">
        <v>0.318723414277372</v>
      </c>
      <c r="AI9" s="17">
        <v>0.234908263242563</v>
      </c>
      <c r="AJ9" s="17">
        <v>0.24964953499894599</v>
      </c>
      <c r="AK9" s="17"/>
      <c r="AL9" s="17">
        <v>0.35630406978748802</v>
      </c>
      <c r="AM9" s="17">
        <v>0.28769346458655398</v>
      </c>
      <c r="AN9" s="17">
        <v>0.27949615171750097</v>
      </c>
      <c r="AO9" s="17"/>
      <c r="AP9" s="17">
        <v>0.33407064486628202</v>
      </c>
      <c r="AQ9" s="17">
        <v>0.30136436568274799</v>
      </c>
      <c r="AR9" s="17">
        <v>0.26620208082749502</v>
      </c>
      <c r="AS9" s="17">
        <v>0.22725602096501099</v>
      </c>
      <c r="AT9" s="17">
        <v>0.406222785684349</v>
      </c>
      <c r="AU9" s="17"/>
      <c r="AV9" s="17">
        <v>0.152769603320837</v>
      </c>
      <c r="AW9" s="17">
        <v>0.29686151522896298</v>
      </c>
      <c r="AX9" s="17">
        <v>0.35363327284573898</v>
      </c>
      <c r="AY9" s="17">
        <v>0.24020985009594001</v>
      </c>
      <c r="AZ9" s="17">
        <v>0.34961796941339701</v>
      </c>
      <c r="BA9" s="17">
        <v>0.25096788088585897</v>
      </c>
      <c r="BB9" s="17">
        <v>0.32829339917633699</v>
      </c>
      <c r="BC9" s="17">
        <v>0.35515459441457098</v>
      </c>
      <c r="BD9" s="17">
        <v>0.234269596989125</v>
      </c>
      <c r="BE9" s="17">
        <v>0.37452411417633402</v>
      </c>
      <c r="BF9" s="17">
        <v>0.241499224446351</v>
      </c>
      <c r="BG9" s="17">
        <v>0.23296127920103701</v>
      </c>
      <c r="BH9" s="17">
        <v>0.29351470225993798</v>
      </c>
      <c r="BI9" s="17">
        <v>0.30050583091890198</v>
      </c>
      <c r="BJ9" s="17">
        <v>0.35401989251125499</v>
      </c>
      <c r="BK9" s="17">
        <v>0.33075860763103399</v>
      </c>
      <c r="BL9" s="17"/>
      <c r="BM9" s="17">
        <v>0.28811217728058303</v>
      </c>
      <c r="BN9" s="17">
        <v>0.295876114709136</v>
      </c>
      <c r="BO9" s="17">
        <v>0.29089662614471601</v>
      </c>
      <c r="BP9" s="17">
        <v>0.30982116739158699</v>
      </c>
      <c r="BQ9" s="17">
        <v>0.32238564327828101</v>
      </c>
      <c r="BR9" s="17">
        <v>0.28342958585706302</v>
      </c>
      <c r="BS9" s="17"/>
      <c r="BT9" s="17">
        <v>0.31976702133705198</v>
      </c>
      <c r="BU9" s="17">
        <v>0.27050852632783601</v>
      </c>
      <c r="BV9" s="17"/>
      <c r="BW9" s="17">
        <v>0.31386584120837902</v>
      </c>
      <c r="BX9" s="17">
        <v>0.31598963741896002</v>
      </c>
      <c r="BY9" s="17"/>
      <c r="BZ9" s="17">
        <v>0.302746169806618</v>
      </c>
      <c r="CA9" s="17">
        <v>0.256987776277594</v>
      </c>
      <c r="CB9" s="17">
        <v>0.40270944924436902</v>
      </c>
      <c r="CC9" s="17"/>
      <c r="CD9" s="17">
        <v>0.30489821520195198</v>
      </c>
      <c r="CE9" s="17">
        <v>0.29789087349906901</v>
      </c>
      <c r="CF9" s="17">
        <v>0.35977001535672598</v>
      </c>
      <c r="CG9" s="17"/>
      <c r="CH9" s="17">
        <v>0.28782231848949003</v>
      </c>
      <c r="CI9" s="17">
        <v>0.34519806820087301</v>
      </c>
      <c r="CJ9" s="17">
        <v>0.29814380926685202</v>
      </c>
      <c r="CK9" s="17"/>
      <c r="CL9" s="17">
        <v>0.29079583721658597</v>
      </c>
      <c r="CM9" s="17">
        <v>0.31364635022550102</v>
      </c>
      <c r="CN9" s="17"/>
      <c r="CO9" s="17">
        <v>0.39675038171188898</v>
      </c>
      <c r="CP9" s="17">
        <v>0.31063898437781001</v>
      </c>
      <c r="CQ9" s="17">
        <v>0.29032507749292802</v>
      </c>
      <c r="CR9" s="17">
        <v>0.2535283230391</v>
      </c>
    </row>
    <row r="10" spans="2:96" x14ac:dyDescent="0.25">
      <c r="B10" s="18" t="s">
        <v>341</v>
      </c>
      <c r="C10" s="17">
        <v>0.42962134211006597</v>
      </c>
      <c r="D10" s="17">
        <v>0.43685292346119797</v>
      </c>
      <c r="E10" s="17">
        <v>0.423792141696894</v>
      </c>
      <c r="F10" s="17"/>
      <c r="G10" s="17">
        <v>0.39501672952436001</v>
      </c>
      <c r="H10" s="17">
        <v>0.47966951981067901</v>
      </c>
      <c r="I10" s="17">
        <v>0.45557648332057699</v>
      </c>
      <c r="J10" s="17">
        <v>0.42800367489535002</v>
      </c>
      <c r="K10" s="17">
        <v>0.41477045596634798</v>
      </c>
      <c r="L10" s="17">
        <v>0.40196471585013899</v>
      </c>
      <c r="M10" s="17"/>
      <c r="N10" s="17">
        <v>0.464148436283223</v>
      </c>
      <c r="O10" s="17">
        <v>0.428439237598498</v>
      </c>
      <c r="P10" s="17">
        <v>0.43037864561198602</v>
      </c>
      <c r="Q10" s="17">
        <v>0.39136051003555999</v>
      </c>
      <c r="R10" s="17"/>
      <c r="S10" s="17">
        <v>0.44990362975058401</v>
      </c>
      <c r="T10" s="17">
        <v>0.379149136541994</v>
      </c>
      <c r="U10" s="17">
        <v>0.47509588796393898</v>
      </c>
      <c r="V10" s="17">
        <v>0.44165788242745402</v>
      </c>
      <c r="W10" s="17">
        <v>0.45177833378690002</v>
      </c>
      <c r="X10" s="17">
        <v>0.44138514840708498</v>
      </c>
      <c r="Y10" s="17">
        <v>0.45099026319913899</v>
      </c>
      <c r="Z10" s="17">
        <v>0.460898934091093</v>
      </c>
      <c r="AA10" s="17">
        <v>0.40002278709411399</v>
      </c>
      <c r="AB10" s="17">
        <v>0.40584349851159601</v>
      </c>
      <c r="AC10" s="17">
        <v>0.44300874895810199</v>
      </c>
      <c r="AD10" s="17">
        <v>0.36861377565992998</v>
      </c>
      <c r="AE10" s="17"/>
      <c r="AF10" s="17">
        <v>0.40709467751574502</v>
      </c>
      <c r="AG10" s="17">
        <v>0.44404460930908202</v>
      </c>
      <c r="AH10" s="17">
        <v>0.35216842687336702</v>
      </c>
      <c r="AI10" s="17">
        <v>0.57798211682311795</v>
      </c>
      <c r="AJ10" s="17">
        <v>0.49279691158981898</v>
      </c>
      <c r="AK10" s="17"/>
      <c r="AL10" s="17">
        <v>0.43599966734976098</v>
      </c>
      <c r="AM10" s="17">
        <v>0.43294525490679298</v>
      </c>
      <c r="AN10" s="17">
        <v>0.40741286544479599</v>
      </c>
      <c r="AO10" s="17"/>
      <c r="AP10" s="17">
        <v>0.42846434872278899</v>
      </c>
      <c r="AQ10" s="17">
        <v>0.42131258304574898</v>
      </c>
      <c r="AR10" s="17">
        <v>0.444803364579896</v>
      </c>
      <c r="AS10" s="17">
        <v>0.46633839187217502</v>
      </c>
      <c r="AT10" s="17">
        <v>0.47714415368947</v>
      </c>
      <c r="AU10" s="17"/>
      <c r="AV10" s="17">
        <v>0.29675421951939701</v>
      </c>
      <c r="AW10" s="17">
        <v>0.45387936244499699</v>
      </c>
      <c r="AX10" s="17">
        <v>0.379194859824804</v>
      </c>
      <c r="AY10" s="17">
        <v>0.44829571812907598</v>
      </c>
      <c r="AZ10" s="17">
        <v>0.33327779338373598</v>
      </c>
      <c r="BA10" s="17">
        <v>0.457917251858108</v>
      </c>
      <c r="BB10" s="17">
        <v>0.382009837053082</v>
      </c>
      <c r="BC10" s="17">
        <v>0.37830113918415897</v>
      </c>
      <c r="BD10" s="17">
        <v>0.54119476673573297</v>
      </c>
      <c r="BE10" s="17">
        <v>0.42473587100710503</v>
      </c>
      <c r="BF10" s="17">
        <v>0.50284151441186498</v>
      </c>
      <c r="BG10" s="17">
        <v>0.50532772295483896</v>
      </c>
      <c r="BH10" s="17">
        <v>0.50130878148675295</v>
      </c>
      <c r="BI10" s="17">
        <v>0.40709279467807902</v>
      </c>
      <c r="BJ10" s="17">
        <v>0.35220661154006599</v>
      </c>
      <c r="BK10" s="17">
        <v>0.41451690370685401</v>
      </c>
      <c r="BL10" s="17"/>
      <c r="BM10" s="17">
        <v>0.43366821736598399</v>
      </c>
      <c r="BN10" s="17">
        <v>0.44575019438424202</v>
      </c>
      <c r="BO10" s="17">
        <v>0.429873841311815</v>
      </c>
      <c r="BP10" s="17">
        <v>0.39624620482284301</v>
      </c>
      <c r="BQ10" s="17">
        <v>0.42233760282753302</v>
      </c>
      <c r="BR10" s="17">
        <v>0.459423475261448</v>
      </c>
      <c r="BS10" s="17"/>
      <c r="BT10" s="17">
        <v>0.41523779622054502</v>
      </c>
      <c r="BU10" s="17">
        <v>0.45062839927516601</v>
      </c>
      <c r="BV10" s="17"/>
      <c r="BW10" s="17">
        <v>0.43117707549918899</v>
      </c>
      <c r="BX10" s="17">
        <v>0.42549298208033098</v>
      </c>
      <c r="BY10" s="17"/>
      <c r="BZ10" s="17">
        <v>0.439820008211946</v>
      </c>
      <c r="CA10" s="17">
        <v>0.42636191705425402</v>
      </c>
      <c r="CB10" s="17">
        <v>0.253969805436699</v>
      </c>
      <c r="CC10" s="17"/>
      <c r="CD10" s="17">
        <v>0.443809823169039</v>
      </c>
      <c r="CE10" s="17">
        <v>0.35554179038962003</v>
      </c>
      <c r="CF10" s="17">
        <v>0.402199126464027</v>
      </c>
      <c r="CG10" s="17"/>
      <c r="CH10" s="17">
        <v>0.45064425885189002</v>
      </c>
      <c r="CI10" s="17">
        <v>0.33765064431498398</v>
      </c>
      <c r="CJ10" s="17">
        <v>0.45539380929357698</v>
      </c>
      <c r="CK10" s="17"/>
      <c r="CL10" s="17">
        <v>0.44122365691669901</v>
      </c>
      <c r="CM10" s="17">
        <v>0.41877736169754898</v>
      </c>
      <c r="CN10" s="17"/>
      <c r="CO10" s="17">
        <v>0.40615216503630203</v>
      </c>
      <c r="CP10" s="17">
        <v>0.42371841072791</v>
      </c>
      <c r="CQ10" s="17">
        <v>0.42506106722057402</v>
      </c>
      <c r="CR10" s="17">
        <v>0.45830348617599997</v>
      </c>
    </row>
    <row r="11" spans="2:96" ht="30" x14ac:dyDescent="0.25">
      <c r="B11" s="18" t="s">
        <v>342</v>
      </c>
      <c r="C11" s="17">
        <v>0.189659680127994</v>
      </c>
      <c r="D11" s="17">
        <v>0.210587705743773</v>
      </c>
      <c r="E11" s="17">
        <v>0.16798430128115399</v>
      </c>
      <c r="F11" s="17"/>
      <c r="G11" s="17">
        <v>0.217806056335903</v>
      </c>
      <c r="H11" s="17">
        <v>0.20306546941074399</v>
      </c>
      <c r="I11" s="17">
        <v>0.18260412951250901</v>
      </c>
      <c r="J11" s="17">
        <v>0.16794584538479601</v>
      </c>
      <c r="K11" s="17">
        <v>0.204936254150239</v>
      </c>
      <c r="L11" s="17">
        <v>0.17312560773410199</v>
      </c>
      <c r="M11" s="17"/>
      <c r="N11" s="17">
        <v>0.175929983415056</v>
      </c>
      <c r="O11" s="17">
        <v>0.178263358985393</v>
      </c>
      <c r="P11" s="17">
        <v>0.20361391612159199</v>
      </c>
      <c r="Q11" s="17">
        <v>0.20149208971347801</v>
      </c>
      <c r="R11" s="17"/>
      <c r="S11" s="17">
        <v>0.204653370803179</v>
      </c>
      <c r="T11" s="17">
        <v>0.18871434768731399</v>
      </c>
      <c r="U11" s="17">
        <v>0.156983549951073</v>
      </c>
      <c r="V11" s="17">
        <v>0.157978655810387</v>
      </c>
      <c r="W11" s="17">
        <v>0.18757657594934299</v>
      </c>
      <c r="X11" s="17">
        <v>0.15979564617257899</v>
      </c>
      <c r="Y11" s="17">
        <v>0.18124015722325801</v>
      </c>
      <c r="Z11" s="17">
        <v>0.21746406770986099</v>
      </c>
      <c r="AA11" s="17">
        <v>0.19974480663729399</v>
      </c>
      <c r="AB11" s="17">
        <v>0.23889963129574701</v>
      </c>
      <c r="AC11" s="17">
        <v>0.18280175119189701</v>
      </c>
      <c r="AD11" s="17">
        <v>0.212973872493287</v>
      </c>
      <c r="AE11" s="17"/>
      <c r="AF11" s="17">
        <v>0.155787706176924</v>
      </c>
      <c r="AG11" s="17">
        <v>0.20928061304965401</v>
      </c>
      <c r="AH11" s="17">
        <v>0.17793907100733999</v>
      </c>
      <c r="AI11" s="17">
        <v>0.15063941844874701</v>
      </c>
      <c r="AJ11" s="17">
        <v>0.19443695150677601</v>
      </c>
      <c r="AK11" s="17"/>
      <c r="AL11" s="17">
        <v>0.14785150718953</v>
      </c>
      <c r="AM11" s="17">
        <v>0.19432584961007199</v>
      </c>
      <c r="AN11" s="17">
        <v>0.19012228333769901</v>
      </c>
      <c r="AO11" s="17"/>
      <c r="AP11" s="17">
        <v>0.16052677567540299</v>
      </c>
      <c r="AQ11" s="17">
        <v>0.162052434505392</v>
      </c>
      <c r="AR11" s="17">
        <v>0.21929047139618699</v>
      </c>
      <c r="AS11" s="17">
        <v>0.216168781131652</v>
      </c>
      <c r="AT11" s="17">
        <v>3.28778178633512E-2</v>
      </c>
      <c r="AU11" s="17"/>
      <c r="AV11" s="17">
        <v>0.37330186845536401</v>
      </c>
      <c r="AW11" s="17">
        <v>0.17906390366882699</v>
      </c>
      <c r="AX11" s="17">
        <v>0.19462197214573401</v>
      </c>
      <c r="AY11" s="17">
        <v>0.183622140362004</v>
      </c>
      <c r="AZ11" s="17">
        <v>0.22515008816739401</v>
      </c>
      <c r="BA11" s="17">
        <v>0.192112643242426</v>
      </c>
      <c r="BB11" s="17">
        <v>0.175152041989248</v>
      </c>
      <c r="BC11" s="17">
        <v>0.18878266134537999</v>
      </c>
      <c r="BD11" s="17">
        <v>0.192234507008124</v>
      </c>
      <c r="BE11" s="17">
        <v>0.163353429564109</v>
      </c>
      <c r="BF11" s="17">
        <v>0.17321233358240401</v>
      </c>
      <c r="BG11" s="17">
        <v>0.150219300644402</v>
      </c>
      <c r="BH11" s="17">
        <v>0.15295706377683699</v>
      </c>
      <c r="BI11" s="17">
        <v>0.23733842828764301</v>
      </c>
      <c r="BJ11" s="17">
        <v>0.21244758811087899</v>
      </c>
      <c r="BK11" s="17">
        <v>0.178453907157305</v>
      </c>
      <c r="BL11" s="17"/>
      <c r="BM11" s="17">
        <v>0.21077682648479801</v>
      </c>
      <c r="BN11" s="17">
        <v>0.18418250577214401</v>
      </c>
      <c r="BO11" s="17">
        <v>0.17436572407534701</v>
      </c>
      <c r="BP11" s="17">
        <v>0.198774858270307</v>
      </c>
      <c r="BQ11" s="17">
        <v>0.158417862776776</v>
      </c>
      <c r="BR11" s="17">
        <v>0.19677333915864501</v>
      </c>
      <c r="BS11" s="17"/>
      <c r="BT11" s="17">
        <v>0.18756586214606999</v>
      </c>
      <c r="BU11" s="17">
        <v>0.18730542323553701</v>
      </c>
      <c r="BV11" s="17"/>
      <c r="BW11" s="17">
        <v>0.184834737866059</v>
      </c>
      <c r="BX11" s="17">
        <v>0.167553148698003</v>
      </c>
      <c r="BY11" s="17"/>
      <c r="BZ11" s="17">
        <v>0.17380529409453299</v>
      </c>
      <c r="CA11" s="17">
        <v>0.237849043411796</v>
      </c>
      <c r="CB11" s="17">
        <v>0.248787103228683</v>
      </c>
      <c r="CC11" s="17"/>
      <c r="CD11" s="17">
        <v>0.17916733061003801</v>
      </c>
      <c r="CE11" s="17">
        <v>0.21116645344614901</v>
      </c>
      <c r="CF11" s="17">
        <v>0.123654099393219</v>
      </c>
      <c r="CG11" s="17"/>
      <c r="CH11" s="17">
        <v>0.18634241100132401</v>
      </c>
      <c r="CI11" s="17">
        <v>0.183859102870123</v>
      </c>
      <c r="CJ11" s="17">
        <v>0.18107379077807501</v>
      </c>
      <c r="CK11" s="17"/>
      <c r="CL11" s="17">
        <v>0.18630177368331799</v>
      </c>
      <c r="CM11" s="17">
        <v>0.186467401817448</v>
      </c>
      <c r="CN11" s="17"/>
      <c r="CO11" s="17">
        <v>0.14499234690823801</v>
      </c>
      <c r="CP11" s="17">
        <v>0.195485093400739</v>
      </c>
      <c r="CQ11" s="17">
        <v>0.206034016910559</v>
      </c>
      <c r="CR11" s="17">
        <v>0.163051359753628</v>
      </c>
    </row>
    <row r="12" spans="2:96" x14ac:dyDescent="0.25">
      <c r="B12" s="18" t="s">
        <v>343</v>
      </c>
      <c r="C12" s="17">
        <v>5.2878246340873902E-2</v>
      </c>
      <c r="D12" s="17">
        <v>5.8052767729318999E-2</v>
      </c>
      <c r="E12" s="17">
        <v>4.8096727791872601E-2</v>
      </c>
      <c r="F12" s="17"/>
      <c r="G12" s="17">
        <v>9.6959024536432098E-2</v>
      </c>
      <c r="H12" s="17">
        <v>5.0102797968308001E-2</v>
      </c>
      <c r="I12" s="17">
        <v>5.7995518681285101E-2</v>
      </c>
      <c r="J12" s="17">
        <v>5.2854434684817798E-2</v>
      </c>
      <c r="K12" s="17">
        <v>5.0574793294567898E-2</v>
      </c>
      <c r="L12" s="17">
        <v>2.3183478295990899E-2</v>
      </c>
      <c r="M12" s="17"/>
      <c r="N12" s="17">
        <v>5.3190938352706302E-2</v>
      </c>
      <c r="O12" s="17">
        <v>5.0411015633638097E-2</v>
      </c>
      <c r="P12" s="17">
        <v>5.9900180713527797E-2</v>
      </c>
      <c r="Q12" s="17">
        <v>4.9519088211390401E-2</v>
      </c>
      <c r="R12" s="17"/>
      <c r="S12" s="17">
        <v>4.0865257938838599E-2</v>
      </c>
      <c r="T12" s="17">
        <v>5.8821218073042698E-2</v>
      </c>
      <c r="U12" s="17">
        <v>3.4022736198217003E-2</v>
      </c>
      <c r="V12" s="17">
        <v>3.3738634399584903E-2</v>
      </c>
      <c r="W12" s="17">
        <v>4.1299348971254E-2</v>
      </c>
      <c r="X12" s="17">
        <v>6.7456607355533396E-2</v>
      </c>
      <c r="Y12" s="17">
        <v>5.5483715945378299E-2</v>
      </c>
      <c r="Z12" s="17">
        <v>6.6763022248206405E-2</v>
      </c>
      <c r="AA12" s="17">
        <v>7.2530352524948993E-2</v>
      </c>
      <c r="AB12" s="17">
        <v>6.18105523830976E-2</v>
      </c>
      <c r="AC12" s="17">
        <v>6.4123285130958996E-2</v>
      </c>
      <c r="AD12" s="17">
        <v>3.0994136940496901E-2</v>
      </c>
      <c r="AE12" s="17"/>
      <c r="AF12" s="17">
        <v>4.0948202816638003E-2</v>
      </c>
      <c r="AG12" s="17">
        <v>4.9401699958400401E-2</v>
      </c>
      <c r="AH12" s="17">
        <v>0.107171325691366</v>
      </c>
      <c r="AI12" s="17">
        <v>0</v>
      </c>
      <c r="AJ12" s="17">
        <v>4.0027751723810102E-2</v>
      </c>
      <c r="AK12" s="17"/>
      <c r="AL12" s="17">
        <v>3.8455617500268303E-2</v>
      </c>
      <c r="AM12" s="17">
        <v>6.0386744883525301E-2</v>
      </c>
      <c r="AN12" s="17">
        <v>8.2306350462439004E-2</v>
      </c>
      <c r="AO12" s="17"/>
      <c r="AP12" s="17">
        <v>4.3207397576960398E-2</v>
      </c>
      <c r="AQ12" s="17">
        <v>8.5704491558357299E-2</v>
      </c>
      <c r="AR12" s="17">
        <v>4.3006357673482098E-2</v>
      </c>
      <c r="AS12" s="17">
        <v>6.6098526418336703E-2</v>
      </c>
      <c r="AT12" s="17">
        <v>8.3755242762830501E-2</v>
      </c>
      <c r="AU12" s="17"/>
      <c r="AV12" s="17">
        <v>0</v>
      </c>
      <c r="AW12" s="17">
        <v>0</v>
      </c>
      <c r="AX12" s="17">
        <v>5.1143981097984299E-2</v>
      </c>
      <c r="AY12" s="17">
        <v>7.6628720434980896E-2</v>
      </c>
      <c r="AZ12" s="17">
        <v>6.69383152852005E-2</v>
      </c>
      <c r="BA12" s="17">
        <v>5.6113627693273202E-2</v>
      </c>
      <c r="BB12" s="17">
        <v>8.0307067727631298E-2</v>
      </c>
      <c r="BC12" s="17">
        <v>5.2227743410124899E-2</v>
      </c>
      <c r="BD12" s="17">
        <v>1.90361270247889E-2</v>
      </c>
      <c r="BE12" s="17">
        <v>2.8703554948456299E-2</v>
      </c>
      <c r="BF12" s="17">
        <v>5.9665594856794103E-2</v>
      </c>
      <c r="BG12" s="17">
        <v>9.1683580638365694E-2</v>
      </c>
      <c r="BH12" s="17">
        <v>5.2219452476472902E-2</v>
      </c>
      <c r="BI12" s="17">
        <v>0</v>
      </c>
      <c r="BJ12" s="17">
        <v>8.1325907837799194E-2</v>
      </c>
      <c r="BK12" s="17">
        <v>3.7322394393291602E-2</v>
      </c>
      <c r="BL12" s="17"/>
      <c r="BM12" s="17">
        <v>4.5522127755013797E-2</v>
      </c>
      <c r="BN12" s="17">
        <v>4.73963239317211E-2</v>
      </c>
      <c r="BO12" s="17">
        <v>6.4977977474576995E-2</v>
      </c>
      <c r="BP12" s="17">
        <v>5.9810668074775503E-2</v>
      </c>
      <c r="BQ12" s="17">
        <v>6.7682318168984706E-2</v>
      </c>
      <c r="BR12" s="17">
        <v>2.9196144135628301E-2</v>
      </c>
      <c r="BS12" s="17"/>
      <c r="BT12" s="17">
        <v>5.7896030489678403E-2</v>
      </c>
      <c r="BU12" s="17">
        <v>4.5552178788887697E-2</v>
      </c>
      <c r="BV12" s="17"/>
      <c r="BW12" s="17">
        <v>5.2017029691779598E-2</v>
      </c>
      <c r="BX12" s="17">
        <v>6.4284479044750195E-2</v>
      </c>
      <c r="BY12" s="17"/>
      <c r="BZ12" s="17">
        <v>5.6804524787513001E-2</v>
      </c>
      <c r="CA12" s="17">
        <v>2.8797536230047799E-2</v>
      </c>
      <c r="CB12" s="17">
        <v>7.0083930497851804E-2</v>
      </c>
      <c r="CC12" s="17"/>
      <c r="CD12" s="17">
        <v>5.07056848074302E-2</v>
      </c>
      <c r="CE12" s="17">
        <v>9.26467847359118E-2</v>
      </c>
      <c r="CF12" s="17">
        <v>6.7728959385785298E-2</v>
      </c>
      <c r="CG12" s="17"/>
      <c r="CH12" s="17">
        <v>5.0444978818654798E-2</v>
      </c>
      <c r="CI12" s="17">
        <v>7.5233053015205095E-2</v>
      </c>
      <c r="CJ12" s="17">
        <v>3.1966246815684503E-2</v>
      </c>
      <c r="CK12" s="17"/>
      <c r="CL12" s="17">
        <v>5.6350538965332903E-2</v>
      </c>
      <c r="CM12" s="17">
        <v>4.7989513721843201E-2</v>
      </c>
      <c r="CN12" s="17"/>
      <c r="CO12" s="17">
        <v>3.1636237091719602E-2</v>
      </c>
      <c r="CP12" s="17">
        <v>4.4494382826341702E-2</v>
      </c>
      <c r="CQ12" s="17">
        <v>5.3823304172995301E-2</v>
      </c>
      <c r="CR12" s="17">
        <v>7.48122846542221E-2</v>
      </c>
    </row>
    <row r="13" spans="2:96" x14ac:dyDescent="0.25">
      <c r="B13" s="18" t="s">
        <v>344</v>
      </c>
      <c r="C13" s="17">
        <v>1.44928025771866E-2</v>
      </c>
      <c r="D13" s="17">
        <v>2.0022701460000899E-2</v>
      </c>
      <c r="E13" s="17">
        <v>9.15649356659776E-3</v>
      </c>
      <c r="F13" s="17"/>
      <c r="G13" s="17">
        <v>9.2793778495445598E-3</v>
      </c>
      <c r="H13" s="17">
        <v>5.2198104075146497E-3</v>
      </c>
      <c r="I13" s="17">
        <v>2.18070857696726E-2</v>
      </c>
      <c r="J13" s="17">
        <v>2.0142001279443999E-2</v>
      </c>
      <c r="K13" s="17">
        <v>1.6557717396020601E-2</v>
      </c>
      <c r="L13" s="17">
        <v>1.3596327979672E-2</v>
      </c>
      <c r="M13" s="17"/>
      <c r="N13" s="17">
        <v>2.5556311123794299E-2</v>
      </c>
      <c r="O13" s="17">
        <v>8.1174263444282798E-3</v>
      </c>
      <c r="P13" s="17">
        <v>1.58539492045041E-2</v>
      </c>
      <c r="Q13" s="17">
        <v>8.1491102921932793E-3</v>
      </c>
      <c r="R13" s="17"/>
      <c r="S13" s="17">
        <v>8.1355633257044601E-3</v>
      </c>
      <c r="T13" s="17">
        <v>1.47218776466437E-2</v>
      </c>
      <c r="U13" s="17">
        <v>5.42524637710632E-3</v>
      </c>
      <c r="V13" s="17">
        <v>2.1560551123297699E-2</v>
      </c>
      <c r="W13" s="17">
        <v>7.0784936996134704E-3</v>
      </c>
      <c r="X13" s="17">
        <v>7.0229014979861001E-3</v>
      </c>
      <c r="Y13" s="17">
        <v>1.22510904740819E-2</v>
      </c>
      <c r="Z13" s="17">
        <v>1.1687454259847199E-2</v>
      </c>
      <c r="AA13" s="17">
        <v>2.5541226535848401E-2</v>
      </c>
      <c r="AB13" s="17">
        <v>1.63463262871552E-2</v>
      </c>
      <c r="AC13" s="17">
        <v>3.3607926145574403E-2</v>
      </c>
      <c r="AD13" s="17">
        <v>1.7480279002763499E-2</v>
      </c>
      <c r="AE13" s="17"/>
      <c r="AF13" s="17">
        <v>1.31816303869164E-2</v>
      </c>
      <c r="AG13" s="17">
        <v>1.41285689078066E-2</v>
      </c>
      <c r="AH13" s="17">
        <v>4.3997762150554801E-2</v>
      </c>
      <c r="AI13" s="17">
        <v>3.6470201485572298E-2</v>
      </c>
      <c r="AJ13" s="17">
        <v>4.0499435269570703E-3</v>
      </c>
      <c r="AK13" s="17"/>
      <c r="AL13" s="17">
        <v>9.2256028382420099E-3</v>
      </c>
      <c r="AM13" s="17">
        <v>1.8329965135308299E-2</v>
      </c>
      <c r="AN13" s="17">
        <v>3.4037587521396101E-2</v>
      </c>
      <c r="AO13" s="17"/>
      <c r="AP13" s="17">
        <v>1.09136526808145E-2</v>
      </c>
      <c r="AQ13" s="17">
        <v>1.72124192836908E-2</v>
      </c>
      <c r="AR13" s="17">
        <v>1.7428421748955099E-2</v>
      </c>
      <c r="AS13" s="17">
        <v>1.9656256869316598E-2</v>
      </c>
      <c r="AT13" s="17">
        <v>0</v>
      </c>
      <c r="AU13" s="17"/>
      <c r="AV13" s="17">
        <v>0</v>
      </c>
      <c r="AW13" s="17">
        <v>2.3840792740031098E-2</v>
      </c>
      <c r="AX13" s="17">
        <v>6.5173177259760301E-3</v>
      </c>
      <c r="AY13" s="17">
        <v>1.9257943204745501E-2</v>
      </c>
      <c r="AZ13" s="17">
        <v>6.2178975459436896E-3</v>
      </c>
      <c r="BA13" s="17">
        <v>2.3202699531125501E-2</v>
      </c>
      <c r="BB13" s="17">
        <v>1.8274756245110001E-2</v>
      </c>
      <c r="BC13" s="17">
        <v>1.91096526665708E-2</v>
      </c>
      <c r="BD13" s="17">
        <v>0</v>
      </c>
      <c r="BE13" s="17">
        <v>8.6830303039956806E-3</v>
      </c>
      <c r="BF13" s="17">
        <v>2.2781332702585502E-2</v>
      </c>
      <c r="BG13" s="17">
        <v>1.98081165613559E-2</v>
      </c>
      <c r="BH13" s="17">
        <v>0</v>
      </c>
      <c r="BI13" s="17">
        <v>3.6473486337251698E-2</v>
      </c>
      <c r="BJ13" s="17">
        <v>0</v>
      </c>
      <c r="BK13" s="17">
        <v>2.5887526592556599E-2</v>
      </c>
      <c r="BL13" s="17"/>
      <c r="BM13" s="17">
        <v>8.7662501911249507E-3</v>
      </c>
      <c r="BN13" s="17">
        <v>1.18287604800949E-2</v>
      </c>
      <c r="BO13" s="17">
        <v>2.6691995989673201E-2</v>
      </c>
      <c r="BP13" s="17">
        <v>1.78607996373676E-2</v>
      </c>
      <c r="BQ13" s="17">
        <v>1.4709452563173801E-2</v>
      </c>
      <c r="BR13" s="17">
        <v>8.3640677090688394E-3</v>
      </c>
      <c r="BS13" s="17"/>
      <c r="BT13" s="17">
        <v>1.10398213165975E-2</v>
      </c>
      <c r="BU13" s="17">
        <v>2.01962669545377E-2</v>
      </c>
      <c r="BV13" s="17"/>
      <c r="BW13" s="17">
        <v>1.0830608836491701E-2</v>
      </c>
      <c r="BX13" s="17">
        <v>2.0566895073514401E-2</v>
      </c>
      <c r="BY13" s="17"/>
      <c r="BZ13" s="17">
        <v>1.5227952727316399E-2</v>
      </c>
      <c r="CA13" s="17">
        <v>1.6354829435880701E-2</v>
      </c>
      <c r="CB13" s="17">
        <v>0</v>
      </c>
      <c r="CC13" s="17"/>
      <c r="CD13" s="17">
        <v>1.3393231320239099E-2</v>
      </c>
      <c r="CE13" s="17">
        <v>1.1123610006242299E-2</v>
      </c>
      <c r="CF13" s="17">
        <v>2.7496641570951399E-2</v>
      </c>
      <c r="CG13" s="17"/>
      <c r="CH13" s="17">
        <v>1.4813777002042601E-2</v>
      </c>
      <c r="CI13" s="17">
        <v>1.4136037145710699E-2</v>
      </c>
      <c r="CJ13" s="17">
        <v>1.8848472070400898E-2</v>
      </c>
      <c r="CK13" s="17"/>
      <c r="CL13" s="17">
        <v>2.01035987030295E-2</v>
      </c>
      <c r="CM13" s="17">
        <v>9.4794977271980708E-3</v>
      </c>
      <c r="CN13" s="17"/>
      <c r="CO13" s="17">
        <v>2.0468869251852401E-2</v>
      </c>
      <c r="CP13" s="17">
        <v>1.40060509916227E-2</v>
      </c>
      <c r="CQ13" s="17">
        <v>1.03431571920162E-2</v>
      </c>
      <c r="CR13" s="17">
        <v>2.1292825729682399E-2</v>
      </c>
    </row>
    <row r="14" spans="2:96" x14ac:dyDescent="0.25">
      <c r="B14" s="18" t="s">
        <v>152</v>
      </c>
      <c r="C14" s="17">
        <v>1.5194946434187199E-2</v>
      </c>
      <c r="D14" s="17">
        <v>6.2488712122736999E-3</v>
      </c>
      <c r="E14" s="17">
        <v>2.2949089114911898E-2</v>
      </c>
      <c r="F14" s="17"/>
      <c r="G14" s="17">
        <v>1.16956247833648E-2</v>
      </c>
      <c r="H14" s="17">
        <v>1.5674878551111299E-2</v>
      </c>
      <c r="I14" s="17">
        <v>1.3521514652695899E-2</v>
      </c>
      <c r="J14" s="17">
        <v>2.4331992134104301E-2</v>
      </c>
      <c r="K14" s="17">
        <v>2.0657472624853901E-2</v>
      </c>
      <c r="L14" s="17">
        <v>7.3661957397371603E-3</v>
      </c>
      <c r="M14" s="17"/>
      <c r="N14" s="17">
        <v>3.47776451987234E-3</v>
      </c>
      <c r="O14" s="17">
        <v>9.6992983559573195E-3</v>
      </c>
      <c r="P14" s="17">
        <v>2.3061198751889101E-2</v>
      </c>
      <c r="Q14" s="17">
        <v>2.6806207681706402E-2</v>
      </c>
      <c r="R14" s="17"/>
      <c r="S14" s="17">
        <v>7.3374055976191703E-3</v>
      </c>
      <c r="T14" s="17">
        <v>1.9810178710453898E-2</v>
      </c>
      <c r="U14" s="17">
        <v>1.7936308776948798E-2</v>
      </c>
      <c r="V14" s="17">
        <v>1.1464737870482401E-2</v>
      </c>
      <c r="W14" s="17">
        <v>7.4353704478528999E-3</v>
      </c>
      <c r="X14" s="17">
        <v>3.6898038779610003E-2</v>
      </c>
      <c r="Y14" s="17">
        <v>6.1941447222277303E-3</v>
      </c>
      <c r="Z14" s="17">
        <v>0</v>
      </c>
      <c r="AA14" s="17">
        <v>4.58705411796271E-3</v>
      </c>
      <c r="AB14" s="17">
        <v>1.80323740984209E-2</v>
      </c>
      <c r="AC14" s="17">
        <v>2.76998572784538E-2</v>
      </c>
      <c r="AD14" s="17">
        <v>4.2430052921392299E-2</v>
      </c>
      <c r="AE14" s="17"/>
      <c r="AF14" s="17">
        <v>1.7310160806346401E-2</v>
      </c>
      <c r="AG14" s="17">
        <v>7.1467127372396803E-3</v>
      </c>
      <c r="AH14" s="17">
        <v>0</v>
      </c>
      <c r="AI14" s="17">
        <v>0</v>
      </c>
      <c r="AJ14" s="17">
        <v>1.90389066536924E-2</v>
      </c>
      <c r="AK14" s="17"/>
      <c r="AL14" s="17">
        <v>1.21635353347107E-2</v>
      </c>
      <c r="AM14" s="17">
        <v>6.3187208777479697E-3</v>
      </c>
      <c r="AN14" s="17">
        <v>6.6247615161689798E-3</v>
      </c>
      <c r="AO14" s="17"/>
      <c r="AP14" s="17">
        <v>2.2817180477751799E-2</v>
      </c>
      <c r="AQ14" s="17">
        <v>1.23537059240622E-2</v>
      </c>
      <c r="AR14" s="17">
        <v>9.26930377398473E-3</v>
      </c>
      <c r="AS14" s="17">
        <v>4.4820227435085997E-3</v>
      </c>
      <c r="AT14" s="17">
        <v>0</v>
      </c>
      <c r="AU14" s="17"/>
      <c r="AV14" s="17">
        <v>0.17717430870440201</v>
      </c>
      <c r="AW14" s="17">
        <v>4.6354425917181898E-2</v>
      </c>
      <c r="AX14" s="17">
        <v>1.48885963597628E-2</v>
      </c>
      <c r="AY14" s="17">
        <v>3.1985627773252902E-2</v>
      </c>
      <c r="AZ14" s="17">
        <v>1.8797936204328999E-2</v>
      </c>
      <c r="BA14" s="17">
        <v>1.96858967892082E-2</v>
      </c>
      <c r="BB14" s="17">
        <v>1.5962897808591101E-2</v>
      </c>
      <c r="BC14" s="17">
        <v>6.4242089791945196E-3</v>
      </c>
      <c r="BD14" s="17">
        <v>1.3265002242229E-2</v>
      </c>
      <c r="BE14" s="17">
        <v>0</v>
      </c>
      <c r="BF14" s="17">
        <v>0</v>
      </c>
      <c r="BG14" s="17">
        <v>0</v>
      </c>
      <c r="BH14" s="17">
        <v>0</v>
      </c>
      <c r="BI14" s="17">
        <v>1.85894597781237E-2</v>
      </c>
      <c r="BJ14" s="17">
        <v>0</v>
      </c>
      <c r="BK14" s="17">
        <v>1.30606605189589E-2</v>
      </c>
      <c r="BL14" s="17"/>
      <c r="BM14" s="17">
        <v>1.3154400922495601E-2</v>
      </c>
      <c r="BN14" s="17">
        <v>1.4966100722661401E-2</v>
      </c>
      <c r="BO14" s="17">
        <v>1.31938350038721E-2</v>
      </c>
      <c r="BP14" s="17">
        <v>1.74863018031199E-2</v>
      </c>
      <c r="BQ14" s="17">
        <v>1.4467120385252E-2</v>
      </c>
      <c r="BR14" s="17">
        <v>2.28133878781463E-2</v>
      </c>
      <c r="BS14" s="17"/>
      <c r="BT14" s="17">
        <v>8.4934684900564595E-3</v>
      </c>
      <c r="BU14" s="17">
        <v>2.5809205418035702E-2</v>
      </c>
      <c r="BV14" s="17"/>
      <c r="BW14" s="17">
        <v>7.2747068981022104E-3</v>
      </c>
      <c r="BX14" s="17">
        <v>6.1128576844418298E-3</v>
      </c>
      <c r="BY14" s="17"/>
      <c r="BZ14" s="17">
        <v>1.1596050372073299E-2</v>
      </c>
      <c r="CA14" s="17">
        <v>3.3648897590427197E-2</v>
      </c>
      <c r="CB14" s="17">
        <v>2.4449711592396801E-2</v>
      </c>
      <c r="CC14" s="17"/>
      <c r="CD14" s="17">
        <v>8.0257148913004898E-3</v>
      </c>
      <c r="CE14" s="17">
        <v>3.1630487923008203E-2</v>
      </c>
      <c r="CF14" s="17">
        <v>1.9151157829290999E-2</v>
      </c>
      <c r="CG14" s="17"/>
      <c r="CH14" s="17">
        <v>9.93225583659859E-3</v>
      </c>
      <c r="CI14" s="17">
        <v>4.3923094453104099E-2</v>
      </c>
      <c r="CJ14" s="17">
        <v>1.45738717754108E-2</v>
      </c>
      <c r="CK14" s="17"/>
      <c r="CL14" s="17">
        <v>5.22459451503475E-3</v>
      </c>
      <c r="CM14" s="17">
        <v>2.3639874810461502E-2</v>
      </c>
      <c r="CN14" s="17"/>
      <c r="CO14" s="17">
        <v>0</v>
      </c>
      <c r="CP14" s="17">
        <v>1.16570776755766E-2</v>
      </c>
      <c r="CQ14" s="17">
        <v>1.4413377010926501E-2</v>
      </c>
      <c r="CR14" s="17">
        <v>2.90117206473673E-2</v>
      </c>
    </row>
    <row r="15" spans="2:96" x14ac:dyDescent="0.25">
      <c r="B15" s="18" t="s">
        <v>345</v>
      </c>
      <c r="C15" s="20">
        <v>0.72777432451975899</v>
      </c>
      <c r="D15" s="20">
        <v>0.70508795385463297</v>
      </c>
      <c r="E15" s="20">
        <v>0.75181338824546295</v>
      </c>
      <c r="F15" s="20"/>
      <c r="G15" s="20">
        <v>0.66425991649475602</v>
      </c>
      <c r="H15" s="20">
        <v>0.72593704366232203</v>
      </c>
      <c r="I15" s="20">
        <v>0.72407175138383795</v>
      </c>
      <c r="J15" s="20">
        <v>0.73472572651683798</v>
      </c>
      <c r="K15" s="20">
        <v>0.70727376253431895</v>
      </c>
      <c r="L15" s="20">
        <v>0.78272839025049801</v>
      </c>
      <c r="M15" s="20"/>
      <c r="N15" s="20">
        <v>0.741845002588571</v>
      </c>
      <c r="O15" s="20">
        <v>0.75350890068058296</v>
      </c>
      <c r="P15" s="20">
        <v>0.69757075520848699</v>
      </c>
      <c r="Q15" s="20">
        <v>0.71403350410123201</v>
      </c>
      <c r="R15" s="20"/>
      <c r="S15" s="20">
        <v>0.73900840233465903</v>
      </c>
      <c r="T15" s="20">
        <v>0.71793237788254605</v>
      </c>
      <c r="U15" s="20">
        <v>0.78563215869665504</v>
      </c>
      <c r="V15" s="20">
        <v>0.77525742079624804</v>
      </c>
      <c r="W15" s="20">
        <v>0.75661021093193603</v>
      </c>
      <c r="X15" s="20">
        <v>0.72882680619429197</v>
      </c>
      <c r="Y15" s="20">
        <v>0.744830891635054</v>
      </c>
      <c r="Z15" s="20">
        <v>0.70408545578208503</v>
      </c>
      <c r="AA15" s="20">
        <v>0.697596560183946</v>
      </c>
      <c r="AB15" s="20">
        <v>0.66491111593558005</v>
      </c>
      <c r="AC15" s="20">
        <v>0.69176718025311601</v>
      </c>
      <c r="AD15" s="20">
        <v>0.69612165864205999</v>
      </c>
      <c r="AE15" s="20"/>
      <c r="AF15" s="20">
        <v>0.77277229981317497</v>
      </c>
      <c r="AG15" s="20">
        <v>0.72004240534689901</v>
      </c>
      <c r="AH15" s="20">
        <v>0.67089184115073897</v>
      </c>
      <c r="AI15" s="20">
        <v>0.81289038006568104</v>
      </c>
      <c r="AJ15" s="20">
        <v>0.74244644658876502</v>
      </c>
      <c r="AK15" s="20"/>
      <c r="AL15" s="20">
        <v>0.792303737137249</v>
      </c>
      <c r="AM15" s="20">
        <v>0.72063871949334601</v>
      </c>
      <c r="AN15" s="20">
        <v>0.68690901716229702</v>
      </c>
      <c r="AO15" s="20"/>
      <c r="AP15" s="20">
        <v>0.76253499358907095</v>
      </c>
      <c r="AQ15" s="20">
        <v>0.72267694872849797</v>
      </c>
      <c r="AR15" s="20">
        <v>0.71100544540739097</v>
      </c>
      <c r="AS15" s="20">
        <v>0.69359441283718604</v>
      </c>
      <c r="AT15" s="20">
        <v>0.88336693937381805</v>
      </c>
      <c r="AU15" s="20"/>
      <c r="AV15" s="20">
        <v>0.44952382284023401</v>
      </c>
      <c r="AW15" s="20">
        <v>0.75074087767396003</v>
      </c>
      <c r="AX15" s="20">
        <v>0.73282813267054303</v>
      </c>
      <c r="AY15" s="20">
        <v>0.68850556822501596</v>
      </c>
      <c r="AZ15" s="20">
        <v>0.68289576279713204</v>
      </c>
      <c r="BA15" s="20">
        <v>0.70888513274396703</v>
      </c>
      <c r="BB15" s="20">
        <v>0.71030323622942004</v>
      </c>
      <c r="BC15" s="20">
        <v>0.73345573359872995</v>
      </c>
      <c r="BD15" s="20">
        <v>0.77546436372485805</v>
      </c>
      <c r="BE15" s="20">
        <v>0.79925998518343899</v>
      </c>
      <c r="BF15" s="20">
        <v>0.74434073885821594</v>
      </c>
      <c r="BG15" s="20">
        <v>0.73828900215587601</v>
      </c>
      <c r="BH15" s="20">
        <v>0.79482348374668998</v>
      </c>
      <c r="BI15" s="20">
        <v>0.70759862559698194</v>
      </c>
      <c r="BJ15" s="20">
        <v>0.70622650405132104</v>
      </c>
      <c r="BK15" s="20">
        <v>0.74527551133788805</v>
      </c>
      <c r="BL15" s="20"/>
      <c r="BM15" s="20">
        <v>0.72178039464656696</v>
      </c>
      <c r="BN15" s="20">
        <v>0.74162630909337901</v>
      </c>
      <c r="BO15" s="20">
        <v>0.72077046745653095</v>
      </c>
      <c r="BP15" s="20">
        <v>0.70606737221442994</v>
      </c>
      <c r="BQ15" s="20">
        <v>0.74472324610581397</v>
      </c>
      <c r="BR15" s="20">
        <v>0.74285306111851102</v>
      </c>
      <c r="BS15" s="20"/>
      <c r="BT15" s="20">
        <v>0.73500481755759695</v>
      </c>
      <c r="BU15" s="20">
        <v>0.72113692560300202</v>
      </c>
      <c r="BV15" s="20"/>
      <c r="BW15" s="20">
        <v>0.74504291670756795</v>
      </c>
      <c r="BX15" s="20">
        <v>0.74148261949928995</v>
      </c>
      <c r="BY15" s="20"/>
      <c r="BZ15" s="20">
        <v>0.74256617801856395</v>
      </c>
      <c r="CA15" s="20">
        <v>0.68334969333184803</v>
      </c>
      <c r="CB15" s="20">
        <v>0.65667925468106902</v>
      </c>
      <c r="CC15" s="20"/>
      <c r="CD15" s="20">
        <v>0.74870803837099198</v>
      </c>
      <c r="CE15" s="20">
        <v>0.65343266388868804</v>
      </c>
      <c r="CF15" s="20">
        <v>0.76196914182075304</v>
      </c>
      <c r="CG15" s="20"/>
      <c r="CH15" s="20">
        <v>0.73846657734137999</v>
      </c>
      <c r="CI15" s="20">
        <v>0.68284871251585699</v>
      </c>
      <c r="CJ15" s="20">
        <v>0.753537618560429</v>
      </c>
      <c r="CK15" s="20"/>
      <c r="CL15" s="20">
        <v>0.73201949413328504</v>
      </c>
      <c r="CM15" s="20">
        <v>0.73242371192305</v>
      </c>
      <c r="CN15" s="20"/>
      <c r="CO15" s="20">
        <v>0.80290254674819095</v>
      </c>
      <c r="CP15" s="20">
        <v>0.73435739510571996</v>
      </c>
      <c r="CQ15" s="20">
        <v>0.71538614471350304</v>
      </c>
      <c r="CR15" s="20">
        <v>0.71183180921510003</v>
      </c>
    </row>
    <row r="16" spans="2:96" x14ac:dyDescent="0.25">
      <c r="B16" s="18" t="s">
        <v>346</v>
      </c>
      <c r="C16" s="20">
        <v>6.7371048918060505E-2</v>
      </c>
      <c r="D16" s="20">
        <v>7.8075469189319999E-2</v>
      </c>
      <c r="E16" s="20">
        <v>5.7253221358470399E-2</v>
      </c>
      <c r="F16" s="20"/>
      <c r="G16" s="20">
        <v>0.106238402385977</v>
      </c>
      <c r="H16" s="20">
        <v>5.5322608375822702E-2</v>
      </c>
      <c r="I16" s="20">
        <v>7.9802604450957701E-2</v>
      </c>
      <c r="J16" s="20">
        <v>7.2996435964261794E-2</v>
      </c>
      <c r="K16" s="20">
        <v>6.7132510690588496E-2</v>
      </c>
      <c r="L16" s="20">
        <v>3.6779806275662998E-2</v>
      </c>
      <c r="M16" s="20"/>
      <c r="N16" s="20">
        <v>7.8747249476500594E-2</v>
      </c>
      <c r="O16" s="20">
        <v>5.8528441978066399E-2</v>
      </c>
      <c r="P16" s="20">
        <v>7.5754129918032001E-2</v>
      </c>
      <c r="Q16" s="20">
        <v>5.7668198503583602E-2</v>
      </c>
      <c r="R16" s="20"/>
      <c r="S16" s="20">
        <v>4.9000821264542999E-2</v>
      </c>
      <c r="T16" s="20">
        <v>7.3543095719686397E-2</v>
      </c>
      <c r="U16" s="20">
        <v>3.9447982575323302E-2</v>
      </c>
      <c r="V16" s="20">
        <v>5.5299185522882599E-2</v>
      </c>
      <c r="W16" s="20">
        <v>4.8377842670867498E-2</v>
      </c>
      <c r="X16" s="20">
        <v>7.4479508853519394E-2</v>
      </c>
      <c r="Y16" s="20">
        <v>6.7734806419460197E-2</v>
      </c>
      <c r="Z16" s="20">
        <v>7.8450476508053604E-2</v>
      </c>
      <c r="AA16" s="20">
        <v>9.8071579060797401E-2</v>
      </c>
      <c r="AB16" s="20">
        <v>7.8156878670252797E-2</v>
      </c>
      <c r="AC16" s="20">
        <v>9.7731211276533406E-2</v>
      </c>
      <c r="AD16" s="20">
        <v>4.8474415943260497E-2</v>
      </c>
      <c r="AE16" s="20"/>
      <c r="AF16" s="20">
        <v>5.4129833203554398E-2</v>
      </c>
      <c r="AG16" s="20">
        <v>6.3530268866207107E-2</v>
      </c>
      <c r="AH16" s="20">
        <v>0.15116908784192101</v>
      </c>
      <c r="AI16" s="20">
        <v>3.6470201485572298E-2</v>
      </c>
      <c r="AJ16" s="20">
        <v>4.4077695250767199E-2</v>
      </c>
      <c r="AK16" s="20"/>
      <c r="AL16" s="20">
        <v>4.76812203385103E-2</v>
      </c>
      <c r="AM16" s="20">
        <v>7.8716710018833597E-2</v>
      </c>
      <c r="AN16" s="20">
        <v>0.11634393798383499</v>
      </c>
      <c r="AO16" s="20"/>
      <c r="AP16" s="20">
        <v>5.4121050257774903E-2</v>
      </c>
      <c r="AQ16" s="20">
        <v>0.102916910842048</v>
      </c>
      <c r="AR16" s="20">
        <v>6.0434779422437197E-2</v>
      </c>
      <c r="AS16" s="20">
        <v>8.5754783287653305E-2</v>
      </c>
      <c r="AT16" s="20">
        <v>8.3755242762830501E-2</v>
      </c>
      <c r="AU16" s="20"/>
      <c r="AV16" s="20">
        <v>0</v>
      </c>
      <c r="AW16" s="20">
        <v>2.3840792740031098E-2</v>
      </c>
      <c r="AX16" s="20">
        <v>5.76612988239604E-2</v>
      </c>
      <c r="AY16" s="20">
        <v>9.5886663639726394E-2</v>
      </c>
      <c r="AZ16" s="20">
        <v>7.3156212831144193E-2</v>
      </c>
      <c r="BA16" s="20">
        <v>7.93163272243987E-2</v>
      </c>
      <c r="BB16" s="20">
        <v>9.8581823972741303E-2</v>
      </c>
      <c r="BC16" s="20">
        <v>7.1337396076695703E-2</v>
      </c>
      <c r="BD16" s="20">
        <v>1.90361270247889E-2</v>
      </c>
      <c r="BE16" s="20">
        <v>3.7386585252451997E-2</v>
      </c>
      <c r="BF16" s="20">
        <v>8.2446927559379601E-2</v>
      </c>
      <c r="BG16" s="20">
        <v>0.111491697199722</v>
      </c>
      <c r="BH16" s="20">
        <v>5.2219452476472902E-2</v>
      </c>
      <c r="BI16" s="20">
        <v>3.6473486337251698E-2</v>
      </c>
      <c r="BJ16" s="20">
        <v>8.1325907837799194E-2</v>
      </c>
      <c r="BK16" s="20">
        <v>6.32099209858481E-2</v>
      </c>
      <c r="BL16" s="20"/>
      <c r="BM16" s="20">
        <v>5.4288377946138701E-2</v>
      </c>
      <c r="BN16" s="20">
        <v>5.9225084411816002E-2</v>
      </c>
      <c r="BO16" s="20">
        <v>9.1669973464250196E-2</v>
      </c>
      <c r="BP16" s="20">
        <v>7.7671467712143102E-2</v>
      </c>
      <c r="BQ16" s="20">
        <v>8.2391770732158406E-2</v>
      </c>
      <c r="BR16" s="20">
        <v>3.75602118446971E-2</v>
      </c>
      <c r="BS16" s="20"/>
      <c r="BT16" s="20">
        <v>6.89358518062759E-2</v>
      </c>
      <c r="BU16" s="20">
        <v>6.5748445743425393E-2</v>
      </c>
      <c r="BV16" s="20"/>
      <c r="BW16" s="20">
        <v>6.2847638528271396E-2</v>
      </c>
      <c r="BX16" s="20">
        <v>8.48513741182646E-2</v>
      </c>
      <c r="BY16" s="20"/>
      <c r="BZ16" s="20">
        <v>7.2032477514829399E-2</v>
      </c>
      <c r="CA16" s="20">
        <v>4.51523656659285E-2</v>
      </c>
      <c r="CB16" s="20">
        <v>7.0083930497851804E-2</v>
      </c>
      <c r="CC16" s="20"/>
      <c r="CD16" s="20">
        <v>6.4098916127669298E-2</v>
      </c>
      <c r="CE16" s="20">
        <v>0.10377039474215401</v>
      </c>
      <c r="CF16" s="20">
        <v>9.5225600956736697E-2</v>
      </c>
      <c r="CG16" s="20"/>
      <c r="CH16" s="20">
        <v>6.5258755820697401E-2</v>
      </c>
      <c r="CI16" s="20">
        <v>8.9369090160915807E-2</v>
      </c>
      <c r="CJ16" s="20">
        <v>5.0814718886085401E-2</v>
      </c>
      <c r="CK16" s="20"/>
      <c r="CL16" s="20">
        <v>7.6454137668362399E-2</v>
      </c>
      <c r="CM16" s="20">
        <v>5.7469011449041298E-2</v>
      </c>
      <c r="CN16" s="20"/>
      <c r="CO16" s="20">
        <v>5.2105106343572002E-2</v>
      </c>
      <c r="CP16" s="20">
        <v>5.8500433817964402E-2</v>
      </c>
      <c r="CQ16" s="20">
        <v>6.4166461365011501E-2</v>
      </c>
      <c r="CR16" s="20">
        <v>9.6105110383904499E-2</v>
      </c>
    </row>
    <row r="17" spans="2:96" x14ac:dyDescent="0.25">
      <c r="B17" s="18" t="s">
        <v>275</v>
      </c>
      <c r="C17" s="21">
        <v>0.66040327560169798</v>
      </c>
      <c r="D17" s="21">
        <v>0.62701248466531301</v>
      </c>
      <c r="E17" s="21">
        <v>0.69456016688699296</v>
      </c>
      <c r="F17" s="21"/>
      <c r="G17" s="21">
        <v>0.55802151410877898</v>
      </c>
      <c r="H17" s="21">
        <v>0.670614435286499</v>
      </c>
      <c r="I17" s="21">
        <v>0.64426914693287995</v>
      </c>
      <c r="J17" s="21">
        <v>0.66172929055257601</v>
      </c>
      <c r="K17" s="21">
        <v>0.64014125184373105</v>
      </c>
      <c r="L17" s="21">
        <v>0.74594858397483499</v>
      </c>
      <c r="M17" s="21"/>
      <c r="N17" s="21">
        <v>0.66309775311206998</v>
      </c>
      <c r="O17" s="21">
        <v>0.69498045870251601</v>
      </c>
      <c r="P17" s="21">
        <v>0.62181662529045501</v>
      </c>
      <c r="Q17" s="21">
        <v>0.65636530559764805</v>
      </c>
      <c r="R17" s="21"/>
      <c r="S17" s="21">
        <v>0.69000758107011595</v>
      </c>
      <c r="T17" s="21">
        <v>0.64438928216285996</v>
      </c>
      <c r="U17" s="21">
        <v>0.74618417612133103</v>
      </c>
      <c r="V17" s="21">
        <v>0.719958235273365</v>
      </c>
      <c r="W17" s="21">
        <v>0.70823236826106895</v>
      </c>
      <c r="X17" s="21">
        <v>0.65434729734077202</v>
      </c>
      <c r="Y17" s="21">
        <v>0.67709608521559395</v>
      </c>
      <c r="Z17" s="21">
        <v>0.625634979274031</v>
      </c>
      <c r="AA17" s="21">
        <v>0.599524981123149</v>
      </c>
      <c r="AB17" s="21">
        <v>0.58675423726532705</v>
      </c>
      <c r="AC17" s="21">
        <v>0.59403596897658195</v>
      </c>
      <c r="AD17" s="21">
        <v>0.64764724269880003</v>
      </c>
      <c r="AE17" s="21"/>
      <c r="AF17" s="21">
        <v>0.71864246660962094</v>
      </c>
      <c r="AG17" s="21">
        <v>0.65651213648069195</v>
      </c>
      <c r="AH17" s="21">
        <v>0.51972275330881801</v>
      </c>
      <c r="AI17" s="21">
        <v>0.77642017858010903</v>
      </c>
      <c r="AJ17" s="21">
        <v>0.69836875133799803</v>
      </c>
      <c r="AK17" s="21"/>
      <c r="AL17" s="21">
        <v>0.74462251679873903</v>
      </c>
      <c r="AM17" s="21">
        <v>0.64192200947451294</v>
      </c>
      <c r="AN17" s="21">
        <v>0.570565079178462</v>
      </c>
      <c r="AO17" s="21"/>
      <c r="AP17" s="21">
        <v>0.70841394333129604</v>
      </c>
      <c r="AQ17" s="21">
        <v>0.61976003788644995</v>
      </c>
      <c r="AR17" s="21">
        <v>0.65057066598495406</v>
      </c>
      <c r="AS17" s="21">
        <v>0.60783962954953297</v>
      </c>
      <c r="AT17" s="21">
        <v>0.79961169661098797</v>
      </c>
      <c r="AU17" s="21"/>
      <c r="AV17" s="21">
        <v>0.44952382284023401</v>
      </c>
      <c r="AW17" s="21">
        <v>0.72690008493392899</v>
      </c>
      <c r="AX17" s="21">
        <v>0.67516683384658305</v>
      </c>
      <c r="AY17" s="21">
        <v>0.59261890458528999</v>
      </c>
      <c r="AZ17" s="21">
        <v>0.609739549965988</v>
      </c>
      <c r="BA17" s="21">
        <v>0.62956880551956795</v>
      </c>
      <c r="BB17" s="21">
        <v>0.61172141225667798</v>
      </c>
      <c r="BC17" s="21">
        <v>0.66211833752203497</v>
      </c>
      <c r="BD17" s="21">
        <v>0.75642823670006998</v>
      </c>
      <c r="BE17" s="21">
        <v>0.76187339993098702</v>
      </c>
      <c r="BF17" s="21">
        <v>0.66189381129883695</v>
      </c>
      <c r="BG17" s="21">
        <v>0.62679730495615504</v>
      </c>
      <c r="BH17" s="21">
        <v>0.74260403127021701</v>
      </c>
      <c r="BI17" s="21">
        <v>0.67112513925973005</v>
      </c>
      <c r="BJ17" s="21">
        <v>0.62490059621352201</v>
      </c>
      <c r="BK17" s="21">
        <v>0.68206559035203995</v>
      </c>
      <c r="BL17" s="21"/>
      <c r="BM17" s="21">
        <v>0.66749201670042901</v>
      </c>
      <c r="BN17" s="21">
        <v>0.68240122468156295</v>
      </c>
      <c r="BO17" s="21">
        <v>0.62910049399228096</v>
      </c>
      <c r="BP17" s="21">
        <v>0.62839590450228699</v>
      </c>
      <c r="BQ17" s="21">
        <v>0.662331475373655</v>
      </c>
      <c r="BR17" s="21">
        <v>0.70529284927381397</v>
      </c>
      <c r="BS17" s="21"/>
      <c r="BT17" s="21">
        <v>0.66606896575132102</v>
      </c>
      <c r="BU17" s="21">
        <v>0.65538847985957704</v>
      </c>
      <c r="BV17" s="21"/>
      <c r="BW17" s="21">
        <v>0.68219527817929604</v>
      </c>
      <c r="BX17" s="21">
        <v>0.65663124538102602</v>
      </c>
      <c r="BY17" s="21"/>
      <c r="BZ17" s="21">
        <v>0.67053370050373495</v>
      </c>
      <c r="CA17" s="21">
        <v>0.63819732766591997</v>
      </c>
      <c r="CB17" s="21">
        <v>0.58659532418321703</v>
      </c>
      <c r="CC17" s="21"/>
      <c r="CD17" s="21">
        <v>0.68460912224332204</v>
      </c>
      <c r="CE17" s="21">
        <v>0.54966226914653404</v>
      </c>
      <c r="CF17" s="21">
        <v>0.66674354086401599</v>
      </c>
      <c r="CG17" s="21"/>
      <c r="CH17" s="21">
        <v>0.67320782152068204</v>
      </c>
      <c r="CI17" s="21">
        <v>0.59347962235494101</v>
      </c>
      <c r="CJ17" s="21">
        <v>0.70272289967434398</v>
      </c>
      <c r="CK17" s="21"/>
      <c r="CL17" s="21">
        <v>0.65556535646492198</v>
      </c>
      <c r="CM17" s="21">
        <v>0.67495470047400796</v>
      </c>
      <c r="CN17" s="21"/>
      <c r="CO17" s="21">
        <v>0.75079744040461804</v>
      </c>
      <c r="CP17" s="21">
        <v>0.67585696128775596</v>
      </c>
      <c r="CQ17" s="21">
        <v>0.65121968334849101</v>
      </c>
      <c r="CR17" s="21">
        <v>0.61572669883119602</v>
      </c>
    </row>
    <row r="18" spans="2:96" x14ac:dyDescent="0.25">
      <c r="B18" s="16"/>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CR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ht="45" x14ac:dyDescent="0.25">
      <c r="B9" s="18" t="s">
        <v>359</v>
      </c>
      <c r="C9" s="17">
        <v>0.25586330345307201</v>
      </c>
      <c r="D9" s="17">
        <v>0.28014935538424002</v>
      </c>
      <c r="E9" s="17">
        <v>0.23239955677627999</v>
      </c>
      <c r="F9" s="17"/>
      <c r="G9" s="17">
        <v>0.324733957454438</v>
      </c>
      <c r="H9" s="17">
        <v>0.30630530181236798</v>
      </c>
      <c r="I9" s="17">
        <v>0.24329206982086299</v>
      </c>
      <c r="J9" s="17">
        <v>0.24729793246054699</v>
      </c>
      <c r="K9" s="17">
        <v>0.209349381314792</v>
      </c>
      <c r="L9" s="17">
        <v>0.21726301976908299</v>
      </c>
      <c r="M9" s="17"/>
      <c r="N9" s="17">
        <v>0.31047631546487098</v>
      </c>
      <c r="O9" s="17">
        <v>0.226308940954799</v>
      </c>
      <c r="P9" s="17">
        <v>0.25876732026287802</v>
      </c>
      <c r="Q9" s="17">
        <v>0.22382323033017801</v>
      </c>
      <c r="R9" s="17"/>
      <c r="S9" s="17">
        <v>0.31494751388660303</v>
      </c>
      <c r="T9" s="17">
        <v>0.28389435397947099</v>
      </c>
      <c r="U9" s="17">
        <v>0.242783106761982</v>
      </c>
      <c r="V9" s="17">
        <v>0.27042694502130399</v>
      </c>
      <c r="W9" s="17">
        <v>0.16987729370915</v>
      </c>
      <c r="X9" s="17">
        <v>0.23963755531800901</v>
      </c>
      <c r="Y9" s="17">
        <v>0.23591055668587599</v>
      </c>
      <c r="Z9" s="17">
        <v>0.24234134390468601</v>
      </c>
      <c r="AA9" s="17">
        <v>0.28585084682853701</v>
      </c>
      <c r="AB9" s="17">
        <v>0.23185228103776101</v>
      </c>
      <c r="AC9" s="17">
        <v>0.22237425385225201</v>
      </c>
      <c r="AD9" s="17">
        <v>0.187370213744952</v>
      </c>
      <c r="AE9" s="17"/>
      <c r="AF9" s="17">
        <v>0.26129439690990403</v>
      </c>
      <c r="AG9" s="17">
        <v>0.28555004118726801</v>
      </c>
      <c r="AH9" s="17">
        <v>0.25237451490144502</v>
      </c>
      <c r="AI9" s="17">
        <v>0.28816275569965999</v>
      </c>
      <c r="AJ9" s="17">
        <v>0.20443667364453399</v>
      </c>
      <c r="AK9" s="17"/>
      <c r="AL9" s="17">
        <v>0.277210402118865</v>
      </c>
      <c r="AM9" s="17">
        <v>0.27356542557166802</v>
      </c>
      <c r="AN9" s="17">
        <v>0.34180131447184298</v>
      </c>
      <c r="AO9" s="17"/>
      <c r="AP9" s="17">
        <v>0.22798366063671199</v>
      </c>
      <c r="AQ9" s="17">
        <v>0.22677878256549699</v>
      </c>
      <c r="AR9" s="17">
        <v>0.26894179835645998</v>
      </c>
      <c r="AS9" s="17">
        <v>0.328425074776731</v>
      </c>
      <c r="AT9" s="17">
        <v>0.35002867189069198</v>
      </c>
      <c r="AU9" s="17"/>
      <c r="AV9" s="17">
        <v>0</v>
      </c>
      <c r="AW9" s="17">
        <v>0.29023130772347</v>
      </c>
      <c r="AX9" s="17">
        <v>0.21628443645444601</v>
      </c>
      <c r="AY9" s="17">
        <v>0.21533605916257501</v>
      </c>
      <c r="AZ9" s="17">
        <v>0.22215251664175401</v>
      </c>
      <c r="BA9" s="17">
        <v>0.22485321419777299</v>
      </c>
      <c r="BB9" s="17">
        <v>0.22101096394210601</v>
      </c>
      <c r="BC9" s="17">
        <v>0.23998869021696401</v>
      </c>
      <c r="BD9" s="17">
        <v>0.27302920937848002</v>
      </c>
      <c r="BE9" s="17">
        <v>0.31289213709092101</v>
      </c>
      <c r="BF9" s="17">
        <v>0.296603988596983</v>
      </c>
      <c r="BG9" s="17">
        <v>0.25141000591614898</v>
      </c>
      <c r="BH9" s="17">
        <v>0.27651638303269599</v>
      </c>
      <c r="BI9" s="17">
        <v>0.29612220746300699</v>
      </c>
      <c r="BJ9" s="17">
        <v>0.36201581997148202</v>
      </c>
      <c r="BK9" s="17">
        <v>0.46958124029898501</v>
      </c>
      <c r="BL9" s="17"/>
      <c r="BM9" s="17">
        <v>0.303233798762371</v>
      </c>
      <c r="BN9" s="17">
        <v>0.24319612433332899</v>
      </c>
      <c r="BO9" s="17">
        <v>0.27163098416257098</v>
      </c>
      <c r="BP9" s="17">
        <v>0.221023758611024</v>
      </c>
      <c r="BQ9" s="17">
        <v>0.24004415353399799</v>
      </c>
      <c r="BR9" s="17">
        <v>0.24360630482970599</v>
      </c>
      <c r="BS9" s="17"/>
      <c r="BT9" s="17">
        <v>0.28556607227070802</v>
      </c>
      <c r="BU9" s="17">
        <v>0.213524630630961</v>
      </c>
      <c r="BV9" s="17"/>
      <c r="BW9" s="17">
        <v>0.30695017177968698</v>
      </c>
      <c r="BX9" s="17">
        <v>0.221868394805571</v>
      </c>
      <c r="BY9" s="17"/>
      <c r="BZ9" s="17">
        <v>0.24592599986909899</v>
      </c>
      <c r="CA9" s="17">
        <v>0.29320495058259</v>
      </c>
      <c r="CB9" s="17">
        <v>0.325365264704224</v>
      </c>
      <c r="CC9" s="17"/>
      <c r="CD9" s="17">
        <v>0.25778013387436699</v>
      </c>
      <c r="CE9" s="17">
        <v>0.202926488404085</v>
      </c>
      <c r="CF9" s="17">
        <v>0.254354046837379</v>
      </c>
      <c r="CG9" s="17"/>
      <c r="CH9" s="17">
        <v>0.265682343891602</v>
      </c>
      <c r="CI9" s="17">
        <v>0.21100561832189799</v>
      </c>
      <c r="CJ9" s="17">
        <v>0.217607063736212</v>
      </c>
      <c r="CK9" s="17"/>
      <c r="CL9" s="17">
        <v>0.28739224999593399</v>
      </c>
      <c r="CM9" s="17">
        <v>0.22470860174568699</v>
      </c>
      <c r="CN9" s="17"/>
      <c r="CO9" s="17">
        <v>0.48509652665477698</v>
      </c>
      <c r="CP9" s="17">
        <v>0.26224789579121099</v>
      </c>
      <c r="CQ9" s="17">
        <v>0.23304564663862301</v>
      </c>
      <c r="CR9" s="17">
        <v>0.20434899200746301</v>
      </c>
    </row>
    <row r="10" spans="2:96" ht="45" x14ac:dyDescent="0.25">
      <c r="B10" s="18" t="s">
        <v>360</v>
      </c>
      <c r="C10" s="17">
        <v>0.53028653710503204</v>
      </c>
      <c r="D10" s="17">
        <v>0.50633253878338202</v>
      </c>
      <c r="E10" s="17">
        <v>0.55335982097033498</v>
      </c>
      <c r="F10" s="17"/>
      <c r="G10" s="17">
        <v>0.51477833132029704</v>
      </c>
      <c r="H10" s="17">
        <v>0.47640737816655299</v>
      </c>
      <c r="I10" s="17">
        <v>0.52120798793618295</v>
      </c>
      <c r="J10" s="17">
        <v>0.53829648928084495</v>
      </c>
      <c r="K10" s="17">
        <v>0.56543426064025204</v>
      </c>
      <c r="L10" s="17">
        <v>0.56185915516809104</v>
      </c>
      <c r="M10" s="17"/>
      <c r="N10" s="17">
        <v>0.52357004348478697</v>
      </c>
      <c r="O10" s="17">
        <v>0.53735696095693197</v>
      </c>
      <c r="P10" s="17">
        <v>0.50673785825893702</v>
      </c>
      <c r="Q10" s="17">
        <v>0.55188475741912102</v>
      </c>
      <c r="R10" s="17"/>
      <c r="S10" s="17">
        <v>0.53192423099202502</v>
      </c>
      <c r="T10" s="17">
        <v>0.52462973416349701</v>
      </c>
      <c r="U10" s="17">
        <v>0.561913327351938</v>
      </c>
      <c r="V10" s="17">
        <v>0.54610450899390095</v>
      </c>
      <c r="W10" s="17">
        <v>0.60836230502313104</v>
      </c>
      <c r="X10" s="17">
        <v>0.56307119409784301</v>
      </c>
      <c r="Y10" s="17">
        <v>0.496602041800422</v>
      </c>
      <c r="Z10" s="17">
        <v>0.50171819363721304</v>
      </c>
      <c r="AA10" s="17">
        <v>0.47015969306090399</v>
      </c>
      <c r="AB10" s="17">
        <v>0.48251870110914402</v>
      </c>
      <c r="AC10" s="17">
        <v>0.55526867734650898</v>
      </c>
      <c r="AD10" s="17">
        <v>0.58555733698360601</v>
      </c>
      <c r="AE10" s="17"/>
      <c r="AF10" s="17">
        <v>0.50244661355970599</v>
      </c>
      <c r="AG10" s="17">
        <v>0.54497441943272096</v>
      </c>
      <c r="AH10" s="17">
        <v>0.54353957061400804</v>
      </c>
      <c r="AI10" s="17">
        <v>0.59975287754434803</v>
      </c>
      <c r="AJ10" s="17">
        <v>0.57252113515102998</v>
      </c>
      <c r="AK10" s="17"/>
      <c r="AL10" s="17">
        <v>0.47356019047058701</v>
      </c>
      <c r="AM10" s="17">
        <v>0.53560044985625699</v>
      </c>
      <c r="AN10" s="17">
        <v>0.49631718776398798</v>
      </c>
      <c r="AO10" s="17"/>
      <c r="AP10" s="17">
        <v>0.53812769913528902</v>
      </c>
      <c r="AQ10" s="17">
        <v>0.531954247882368</v>
      </c>
      <c r="AR10" s="17">
        <v>0.53293858060726296</v>
      </c>
      <c r="AS10" s="17">
        <v>0.49682688741439601</v>
      </c>
      <c r="AT10" s="17">
        <v>0.497242773038507</v>
      </c>
      <c r="AU10" s="17"/>
      <c r="AV10" s="17">
        <v>0.21570749083600099</v>
      </c>
      <c r="AW10" s="17">
        <v>0.52383662726538904</v>
      </c>
      <c r="AX10" s="17">
        <v>0.58885774186808804</v>
      </c>
      <c r="AY10" s="17">
        <v>0.51906197062505699</v>
      </c>
      <c r="AZ10" s="17">
        <v>0.517845132552193</v>
      </c>
      <c r="BA10" s="17">
        <v>0.53861070329927696</v>
      </c>
      <c r="BB10" s="17">
        <v>0.56102600946991599</v>
      </c>
      <c r="BC10" s="17">
        <v>0.52628201739083302</v>
      </c>
      <c r="BD10" s="17">
        <v>0.52126869036656398</v>
      </c>
      <c r="BE10" s="17">
        <v>0.45999111913087498</v>
      </c>
      <c r="BF10" s="17">
        <v>0.51327605571479595</v>
      </c>
      <c r="BG10" s="17">
        <v>0.58552252222399603</v>
      </c>
      <c r="BH10" s="17">
        <v>0.57794042676980095</v>
      </c>
      <c r="BI10" s="17">
        <v>0.58153932812837394</v>
      </c>
      <c r="BJ10" s="17">
        <v>0.50721569218612605</v>
      </c>
      <c r="BK10" s="17">
        <v>0.44034716111819</v>
      </c>
      <c r="BL10" s="17"/>
      <c r="BM10" s="17">
        <v>0.48826127536757402</v>
      </c>
      <c r="BN10" s="17">
        <v>0.55102823439251403</v>
      </c>
      <c r="BO10" s="17">
        <v>0.48946451610442998</v>
      </c>
      <c r="BP10" s="17">
        <v>0.56744896569119996</v>
      </c>
      <c r="BQ10" s="17">
        <v>0.55363574435042995</v>
      </c>
      <c r="BR10" s="17">
        <v>0.52051903637184804</v>
      </c>
      <c r="BS10" s="17"/>
      <c r="BT10" s="17">
        <v>0.52088204765228796</v>
      </c>
      <c r="BU10" s="17">
        <v>0.54733067060496399</v>
      </c>
      <c r="BV10" s="17"/>
      <c r="BW10" s="17">
        <v>0.50988498211876898</v>
      </c>
      <c r="BX10" s="17">
        <v>0.57120329738780695</v>
      </c>
      <c r="BY10" s="17"/>
      <c r="BZ10" s="17">
        <v>0.537213471062152</v>
      </c>
      <c r="CA10" s="17">
        <v>0.50110431873634098</v>
      </c>
      <c r="CB10" s="17">
        <v>0.52442415843543499</v>
      </c>
      <c r="CC10" s="17"/>
      <c r="CD10" s="17">
        <v>0.53499740828902498</v>
      </c>
      <c r="CE10" s="17">
        <v>0.55145302516002104</v>
      </c>
      <c r="CF10" s="17">
        <v>0.542333938891989</v>
      </c>
      <c r="CG10" s="17"/>
      <c r="CH10" s="17">
        <v>0.52018608514725195</v>
      </c>
      <c r="CI10" s="17">
        <v>0.56941531669952905</v>
      </c>
      <c r="CJ10" s="17">
        <v>0.58388327156188302</v>
      </c>
      <c r="CK10" s="17"/>
      <c r="CL10" s="17">
        <v>0.55374746806022102</v>
      </c>
      <c r="CM10" s="17">
        <v>0.50997512082288798</v>
      </c>
      <c r="CN10" s="17"/>
      <c r="CO10" s="17">
        <v>0.36010927962291001</v>
      </c>
      <c r="CP10" s="17">
        <v>0.54557177382070199</v>
      </c>
      <c r="CQ10" s="17">
        <v>0.55014036458387505</v>
      </c>
      <c r="CR10" s="17">
        <v>0.52460506270400797</v>
      </c>
    </row>
    <row r="11" spans="2:96" x14ac:dyDescent="0.25">
      <c r="B11" s="18" t="s">
        <v>361</v>
      </c>
      <c r="C11" s="17">
        <v>0.198235357952361</v>
      </c>
      <c r="D11" s="17">
        <v>0.200006429093882</v>
      </c>
      <c r="E11" s="17">
        <v>0.19648248326753601</v>
      </c>
      <c r="F11" s="17"/>
      <c r="G11" s="17">
        <v>0.146569230264187</v>
      </c>
      <c r="H11" s="17">
        <v>0.20780062781877401</v>
      </c>
      <c r="I11" s="17">
        <v>0.21387917090554001</v>
      </c>
      <c r="J11" s="17">
        <v>0.199577302002035</v>
      </c>
      <c r="K11" s="17">
        <v>0.20105239180648299</v>
      </c>
      <c r="L11" s="17">
        <v>0.20912150221398201</v>
      </c>
      <c r="M11" s="17"/>
      <c r="N11" s="17">
        <v>0.16255685581413701</v>
      </c>
      <c r="O11" s="17">
        <v>0.21713315007522299</v>
      </c>
      <c r="P11" s="17">
        <v>0.21590547929512</v>
      </c>
      <c r="Q11" s="17">
        <v>0.201666287327535</v>
      </c>
      <c r="R11" s="17"/>
      <c r="S11" s="17">
        <v>0.14634843241078899</v>
      </c>
      <c r="T11" s="17">
        <v>0.18417549589159901</v>
      </c>
      <c r="U11" s="17">
        <v>0.16921914519286299</v>
      </c>
      <c r="V11" s="17">
        <v>0.153192111202202</v>
      </c>
      <c r="W11" s="17">
        <v>0.22176040126771901</v>
      </c>
      <c r="X11" s="17">
        <v>0.178207252307928</v>
      </c>
      <c r="Y11" s="17">
        <v>0.235029677281059</v>
      </c>
      <c r="Z11" s="17">
        <v>0.23217251164378599</v>
      </c>
      <c r="AA11" s="17">
        <v>0.23383024694663701</v>
      </c>
      <c r="AB11" s="17">
        <v>0.26933206747750099</v>
      </c>
      <c r="AC11" s="17">
        <v>0.20133656943849301</v>
      </c>
      <c r="AD11" s="17">
        <v>0.22707244927144299</v>
      </c>
      <c r="AE11" s="17"/>
      <c r="AF11" s="17">
        <v>0.21857935044393101</v>
      </c>
      <c r="AG11" s="17">
        <v>0.15250349180390901</v>
      </c>
      <c r="AH11" s="17">
        <v>0.20408591448454699</v>
      </c>
      <c r="AI11" s="17">
        <v>0.112084366755992</v>
      </c>
      <c r="AJ11" s="17">
        <v>0.21428315892621699</v>
      </c>
      <c r="AK11" s="17"/>
      <c r="AL11" s="17">
        <v>0.23126007810103599</v>
      </c>
      <c r="AM11" s="17">
        <v>0.17673727475047499</v>
      </c>
      <c r="AN11" s="17">
        <v>0.16188149776416899</v>
      </c>
      <c r="AO11" s="17"/>
      <c r="AP11" s="17">
        <v>0.21037447509044399</v>
      </c>
      <c r="AQ11" s="17">
        <v>0.232011991570828</v>
      </c>
      <c r="AR11" s="17">
        <v>0.18008253495859</v>
      </c>
      <c r="AS11" s="17">
        <v>0.16510854143520201</v>
      </c>
      <c r="AT11" s="17">
        <v>0.15272855507080099</v>
      </c>
      <c r="AU11" s="17"/>
      <c r="AV11" s="17">
        <v>0.47392852822379899</v>
      </c>
      <c r="AW11" s="17">
        <v>0.15174383138835301</v>
      </c>
      <c r="AX11" s="17">
        <v>0.18145895797176001</v>
      </c>
      <c r="AY11" s="17">
        <v>0.249584707738638</v>
      </c>
      <c r="AZ11" s="17">
        <v>0.235284014644948</v>
      </c>
      <c r="BA11" s="17">
        <v>0.22125494202506299</v>
      </c>
      <c r="BB11" s="17">
        <v>0.21229962133376101</v>
      </c>
      <c r="BC11" s="17">
        <v>0.22464674112699901</v>
      </c>
      <c r="BD11" s="17">
        <v>0.19753632440048599</v>
      </c>
      <c r="BE11" s="17">
        <v>0.208052528379742</v>
      </c>
      <c r="BF11" s="17">
        <v>0.18354828445400301</v>
      </c>
      <c r="BG11" s="17">
        <v>0.154573231831277</v>
      </c>
      <c r="BH11" s="17">
        <v>0.145543190197503</v>
      </c>
      <c r="BI11" s="17">
        <v>0.12233846440861899</v>
      </c>
      <c r="BJ11" s="17">
        <v>0.112218447474717</v>
      </c>
      <c r="BK11" s="17">
        <v>9.0071598582824805E-2</v>
      </c>
      <c r="BL11" s="17"/>
      <c r="BM11" s="17">
        <v>0.18721090333114199</v>
      </c>
      <c r="BN11" s="17">
        <v>0.18984180571661799</v>
      </c>
      <c r="BO11" s="17">
        <v>0.22614556166197</v>
      </c>
      <c r="BP11" s="17">
        <v>0.20062066737651599</v>
      </c>
      <c r="BQ11" s="17">
        <v>0.18738947832855199</v>
      </c>
      <c r="BR11" s="17">
        <v>0.22691301749266499</v>
      </c>
      <c r="BS11" s="17"/>
      <c r="BT11" s="17">
        <v>0.17621069553311999</v>
      </c>
      <c r="BU11" s="17">
        <v>0.22557729818862399</v>
      </c>
      <c r="BV11" s="17"/>
      <c r="BW11" s="17">
        <v>0.16938451417358599</v>
      </c>
      <c r="BX11" s="17">
        <v>0.193622202231444</v>
      </c>
      <c r="BY11" s="17"/>
      <c r="BZ11" s="17">
        <v>0.200064965754329</v>
      </c>
      <c r="CA11" s="17">
        <v>0.198300504478328</v>
      </c>
      <c r="CB11" s="17">
        <v>0.13826721943655801</v>
      </c>
      <c r="CC11" s="17"/>
      <c r="CD11" s="17">
        <v>0.19227429823735501</v>
      </c>
      <c r="CE11" s="17">
        <v>0.21819779630232999</v>
      </c>
      <c r="CF11" s="17">
        <v>0.203312014270632</v>
      </c>
      <c r="CG11" s="17"/>
      <c r="CH11" s="17">
        <v>0.20056961838405499</v>
      </c>
      <c r="CI11" s="17">
        <v>0.19065653848872199</v>
      </c>
      <c r="CJ11" s="17">
        <v>0.19850966470190501</v>
      </c>
      <c r="CK11" s="17"/>
      <c r="CL11" s="17">
        <v>0.14597255150229499</v>
      </c>
      <c r="CM11" s="17">
        <v>0.250089585502622</v>
      </c>
      <c r="CN11" s="17"/>
      <c r="CO11" s="17">
        <v>0.15479419372231301</v>
      </c>
      <c r="CP11" s="17">
        <v>0.17857570999344599</v>
      </c>
      <c r="CQ11" s="17">
        <v>0.205068486815491</v>
      </c>
      <c r="CR11" s="17">
        <v>0.23839228876667701</v>
      </c>
    </row>
    <row r="12" spans="2:96" x14ac:dyDescent="0.25">
      <c r="B12" s="18" t="s">
        <v>175</v>
      </c>
      <c r="C12" s="19">
        <v>1.56148014895355E-2</v>
      </c>
      <c r="D12" s="19">
        <v>1.35116767384964E-2</v>
      </c>
      <c r="E12" s="19">
        <v>1.7758138985848299E-2</v>
      </c>
      <c r="F12" s="19"/>
      <c r="G12" s="19">
        <v>1.3918480961077799E-2</v>
      </c>
      <c r="H12" s="19">
        <v>9.4866922023048202E-3</v>
      </c>
      <c r="I12" s="19">
        <v>2.1620771337413199E-2</v>
      </c>
      <c r="J12" s="19">
        <v>1.48282762565729E-2</v>
      </c>
      <c r="K12" s="19">
        <v>2.4163966238473101E-2</v>
      </c>
      <c r="L12" s="19">
        <v>1.1756322848843899E-2</v>
      </c>
      <c r="M12" s="19"/>
      <c r="N12" s="19">
        <v>3.3967852362052002E-3</v>
      </c>
      <c r="O12" s="19">
        <v>1.92009480130459E-2</v>
      </c>
      <c r="P12" s="19">
        <v>1.85893421830652E-2</v>
      </c>
      <c r="Q12" s="19">
        <v>2.2625724923166501E-2</v>
      </c>
      <c r="R12" s="19"/>
      <c r="S12" s="19">
        <v>6.7798227105833504E-3</v>
      </c>
      <c r="T12" s="19">
        <v>7.30041596543327E-3</v>
      </c>
      <c r="U12" s="19">
        <v>2.60844206932167E-2</v>
      </c>
      <c r="V12" s="19">
        <v>3.02764347825921E-2</v>
      </c>
      <c r="W12" s="19">
        <v>0</v>
      </c>
      <c r="X12" s="19">
        <v>1.9083998276219701E-2</v>
      </c>
      <c r="Y12" s="19">
        <v>3.2457724232642399E-2</v>
      </c>
      <c r="Z12" s="19">
        <v>2.3767950814315399E-2</v>
      </c>
      <c r="AA12" s="19">
        <v>1.0159213163921099E-2</v>
      </c>
      <c r="AB12" s="19">
        <v>1.6296950375594099E-2</v>
      </c>
      <c r="AC12" s="19">
        <v>2.1020499362745401E-2</v>
      </c>
      <c r="AD12" s="19">
        <v>0</v>
      </c>
      <c r="AE12" s="19"/>
      <c r="AF12" s="19">
        <v>1.7679639086458601E-2</v>
      </c>
      <c r="AG12" s="19">
        <v>1.6972047576102201E-2</v>
      </c>
      <c r="AH12" s="19">
        <v>0</v>
      </c>
      <c r="AI12" s="19">
        <v>0</v>
      </c>
      <c r="AJ12" s="19">
        <v>8.7590322782180596E-3</v>
      </c>
      <c r="AK12" s="19"/>
      <c r="AL12" s="19">
        <v>1.7969329309511499E-2</v>
      </c>
      <c r="AM12" s="19">
        <v>1.40968498216004E-2</v>
      </c>
      <c r="AN12" s="19">
        <v>0</v>
      </c>
      <c r="AO12" s="19"/>
      <c r="AP12" s="19">
        <v>2.3514165137554902E-2</v>
      </c>
      <c r="AQ12" s="19">
        <v>9.2549779813068302E-3</v>
      </c>
      <c r="AR12" s="19">
        <v>1.8037086077687298E-2</v>
      </c>
      <c r="AS12" s="19">
        <v>9.6394963736707306E-3</v>
      </c>
      <c r="AT12" s="19">
        <v>0</v>
      </c>
      <c r="AU12" s="19"/>
      <c r="AV12" s="19">
        <v>0.31036398094020001</v>
      </c>
      <c r="AW12" s="19">
        <v>3.4188233622787799E-2</v>
      </c>
      <c r="AX12" s="19">
        <v>1.3398863705706299E-2</v>
      </c>
      <c r="AY12" s="19">
        <v>1.6017262473729001E-2</v>
      </c>
      <c r="AZ12" s="19">
        <v>2.4718336161105799E-2</v>
      </c>
      <c r="BA12" s="19">
        <v>1.52811404778868E-2</v>
      </c>
      <c r="BB12" s="19">
        <v>5.6634052542178896E-3</v>
      </c>
      <c r="BC12" s="19">
        <v>9.0825512652047795E-3</v>
      </c>
      <c r="BD12" s="19">
        <v>8.1657758544705899E-3</v>
      </c>
      <c r="BE12" s="19">
        <v>1.9064215398462599E-2</v>
      </c>
      <c r="BF12" s="19">
        <v>6.5716712342176803E-3</v>
      </c>
      <c r="BG12" s="19">
        <v>8.4942400285785893E-3</v>
      </c>
      <c r="BH12" s="19">
        <v>0</v>
      </c>
      <c r="BI12" s="19">
        <v>0</v>
      </c>
      <c r="BJ12" s="19">
        <v>1.8550040367674301E-2</v>
      </c>
      <c r="BK12" s="19">
        <v>0</v>
      </c>
      <c r="BL12" s="19"/>
      <c r="BM12" s="19">
        <v>2.1294022538913999E-2</v>
      </c>
      <c r="BN12" s="19">
        <v>1.5933835557539799E-2</v>
      </c>
      <c r="BO12" s="19">
        <v>1.2758938071028E-2</v>
      </c>
      <c r="BP12" s="19">
        <v>1.0906608321260201E-2</v>
      </c>
      <c r="BQ12" s="19">
        <v>1.89306237870192E-2</v>
      </c>
      <c r="BR12" s="19">
        <v>8.9616413057814395E-3</v>
      </c>
      <c r="BS12" s="19"/>
      <c r="BT12" s="19">
        <v>1.73411845438836E-2</v>
      </c>
      <c r="BU12" s="19">
        <v>1.35674005754513E-2</v>
      </c>
      <c r="BV12" s="19"/>
      <c r="BW12" s="19">
        <v>1.3780331927958399E-2</v>
      </c>
      <c r="BX12" s="19">
        <v>1.3306105575177401E-2</v>
      </c>
      <c r="BY12" s="19"/>
      <c r="BZ12" s="19">
        <v>1.67955633144194E-2</v>
      </c>
      <c r="CA12" s="19">
        <v>7.3902262027407501E-3</v>
      </c>
      <c r="CB12" s="19">
        <v>1.19433574237828E-2</v>
      </c>
      <c r="CC12" s="19"/>
      <c r="CD12" s="19">
        <v>1.4948159599253E-2</v>
      </c>
      <c r="CE12" s="19">
        <v>2.7422690133563701E-2</v>
      </c>
      <c r="CF12" s="19">
        <v>0</v>
      </c>
      <c r="CG12" s="19"/>
      <c r="CH12" s="19">
        <v>1.3561952577091601E-2</v>
      </c>
      <c r="CI12" s="19">
        <v>2.8922526489851299E-2</v>
      </c>
      <c r="CJ12" s="19">
        <v>0</v>
      </c>
      <c r="CK12" s="19"/>
      <c r="CL12" s="19">
        <v>1.2887730441550799E-2</v>
      </c>
      <c r="CM12" s="19">
        <v>1.52266919288033E-2</v>
      </c>
      <c r="CN12" s="19"/>
      <c r="CO12" s="19">
        <v>0</v>
      </c>
      <c r="CP12" s="19">
        <v>1.36046203946416E-2</v>
      </c>
      <c r="CQ12" s="19">
        <v>1.17455019620106E-2</v>
      </c>
      <c r="CR12" s="19">
        <v>3.2653656521853001E-2</v>
      </c>
    </row>
    <row r="13" spans="2:96" x14ac:dyDescent="0.25">
      <c r="B13" s="16"/>
    </row>
    <row r="14" spans="2:96" x14ac:dyDescent="0.25">
      <c r="B14" t="s">
        <v>124</v>
      </c>
    </row>
    <row r="15" spans="2:96" x14ac:dyDescent="0.25">
      <c r="B15" t="s">
        <v>125</v>
      </c>
    </row>
    <row r="17" spans="2:2" x14ac:dyDescent="0.25">
      <c r="B17"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CR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ht="45" x14ac:dyDescent="0.25">
      <c r="B9" s="18" t="s">
        <v>363</v>
      </c>
      <c r="C9" s="17">
        <v>0.387407572787132</v>
      </c>
      <c r="D9" s="17">
        <v>0.40960334357835698</v>
      </c>
      <c r="E9" s="17">
        <v>0.36555646762268601</v>
      </c>
      <c r="F9" s="17"/>
      <c r="G9" s="17">
        <v>0.34545022654592999</v>
      </c>
      <c r="H9" s="17">
        <v>0.42211563263928398</v>
      </c>
      <c r="I9" s="17">
        <v>0.40141048483887998</v>
      </c>
      <c r="J9" s="17">
        <v>0.447041318174627</v>
      </c>
      <c r="K9" s="17">
        <v>0.39254538263459199</v>
      </c>
      <c r="L9" s="17">
        <v>0.32349433525238103</v>
      </c>
      <c r="M9" s="17"/>
      <c r="N9" s="17">
        <v>0.41751260825602998</v>
      </c>
      <c r="O9" s="17">
        <v>0.38449952705300899</v>
      </c>
      <c r="P9" s="17">
        <v>0.39213955339329898</v>
      </c>
      <c r="Q9" s="17">
        <v>0.35406767067032102</v>
      </c>
      <c r="R9" s="17"/>
      <c r="S9" s="17">
        <v>0.40676783912795</v>
      </c>
      <c r="T9" s="17">
        <v>0.40041927551039003</v>
      </c>
      <c r="U9" s="17">
        <v>0.32614716817660999</v>
      </c>
      <c r="V9" s="17">
        <v>0.40651878757932097</v>
      </c>
      <c r="W9" s="17">
        <v>0.43430602586677602</v>
      </c>
      <c r="X9" s="17">
        <v>0.39566908738686501</v>
      </c>
      <c r="Y9" s="17">
        <v>0.356890609031282</v>
      </c>
      <c r="Z9" s="17">
        <v>0.44069369531869701</v>
      </c>
      <c r="AA9" s="17">
        <v>0.38581404709497202</v>
      </c>
      <c r="AB9" s="17">
        <v>0.35890016814376602</v>
      </c>
      <c r="AC9" s="17">
        <v>0.422516668419883</v>
      </c>
      <c r="AD9" s="17">
        <v>0.25639721919576403</v>
      </c>
      <c r="AE9" s="17"/>
      <c r="AF9" s="17">
        <v>0.40427710965247998</v>
      </c>
      <c r="AG9" s="17">
        <v>0.38825866755176203</v>
      </c>
      <c r="AH9" s="17">
        <v>0.48054485797947299</v>
      </c>
      <c r="AI9" s="17">
        <v>0.43577533750078401</v>
      </c>
      <c r="AJ9" s="17">
        <v>0.32161186849028001</v>
      </c>
      <c r="AK9" s="17"/>
      <c r="AL9" s="17">
        <v>0.42339488093800098</v>
      </c>
      <c r="AM9" s="17">
        <v>0.408261440261808</v>
      </c>
      <c r="AN9" s="17">
        <v>0.43943286299761902</v>
      </c>
      <c r="AO9" s="17"/>
      <c r="AP9" s="17">
        <v>0.362204751138197</v>
      </c>
      <c r="AQ9" s="17">
        <v>0.38858482885787099</v>
      </c>
      <c r="AR9" s="17">
        <v>0.41307621494455299</v>
      </c>
      <c r="AS9" s="17">
        <v>0.46014573612478299</v>
      </c>
      <c r="AT9" s="17">
        <v>0.489414847485444</v>
      </c>
      <c r="AU9" s="17"/>
      <c r="AV9" s="17">
        <v>0.21570749083600099</v>
      </c>
      <c r="AW9" s="17">
        <v>0.40224147146615302</v>
      </c>
      <c r="AX9" s="17">
        <v>0.325727139017437</v>
      </c>
      <c r="AY9" s="17">
        <v>0.38692794096165101</v>
      </c>
      <c r="AZ9" s="17">
        <v>0.31990345709749501</v>
      </c>
      <c r="BA9" s="17">
        <v>0.362862611802105</v>
      </c>
      <c r="BB9" s="17">
        <v>0.35201030530243899</v>
      </c>
      <c r="BC9" s="17">
        <v>0.41048895151966802</v>
      </c>
      <c r="BD9" s="17">
        <v>0.38837444537110799</v>
      </c>
      <c r="BE9" s="17">
        <v>0.437944383157162</v>
      </c>
      <c r="BF9" s="17">
        <v>0.450151595468189</v>
      </c>
      <c r="BG9" s="17">
        <v>0.43701007800825598</v>
      </c>
      <c r="BH9" s="17">
        <v>0.49190410145091901</v>
      </c>
      <c r="BI9" s="17">
        <v>0.35217408959887297</v>
      </c>
      <c r="BJ9" s="17">
        <v>0.46599007996067099</v>
      </c>
      <c r="BK9" s="17">
        <v>0.56617947905250299</v>
      </c>
      <c r="BL9" s="17"/>
      <c r="BM9" s="17">
        <v>0.41928558456438197</v>
      </c>
      <c r="BN9" s="17">
        <v>0.36739061391993</v>
      </c>
      <c r="BO9" s="17">
        <v>0.37732611645179898</v>
      </c>
      <c r="BP9" s="17">
        <v>0.39433643929266099</v>
      </c>
      <c r="BQ9" s="17">
        <v>0.35908608725924901</v>
      </c>
      <c r="BR9" s="17">
        <v>0.41606584489876097</v>
      </c>
      <c r="BS9" s="17"/>
      <c r="BT9" s="17">
        <v>0.49427972978882001</v>
      </c>
      <c r="BU9" s="17">
        <v>0.231286272301199</v>
      </c>
      <c r="BV9" s="17"/>
      <c r="BW9" s="17">
        <v>0.41361152489411102</v>
      </c>
      <c r="BX9" s="17">
        <v>0.36397679955909901</v>
      </c>
      <c r="BY9" s="17"/>
      <c r="BZ9" s="17">
        <v>0.378576964730442</v>
      </c>
      <c r="CA9" s="17">
        <v>0.439583258426476</v>
      </c>
      <c r="CB9" s="17">
        <v>0.373816766718226</v>
      </c>
      <c r="CC9" s="17"/>
      <c r="CD9" s="17">
        <v>0.38950656943044198</v>
      </c>
      <c r="CE9" s="17">
        <v>0.32822305324991502</v>
      </c>
      <c r="CF9" s="17">
        <v>0.35447838340826898</v>
      </c>
      <c r="CG9" s="17"/>
      <c r="CH9" s="17">
        <v>0.39323134874735</v>
      </c>
      <c r="CI9" s="17">
        <v>0.39115170084512502</v>
      </c>
      <c r="CJ9" s="17">
        <v>0.35675719113390603</v>
      </c>
      <c r="CK9" s="17"/>
      <c r="CL9" s="17">
        <v>0.42709020985496998</v>
      </c>
      <c r="CM9" s="17">
        <v>0.35115764324377802</v>
      </c>
      <c r="CN9" s="17"/>
      <c r="CO9" s="17">
        <v>0.43678203315081998</v>
      </c>
      <c r="CP9" s="17">
        <v>0.39091006204418799</v>
      </c>
      <c r="CQ9" s="17">
        <v>0.38530647708354299</v>
      </c>
      <c r="CR9" s="17">
        <v>0.366789190116803</v>
      </c>
    </row>
    <row r="10" spans="2:96" ht="45" x14ac:dyDescent="0.25">
      <c r="B10" s="18" t="s">
        <v>364</v>
      </c>
      <c r="C10" s="17">
        <v>0.240859177372063</v>
      </c>
      <c r="D10" s="17">
        <v>0.25470563221367398</v>
      </c>
      <c r="E10" s="17">
        <v>0.22650475415837701</v>
      </c>
      <c r="F10" s="17"/>
      <c r="G10" s="17">
        <v>0.39892994799882497</v>
      </c>
      <c r="H10" s="17">
        <v>0.26011114185021</v>
      </c>
      <c r="I10" s="17">
        <v>0.30680219913562101</v>
      </c>
      <c r="J10" s="17">
        <v>0.19005650694859599</v>
      </c>
      <c r="K10" s="17">
        <v>0.18498675853336</v>
      </c>
      <c r="L10" s="17">
        <v>0.145193991548975</v>
      </c>
      <c r="M10" s="17"/>
      <c r="N10" s="17">
        <v>0.256216890672049</v>
      </c>
      <c r="O10" s="17">
        <v>0.246163762213021</v>
      </c>
      <c r="P10" s="17">
        <v>0.25669797206495698</v>
      </c>
      <c r="Q10" s="17">
        <v>0.20476612584437201</v>
      </c>
      <c r="R10" s="17"/>
      <c r="S10" s="17">
        <v>0.30151208443712002</v>
      </c>
      <c r="T10" s="17">
        <v>0.218338780315572</v>
      </c>
      <c r="U10" s="17">
        <v>0.26952701788212102</v>
      </c>
      <c r="V10" s="17">
        <v>0.25106419585065598</v>
      </c>
      <c r="W10" s="17">
        <v>0.18392086559471901</v>
      </c>
      <c r="X10" s="17">
        <v>0.23269918453159499</v>
      </c>
      <c r="Y10" s="17">
        <v>0.20440441413521501</v>
      </c>
      <c r="Z10" s="17">
        <v>0.19945880671303501</v>
      </c>
      <c r="AA10" s="17">
        <v>0.25987985888607001</v>
      </c>
      <c r="AB10" s="17">
        <v>0.21410336077331399</v>
      </c>
      <c r="AC10" s="17">
        <v>0.155898501676139</v>
      </c>
      <c r="AD10" s="17">
        <v>0.410248252435367</v>
      </c>
      <c r="AE10" s="17"/>
      <c r="AF10" s="17">
        <v>0.18940986774724999</v>
      </c>
      <c r="AG10" s="17">
        <v>0.297399041514117</v>
      </c>
      <c r="AH10" s="17">
        <v>0.18574676317154701</v>
      </c>
      <c r="AI10" s="17">
        <v>0.12134471714370899</v>
      </c>
      <c r="AJ10" s="17">
        <v>0.27174266314992002</v>
      </c>
      <c r="AK10" s="17"/>
      <c r="AL10" s="17">
        <v>0.193037958924239</v>
      </c>
      <c r="AM10" s="17">
        <v>0.29312148683037298</v>
      </c>
      <c r="AN10" s="17">
        <v>0.23374590572878301</v>
      </c>
      <c r="AO10" s="17"/>
      <c r="AP10" s="17">
        <v>0.21950356719662401</v>
      </c>
      <c r="AQ10" s="17">
        <v>0.231116907785442</v>
      </c>
      <c r="AR10" s="17">
        <v>0.25419483831891898</v>
      </c>
      <c r="AS10" s="17">
        <v>0.28426365150175598</v>
      </c>
      <c r="AT10" s="17">
        <v>0.21132085173343201</v>
      </c>
      <c r="AU10" s="17"/>
      <c r="AV10" s="17">
        <v>0</v>
      </c>
      <c r="AW10" s="17">
        <v>0.16558417822952801</v>
      </c>
      <c r="AX10" s="17">
        <v>0.24093090806539999</v>
      </c>
      <c r="AY10" s="17">
        <v>0.20768654976956499</v>
      </c>
      <c r="AZ10" s="17">
        <v>0.24865223280304599</v>
      </c>
      <c r="BA10" s="17">
        <v>0.27386102073044899</v>
      </c>
      <c r="BB10" s="17">
        <v>0.23124745245040801</v>
      </c>
      <c r="BC10" s="17">
        <v>0.24593491292449601</v>
      </c>
      <c r="BD10" s="17">
        <v>0.25797847483382702</v>
      </c>
      <c r="BE10" s="17">
        <v>0.194665070658289</v>
      </c>
      <c r="BF10" s="17">
        <v>0.25490874123443302</v>
      </c>
      <c r="BG10" s="17">
        <v>0.28292345695409998</v>
      </c>
      <c r="BH10" s="17">
        <v>0.20700427172828201</v>
      </c>
      <c r="BI10" s="17">
        <v>0.39175498467278003</v>
      </c>
      <c r="BJ10" s="17">
        <v>0.27826105062752399</v>
      </c>
      <c r="BK10" s="17">
        <v>0.23784404914903901</v>
      </c>
      <c r="BL10" s="17"/>
      <c r="BM10" s="17">
        <v>0.25695459835594198</v>
      </c>
      <c r="BN10" s="17">
        <v>0.27036651718002003</v>
      </c>
      <c r="BO10" s="17">
        <v>0.248435684017039</v>
      </c>
      <c r="BP10" s="17">
        <v>0.21103592462960299</v>
      </c>
      <c r="BQ10" s="17">
        <v>0.18966965753832299</v>
      </c>
      <c r="BR10" s="17">
        <v>0.202300619786691</v>
      </c>
      <c r="BS10" s="17"/>
      <c r="BT10" s="17">
        <v>0.22623087131321801</v>
      </c>
      <c r="BU10" s="17">
        <v>0.26010657798949899</v>
      </c>
      <c r="BV10" s="17"/>
      <c r="BW10" s="17">
        <v>0.27479635583450601</v>
      </c>
      <c r="BX10" s="17">
        <v>0.219308754018153</v>
      </c>
      <c r="BY10" s="17"/>
      <c r="BZ10" s="17">
        <v>0.23688872501733499</v>
      </c>
      <c r="CA10" s="17">
        <v>0.238577861223007</v>
      </c>
      <c r="CB10" s="17">
        <v>0.31014822499539402</v>
      </c>
      <c r="CC10" s="17"/>
      <c r="CD10" s="17">
        <v>0.22093317682284599</v>
      </c>
      <c r="CE10" s="17">
        <v>0.34466819322021103</v>
      </c>
      <c r="CF10" s="17">
        <v>0.288185772953443</v>
      </c>
      <c r="CG10" s="17"/>
      <c r="CH10" s="17">
        <v>0.219890425689694</v>
      </c>
      <c r="CI10" s="17">
        <v>0.29809450004398402</v>
      </c>
      <c r="CJ10" s="17">
        <v>0.30809105265150899</v>
      </c>
      <c r="CK10" s="17"/>
      <c r="CL10" s="17">
        <v>0.22178637017660399</v>
      </c>
      <c r="CM10" s="17">
        <v>0.25851904654019098</v>
      </c>
      <c r="CN10" s="17"/>
      <c r="CO10" s="17">
        <v>0.27270516485319302</v>
      </c>
      <c r="CP10" s="17">
        <v>0.24123587334228899</v>
      </c>
      <c r="CQ10" s="17">
        <v>0.23298864446523099</v>
      </c>
      <c r="CR10" s="17">
        <v>0.24379479520508801</v>
      </c>
    </row>
    <row r="11" spans="2:96" ht="30" x14ac:dyDescent="0.25">
      <c r="B11" s="18" t="s">
        <v>365</v>
      </c>
      <c r="C11" s="17">
        <v>0.11695080768343601</v>
      </c>
      <c r="D11" s="17">
        <v>0.120724625340544</v>
      </c>
      <c r="E11" s="17">
        <v>0.11279902367735201</v>
      </c>
      <c r="F11" s="17"/>
      <c r="G11" s="17">
        <v>0.107665921152045</v>
      </c>
      <c r="H11" s="17">
        <v>9.3729634915819704E-2</v>
      </c>
      <c r="I11" s="17">
        <v>8.9724688669159697E-2</v>
      </c>
      <c r="J11" s="17">
        <v>0.14490450288543799</v>
      </c>
      <c r="K11" s="17">
        <v>0.12249182491975499</v>
      </c>
      <c r="L11" s="17">
        <v>0.13773574766490901</v>
      </c>
      <c r="M11" s="17"/>
      <c r="N11" s="17">
        <v>0.103859713536022</v>
      </c>
      <c r="O11" s="17">
        <v>0.11421449373532799</v>
      </c>
      <c r="P11" s="17">
        <v>0.126385217030274</v>
      </c>
      <c r="Q11" s="17">
        <v>0.124716854144949</v>
      </c>
      <c r="R11" s="17"/>
      <c r="S11" s="17">
        <v>9.6225461291260306E-2</v>
      </c>
      <c r="T11" s="17">
        <v>0.13925064085553099</v>
      </c>
      <c r="U11" s="17">
        <v>8.8502939319581697E-2</v>
      </c>
      <c r="V11" s="17">
        <v>0.102758112925391</v>
      </c>
      <c r="W11" s="17">
        <v>0.134470576565863</v>
      </c>
      <c r="X11" s="17">
        <v>0.110155978243869</v>
      </c>
      <c r="Y11" s="17">
        <v>0.14398314891182901</v>
      </c>
      <c r="Z11" s="17">
        <v>0.11618781083464599</v>
      </c>
      <c r="AA11" s="17">
        <v>0.12801512000745999</v>
      </c>
      <c r="AB11" s="17">
        <v>0.12167176784135</v>
      </c>
      <c r="AC11" s="17">
        <v>0.14987756644202199</v>
      </c>
      <c r="AD11" s="17">
        <v>3.3915178481108497E-2</v>
      </c>
      <c r="AE11" s="17"/>
      <c r="AF11" s="17">
        <v>0.12375589419182299</v>
      </c>
      <c r="AG11" s="17">
        <v>0.118574602177605</v>
      </c>
      <c r="AH11" s="17">
        <v>0.149568435827309</v>
      </c>
      <c r="AI11" s="17">
        <v>0.257550420803699</v>
      </c>
      <c r="AJ11" s="17">
        <v>7.3883472528596894E-2</v>
      </c>
      <c r="AK11" s="17"/>
      <c r="AL11" s="17">
        <v>0.115244118223627</v>
      </c>
      <c r="AM11" s="17">
        <v>0.101090711393979</v>
      </c>
      <c r="AN11" s="17">
        <v>0.11365725258996801</v>
      </c>
      <c r="AO11" s="17"/>
      <c r="AP11" s="17">
        <v>0.132387424069074</v>
      </c>
      <c r="AQ11" s="17">
        <v>0.112445815827579</v>
      </c>
      <c r="AR11" s="17">
        <v>0.10697474566074</v>
      </c>
      <c r="AS11" s="17">
        <v>0.103020728388081</v>
      </c>
      <c r="AT11" s="17">
        <v>5.6140012865331899E-2</v>
      </c>
      <c r="AU11" s="17"/>
      <c r="AV11" s="17">
        <v>0.334768686323765</v>
      </c>
      <c r="AW11" s="17">
        <v>0.118865125620948</v>
      </c>
      <c r="AX11" s="17">
        <v>6.4073811183199603E-2</v>
      </c>
      <c r="AY11" s="17">
        <v>0.14602053711045301</v>
      </c>
      <c r="AZ11" s="17">
        <v>0.18987162981344499</v>
      </c>
      <c r="BA11" s="17">
        <v>0.11117317379974601</v>
      </c>
      <c r="BB11" s="17">
        <v>0.16643654731527599</v>
      </c>
      <c r="BC11" s="17">
        <v>9.3469957681961396E-2</v>
      </c>
      <c r="BD11" s="17">
        <v>7.8680114717636196E-2</v>
      </c>
      <c r="BE11" s="17">
        <v>6.97938287260602E-2</v>
      </c>
      <c r="BF11" s="17">
        <v>0.12967603716304599</v>
      </c>
      <c r="BG11" s="17">
        <v>0.117441065474871</v>
      </c>
      <c r="BH11" s="17">
        <v>6.6120971458732095E-2</v>
      </c>
      <c r="BI11" s="17">
        <v>9.4080882571645499E-2</v>
      </c>
      <c r="BJ11" s="17">
        <v>5.0643801228510699E-2</v>
      </c>
      <c r="BK11" s="17">
        <v>7.7111249186701897E-2</v>
      </c>
      <c r="BL11" s="17"/>
      <c r="BM11" s="17">
        <v>0.130567129705251</v>
      </c>
      <c r="BN11" s="17">
        <v>0.100003136421421</v>
      </c>
      <c r="BO11" s="17">
        <v>0.108825231670526</v>
      </c>
      <c r="BP11" s="17">
        <v>0.11893260546687801</v>
      </c>
      <c r="BQ11" s="17">
        <v>0.14157346369283799</v>
      </c>
      <c r="BR11" s="17">
        <v>0.119111368235227</v>
      </c>
      <c r="BS11" s="17"/>
      <c r="BT11" s="17">
        <v>4.4946592210203799E-2</v>
      </c>
      <c r="BU11" s="17">
        <v>0.22730216060990499</v>
      </c>
      <c r="BV11" s="17"/>
      <c r="BW11" s="17">
        <v>0.10208923297306099</v>
      </c>
      <c r="BX11" s="17">
        <v>0.14063722497244299</v>
      </c>
      <c r="BY11" s="17"/>
      <c r="BZ11" s="17">
        <v>0.116938516971146</v>
      </c>
      <c r="CA11" s="17">
        <v>0.120025286595193</v>
      </c>
      <c r="CB11" s="17">
        <v>0.123156047561802</v>
      </c>
      <c r="CC11" s="17"/>
      <c r="CD11" s="17">
        <v>0.121230259566146</v>
      </c>
      <c r="CE11" s="17">
        <v>6.2473521576584201E-2</v>
      </c>
      <c r="CF11" s="17">
        <v>0.17737482624638901</v>
      </c>
      <c r="CG11" s="17"/>
      <c r="CH11" s="17">
        <v>0.117041896232429</v>
      </c>
      <c r="CI11" s="17">
        <v>8.9192876679693403E-2</v>
      </c>
      <c r="CJ11" s="17">
        <v>0.168217863976136</v>
      </c>
      <c r="CK11" s="17"/>
      <c r="CL11" s="17">
        <v>0.11534589088526501</v>
      </c>
      <c r="CM11" s="17">
        <v>0.117963564035044</v>
      </c>
      <c r="CN11" s="17"/>
      <c r="CO11" s="17">
        <v>0.116076173309656</v>
      </c>
      <c r="CP11" s="17">
        <v>0.13259615940640401</v>
      </c>
      <c r="CQ11" s="17">
        <v>0.106240469652775</v>
      </c>
      <c r="CR11" s="17">
        <v>0.10814133942451901</v>
      </c>
    </row>
    <row r="12" spans="2:96" ht="30" x14ac:dyDescent="0.25">
      <c r="B12" s="18" t="s">
        <v>366</v>
      </c>
      <c r="C12" s="17">
        <v>0.155804657356333</v>
      </c>
      <c r="D12" s="17">
        <v>0.13120812243723201</v>
      </c>
      <c r="E12" s="17">
        <v>0.18072700520371701</v>
      </c>
      <c r="F12" s="17"/>
      <c r="G12" s="17">
        <v>0.112667481990816</v>
      </c>
      <c r="H12" s="17">
        <v>0.13550897254104999</v>
      </c>
      <c r="I12" s="17">
        <v>0.12584668074724401</v>
      </c>
      <c r="J12" s="17">
        <v>0.140500551420809</v>
      </c>
      <c r="K12" s="17">
        <v>0.18014435279359001</v>
      </c>
      <c r="L12" s="17">
        <v>0.22161604869319301</v>
      </c>
      <c r="M12" s="17"/>
      <c r="N12" s="17">
        <v>0.13712420753319701</v>
      </c>
      <c r="O12" s="17">
        <v>0.16019601654027399</v>
      </c>
      <c r="P12" s="17">
        <v>0.13892390753700201</v>
      </c>
      <c r="Q12" s="17">
        <v>0.18589313431711299</v>
      </c>
      <c r="R12" s="17"/>
      <c r="S12" s="17">
        <v>0.109838579405385</v>
      </c>
      <c r="T12" s="17">
        <v>0.14738198128777899</v>
      </c>
      <c r="U12" s="17">
        <v>0.220045546024766</v>
      </c>
      <c r="V12" s="17">
        <v>0.15405146919468901</v>
      </c>
      <c r="W12" s="17">
        <v>0.13550951992315599</v>
      </c>
      <c r="X12" s="17">
        <v>0.14583969430303501</v>
      </c>
      <c r="Y12" s="17">
        <v>0.16159967033966199</v>
      </c>
      <c r="Z12" s="17">
        <v>0.107914774860916</v>
      </c>
      <c r="AA12" s="17">
        <v>0.14610922218521699</v>
      </c>
      <c r="AB12" s="17">
        <v>0.19111039385959899</v>
      </c>
      <c r="AC12" s="17">
        <v>0.17430169687578301</v>
      </c>
      <c r="AD12" s="17">
        <v>0.26458888630974903</v>
      </c>
      <c r="AE12" s="17"/>
      <c r="AF12" s="17">
        <v>0.178331584681477</v>
      </c>
      <c r="AG12" s="17">
        <v>0.108072007226169</v>
      </c>
      <c r="AH12" s="17">
        <v>0.135437587610339</v>
      </c>
      <c r="AI12" s="17">
        <v>0.108457469850938</v>
      </c>
      <c r="AJ12" s="17">
        <v>0.211528040247487</v>
      </c>
      <c r="AK12" s="17"/>
      <c r="AL12" s="17">
        <v>0.17485774254820899</v>
      </c>
      <c r="AM12" s="17">
        <v>0.111792233112832</v>
      </c>
      <c r="AN12" s="17">
        <v>0.17308982879342699</v>
      </c>
      <c r="AO12" s="17"/>
      <c r="AP12" s="17">
        <v>0.171196785753159</v>
      </c>
      <c r="AQ12" s="17">
        <v>0.17497037796703299</v>
      </c>
      <c r="AR12" s="17">
        <v>0.138038568205228</v>
      </c>
      <c r="AS12" s="17">
        <v>0.10993397558271301</v>
      </c>
      <c r="AT12" s="17">
        <v>0.15460474789313799</v>
      </c>
      <c r="AU12" s="17"/>
      <c r="AV12" s="17">
        <v>0.152769603320837</v>
      </c>
      <c r="AW12" s="17">
        <v>0.18013572437274999</v>
      </c>
      <c r="AX12" s="17">
        <v>0.193429328523884</v>
      </c>
      <c r="AY12" s="17">
        <v>0.18300138233121799</v>
      </c>
      <c r="AZ12" s="17">
        <v>0.15098629564386101</v>
      </c>
      <c r="BA12" s="17">
        <v>0.17064391134211701</v>
      </c>
      <c r="BB12" s="17">
        <v>0.16582223527482301</v>
      </c>
      <c r="BC12" s="17">
        <v>0.151267419489716</v>
      </c>
      <c r="BD12" s="17">
        <v>0.14855214547704901</v>
      </c>
      <c r="BE12" s="17">
        <v>0.18496073738625299</v>
      </c>
      <c r="BF12" s="17">
        <v>0.11293051142183801</v>
      </c>
      <c r="BG12" s="17">
        <v>0.132647038521333</v>
      </c>
      <c r="BH12" s="17">
        <v>0.14812664033133599</v>
      </c>
      <c r="BI12" s="17">
        <v>8.5518895410821E-2</v>
      </c>
      <c r="BJ12" s="17">
        <v>4.0390343899521897E-2</v>
      </c>
      <c r="BK12" s="17">
        <v>9.2896312678154E-2</v>
      </c>
      <c r="BL12" s="17"/>
      <c r="BM12" s="17">
        <v>0.11899360230155701</v>
      </c>
      <c r="BN12" s="17">
        <v>0.160008003583166</v>
      </c>
      <c r="BO12" s="17">
        <v>0.15581672904114399</v>
      </c>
      <c r="BP12" s="17">
        <v>0.16360004246250801</v>
      </c>
      <c r="BQ12" s="17">
        <v>0.21681060008269201</v>
      </c>
      <c r="BR12" s="17">
        <v>0.14304472950216399</v>
      </c>
      <c r="BS12" s="17"/>
      <c r="BT12" s="17">
        <v>0.116833362567141</v>
      </c>
      <c r="BU12" s="17">
        <v>0.21235767373079001</v>
      </c>
      <c r="BV12" s="17"/>
      <c r="BW12" s="17">
        <v>0.130758760156646</v>
      </c>
      <c r="BX12" s="17">
        <v>0.179977011877822</v>
      </c>
      <c r="BY12" s="17"/>
      <c r="BZ12" s="17">
        <v>0.166171897212014</v>
      </c>
      <c r="CA12" s="17">
        <v>0.117005899038024</v>
      </c>
      <c r="CB12" s="17">
        <v>8.7048139876028802E-2</v>
      </c>
      <c r="CC12" s="17"/>
      <c r="CD12" s="17">
        <v>0.16417394416088499</v>
      </c>
      <c r="CE12" s="17">
        <v>0.14875570145485001</v>
      </c>
      <c r="CF12" s="17">
        <v>0.141705479138103</v>
      </c>
      <c r="CG12" s="17"/>
      <c r="CH12" s="17">
        <v>0.166356945786999</v>
      </c>
      <c r="CI12" s="17">
        <v>0.132023584201831</v>
      </c>
      <c r="CJ12" s="17">
        <v>0.115024493671374</v>
      </c>
      <c r="CK12" s="17"/>
      <c r="CL12" s="17">
        <v>0.14109878041458501</v>
      </c>
      <c r="CM12" s="17">
        <v>0.17183387807856501</v>
      </c>
      <c r="CN12" s="17"/>
      <c r="CO12" s="17">
        <v>8.5427011817312798E-2</v>
      </c>
      <c r="CP12" s="17">
        <v>0.14255135693445001</v>
      </c>
      <c r="CQ12" s="17">
        <v>0.17352539451309601</v>
      </c>
      <c r="CR12" s="17">
        <v>0.1724208076223</v>
      </c>
    </row>
    <row r="13" spans="2:96" ht="30" x14ac:dyDescent="0.25">
      <c r="B13" s="18" t="s">
        <v>367</v>
      </c>
      <c r="C13" s="17">
        <v>4.0578249674511097E-2</v>
      </c>
      <c r="D13" s="17">
        <v>2.9882114525519501E-2</v>
      </c>
      <c r="E13" s="17">
        <v>5.1269637005064699E-2</v>
      </c>
      <c r="F13" s="17"/>
      <c r="G13" s="17">
        <v>2.08848060575299E-2</v>
      </c>
      <c r="H13" s="17">
        <v>3.3966656270337299E-2</v>
      </c>
      <c r="I13" s="17">
        <v>3.3041343577701998E-2</v>
      </c>
      <c r="J13" s="17">
        <v>3.2801092902330999E-2</v>
      </c>
      <c r="K13" s="17">
        <v>2.44940576048829E-2</v>
      </c>
      <c r="L13" s="17">
        <v>8.2402280067639194E-2</v>
      </c>
      <c r="M13" s="17"/>
      <c r="N13" s="17">
        <v>4.74469126634183E-2</v>
      </c>
      <c r="O13" s="17">
        <v>4.42792336447883E-2</v>
      </c>
      <c r="P13" s="17">
        <v>2.8375347665782299E-2</v>
      </c>
      <c r="Q13" s="17">
        <v>4.0477092402697597E-2</v>
      </c>
      <c r="R13" s="17"/>
      <c r="S13" s="17">
        <v>3.3951071297488998E-2</v>
      </c>
      <c r="T13" s="17">
        <v>4.2116836749788999E-2</v>
      </c>
      <c r="U13" s="17">
        <v>3.9761495953691703E-2</v>
      </c>
      <c r="V13" s="17">
        <v>3.7026591609817597E-2</v>
      </c>
      <c r="W13" s="17">
        <v>6.3548324662310404E-2</v>
      </c>
      <c r="X13" s="17">
        <v>4.7820547680021801E-2</v>
      </c>
      <c r="Y13" s="17">
        <v>5.6741256110651901E-2</v>
      </c>
      <c r="Z13" s="17">
        <v>6.0690734248630501E-2</v>
      </c>
      <c r="AA13" s="17">
        <v>2.1854755259606999E-2</v>
      </c>
      <c r="AB13" s="17">
        <v>2.8975715963783E-2</v>
      </c>
      <c r="AC13" s="17">
        <v>6.2180599622759097E-2</v>
      </c>
      <c r="AD13" s="17">
        <v>0</v>
      </c>
      <c r="AE13" s="17"/>
      <c r="AF13" s="17">
        <v>4.4170117000838699E-2</v>
      </c>
      <c r="AG13" s="17">
        <v>3.3224192037778003E-2</v>
      </c>
      <c r="AH13" s="17">
        <v>2.33743364088396E-2</v>
      </c>
      <c r="AI13" s="17">
        <v>4.21899091791995E-2</v>
      </c>
      <c r="AJ13" s="17">
        <v>5.6515938729423197E-2</v>
      </c>
      <c r="AK13" s="17"/>
      <c r="AL13" s="17">
        <v>4.8142070676783798E-2</v>
      </c>
      <c r="AM13" s="17">
        <v>3.7017850752428499E-2</v>
      </c>
      <c r="AN13" s="17">
        <v>3.38114346081934E-2</v>
      </c>
      <c r="AO13" s="17"/>
      <c r="AP13" s="17">
        <v>4.3803246021809503E-2</v>
      </c>
      <c r="AQ13" s="17">
        <v>3.1547350269427003E-2</v>
      </c>
      <c r="AR13" s="17">
        <v>3.5645833484705798E-2</v>
      </c>
      <c r="AS13" s="17">
        <v>2.9373911998090901E-2</v>
      </c>
      <c r="AT13" s="17">
        <v>5.7918814945233203E-2</v>
      </c>
      <c r="AU13" s="17"/>
      <c r="AV13" s="17">
        <v>0</v>
      </c>
      <c r="AW13" s="17">
        <v>3.5552398548553001E-2</v>
      </c>
      <c r="AX13" s="17">
        <v>8.76457911307022E-2</v>
      </c>
      <c r="AY13" s="17">
        <v>1.7449260545820199E-2</v>
      </c>
      <c r="AZ13" s="17">
        <v>3.3541782489001901E-2</v>
      </c>
      <c r="BA13" s="17">
        <v>2.5669421310563999E-2</v>
      </c>
      <c r="BB13" s="17">
        <v>2.2070214630356098E-2</v>
      </c>
      <c r="BC13" s="17">
        <v>4.6991946319787398E-2</v>
      </c>
      <c r="BD13" s="17">
        <v>5.22018150751671E-2</v>
      </c>
      <c r="BE13" s="17">
        <v>5.09028072461385E-2</v>
      </c>
      <c r="BF13" s="17">
        <v>2.1547058955934499E-2</v>
      </c>
      <c r="BG13" s="17">
        <v>2.9978361041439399E-2</v>
      </c>
      <c r="BH13" s="17">
        <v>4.8035028915841597E-2</v>
      </c>
      <c r="BI13" s="17">
        <v>3.9915561146006598E-2</v>
      </c>
      <c r="BJ13" s="17">
        <v>8.1352513895357498E-2</v>
      </c>
      <c r="BK13" s="17">
        <v>2.5968909933602201E-2</v>
      </c>
      <c r="BL13" s="17"/>
      <c r="BM13" s="17">
        <v>2.9319837480542899E-2</v>
      </c>
      <c r="BN13" s="17">
        <v>4.4493884740201203E-2</v>
      </c>
      <c r="BO13" s="17">
        <v>3.6095357687415397E-2</v>
      </c>
      <c r="BP13" s="17">
        <v>4.2773649684027901E-2</v>
      </c>
      <c r="BQ13" s="17">
        <v>4.8679656195078497E-2</v>
      </c>
      <c r="BR13" s="17">
        <v>5.40715199395011E-2</v>
      </c>
      <c r="BS13" s="17"/>
      <c r="BT13" s="17">
        <v>6.6694941791364107E-2</v>
      </c>
      <c r="BU13" s="17">
        <v>2.7232629216272799E-3</v>
      </c>
      <c r="BV13" s="17"/>
      <c r="BW13" s="17">
        <v>3.88788642550267E-2</v>
      </c>
      <c r="BX13" s="17">
        <v>3.7942814377460603E-2</v>
      </c>
      <c r="BY13" s="17"/>
      <c r="BZ13" s="17">
        <v>4.2511319494050098E-2</v>
      </c>
      <c r="CA13" s="17">
        <v>3.3834781692830301E-2</v>
      </c>
      <c r="CB13" s="17">
        <v>4.44321483468599E-2</v>
      </c>
      <c r="CC13" s="17"/>
      <c r="CD13" s="17">
        <v>4.2360940439584001E-2</v>
      </c>
      <c r="CE13" s="17">
        <v>5.1726943217109703E-2</v>
      </c>
      <c r="CF13" s="17">
        <v>2.8122002066623301E-2</v>
      </c>
      <c r="CG13" s="17"/>
      <c r="CH13" s="17">
        <v>4.40104466132143E-2</v>
      </c>
      <c r="CI13" s="17">
        <v>3.3209052496731097E-2</v>
      </c>
      <c r="CJ13" s="17">
        <v>2.5789340653895699E-2</v>
      </c>
      <c r="CK13" s="17"/>
      <c r="CL13" s="17">
        <v>4.4819497374247702E-2</v>
      </c>
      <c r="CM13" s="17">
        <v>3.8924937009189101E-2</v>
      </c>
      <c r="CN13" s="17"/>
      <c r="CO13" s="17">
        <v>6.7791267511134401E-2</v>
      </c>
      <c r="CP13" s="17">
        <v>3.7625216240999002E-2</v>
      </c>
      <c r="CQ13" s="17">
        <v>3.6314907208651201E-2</v>
      </c>
      <c r="CR13" s="17">
        <v>4.4570348534198598E-2</v>
      </c>
    </row>
    <row r="14" spans="2:96" x14ac:dyDescent="0.25">
      <c r="B14" s="18" t="s">
        <v>175</v>
      </c>
      <c r="C14" s="19">
        <v>5.8399535126524897E-2</v>
      </c>
      <c r="D14" s="19">
        <v>5.38761619046743E-2</v>
      </c>
      <c r="E14" s="19">
        <v>6.3143112332803397E-2</v>
      </c>
      <c r="F14" s="19"/>
      <c r="G14" s="19">
        <v>1.4401616254853301E-2</v>
      </c>
      <c r="H14" s="19">
        <v>5.45679617832995E-2</v>
      </c>
      <c r="I14" s="19">
        <v>4.3174603031392901E-2</v>
      </c>
      <c r="J14" s="19">
        <v>4.4696027668199197E-2</v>
      </c>
      <c r="K14" s="19">
        <v>9.5337623513819206E-2</v>
      </c>
      <c r="L14" s="19">
        <v>8.95575967729033E-2</v>
      </c>
      <c r="M14" s="19"/>
      <c r="N14" s="19">
        <v>3.7839667339283498E-2</v>
      </c>
      <c r="O14" s="19">
        <v>5.06469668135806E-2</v>
      </c>
      <c r="P14" s="19">
        <v>5.7478002308686299E-2</v>
      </c>
      <c r="Q14" s="19">
        <v>9.0079122620547805E-2</v>
      </c>
      <c r="R14" s="19"/>
      <c r="S14" s="19">
        <v>5.17049644407956E-2</v>
      </c>
      <c r="T14" s="19">
        <v>5.2492485280938202E-2</v>
      </c>
      <c r="U14" s="19">
        <v>5.6015832643229603E-2</v>
      </c>
      <c r="V14" s="19">
        <v>4.8580842840125801E-2</v>
      </c>
      <c r="W14" s="19">
        <v>4.8244687387176001E-2</v>
      </c>
      <c r="X14" s="19">
        <v>6.7815507854614293E-2</v>
      </c>
      <c r="Y14" s="19">
        <v>7.6380901471359897E-2</v>
      </c>
      <c r="Z14" s="19">
        <v>7.5054178024075505E-2</v>
      </c>
      <c r="AA14" s="19">
        <v>5.8326996566673603E-2</v>
      </c>
      <c r="AB14" s="19">
        <v>8.5238593418188E-2</v>
      </c>
      <c r="AC14" s="19">
        <v>3.52249669634149E-2</v>
      </c>
      <c r="AD14" s="19">
        <v>3.4850463578011699E-2</v>
      </c>
      <c r="AE14" s="19"/>
      <c r="AF14" s="19">
        <v>6.00554267261314E-2</v>
      </c>
      <c r="AG14" s="19">
        <v>5.4471489492568199E-2</v>
      </c>
      <c r="AH14" s="19">
        <v>2.5328019002492999E-2</v>
      </c>
      <c r="AI14" s="19">
        <v>3.4682145521670198E-2</v>
      </c>
      <c r="AJ14" s="19">
        <v>6.4718016854292404E-2</v>
      </c>
      <c r="AK14" s="19"/>
      <c r="AL14" s="19">
        <v>4.5323228689141203E-2</v>
      </c>
      <c r="AM14" s="19">
        <v>4.8716277648579498E-2</v>
      </c>
      <c r="AN14" s="19">
        <v>6.26271528200875E-3</v>
      </c>
      <c r="AO14" s="19"/>
      <c r="AP14" s="19">
        <v>7.0904225821136202E-2</v>
      </c>
      <c r="AQ14" s="19">
        <v>6.1334719292648499E-2</v>
      </c>
      <c r="AR14" s="19">
        <v>5.2069799385853897E-2</v>
      </c>
      <c r="AS14" s="19">
        <v>1.32619964045756E-2</v>
      </c>
      <c r="AT14" s="19">
        <v>3.06007250774212E-2</v>
      </c>
      <c r="AU14" s="19"/>
      <c r="AV14" s="19">
        <v>0.29675421951939701</v>
      </c>
      <c r="AW14" s="19">
        <v>9.76211017620678E-2</v>
      </c>
      <c r="AX14" s="19">
        <v>8.8193022079376099E-2</v>
      </c>
      <c r="AY14" s="19">
        <v>5.89143292812929E-2</v>
      </c>
      <c r="AZ14" s="19">
        <v>5.7044602153151297E-2</v>
      </c>
      <c r="BA14" s="19">
        <v>5.57898610150191E-2</v>
      </c>
      <c r="BB14" s="19">
        <v>6.2413245026697498E-2</v>
      </c>
      <c r="BC14" s="19">
        <v>5.1846812064371202E-2</v>
      </c>
      <c r="BD14" s="19">
        <v>7.4213004525212303E-2</v>
      </c>
      <c r="BE14" s="19">
        <v>6.17331728260972E-2</v>
      </c>
      <c r="BF14" s="19">
        <v>3.0786055756558899E-2</v>
      </c>
      <c r="BG14" s="19">
        <v>0</v>
      </c>
      <c r="BH14" s="19">
        <v>3.8808986114888797E-2</v>
      </c>
      <c r="BI14" s="19">
        <v>3.6555586599873999E-2</v>
      </c>
      <c r="BJ14" s="19">
        <v>8.3362210388415403E-2</v>
      </c>
      <c r="BK14" s="19">
        <v>0</v>
      </c>
      <c r="BL14" s="19"/>
      <c r="BM14" s="19">
        <v>4.48792475923252E-2</v>
      </c>
      <c r="BN14" s="19">
        <v>5.7737844155261703E-2</v>
      </c>
      <c r="BO14" s="19">
        <v>7.3500881132075604E-2</v>
      </c>
      <c r="BP14" s="19">
        <v>6.9321338464322493E-2</v>
      </c>
      <c r="BQ14" s="19">
        <v>4.41805352318193E-2</v>
      </c>
      <c r="BR14" s="19">
        <v>6.54059176376557E-2</v>
      </c>
      <c r="BS14" s="19"/>
      <c r="BT14" s="19">
        <v>5.1014502329252399E-2</v>
      </c>
      <c r="BU14" s="19">
        <v>6.6224052446978807E-2</v>
      </c>
      <c r="BV14" s="19"/>
      <c r="BW14" s="19">
        <v>3.9865261886649697E-2</v>
      </c>
      <c r="BX14" s="19">
        <v>5.8157395195022402E-2</v>
      </c>
      <c r="BY14" s="19"/>
      <c r="BZ14" s="19">
        <v>5.8912576575012698E-2</v>
      </c>
      <c r="CA14" s="19">
        <v>5.0972913024468797E-2</v>
      </c>
      <c r="CB14" s="19">
        <v>6.1398672501688699E-2</v>
      </c>
      <c r="CC14" s="19"/>
      <c r="CD14" s="19">
        <v>6.1795109580095903E-2</v>
      </c>
      <c r="CE14" s="19">
        <v>6.4152587281329596E-2</v>
      </c>
      <c r="CF14" s="19">
        <v>1.0133536187172301E-2</v>
      </c>
      <c r="CG14" s="19"/>
      <c r="CH14" s="19">
        <v>5.9468936930313201E-2</v>
      </c>
      <c r="CI14" s="19">
        <v>5.6328285732634702E-2</v>
      </c>
      <c r="CJ14" s="19">
        <v>2.6120057913179898E-2</v>
      </c>
      <c r="CK14" s="19"/>
      <c r="CL14" s="19">
        <v>4.98592512943297E-2</v>
      </c>
      <c r="CM14" s="19">
        <v>6.1600931093231899E-2</v>
      </c>
      <c r="CN14" s="19"/>
      <c r="CO14" s="19">
        <v>2.1218349357884199E-2</v>
      </c>
      <c r="CP14" s="19">
        <v>5.50813320316699E-2</v>
      </c>
      <c r="CQ14" s="19">
        <v>6.5624107076703297E-2</v>
      </c>
      <c r="CR14" s="19">
        <v>6.4283519097090194E-2</v>
      </c>
    </row>
    <row r="15" spans="2:96" x14ac:dyDescent="0.25">
      <c r="B15" s="16"/>
    </row>
    <row r="16" spans="2:96" x14ac:dyDescent="0.25">
      <c r="B16" t="s">
        <v>124</v>
      </c>
    </row>
    <row r="17" spans="2:2" x14ac:dyDescent="0.25">
      <c r="B17" t="s">
        <v>125</v>
      </c>
    </row>
    <row r="19" spans="2:2" x14ac:dyDescent="0.25">
      <c r="B19"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J22"/>
  <sheetViews>
    <sheetView showGridLines="0" workbookViewId="0">
      <pane xSplit="2" topLeftCell="C1" activePane="topRight" state="frozen"/>
      <selection pane="topRight" activeCell="B16" sqref="B16"/>
    </sheetView>
  </sheetViews>
  <sheetFormatPr defaultColWidth="11.42578125" defaultRowHeight="15" x14ac:dyDescent="0.25"/>
  <cols>
    <col min="2" max="2" width="25.7109375" customWidth="1"/>
    <col min="3" max="10" width="20.7109375" customWidth="1"/>
  </cols>
  <sheetData>
    <row r="2" spans="2:10" ht="39.950000000000003" customHeight="1" x14ac:dyDescent="0.25">
      <c r="D2" s="30" t="s">
        <v>383</v>
      </c>
      <c r="E2" s="26"/>
      <c r="F2" s="26"/>
      <c r="G2" s="26"/>
      <c r="H2" s="26"/>
      <c r="I2" s="26"/>
      <c r="J2" s="26"/>
    </row>
    <row r="6" spans="2:10" ht="50.1" customHeight="1" x14ac:dyDescent="0.25">
      <c r="B6" s="23" t="s">
        <v>15</v>
      </c>
      <c r="C6" s="23" t="s">
        <v>369</v>
      </c>
      <c r="D6" s="23" t="s">
        <v>370</v>
      </c>
      <c r="E6" s="23" t="s">
        <v>371</v>
      </c>
      <c r="F6" s="23" t="s">
        <v>372</v>
      </c>
      <c r="G6" s="23" t="s">
        <v>373</v>
      </c>
      <c r="H6" s="23" t="s">
        <v>374</v>
      </c>
      <c r="I6" s="23" t="s">
        <v>375</v>
      </c>
    </row>
    <row r="7" spans="2:10" x14ac:dyDescent="0.25">
      <c r="B7" s="18" t="s">
        <v>376</v>
      </c>
      <c r="C7" s="17">
        <v>0.49173521265995701</v>
      </c>
      <c r="D7" s="17">
        <v>0.30176936347943201</v>
      </c>
      <c r="E7" s="17">
        <v>0.33216073549549102</v>
      </c>
      <c r="F7" s="17">
        <v>0.29833244094709499</v>
      </c>
      <c r="G7" s="17">
        <v>0.27758948593515897</v>
      </c>
      <c r="H7" s="17">
        <v>0.24995690562533299</v>
      </c>
      <c r="I7" s="17">
        <v>0.142281933962076</v>
      </c>
    </row>
    <row r="8" spans="2:10" x14ac:dyDescent="0.25">
      <c r="B8" s="18" t="s">
        <v>377</v>
      </c>
      <c r="C8" s="17">
        <v>0.37303987390632798</v>
      </c>
      <c r="D8" s="17">
        <v>0.42087317048391298</v>
      </c>
      <c r="E8" s="17">
        <v>0.42015483673777598</v>
      </c>
      <c r="F8" s="17">
        <v>0.435053973796173</v>
      </c>
      <c r="G8" s="17">
        <v>0.42279432550681501</v>
      </c>
      <c r="H8" s="17">
        <v>0.40488586236609297</v>
      </c>
      <c r="I8" s="17">
        <v>0.34688295225646798</v>
      </c>
    </row>
    <row r="9" spans="2:10" ht="30" x14ac:dyDescent="0.25">
      <c r="B9" s="18" t="s">
        <v>378</v>
      </c>
      <c r="C9" s="17">
        <v>0.100650017462729</v>
      </c>
      <c r="D9" s="17">
        <v>0.190283381619646</v>
      </c>
      <c r="E9" s="17">
        <v>0.16530166477387501</v>
      </c>
      <c r="F9" s="17">
        <v>0.16744852412543301</v>
      </c>
      <c r="G9" s="17">
        <v>0.20207700625247599</v>
      </c>
      <c r="H9" s="17">
        <v>0.20593139632367299</v>
      </c>
      <c r="I9" s="17">
        <v>0.24938701887287201</v>
      </c>
    </row>
    <row r="10" spans="2:10" x14ac:dyDescent="0.25">
      <c r="B10" s="18" t="s">
        <v>379</v>
      </c>
      <c r="C10" s="17">
        <v>2.0710397767680699E-2</v>
      </c>
      <c r="D10" s="17">
        <v>4.3991076342889603E-2</v>
      </c>
      <c r="E10" s="17">
        <v>5.50026256227941E-2</v>
      </c>
      <c r="F10" s="17">
        <v>5.4951466790042501E-2</v>
      </c>
      <c r="G10" s="17">
        <v>5.6720598047750703E-2</v>
      </c>
      <c r="H10" s="17">
        <v>6.5685752463326197E-2</v>
      </c>
      <c r="I10" s="17">
        <v>0.153065200006654</v>
      </c>
    </row>
    <row r="11" spans="2:10" x14ac:dyDescent="0.25">
      <c r="B11" s="18" t="s">
        <v>380</v>
      </c>
      <c r="C11" s="17">
        <v>6.7609480891350198E-3</v>
      </c>
      <c r="D11" s="17">
        <v>1.89645516610699E-2</v>
      </c>
      <c r="E11" s="17">
        <v>1.78340626189516E-2</v>
      </c>
      <c r="F11" s="17">
        <v>2.8379662664260601E-2</v>
      </c>
      <c r="G11" s="17">
        <v>3.1969335543124401E-2</v>
      </c>
      <c r="H11" s="17">
        <v>4.0981867596630799E-2</v>
      </c>
      <c r="I11" s="17">
        <v>0.102949098371581</v>
      </c>
    </row>
    <row r="12" spans="2:10" x14ac:dyDescent="0.25">
      <c r="B12" s="18" t="s">
        <v>175</v>
      </c>
      <c r="C12" s="17">
        <v>7.1035501141704501E-3</v>
      </c>
      <c r="D12" s="17">
        <v>2.411845641305E-2</v>
      </c>
      <c r="E12" s="17">
        <v>9.5460747511114906E-3</v>
      </c>
      <c r="F12" s="17">
        <v>1.58339316769949E-2</v>
      </c>
      <c r="G12" s="17">
        <v>8.8492487146753004E-3</v>
      </c>
      <c r="H12" s="17">
        <v>3.2558215624944202E-2</v>
      </c>
      <c r="I12" s="17">
        <v>5.4337965303494096E-3</v>
      </c>
    </row>
    <row r="13" spans="2:10" x14ac:dyDescent="0.25">
      <c r="B13" s="22" t="s">
        <v>381</v>
      </c>
      <c r="C13" s="20">
        <v>0.86477508656628499</v>
      </c>
      <c r="D13" s="20">
        <v>0.72264253396334399</v>
      </c>
      <c r="E13" s="20">
        <v>0.75231557223326795</v>
      </c>
      <c r="F13" s="20">
        <v>0.73338641474326904</v>
      </c>
      <c r="G13" s="20">
        <v>0.70038381144197304</v>
      </c>
      <c r="H13" s="20">
        <v>0.65484276799142505</v>
      </c>
      <c r="I13" s="20">
        <v>0.48916488621854398</v>
      </c>
    </row>
    <row r="14" spans="2:10" x14ac:dyDescent="0.25">
      <c r="B14" s="22" t="s">
        <v>382</v>
      </c>
      <c r="C14" s="20">
        <v>2.74713458568158E-2</v>
      </c>
      <c r="D14" s="20">
        <v>6.2955628003959499E-2</v>
      </c>
      <c r="E14" s="20">
        <v>7.2836688241745703E-2</v>
      </c>
      <c r="F14" s="20">
        <v>8.3331129454303099E-2</v>
      </c>
      <c r="G14" s="20">
        <v>8.8689933590875E-2</v>
      </c>
      <c r="H14" s="20">
        <v>0.106667620059957</v>
      </c>
      <c r="I14" s="20">
        <v>0.25601429837823497</v>
      </c>
    </row>
    <row r="15" spans="2:10" x14ac:dyDescent="0.25">
      <c r="B15" s="22" t="s">
        <v>275</v>
      </c>
      <c r="C15" s="21">
        <v>0.837303740709469</v>
      </c>
      <c r="D15" s="21">
        <v>0.65968690595938495</v>
      </c>
      <c r="E15" s="21">
        <v>0.67947888399152201</v>
      </c>
      <c r="F15" s="21">
        <v>0.65005528528896594</v>
      </c>
      <c r="G15" s="21">
        <v>0.61169387785109797</v>
      </c>
      <c r="H15" s="21">
        <v>0.54817514793146804</v>
      </c>
      <c r="I15" s="21">
        <v>0.23315058784030901</v>
      </c>
    </row>
    <row r="16" spans="2:10" x14ac:dyDescent="0.25">
      <c r="B16" s="16" t="s">
        <v>664</v>
      </c>
      <c r="C16" s="16"/>
      <c r="D16" s="16"/>
      <c r="E16" s="16"/>
      <c r="F16" s="16"/>
      <c r="G16" s="16"/>
      <c r="H16" s="16"/>
      <c r="I16" s="16"/>
    </row>
    <row r="17" spans="2:2" x14ac:dyDescent="0.25">
      <c r="B17" t="s">
        <v>124</v>
      </c>
    </row>
    <row r="18" spans="2:2" x14ac:dyDescent="0.25">
      <c r="B18" t="s">
        <v>125</v>
      </c>
    </row>
    <row r="22" spans="2:2" x14ac:dyDescent="0.25">
      <c r="B22"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CR22"/>
  <sheetViews>
    <sheetView showGridLines="0" workbookViewId="0">
      <pane xSplit="2" topLeftCell="C1" activePane="topRight" state="frozen"/>
      <selection pane="topRight" activeCell="B18" sqref="B18"/>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1348</v>
      </c>
      <c r="D7" s="10">
        <v>639</v>
      </c>
      <c r="E7" s="10">
        <v>707</v>
      </c>
      <c r="F7" s="10"/>
      <c r="G7" s="10">
        <v>132</v>
      </c>
      <c r="H7" s="10">
        <v>168</v>
      </c>
      <c r="I7" s="10">
        <v>231</v>
      </c>
      <c r="J7" s="10">
        <v>252</v>
      </c>
      <c r="K7" s="10">
        <v>223</v>
      </c>
      <c r="L7" s="10">
        <v>342</v>
      </c>
      <c r="M7" s="10"/>
      <c r="N7" s="10">
        <v>386</v>
      </c>
      <c r="O7" s="10">
        <v>372</v>
      </c>
      <c r="P7" s="10">
        <v>280</v>
      </c>
      <c r="Q7" s="10">
        <v>307</v>
      </c>
      <c r="R7" s="10"/>
      <c r="S7" s="10">
        <v>161</v>
      </c>
      <c r="T7" s="10">
        <v>184</v>
      </c>
      <c r="U7" s="10">
        <v>104</v>
      </c>
      <c r="V7" s="10">
        <v>124</v>
      </c>
      <c r="W7" s="10">
        <v>108</v>
      </c>
      <c r="X7" s="10">
        <v>127</v>
      </c>
      <c r="Y7" s="10">
        <v>125</v>
      </c>
      <c r="Z7" s="10">
        <v>56</v>
      </c>
      <c r="AA7" s="10">
        <v>168</v>
      </c>
      <c r="AB7" s="10">
        <v>125</v>
      </c>
      <c r="AC7" s="10">
        <v>61</v>
      </c>
      <c r="AD7" s="10">
        <v>5</v>
      </c>
      <c r="AE7" s="10"/>
      <c r="AF7" s="10">
        <v>548</v>
      </c>
      <c r="AG7" s="10">
        <v>384</v>
      </c>
      <c r="AH7" s="10">
        <v>85</v>
      </c>
      <c r="AI7" s="10">
        <v>18</v>
      </c>
      <c r="AJ7" s="10">
        <v>146</v>
      </c>
      <c r="AK7" s="10"/>
      <c r="AL7" s="10">
        <v>321</v>
      </c>
      <c r="AM7" s="10">
        <v>463</v>
      </c>
      <c r="AN7" s="10">
        <v>103</v>
      </c>
      <c r="AO7" s="10"/>
      <c r="AP7" s="10">
        <v>340</v>
      </c>
      <c r="AQ7" s="10">
        <v>316</v>
      </c>
      <c r="AR7" s="10">
        <v>322</v>
      </c>
      <c r="AS7" s="10">
        <v>125</v>
      </c>
      <c r="AT7" s="10">
        <v>22</v>
      </c>
      <c r="AU7" s="10"/>
      <c r="AV7" s="10">
        <v>3</v>
      </c>
      <c r="AW7" s="10">
        <v>48</v>
      </c>
      <c r="AX7" s="10">
        <v>96</v>
      </c>
      <c r="AY7" s="10">
        <v>93</v>
      </c>
      <c r="AZ7" s="10">
        <v>134</v>
      </c>
      <c r="BA7" s="10">
        <v>151</v>
      </c>
      <c r="BB7" s="10">
        <v>140</v>
      </c>
      <c r="BC7" s="10">
        <v>104</v>
      </c>
      <c r="BD7" s="10">
        <v>99</v>
      </c>
      <c r="BE7" s="10">
        <v>72</v>
      </c>
      <c r="BF7" s="10">
        <v>112</v>
      </c>
      <c r="BG7" s="10">
        <v>78</v>
      </c>
      <c r="BH7" s="10">
        <v>53</v>
      </c>
      <c r="BI7" s="10">
        <v>40</v>
      </c>
      <c r="BJ7" s="10">
        <v>29</v>
      </c>
      <c r="BK7" s="10">
        <v>45</v>
      </c>
      <c r="BL7" s="10"/>
      <c r="BM7" s="10">
        <v>248</v>
      </c>
      <c r="BN7" s="10">
        <v>428</v>
      </c>
      <c r="BO7" s="10">
        <v>183</v>
      </c>
      <c r="BP7" s="10">
        <v>296</v>
      </c>
      <c r="BQ7" s="10">
        <v>144</v>
      </c>
      <c r="BR7" s="10">
        <v>49</v>
      </c>
      <c r="BS7" s="10"/>
      <c r="BT7" s="10">
        <v>829</v>
      </c>
      <c r="BU7" s="10">
        <v>507</v>
      </c>
      <c r="BV7" s="10"/>
      <c r="BW7" s="10">
        <v>578</v>
      </c>
      <c r="BX7" s="10">
        <v>654</v>
      </c>
      <c r="BY7" s="10"/>
      <c r="BZ7" s="10">
        <v>1348</v>
      </c>
      <c r="CA7" s="10" t="s">
        <v>130</v>
      </c>
      <c r="CB7" s="10" t="s">
        <v>130</v>
      </c>
      <c r="CC7" s="10"/>
      <c r="CD7" s="10">
        <v>1120</v>
      </c>
      <c r="CE7" s="10">
        <v>128</v>
      </c>
      <c r="CF7" s="10">
        <v>83</v>
      </c>
      <c r="CG7" s="10"/>
      <c r="CH7" s="10">
        <v>1114</v>
      </c>
      <c r="CI7" s="10">
        <v>130</v>
      </c>
      <c r="CJ7" s="10">
        <v>85</v>
      </c>
      <c r="CK7" s="10"/>
      <c r="CL7" s="10">
        <v>715</v>
      </c>
      <c r="CM7" s="10">
        <v>593</v>
      </c>
      <c r="CN7" s="10"/>
      <c r="CO7" s="10">
        <v>79</v>
      </c>
      <c r="CP7" s="10">
        <v>525</v>
      </c>
      <c r="CQ7" s="10">
        <v>503</v>
      </c>
      <c r="CR7" s="10">
        <v>241</v>
      </c>
    </row>
    <row r="8" spans="2:96" ht="30" customHeight="1" x14ac:dyDescent="0.25">
      <c r="B8" s="11" t="s">
        <v>20</v>
      </c>
      <c r="C8" s="11">
        <v>1332</v>
      </c>
      <c r="D8" s="11">
        <v>638</v>
      </c>
      <c r="E8" s="11">
        <v>692</v>
      </c>
      <c r="F8" s="11"/>
      <c r="G8" s="11">
        <v>163</v>
      </c>
      <c r="H8" s="11">
        <v>217</v>
      </c>
      <c r="I8" s="11">
        <v>220</v>
      </c>
      <c r="J8" s="11">
        <v>233</v>
      </c>
      <c r="K8" s="11">
        <v>197</v>
      </c>
      <c r="L8" s="11">
        <v>302</v>
      </c>
      <c r="M8" s="11"/>
      <c r="N8" s="11">
        <v>361</v>
      </c>
      <c r="O8" s="11">
        <v>351</v>
      </c>
      <c r="P8" s="11">
        <v>294</v>
      </c>
      <c r="Q8" s="11">
        <v>323</v>
      </c>
      <c r="R8" s="11"/>
      <c r="S8" s="11">
        <v>168</v>
      </c>
      <c r="T8" s="11">
        <v>175</v>
      </c>
      <c r="U8" s="11">
        <v>99</v>
      </c>
      <c r="V8" s="11">
        <v>119</v>
      </c>
      <c r="W8" s="11">
        <v>103</v>
      </c>
      <c r="X8" s="11">
        <v>126</v>
      </c>
      <c r="Y8" s="11">
        <v>119</v>
      </c>
      <c r="Z8" s="11">
        <v>56</v>
      </c>
      <c r="AA8" s="11">
        <v>166</v>
      </c>
      <c r="AB8" s="11">
        <v>125</v>
      </c>
      <c r="AC8" s="11">
        <v>68</v>
      </c>
      <c r="AD8" s="11">
        <v>7</v>
      </c>
      <c r="AE8" s="11"/>
      <c r="AF8" s="11">
        <v>518</v>
      </c>
      <c r="AG8" s="11">
        <v>392</v>
      </c>
      <c r="AH8" s="11">
        <v>79</v>
      </c>
      <c r="AI8" s="11">
        <v>18</v>
      </c>
      <c r="AJ8" s="11">
        <v>147</v>
      </c>
      <c r="AK8" s="11"/>
      <c r="AL8" s="11">
        <v>307</v>
      </c>
      <c r="AM8" s="11">
        <v>470</v>
      </c>
      <c r="AN8" s="11">
        <v>98</v>
      </c>
      <c r="AO8" s="11"/>
      <c r="AP8" s="11">
        <v>329</v>
      </c>
      <c r="AQ8" s="11">
        <v>319</v>
      </c>
      <c r="AR8" s="11">
        <v>325</v>
      </c>
      <c r="AS8" s="11">
        <v>125</v>
      </c>
      <c r="AT8" s="11">
        <v>21</v>
      </c>
      <c r="AU8" s="11"/>
      <c r="AV8" s="11">
        <v>3</v>
      </c>
      <c r="AW8" s="11">
        <v>50</v>
      </c>
      <c r="AX8" s="11">
        <v>96</v>
      </c>
      <c r="AY8" s="11">
        <v>94</v>
      </c>
      <c r="AZ8" s="11">
        <v>136</v>
      </c>
      <c r="BA8" s="11">
        <v>149</v>
      </c>
      <c r="BB8" s="11">
        <v>140</v>
      </c>
      <c r="BC8" s="11">
        <v>101</v>
      </c>
      <c r="BD8" s="11">
        <v>95</v>
      </c>
      <c r="BE8" s="11">
        <v>71</v>
      </c>
      <c r="BF8" s="11">
        <v>111</v>
      </c>
      <c r="BG8" s="11">
        <v>76</v>
      </c>
      <c r="BH8" s="11">
        <v>52</v>
      </c>
      <c r="BI8" s="11">
        <v>38</v>
      </c>
      <c r="BJ8" s="11">
        <v>30</v>
      </c>
      <c r="BK8" s="11">
        <v>43</v>
      </c>
      <c r="BL8" s="11"/>
      <c r="BM8" s="11">
        <v>264</v>
      </c>
      <c r="BN8" s="11">
        <v>410</v>
      </c>
      <c r="BO8" s="11">
        <v>188</v>
      </c>
      <c r="BP8" s="11">
        <v>286</v>
      </c>
      <c r="BQ8" s="11">
        <v>133</v>
      </c>
      <c r="BR8" s="11">
        <v>50</v>
      </c>
      <c r="BS8" s="11"/>
      <c r="BT8" s="11">
        <v>823</v>
      </c>
      <c r="BU8" s="11">
        <v>495</v>
      </c>
      <c r="BV8" s="11"/>
      <c r="BW8" s="11">
        <v>580</v>
      </c>
      <c r="BX8" s="11">
        <v>634</v>
      </c>
      <c r="BY8" s="11"/>
      <c r="BZ8" s="11">
        <v>1332</v>
      </c>
      <c r="CA8" s="11" t="s">
        <v>130</v>
      </c>
      <c r="CB8" s="11" t="s">
        <v>130</v>
      </c>
      <c r="CC8" s="11"/>
      <c r="CD8" s="11">
        <v>1091</v>
      </c>
      <c r="CE8" s="11">
        <v>140</v>
      </c>
      <c r="CF8" s="11">
        <v>85</v>
      </c>
      <c r="CG8" s="11"/>
      <c r="CH8" s="11">
        <v>1084</v>
      </c>
      <c r="CI8" s="11">
        <v>142</v>
      </c>
      <c r="CJ8" s="11">
        <v>88</v>
      </c>
      <c r="CK8" s="11"/>
      <c r="CL8" s="11">
        <v>693</v>
      </c>
      <c r="CM8" s="11">
        <v>597</v>
      </c>
      <c r="CN8" s="11"/>
      <c r="CO8" s="11">
        <v>81</v>
      </c>
      <c r="CP8" s="11">
        <v>510</v>
      </c>
      <c r="CQ8" s="11">
        <v>494</v>
      </c>
      <c r="CR8" s="11">
        <v>246</v>
      </c>
    </row>
    <row r="9" spans="2:96" x14ac:dyDescent="0.25">
      <c r="B9" s="18" t="s">
        <v>376</v>
      </c>
      <c r="C9" s="17">
        <v>0.24995690562533299</v>
      </c>
      <c r="D9" s="17">
        <v>0.248220360592523</v>
      </c>
      <c r="E9" s="17">
        <v>0.25225610542464699</v>
      </c>
      <c r="F9" s="17"/>
      <c r="G9" s="17">
        <v>0.22103555415897</v>
      </c>
      <c r="H9" s="17">
        <v>0.235710235946438</v>
      </c>
      <c r="I9" s="17">
        <v>0.18994093490918099</v>
      </c>
      <c r="J9" s="17">
        <v>0.22949109455460401</v>
      </c>
      <c r="K9" s="17">
        <v>0.25159200597665299</v>
      </c>
      <c r="L9" s="17">
        <v>0.33413327791266201</v>
      </c>
      <c r="M9" s="17"/>
      <c r="N9" s="17">
        <v>0.273206532747163</v>
      </c>
      <c r="O9" s="17">
        <v>0.192695181250718</v>
      </c>
      <c r="P9" s="17">
        <v>0.28948020364489302</v>
      </c>
      <c r="Q9" s="17">
        <v>0.249444040503083</v>
      </c>
      <c r="R9" s="17"/>
      <c r="S9" s="17">
        <v>0.17445872160482301</v>
      </c>
      <c r="T9" s="17">
        <v>0.24279275157664601</v>
      </c>
      <c r="U9" s="17">
        <v>0.28177426490470098</v>
      </c>
      <c r="V9" s="17">
        <v>0.32418044687576397</v>
      </c>
      <c r="W9" s="17">
        <v>0.30217354067355301</v>
      </c>
      <c r="X9" s="17">
        <v>0.172204521772757</v>
      </c>
      <c r="Y9" s="17">
        <v>0.28377725690601102</v>
      </c>
      <c r="Z9" s="17">
        <v>0.25634576525421299</v>
      </c>
      <c r="AA9" s="17">
        <v>0.30854201257913899</v>
      </c>
      <c r="AB9" s="17">
        <v>0.21531809319956599</v>
      </c>
      <c r="AC9" s="17">
        <v>0.205016665087493</v>
      </c>
      <c r="AD9" s="17">
        <v>0.19712882574879201</v>
      </c>
      <c r="AE9" s="17"/>
      <c r="AF9" s="17">
        <v>0.28102976707053001</v>
      </c>
      <c r="AG9" s="17">
        <v>0.25762412503425502</v>
      </c>
      <c r="AH9" s="17">
        <v>0.20063650478867801</v>
      </c>
      <c r="AI9" s="17">
        <v>0.12256877732307001</v>
      </c>
      <c r="AJ9" s="17">
        <v>0.191818038931927</v>
      </c>
      <c r="AK9" s="17"/>
      <c r="AL9" s="17">
        <v>0.272814086832601</v>
      </c>
      <c r="AM9" s="17">
        <v>0.26405850595008801</v>
      </c>
      <c r="AN9" s="17">
        <v>0.20566053028944201</v>
      </c>
      <c r="AO9" s="17"/>
      <c r="AP9" s="17">
        <v>0.24474096796751499</v>
      </c>
      <c r="AQ9" s="17">
        <v>0.235945503373864</v>
      </c>
      <c r="AR9" s="17">
        <v>0.23821491514820101</v>
      </c>
      <c r="AS9" s="17">
        <v>0.219982654726295</v>
      </c>
      <c r="AT9" s="17">
        <v>0.22879587380450001</v>
      </c>
      <c r="AU9" s="17"/>
      <c r="AV9" s="17">
        <v>0</v>
      </c>
      <c r="AW9" s="17">
        <v>0.207612332460057</v>
      </c>
      <c r="AX9" s="17">
        <v>0.25783516296223202</v>
      </c>
      <c r="AY9" s="17">
        <v>0.33977750431140202</v>
      </c>
      <c r="AZ9" s="17">
        <v>0.26035246128827899</v>
      </c>
      <c r="BA9" s="17">
        <v>0.25393074351454797</v>
      </c>
      <c r="BB9" s="17">
        <v>0.21092020585892399</v>
      </c>
      <c r="BC9" s="17">
        <v>0.28000643056947699</v>
      </c>
      <c r="BD9" s="17">
        <v>0.183812953215894</v>
      </c>
      <c r="BE9" s="17">
        <v>0.244556017185179</v>
      </c>
      <c r="BF9" s="17">
        <v>0.23023152374703801</v>
      </c>
      <c r="BG9" s="17">
        <v>0.24248545282081899</v>
      </c>
      <c r="BH9" s="17">
        <v>0.26909700298817801</v>
      </c>
      <c r="BI9" s="17">
        <v>0.230881581162517</v>
      </c>
      <c r="BJ9" s="17">
        <v>0.42046952307653801</v>
      </c>
      <c r="BK9" s="17">
        <v>0.29920739241953598</v>
      </c>
      <c r="BL9" s="17"/>
      <c r="BM9" s="17">
        <v>0.264918070350386</v>
      </c>
      <c r="BN9" s="17">
        <v>0.21334893509747699</v>
      </c>
      <c r="BO9" s="17">
        <v>0.23019533280980101</v>
      </c>
      <c r="BP9" s="17">
        <v>0.23657105099768999</v>
      </c>
      <c r="BQ9" s="17">
        <v>0.33771376943582099</v>
      </c>
      <c r="BR9" s="17">
        <v>0.38899970988851801</v>
      </c>
      <c r="BS9" s="17"/>
      <c r="BT9" s="17">
        <v>0.25887937584510501</v>
      </c>
      <c r="BU9" s="17">
        <v>0.24225877720889999</v>
      </c>
      <c r="BV9" s="17"/>
      <c r="BW9" s="17">
        <v>0.28947427705311901</v>
      </c>
      <c r="BX9" s="17">
        <v>0.218187097592563</v>
      </c>
      <c r="BY9" s="17"/>
      <c r="BZ9" s="17">
        <v>0.24995690562533299</v>
      </c>
      <c r="CA9" s="17" t="s">
        <v>131</v>
      </c>
      <c r="CB9" s="17" t="s">
        <v>131</v>
      </c>
      <c r="CC9" s="17"/>
      <c r="CD9" s="17">
        <v>0.256042615631214</v>
      </c>
      <c r="CE9" s="17">
        <v>0.23239463887759801</v>
      </c>
      <c r="CF9" s="17">
        <v>0.20562789778038101</v>
      </c>
      <c r="CG9" s="17"/>
      <c r="CH9" s="17">
        <v>0.25576350738531201</v>
      </c>
      <c r="CI9" s="17">
        <v>0.244188825872656</v>
      </c>
      <c r="CJ9" s="17">
        <v>0.20001960372719399</v>
      </c>
      <c r="CK9" s="17"/>
      <c r="CL9" s="17">
        <v>0.25875273660268</v>
      </c>
      <c r="CM9" s="17">
        <v>0.25068470329520198</v>
      </c>
      <c r="CN9" s="17"/>
      <c r="CO9" s="17">
        <v>0.46722271577894797</v>
      </c>
      <c r="CP9" s="17">
        <v>0.25656828410754901</v>
      </c>
      <c r="CQ9" s="17">
        <v>0.23355593569674199</v>
      </c>
      <c r="CR9" s="17">
        <v>0.19721091980462799</v>
      </c>
    </row>
    <row r="10" spans="2:96" x14ac:dyDescent="0.25">
      <c r="B10" s="18" t="s">
        <v>377</v>
      </c>
      <c r="C10" s="17">
        <v>0.40488586236609297</v>
      </c>
      <c r="D10" s="17">
        <v>0.37312096131665601</v>
      </c>
      <c r="E10" s="17">
        <v>0.43247982239057198</v>
      </c>
      <c r="F10" s="17"/>
      <c r="G10" s="17">
        <v>0.50423654138892704</v>
      </c>
      <c r="H10" s="17">
        <v>0.41468605523905899</v>
      </c>
      <c r="I10" s="17">
        <v>0.46005025806160899</v>
      </c>
      <c r="J10" s="17">
        <v>0.35576757676510601</v>
      </c>
      <c r="K10" s="17">
        <v>0.38863210412968602</v>
      </c>
      <c r="L10" s="17">
        <v>0.35263226299343298</v>
      </c>
      <c r="M10" s="17"/>
      <c r="N10" s="17">
        <v>0.41046924698919701</v>
      </c>
      <c r="O10" s="17">
        <v>0.43928071933673202</v>
      </c>
      <c r="P10" s="17">
        <v>0.40331771658915899</v>
      </c>
      <c r="Q10" s="17">
        <v>0.36621419051218901</v>
      </c>
      <c r="R10" s="17"/>
      <c r="S10" s="17">
        <v>0.450284887890543</v>
      </c>
      <c r="T10" s="17">
        <v>0.39236881960931902</v>
      </c>
      <c r="U10" s="17">
        <v>0.36472484856973197</v>
      </c>
      <c r="V10" s="17">
        <v>0.40512503740479699</v>
      </c>
      <c r="W10" s="17">
        <v>0.350996357001857</v>
      </c>
      <c r="X10" s="17">
        <v>0.57675346471146804</v>
      </c>
      <c r="Y10" s="17">
        <v>0.43266148089163298</v>
      </c>
      <c r="Z10" s="17">
        <v>0.30694713536985502</v>
      </c>
      <c r="AA10" s="17">
        <v>0.33397201754350297</v>
      </c>
      <c r="AB10" s="17">
        <v>0.35205484354122402</v>
      </c>
      <c r="AC10" s="17">
        <v>0.43440077093128798</v>
      </c>
      <c r="AD10" s="17">
        <v>0.55019088111574799</v>
      </c>
      <c r="AE10" s="17"/>
      <c r="AF10" s="17">
        <v>0.38794199218063802</v>
      </c>
      <c r="AG10" s="17">
        <v>0.43005571561189998</v>
      </c>
      <c r="AH10" s="17">
        <v>0.40077780701655602</v>
      </c>
      <c r="AI10" s="17">
        <v>0.35505596175295601</v>
      </c>
      <c r="AJ10" s="17">
        <v>0.42513561996221999</v>
      </c>
      <c r="AK10" s="17"/>
      <c r="AL10" s="17">
        <v>0.43858147142355702</v>
      </c>
      <c r="AM10" s="17">
        <v>0.41337621922183598</v>
      </c>
      <c r="AN10" s="17">
        <v>0.44979462058394798</v>
      </c>
      <c r="AO10" s="17"/>
      <c r="AP10" s="17">
        <v>0.42433502283505198</v>
      </c>
      <c r="AQ10" s="17">
        <v>0.38769228912099601</v>
      </c>
      <c r="AR10" s="17">
        <v>0.389559773215362</v>
      </c>
      <c r="AS10" s="17">
        <v>0.53772283192491399</v>
      </c>
      <c r="AT10" s="17">
        <v>0.52102216970414195</v>
      </c>
      <c r="AU10" s="17"/>
      <c r="AV10" s="17">
        <v>0.740422248089315</v>
      </c>
      <c r="AW10" s="17">
        <v>0.38954232189518201</v>
      </c>
      <c r="AX10" s="17">
        <v>0.31204227390234801</v>
      </c>
      <c r="AY10" s="17">
        <v>0.24491024523639601</v>
      </c>
      <c r="AZ10" s="17">
        <v>0.41039313996695698</v>
      </c>
      <c r="BA10" s="17">
        <v>0.45709550477890998</v>
      </c>
      <c r="BB10" s="17">
        <v>0.43034911807756399</v>
      </c>
      <c r="BC10" s="17">
        <v>0.39929915758421097</v>
      </c>
      <c r="BD10" s="17">
        <v>0.48222986079073699</v>
      </c>
      <c r="BE10" s="17">
        <v>0.49511003199464698</v>
      </c>
      <c r="BF10" s="17">
        <v>0.37648813410707999</v>
      </c>
      <c r="BG10" s="17">
        <v>0.46353701360730398</v>
      </c>
      <c r="BH10" s="17">
        <v>0.36899176089015501</v>
      </c>
      <c r="BI10" s="17">
        <v>0.437615660581609</v>
      </c>
      <c r="BJ10" s="17">
        <v>0.43484533463049402</v>
      </c>
      <c r="BK10" s="17">
        <v>0.425178640722217</v>
      </c>
      <c r="BL10" s="17"/>
      <c r="BM10" s="17">
        <v>0.40563109518070201</v>
      </c>
      <c r="BN10" s="17">
        <v>0.41727209824663303</v>
      </c>
      <c r="BO10" s="17">
        <v>0.41784140148966098</v>
      </c>
      <c r="BP10" s="17">
        <v>0.40564999140174002</v>
      </c>
      <c r="BQ10" s="17">
        <v>0.37786095051165203</v>
      </c>
      <c r="BR10" s="17">
        <v>0.31799366000874402</v>
      </c>
      <c r="BS10" s="17"/>
      <c r="BT10" s="17">
        <v>0.42462328630231999</v>
      </c>
      <c r="BU10" s="17">
        <v>0.36482984332226298</v>
      </c>
      <c r="BV10" s="17"/>
      <c r="BW10" s="17">
        <v>0.39775700098133998</v>
      </c>
      <c r="BX10" s="17">
        <v>0.412672836717561</v>
      </c>
      <c r="BY10" s="17"/>
      <c r="BZ10" s="17">
        <v>0.40488586236609297</v>
      </c>
      <c r="CA10" s="17" t="s">
        <v>131</v>
      </c>
      <c r="CB10" s="17" t="s">
        <v>131</v>
      </c>
      <c r="CC10" s="17"/>
      <c r="CD10" s="17">
        <v>0.395195018802732</v>
      </c>
      <c r="CE10" s="17">
        <v>0.43074753528194298</v>
      </c>
      <c r="CF10" s="17">
        <v>0.47342476725273702</v>
      </c>
      <c r="CG10" s="17"/>
      <c r="CH10" s="17">
        <v>0.39714775059637097</v>
      </c>
      <c r="CI10" s="17">
        <v>0.423584282680041</v>
      </c>
      <c r="CJ10" s="17">
        <v>0.47056793486416998</v>
      </c>
      <c r="CK10" s="17"/>
      <c r="CL10" s="17">
        <v>0.39229675611913101</v>
      </c>
      <c r="CM10" s="17">
        <v>0.42369366547943399</v>
      </c>
      <c r="CN10" s="17"/>
      <c r="CO10" s="17">
        <v>0.29867710648900803</v>
      </c>
      <c r="CP10" s="17">
        <v>0.42645742772668599</v>
      </c>
      <c r="CQ10" s="17">
        <v>0.421749062675912</v>
      </c>
      <c r="CR10" s="17">
        <v>0.36132971371202499</v>
      </c>
    </row>
    <row r="11" spans="2:96" ht="30" x14ac:dyDescent="0.25">
      <c r="B11" s="18" t="s">
        <v>378</v>
      </c>
      <c r="C11" s="17">
        <v>0.20593139632367299</v>
      </c>
      <c r="D11" s="17">
        <v>0.21216422212300201</v>
      </c>
      <c r="E11" s="17">
        <v>0.200766533941721</v>
      </c>
      <c r="F11" s="17"/>
      <c r="G11" s="17">
        <v>0.18068509468833199</v>
      </c>
      <c r="H11" s="17">
        <v>0.19521883089561601</v>
      </c>
      <c r="I11" s="17">
        <v>0.21880252689973101</v>
      </c>
      <c r="J11" s="17">
        <v>0.25689540116651999</v>
      </c>
      <c r="K11" s="17">
        <v>0.20720560382535499</v>
      </c>
      <c r="L11" s="17">
        <v>0.17774895348186501</v>
      </c>
      <c r="M11" s="17"/>
      <c r="N11" s="17">
        <v>0.186849881927723</v>
      </c>
      <c r="O11" s="17">
        <v>0.22728403828779101</v>
      </c>
      <c r="P11" s="17">
        <v>0.17081041959249799</v>
      </c>
      <c r="Q11" s="17">
        <v>0.232122807029292</v>
      </c>
      <c r="R11" s="17"/>
      <c r="S11" s="17">
        <v>0.24216719213381899</v>
      </c>
      <c r="T11" s="17">
        <v>0.24706504292998799</v>
      </c>
      <c r="U11" s="17">
        <v>0.225926111456767</v>
      </c>
      <c r="V11" s="17">
        <v>0.16092142823546901</v>
      </c>
      <c r="W11" s="17">
        <v>0.234726482985049</v>
      </c>
      <c r="X11" s="17">
        <v>0.133113603410767</v>
      </c>
      <c r="Y11" s="17">
        <v>0.14371248194146999</v>
      </c>
      <c r="Z11" s="17">
        <v>0.18836744278814299</v>
      </c>
      <c r="AA11" s="17">
        <v>0.20281749202545801</v>
      </c>
      <c r="AB11" s="17">
        <v>0.27332220158735998</v>
      </c>
      <c r="AC11" s="17">
        <v>0.15366391505360499</v>
      </c>
      <c r="AD11" s="17">
        <v>0.25268029313545998</v>
      </c>
      <c r="AE11" s="17"/>
      <c r="AF11" s="17">
        <v>0.20649281465406899</v>
      </c>
      <c r="AG11" s="17">
        <v>0.17289371418197499</v>
      </c>
      <c r="AH11" s="17">
        <v>0.236479972558647</v>
      </c>
      <c r="AI11" s="17">
        <v>0.27589420247355501</v>
      </c>
      <c r="AJ11" s="17">
        <v>0.19272934791350799</v>
      </c>
      <c r="AK11" s="17"/>
      <c r="AL11" s="17">
        <v>0.20006741129622199</v>
      </c>
      <c r="AM11" s="17">
        <v>0.18174837945091499</v>
      </c>
      <c r="AN11" s="17">
        <v>0.19268026576505401</v>
      </c>
      <c r="AO11" s="17"/>
      <c r="AP11" s="17">
        <v>0.20532548689888899</v>
      </c>
      <c r="AQ11" s="17">
        <v>0.216056148005905</v>
      </c>
      <c r="AR11" s="17">
        <v>0.21792909511155001</v>
      </c>
      <c r="AS11" s="17">
        <v>0.16616895126327699</v>
      </c>
      <c r="AT11" s="17">
        <v>0.12632101794182099</v>
      </c>
      <c r="AU11" s="17"/>
      <c r="AV11" s="17">
        <v>0.259577751910685</v>
      </c>
      <c r="AW11" s="17">
        <v>0.168708299431894</v>
      </c>
      <c r="AX11" s="17">
        <v>0.278525838219713</v>
      </c>
      <c r="AY11" s="17">
        <v>0.21406439939969901</v>
      </c>
      <c r="AZ11" s="17">
        <v>0.18748223689406401</v>
      </c>
      <c r="BA11" s="17">
        <v>0.120782940940191</v>
      </c>
      <c r="BB11" s="17">
        <v>0.21686572892915101</v>
      </c>
      <c r="BC11" s="17">
        <v>0.15002842467158001</v>
      </c>
      <c r="BD11" s="17">
        <v>0.21165495295148901</v>
      </c>
      <c r="BE11" s="17">
        <v>0.161421294048672</v>
      </c>
      <c r="BF11" s="17">
        <v>0.27049211698754599</v>
      </c>
      <c r="BG11" s="17">
        <v>0.212328230111484</v>
      </c>
      <c r="BH11" s="17">
        <v>0.242363020115962</v>
      </c>
      <c r="BI11" s="17">
        <v>0.238717911016703</v>
      </c>
      <c r="BJ11" s="17">
        <v>0.144685142292967</v>
      </c>
      <c r="BK11" s="17">
        <v>0.20402143409795601</v>
      </c>
      <c r="BL11" s="17"/>
      <c r="BM11" s="17">
        <v>0.18553693605368199</v>
      </c>
      <c r="BN11" s="17">
        <v>0.230522930847883</v>
      </c>
      <c r="BO11" s="17">
        <v>0.20906003480430899</v>
      </c>
      <c r="BP11" s="17">
        <v>0.22120584894645401</v>
      </c>
      <c r="BQ11" s="17">
        <v>0.173058463785453</v>
      </c>
      <c r="BR11" s="17">
        <v>0.10024353039829501</v>
      </c>
      <c r="BS11" s="17"/>
      <c r="BT11" s="17">
        <v>0.185593473382859</v>
      </c>
      <c r="BU11" s="17">
        <v>0.24106514921806299</v>
      </c>
      <c r="BV11" s="17"/>
      <c r="BW11" s="17">
        <v>0.19156825429048399</v>
      </c>
      <c r="BX11" s="17">
        <v>0.213192573875264</v>
      </c>
      <c r="BY11" s="17"/>
      <c r="BZ11" s="17">
        <v>0.20593139632367299</v>
      </c>
      <c r="CA11" s="17" t="s">
        <v>131</v>
      </c>
      <c r="CB11" s="17" t="s">
        <v>131</v>
      </c>
      <c r="CC11" s="17"/>
      <c r="CD11" s="17">
        <v>0.213808973360191</v>
      </c>
      <c r="CE11" s="17">
        <v>0.17342385485542899</v>
      </c>
      <c r="CF11" s="17">
        <v>0.16152572888970099</v>
      </c>
      <c r="CG11" s="17"/>
      <c r="CH11" s="17">
        <v>0.21370896316115301</v>
      </c>
      <c r="CI11" s="17">
        <v>0.178628485162451</v>
      </c>
      <c r="CJ11" s="17">
        <v>0.14068369670720099</v>
      </c>
      <c r="CK11" s="17"/>
      <c r="CL11" s="17">
        <v>0.21574376053005001</v>
      </c>
      <c r="CM11" s="17">
        <v>0.18425434525683199</v>
      </c>
      <c r="CN11" s="17"/>
      <c r="CO11" s="17">
        <v>0.15345131039059401</v>
      </c>
      <c r="CP11" s="17">
        <v>0.20025764348261199</v>
      </c>
      <c r="CQ11" s="17">
        <v>0.22317024931051599</v>
      </c>
      <c r="CR11" s="17">
        <v>0.20043131572063</v>
      </c>
    </row>
    <row r="12" spans="2:96" x14ac:dyDescent="0.25">
      <c r="B12" s="18" t="s">
        <v>379</v>
      </c>
      <c r="C12" s="17">
        <v>6.5685752463326197E-2</v>
      </c>
      <c r="D12" s="17">
        <v>9.2268587889589193E-2</v>
      </c>
      <c r="E12" s="17">
        <v>4.1383318898720302E-2</v>
      </c>
      <c r="F12" s="17"/>
      <c r="G12" s="17">
        <v>7.1816056618576096E-2</v>
      </c>
      <c r="H12" s="17">
        <v>8.36683044730437E-2</v>
      </c>
      <c r="I12" s="17">
        <v>6.0630664514936601E-2</v>
      </c>
      <c r="J12" s="17">
        <v>6.6435291638392693E-2</v>
      </c>
      <c r="K12" s="17">
        <v>7.5428251558377901E-2</v>
      </c>
      <c r="L12" s="17">
        <v>4.6224117257820697E-2</v>
      </c>
      <c r="M12" s="17"/>
      <c r="N12" s="17">
        <v>7.0692702725655907E-2</v>
      </c>
      <c r="O12" s="17">
        <v>5.6132738059908399E-2</v>
      </c>
      <c r="P12" s="17">
        <v>7.4762963297461293E-2</v>
      </c>
      <c r="Q12" s="17">
        <v>6.2762548363925794E-2</v>
      </c>
      <c r="R12" s="17"/>
      <c r="S12" s="17">
        <v>8.0178293425430494E-2</v>
      </c>
      <c r="T12" s="17">
        <v>5.94402296208262E-2</v>
      </c>
      <c r="U12" s="17">
        <v>5.4433138603351798E-2</v>
      </c>
      <c r="V12" s="17">
        <v>3.4843331843828401E-2</v>
      </c>
      <c r="W12" s="17">
        <v>6.8568506925332395E-2</v>
      </c>
      <c r="X12" s="17">
        <v>3.7374753346791002E-2</v>
      </c>
      <c r="Y12" s="17">
        <v>8.0500631168904296E-2</v>
      </c>
      <c r="Z12" s="17">
        <v>7.6301260894662298E-2</v>
      </c>
      <c r="AA12" s="17">
        <v>8.9765496199654599E-2</v>
      </c>
      <c r="AB12" s="17">
        <v>6.1836817828047397E-2</v>
      </c>
      <c r="AC12" s="17">
        <v>8.4430333393290494E-2</v>
      </c>
      <c r="AD12" s="17">
        <v>0</v>
      </c>
      <c r="AE12" s="17"/>
      <c r="AF12" s="17">
        <v>3.9489792523624598E-2</v>
      </c>
      <c r="AG12" s="17">
        <v>7.5723710865001903E-2</v>
      </c>
      <c r="AH12" s="17">
        <v>0.10132242295905999</v>
      </c>
      <c r="AI12" s="17">
        <v>0.14368816193918099</v>
      </c>
      <c r="AJ12" s="17">
        <v>0.11734473080739299</v>
      </c>
      <c r="AK12" s="17"/>
      <c r="AL12" s="17">
        <v>4.3357662111465398E-2</v>
      </c>
      <c r="AM12" s="17">
        <v>6.4582984618909794E-2</v>
      </c>
      <c r="AN12" s="17">
        <v>7.4512892765612598E-2</v>
      </c>
      <c r="AO12" s="17"/>
      <c r="AP12" s="17">
        <v>4.9765075430532303E-2</v>
      </c>
      <c r="AQ12" s="17">
        <v>6.8793706480909794E-2</v>
      </c>
      <c r="AR12" s="17">
        <v>8.1350507530794994E-2</v>
      </c>
      <c r="AS12" s="17">
        <v>2.67733264489225E-2</v>
      </c>
      <c r="AT12" s="17">
        <v>4.2672487216694803E-2</v>
      </c>
      <c r="AU12" s="17"/>
      <c r="AV12" s="17">
        <v>0</v>
      </c>
      <c r="AW12" s="17">
        <v>7.8955988865237095E-2</v>
      </c>
      <c r="AX12" s="17">
        <v>9.1481036818722397E-2</v>
      </c>
      <c r="AY12" s="17">
        <v>8.1560345267042006E-2</v>
      </c>
      <c r="AZ12" s="17">
        <v>7.4490971707942499E-2</v>
      </c>
      <c r="BA12" s="17">
        <v>0.10010177329708</v>
      </c>
      <c r="BB12" s="17">
        <v>2.5206652129227E-2</v>
      </c>
      <c r="BC12" s="17">
        <v>0.12765446576958001</v>
      </c>
      <c r="BD12" s="17">
        <v>4.4923958533173297E-2</v>
      </c>
      <c r="BE12" s="17">
        <v>1.3369648069565299E-2</v>
      </c>
      <c r="BF12" s="17">
        <v>4.18711572234787E-2</v>
      </c>
      <c r="BG12" s="17">
        <v>4.27703385000026E-2</v>
      </c>
      <c r="BH12" s="17">
        <v>5.1647359871851199E-2</v>
      </c>
      <c r="BI12" s="17">
        <v>6.55816319041371E-2</v>
      </c>
      <c r="BJ12" s="17">
        <v>0</v>
      </c>
      <c r="BK12" s="17">
        <v>5.32627663349097E-2</v>
      </c>
      <c r="BL12" s="17"/>
      <c r="BM12" s="17">
        <v>7.2546357581999496E-2</v>
      </c>
      <c r="BN12" s="17">
        <v>6.9262401384542899E-2</v>
      </c>
      <c r="BO12" s="17">
        <v>7.7876671414203999E-2</v>
      </c>
      <c r="BP12" s="17">
        <v>6.2949302642258995E-2</v>
      </c>
      <c r="BQ12" s="17">
        <v>2.45254006528841E-2</v>
      </c>
      <c r="BR12" s="17">
        <v>7.9130382256788506E-2</v>
      </c>
      <c r="BS12" s="17"/>
      <c r="BT12" s="17">
        <v>6.3861167652919798E-2</v>
      </c>
      <c r="BU12" s="17">
        <v>6.7139559139998306E-2</v>
      </c>
      <c r="BV12" s="17"/>
      <c r="BW12" s="17">
        <v>6.5043885572112298E-2</v>
      </c>
      <c r="BX12" s="17">
        <v>7.0518725419361106E-2</v>
      </c>
      <c r="BY12" s="17"/>
      <c r="BZ12" s="17">
        <v>6.5685752463326197E-2</v>
      </c>
      <c r="CA12" s="17" t="s">
        <v>131</v>
      </c>
      <c r="CB12" s="17" t="s">
        <v>131</v>
      </c>
      <c r="CC12" s="17"/>
      <c r="CD12" s="17">
        <v>6.35463465576077E-2</v>
      </c>
      <c r="CE12" s="17">
        <v>9.0505120262825103E-2</v>
      </c>
      <c r="CF12" s="17">
        <v>5.3595679035655701E-2</v>
      </c>
      <c r="CG12" s="17"/>
      <c r="CH12" s="17">
        <v>6.1478636498156401E-2</v>
      </c>
      <c r="CI12" s="17">
        <v>8.1693272797577904E-2</v>
      </c>
      <c r="CJ12" s="17">
        <v>8.6328554460979298E-2</v>
      </c>
      <c r="CK12" s="17"/>
      <c r="CL12" s="17">
        <v>5.3654831816983599E-2</v>
      </c>
      <c r="CM12" s="17">
        <v>7.9733429210553305E-2</v>
      </c>
      <c r="CN12" s="17"/>
      <c r="CO12" s="17">
        <v>3.8873477288963898E-2</v>
      </c>
      <c r="CP12" s="17">
        <v>5.9799967058973898E-2</v>
      </c>
      <c r="CQ12" s="17">
        <v>5.6162247685314901E-2</v>
      </c>
      <c r="CR12" s="17">
        <v>0.105963308012825</v>
      </c>
    </row>
    <row r="13" spans="2:96" x14ac:dyDescent="0.25">
      <c r="B13" s="18" t="s">
        <v>380</v>
      </c>
      <c r="C13" s="17">
        <v>4.0981867596630799E-2</v>
      </c>
      <c r="D13" s="17">
        <v>5.1687261146667003E-2</v>
      </c>
      <c r="E13" s="17">
        <v>3.1235499343969901E-2</v>
      </c>
      <c r="F13" s="17"/>
      <c r="G13" s="17">
        <v>2.2226753145195399E-2</v>
      </c>
      <c r="H13" s="17">
        <v>3.5514366784978803E-2</v>
      </c>
      <c r="I13" s="17">
        <v>4.3227293137083803E-2</v>
      </c>
      <c r="J13" s="17">
        <v>6.3992273969882704E-2</v>
      </c>
      <c r="K13" s="17">
        <v>3.7679952759151002E-2</v>
      </c>
      <c r="L13" s="17">
        <v>3.7790427217889597E-2</v>
      </c>
      <c r="M13" s="17"/>
      <c r="N13" s="17">
        <v>2.4027746107145601E-2</v>
      </c>
      <c r="O13" s="17">
        <v>5.1165467362722303E-2</v>
      </c>
      <c r="P13" s="17">
        <v>4.0900280881406098E-2</v>
      </c>
      <c r="Q13" s="17">
        <v>4.9274315253343498E-2</v>
      </c>
      <c r="R13" s="17"/>
      <c r="S13" s="17">
        <v>2.7743063081889702E-2</v>
      </c>
      <c r="T13" s="17">
        <v>3.7996311998115602E-2</v>
      </c>
      <c r="U13" s="17">
        <v>3.7648753233495598E-2</v>
      </c>
      <c r="V13" s="17">
        <v>4.0724112084427597E-2</v>
      </c>
      <c r="W13" s="17">
        <v>2.5708109671611599E-2</v>
      </c>
      <c r="X13" s="17">
        <v>2.8917735919447699E-2</v>
      </c>
      <c r="Y13" s="17">
        <v>4.3478534983644797E-2</v>
      </c>
      <c r="Z13" s="17">
        <v>9.6272995959367197E-2</v>
      </c>
      <c r="AA13" s="17">
        <v>4.34911683802926E-2</v>
      </c>
      <c r="AB13" s="17">
        <v>5.90604849808503E-2</v>
      </c>
      <c r="AC13" s="17">
        <v>4.6963681381558701E-2</v>
      </c>
      <c r="AD13" s="17">
        <v>0</v>
      </c>
      <c r="AE13" s="17"/>
      <c r="AF13" s="17">
        <v>4.5443084839370901E-2</v>
      </c>
      <c r="AG13" s="17">
        <v>3.9851114111392999E-2</v>
      </c>
      <c r="AH13" s="17">
        <v>1.4171779367120199E-2</v>
      </c>
      <c r="AI13" s="17">
        <v>0.102792896511239</v>
      </c>
      <c r="AJ13" s="17">
        <v>3.8744997742192602E-2</v>
      </c>
      <c r="AK13" s="17"/>
      <c r="AL13" s="17">
        <v>2.4095705948943998E-2</v>
      </c>
      <c r="AM13" s="17">
        <v>5.4640238952061798E-2</v>
      </c>
      <c r="AN13" s="17">
        <v>4.3568619804044501E-2</v>
      </c>
      <c r="AO13" s="17"/>
      <c r="AP13" s="17">
        <v>5.2195698690019401E-2</v>
      </c>
      <c r="AQ13" s="17">
        <v>5.32099052043567E-2</v>
      </c>
      <c r="AR13" s="17">
        <v>3.7623687788688097E-2</v>
      </c>
      <c r="AS13" s="17">
        <v>1.5697673466163801E-2</v>
      </c>
      <c r="AT13" s="17">
        <v>8.1188451332841999E-2</v>
      </c>
      <c r="AU13" s="17"/>
      <c r="AV13" s="17">
        <v>0</v>
      </c>
      <c r="AW13" s="17">
        <v>7.2813740942826305E-2</v>
      </c>
      <c r="AX13" s="17">
        <v>3.0400980470385999E-2</v>
      </c>
      <c r="AY13" s="17">
        <v>8.72303490643941E-2</v>
      </c>
      <c r="AZ13" s="17">
        <v>4.0917790460449598E-2</v>
      </c>
      <c r="BA13" s="17">
        <v>3.6650790246799E-2</v>
      </c>
      <c r="BB13" s="17">
        <v>7.4626055451543799E-2</v>
      </c>
      <c r="BC13" s="17">
        <v>2.52929115991536E-2</v>
      </c>
      <c r="BD13" s="17">
        <v>2.9139725473510399E-2</v>
      </c>
      <c r="BE13" s="17">
        <v>4.9494812004632599E-2</v>
      </c>
      <c r="BF13" s="17">
        <v>5.0280744291401898E-2</v>
      </c>
      <c r="BG13" s="17">
        <v>2.5642936021794901E-2</v>
      </c>
      <c r="BH13" s="17">
        <v>1.9035808424326402E-2</v>
      </c>
      <c r="BI13" s="17">
        <v>2.72032153350334E-2</v>
      </c>
      <c r="BJ13" s="17">
        <v>0</v>
      </c>
      <c r="BK13" s="17">
        <v>0</v>
      </c>
      <c r="BL13" s="17"/>
      <c r="BM13" s="17">
        <v>5.1876001671357502E-2</v>
      </c>
      <c r="BN13" s="17">
        <v>3.9552214131284499E-2</v>
      </c>
      <c r="BO13" s="17">
        <v>3.3953593393153701E-2</v>
      </c>
      <c r="BP13" s="17">
        <v>3.7616164678630999E-2</v>
      </c>
      <c r="BQ13" s="17">
        <v>3.4981418331957399E-2</v>
      </c>
      <c r="BR13" s="17">
        <v>5.6793065644420097E-2</v>
      </c>
      <c r="BS13" s="17"/>
      <c r="BT13" s="17">
        <v>3.5836060783217598E-2</v>
      </c>
      <c r="BU13" s="17">
        <v>5.0702813201529903E-2</v>
      </c>
      <c r="BV13" s="17"/>
      <c r="BW13" s="17">
        <v>3.7575377545271398E-2</v>
      </c>
      <c r="BX13" s="17">
        <v>4.3904379762912497E-2</v>
      </c>
      <c r="BY13" s="17"/>
      <c r="BZ13" s="17">
        <v>4.0981867596630799E-2</v>
      </c>
      <c r="CA13" s="17" t="s">
        <v>131</v>
      </c>
      <c r="CB13" s="17" t="s">
        <v>131</v>
      </c>
      <c r="CC13" s="17"/>
      <c r="CD13" s="17">
        <v>3.56927881447653E-2</v>
      </c>
      <c r="CE13" s="17">
        <v>4.1559121280809699E-2</v>
      </c>
      <c r="CF13" s="17">
        <v>0.10582592704152601</v>
      </c>
      <c r="CG13" s="17"/>
      <c r="CH13" s="17">
        <v>3.5939762222180302E-2</v>
      </c>
      <c r="CI13" s="17">
        <v>4.0975747371822802E-2</v>
      </c>
      <c r="CJ13" s="17">
        <v>0.10240021024045599</v>
      </c>
      <c r="CK13" s="17"/>
      <c r="CL13" s="17">
        <v>4.1913254948923201E-2</v>
      </c>
      <c r="CM13" s="17">
        <v>3.7554786569904498E-2</v>
      </c>
      <c r="CN13" s="17"/>
      <c r="CO13" s="17">
        <v>1.0982926720245499E-2</v>
      </c>
      <c r="CP13" s="17">
        <v>2.46593757379866E-2</v>
      </c>
      <c r="CQ13" s="17">
        <v>3.8070043104682399E-2</v>
      </c>
      <c r="CR13" s="17">
        <v>9.0701757002039293E-2</v>
      </c>
    </row>
    <row r="14" spans="2:96" x14ac:dyDescent="0.25">
      <c r="B14" s="18" t="s">
        <v>175</v>
      </c>
      <c r="C14" s="17">
        <v>3.2558215624944202E-2</v>
      </c>
      <c r="D14" s="17">
        <v>2.2538606931562701E-2</v>
      </c>
      <c r="E14" s="17">
        <v>4.1878720000369102E-2</v>
      </c>
      <c r="F14" s="17"/>
      <c r="G14" s="17">
        <v>0</v>
      </c>
      <c r="H14" s="17">
        <v>3.5202206660864203E-2</v>
      </c>
      <c r="I14" s="17">
        <v>2.7348322477458099E-2</v>
      </c>
      <c r="J14" s="17">
        <v>2.7418361905493901E-2</v>
      </c>
      <c r="K14" s="17">
        <v>3.9462081750777499E-2</v>
      </c>
      <c r="L14" s="17">
        <v>5.1470961136329901E-2</v>
      </c>
      <c r="M14" s="17"/>
      <c r="N14" s="17">
        <v>3.4753889503115101E-2</v>
      </c>
      <c r="O14" s="17">
        <v>3.3441855702129403E-2</v>
      </c>
      <c r="P14" s="17">
        <v>2.0728415994583301E-2</v>
      </c>
      <c r="Q14" s="17">
        <v>4.0182098338167299E-2</v>
      </c>
      <c r="R14" s="17"/>
      <c r="S14" s="17">
        <v>2.5167841863495299E-2</v>
      </c>
      <c r="T14" s="17">
        <v>2.0336844265104799E-2</v>
      </c>
      <c r="U14" s="17">
        <v>3.5492883231953501E-2</v>
      </c>
      <c r="V14" s="17">
        <v>3.4205643555714399E-2</v>
      </c>
      <c r="W14" s="17">
        <v>1.7827002742598099E-2</v>
      </c>
      <c r="X14" s="17">
        <v>5.1635920838769597E-2</v>
      </c>
      <c r="Y14" s="17">
        <v>1.5869614108337399E-2</v>
      </c>
      <c r="Z14" s="17">
        <v>7.5765399733758801E-2</v>
      </c>
      <c r="AA14" s="17">
        <v>2.1411813271952199E-2</v>
      </c>
      <c r="AB14" s="17">
        <v>3.8407558862951399E-2</v>
      </c>
      <c r="AC14" s="17">
        <v>7.55246341527646E-2</v>
      </c>
      <c r="AD14" s="17">
        <v>0</v>
      </c>
      <c r="AE14" s="17"/>
      <c r="AF14" s="17">
        <v>3.9602548731767599E-2</v>
      </c>
      <c r="AG14" s="17">
        <v>2.38516201954754E-2</v>
      </c>
      <c r="AH14" s="17">
        <v>4.6611513309938901E-2</v>
      </c>
      <c r="AI14" s="17">
        <v>0</v>
      </c>
      <c r="AJ14" s="17">
        <v>3.4227264642759103E-2</v>
      </c>
      <c r="AK14" s="17"/>
      <c r="AL14" s="17">
        <v>2.1083662387210999E-2</v>
      </c>
      <c r="AM14" s="17">
        <v>2.15936718061902E-2</v>
      </c>
      <c r="AN14" s="17">
        <v>3.3783070791898198E-2</v>
      </c>
      <c r="AO14" s="17"/>
      <c r="AP14" s="17">
        <v>2.36377481779932E-2</v>
      </c>
      <c r="AQ14" s="17">
        <v>3.8302447813968202E-2</v>
      </c>
      <c r="AR14" s="17">
        <v>3.5322021205403502E-2</v>
      </c>
      <c r="AS14" s="17">
        <v>3.3654562170426998E-2</v>
      </c>
      <c r="AT14" s="17">
        <v>0</v>
      </c>
      <c r="AU14" s="17"/>
      <c r="AV14" s="17">
        <v>0</v>
      </c>
      <c r="AW14" s="17">
        <v>8.2367316404803298E-2</v>
      </c>
      <c r="AX14" s="17">
        <v>2.9714707626598901E-2</v>
      </c>
      <c r="AY14" s="17">
        <v>3.2457156721066298E-2</v>
      </c>
      <c r="AZ14" s="17">
        <v>2.6363399682307699E-2</v>
      </c>
      <c r="BA14" s="17">
        <v>3.1438247222472702E-2</v>
      </c>
      <c r="BB14" s="17">
        <v>4.20322395535907E-2</v>
      </c>
      <c r="BC14" s="17">
        <v>1.7718609805999298E-2</v>
      </c>
      <c r="BD14" s="17">
        <v>4.8238549035196102E-2</v>
      </c>
      <c r="BE14" s="17">
        <v>3.6048196697304198E-2</v>
      </c>
      <c r="BF14" s="17">
        <v>3.0636323643455102E-2</v>
      </c>
      <c r="BG14" s="17">
        <v>1.32360289385952E-2</v>
      </c>
      <c r="BH14" s="17">
        <v>4.8865047709527501E-2</v>
      </c>
      <c r="BI14" s="17">
        <v>0</v>
      </c>
      <c r="BJ14" s="17">
        <v>0</v>
      </c>
      <c r="BK14" s="17">
        <v>1.8329766425381699E-2</v>
      </c>
      <c r="BL14" s="17"/>
      <c r="BM14" s="17">
        <v>1.9491539161873701E-2</v>
      </c>
      <c r="BN14" s="17">
        <v>3.0041420292179401E-2</v>
      </c>
      <c r="BO14" s="17">
        <v>3.10729660888714E-2</v>
      </c>
      <c r="BP14" s="17">
        <v>3.6007641333225898E-2</v>
      </c>
      <c r="BQ14" s="17">
        <v>5.1859997282232999E-2</v>
      </c>
      <c r="BR14" s="17">
        <v>5.6839651803234602E-2</v>
      </c>
      <c r="BS14" s="17"/>
      <c r="BT14" s="17">
        <v>3.1206636033579201E-2</v>
      </c>
      <c r="BU14" s="17">
        <v>3.4003857909246003E-2</v>
      </c>
      <c r="BV14" s="17"/>
      <c r="BW14" s="17">
        <v>1.8581204557673599E-2</v>
      </c>
      <c r="BX14" s="17">
        <v>4.1524386632337602E-2</v>
      </c>
      <c r="BY14" s="17"/>
      <c r="BZ14" s="17">
        <v>3.2558215624944202E-2</v>
      </c>
      <c r="CA14" s="17" t="s">
        <v>131</v>
      </c>
      <c r="CB14" s="17" t="s">
        <v>131</v>
      </c>
      <c r="CC14" s="17"/>
      <c r="CD14" s="17">
        <v>3.57142575034907E-2</v>
      </c>
      <c r="CE14" s="17">
        <v>3.1369729441395197E-2</v>
      </c>
      <c r="CF14" s="17">
        <v>0</v>
      </c>
      <c r="CG14" s="17"/>
      <c r="CH14" s="17">
        <v>3.5961380136828001E-2</v>
      </c>
      <c r="CI14" s="17">
        <v>3.0929386115451499E-2</v>
      </c>
      <c r="CJ14" s="17">
        <v>0</v>
      </c>
      <c r="CK14" s="17"/>
      <c r="CL14" s="17">
        <v>3.7638659982231898E-2</v>
      </c>
      <c r="CM14" s="17">
        <v>2.40790701880742E-2</v>
      </c>
      <c r="CN14" s="17"/>
      <c r="CO14" s="17">
        <v>3.0792463332239901E-2</v>
      </c>
      <c r="CP14" s="17">
        <v>3.2257301886192399E-2</v>
      </c>
      <c r="CQ14" s="17">
        <v>2.7292461526832699E-2</v>
      </c>
      <c r="CR14" s="17">
        <v>4.4362985747852003E-2</v>
      </c>
    </row>
    <row r="15" spans="2:96" x14ac:dyDescent="0.25">
      <c r="B15" s="18" t="s">
        <v>381</v>
      </c>
      <c r="C15" s="20">
        <v>0.65484276799142505</v>
      </c>
      <c r="D15" s="20">
        <v>0.62134132190917901</v>
      </c>
      <c r="E15" s="20">
        <v>0.68473592781521897</v>
      </c>
      <c r="F15" s="20"/>
      <c r="G15" s="20">
        <v>0.72527209554789696</v>
      </c>
      <c r="H15" s="20">
        <v>0.65039629118549702</v>
      </c>
      <c r="I15" s="20">
        <v>0.64999119297079</v>
      </c>
      <c r="J15" s="20">
        <v>0.58525867131970999</v>
      </c>
      <c r="K15" s="20">
        <v>0.64022411010633895</v>
      </c>
      <c r="L15" s="20">
        <v>0.68676554090609498</v>
      </c>
      <c r="M15" s="20"/>
      <c r="N15" s="20">
        <v>0.68367577973635996</v>
      </c>
      <c r="O15" s="20">
        <v>0.63197590058744901</v>
      </c>
      <c r="P15" s="20">
        <v>0.69279792023405196</v>
      </c>
      <c r="Q15" s="20">
        <v>0.61565823101527195</v>
      </c>
      <c r="R15" s="20"/>
      <c r="S15" s="20">
        <v>0.624743609495365</v>
      </c>
      <c r="T15" s="20">
        <v>0.63516157118596595</v>
      </c>
      <c r="U15" s="20">
        <v>0.64649911347443201</v>
      </c>
      <c r="V15" s="20">
        <v>0.72930548428056097</v>
      </c>
      <c r="W15" s="20">
        <v>0.65316989767540901</v>
      </c>
      <c r="X15" s="20">
        <v>0.74895798648422496</v>
      </c>
      <c r="Y15" s="20">
        <v>0.716438737797644</v>
      </c>
      <c r="Z15" s="20">
        <v>0.563292900624068</v>
      </c>
      <c r="AA15" s="20">
        <v>0.64251403012264197</v>
      </c>
      <c r="AB15" s="20">
        <v>0.56737293674079103</v>
      </c>
      <c r="AC15" s="20">
        <v>0.63941743601878098</v>
      </c>
      <c r="AD15" s="20">
        <v>0.74731970686453997</v>
      </c>
      <c r="AE15" s="20"/>
      <c r="AF15" s="20">
        <v>0.66897175925116703</v>
      </c>
      <c r="AG15" s="20">
        <v>0.68767984064615495</v>
      </c>
      <c r="AH15" s="20">
        <v>0.60141431180523397</v>
      </c>
      <c r="AI15" s="20">
        <v>0.47762473907602598</v>
      </c>
      <c r="AJ15" s="20">
        <v>0.61695365889414799</v>
      </c>
      <c r="AK15" s="20"/>
      <c r="AL15" s="20">
        <v>0.71139555825615797</v>
      </c>
      <c r="AM15" s="20">
        <v>0.67743472517192405</v>
      </c>
      <c r="AN15" s="20">
        <v>0.65545515087339001</v>
      </c>
      <c r="AO15" s="20"/>
      <c r="AP15" s="20">
        <v>0.66907599080256597</v>
      </c>
      <c r="AQ15" s="20">
        <v>0.62363779249485995</v>
      </c>
      <c r="AR15" s="20">
        <v>0.62777468836356298</v>
      </c>
      <c r="AS15" s="20">
        <v>0.75770548665120896</v>
      </c>
      <c r="AT15" s="20">
        <v>0.74981804350864201</v>
      </c>
      <c r="AU15" s="20"/>
      <c r="AV15" s="20">
        <v>0.740422248089315</v>
      </c>
      <c r="AW15" s="20">
        <v>0.59715465435523896</v>
      </c>
      <c r="AX15" s="20">
        <v>0.56987743686457903</v>
      </c>
      <c r="AY15" s="20">
        <v>0.58468774954779801</v>
      </c>
      <c r="AZ15" s="20">
        <v>0.67074560125523697</v>
      </c>
      <c r="BA15" s="20">
        <v>0.71102624829345695</v>
      </c>
      <c r="BB15" s="20">
        <v>0.64126932393648794</v>
      </c>
      <c r="BC15" s="20">
        <v>0.67930558815368802</v>
      </c>
      <c r="BD15" s="20">
        <v>0.66604281400663101</v>
      </c>
      <c r="BE15" s="20">
        <v>0.73966604917982604</v>
      </c>
      <c r="BF15" s="20">
        <v>0.60671965785411797</v>
      </c>
      <c r="BG15" s="20">
        <v>0.70602246642812305</v>
      </c>
      <c r="BH15" s="20">
        <v>0.63808876387833302</v>
      </c>
      <c r="BI15" s="20">
        <v>0.66849724174412595</v>
      </c>
      <c r="BJ15" s="20">
        <v>0.85531485770703297</v>
      </c>
      <c r="BK15" s="20">
        <v>0.72438603314175298</v>
      </c>
      <c r="BL15" s="20"/>
      <c r="BM15" s="20">
        <v>0.67054916553108701</v>
      </c>
      <c r="BN15" s="20">
        <v>0.63062103334411002</v>
      </c>
      <c r="BO15" s="20">
        <v>0.64803673429946196</v>
      </c>
      <c r="BP15" s="20">
        <v>0.64222104239943001</v>
      </c>
      <c r="BQ15" s="20">
        <v>0.71557471994747301</v>
      </c>
      <c r="BR15" s="20">
        <v>0.70699336989726203</v>
      </c>
      <c r="BS15" s="20"/>
      <c r="BT15" s="20">
        <v>0.68350266214742506</v>
      </c>
      <c r="BU15" s="20">
        <v>0.60708862053116197</v>
      </c>
      <c r="BV15" s="20"/>
      <c r="BW15" s="20">
        <v>0.68723127803445905</v>
      </c>
      <c r="BX15" s="20">
        <v>0.63085993431012499</v>
      </c>
      <c r="BY15" s="20"/>
      <c r="BZ15" s="20">
        <v>0.65484276799142505</v>
      </c>
      <c r="CA15" s="20" t="s">
        <v>131</v>
      </c>
      <c r="CB15" s="20" t="s">
        <v>131</v>
      </c>
      <c r="CC15" s="20"/>
      <c r="CD15" s="20">
        <v>0.651237634433946</v>
      </c>
      <c r="CE15" s="20">
        <v>0.66314217415954102</v>
      </c>
      <c r="CF15" s="20">
        <v>0.67905266503311801</v>
      </c>
      <c r="CG15" s="20"/>
      <c r="CH15" s="20">
        <v>0.65291125798168204</v>
      </c>
      <c r="CI15" s="20">
        <v>0.667773108552697</v>
      </c>
      <c r="CJ15" s="20">
        <v>0.670587538591364</v>
      </c>
      <c r="CK15" s="20"/>
      <c r="CL15" s="20">
        <v>0.65104949272181101</v>
      </c>
      <c r="CM15" s="20">
        <v>0.67437836877463597</v>
      </c>
      <c r="CN15" s="20"/>
      <c r="CO15" s="20">
        <v>0.76589982226795705</v>
      </c>
      <c r="CP15" s="20">
        <v>0.68302571183423499</v>
      </c>
      <c r="CQ15" s="20">
        <v>0.65530499837265399</v>
      </c>
      <c r="CR15" s="20">
        <v>0.55854063351665295</v>
      </c>
    </row>
    <row r="16" spans="2:96" x14ac:dyDescent="0.25">
      <c r="B16" s="18" t="s">
        <v>382</v>
      </c>
      <c r="C16" s="20">
        <v>0.106667620059957</v>
      </c>
      <c r="D16" s="20">
        <v>0.143955849036256</v>
      </c>
      <c r="E16" s="20">
        <v>7.2618818242690203E-2</v>
      </c>
      <c r="F16" s="20"/>
      <c r="G16" s="20">
        <v>9.4042809763771495E-2</v>
      </c>
      <c r="H16" s="20">
        <v>0.119182671258022</v>
      </c>
      <c r="I16" s="20">
        <v>0.10385795765201999</v>
      </c>
      <c r="J16" s="20">
        <v>0.13042756560827501</v>
      </c>
      <c r="K16" s="20">
        <v>0.11310820431752899</v>
      </c>
      <c r="L16" s="20">
        <v>8.4014544475710301E-2</v>
      </c>
      <c r="M16" s="20"/>
      <c r="N16" s="20">
        <v>9.4720448832801493E-2</v>
      </c>
      <c r="O16" s="20">
        <v>0.10729820542263099</v>
      </c>
      <c r="P16" s="20">
        <v>0.115663244178867</v>
      </c>
      <c r="Q16" s="20">
        <v>0.112036863617269</v>
      </c>
      <c r="R16" s="20"/>
      <c r="S16" s="20">
        <v>0.10792135650732</v>
      </c>
      <c r="T16" s="20">
        <v>9.7436541618941802E-2</v>
      </c>
      <c r="U16" s="20">
        <v>9.2081891836847396E-2</v>
      </c>
      <c r="V16" s="20">
        <v>7.5567443928255998E-2</v>
      </c>
      <c r="W16" s="20">
        <v>9.4276616596943905E-2</v>
      </c>
      <c r="X16" s="20">
        <v>6.6292489266238694E-2</v>
      </c>
      <c r="Y16" s="20">
        <v>0.123979166152549</v>
      </c>
      <c r="Z16" s="20">
        <v>0.17257425685402999</v>
      </c>
      <c r="AA16" s="20">
        <v>0.133256664579947</v>
      </c>
      <c r="AB16" s="20">
        <v>0.120897302808898</v>
      </c>
      <c r="AC16" s="20">
        <v>0.13139401477484899</v>
      </c>
      <c r="AD16" s="20">
        <v>0</v>
      </c>
      <c r="AE16" s="20"/>
      <c r="AF16" s="20">
        <v>8.4932877362995596E-2</v>
      </c>
      <c r="AG16" s="20">
        <v>0.115574824976395</v>
      </c>
      <c r="AH16" s="20">
        <v>0.11549420232618</v>
      </c>
      <c r="AI16" s="20">
        <v>0.24648105845042001</v>
      </c>
      <c r="AJ16" s="20">
        <v>0.156089728549586</v>
      </c>
      <c r="AK16" s="20"/>
      <c r="AL16" s="20">
        <v>6.7453368060409399E-2</v>
      </c>
      <c r="AM16" s="20">
        <v>0.119223223570972</v>
      </c>
      <c r="AN16" s="20">
        <v>0.118081512569657</v>
      </c>
      <c r="AO16" s="20"/>
      <c r="AP16" s="20">
        <v>0.101960774120552</v>
      </c>
      <c r="AQ16" s="20">
        <v>0.12200361168526699</v>
      </c>
      <c r="AR16" s="20">
        <v>0.118974195319483</v>
      </c>
      <c r="AS16" s="20">
        <v>4.2470999915086301E-2</v>
      </c>
      <c r="AT16" s="20">
        <v>0.123860938549537</v>
      </c>
      <c r="AU16" s="20"/>
      <c r="AV16" s="20">
        <v>0</v>
      </c>
      <c r="AW16" s="20">
        <v>0.151769729808063</v>
      </c>
      <c r="AX16" s="20">
        <v>0.121882017289108</v>
      </c>
      <c r="AY16" s="20">
        <v>0.16879069433143601</v>
      </c>
      <c r="AZ16" s="20">
        <v>0.11540876216839201</v>
      </c>
      <c r="BA16" s="20">
        <v>0.13675256354387899</v>
      </c>
      <c r="BB16" s="20">
        <v>9.9832707580770799E-2</v>
      </c>
      <c r="BC16" s="20">
        <v>0.15294737736873301</v>
      </c>
      <c r="BD16" s="20">
        <v>7.40636840066837E-2</v>
      </c>
      <c r="BE16" s="20">
        <v>6.2864460074197895E-2</v>
      </c>
      <c r="BF16" s="20">
        <v>9.2151901514880605E-2</v>
      </c>
      <c r="BG16" s="20">
        <v>6.8413274521797504E-2</v>
      </c>
      <c r="BH16" s="20">
        <v>7.0683168296177601E-2</v>
      </c>
      <c r="BI16" s="20">
        <v>9.2784847239170506E-2</v>
      </c>
      <c r="BJ16" s="20">
        <v>0</v>
      </c>
      <c r="BK16" s="20">
        <v>5.32627663349097E-2</v>
      </c>
      <c r="BL16" s="20"/>
      <c r="BM16" s="20">
        <v>0.124422359253357</v>
      </c>
      <c r="BN16" s="20">
        <v>0.108814615515827</v>
      </c>
      <c r="BO16" s="20">
        <v>0.111830264807358</v>
      </c>
      <c r="BP16" s="20">
        <v>0.10056546732089</v>
      </c>
      <c r="BQ16" s="20">
        <v>5.9506818984841503E-2</v>
      </c>
      <c r="BR16" s="20">
        <v>0.135923447901209</v>
      </c>
      <c r="BS16" s="20"/>
      <c r="BT16" s="20">
        <v>9.9697228436137403E-2</v>
      </c>
      <c r="BU16" s="20">
        <v>0.117842372341528</v>
      </c>
      <c r="BV16" s="20"/>
      <c r="BW16" s="20">
        <v>0.10261926311738399</v>
      </c>
      <c r="BX16" s="20">
        <v>0.114423105182274</v>
      </c>
      <c r="BY16" s="20"/>
      <c r="BZ16" s="20">
        <v>0.106667620059957</v>
      </c>
      <c r="CA16" s="20" t="s">
        <v>131</v>
      </c>
      <c r="CB16" s="20" t="s">
        <v>131</v>
      </c>
      <c r="CC16" s="20"/>
      <c r="CD16" s="20">
        <v>9.9239134702373E-2</v>
      </c>
      <c r="CE16" s="20">
        <v>0.132064241543635</v>
      </c>
      <c r="CF16" s="20">
        <v>0.159421606077182</v>
      </c>
      <c r="CG16" s="20"/>
      <c r="CH16" s="20">
        <v>9.7418398720336696E-2</v>
      </c>
      <c r="CI16" s="20">
        <v>0.122669020169401</v>
      </c>
      <c r="CJ16" s="20">
        <v>0.18872876470143499</v>
      </c>
      <c r="CK16" s="20"/>
      <c r="CL16" s="20">
        <v>9.5568086765906807E-2</v>
      </c>
      <c r="CM16" s="20">
        <v>0.117288215780458</v>
      </c>
      <c r="CN16" s="20"/>
      <c r="CO16" s="20">
        <v>4.98564040092093E-2</v>
      </c>
      <c r="CP16" s="20">
        <v>8.4459342796960504E-2</v>
      </c>
      <c r="CQ16" s="20">
        <v>9.42322907899973E-2</v>
      </c>
      <c r="CR16" s="20">
        <v>0.196665065014865</v>
      </c>
    </row>
    <row r="17" spans="2:96" x14ac:dyDescent="0.25">
      <c r="B17" s="18" t="s">
        <v>275</v>
      </c>
      <c r="C17" s="21">
        <v>0.54817514793146804</v>
      </c>
      <c r="D17" s="21">
        <v>0.47738547287292299</v>
      </c>
      <c r="E17" s="21">
        <v>0.61211710957252896</v>
      </c>
      <c r="F17" s="21"/>
      <c r="G17" s="21">
        <v>0.63122928578412496</v>
      </c>
      <c r="H17" s="21">
        <v>0.53121361992747496</v>
      </c>
      <c r="I17" s="21">
        <v>0.54613323531877001</v>
      </c>
      <c r="J17" s="21">
        <v>0.45483110571143498</v>
      </c>
      <c r="K17" s="21">
        <v>0.52711590578880996</v>
      </c>
      <c r="L17" s="21">
        <v>0.60275099643038499</v>
      </c>
      <c r="M17" s="21"/>
      <c r="N17" s="21">
        <v>0.58895533090355801</v>
      </c>
      <c r="O17" s="21">
        <v>0.52467769516481899</v>
      </c>
      <c r="P17" s="21">
        <v>0.57713467605518398</v>
      </c>
      <c r="Q17" s="21">
        <v>0.50362136739800201</v>
      </c>
      <c r="R17" s="21"/>
      <c r="S17" s="21">
        <v>0.51682225298804496</v>
      </c>
      <c r="T17" s="21">
        <v>0.53772502956702395</v>
      </c>
      <c r="U17" s="21">
        <v>0.554417221637585</v>
      </c>
      <c r="V17" s="21">
        <v>0.65373804035230498</v>
      </c>
      <c r="W17" s="21">
        <v>0.55889328107846503</v>
      </c>
      <c r="X17" s="21">
        <v>0.68266549721798597</v>
      </c>
      <c r="Y17" s="21">
        <v>0.592459571645095</v>
      </c>
      <c r="Z17" s="21">
        <v>0.39071864377003901</v>
      </c>
      <c r="AA17" s="21">
        <v>0.50925736554269496</v>
      </c>
      <c r="AB17" s="21">
        <v>0.44647563393189299</v>
      </c>
      <c r="AC17" s="21">
        <v>0.50802342124393196</v>
      </c>
      <c r="AD17" s="21">
        <v>0.74731970686453997</v>
      </c>
      <c r="AE17" s="21"/>
      <c r="AF17" s="21">
        <v>0.58403888188817199</v>
      </c>
      <c r="AG17" s="21">
        <v>0.57210501566976002</v>
      </c>
      <c r="AH17" s="21">
        <v>0.48592010947905401</v>
      </c>
      <c r="AI17" s="21">
        <v>0.231143680625606</v>
      </c>
      <c r="AJ17" s="21">
        <v>0.46086393034456202</v>
      </c>
      <c r="AK17" s="21"/>
      <c r="AL17" s="21">
        <v>0.64394219019574805</v>
      </c>
      <c r="AM17" s="21">
        <v>0.55821150160095201</v>
      </c>
      <c r="AN17" s="21">
        <v>0.53737363830373297</v>
      </c>
      <c r="AO17" s="21"/>
      <c r="AP17" s="21">
        <v>0.56711521668201503</v>
      </c>
      <c r="AQ17" s="21">
        <v>0.50163418080959299</v>
      </c>
      <c r="AR17" s="21">
        <v>0.50880049304408004</v>
      </c>
      <c r="AS17" s="21">
        <v>0.715234486736123</v>
      </c>
      <c r="AT17" s="21">
        <v>0.62595710495910495</v>
      </c>
      <c r="AU17" s="21"/>
      <c r="AV17" s="21">
        <v>0.740422248089315</v>
      </c>
      <c r="AW17" s="21">
        <v>0.44538492454717599</v>
      </c>
      <c r="AX17" s="21">
        <v>0.44799541957547101</v>
      </c>
      <c r="AY17" s="21">
        <v>0.415897055216362</v>
      </c>
      <c r="AZ17" s="21">
        <v>0.55533683908684495</v>
      </c>
      <c r="BA17" s="21">
        <v>0.57427368474957796</v>
      </c>
      <c r="BB17" s="21">
        <v>0.54143661635571705</v>
      </c>
      <c r="BC17" s="21">
        <v>0.52635821078495404</v>
      </c>
      <c r="BD17" s="21">
        <v>0.59197912999994695</v>
      </c>
      <c r="BE17" s="21">
        <v>0.67680158910562804</v>
      </c>
      <c r="BF17" s="21">
        <v>0.51456775633923801</v>
      </c>
      <c r="BG17" s="21">
        <v>0.63760919190632603</v>
      </c>
      <c r="BH17" s="21">
        <v>0.56740559558215498</v>
      </c>
      <c r="BI17" s="21">
        <v>0.57571239450495604</v>
      </c>
      <c r="BJ17" s="21">
        <v>0.85531485770703297</v>
      </c>
      <c r="BK17" s="21">
        <v>0.67112326680684298</v>
      </c>
      <c r="BL17" s="21"/>
      <c r="BM17" s="21">
        <v>0.54612680627773003</v>
      </c>
      <c r="BN17" s="21">
        <v>0.52180641782828296</v>
      </c>
      <c r="BO17" s="21">
        <v>0.53620646949210404</v>
      </c>
      <c r="BP17" s="21">
        <v>0.54165557507854001</v>
      </c>
      <c r="BQ17" s="21">
        <v>0.65606790096263101</v>
      </c>
      <c r="BR17" s="21">
        <v>0.571069921996054</v>
      </c>
      <c r="BS17" s="21"/>
      <c r="BT17" s="21">
        <v>0.58380543371128701</v>
      </c>
      <c r="BU17" s="21">
        <v>0.48924624818963403</v>
      </c>
      <c r="BV17" s="21"/>
      <c r="BW17" s="21">
        <v>0.58461201491707504</v>
      </c>
      <c r="BX17" s="21">
        <v>0.51643682912785105</v>
      </c>
      <c r="BY17" s="21"/>
      <c r="BZ17" s="21">
        <v>0.54817514793146804</v>
      </c>
      <c r="CA17" s="21" t="s">
        <v>131</v>
      </c>
      <c r="CB17" s="21" t="s">
        <v>131</v>
      </c>
      <c r="CC17" s="21"/>
      <c r="CD17" s="21">
        <v>0.551998499731573</v>
      </c>
      <c r="CE17" s="21">
        <v>0.53107793261590597</v>
      </c>
      <c r="CF17" s="21">
        <v>0.51963105895593598</v>
      </c>
      <c r="CG17" s="21"/>
      <c r="CH17" s="21">
        <v>0.55549285926134595</v>
      </c>
      <c r="CI17" s="21">
        <v>0.54510408838329605</v>
      </c>
      <c r="CJ17" s="21">
        <v>0.48185877388992898</v>
      </c>
      <c r="CK17" s="21"/>
      <c r="CL17" s="21">
        <v>0.55548140595590401</v>
      </c>
      <c r="CM17" s="21">
        <v>0.55709015299417897</v>
      </c>
      <c r="CN17" s="21"/>
      <c r="CO17" s="21">
        <v>0.71604341825874696</v>
      </c>
      <c r="CP17" s="21">
        <v>0.598566369037275</v>
      </c>
      <c r="CQ17" s="21">
        <v>0.56107270758265604</v>
      </c>
      <c r="CR17" s="21">
        <v>0.36187556850178798</v>
      </c>
    </row>
    <row r="18" spans="2:96" x14ac:dyDescent="0.25">
      <c r="B18" s="16" t="s">
        <v>653</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CR22"/>
  <sheetViews>
    <sheetView showGridLines="0" workbookViewId="0">
      <pane xSplit="2" topLeftCell="C1" activePane="topRight" state="frozen"/>
      <selection pane="topRight" activeCell="B18" sqref="B18"/>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1348</v>
      </c>
      <c r="D7" s="10">
        <v>639</v>
      </c>
      <c r="E7" s="10">
        <v>707</v>
      </c>
      <c r="F7" s="10"/>
      <c r="G7" s="10">
        <v>132</v>
      </c>
      <c r="H7" s="10">
        <v>168</v>
      </c>
      <c r="I7" s="10">
        <v>231</v>
      </c>
      <c r="J7" s="10">
        <v>252</v>
      </c>
      <c r="K7" s="10">
        <v>223</v>
      </c>
      <c r="L7" s="10">
        <v>342</v>
      </c>
      <c r="M7" s="10"/>
      <c r="N7" s="10">
        <v>386</v>
      </c>
      <c r="O7" s="10">
        <v>372</v>
      </c>
      <c r="P7" s="10">
        <v>280</v>
      </c>
      <c r="Q7" s="10">
        <v>307</v>
      </c>
      <c r="R7" s="10"/>
      <c r="S7" s="10">
        <v>161</v>
      </c>
      <c r="T7" s="10">
        <v>184</v>
      </c>
      <c r="U7" s="10">
        <v>104</v>
      </c>
      <c r="V7" s="10">
        <v>124</v>
      </c>
      <c r="W7" s="10">
        <v>108</v>
      </c>
      <c r="X7" s="10">
        <v>127</v>
      </c>
      <c r="Y7" s="10">
        <v>125</v>
      </c>
      <c r="Z7" s="10">
        <v>56</v>
      </c>
      <c r="AA7" s="10">
        <v>168</v>
      </c>
      <c r="AB7" s="10">
        <v>125</v>
      </c>
      <c r="AC7" s="10">
        <v>61</v>
      </c>
      <c r="AD7" s="10">
        <v>5</v>
      </c>
      <c r="AE7" s="10"/>
      <c r="AF7" s="10">
        <v>548</v>
      </c>
      <c r="AG7" s="10">
        <v>384</v>
      </c>
      <c r="AH7" s="10">
        <v>85</v>
      </c>
      <c r="AI7" s="10">
        <v>18</v>
      </c>
      <c r="AJ7" s="10">
        <v>146</v>
      </c>
      <c r="AK7" s="10"/>
      <c r="AL7" s="10">
        <v>321</v>
      </c>
      <c r="AM7" s="10">
        <v>463</v>
      </c>
      <c r="AN7" s="10">
        <v>103</v>
      </c>
      <c r="AO7" s="10"/>
      <c r="AP7" s="10">
        <v>340</v>
      </c>
      <c r="AQ7" s="10">
        <v>316</v>
      </c>
      <c r="AR7" s="10">
        <v>322</v>
      </c>
      <c r="AS7" s="10">
        <v>125</v>
      </c>
      <c r="AT7" s="10">
        <v>22</v>
      </c>
      <c r="AU7" s="10"/>
      <c r="AV7" s="10">
        <v>3</v>
      </c>
      <c r="AW7" s="10">
        <v>48</v>
      </c>
      <c r="AX7" s="10">
        <v>96</v>
      </c>
      <c r="AY7" s="10">
        <v>93</v>
      </c>
      <c r="AZ7" s="10">
        <v>134</v>
      </c>
      <c r="BA7" s="10">
        <v>151</v>
      </c>
      <c r="BB7" s="10">
        <v>140</v>
      </c>
      <c r="BC7" s="10">
        <v>104</v>
      </c>
      <c r="BD7" s="10">
        <v>99</v>
      </c>
      <c r="BE7" s="10">
        <v>72</v>
      </c>
      <c r="BF7" s="10">
        <v>112</v>
      </c>
      <c r="BG7" s="10">
        <v>78</v>
      </c>
      <c r="BH7" s="10">
        <v>53</v>
      </c>
      <c r="BI7" s="10">
        <v>40</v>
      </c>
      <c r="BJ7" s="10">
        <v>29</v>
      </c>
      <c r="BK7" s="10">
        <v>45</v>
      </c>
      <c r="BL7" s="10"/>
      <c r="BM7" s="10">
        <v>248</v>
      </c>
      <c r="BN7" s="10">
        <v>428</v>
      </c>
      <c r="BO7" s="10">
        <v>183</v>
      </c>
      <c r="BP7" s="10">
        <v>296</v>
      </c>
      <c r="BQ7" s="10">
        <v>144</v>
      </c>
      <c r="BR7" s="10">
        <v>49</v>
      </c>
      <c r="BS7" s="10"/>
      <c r="BT7" s="10">
        <v>829</v>
      </c>
      <c r="BU7" s="10">
        <v>507</v>
      </c>
      <c r="BV7" s="10"/>
      <c r="BW7" s="10">
        <v>578</v>
      </c>
      <c r="BX7" s="10">
        <v>654</v>
      </c>
      <c r="BY7" s="10"/>
      <c r="BZ7" s="10">
        <v>1348</v>
      </c>
      <c r="CA7" s="10" t="s">
        <v>130</v>
      </c>
      <c r="CB7" s="10" t="s">
        <v>130</v>
      </c>
      <c r="CC7" s="10"/>
      <c r="CD7" s="10">
        <v>1120</v>
      </c>
      <c r="CE7" s="10">
        <v>128</v>
      </c>
      <c r="CF7" s="10">
        <v>83</v>
      </c>
      <c r="CG7" s="10"/>
      <c r="CH7" s="10">
        <v>1114</v>
      </c>
      <c r="CI7" s="10">
        <v>130</v>
      </c>
      <c r="CJ7" s="10">
        <v>85</v>
      </c>
      <c r="CK7" s="10"/>
      <c r="CL7" s="10">
        <v>715</v>
      </c>
      <c r="CM7" s="10">
        <v>593</v>
      </c>
      <c r="CN7" s="10"/>
      <c r="CO7" s="10">
        <v>79</v>
      </c>
      <c r="CP7" s="10">
        <v>525</v>
      </c>
      <c r="CQ7" s="10">
        <v>503</v>
      </c>
      <c r="CR7" s="10">
        <v>241</v>
      </c>
    </row>
    <row r="8" spans="2:96" ht="30" customHeight="1" x14ac:dyDescent="0.25">
      <c r="B8" s="11" t="s">
        <v>20</v>
      </c>
      <c r="C8" s="11">
        <v>1332</v>
      </c>
      <c r="D8" s="11">
        <v>638</v>
      </c>
      <c r="E8" s="11">
        <v>692</v>
      </c>
      <c r="F8" s="11"/>
      <c r="G8" s="11">
        <v>163</v>
      </c>
      <c r="H8" s="11">
        <v>217</v>
      </c>
      <c r="I8" s="11">
        <v>220</v>
      </c>
      <c r="J8" s="11">
        <v>233</v>
      </c>
      <c r="K8" s="11">
        <v>197</v>
      </c>
      <c r="L8" s="11">
        <v>302</v>
      </c>
      <c r="M8" s="11"/>
      <c r="N8" s="11">
        <v>361</v>
      </c>
      <c r="O8" s="11">
        <v>351</v>
      </c>
      <c r="P8" s="11">
        <v>294</v>
      </c>
      <c r="Q8" s="11">
        <v>323</v>
      </c>
      <c r="R8" s="11"/>
      <c r="S8" s="11">
        <v>168</v>
      </c>
      <c r="T8" s="11">
        <v>175</v>
      </c>
      <c r="U8" s="11">
        <v>99</v>
      </c>
      <c r="V8" s="11">
        <v>119</v>
      </c>
      <c r="W8" s="11">
        <v>103</v>
      </c>
      <c r="X8" s="11">
        <v>126</v>
      </c>
      <c r="Y8" s="11">
        <v>119</v>
      </c>
      <c r="Z8" s="11">
        <v>56</v>
      </c>
      <c r="AA8" s="11">
        <v>166</v>
      </c>
      <c r="AB8" s="11">
        <v>125</v>
      </c>
      <c r="AC8" s="11">
        <v>68</v>
      </c>
      <c r="AD8" s="11">
        <v>7</v>
      </c>
      <c r="AE8" s="11"/>
      <c r="AF8" s="11">
        <v>518</v>
      </c>
      <c r="AG8" s="11">
        <v>392</v>
      </c>
      <c r="AH8" s="11">
        <v>79</v>
      </c>
      <c r="AI8" s="11">
        <v>18</v>
      </c>
      <c r="AJ8" s="11">
        <v>147</v>
      </c>
      <c r="AK8" s="11"/>
      <c r="AL8" s="11">
        <v>307</v>
      </c>
      <c r="AM8" s="11">
        <v>470</v>
      </c>
      <c r="AN8" s="11">
        <v>98</v>
      </c>
      <c r="AO8" s="11"/>
      <c r="AP8" s="11">
        <v>329</v>
      </c>
      <c r="AQ8" s="11">
        <v>319</v>
      </c>
      <c r="AR8" s="11">
        <v>325</v>
      </c>
      <c r="AS8" s="11">
        <v>125</v>
      </c>
      <c r="AT8" s="11">
        <v>21</v>
      </c>
      <c r="AU8" s="11"/>
      <c r="AV8" s="11">
        <v>3</v>
      </c>
      <c r="AW8" s="11">
        <v>50</v>
      </c>
      <c r="AX8" s="11">
        <v>96</v>
      </c>
      <c r="AY8" s="11">
        <v>94</v>
      </c>
      <c r="AZ8" s="11">
        <v>136</v>
      </c>
      <c r="BA8" s="11">
        <v>149</v>
      </c>
      <c r="BB8" s="11">
        <v>140</v>
      </c>
      <c r="BC8" s="11">
        <v>101</v>
      </c>
      <c r="BD8" s="11">
        <v>95</v>
      </c>
      <c r="BE8" s="11">
        <v>71</v>
      </c>
      <c r="BF8" s="11">
        <v>111</v>
      </c>
      <c r="BG8" s="11">
        <v>76</v>
      </c>
      <c r="BH8" s="11">
        <v>52</v>
      </c>
      <c r="BI8" s="11">
        <v>38</v>
      </c>
      <c r="BJ8" s="11">
        <v>30</v>
      </c>
      <c r="BK8" s="11">
        <v>43</v>
      </c>
      <c r="BL8" s="11"/>
      <c r="BM8" s="11">
        <v>264</v>
      </c>
      <c r="BN8" s="11">
        <v>410</v>
      </c>
      <c r="BO8" s="11">
        <v>188</v>
      </c>
      <c r="BP8" s="11">
        <v>286</v>
      </c>
      <c r="BQ8" s="11">
        <v>133</v>
      </c>
      <c r="BR8" s="11">
        <v>50</v>
      </c>
      <c r="BS8" s="11"/>
      <c r="BT8" s="11">
        <v>823</v>
      </c>
      <c r="BU8" s="11">
        <v>495</v>
      </c>
      <c r="BV8" s="11"/>
      <c r="BW8" s="11">
        <v>580</v>
      </c>
      <c r="BX8" s="11">
        <v>634</v>
      </c>
      <c r="BY8" s="11"/>
      <c r="BZ8" s="11">
        <v>1332</v>
      </c>
      <c r="CA8" s="11" t="s">
        <v>130</v>
      </c>
      <c r="CB8" s="11" t="s">
        <v>130</v>
      </c>
      <c r="CC8" s="11"/>
      <c r="CD8" s="11">
        <v>1091</v>
      </c>
      <c r="CE8" s="11">
        <v>140</v>
      </c>
      <c r="CF8" s="11">
        <v>85</v>
      </c>
      <c r="CG8" s="11"/>
      <c r="CH8" s="11">
        <v>1084</v>
      </c>
      <c r="CI8" s="11">
        <v>142</v>
      </c>
      <c r="CJ8" s="11">
        <v>88</v>
      </c>
      <c r="CK8" s="11"/>
      <c r="CL8" s="11">
        <v>693</v>
      </c>
      <c r="CM8" s="11">
        <v>597</v>
      </c>
      <c r="CN8" s="11"/>
      <c r="CO8" s="11">
        <v>81</v>
      </c>
      <c r="CP8" s="11">
        <v>510</v>
      </c>
      <c r="CQ8" s="11">
        <v>494</v>
      </c>
      <c r="CR8" s="11">
        <v>246</v>
      </c>
    </row>
    <row r="9" spans="2:96" x14ac:dyDescent="0.25">
      <c r="B9" s="18" t="s">
        <v>376</v>
      </c>
      <c r="C9" s="17">
        <v>0.142281933962076</v>
      </c>
      <c r="D9" s="17">
        <v>0.13181878046683701</v>
      </c>
      <c r="E9" s="17">
        <v>0.15231811116807201</v>
      </c>
      <c r="F9" s="17"/>
      <c r="G9" s="17">
        <v>0.23248605860374999</v>
      </c>
      <c r="H9" s="17">
        <v>0.15987035030345201</v>
      </c>
      <c r="I9" s="17">
        <v>0.11104609871997401</v>
      </c>
      <c r="J9" s="17">
        <v>0.10950094123880701</v>
      </c>
      <c r="K9" s="17">
        <v>0.12126459706598799</v>
      </c>
      <c r="L9" s="17">
        <v>0.14267979961347399</v>
      </c>
      <c r="M9" s="17"/>
      <c r="N9" s="17">
        <v>0.16853667406283401</v>
      </c>
      <c r="O9" s="17">
        <v>0.12662195987265401</v>
      </c>
      <c r="P9" s="17">
        <v>0.123579049631866</v>
      </c>
      <c r="Q9" s="17">
        <v>0.14818371459684301</v>
      </c>
      <c r="R9" s="17"/>
      <c r="S9" s="17">
        <v>0.124072994214037</v>
      </c>
      <c r="T9" s="17">
        <v>0.118193080142146</v>
      </c>
      <c r="U9" s="17">
        <v>0.14130254120119001</v>
      </c>
      <c r="V9" s="17">
        <v>0.146532623727268</v>
      </c>
      <c r="W9" s="17">
        <v>0.155293107464445</v>
      </c>
      <c r="X9" s="17">
        <v>7.7576809628314106E-2</v>
      </c>
      <c r="Y9" s="17">
        <v>0.176158622016443</v>
      </c>
      <c r="Z9" s="17">
        <v>0.161378605866182</v>
      </c>
      <c r="AA9" s="17">
        <v>0.20323417131542901</v>
      </c>
      <c r="AB9" s="17">
        <v>0.13839951274137999</v>
      </c>
      <c r="AC9" s="17">
        <v>0.12109458603708299</v>
      </c>
      <c r="AD9" s="17">
        <v>0.19712882574879201</v>
      </c>
      <c r="AE9" s="17"/>
      <c r="AF9" s="17">
        <v>0.14485390509865301</v>
      </c>
      <c r="AG9" s="17">
        <v>0.16109594288339699</v>
      </c>
      <c r="AH9" s="17">
        <v>0.13332477699900899</v>
      </c>
      <c r="AI9" s="17">
        <v>0.12929232819599201</v>
      </c>
      <c r="AJ9" s="17">
        <v>8.96793508773744E-2</v>
      </c>
      <c r="AK9" s="17"/>
      <c r="AL9" s="17">
        <v>0.16923002640022</v>
      </c>
      <c r="AM9" s="17">
        <v>0.163814885553109</v>
      </c>
      <c r="AN9" s="17">
        <v>0.117233018738421</v>
      </c>
      <c r="AO9" s="17"/>
      <c r="AP9" s="17">
        <v>0.14245659205804001</v>
      </c>
      <c r="AQ9" s="17">
        <v>0.13619556004630301</v>
      </c>
      <c r="AR9" s="17">
        <v>0.148738854638962</v>
      </c>
      <c r="AS9" s="17">
        <v>0.15992796818987601</v>
      </c>
      <c r="AT9" s="17">
        <v>0.108716630504583</v>
      </c>
      <c r="AU9" s="17"/>
      <c r="AV9" s="17">
        <v>0</v>
      </c>
      <c r="AW9" s="17">
        <v>0.13733212991819699</v>
      </c>
      <c r="AX9" s="17">
        <v>0.18034596017096499</v>
      </c>
      <c r="AY9" s="17">
        <v>0.17587981800337599</v>
      </c>
      <c r="AZ9" s="17">
        <v>0.16505396335964201</v>
      </c>
      <c r="BA9" s="17">
        <v>0.115938485746601</v>
      </c>
      <c r="BB9" s="17">
        <v>0.136745081432638</v>
      </c>
      <c r="BC9" s="17">
        <v>0.14619723806724899</v>
      </c>
      <c r="BD9" s="17">
        <v>9.5816987306840795E-2</v>
      </c>
      <c r="BE9" s="17">
        <v>0.14861715079438501</v>
      </c>
      <c r="BF9" s="17">
        <v>0.18602480805900101</v>
      </c>
      <c r="BG9" s="17">
        <v>6.4792085002671501E-2</v>
      </c>
      <c r="BH9" s="17">
        <v>7.8727552141704002E-2</v>
      </c>
      <c r="BI9" s="17">
        <v>0.12777018322162201</v>
      </c>
      <c r="BJ9" s="17">
        <v>0.20593393641369001</v>
      </c>
      <c r="BK9" s="17">
        <v>0.23715897546459999</v>
      </c>
      <c r="BL9" s="17"/>
      <c r="BM9" s="17">
        <v>0.199373451580035</v>
      </c>
      <c r="BN9" s="17">
        <v>0.12597998206820599</v>
      </c>
      <c r="BO9" s="17">
        <v>0.14884483494707801</v>
      </c>
      <c r="BP9" s="17">
        <v>9.52415756231587E-2</v>
      </c>
      <c r="BQ9" s="17">
        <v>0.13831238444072999</v>
      </c>
      <c r="BR9" s="17">
        <v>0.228939968449621</v>
      </c>
      <c r="BS9" s="17"/>
      <c r="BT9" s="17">
        <v>0.158141419221836</v>
      </c>
      <c r="BU9" s="17">
        <v>0.11998353650035801</v>
      </c>
      <c r="BV9" s="17"/>
      <c r="BW9" s="17">
        <v>0.18246113410885301</v>
      </c>
      <c r="BX9" s="17">
        <v>0.111427277564495</v>
      </c>
      <c r="BY9" s="17"/>
      <c r="BZ9" s="17">
        <v>0.142281933962076</v>
      </c>
      <c r="CA9" s="17" t="s">
        <v>131</v>
      </c>
      <c r="CB9" s="17" t="s">
        <v>131</v>
      </c>
      <c r="CC9" s="17"/>
      <c r="CD9" s="17">
        <v>0.144578583530931</v>
      </c>
      <c r="CE9" s="17">
        <v>0.15463441090794999</v>
      </c>
      <c r="CF9" s="17">
        <v>9.3476690674139301E-2</v>
      </c>
      <c r="CG9" s="17"/>
      <c r="CH9" s="17">
        <v>0.147212296027977</v>
      </c>
      <c r="CI9" s="17">
        <v>0.137988782768871</v>
      </c>
      <c r="CJ9" s="17">
        <v>9.3628682224285303E-2</v>
      </c>
      <c r="CK9" s="17"/>
      <c r="CL9" s="17">
        <v>0.136996717886227</v>
      </c>
      <c r="CM9" s="17">
        <v>0.15460525095991701</v>
      </c>
      <c r="CN9" s="17"/>
      <c r="CO9" s="17">
        <v>0.33509727931966099</v>
      </c>
      <c r="CP9" s="17">
        <v>0.15593970981289301</v>
      </c>
      <c r="CQ9" s="17">
        <v>0.132609918392709</v>
      </c>
      <c r="CR9" s="17">
        <v>6.9457991400634606E-2</v>
      </c>
    </row>
    <row r="10" spans="2:96" x14ac:dyDescent="0.25">
      <c r="B10" s="18" t="s">
        <v>377</v>
      </c>
      <c r="C10" s="17">
        <v>0.34688295225646798</v>
      </c>
      <c r="D10" s="17">
        <v>0.34296063195619397</v>
      </c>
      <c r="E10" s="17">
        <v>0.35008889305572499</v>
      </c>
      <c r="F10" s="17"/>
      <c r="G10" s="17">
        <v>0.40069108691642802</v>
      </c>
      <c r="H10" s="17">
        <v>0.355428773613297</v>
      </c>
      <c r="I10" s="17">
        <v>0.35755004637501497</v>
      </c>
      <c r="J10" s="17">
        <v>0.31459439821456098</v>
      </c>
      <c r="K10" s="17">
        <v>0.27172781935263601</v>
      </c>
      <c r="L10" s="17">
        <v>0.37776441468201899</v>
      </c>
      <c r="M10" s="17"/>
      <c r="N10" s="17">
        <v>0.36027468398250301</v>
      </c>
      <c r="O10" s="17">
        <v>0.358903132752389</v>
      </c>
      <c r="P10" s="17">
        <v>0.37247900478656998</v>
      </c>
      <c r="Q10" s="17">
        <v>0.298574017814004</v>
      </c>
      <c r="R10" s="17"/>
      <c r="S10" s="17">
        <v>0.394260612560002</v>
      </c>
      <c r="T10" s="17">
        <v>0.37145799570773802</v>
      </c>
      <c r="U10" s="17">
        <v>0.29341230134618701</v>
      </c>
      <c r="V10" s="17">
        <v>0.34185019487511897</v>
      </c>
      <c r="W10" s="17">
        <v>0.353167143704959</v>
      </c>
      <c r="X10" s="17">
        <v>0.460988977301581</v>
      </c>
      <c r="Y10" s="17">
        <v>0.37237482909196601</v>
      </c>
      <c r="Z10" s="17">
        <v>0.32383217299885397</v>
      </c>
      <c r="AA10" s="17">
        <v>0.27193432896405501</v>
      </c>
      <c r="AB10" s="17">
        <v>0.313421911439562</v>
      </c>
      <c r="AC10" s="17">
        <v>0.285609520513397</v>
      </c>
      <c r="AD10" s="17">
        <v>0</v>
      </c>
      <c r="AE10" s="17"/>
      <c r="AF10" s="17">
        <v>0.353695649604095</v>
      </c>
      <c r="AG10" s="17">
        <v>0.332650259700773</v>
      </c>
      <c r="AH10" s="17">
        <v>0.43872959885531199</v>
      </c>
      <c r="AI10" s="17">
        <v>0.29816379188594899</v>
      </c>
      <c r="AJ10" s="17">
        <v>0.33773937960539502</v>
      </c>
      <c r="AK10" s="17"/>
      <c r="AL10" s="17">
        <v>0.37335454074014002</v>
      </c>
      <c r="AM10" s="17">
        <v>0.33210694250733303</v>
      </c>
      <c r="AN10" s="17">
        <v>0.38129653706187799</v>
      </c>
      <c r="AO10" s="17"/>
      <c r="AP10" s="17">
        <v>0.33863161619649501</v>
      </c>
      <c r="AQ10" s="17">
        <v>0.335167345582911</v>
      </c>
      <c r="AR10" s="17">
        <v>0.33597608077330299</v>
      </c>
      <c r="AS10" s="17">
        <v>0.42157512628093802</v>
      </c>
      <c r="AT10" s="17">
        <v>0.54831910510437998</v>
      </c>
      <c r="AU10" s="17"/>
      <c r="AV10" s="17">
        <v>0</v>
      </c>
      <c r="AW10" s="17">
        <v>0.20725526928596399</v>
      </c>
      <c r="AX10" s="17">
        <v>0.35396346454133598</v>
      </c>
      <c r="AY10" s="17">
        <v>0.27694919121089001</v>
      </c>
      <c r="AZ10" s="17">
        <v>0.37149260605607298</v>
      </c>
      <c r="BA10" s="17">
        <v>0.37545869515365599</v>
      </c>
      <c r="BB10" s="17">
        <v>0.34383241625265998</v>
      </c>
      <c r="BC10" s="17">
        <v>0.370908246951136</v>
      </c>
      <c r="BD10" s="17">
        <v>0.29018118001697302</v>
      </c>
      <c r="BE10" s="17">
        <v>0.30340986270570602</v>
      </c>
      <c r="BF10" s="17">
        <v>0.34827689719743998</v>
      </c>
      <c r="BG10" s="17">
        <v>0.452703611292613</v>
      </c>
      <c r="BH10" s="17">
        <v>0.46029111940763101</v>
      </c>
      <c r="BI10" s="17">
        <v>0.36143268203886902</v>
      </c>
      <c r="BJ10" s="17">
        <v>0.33041449543285001</v>
      </c>
      <c r="BK10" s="17">
        <v>0.34404005593375397</v>
      </c>
      <c r="BL10" s="17"/>
      <c r="BM10" s="17">
        <v>0.32676158329781602</v>
      </c>
      <c r="BN10" s="17">
        <v>0.34332366607307802</v>
      </c>
      <c r="BO10" s="17">
        <v>0.34951527257146298</v>
      </c>
      <c r="BP10" s="17">
        <v>0.36069004369589902</v>
      </c>
      <c r="BQ10" s="17">
        <v>0.34836767401586799</v>
      </c>
      <c r="BR10" s="17">
        <v>0.38961576063313202</v>
      </c>
      <c r="BS10" s="17"/>
      <c r="BT10" s="17">
        <v>0.37070383221206799</v>
      </c>
      <c r="BU10" s="17">
        <v>0.30523543594321501</v>
      </c>
      <c r="BV10" s="17"/>
      <c r="BW10" s="17">
        <v>0.354755183400708</v>
      </c>
      <c r="BX10" s="17">
        <v>0.335385665862314</v>
      </c>
      <c r="BY10" s="17"/>
      <c r="BZ10" s="17">
        <v>0.34688295225646798</v>
      </c>
      <c r="CA10" s="17" t="s">
        <v>131</v>
      </c>
      <c r="CB10" s="17" t="s">
        <v>131</v>
      </c>
      <c r="CC10" s="17"/>
      <c r="CD10" s="17">
        <v>0.35030439352234799</v>
      </c>
      <c r="CE10" s="17">
        <v>0.33559166341828001</v>
      </c>
      <c r="CF10" s="17">
        <v>0.33167813053753997</v>
      </c>
      <c r="CG10" s="17"/>
      <c r="CH10" s="17">
        <v>0.34803545359211402</v>
      </c>
      <c r="CI10" s="17">
        <v>0.37514852048986602</v>
      </c>
      <c r="CJ10" s="17">
        <v>0.29766331867808499</v>
      </c>
      <c r="CK10" s="17"/>
      <c r="CL10" s="17">
        <v>0.35662696728930998</v>
      </c>
      <c r="CM10" s="17">
        <v>0.34285548542639599</v>
      </c>
      <c r="CN10" s="17"/>
      <c r="CO10" s="17">
        <v>0.33468181374162398</v>
      </c>
      <c r="CP10" s="17">
        <v>0.41567139947262999</v>
      </c>
      <c r="CQ10" s="17">
        <v>0.31527124271697199</v>
      </c>
      <c r="CR10" s="17">
        <v>0.27157828501839198</v>
      </c>
    </row>
    <row r="11" spans="2:96" ht="30" x14ac:dyDescent="0.25">
      <c r="B11" s="18" t="s">
        <v>378</v>
      </c>
      <c r="C11" s="17">
        <v>0.24938701887287201</v>
      </c>
      <c r="D11" s="17">
        <v>0.230076229228696</v>
      </c>
      <c r="E11" s="17">
        <v>0.26645180968924498</v>
      </c>
      <c r="F11" s="17"/>
      <c r="G11" s="17">
        <v>0.23992073681533699</v>
      </c>
      <c r="H11" s="17">
        <v>0.20620649487811901</v>
      </c>
      <c r="I11" s="17">
        <v>0.22594494095338399</v>
      </c>
      <c r="J11" s="17">
        <v>0.24955404884802801</v>
      </c>
      <c r="K11" s="17">
        <v>0.25681798066751399</v>
      </c>
      <c r="L11" s="17">
        <v>0.29758890744932598</v>
      </c>
      <c r="M11" s="17"/>
      <c r="N11" s="17">
        <v>0.24562926865055201</v>
      </c>
      <c r="O11" s="17">
        <v>0.245266516662207</v>
      </c>
      <c r="P11" s="17">
        <v>0.264046114144803</v>
      </c>
      <c r="Q11" s="17">
        <v>0.238361066599553</v>
      </c>
      <c r="R11" s="17"/>
      <c r="S11" s="17">
        <v>0.29199376656029902</v>
      </c>
      <c r="T11" s="17">
        <v>0.20683964190576801</v>
      </c>
      <c r="U11" s="17">
        <v>0.241777445185584</v>
      </c>
      <c r="V11" s="17">
        <v>0.33458008181136301</v>
      </c>
      <c r="W11" s="17">
        <v>0.21500665745447201</v>
      </c>
      <c r="X11" s="17">
        <v>0.20209332649690501</v>
      </c>
      <c r="Y11" s="17">
        <v>0.21463581965412201</v>
      </c>
      <c r="Z11" s="17">
        <v>0.20809342402060599</v>
      </c>
      <c r="AA11" s="17">
        <v>0.29080772145486999</v>
      </c>
      <c r="AB11" s="17">
        <v>0.24348040047934899</v>
      </c>
      <c r="AC11" s="17">
        <v>0.230141597887597</v>
      </c>
      <c r="AD11" s="17">
        <v>0.55019088111574799</v>
      </c>
      <c r="AE11" s="17"/>
      <c r="AF11" s="17">
        <v>0.24551127579241899</v>
      </c>
      <c r="AG11" s="17">
        <v>0.227075045505131</v>
      </c>
      <c r="AH11" s="17">
        <v>0.18864754674820899</v>
      </c>
      <c r="AI11" s="17">
        <v>0.26892838450943701</v>
      </c>
      <c r="AJ11" s="17">
        <v>0.28114374018235</v>
      </c>
      <c r="AK11" s="17"/>
      <c r="AL11" s="17">
        <v>0.24012291405154401</v>
      </c>
      <c r="AM11" s="17">
        <v>0.22410429149684399</v>
      </c>
      <c r="AN11" s="17">
        <v>0.23653277910481299</v>
      </c>
      <c r="AO11" s="17"/>
      <c r="AP11" s="17">
        <v>0.23460636633672399</v>
      </c>
      <c r="AQ11" s="17">
        <v>0.268407576553508</v>
      </c>
      <c r="AR11" s="17">
        <v>0.25216578685651903</v>
      </c>
      <c r="AS11" s="17">
        <v>0.21249861359574099</v>
      </c>
      <c r="AT11" s="17">
        <v>0.115525023744636</v>
      </c>
      <c r="AU11" s="17"/>
      <c r="AV11" s="17">
        <v>0.740422248089315</v>
      </c>
      <c r="AW11" s="17">
        <v>0.25953498022744798</v>
      </c>
      <c r="AX11" s="17">
        <v>0.23230304831974699</v>
      </c>
      <c r="AY11" s="17">
        <v>0.25111655335197902</v>
      </c>
      <c r="AZ11" s="17">
        <v>0.169724998334707</v>
      </c>
      <c r="BA11" s="17">
        <v>0.24523894596787399</v>
      </c>
      <c r="BB11" s="17">
        <v>0.238107848293832</v>
      </c>
      <c r="BC11" s="17">
        <v>0.25963850425013002</v>
      </c>
      <c r="BD11" s="17">
        <v>0.38387193673135001</v>
      </c>
      <c r="BE11" s="17">
        <v>0.30536856867423201</v>
      </c>
      <c r="BF11" s="17">
        <v>0.21060514579068901</v>
      </c>
      <c r="BG11" s="17">
        <v>0.2100678817479</v>
      </c>
      <c r="BH11" s="17">
        <v>0.21925334104010999</v>
      </c>
      <c r="BI11" s="17">
        <v>0.29318434386284198</v>
      </c>
      <c r="BJ11" s="17">
        <v>0.155138854927581</v>
      </c>
      <c r="BK11" s="17">
        <v>0.222257549251825</v>
      </c>
      <c r="BL11" s="17"/>
      <c r="BM11" s="17">
        <v>0.25251107279544999</v>
      </c>
      <c r="BN11" s="17">
        <v>0.24241044546205701</v>
      </c>
      <c r="BO11" s="17">
        <v>0.24468677002898501</v>
      </c>
      <c r="BP11" s="17">
        <v>0.25862307069156698</v>
      </c>
      <c r="BQ11" s="17">
        <v>0.280778945601385</v>
      </c>
      <c r="BR11" s="17">
        <v>0.17172548639139301</v>
      </c>
      <c r="BS11" s="17"/>
      <c r="BT11" s="17">
        <v>0.23724616169670801</v>
      </c>
      <c r="BU11" s="17">
        <v>0.26549706758161501</v>
      </c>
      <c r="BV11" s="17"/>
      <c r="BW11" s="17">
        <v>0.24174401477125501</v>
      </c>
      <c r="BX11" s="17">
        <v>0.24430054116789399</v>
      </c>
      <c r="BY11" s="17"/>
      <c r="BZ11" s="17">
        <v>0.24938701887287201</v>
      </c>
      <c r="CA11" s="17" t="s">
        <v>131</v>
      </c>
      <c r="CB11" s="17" t="s">
        <v>131</v>
      </c>
      <c r="CC11" s="17"/>
      <c r="CD11" s="17">
        <v>0.250563170273292</v>
      </c>
      <c r="CE11" s="17">
        <v>0.25245299846032998</v>
      </c>
      <c r="CF11" s="17">
        <v>0.243129006516492</v>
      </c>
      <c r="CG11" s="17"/>
      <c r="CH11" s="17">
        <v>0.24750489243756699</v>
      </c>
      <c r="CI11" s="17">
        <v>0.24155050567821601</v>
      </c>
      <c r="CJ11" s="17">
        <v>0.29443806129447397</v>
      </c>
      <c r="CK11" s="17"/>
      <c r="CL11" s="17">
        <v>0.23646858960360101</v>
      </c>
      <c r="CM11" s="17">
        <v>0.264983706466072</v>
      </c>
      <c r="CN11" s="17"/>
      <c r="CO11" s="17">
        <v>0.20374833399665401</v>
      </c>
      <c r="CP11" s="17">
        <v>0.24219332037059099</v>
      </c>
      <c r="CQ11" s="17">
        <v>0.286933321996513</v>
      </c>
      <c r="CR11" s="17">
        <v>0.203921315658466</v>
      </c>
    </row>
    <row r="12" spans="2:96" x14ac:dyDescent="0.25">
      <c r="B12" s="18" t="s">
        <v>379</v>
      </c>
      <c r="C12" s="17">
        <v>0.153065200006654</v>
      </c>
      <c r="D12" s="17">
        <v>0.17748859473749901</v>
      </c>
      <c r="E12" s="17">
        <v>0.13099646461322501</v>
      </c>
      <c r="F12" s="17"/>
      <c r="G12" s="17">
        <v>8.7669730810349497E-2</v>
      </c>
      <c r="H12" s="17">
        <v>0.17899814726414701</v>
      </c>
      <c r="I12" s="17">
        <v>0.163049532693509</v>
      </c>
      <c r="J12" s="17">
        <v>0.15978862143994199</v>
      </c>
      <c r="K12" s="17">
        <v>0.22920862793912999</v>
      </c>
      <c r="L12" s="17">
        <v>0.10772037662747599</v>
      </c>
      <c r="M12" s="17"/>
      <c r="N12" s="17">
        <v>0.13879992904624799</v>
      </c>
      <c r="O12" s="17">
        <v>0.14946841572972999</v>
      </c>
      <c r="P12" s="17">
        <v>0.14102358414525201</v>
      </c>
      <c r="Q12" s="17">
        <v>0.185125206721512</v>
      </c>
      <c r="R12" s="17"/>
      <c r="S12" s="17">
        <v>0.113760231539715</v>
      </c>
      <c r="T12" s="17">
        <v>0.185768697814542</v>
      </c>
      <c r="U12" s="17">
        <v>0.20485018532643801</v>
      </c>
      <c r="V12" s="17">
        <v>0.106980135544978</v>
      </c>
      <c r="W12" s="17">
        <v>0.17386921578708101</v>
      </c>
      <c r="X12" s="17">
        <v>0.14149508181138301</v>
      </c>
      <c r="Y12" s="17">
        <v>0.129298478764065</v>
      </c>
      <c r="Z12" s="17">
        <v>0.142990068814249</v>
      </c>
      <c r="AA12" s="17">
        <v>0.15055314699796701</v>
      </c>
      <c r="AB12" s="17">
        <v>0.16117431388178699</v>
      </c>
      <c r="AC12" s="17">
        <v>0.19235025004546799</v>
      </c>
      <c r="AD12" s="17">
        <v>0.25268029313545998</v>
      </c>
      <c r="AE12" s="17"/>
      <c r="AF12" s="17">
        <v>0.152601387342054</v>
      </c>
      <c r="AG12" s="17">
        <v>0.15712992606039</v>
      </c>
      <c r="AH12" s="17">
        <v>0.11822427125649</v>
      </c>
      <c r="AI12" s="17">
        <v>0.24812420157419701</v>
      </c>
      <c r="AJ12" s="17">
        <v>0.177080525696137</v>
      </c>
      <c r="AK12" s="17"/>
      <c r="AL12" s="17">
        <v>0.14790981377030701</v>
      </c>
      <c r="AM12" s="17">
        <v>0.14990388530269</v>
      </c>
      <c r="AN12" s="17">
        <v>0.13168156422250499</v>
      </c>
      <c r="AO12" s="17"/>
      <c r="AP12" s="17">
        <v>0.17024601037070999</v>
      </c>
      <c r="AQ12" s="17">
        <v>0.124123507024862</v>
      </c>
      <c r="AR12" s="17">
        <v>0.14938813288348601</v>
      </c>
      <c r="AS12" s="17">
        <v>0.14135196979599399</v>
      </c>
      <c r="AT12" s="17">
        <v>0.14625078931355801</v>
      </c>
      <c r="AU12" s="17"/>
      <c r="AV12" s="17">
        <v>0.259577751910685</v>
      </c>
      <c r="AW12" s="17">
        <v>0.23484333281706099</v>
      </c>
      <c r="AX12" s="17">
        <v>0.14127387665611599</v>
      </c>
      <c r="AY12" s="17">
        <v>0.164578265701389</v>
      </c>
      <c r="AZ12" s="17">
        <v>0.16398813648412999</v>
      </c>
      <c r="BA12" s="17">
        <v>0.14398800741450199</v>
      </c>
      <c r="BB12" s="17">
        <v>0.16744433591411301</v>
      </c>
      <c r="BC12" s="17">
        <v>0.14961463947952899</v>
      </c>
      <c r="BD12" s="17">
        <v>0.146152615187569</v>
      </c>
      <c r="BE12" s="17">
        <v>0.12769618581966999</v>
      </c>
      <c r="BF12" s="17">
        <v>0.13031579655473699</v>
      </c>
      <c r="BG12" s="17">
        <v>0.14728673983389501</v>
      </c>
      <c r="BH12" s="17">
        <v>0.15952239729572401</v>
      </c>
      <c r="BI12" s="17">
        <v>9.8144434748990095E-2</v>
      </c>
      <c r="BJ12" s="17">
        <v>0.21592182292206699</v>
      </c>
      <c r="BK12" s="17">
        <v>0.134577253096862</v>
      </c>
      <c r="BL12" s="17"/>
      <c r="BM12" s="17">
        <v>0.121047649218437</v>
      </c>
      <c r="BN12" s="17">
        <v>0.161755804479041</v>
      </c>
      <c r="BO12" s="17">
        <v>0.153957651037193</v>
      </c>
      <c r="BP12" s="17">
        <v>0.17677595170469801</v>
      </c>
      <c r="BQ12" s="17">
        <v>0.15272456828601899</v>
      </c>
      <c r="BR12" s="17">
        <v>0.11301235522613801</v>
      </c>
      <c r="BS12" s="17"/>
      <c r="BT12" s="17">
        <v>0.14027155178824499</v>
      </c>
      <c r="BU12" s="17">
        <v>0.17869350103686199</v>
      </c>
      <c r="BV12" s="17"/>
      <c r="BW12" s="17">
        <v>0.13971555607913499</v>
      </c>
      <c r="BX12" s="17">
        <v>0.178600288680691</v>
      </c>
      <c r="BY12" s="17"/>
      <c r="BZ12" s="17">
        <v>0.153065200006654</v>
      </c>
      <c r="CA12" s="17" t="s">
        <v>131</v>
      </c>
      <c r="CB12" s="17" t="s">
        <v>131</v>
      </c>
      <c r="CC12" s="17"/>
      <c r="CD12" s="17">
        <v>0.144018862119415</v>
      </c>
      <c r="CE12" s="17">
        <v>0.189918008256315</v>
      </c>
      <c r="CF12" s="17">
        <v>0.20654449335757499</v>
      </c>
      <c r="CG12" s="17"/>
      <c r="CH12" s="17">
        <v>0.14753315162828901</v>
      </c>
      <c r="CI12" s="17">
        <v>0.172787965816557</v>
      </c>
      <c r="CJ12" s="17">
        <v>0.202839779790423</v>
      </c>
      <c r="CK12" s="17"/>
      <c r="CL12" s="17">
        <v>0.14902504075835901</v>
      </c>
      <c r="CM12" s="17">
        <v>0.152344199379151</v>
      </c>
      <c r="CN12" s="17"/>
      <c r="CO12" s="17">
        <v>9.3265276732373198E-2</v>
      </c>
      <c r="CP12" s="17">
        <v>0.11565122366904</v>
      </c>
      <c r="CQ12" s="17">
        <v>0.15854054592743</v>
      </c>
      <c r="CR12" s="17">
        <v>0.239617125137423</v>
      </c>
    </row>
    <row r="13" spans="2:96" x14ac:dyDescent="0.25">
      <c r="B13" s="18" t="s">
        <v>380</v>
      </c>
      <c r="C13" s="17">
        <v>0.102949098371581</v>
      </c>
      <c r="D13" s="17">
        <v>0.113067902814879</v>
      </c>
      <c r="E13" s="17">
        <v>9.3916498138402096E-2</v>
      </c>
      <c r="F13" s="17"/>
      <c r="G13" s="17">
        <v>3.9232386854135499E-2</v>
      </c>
      <c r="H13" s="17">
        <v>8.8117537546091307E-2</v>
      </c>
      <c r="I13" s="17">
        <v>0.12837619948965201</v>
      </c>
      <c r="J13" s="17">
        <v>0.16291385422283899</v>
      </c>
      <c r="K13" s="17">
        <v>0.120980974974731</v>
      </c>
      <c r="L13" s="17">
        <v>7.1494653478487796E-2</v>
      </c>
      <c r="M13" s="17"/>
      <c r="N13" s="17">
        <v>8.4402746657619598E-2</v>
      </c>
      <c r="O13" s="17">
        <v>0.114631247343291</v>
      </c>
      <c r="P13" s="17">
        <v>9.14135161341081E-2</v>
      </c>
      <c r="Q13" s="17">
        <v>0.122331897465442</v>
      </c>
      <c r="R13" s="17"/>
      <c r="S13" s="17">
        <v>6.9279291486557801E-2</v>
      </c>
      <c r="T13" s="17">
        <v>0.11774058442980501</v>
      </c>
      <c r="U13" s="17">
        <v>0.118657526940602</v>
      </c>
      <c r="V13" s="17">
        <v>7.0056964041272804E-2</v>
      </c>
      <c r="W13" s="17">
        <v>9.4413439529245899E-2</v>
      </c>
      <c r="X13" s="17">
        <v>9.0270939181635299E-2</v>
      </c>
      <c r="Y13" s="17">
        <v>0.100541265555323</v>
      </c>
      <c r="Z13" s="17">
        <v>0.16370572830010899</v>
      </c>
      <c r="AA13" s="17">
        <v>8.3470631267679896E-2</v>
      </c>
      <c r="AB13" s="17">
        <v>0.13584831161311101</v>
      </c>
      <c r="AC13" s="17">
        <v>0.17080404551645501</v>
      </c>
      <c r="AD13" s="17">
        <v>0</v>
      </c>
      <c r="AE13" s="17"/>
      <c r="AF13" s="17">
        <v>9.9001599422475398E-2</v>
      </c>
      <c r="AG13" s="17">
        <v>0.11730618038846199</v>
      </c>
      <c r="AH13" s="17">
        <v>0.11052872534901501</v>
      </c>
      <c r="AI13" s="17">
        <v>5.5491293834424901E-2</v>
      </c>
      <c r="AJ13" s="17">
        <v>9.8687064953369694E-2</v>
      </c>
      <c r="AK13" s="17"/>
      <c r="AL13" s="17">
        <v>6.1562678393307299E-2</v>
      </c>
      <c r="AM13" s="17">
        <v>0.124066587313829</v>
      </c>
      <c r="AN13" s="17">
        <v>0.12479282459487399</v>
      </c>
      <c r="AO13" s="17"/>
      <c r="AP13" s="17">
        <v>0.11067338204666501</v>
      </c>
      <c r="AQ13" s="17">
        <v>0.125900096870281</v>
      </c>
      <c r="AR13" s="17">
        <v>0.11008704359058</v>
      </c>
      <c r="AS13" s="17">
        <v>6.4646322137451098E-2</v>
      </c>
      <c r="AT13" s="17">
        <v>4.0650491457173102E-2</v>
      </c>
      <c r="AU13" s="17"/>
      <c r="AV13" s="17">
        <v>0</v>
      </c>
      <c r="AW13" s="17">
        <v>0.13526254790446399</v>
      </c>
      <c r="AX13" s="17">
        <v>9.2113650311835604E-2</v>
      </c>
      <c r="AY13" s="17">
        <v>0.131476171732366</v>
      </c>
      <c r="AZ13" s="17">
        <v>0.12974029576544699</v>
      </c>
      <c r="BA13" s="17">
        <v>0.105722311186309</v>
      </c>
      <c r="BB13" s="17">
        <v>0.10664467039643399</v>
      </c>
      <c r="BC13" s="17">
        <v>7.3641371251956106E-2</v>
      </c>
      <c r="BD13" s="17">
        <v>8.3977280757267E-2</v>
      </c>
      <c r="BE13" s="17">
        <v>0.114908232006007</v>
      </c>
      <c r="BF13" s="17">
        <v>9.8657484990217897E-2</v>
      </c>
      <c r="BG13" s="17">
        <v>0.12514968212291999</v>
      </c>
      <c r="BH13" s="17">
        <v>8.2205590114831195E-2</v>
      </c>
      <c r="BI13" s="17">
        <v>0.119468356127678</v>
      </c>
      <c r="BJ13" s="17">
        <v>9.2590890303811998E-2</v>
      </c>
      <c r="BK13" s="17">
        <v>6.1966166252959698E-2</v>
      </c>
      <c r="BL13" s="17"/>
      <c r="BM13" s="17">
        <v>9.6673429176430306E-2</v>
      </c>
      <c r="BN13" s="17">
        <v>0.115334867688099</v>
      </c>
      <c r="BO13" s="17">
        <v>9.8581245309270302E-2</v>
      </c>
      <c r="BP13" s="17">
        <v>0.108669358284678</v>
      </c>
      <c r="BQ13" s="17">
        <v>7.34164878906364E-2</v>
      </c>
      <c r="BR13" s="17">
        <v>9.6706429299715999E-2</v>
      </c>
      <c r="BS13" s="17"/>
      <c r="BT13" s="17">
        <v>8.9684593726306897E-2</v>
      </c>
      <c r="BU13" s="17">
        <v>0.122539770461647</v>
      </c>
      <c r="BV13" s="17"/>
      <c r="BW13" s="17">
        <v>7.7357766146364207E-2</v>
      </c>
      <c r="BX13" s="17">
        <v>0.127635142004174</v>
      </c>
      <c r="BY13" s="17"/>
      <c r="BZ13" s="17">
        <v>0.102949098371581</v>
      </c>
      <c r="CA13" s="17" t="s">
        <v>131</v>
      </c>
      <c r="CB13" s="17" t="s">
        <v>131</v>
      </c>
      <c r="CC13" s="17"/>
      <c r="CD13" s="17">
        <v>0.105914521991405</v>
      </c>
      <c r="CE13" s="17">
        <v>5.1687069143469301E-2</v>
      </c>
      <c r="CF13" s="17">
        <v>0.12517167891425399</v>
      </c>
      <c r="CG13" s="17"/>
      <c r="CH13" s="17">
        <v>0.105061766700156</v>
      </c>
      <c r="CI13" s="17">
        <v>5.70289820399121E-2</v>
      </c>
      <c r="CJ13" s="17">
        <v>0.111430158012732</v>
      </c>
      <c r="CK13" s="17"/>
      <c r="CL13" s="17">
        <v>0.115387813165716</v>
      </c>
      <c r="CM13" s="17">
        <v>8.1072044775928206E-2</v>
      </c>
      <c r="CN13" s="17"/>
      <c r="CO13" s="17">
        <v>3.3207296209687501E-2</v>
      </c>
      <c r="CP13" s="17">
        <v>6.2849189894146604E-2</v>
      </c>
      <c r="CQ13" s="17">
        <v>0.106644970966377</v>
      </c>
      <c r="CR13" s="17">
        <v>0.20195762547645399</v>
      </c>
    </row>
    <row r="14" spans="2:96" x14ac:dyDescent="0.25">
      <c r="B14" s="18" t="s">
        <v>175</v>
      </c>
      <c r="C14" s="17">
        <v>5.4337965303494096E-3</v>
      </c>
      <c r="D14" s="17">
        <v>4.5878607958951398E-3</v>
      </c>
      <c r="E14" s="17">
        <v>6.2282233353318801E-3</v>
      </c>
      <c r="F14" s="17"/>
      <c r="G14" s="17">
        <v>0</v>
      </c>
      <c r="H14" s="17">
        <v>1.1378696394893599E-2</v>
      </c>
      <c r="I14" s="17">
        <v>1.40331817684663E-2</v>
      </c>
      <c r="J14" s="17">
        <v>3.6481360358231198E-3</v>
      </c>
      <c r="K14" s="17">
        <v>0</v>
      </c>
      <c r="L14" s="17">
        <v>2.7518481492169598E-3</v>
      </c>
      <c r="M14" s="17"/>
      <c r="N14" s="17">
        <v>2.3566976002432102E-3</v>
      </c>
      <c r="O14" s="17">
        <v>5.1087276397284798E-3</v>
      </c>
      <c r="P14" s="17">
        <v>7.4587311574006504E-3</v>
      </c>
      <c r="Q14" s="17">
        <v>7.4240968026456199E-3</v>
      </c>
      <c r="R14" s="17"/>
      <c r="S14" s="17">
        <v>6.6331036393899303E-3</v>
      </c>
      <c r="T14" s="17">
        <v>0</v>
      </c>
      <c r="U14" s="17">
        <v>0</v>
      </c>
      <c r="V14" s="17">
        <v>0</v>
      </c>
      <c r="W14" s="17">
        <v>8.2504360597966397E-3</v>
      </c>
      <c r="X14" s="17">
        <v>2.7574865580182299E-2</v>
      </c>
      <c r="Y14" s="17">
        <v>6.9909849180804697E-3</v>
      </c>
      <c r="Z14" s="17">
        <v>0</v>
      </c>
      <c r="AA14" s="17">
        <v>0</v>
      </c>
      <c r="AB14" s="17">
        <v>7.6755498448106002E-3</v>
      </c>
      <c r="AC14" s="17">
        <v>0</v>
      </c>
      <c r="AD14" s="17">
        <v>0</v>
      </c>
      <c r="AE14" s="17"/>
      <c r="AF14" s="17">
        <v>4.3361827403037602E-3</v>
      </c>
      <c r="AG14" s="17">
        <v>4.7426454618469801E-3</v>
      </c>
      <c r="AH14" s="17">
        <v>1.05450807919652E-2</v>
      </c>
      <c r="AI14" s="17">
        <v>0</v>
      </c>
      <c r="AJ14" s="17">
        <v>1.5669938685373499E-2</v>
      </c>
      <c r="AK14" s="17"/>
      <c r="AL14" s="17">
        <v>7.8200266444805704E-3</v>
      </c>
      <c r="AM14" s="17">
        <v>6.00340782619642E-3</v>
      </c>
      <c r="AN14" s="17">
        <v>8.4632762775086294E-3</v>
      </c>
      <c r="AO14" s="17"/>
      <c r="AP14" s="17">
        <v>3.3860329913656399E-3</v>
      </c>
      <c r="AQ14" s="17">
        <v>1.0205913922135899E-2</v>
      </c>
      <c r="AR14" s="17">
        <v>3.64410125714947E-3</v>
      </c>
      <c r="AS14" s="17">
        <v>0</v>
      </c>
      <c r="AT14" s="17">
        <v>4.0537959875668897E-2</v>
      </c>
      <c r="AU14" s="17"/>
      <c r="AV14" s="17">
        <v>0</v>
      </c>
      <c r="AW14" s="17">
        <v>2.5771739846866301E-2</v>
      </c>
      <c r="AX14" s="17">
        <v>0</v>
      </c>
      <c r="AY14" s="17">
        <v>0</v>
      </c>
      <c r="AZ14" s="17">
        <v>0</v>
      </c>
      <c r="BA14" s="17">
        <v>1.3653554531057901E-2</v>
      </c>
      <c r="BB14" s="17">
        <v>7.2256477103228899E-3</v>
      </c>
      <c r="BC14" s="17">
        <v>0</v>
      </c>
      <c r="BD14" s="17">
        <v>0</v>
      </c>
      <c r="BE14" s="17">
        <v>0</v>
      </c>
      <c r="BF14" s="17">
        <v>2.6119867407914599E-2</v>
      </c>
      <c r="BG14" s="17">
        <v>0</v>
      </c>
      <c r="BH14" s="17">
        <v>0</v>
      </c>
      <c r="BI14" s="17">
        <v>0</v>
      </c>
      <c r="BJ14" s="17">
        <v>0</v>
      </c>
      <c r="BK14" s="17">
        <v>0</v>
      </c>
      <c r="BL14" s="17"/>
      <c r="BM14" s="17">
        <v>3.6328139318318798E-3</v>
      </c>
      <c r="BN14" s="17">
        <v>1.11952342295186E-2</v>
      </c>
      <c r="BO14" s="17">
        <v>4.4142261060100803E-3</v>
      </c>
      <c r="BP14" s="17">
        <v>0</v>
      </c>
      <c r="BQ14" s="17">
        <v>6.3999397653623502E-3</v>
      </c>
      <c r="BR14" s="17">
        <v>0</v>
      </c>
      <c r="BS14" s="17"/>
      <c r="BT14" s="17">
        <v>3.9524413548361302E-3</v>
      </c>
      <c r="BU14" s="17">
        <v>8.0506884763034293E-3</v>
      </c>
      <c r="BV14" s="17"/>
      <c r="BW14" s="17">
        <v>3.9663454936846396E-3</v>
      </c>
      <c r="BX14" s="17">
        <v>2.6510847204321798E-3</v>
      </c>
      <c r="BY14" s="17"/>
      <c r="BZ14" s="17">
        <v>5.4337965303494096E-3</v>
      </c>
      <c r="CA14" s="17" t="s">
        <v>131</v>
      </c>
      <c r="CB14" s="17" t="s">
        <v>131</v>
      </c>
      <c r="CC14" s="17"/>
      <c r="CD14" s="17">
        <v>4.6204685626080703E-3</v>
      </c>
      <c r="CE14" s="17">
        <v>1.5715849813655602E-2</v>
      </c>
      <c r="CF14" s="17">
        <v>0</v>
      </c>
      <c r="CG14" s="17"/>
      <c r="CH14" s="17">
        <v>4.6524396138985097E-3</v>
      </c>
      <c r="CI14" s="17">
        <v>1.5495243206578999E-2</v>
      </c>
      <c r="CJ14" s="17">
        <v>0</v>
      </c>
      <c r="CK14" s="17"/>
      <c r="CL14" s="17">
        <v>5.4948712967858799E-3</v>
      </c>
      <c r="CM14" s="17">
        <v>4.1393129925350897E-3</v>
      </c>
      <c r="CN14" s="17"/>
      <c r="CO14" s="17">
        <v>0</v>
      </c>
      <c r="CP14" s="17">
        <v>7.69515678069921E-3</v>
      </c>
      <c r="CQ14" s="17">
        <v>0</v>
      </c>
      <c r="CR14" s="17">
        <v>1.3467657308630801E-2</v>
      </c>
    </row>
    <row r="15" spans="2:96" x14ac:dyDescent="0.25">
      <c r="B15" s="18" t="s">
        <v>381</v>
      </c>
      <c r="C15" s="20">
        <v>0.48916488621854398</v>
      </c>
      <c r="D15" s="20">
        <v>0.47477941242303101</v>
      </c>
      <c r="E15" s="20">
        <v>0.50240700422379703</v>
      </c>
      <c r="F15" s="20"/>
      <c r="G15" s="20">
        <v>0.63317714552017801</v>
      </c>
      <c r="H15" s="20">
        <v>0.51529912391674904</v>
      </c>
      <c r="I15" s="20">
        <v>0.46859614509498898</v>
      </c>
      <c r="J15" s="20">
        <v>0.42409533945336803</v>
      </c>
      <c r="K15" s="20">
        <v>0.39299241641862498</v>
      </c>
      <c r="L15" s="20">
        <v>0.52044421429549304</v>
      </c>
      <c r="M15" s="20"/>
      <c r="N15" s="20">
        <v>0.52881135804533697</v>
      </c>
      <c r="O15" s="20">
        <v>0.48552509262504301</v>
      </c>
      <c r="P15" s="20">
        <v>0.49605805441843598</v>
      </c>
      <c r="Q15" s="20">
        <v>0.44675773241084699</v>
      </c>
      <c r="R15" s="20"/>
      <c r="S15" s="20">
        <v>0.51833360677403895</v>
      </c>
      <c r="T15" s="20">
        <v>0.48965107584988399</v>
      </c>
      <c r="U15" s="20">
        <v>0.43471484254737702</v>
      </c>
      <c r="V15" s="20">
        <v>0.48838281860238603</v>
      </c>
      <c r="W15" s="20">
        <v>0.50846025116940397</v>
      </c>
      <c r="X15" s="20">
        <v>0.53856578692989499</v>
      </c>
      <c r="Y15" s="20">
        <v>0.54853345110840901</v>
      </c>
      <c r="Z15" s="20">
        <v>0.485210778865036</v>
      </c>
      <c r="AA15" s="20">
        <v>0.47516850027948299</v>
      </c>
      <c r="AB15" s="20">
        <v>0.45182142418094301</v>
      </c>
      <c r="AC15" s="20">
        <v>0.40670410655048</v>
      </c>
      <c r="AD15" s="20">
        <v>0.19712882574879201</v>
      </c>
      <c r="AE15" s="20"/>
      <c r="AF15" s="20">
        <v>0.49854955470274798</v>
      </c>
      <c r="AG15" s="20">
        <v>0.49374620258417001</v>
      </c>
      <c r="AH15" s="20">
        <v>0.57205437585432195</v>
      </c>
      <c r="AI15" s="20">
        <v>0.427456120081942</v>
      </c>
      <c r="AJ15" s="20">
        <v>0.42741873048277002</v>
      </c>
      <c r="AK15" s="20"/>
      <c r="AL15" s="20">
        <v>0.54258456714035996</v>
      </c>
      <c r="AM15" s="20">
        <v>0.49592182806044099</v>
      </c>
      <c r="AN15" s="20">
        <v>0.49852955580029901</v>
      </c>
      <c r="AO15" s="20"/>
      <c r="AP15" s="20">
        <v>0.48108820825453502</v>
      </c>
      <c r="AQ15" s="20">
        <v>0.47136290562921401</v>
      </c>
      <c r="AR15" s="20">
        <v>0.48471493541226501</v>
      </c>
      <c r="AS15" s="20">
        <v>0.58150309447081405</v>
      </c>
      <c r="AT15" s="20">
        <v>0.657035735608963</v>
      </c>
      <c r="AU15" s="20"/>
      <c r="AV15" s="20">
        <v>0</v>
      </c>
      <c r="AW15" s="20">
        <v>0.34458739920416098</v>
      </c>
      <c r="AX15" s="20">
        <v>0.53430942471230103</v>
      </c>
      <c r="AY15" s="20">
        <v>0.452829009214266</v>
      </c>
      <c r="AZ15" s="20">
        <v>0.53654656941571499</v>
      </c>
      <c r="BA15" s="20">
        <v>0.49139718090025702</v>
      </c>
      <c r="BB15" s="20">
        <v>0.48057749768529801</v>
      </c>
      <c r="BC15" s="20">
        <v>0.51710548501838505</v>
      </c>
      <c r="BD15" s="20">
        <v>0.38599816732381398</v>
      </c>
      <c r="BE15" s="20">
        <v>0.452027013500091</v>
      </c>
      <c r="BF15" s="20">
        <v>0.53430170525644105</v>
      </c>
      <c r="BG15" s="20">
        <v>0.51749569629528402</v>
      </c>
      <c r="BH15" s="20">
        <v>0.53901867154933503</v>
      </c>
      <c r="BI15" s="20">
        <v>0.489202865260491</v>
      </c>
      <c r="BJ15" s="20">
        <v>0.53634843184654002</v>
      </c>
      <c r="BK15" s="20">
        <v>0.58119903139835405</v>
      </c>
      <c r="BL15" s="20"/>
      <c r="BM15" s="20">
        <v>0.52613503487785096</v>
      </c>
      <c r="BN15" s="20">
        <v>0.469303648141284</v>
      </c>
      <c r="BO15" s="20">
        <v>0.49836010751854198</v>
      </c>
      <c r="BP15" s="20">
        <v>0.45593161931905701</v>
      </c>
      <c r="BQ15" s="20">
        <v>0.48668005845659801</v>
      </c>
      <c r="BR15" s="20">
        <v>0.61855572908275402</v>
      </c>
      <c r="BS15" s="20"/>
      <c r="BT15" s="20">
        <v>0.52884525143390404</v>
      </c>
      <c r="BU15" s="20">
        <v>0.42521897244357298</v>
      </c>
      <c r="BV15" s="20"/>
      <c r="BW15" s="20">
        <v>0.537216317509561</v>
      </c>
      <c r="BX15" s="20">
        <v>0.446812943426809</v>
      </c>
      <c r="BY15" s="20"/>
      <c r="BZ15" s="20">
        <v>0.48916488621854398</v>
      </c>
      <c r="CA15" s="20" t="s">
        <v>131</v>
      </c>
      <c r="CB15" s="20" t="s">
        <v>131</v>
      </c>
      <c r="CC15" s="20"/>
      <c r="CD15" s="20">
        <v>0.49488297705327899</v>
      </c>
      <c r="CE15" s="20">
        <v>0.49022607432623</v>
      </c>
      <c r="CF15" s="20">
        <v>0.42515482121167902</v>
      </c>
      <c r="CG15" s="20"/>
      <c r="CH15" s="20">
        <v>0.49524774962008999</v>
      </c>
      <c r="CI15" s="20">
        <v>0.51313730325873597</v>
      </c>
      <c r="CJ15" s="20">
        <v>0.39129200090236999</v>
      </c>
      <c r="CK15" s="20"/>
      <c r="CL15" s="20">
        <v>0.49362368517553701</v>
      </c>
      <c r="CM15" s="20">
        <v>0.497460736386313</v>
      </c>
      <c r="CN15" s="20"/>
      <c r="CO15" s="20">
        <v>0.66977909306128502</v>
      </c>
      <c r="CP15" s="20">
        <v>0.57161110928552195</v>
      </c>
      <c r="CQ15" s="20">
        <v>0.44788116110968101</v>
      </c>
      <c r="CR15" s="20">
        <v>0.34103627641902601</v>
      </c>
    </row>
    <row r="16" spans="2:96" x14ac:dyDescent="0.25">
      <c r="B16" s="18" t="s">
        <v>382</v>
      </c>
      <c r="C16" s="20">
        <v>0.25601429837823497</v>
      </c>
      <c r="D16" s="20">
        <v>0.290556497552378</v>
      </c>
      <c r="E16" s="20">
        <v>0.224912962751627</v>
      </c>
      <c r="F16" s="20"/>
      <c r="G16" s="20">
        <v>0.126902117664485</v>
      </c>
      <c r="H16" s="20">
        <v>0.26711568481023901</v>
      </c>
      <c r="I16" s="20">
        <v>0.29142573218316098</v>
      </c>
      <c r="J16" s="20">
        <v>0.32270247566278099</v>
      </c>
      <c r="K16" s="20">
        <v>0.35018960291386098</v>
      </c>
      <c r="L16" s="20">
        <v>0.17921503010596401</v>
      </c>
      <c r="M16" s="20"/>
      <c r="N16" s="20">
        <v>0.22320267570386801</v>
      </c>
      <c r="O16" s="20">
        <v>0.26409966307302102</v>
      </c>
      <c r="P16" s="20">
        <v>0.23243710027936099</v>
      </c>
      <c r="Q16" s="20">
        <v>0.30745710418695399</v>
      </c>
      <c r="R16" s="20"/>
      <c r="S16" s="20">
        <v>0.18303952302627299</v>
      </c>
      <c r="T16" s="20">
        <v>0.30350928224434798</v>
      </c>
      <c r="U16" s="20">
        <v>0.323507712267039</v>
      </c>
      <c r="V16" s="20">
        <v>0.177037099586251</v>
      </c>
      <c r="W16" s="20">
        <v>0.268282655316327</v>
      </c>
      <c r="X16" s="20">
        <v>0.23176602099301799</v>
      </c>
      <c r="Y16" s="20">
        <v>0.229839744319388</v>
      </c>
      <c r="Z16" s="20">
        <v>0.30669579711435802</v>
      </c>
      <c r="AA16" s="20">
        <v>0.23402377826564699</v>
      </c>
      <c r="AB16" s="20">
        <v>0.297022625494898</v>
      </c>
      <c r="AC16" s="20">
        <v>0.36315429556192302</v>
      </c>
      <c r="AD16" s="20">
        <v>0.25268029313545998</v>
      </c>
      <c r="AE16" s="20"/>
      <c r="AF16" s="20">
        <v>0.25160298676453002</v>
      </c>
      <c r="AG16" s="20">
        <v>0.27443610644885302</v>
      </c>
      <c r="AH16" s="20">
        <v>0.22875299660550499</v>
      </c>
      <c r="AI16" s="20">
        <v>0.30361549540862198</v>
      </c>
      <c r="AJ16" s="20">
        <v>0.27576759064950701</v>
      </c>
      <c r="AK16" s="20"/>
      <c r="AL16" s="20">
        <v>0.20947249216361499</v>
      </c>
      <c r="AM16" s="20">
        <v>0.27397047261651802</v>
      </c>
      <c r="AN16" s="20">
        <v>0.256474388817379</v>
      </c>
      <c r="AO16" s="20"/>
      <c r="AP16" s="20">
        <v>0.28091939241737501</v>
      </c>
      <c r="AQ16" s="20">
        <v>0.250023603895143</v>
      </c>
      <c r="AR16" s="20">
        <v>0.25947517647406598</v>
      </c>
      <c r="AS16" s="20">
        <v>0.20599829193344499</v>
      </c>
      <c r="AT16" s="20">
        <v>0.18690128077073101</v>
      </c>
      <c r="AU16" s="20"/>
      <c r="AV16" s="20">
        <v>0.259577751910685</v>
      </c>
      <c r="AW16" s="20">
        <v>0.370105880721525</v>
      </c>
      <c r="AX16" s="20">
        <v>0.23338752696795201</v>
      </c>
      <c r="AY16" s="20">
        <v>0.29605443743375498</v>
      </c>
      <c r="AZ16" s="20">
        <v>0.29372843224957801</v>
      </c>
      <c r="BA16" s="20">
        <v>0.249710318600812</v>
      </c>
      <c r="BB16" s="20">
        <v>0.274089006310547</v>
      </c>
      <c r="BC16" s="20">
        <v>0.22325601073148499</v>
      </c>
      <c r="BD16" s="20">
        <v>0.23012989594483599</v>
      </c>
      <c r="BE16" s="20">
        <v>0.24260441782567699</v>
      </c>
      <c r="BF16" s="20">
        <v>0.228973281544955</v>
      </c>
      <c r="BG16" s="20">
        <v>0.272436421956816</v>
      </c>
      <c r="BH16" s="20">
        <v>0.24172798741055501</v>
      </c>
      <c r="BI16" s="20">
        <v>0.21761279087666799</v>
      </c>
      <c r="BJ16" s="20">
        <v>0.30851271322587898</v>
      </c>
      <c r="BK16" s="20">
        <v>0.196543419349821</v>
      </c>
      <c r="BL16" s="20"/>
      <c r="BM16" s="20">
        <v>0.21772107839486701</v>
      </c>
      <c r="BN16" s="20">
        <v>0.27709067216714001</v>
      </c>
      <c r="BO16" s="20">
        <v>0.25253889634646298</v>
      </c>
      <c r="BP16" s="20">
        <v>0.28544530998937601</v>
      </c>
      <c r="BQ16" s="20">
        <v>0.226141056176655</v>
      </c>
      <c r="BR16" s="20">
        <v>0.20971878452585399</v>
      </c>
      <c r="BS16" s="20"/>
      <c r="BT16" s="20">
        <v>0.22995614551455201</v>
      </c>
      <c r="BU16" s="20">
        <v>0.30123327149850898</v>
      </c>
      <c r="BV16" s="20"/>
      <c r="BW16" s="20">
        <v>0.21707332222549899</v>
      </c>
      <c r="BX16" s="20">
        <v>0.30623543068486397</v>
      </c>
      <c r="BY16" s="20"/>
      <c r="BZ16" s="20">
        <v>0.25601429837823497</v>
      </c>
      <c r="CA16" s="20" t="s">
        <v>131</v>
      </c>
      <c r="CB16" s="20" t="s">
        <v>131</v>
      </c>
      <c r="CC16" s="20"/>
      <c r="CD16" s="20">
        <v>0.24993338411082</v>
      </c>
      <c r="CE16" s="20">
        <v>0.24160507739978401</v>
      </c>
      <c r="CF16" s="20">
        <v>0.33171617227182898</v>
      </c>
      <c r="CG16" s="20"/>
      <c r="CH16" s="20">
        <v>0.252594918328445</v>
      </c>
      <c r="CI16" s="20">
        <v>0.229816947856469</v>
      </c>
      <c r="CJ16" s="20">
        <v>0.31426993780315499</v>
      </c>
      <c r="CK16" s="20"/>
      <c r="CL16" s="20">
        <v>0.26441285392407499</v>
      </c>
      <c r="CM16" s="20">
        <v>0.23341624415508</v>
      </c>
      <c r="CN16" s="20"/>
      <c r="CO16" s="20">
        <v>0.12647257294206099</v>
      </c>
      <c r="CP16" s="20">
        <v>0.17850041356318699</v>
      </c>
      <c r="CQ16" s="20">
        <v>0.26518551689380698</v>
      </c>
      <c r="CR16" s="20">
        <v>0.44157475061387702</v>
      </c>
    </row>
    <row r="17" spans="2:96" x14ac:dyDescent="0.25">
      <c r="B17" s="18" t="s">
        <v>275</v>
      </c>
      <c r="C17" s="21">
        <v>0.23315058784030901</v>
      </c>
      <c r="D17" s="21">
        <v>0.18422291487065301</v>
      </c>
      <c r="E17" s="21">
        <v>0.27749404147216999</v>
      </c>
      <c r="F17" s="21"/>
      <c r="G17" s="21">
        <v>0.50627502785569301</v>
      </c>
      <c r="H17" s="21">
        <v>0.24818343910651</v>
      </c>
      <c r="I17" s="21">
        <v>0.177170412911828</v>
      </c>
      <c r="J17" s="21">
        <v>0.101392863790587</v>
      </c>
      <c r="K17" s="21">
        <v>4.28028135047634E-2</v>
      </c>
      <c r="L17" s="21">
        <v>0.34122918418952902</v>
      </c>
      <c r="M17" s="21"/>
      <c r="N17" s="21">
        <v>0.30560868234146898</v>
      </c>
      <c r="O17" s="21">
        <v>0.22142542955202199</v>
      </c>
      <c r="P17" s="21">
        <v>0.26362095413907499</v>
      </c>
      <c r="Q17" s="21">
        <v>0.139300628223893</v>
      </c>
      <c r="R17" s="21"/>
      <c r="S17" s="21">
        <v>0.33529408374776598</v>
      </c>
      <c r="T17" s="21">
        <v>0.18614179360553601</v>
      </c>
      <c r="U17" s="21">
        <v>0.111207130280338</v>
      </c>
      <c r="V17" s="21">
        <v>0.311345719016136</v>
      </c>
      <c r="W17" s="21">
        <v>0.24017759585307599</v>
      </c>
      <c r="X17" s="21">
        <v>0.30679976593687602</v>
      </c>
      <c r="Y17" s="21">
        <v>0.31869370678902098</v>
      </c>
      <c r="Z17" s="21">
        <v>0.17851498175067901</v>
      </c>
      <c r="AA17" s="21">
        <v>0.24114472201383699</v>
      </c>
      <c r="AB17" s="21">
        <v>0.15479879868604501</v>
      </c>
      <c r="AC17" s="21">
        <v>4.3549810988557501E-2</v>
      </c>
      <c r="AD17" s="21">
        <v>-5.5551467386668198E-2</v>
      </c>
      <c r="AE17" s="21"/>
      <c r="AF17" s="21">
        <v>0.24694656793821801</v>
      </c>
      <c r="AG17" s="21">
        <v>0.21931009613531699</v>
      </c>
      <c r="AH17" s="21">
        <v>0.34330137924881698</v>
      </c>
      <c r="AI17" s="21">
        <v>0.12384062467331999</v>
      </c>
      <c r="AJ17" s="21">
        <v>0.151651139833263</v>
      </c>
      <c r="AK17" s="21"/>
      <c r="AL17" s="21">
        <v>0.333112074976745</v>
      </c>
      <c r="AM17" s="21">
        <v>0.221951355443923</v>
      </c>
      <c r="AN17" s="21">
        <v>0.24205516698292001</v>
      </c>
      <c r="AO17" s="21"/>
      <c r="AP17" s="21">
        <v>0.20016881583716001</v>
      </c>
      <c r="AQ17" s="21">
        <v>0.22133930173407099</v>
      </c>
      <c r="AR17" s="21">
        <v>0.225239758938199</v>
      </c>
      <c r="AS17" s="21">
        <v>0.37550480253736801</v>
      </c>
      <c r="AT17" s="21">
        <v>0.47013445483823202</v>
      </c>
      <c r="AU17" s="21"/>
      <c r="AV17" s="21">
        <v>-0.259577751910685</v>
      </c>
      <c r="AW17" s="21">
        <v>-2.5518481517362999E-2</v>
      </c>
      <c r="AX17" s="21">
        <v>0.30092189774434902</v>
      </c>
      <c r="AY17" s="21">
        <v>0.15677457178051199</v>
      </c>
      <c r="AZ17" s="21">
        <v>0.24281813716613801</v>
      </c>
      <c r="BA17" s="21">
        <v>0.241686862299445</v>
      </c>
      <c r="BB17" s="21">
        <v>0.206488491374751</v>
      </c>
      <c r="BC17" s="21">
        <v>0.2938494742869</v>
      </c>
      <c r="BD17" s="21">
        <v>0.15586827137897799</v>
      </c>
      <c r="BE17" s="21">
        <v>0.20942259567441401</v>
      </c>
      <c r="BF17" s="21">
        <v>0.305328423711486</v>
      </c>
      <c r="BG17" s="21">
        <v>0.245059274338469</v>
      </c>
      <c r="BH17" s="21">
        <v>0.29729068413878001</v>
      </c>
      <c r="BI17" s="21">
        <v>0.27159007438382299</v>
      </c>
      <c r="BJ17" s="21">
        <v>0.22783571862066099</v>
      </c>
      <c r="BK17" s="21">
        <v>0.38465561204853199</v>
      </c>
      <c r="BL17" s="21"/>
      <c r="BM17" s="21">
        <v>0.30841395648298398</v>
      </c>
      <c r="BN17" s="21">
        <v>0.192212975974143</v>
      </c>
      <c r="BO17" s="21">
        <v>0.245821211172079</v>
      </c>
      <c r="BP17" s="21">
        <v>0.17048630932968201</v>
      </c>
      <c r="BQ17" s="21">
        <v>0.26053900227994298</v>
      </c>
      <c r="BR17" s="21">
        <v>0.40883694455690001</v>
      </c>
      <c r="BS17" s="21"/>
      <c r="BT17" s="21">
        <v>0.29888910591935203</v>
      </c>
      <c r="BU17" s="21">
        <v>0.123985700945064</v>
      </c>
      <c r="BV17" s="21"/>
      <c r="BW17" s="21">
        <v>0.32014299528406198</v>
      </c>
      <c r="BX17" s="21">
        <v>0.14057751274194499</v>
      </c>
      <c r="BY17" s="21"/>
      <c r="BZ17" s="21">
        <v>0.23315058784030901</v>
      </c>
      <c r="CA17" s="21" t="s">
        <v>131</v>
      </c>
      <c r="CB17" s="21" t="s">
        <v>131</v>
      </c>
      <c r="CC17" s="21"/>
      <c r="CD17" s="21">
        <v>0.24494959294245899</v>
      </c>
      <c r="CE17" s="21">
        <v>0.24862099692644599</v>
      </c>
      <c r="CF17" s="21">
        <v>9.3438648939850003E-2</v>
      </c>
      <c r="CG17" s="21"/>
      <c r="CH17" s="21">
        <v>0.242652831291646</v>
      </c>
      <c r="CI17" s="21">
        <v>0.28332035540226702</v>
      </c>
      <c r="CJ17" s="21">
        <v>7.7022063099215402E-2</v>
      </c>
      <c r="CK17" s="21"/>
      <c r="CL17" s="21">
        <v>0.22921083125146199</v>
      </c>
      <c r="CM17" s="21">
        <v>0.264044492231233</v>
      </c>
      <c r="CN17" s="21"/>
      <c r="CO17" s="21">
        <v>0.54330652011922398</v>
      </c>
      <c r="CP17" s="21">
        <v>0.39311069572233498</v>
      </c>
      <c r="CQ17" s="21">
        <v>0.182695644215874</v>
      </c>
      <c r="CR17" s="21">
        <v>-0.100538474194851</v>
      </c>
    </row>
    <row r="18" spans="2:96" x14ac:dyDescent="0.25">
      <c r="B18" s="16" t="s">
        <v>653</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CR22"/>
  <sheetViews>
    <sheetView showGridLines="0" workbookViewId="0">
      <pane xSplit="2" topLeftCell="C1" activePane="topRight" state="frozen"/>
      <selection pane="topRight" activeCell="B18" sqref="B18"/>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1348</v>
      </c>
      <c r="D7" s="10">
        <v>639</v>
      </c>
      <c r="E7" s="10">
        <v>707</v>
      </c>
      <c r="F7" s="10"/>
      <c r="G7" s="10">
        <v>132</v>
      </c>
      <c r="H7" s="10">
        <v>168</v>
      </c>
      <c r="I7" s="10">
        <v>231</v>
      </c>
      <c r="J7" s="10">
        <v>252</v>
      </c>
      <c r="K7" s="10">
        <v>223</v>
      </c>
      <c r="L7" s="10">
        <v>342</v>
      </c>
      <c r="M7" s="10"/>
      <c r="N7" s="10">
        <v>386</v>
      </c>
      <c r="O7" s="10">
        <v>372</v>
      </c>
      <c r="P7" s="10">
        <v>280</v>
      </c>
      <c r="Q7" s="10">
        <v>307</v>
      </c>
      <c r="R7" s="10"/>
      <c r="S7" s="10">
        <v>161</v>
      </c>
      <c r="T7" s="10">
        <v>184</v>
      </c>
      <c r="U7" s="10">
        <v>104</v>
      </c>
      <c r="V7" s="10">
        <v>124</v>
      </c>
      <c r="W7" s="10">
        <v>108</v>
      </c>
      <c r="X7" s="10">
        <v>127</v>
      </c>
      <c r="Y7" s="10">
        <v>125</v>
      </c>
      <c r="Z7" s="10">
        <v>56</v>
      </c>
      <c r="AA7" s="10">
        <v>168</v>
      </c>
      <c r="AB7" s="10">
        <v>125</v>
      </c>
      <c r="AC7" s="10">
        <v>61</v>
      </c>
      <c r="AD7" s="10">
        <v>5</v>
      </c>
      <c r="AE7" s="10"/>
      <c r="AF7" s="10">
        <v>548</v>
      </c>
      <c r="AG7" s="10">
        <v>384</v>
      </c>
      <c r="AH7" s="10">
        <v>85</v>
      </c>
      <c r="AI7" s="10">
        <v>18</v>
      </c>
      <c r="AJ7" s="10">
        <v>146</v>
      </c>
      <c r="AK7" s="10"/>
      <c r="AL7" s="10">
        <v>321</v>
      </c>
      <c r="AM7" s="10">
        <v>463</v>
      </c>
      <c r="AN7" s="10">
        <v>103</v>
      </c>
      <c r="AO7" s="10"/>
      <c r="AP7" s="10">
        <v>340</v>
      </c>
      <c r="AQ7" s="10">
        <v>316</v>
      </c>
      <c r="AR7" s="10">
        <v>322</v>
      </c>
      <c r="AS7" s="10">
        <v>125</v>
      </c>
      <c r="AT7" s="10">
        <v>22</v>
      </c>
      <c r="AU7" s="10"/>
      <c r="AV7" s="10">
        <v>3</v>
      </c>
      <c r="AW7" s="10">
        <v>48</v>
      </c>
      <c r="AX7" s="10">
        <v>96</v>
      </c>
      <c r="AY7" s="10">
        <v>93</v>
      </c>
      <c r="AZ7" s="10">
        <v>134</v>
      </c>
      <c r="BA7" s="10">
        <v>151</v>
      </c>
      <c r="BB7" s="10">
        <v>140</v>
      </c>
      <c r="BC7" s="10">
        <v>104</v>
      </c>
      <c r="BD7" s="10">
        <v>99</v>
      </c>
      <c r="BE7" s="10">
        <v>72</v>
      </c>
      <c r="BF7" s="10">
        <v>112</v>
      </c>
      <c r="BG7" s="10">
        <v>78</v>
      </c>
      <c r="BH7" s="10">
        <v>53</v>
      </c>
      <c r="BI7" s="10">
        <v>40</v>
      </c>
      <c r="BJ7" s="10">
        <v>29</v>
      </c>
      <c r="BK7" s="10">
        <v>45</v>
      </c>
      <c r="BL7" s="10"/>
      <c r="BM7" s="10">
        <v>248</v>
      </c>
      <c r="BN7" s="10">
        <v>428</v>
      </c>
      <c r="BO7" s="10">
        <v>183</v>
      </c>
      <c r="BP7" s="10">
        <v>296</v>
      </c>
      <c r="BQ7" s="10">
        <v>144</v>
      </c>
      <c r="BR7" s="10">
        <v>49</v>
      </c>
      <c r="BS7" s="10"/>
      <c r="BT7" s="10">
        <v>829</v>
      </c>
      <c r="BU7" s="10">
        <v>507</v>
      </c>
      <c r="BV7" s="10"/>
      <c r="BW7" s="10">
        <v>578</v>
      </c>
      <c r="BX7" s="10">
        <v>654</v>
      </c>
      <c r="BY7" s="10"/>
      <c r="BZ7" s="10">
        <v>1348</v>
      </c>
      <c r="CA7" s="10" t="s">
        <v>130</v>
      </c>
      <c r="CB7" s="10" t="s">
        <v>130</v>
      </c>
      <c r="CC7" s="10"/>
      <c r="CD7" s="10">
        <v>1120</v>
      </c>
      <c r="CE7" s="10">
        <v>128</v>
      </c>
      <c r="CF7" s="10">
        <v>83</v>
      </c>
      <c r="CG7" s="10"/>
      <c r="CH7" s="10">
        <v>1114</v>
      </c>
      <c r="CI7" s="10">
        <v>130</v>
      </c>
      <c r="CJ7" s="10">
        <v>85</v>
      </c>
      <c r="CK7" s="10"/>
      <c r="CL7" s="10">
        <v>715</v>
      </c>
      <c r="CM7" s="10">
        <v>593</v>
      </c>
      <c r="CN7" s="10"/>
      <c r="CO7" s="10">
        <v>79</v>
      </c>
      <c r="CP7" s="10">
        <v>525</v>
      </c>
      <c r="CQ7" s="10">
        <v>503</v>
      </c>
      <c r="CR7" s="10">
        <v>241</v>
      </c>
    </row>
    <row r="8" spans="2:96" ht="30" customHeight="1" x14ac:dyDescent="0.25">
      <c r="B8" s="11" t="s">
        <v>20</v>
      </c>
      <c r="C8" s="11">
        <v>1332</v>
      </c>
      <c r="D8" s="11">
        <v>638</v>
      </c>
      <c r="E8" s="11">
        <v>692</v>
      </c>
      <c r="F8" s="11"/>
      <c r="G8" s="11">
        <v>163</v>
      </c>
      <c r="H8" s="11">
        <v>217</v>
      </c>
      <c r="I8" s="11">
        <v>220</v>
      </c>
      <c r="J8" s="11">
        <v>233</v>
      </c>
      <c r="K8" s="11">
        <v>197</v>
      </c>
      <c r="L8" s="11">
        <v>302</v>
      </c>
      <c r="M8" s="11"/>
      <c r="N8" s="11">
        <v>361</v>
      </c>
      <c r="O8" s="11">
        <v>351</v>
      </c>
      <c r="P8" s="11">
        <v>294</v>
      </c>
      <c r="Q8" s="11">
        <v>323</v>
      </c>
      <c r="R8" s="11"/>
      <c r="S8" s="11">
        <v>168</v>
      </c>
      <c r="T8" s="11">
        <v>175</v>
      </c>
      <c r="U8" s="11">
        <v>99</v>
      </c>
      <c r="V8" s="11">
        <v>119</v>
      </c>
      <c r="W8" s="11">
        <v>103</v>
      </c>
      <c r="X8" s="11">
        <v>126</v>
      </c>
      <c r="Y8" s="11">
        <v>119</v>
      </c>
      <c r="Z8" s="11">
        <v>56</v>
      </c>
      <c r="AA8" s="11">
        <v>166</v>
      </c>
      <c r="AB8" s="11">
        <v>125</v>
      </c>
      <c r="AC8" s="11">
        <v>68</v>
      </c>
      <c r="AD8" s="11">
        <v>7</v>
      </c>
      <c r="AE8" s="11"/>
      <c r="AF8" s="11">
        <v>518</v>
      </c>
      <c r="AG8" s="11">
        <v>392</v>
      </c>
      <c r="AH8" s="11">
        <v>79</v>
      </c>
      <c r="AI8" s="11">
        <v>18</v>
      </c>
      <c r="AJ8" s="11">
        <v>147</v>
      </c>
      <c r="AK8" s="11"/>
      <c r="AL8" s="11">
        <v>307</v>
      </c>
      <c r="AM8" s="11">
        <v>470</v>
      </c>
      <c r="AN8" s="11">
        <v>98</v>
      </c>
      <c r="AO8" s="11"/>
      <c r="AP8" s="11">
        <v>329</v>
      </c>
      <c r="AQ8" s="11">
        <v>319</v>
      </c>
      <c r="AR8" s="11">
        <v>325</v>
      </c>
      <c r="AS8" s="11">
        <v>125</v>
      </c>
      <c r="AT8" s="11">
        <v>21</v>
      </c>
      <c r="AU8" s="11"/>
      <c r="AV8" s="11">
        <v>3</v>
      </c>
      <c r="AW8" s="11">
        <v>50</v>
      </c>
      <c r="AX8" s="11">
        <v>96</v>
      </c>
      <c r="AY8" s="11">
        <v>94</v>
      </c>
      <c r="AZ8" s="11">
        <v>136</v>
      </c>
      <c r="BA8" s="11">
        <v>149</v>
      </c>
      <c r="BB8" s="11">
        <v>140</v>
      </c>
      <c r="BC8" s="11">
        <v>101</v>
      </c>
      <c r="BD8" s="11">
        <v>95</v>
      </c>
      <c r="BE8" s="11">
        <v>71</v>
      </c>
      <c r="BF8" s="11">
        <v>111</v>
      </c>
      <c r="BG8" s="11">
        <v>76</v>
      </c>
      <c r="BH8" s="11">
        <v>52</v>
      </c>
      <c r="BI8" s="11">
        <v>38</v>
      </c>
      <c r="BJ8" s="11">
        <v>30</v>
      </c>
      <c r="BK8" s="11">
        <v>43</v>
      </c>
      <c r="BL8" s="11"/>
      <c r="BM8" s="11">
        <v>264</v>
      </c>
      <c r="BN8" s="11">
        <v>410</v>
      </c>
      <c r="BO8" s="11">
        <v>188</v>
      </c>
      <c r="BP8" s="11">
        <v>286</v>
      </c>
      <c r="BQ8" s="11">
        <v>133</v>
      </c>
      <c r="BR8" s="11">
        <v>50</v>
      </c>
      <c r="BS8" s="11"/>
      <c r="BT8" s="11">
        <v>823</v>
      </c>
      <c r="BU8" s="11">
        <v>495</v>
      </c>
      <c r="BV8" s="11"/>
      <c r="BW8" s="11">
        <v>580</v>
      </c>
      <c r="BX8" s="11">
        <v>634</v>
      </c>
      <c r="BY8" s="11"/>
      <c r="BZ8" s="11">
        <v>1332</v>
      </c>
      <c r="CA8" s="11" t="s">
        <v>130</v>
      </c>
      <c r="CB8" s="11" t="s">
        <v>130</v>
      </c>
      <c r="CC8" s="11"/>
      <c r="CD8" s="11">
        <v>1091</v>
      </c>
      <c r="CE8" s="11">
        <v>140</v>
      </c>
      <c r="CF8" s="11">
        <v>85</v>
      </c>
      <c r="CG8" s="11"/>
      <c r="CH8" s="11">
        <v>1084</v>
      </c>
      <c r="CI8" s="11">
        <v>142</v>
      </c>
      <c r="CJ8" s="11">
        <v>88</v>
      </c>
      <c r="CK8" s="11"/>
      <c r="CL8" s="11">
        <v>693</v>
      </c>
      <c r="CM8" s="11">
        <v>597</v>
      </c>
      <c r="CN8" s="11"/>
      <c r="CO8" s="11">
        <v>81</v>
      </c>
      <c r="CP8" s="11">
        <v>510</v>
      </c>
      <c r="CQ8" s="11">
        <v>494</v>
      </c>
      <c r="CR8" s="11">
        <v>246</v>
      </c>
    </row>
    <row r="9" spans="2:96" x14ac:dyDescent="0.25">
      <c r="B9" s="18" t="s">
        <v>376</v>
      </c>
      <c r="C9" s="17">
        <v>0.29833244094709499</v>
      </c>
      <c r="D9" s="17">
        <v>0.28704583131120098</v>
      </c>
      <c r="E9" s="17">
        <v>0.30814290292727398</v>
      </c>
      <c r="F9" s="17"/>
      <c r="G9" s="17">
        <v>0.27571003064883598</v>
      </c>
      <c r="H9" s="17">
        <v>0.26267186936868098</v>
      </c>
      <c r="I9" s="17">
        <v>0.21542736982533001</v>
      </c>
      <c r="J9" s="17">
        <v>0.23445385812590899</v>
      </c>
      <c r="K9" s="17">
        <v>0.30036126075361902</v>
      </c>
      <c r="L9" s="17">
        <v>0.44435802808096703</v>
      </c>
      <c r="M9" s="17"/>
      <c r="N9" s="17">
        <v>0.331549431132446</v>
      </c>
      <c r="O9" s="17">
        <v>0.25310385891835102</v>
      </c>
      <c r="P9" s="17">
        <v>0.29853274163911497</v>
      </c>
      <c r="Q9" s="17">
        <v>0.31266629202032797</v>
      </c>
      <c r="R9" s="17"/>
      <c r="S9" s="17">
        <v>0.27812074341870502</v>
      </c>
      <c r="T9" s="17">
        <v>0.26237967714263699</v>
      </c>
      <c r="U9" s="17">
        <v>0.283492882993853</v>
      </c>
      <c r="V9" s="17">
        <v>0.35409100870945398</v>
      </c>
      <c r="W9" s="17">
        <v>0.32599023636806601</v>
      </c>
      <c r="X9" s="17">
        <v>0.245618708567345</v>
      </c>
      <c r="Y9" s="17">
        <v>0.32811207952478</v>
      </c>
      <c r="Z9" s="17">
        <v>0.33844527677991398</v>
      </c>
      <c r="AA9" s="17">
        <v>0.29668572984247499</v>
      </c>
      <c r="AB9" s="17">
        <v>0.34046971354845701</v>
      </c>
      <c r="AC9" s="17">
        <v>0.27231079124534402</v>
      </c>
      <c r="AD9" s="17">
        <v>0.19712882574879201</v>
      </c>
      <c r="AE9" s="17"/>
      <c r="AF9" s="17">
        <v>0.330848215023272</v>
      </c>
      <c r="AG9" s="17">
        <v>0.30552017375089602</v>
      </c>
      <c r="AH9" s="17">
        <v>0.30298775737919997</v>
      </c>
      <c r="AI9" s="17">
        <v>0.225673382265034</v>
      </c>
      <c r="AJ9" s="17">
        <v>0.208601774687831</v>
      </c>
      <c r="AK9" s="17"/>
      <c r="AL9" s="17">
        <v>0.32675975949097302</v>
      </c>
      <c r="AM9" s="17">
        <v>0.30146206279871801</v>
      </c>
      <c r="AN9" s="17">
        <v>0.27134384541779799</v>
      </c>
      <c r="AO9" s="17"/>
      <c r="AP9" s="17">
        <v>0.28754897482161001</v>
      </c>
      <c r="AQ9" s="17">
        <v>0.28410831565640199</v>
      </c>
      <c r="AR9" s="17">
        <v>0.28501310704947402</v>
      </c>
      <c r="AS9" s="17">
        <v>0.309191431325467</v>
      </c>
      <c r="AT9" s="17">
        <v>0.24982285427530301</v>
      </c>
      <c r="AU9" s="17"/>
      <c r="AV9" s="17">
        <v>0</v>
      </c>
      <c r="AW9" s="17">
        <v>0.34445745064911398</v>
      </c>
      <c r="AX9" s="17">
        <v>0.33313416536899798</v>
      </c>
      <c r="AY9" s="17">
        <v>0.31082041590610499</v>
      </c>
      <c r="AZ9" s="17">
        <v>0.321636663423016</v>
      </c>
      <c r="BA9" s="17">
        <v>0.26588938889258701</v>
      </c>
      <c r="BB9" s="17">
        <v>0.241907800053665</v>
      </c>
      <c r="BC9" s="17">
        <v>0.29486870998103998</v>
      </c>
      <c r="BD9" s="17">
        <v>0.29857124054212902</v>
      </c>
      <c r="BE9" s="17">
        <v>0.31747725961664602</v>
      </c>
      <c r="BF9" s="17">
        <v>0.31512649004301302</v>
      </c>
      <c r="BG9" s="17">
        <v>0.30224360523882499</v>
      </c>
      <c r="BH9" s="17">
        <v>0.276634721840053</v>
      </c>
      <c r="BI9" s="17">
        <v>0.27633041202821601</v>
      </c>
      <c r="BJ9" s="17">
        <v>0.41319966725444901</v>
      </c>
      <c r="BK9" s="17">
        <v>0.37341740665474099</v>
      </c>
      <c r="BL9" s="17"/>
      <c r="BM9" s="17">
        <v>0.31224158003318597</v>
      </c>
      <c r="BN9" s="17">
        <v>0.27282212424369401</v>
      </c>
      <c r="BO9" s="17">
        <v>0.27737509033658703</v>
      </c>
      <c r="BP9" s="17">
        <v>0.29294344193835198</v>
      </c>
      <c r="BQ9" s="17">
        <v>0.3445765128696</v>
      </c>
      <c r="BR9" s="17">
        <v>0.420977770438764</v>
      </c>
      <c r="BS9" s="17"/>
      <c r="BT9" s="17">
        <v>0.31323866364060698</v>
      </c>
      <c r="BU9" s="17">
        <v>0.282069779327564</v>
      </c>
      <c r="BV9" s="17"/>
      <c r="BW9" s="17">
        <v>0.31072794862345499</v>
      </c>
      <c r="BX9" s="17">
        <v>0.29255451198412102</v>
      </c>
      <c r="BY9" s="17"/>
      <c r="BZ9" s="17">
        <v>0.29833244094709499</v>
      </c>
      <c r="CA9" s="17" t="s">
        <v>131</v>
      </c>
      <c r="CB9" s="17" t="s">
        <v>131</v>
      </c>
      <c r="CC9" s="17"/>
      <c r="CD9" s="17">
        <v>0.31345005939112203</v>
      </c>
      <c r="CE9" s="17">
        <v>0.22043193320914101</v>
      </c>
      <c r="CF9" s="17">
        <v>0.23348877786612099</v>
      </c>
      <c r="CG9" s="17"/>
      <c r="CH9" s="17">
        <v>0.31559319581576001</v>
      </c>
      <c r="CI9" s="17">
        <v>0.21711009948755899</v>
      </c>
      <c r="CJ9" s="17">
        <v>0.226616920020169</v>
      </c>
      <c r="CK9" s="17"/>
      <c r="CL9" s="17">
        <v>0.30739645419886502</v>
      </c>
      <c r="CM9" s="17">
        <v>0.29913871812069398</v>
      </c>
      <c r="CN9" s="17"/>
      <c r="CO9" s="17">
        <v>0.57733042632879195</v>
      </c>
      <c r="CP9" s="17">
        <v>0.32491574508125898</v>
      </c>
      <c r="CQ9" s="17">
        <v>0.27050202724005001</v>
      </c>
      <c r="CR9" s="17">
        <v>0.20661940073676099</v>
      </c>
    </row>
    <row r="10" spans="2:96" x14ac:dyDescent="0.25">
      <c r="B10" s="18" t="s">
        <v>377</v>
      </c>
      <c r="C10" s="17">
        <v>0.435053973796173</v>
      </c>
      <c r="D10" s="17">
        <v>0.414590125845891</v>
      </c>
      <c r="E10" s="17">
        <v>0.45374361992505802</v>
      </c>
      <c r="F10" s="17"/>
      <c r="G10" s="17">
        <v>0.46609190601719602</v>
      </c>
      <c r="H10" s="17">
        <v>0.46361292043836899</v>
      </c>
      <c r="I10" s="17">
        <v>0.45521019000013102</v>
      </c>
      <c r="J10" s="17">
        <v>0.46869991440910302</v>
      </c>
      <c r="K10" s="17">
        <v>0.448466549353504</v>
      </c>
      <c r="L10" s="17">
        <v>0.34848370767527198</v>
      </c>
      <c r="M10" s="17"/>
      <c r="N10" s="17">
        <v>0.44849621647008597</v>
      </c>
      <c r="O10" s="17">
        <v>0.465407916687264</v>
      </c>
      <c r="P10" s="17">
        <v>0.42416062489311301</v>
      </c>
      <c r="Q10" s="17">
        <v>0.39518650687763002</v>
      </c>
      <c r="R10" s="17"/>
      <c r="S10" s="17">
        <v>0.43938032234847002</v>
      </c>
      <c r="T10" s="17">
        <v>0.48151194048824097</v>
      </c>
      <c r="U10" s="17">
        <v>0.43740384547935002</v>
      </c>
      <c r="V10" s="17">
        <v>0.380846389105154</v>
      </c>
      <c r="W10" s="17">
        <v>0.38022738984849302</v>
      </c>
      <c r="X10" s="17">
        <v>0.52658123424697001</v>
      </c>
      <c r="Y10" s="17">
        <v>0.48098371960629999</v>
      </c>
      <c r="Z10" s="17">
        <v>0.36749520971039501</v>
      </c>
      <c r="AA10" s="17">
        <v>0.43569010873923503</v>
      </c>
      <c r="AB10" s="17">
        <v>0.40058078538933301</v>
      </c>
      <c r="AC10" s="17">
        <v>0.35985287095763901</v>
      </c>
      <c r="AD10" s="17">
        <v>0.298061429004567</v>
      </c>
      <c r="AE10" s="17"/>
      <c r="AF10" s="17">
        <v>0.424865543901434</v>
      </c>
      <c r="AG10" s="17">
        <v>0.44414245095973298</v>
      </c>
      <c r="AH10" s="17">
        <v>0.49260796472762503</v>
      </c>
      <c r="AI10" s="17">
        <v>0.46694481101206298</v>
      </c>
      <c r="AJ10" s="17">
        <v>0.45180263121223702</v>
      </c>
      <c r="AK10" s="17"/>
      <c r="AL10" s="17">
        <v>0.46315796761019401</v>
      </c>
      <c r="AM10" s="17">
        <v>0.44326483531427102</v>
      </c>
      <c r="AN10" s="17">
        <v>0.45586590206924898</v>
      </c>
      <c r="AO10" s="17"/>
      <c r="AP10" s="17">
        <v>0.44266099574334999</v>
      </c>
      <c r="AQ10" s="17">
        <v>0.43980317848310502</v>
      </c>
      <c r="AR10" s="17">
        <v>0.45798871472164698</v>
      </c>
      <c r="AS10" s="17">
        <v>0.481102533579017</v>
      </c>
      <c r="AT10" s="17">
        <v>0.66696669863233304</v>
      </c>
      <c r="AU10" s="17"/>
      <c r="AV10" s="17">
        <v>0.51120849400536905</v>
      </c>
      <c r="AW10" s="17">
        <v>0.28363534307377902</v>
      </c>
      <c r="AX10" s="17">
        <v>0.41003428614395099</v>
      </c>
      <c r="AY10" s="17">
        <v>0.35148910195194899</v>
      </c>
      <c r="AZ10" s="17">
        <v>0.35348310327322602</v>
      </c>
      <c r="BA10" s="17">
        <v>0.45164740204188603</v>
      </c>
      <c r="BB10" s="17">
        <v>0.48599374242278498</v>
      </c>
      <c r="BC10" s="17">
        <v>0.48407853913121202</v>
      </c>
      <c r="BD10" s="17">
        <v>0.41409373961323598</v>
      </c>
      <c r="BE10" s="17">
        <v>0.52429994357333098</v>
      </c>
      <c r="BF10" s="17">
        <v>0.413537202533036</v>
      </c>
      <c r="BG10" s="17">
        <v>0.44175709529367002</v>
      </c>
      <c r="BH10" s="17">
        <v>0.55751584406080501</v>
      </c>
      <c r="BI10" s="17">
        <v>0.46192203392902398</v>
      </c>
      <c r="BJ10" s="17">
        <v>0.52611564455315896</v>
      </c>
      <c r="BK10" s="17">
        <v>0.43926394112075601</v>
      </c>
      <c r="BL10" s="17"/>
      <c r="BM10" s="17">
        <v>0.39766418055597302</v>
      </c>
      <c r="BN10" s="17">
        <v>0.456888549246107</v>
      </c>
      <c r="BO10" s="17">
        <v>0.44704474431645103</v>
      </c>
      <c r="BP10" s="17">
        <v>0.42412949953967499</v>
      </c>
      <c r="BQ10" s="17">
        <v>0.46835631660798099</v>
      </c>
      <c r="BR10" s="17">
        <v>0.382252330969298</v>
      </c>
      <c r="BS10" s="17"/>
      <c r="BT10" s="17">
        <v>0.44256250522478802</v>
      </c>
      <c r="BU10" s="17">
        <v>0.42446295058058903</v>
      </c>
      <c r="BV10" s="17"/>
      <c r="BW10" s="17">
        <v>0.43331943857108302</v>
      </c>
      <c r="BX10" s="17">
        <v>0.43976732755418402</v>
      </c>
      <c r="BY10" s="17"/>
      <c r="BZ10" s="17">
        <v>0.435053973796173</v>
      </c>
      <c r="CA10" s="17" t="s">
        <v>131</v>
      </c>
      <c r="CB10" s="17" t="s">
        <v>131</v>
      </c>
      <c r="CC10" s="17"/>
      <c r="CD10" s="17">
        <v>0.43616687431041501</v>
      </c>
      <c r="CE10" s="17">
        <v>0.380874086284758</v>
      </c>
      <c r="CF10" s="17">
        <v>0.51129932751043194</v>
      </c>
      <c r="CG10" s="17"/>
      <c r="CH10" s="17">
        <v>0.43676846797577701</v>
      </c>
      <c r="CI10" s="17">
        <v>0.41114212833450497</v>
      </c>
      <c r="CJ10" s="17">
        <v>0.46809593875676903</v>
      </c>
      <c r="CK10" s="17"/>
      <c r="CL10" s="17">
        <v>0.44463903944466299</v>
      </c>
      <c r="CM10" s="17">
        <v>0.431128768402193</v>
      </c>
      <c r="CN10" s="17"/>
      <c r="CO10" s="17">
        <v>0.32683257897127099</v>
      </c>
      <c r="CP10" s="17">
        <v>0.45693975065276199</v>
      </c>
      <c r="CQ10" s="17">
        <v>0.43236312114198999</v>
      </c>
      <c r="CR10" s="17">
        <v>0.43085298996278198</v>
      </c>
    </row>
    <row r="11" spans="2:96" ht="30" x14ac:dyDescent="0.25">
      <c r="B11" s="18" t="s">
        <v>378</v>
      </c>
      <c r="C11" s="17">
        <v>0.16744852412543301</v>
      </c>
      <c r="D11" s="17">
        <v>0.191753621047972</v>
      </c>
      <c r="E11" s="17">
        <v>0.14552901457606801</v>
      </c>
      <c r="F11" s="17"/>
      <c r="G11" s="17">
        <v>0.167587873379548</v>
      </c>
      <c r="H11" s="17">
        <v>0.129968824642994</v>
      </c>
      <c r="I11" s="17">
        <v>0.22754754081217099</v>
      </c>
      <c r="J11" s="17">
        <v>0.19249336925990199</v>
      </c>
      <c r="K11" s="17">
        <v>0.16203057146040201</v>
      </c>
      <c r="L11" s="17">
        <v>0.13481327221029099</v>
      </c>
      <c r="M11" s="17"/>
      <c r="N11" s="17">
        <v>0.139676769150435</v>
      </c>
      <c r="O11" s="17">
        <v>0.16728208015326801</v>
      </c>
      <c r="P11" s="17">
        <v>0.188499821826909</v>
      </c>
      <c r="Q11" s="17">
        <v>0.17796374542368101</v>
      </c>
      <c r="R11" s="17"/>
      <c r="S11" s="17">
        <v>0.18882097537939499</v>
      </c>
      <c r="T11" s="17">
        <v>0.172993612256746</v>
      </c>
      <c r="U11" s="17">
        <v>0.22187979624951201</v>
      </c>
      <c r="V11" s="17">
        <v>0.17042393671697101</v>
      </c>
      <c r="W11" s="17">
        <v>0.199328524496906</v>
      </c>
      <c r="X11" s="17">
        <v>0.14545075877091401</v>
      </c>
      <c r="Y11" s="17">
        <v>9.0257047750540595E-2</v>
      </c>
      <c r="Z11" s="17">
        <v>0.117105746454447</v>
      </c>
      <c r="AA11" s="17">
        <v>0.161962137477346</v>
      </c>
      <c r="AB11" s="17">
        <v>0.127783781933687</v>
      </c>
      <c r="AC11" s="17">
        <v>0.23799029585131001</v>
      </c>
      <c r="AD11" s="17">
        <v>0.50480974524664102</v>
      </c>
      <c r="AE11" s="17"/>
      <c r="AF11" s="17">
        <v>0.160035043656614</v>
      </c>
      <c r="AG11" s="17">
        <v>0.14624191052204899</v>
      </c>
      <c r="AH11" s="17">
        <v>0.12892325546875799</v>
      </c>
      <c r="AI11" s="17">
        <v>0.163693644783723</v>
      </c>
      <c r="AJ11" s="17">
        <v>0.19237256732705299</v>
      </c>
      <c r="AK11" s="17"/>
      <c r="AL11" s="17">
        <v>0.144073487974168</v>
      </c>
      <c r="AM11" s="17">
        <v>0.14069077135143501</v>
      </c>
      <c r="AN11" s="17">
        <v>0.17870947590970801</v>
      </c>
      <c r="AO11" s="17"/>
      <c r="AP11" s="17">
        <v>0.17235071716196901</v>
      </c>
      <c r="AQ11" s="17">
        <v>0.16057634076492999</v>
      </c>
      <c r="AR11" s="17">
        <v>0.16654454105049499</v>
      </c>
      <c r="AS11" s="17">
        <v>0.13896639497595401</v>
      </c>
      <c r="AT11" s="17">
        <v>4.2672487216694803E-2</v>
      </c>
      <c r="AU11" s="17"/>
      <c r="AV11" s="17">
        <v>0</v>
      </c>
      <c r="AW11" s="17">
        <v>0.18639085351574899</v>
      </c>
      <c r="AX11" s="17">
        <v>0.14562205084367599</v>
      </c>
      <c r="AY11" s="17">
        <v>0.20083802356945399</v>
      </c>
      <c r="AZ11" s="17">
        <v>0.21847819509052099</v>
      </c>
      <c r="BA11" s="17">
        <v>0.17742883188719999</v>
      </c>
      <c r="BB11" s="17">
        <v>0.16326525169862799</v>
      </c>
      <c r="BC11" s="17">
        <v>0.184186635521118</v>
      </c>
      <c r="BD11" s="17">
        <v>0.210251577072155</v>
      </c>
      <c r="BE11" s="17">
        <v>9.92037114442893E-2</v>
      </c>
      <c r="BF11" s="17">
        <v>0.147180579376086</v>
      </c>
      <c r="BG11" s="17">
        <v>0.136503307154897</v>
      </c>
      <c r="BH11" s="17">
        <v>9.6153789461796396E-2</v>
      </c>
      <c r="BI11" s="17">
        <v>0.15153947349298699</v>
      </c>
      <c r="BJ11" s="17">
        <v>6.0684688192392103E-2</v>
      </c>
      <c r="BK11" s="17">
        <v>0.16835754140304701</v>
      </c>
      <c r="BL11" s="17"/>
      <c r="BM11" s="17">
        <v>0.19005816944739001</v>
      </c>
      <c r="BN11" s="17">
        <v>0.156355952015717</v>
      </c>
      <c r="BO11" s="17">
        <v>0.15333187322157399</v>
      </c>
      <c r="BP11" s="17">
        <v>0.19521034531834999</v>
      </c>
      <c r="BQ11" s="17">
        <v>0.141311051087113</v>
      </c>
      <c r="BR11" s="17">
        <v>0.103053775761568</v>
      </c>
      <c r="BS11" s="17"/>
      <c r="BT11" s="17">
        <v>0.15673725004802799</v>
      </c>
      <c r="BU11" s="17">
        <v>0.18282185080690999</v>
      </c>
      <c r="BV11" s="17"/>
      <c r="BW11" s="17">
        <v>0.15344729310987601</v>
      </c>
      <c r="BX11" s="17">
        <v>0.17416077965725499</v>
      </c>
      <c r="BY11" s="17"/>
      <c r="BZ11" s="17">
        <v>0.16744852412543301</v>
      </c>
      <c r="CA11" s="17" t="s">
        <v>131</v>
      </c>
      <c r="CB11" s="17" t="s">
        <v>131</v>
      </c>
      <c r="CC11" s="17"/>
      <c r="CD11" s="17">
        <v>0.15568592575315801</v>
      </c>
      <c r="CE11" s="17">
        <v>0.268338797299149</v>
      </c>
      <c r="CF11" s="17">
        <v>0.162592019342681</v>
      </c>
      <c r="CG11" s="17"/>
      <c r="CH11" s="17">
        <v>0.15599791634751101</v>
      </c>
      <c r="CI11" s="17">
        <v>0.25076381994282698</v>
      </c>
      <c r="CJ11" s="17">
        <v>0.17705794723395199</v>
      </c>
      <c r="CK11" s="17"/>
      <c r="CL11" s="17">
        <v>0.155873441125922</v>
      </c>
      <c r="CM11" s="17">
        <v>0.17416202506486</v>
      </c>
      <c r="CN11" s="17"/>
      <c r="CO11" s="17">
        <v>6.6523438007383098E-2</v>
      </c>
      <c r="CP11" s="17">
        <v>0.15057505917104499</v>
      </c>
      <c r="CQ11" s="17">
        <v>0.19079797998523901</v>
      </c>
      <c r="CR11" s="17">
        <v>0.18898361784713</v>
      </c>
    </row>
    <row r="12" spans="2:96" x14ac:dyDescent="0.25">
      <c r="B12" s="18" t="s">
        <v>379</v>
      </c>
      <c r="C12" s="17">
        <v>5.4951466790042501E-2</v>
      </c>
      <c r="D12" s="17">
        <v>5.8287648162839503E-2</v>
      </c>
      <c r="E12" s="17">
        <v>5.2032211144635403E-2</v>
      </c>
      <c r="F12" s="17"/>
      <c r="G12" s="17">
        <v>5.7927640681143998E-2</v>
      </c>
      <c r="H12" s="17">
        <v>6.1746810266529097E-2</v>
      </c>
      <c r="I12" s="17">
        <v>7.0099430959039102E-2</v>
      </c>
      <c r="J12" s="17">
        <v>5.2427975283225098E-2</v>
      </c>
      <c r="K12" s="17">
        <v>6.2780928290572205E-2</v>
      </c>
      <c r="L12" s="17">
        <v>3.4306310887333401E-2</v>
      </c>
      <c r="M12" s="17"/>
      <c r="N12" s="17">
        <v>5.1934206732240397E-2</v>
      </c>
      <c r="O12" s="17">
        <v>6.3260054206880495E-2</v>
      </c>
      <c r="P12" s="17">
        <v>4.50069889642086E-2</v>
      </c>
      <c r="Q12" s="17">
        <v>5.8814816915863002E-2</v>
      </c>
      <c r="R12" s="17"/>
      <c r="S12" s="17">
        <v>5.7409369498897002E-2</v>
      </c>
      <c r="T12" s="17">
        <v>4.4081447168958399E-2</v>
      </c>
      <c r="U12" s="17">
        <v>3.8274113659668103E-2</v>
      </c>
      <c r="V12" s="17">
        <v>3.8117337287659703E-2</v>
      </c>
      <c r="W12" s="17">
        <v>7.0133111684251001E-2</v>
      </c>
      <c r="X12" s="17">
        <v>3.1754265030765803E-2</v>
      </c>
      <c r="Y12" s="17">
        <v>6.7472097503692097E-2</v>
      </c>
      <c r="Z12" s="17">
        <v>0.125229920207863</v>
      </c>
      <c r="AA12" s="17">
        <v>6.8176397302822198E-2</v>
      </c>
      <c r="AB12" s="17">
        <v>4.4695900896664302E-2</v>
      </c>
      <c r="AC12" s="17">
        <v>6.2734654712420804E-2</v>
      </c>
      <c r="AD12" s="17">
        <v>0</v>
      </c>
      <c r="AE12" s="17"/>
      <c r="AF12" s="17">
        <v>4.0721472667770403E-2</v>
      </c>
      <c r="AG12" s="17">
        <v>7.2705439222113893E-2</v>
      </c>
      <c r="AH12" s="17">
        <v>4.7421002640832502E-2</v>
      </c>
      <c r="AI12" s="17">
        <v>8.8196868104755605E-2</v>
      </c>
      <c r="AJ12" s="17">
        <v>5.6197813930399597E-2</v>
      </c>
      <c r="AK12" s="17"/>
      <c r="AL12" s="17">
        <v>2.08800027750525E-2</v>
      </c>
      <c r="AM12" s="17">
        <v>7.2250839799221395E-2</v>
      </c>
      <c r="AN12" s="17">
        <v>4.6542699792835499E-2</v>
      </c>
      <c r="AO12" s="17"/>
      <c r="AP12" s="17">
        <v>6.7248900528170202E-2</v>
      </c>
      <c r="AQ12" s="17">
        <v>6.1581428586171202E-2</v>
      </c>
      <c r="AR12" s="17">
        <v>3.5252291774211401E-2</v>
      </c>
      <c r="AS12" s="17">
        <v>5.97649241776766E-2</v>
      </c>
      <c r="AT12" s="17">
        <v>0</v>
      </c>
      <c r="AU12" s="17"/>
      <c r="AV12" s="17">
        <v>0</v>
      </c>
      <c r="AW12" s="17">
        <v>7.4930423986842895E-2</v>
      </c>
      <c r="AX12" s="17">
        <v>8.0562784197148601E-2</v>
      </c>
      <c r="AY12" s="17">
        <v>6.5884661407141096E-2</v>
      </c>
      <c r="AZ12" s="17">
        <v>5.2587081175220998E-2</v>
      </c>
      <c r="BA12" s="17">
        <v>5.5359446426587001E-2</v>
      </c>
      <c r="BB12" s="17">
        <v>6.2408497123546298E-2</v>
      </c>
      <c r="BC12" s="17">
        <v>2.5148027824273899E-2</v>
      </c>
      <c r="BD12" s="17">
        <v>3.12530625390261E-2</v>
      </c>
      <c r="BE12" s="17">
        <v>2.8112554194197701E-2</v>
      </c>
      <c r="BF12" s="17">
        <v>7.4778530853971695E-2</v>
      </c>
      <c r="BG12" s="17">
        <v>0.100001866723731</v>
      </c>
      <c r="BH12" s="17">
        <v>5.0659836213019199E-2</v>
      </c>
      <c r="BI12" s="17">
        <v>2.2657090784148699E-2</v>
      </c>
      <c r="BJ12" s="17">
        <v>0</v>
      </c>
      <c r="BK12" s="17">
        <v>1.89611108214559E-2</v>
      </c>
      <c r="BL12" s="17"/>
      <c r="BM12" s="17">
        <v>6.91714409915411E-2</v>
      </c>
      <c r="BN12" s="17">
        <v>6.7234144530800594E-2</v>
      </c>
      <c r="BO12" s="17">
        <v>5.4006180399506998E-2</v>
      </c>
      <c r="BP12" s="17">
        <v>4.0754901565620401E-2</v>
      </c>
      <c r="BQ12" s="17">
        <v>3.2913513246647597E-2</v>
      </c>
      <c r="BR12" s="17">
        <v>2.2281651703984901E-2</v>
      </c>
      <c r="BS12" s="17"/>
      <c r="BT12" s="17">
        <v>5.0091984837796401E-2</v>
      </c>
      <c r="BU12" s="17">
        <v>6.4595061098541406E-2</v>
      </c>
      <c r="BV12" s="17"/>
      <c r="BW12" s="17">
        <v>6.1322721280598402E-2</v>
      </c>
      <c r="BX12" s="17">
        <v>5.3289722218991802E-2</v>
      </c>
      <c r="BY12" s="17"/>
      <c r="BZ12" s="17">
        <v>5.4951466790042501E-2</v>
      </c>
      <c r="CA12" s="17" t="s">
        <v>131</v>
      </c>
      <c r="CB12" s="17" t="s">
        <v>131</v>
      </c>
      <c r="CC12" s="17"/>
      <c r="CD12" s="17">
        <v>5.3507880397571497E-2</v>
      </c>
      <c r="CE12" s="17">
        <v>6.5376014746499803E-2</v>
      </c>
      <c r="CF12" s="17">
        <v>3.5340884507320897E-2</v>
      </c>
      <c r="CG12" s="17"/>
      <c r="CH12" s="17">
        <v>5.3119282252007002E-2</v>
      </c>
      <c r="CI12" s="17">
        <v>6.4458318219209207E-2</v>
      </c>
      <c r="CJ12" s="17">
        <v>4.3586077700380699E-2</v>
      </c>
      <c r="CK12" s="17"/>
      <c r="CL12" s="17">
        <v>5.3169317292361802E-2</v>
      </c>
      <c r="CM12" s="17">
        <v>5.5622317048780401E-2</v>
      </c>
      <c r="CN12" s="17"/>
      <c r="CO12" s="17">
        <v>0</v>
      </c>
      <c r="CP12" s="17">
        <v>3.7780867729699602E-2</v>
      </c>
      <c r="CQ12" s="17">
        <v>5.8466093360513602E-2</v>
      </c>
      <c r="CR12" s="17">
        <v>0.10177386546301299</v>
      </c>
    </row>
    <row r="13" spans="2:96" x14ac:dyDescent="0.25">
      <c r="B13" s="18" t="s">
        <v>380</v>
      </c>
      <c r="C13" s="17">
        <v>2.8379662664260601E-2</v>
      </c>
      <c r="D13" s="17">
        <v>3.3017146446791101E-2</v>
      </c>
      <c r="E13" s="17">
        <v>2.4187363724713501E-2</v>
      </c>
      <c r="F13" s="17"/>
      <c r="G13" s="17">
        <v>3.2682549273275602E-2</v>
      </c>
      <c r="H13" s="17">
        <v>4.0379104277320499E-2</v>
      </c>
      <c r="I13" s="17">
        <v>1.30920388404744E-2</v>
      </c>
      <c r="J13" s="17">
        <v>4.39384214599607E-2</v>
      </c>
      <c r="K13" s="17">
        <v>8.5927645733221598E-3</v>
      </c>
      <c r="L13" s="17">
        <v>2.9426862889878599E-2</v>
      </c>
      <c r="M13" s="17"/>
      <c r="N13" s="17">
        <v>2.29890227846377E-2</v>
      </c>
      <c r="O13" s="17">
        <v>2.8042630476614101E-2</v>
      </c>
      <c r="P13" s="17">
        <v>2.8919660833313598E-2</v>
      </c>
      <c r="Q13" s="17">
        <v>3.4508462314774203E-2</v>
      </c>
      <c r="R13" s="17"/>
      <c r="S13" s="17">
        <v>2.58345349825762E-2</v>
      </c>
      <c r="T13" s="17">
        <v>3.2607378895500597E-2</v>
      </c>
      <c r="U13" s="17">
        <v>1.0315335093285499E-2</v>
      </c>
      <c r="V13" s="17">
        <v>3.4858352700073397E-2</v>
      </c>
      <c r="W13" s="17">
        <v>7.7647847206425398E-3</v>
      </c>
      <c r="X13" s="17">
        <v>2.3020167803821798E-2</v>
      </c>
      <c r="Y13" s="17">
        <v>3.3175055614686901E-2</v>
      </c>
      <c r="Z13" s="17">
        <v>5.17238468473811E-2</v>
      </c>
      <c r="AA13" s="17">
        <v>1.6757915810567701E-2</v>
      </c>
      <c r="AB13" s="17">
        <v>5.4967281533273897E-2</v>
      </c>
      <c r="AC13" s="17">
        <v>3.4700284613473402E-2</v>
      </c>
      <c r="AD13" s="17">
        <v>0</v>
      </c>
      <c r="AE13" s="17"/>
      <c r="AF13" s="17">
        <v>2.8264870401323298E-2</v>
      </c>
      <c r="AG13" s="17">
        <v>1.9180615681506499E-2</v>
      </c>
      <c r="AH13" s="17">
        <v>2.80600197835843E-2</v>
      </c>
      <c r="AI13" s="17">
        <v>5.5491293834424901E-2</v>
      </c>
      <c r="AJ13" s="17">
        <v>5.4072458444584699E-2</v>
      </c>
      <c r="AK13" s="17"/>
      <c r="AL13" s="17">
        <v>2.61709153048796E-2</v>
      </c>
      <c r="AM13" s="17">
        <v>2.78455922953691E-2</v>
      </c>
      <c r="AN13" s="17">
        <v>4.7538076810409502E-2</v>
      </c>
      <c r="AO13" s="17"/>
      <c r="AP13" s="17">
        <v>1.6225325422983401E-2</v>
      </c>
      <c r="AQ13" s="17">
        <v>3.1330835399139702E-2</v>
      </c>
      <c r="AR13" s="17">
        <v>3.5346394927583E-2</v>
      </c>
      <c r="AS13" s="17">
        <v>1.09747159418853E-2</v>
      </c>
      <c r="AT13" s="17">
        <v>0</v>
      </c>
      <c r="AU13" s="17"/>
      <c r="AV13" s="17">
        <v>0</v>
      </c>
      <c r="AW13" s="17">
        <v>6.6366986094075098E-2</v>
      </c>
      <c r="AX13" s="17">
        <v>1.9581869288420501E-2</v>
      </c>
      <c r="AY13" s="17">
        <v>3.9242131238388697E-2</v>
      </c>
      <c r="AZ13" s="17">
        <v>4.0060071130134697E-2</v>
      </c>
      <c r="BA13" s="17">
        <v>3.6021376220682397E-2</v>
      </c>
      <c r="BB13" s="17">
        <v>1.9295107578069601E-2</v>
      </c>
      <c r="BC13" s="17">
        <v>1.1718087542355499E-2</v>
      </c>
      <c r="BD13" s="17">
        <v>3.39629701946743E-2</v>
      </c>
      <c r="BE13" s="17">
        <v>3.09065311715358E-2</v>
      </c>
      <c r="BF13" s="17">
        <v>4.0750914454064001E-2</v>
      </c>
      <c r="BG13" s="17">
        <v>0</v>
      </c>
      <c r="BH13" s="17">
        <v>1.9035808424326402E-2</v>
      </c>
      <c r="BI13" s="17">
        <v>8.7550989765625004E-2</v>
      </c>
      <c r="BJ13" s="17">
        <v>0</v>
      </c>
      <c r="BK13" s="17">
        <v>0</v>
      </c>
      <c r="BL13" s="17"/>
      <c r="BM13" s="17">
        <v>1.8474928849754602E-2</v>
      </c>
      <c r="BN13" s="17">
        <v>2.9310298776841399E-2</v>
      </c>
      <c r="BO13" s="17">
        <v>4.42448972793206E-2</v>
      </c>
      <c r="BP13" s="17">
        <v>3.72864805915002E-2</v>
      </c>
      <c r="BQ13" s="17">
        <v>0</v>
      </c>
      <c r="BR13" s="17">
        <v>3.7795536342455499E-2</v>
      </c>
      <c r="BS13" s="17"/>
      <c r="BT13" s="17">
        <v>2.8019427496645499E-2</v>
      </c>
      <c r="BU13" s="17">
        <v>2.07186042512566E-2</v>
      </c>
      <c r="BV13" s="17"/>
      <c r="BW13" s="17">
        <v>3.2624378350984702E-2</v>
      </c>
      <c r="BX13" s="17">
        <v>2.56104192350038E-2</v>
      </c>
      <c r="BY13" s="17"/>
      <c r="BZ13" s="17">
        <v>2.8379662664260601E-2</v>
      </c>
      <c r="CA13" s="17" t="s">
        <v>131</v>
      </c>
      <c r="CB13" s="17" t="s">
        <v>131</v>
      </c>
      <c r="CC13" s="17"/>
      <c r="CD13" s="17">
        <v>2.8669485463973399E-2</v>
      </c>
      <c r="CE13" s="17">
        <v>1.9868618968761201E-2</v>
      </c>
      <c r="CF13" s="17">
        <v>4.3994987387623197E-2</v>
      </c>
      <c r="CG13" s="17"/>
      <c r="CH13" s="17">
        <v>2.5914733105472799E-2</v>
      </c>
      <c r="CI13" s="17">
        <v>1.9589719089342299E-2</v>
      </c>
      <c r="CJ13" s="17">
        <v>5.9604595907845399E-2</v>
      </c>
      <c r="CK13" s="17"/>
      <c r="CL13" s="17">
        <v>3.0853567266263801E-2</v>
      </c>
      <c r="CM13" s="17">
        <v>2.2497064537662599E-2</v>
      </c>
      <c r="CN13" s="17"/>
      <c r="CO13" s="17">
        <v>2.9313556692553901E-2</v>
      </c>
      <c r="CP13" s="17">
        <v>1.8720714934664699E-2</v>
      </c>
      <c r="CQ13" s="17">
        <v>3.5315078275560401E-2</v>
      </c>
      <c r="CR13" s="17">
        <v>3.4188818069300103E-2</v>
      </c>
    </row>
    <row r="14" spans="2:96" x14ac:dyDescent="0.25">
      <c r="B14" s="18" t="s">
        <v>175</v>
      </c>
      <c r="C14" s="17">
        <v>1.58339316769949E-2</v>
      </c>
      <c r="D14" s="17">
        <v>1.53056271853059E-2</v>
      </c>
      <c r="E14" s="17">
        <v>1.63648877022513E-2</v>
      </c>
      <c r="F14" s="17"/>
      <c r="G14" s="17">
        <v>0</v>
      </c>
      <c r="H14" s="17">
        <v>4.1620471006106698E-2</v>
      </c>
      <c r="I14" s="17">
        <v>1.8623429562854302E-2</v>
      </c>
      <c r="J14" s="17">
        <v>7.9864614619009899E-3</v>
      </c>
      <c r="K14" s="17">
        <v>1.77679255685801E-2</v>
      </c>
      <c r="L14" s="17">
        <v>8.6118182562575901E-3</v>
      </c>
      <c r="M14" s="17"/>
      <c r="N14" s="17">
        <v>5.3543537301550198E-3</v>
      </c>
      <c r="O14" s="17">
        <v>2.29034595576228E-2</v>
      </c>
      <c r="P14" s="17">
        <v>1.4880161843341099E-2</v>
      </c>
      <c r="Q14" s="17">
        <v>2.0860176447724699E-2</v>
      </c>
      <c r="R14" s="17"/>
      <c r="S14" s="17">
        <v>1.0434054371956601E-2</v>
      </c>
      <c r="T14" s="17">
        <v>6.4259440479161999E-3</v>
      </c>
      <c r="U14" s="17">
        <v>8.6340265243318101E-3</v>
      </c>
      <c r="V14" s="17">
        <v>2.1662975480688001E-2</v>
      </c>
      <c r="W14" s="17">
        <v>1.65559528816412E-2</v>
      </c>
      <c r="X14" s="17">
        <v>2.7574865580182299E-2</v>
      </c>
      <c r="Y14" s="17">
        <v>0</v>
      </c>
      <c r="Z14" s="17">
        <v>0</v>
      </c>
      <c r="AA14" s="17">
        <v>2.07277108275538E-2</v>
      </c>
      <c r="AB14" s="17">
        <v>3.1502536698585798E-2</v>
      </c>
      <c r="AC14" s="17">
        <v>3.24111026198136E-2</v>
      </c>
      <c r="AD14" s="17">
        <v>0</v>
      </c>
      <c r="AE14" s="17"/>
      <c r="AF14" s="17">
        <v>1.52648543495856E-2</v>
      </c>
      <c r="AG14" s="17">
        <v>1.2209409863701601E-2</v>
      </c>
      <c r="AH14" s="17">
        <v>0</v>
      </c>
      <c r="AI14" s="17">
        <v>0</v>
      </c>
      <c r="AJ14" s="17">
        <v>3.6952754397894701E-2</v>
      </c>
      <c r="AK14" s="17"/>
      <c r="AL14" s="17">
        <v>1.8957866844733402E-2</v>
      </c>
      <c r="AM14" s="17">
        <v>1.44858984409854E-2</v>
      </c>
      <c r="AN14" s="17">
        <v>0</v>
      </c>
      <c r="AO14" s="17"/>
      <c r="AP14" s="17">
        <v>1.3965086321917199E-2</v>
      </c>
      <c r="AQ14" s="17">
        <v>2.2599901110251799E-2</v>
      </c>
      <c r="AR14" s="17">
        <v>1.9854950476589899E-2</v>
      </c>
      <c r="AS14" s="17">
        <v>0</v>
      </c>
      <c r="AT14" s="17">
        <v>4.0537959875668897E-2</v>
      </c>
      <c r="AU14" s="17"/>
      <c r="AV14" s="17">
        <v>0.488791505994631</v>
      </c>
      <c r="AW14" s="17">
        <v>4.421894268044E-2</v>
      </c>
      <c r="AX14" s="17">
        <v>1.1064844157805899E-2</v>
      </c>
      <c r="AY14" s="17">
        <v>3.1725665926963298E-2</v>
      </c>
      <c r="AZ14" s="17">
        <v>1.37548859078809E-2</v>
      </c>
      <c r="BA14" s="17">
        <v>1.3653554531057901E-2</v>
      </c>
      <c r="BB14" s="17">
        <v>2.7129601123305699E-2</v>
      </c>
      <c r="BC14" s="17">
        <v>0</v>
      </c>
      <c r="BD14" s="17">
        <v>1.18674100387808E-2</v>
      </c>
      <c r="BE14" s="17">
        <v>0</v>
      </c>
      <c r="BF14" s="17">
        <v>8.6262827398292698E-3</v>
      </c>
      <c r="BG14" s="17">
        <v>1.9494125588876799E-2</v>
      </c>
      <c r="BH14" s="17">
        <v>0</v>
      </c>
      <c r="BI14" s="17">
        <v>0</v>
      </c>
      <c r="BJ14" s="17">
        <v>0</v>
      </c>
      <c r="BK14" s="17">
        <v>0</v>
      </c>
      <c r="BL14" s="17"/>
      <c r="BM14" s="17">
        <v>1.2389700122155E-2</v>
      </c>
      <c r="BN14" s="17">
        <v>1.73889311868398E-2</v>
      </c>
      <c r="BO14" s="17">
        <v>2.39972144465599E-2</v>
      </c>
      <c r="BP14" s="17">
        <v>9.6753310465027102E-3</v>
      </c>
      <c r="BQ14" s="17">
        <v>1.28426061886591E-2</v>
      </c>
      <c r="BR14" s="17">
        <v>3.3638934783928903E-2</v>
      </c>
      <c r="BS14" s="17"/>
      <c r="BT14" s="17">
        <v>9.3501687521352905E-3</v>
      </c>
      <c r="BU14" s="17">
        <v>2.5331753935139801E-2</v>
      </c>
      <c r="BV14" s="17"/>
      <c r="BW14" s="17">
        <v>8.5582200640034103E-3</v>
      </c>
      <c r="BX14" s="17">
        <v>1.46172393504452E-2</v>
      </c>
      <c r="BY14" s="17"/>
      <c r="BZ14" s="17">
        <v>1.58339316769949E-2</v>
      </c>
      <c r="CA14" s="17" t="s">
        <v>131</v>
      </c>
      <c r="CB14" s="17" t="s">
        <v>131</v>
      </c>
      <c r="CC14" s="17"/>
      <c r="CD14" s="17">
        <v>1.25197746837605E-2</v>
      </c>
      <c r="CE14" s="17">
        <v>4.5110549491690702E-2</v>
      </c>
      <c r="CF14" s="17">
        <v>1.3284003385823201E-2</v>
      </c>
      <c r="CG14" s="17"/>
      <c r="CH14" s="17">
        <v>1.26064045034715E-2</v>
      </c>
      <c r="CI14" s="17">
        <v>3.6935914926557498E-2</v>
      </c>
      <c r="CJ14" s="17">
        <v>2.5038520380884201E-2</v>
      </c>
      <c r="CK14" s="17"/>
      <c r="CL14" s="17">
        <v>8.0681806719246092E-3</v>
      </c>
      <c r="CM14" s="17">
        <v>1.7451106825810501E-2</v>
      </c>
      <c r="CN14" s="17"/>
      <c r="CO14" s="17">
        <v>0</v>
      </c>
      <c r="CP14" s="17">
        <v>1.1067862430570599E-2</v>
      </c>
      <c r="CQ14" s="17">
        <v>1.25556999966468E-2</v>
      </c>
      <c r="CR14" s="17">
        <v>3.75813079210148E-2</v>
      </c>
    </row>
    <row r="15" spans="2:96" x14ac:dyDescent="0.25">
      <c r="B15" s="18" t="s">
        <v>381</v>
      </c>
      <c r="C15" s="20">
        <v>0.73338641474326904</v>
      </c>
      <c r="D15" s="20">
        <v>0.70163595715709204</v>
      </c>
      <c r="E15" s="20">
        <v>0.76188652285233205</v>
      </c>
      <c r="F15" s="20"/>
      <c r="G15" s="20">
        <v>0.741801936666032</v>
      </c>
      <c r="H15" s="20">
        <v>0.72628478980705002</v>
      </c>
      <c r="I15" s="20">
        <v>0.67063755982546103</v>
      </c>
      <c r="J15" s="20">
        <v>0.70315377253501099</v>
      </c>
      <c r="K15" s="20">
        <v>0.74882781010712296</v>
      </c>
      <c r="L15" s="20">
        <v>0.79284173575623895</v>
      </c>
      <c r="M15" s="20"/>
      <c r="N15" s="20">
        <v>0.78004564760253203</v>
      </c>
      <c r="O15" s="20">
        <v>0.71851177560561397</v>
      </c>
      <c r="P15" s="20">
        <v>0.72269336653222804</v>
      </c>
      <c r="Q15" s="20">
        <v>0.70785279889795705</v>
      </c>
      <c r="R15" s="20"/>
      <c r="S15" s="20">
        <v>0.71750106576717598</v>
      </c>
      <c r="T15" s="20">
        <v>0.74389161763087797</v>
      </c>
      <c r="U15" s="20">
        <v>0.72089672847320296</v>
      </c>
      <c r="V15" s="20">
        <v>0.73493739781460798</v>
      </c>
      <c r="W15" s="20">
        <v>0.70621762621655904</v>
      </c>
      <c r="X15" s="20">
        <v>0.77219994281431603</v>
      </c>
      <c r="Y15" s="20">
        <v>0.80909579913107998</v>
      </c>
      <c r="Z15" s="20">
        <v>0.70594048649030905</v>
      </c>
      <c r="AA15" s="20">
        <v>0.73237583858170996</v>
      </c>
      <c r="AB15" s="20">
        <v>0.74105049893778996</v>
      </c>
      <c r="AC15" s="20">
        <v>0.63216366220298303</v>
      </c>
      <c r="AD15" s="20">
        <v>0.49519025475335898</v>
      </c>
      <c r="AE15" s="20"/>
      <c r="AF15" s="20">
        <v>0.75571375892470605</v>
      </c>
      <c r="AG15" s="20">
        <v>0.74966262471062906</v>
      </c>
      <c r="AH15" s="20">
        <v>0.79559572210682505</v>
      </c>
      <c r="AI15" s="20">
        <v>0.69261819327709695</v>
      </c>
      <c r="AJ15" s="20">
        <v>0.66040440590006799</v>
      </c>
      <c r="AK15" s="20"/>
      <c r="AL15" s="20">
        <v>0.78991772710116703</v>
      </c>
      <c r="AM15" s="20">
        <v>0.74472689811298898</v>
      </c>
      <c r="AN15" s="20">
        <v>0.72720974748704703</v>
      </c>
      <c r="AO15" s="20"/>
      <c r="AP15" s="20">
        <v>0.73020997056495995</v>
      </c>
      <c r="AQ15" s="20">
        <v>0.72391149413950695</v>
      </c>
      <c r="AR15" s="20">
        <v>0.74300182177112095</v>
      </c>
      <c r="AS15" s="20">
        <v>0.790293964904484</v>
      </c>
      <c r="AT15" s="20">
        <v>0.91678955290763597</v>
      </c>
      <c r="AU15" s="20"/>
      <c r="AV15" s="20">
        <v>0.51120849400536905</v>
      </c>
      <c r="AW15" s="20">
        <v>0.62809279372289295</v>
      </c>
      <c r="AX15" s="20">
        <v>0.74316845151294897</v>
      </c>
      <c r="AY15" s="20">
        <v>0.66230951785805303</v>
      </c>
      <c r="AZ15" s="20">
        <v>0.67511976669624196</v>
      </c>
      <c r="BA15" s="20">
        <v>0.71753679093447298</v>
      </c>
      <c r="BB15" s="20">
        <v>0.727901542476451</v>
      </c>
      <c r="BC15" s="20">
        <v>0.77894724911225199</v>
      </c>
      <c r="BD15" s="20">
        <v>0.71266498015536395</v>
      </c>
      <c r="BE15" s="20">
        <v>0.84177720318997695</v>
      </c>
      <c r="BF15" s="20">
        <v>0.72866369257604902</v>
      </c>
      <c r="BG15" s="20">
        <v>0.74400070053249601</v>
      </c>
      <c r="BH15" s="20">
        <v>0.83415056590085801</v>
      </c>
      <c r="BI15" s="20">
        <v>0.73825244595723905</v>
      </c>
      <c r="BJ15" s="20">
        <v>0.93931531180760797</v>
      </c>
      <c r="BK15" s="20">
        <v>0.81268134777549705</v>
      </c>
      <c r="BL15" s="20"/>
      <c r="BM15" s="20">
        <v>0.709905760589159</v>
      </c>
      <c r="BN15" s="20">
        <v>0.72971067348980101</v>
      </c>
      <c r="BO15" s="20">
        <v>0.72441983465303805</v>
      </c>
      <c r="BP15" s="20">
        <v>0.71707294147802603</v>
      </c>
      <c r="BQ15" s="20">
        <v>0.81293282947758005</v>
      </c>
      <c r="BR15" s="20">
        <v>0.80323010140806195</v>
      </c>
      <c r="BS15" s="20"/>
      <c r="BT15" s="20">
        <v>0.75580116886539495</v>
      </c>
      <c r="BU15" s="20">
        <v>0.70653272990815197</v>
      </c>
      <c r="BV15" s="20"/>
      <c r="BW15" s="20">
        <v>0.744047387194538</v>
      </c>
      <c r="BX15" s="20">
        <v>0.73232183953830499</v>
      </c>
      <c r="BY15" s="20"/>
      <c r="BZ15" s="20">
        <v>0.73338641474326904</v>
      </c>
      <c r="CA15" s="20" t="s">
        <v>131</v>
      </c>
      <c r="CB15" s="20" t="s">
        <v>131</v>
      </c>
      <c r="CC15" s="20"/>
      <c r="CD15" s="20">
        <v>0.74961693370153604</v>
      </c>
      <c r="CE15" s="20">
        <v>0.60130601949389895</v>
      </c>
      <c r="CF15" s="20">
        <v>0.74478810537655205</v>
      </c>
      <c r="CG15" s="20"/>
      <c r="CH15" s="20">
        <v>0.75236166379153702</v>
      </c>
      <c r="CI15" s="20">
        <v>0.62825222782206402</v>
      </c>
      <c r="CJ15" s="20">
        <v>0.694712858776937</v>
      </c>
      <c r="CK15" s="20"/>
      <c r="CL15" s="20">
        <v>0.75203549364352795</v>
      </c>
      <c r="CM15" s="20">
        <v>0.73026748652288598</v>
      </c>
      <c r="CN15" s="20"/>
      <c r="CO15" s="20">
        <v>0.90416300530006299</v>
      </c>
      <c r="CP15" s="20">
        <v>0.78185549573402002</v>
      </c>
      <c r="CQ15" s="20">
        <v>0.70286514838204095</v>
      </c>
      <c r="CR15" s="20">
        <v>0.63747239069954198</v>
      </c>
    </row>
    <row r="16" spans="2:96" x14ac:dyDescent="0.25">
      <c r="B16" s="18" t="s">
        <v>382</v>
      </c>
      <c r="C16" s="20">
        <v>8.3331129454303099E-2</v>
      </c>
      <c r="D16" s="20">
        <v>9.1304794609630605E-2</v>
      </c>
      <c r="E16" s="20">
        <v>7.6219574869348994E-2</v>
      </c>
      <c r="F16" s="20"/>
      <c r="G16" s="20">
        <v>9.0610189954419607E-2</v>
      </c>
      <c r="H16" s="20">
        <v>0.10212591454385</v>
      </c>
      <c r="I16" s="20">
        <v>8.3191469799513598E-2</v>
      </c>
      <c r="J16" s="20">
        <v>9.6366396743185798E-2</v>
      </c>
      <c r="K16" s="20">
        <v>7.1373692863894403E-2</v>
      </c>
      <c r="L16" s="20">
        <v>6.3733173777211993E-2</v>
      </c>
      <c r="M16" s="20"/>
      <c r="N16" s="20">
        <v>7.4923229516878201E-2</v>
      </c>
      <c r="O16" s="20">
        <v>9.1302684683494603E-2</v>
      </c>
      <c r="P16" s="20">
        <v>7.3926649797522198E-2</v>
      </c>
      <c r="Q16" s="20">
        <v>9.3323279230637199E-2</v>
      </c>
      <c r="R16" s="20"/>
      <c r="S16" s="20">
        <v>8.3243904481473202E-2</v>
      </c>
      <c r="T16" s="20">
        <v>7.6688826064458995E-2</v>
      </c>
      <c r="U16" s="20">
        <v>4.85894487529537E-2</v>
      </c>
      <c r="V16" s="20">
        <v>7.2975689987733003E-2</v>
      </c>
      <c r="W16" s="20">
        <v>7.7897896404893502E-2</v>
      </c>
      <c r="X16" s="20">
        <v>5.4774432834587598E-2</v>
      </c>
      <c r="Y16" s="20">
        <v>0.100647153118379</v>
      </c>
      <c r="Z16" s="20">
        <v>0.17695376705524399</v>
      </c>
      <c r="AA16" s="20">
        <v>8.4934313113389906E-2</v>
      </c>
      <c r="AB16" s="20">
        <v>9.9663182429938199E-2</v>
      </c>
      <c r="AC16" s="20">
        <v>9.7434939325894199E-2</v>
      </c>
      <c r="AD16" s="20">
        <v>0</v>
      </c>
      <c r="AE16" s="20"/>
      <c r="AF16" s="20">
        <v>6.8986343069093695E-2</v>
      </c>
      <c r="AG16" s="20">
        <v>9.1886054903620396E-2</v>
      </c>
      <c r="AH16" s="20">
        <v>7.5481022424416802E-2</v>
      </c>
      <c r="AI16" s="20">
        <v>0.14368816193918099</v>
      </c>
      <c r="AJ16" s="20">
        <v>0.110270272374984</v>
      </c>
      <c r="AK16" s="20"/>
      <c r="AL16" s="20">
        <v>4.70509180799321E-2</v>
      </c>
      <c r="AM16" s="20">
        <v>0.100096432094591</v>
      </c>
      <c r="AN16" s="20">
        <v>9.4080776603245E-2</v>
      </c>
      <c r="AO16" s="20"/>
      <c r="AP16" s="20">
        <v>8.3474225951153599E-2</v>
      </c>
      <c r="AQ16" s="20">
        <v>9.2912263985310897E-2</v>
      </c>
      <c r="AR16" s="20">
        <v>7.0598686701794394E-2</v>
      </c>
      <c r="AS16" s="20">
        <v>7.0739640119561895E-2</v>
      </c>
      <c r="AT16" s="20">
        <v>0</v>
      </c>
      <c r="AU16" s="20"/>
      <c r="AV16" s="20">
        <v>0</v>
      </c>
      <c r="AW16" s="20">
        <v>0.14129741008091801</v>
      </c>
      <c r="AX16" s="20">
        <v>0.100144653485569</v>
      </c>
      <c r="AY16" s="20">
        <v>0.10512679264553</v>
      </c>
      <c r="AZ16" s="20">
        <v>9.2647152305355696E-2</v>
      </c>
      <c r="BA16" s="20">
        <v>9.1380822647269502E-2</v>
      </c>
      <c r="BB16" s="20">
        <v>8.1703604701616001E-2</v>
      </c>
      <c r="BC16" s="20">
        <v>3.6866115366629398E-2</v>
      </c>
      <c r="BD16" s="20">
        <v>6.5216032733700302E-2</v>
      </c>
      <c r="BE16" s="20">
        <v>5.9019085365733602E-2</v>
      </c>
      <c r="BF16" s="20">
        <v>0.11552944530803599</v>
      </c>
      <c r="BG16" s="20">
        <v>0.100001866723731</v>
      </c>
      <c r="BH16" s="20">
        <v>6.9695644637345594E-2</v>
      </c>
      <c r="BI16" s="20">
        <v>0.110208080549774</v>
      </c>
      <c r="BJ16" s="20">
        <v>0</v>
      </c>
      <c r="BK16" s="20">
        <v>1.89611108214559E-2</v>
      </c>
      <c r="BL16" s="20"/>
      <c r="BM16" s="20">
        <v>8.7646369841295702E-2</v>
      </c>
      <c r="BN16" s="20">
        <v>9.65444433076421E-2</v>
      </c>
      <c r="BO16" s="20">
        <v>9.8251077678827597E-2</v>
      </c>
      <c r="BP16" s="20">
        <v>7.8041382157120601E-2</v>
      </c>
      <c r="BQ16" s="20">
        <v>3.2913513246647597E-2</v>
      </c>
      <c r="BR16" s="20">
        <v>6.0077188046440397E-2</v>
      </c>
      <c r="BS16" s="20"/>
      <c r="BT16" s="20">
        <v>7.8111412334441896E-2</v>
      </c>
      <c r="BU16" s="20">
        <v>8.5313665349798007E-2</v>
      </c>
      <c r="BV16" s="20"/>
      <c r="BW16" s="20">
        <v>9.3947099631583195E-2</v>
      </c>
      <c r="BX16" s="20">
        <v>7.8900141453995598E-2</v>
      </c>
      <c r="BY16" s="20"/>
      <c r="BZ16" s="20">
        <v>8.3331129454303099E-2</v>
      </c>
      <c r="CA16" s="20" t="s">
        <v>131</v>
      </c>
      <c r="CB16" s="20" t="s">
        <v>131</v>
      </c>
      <c r="CC16" s="20"/>
      <c r="CD16" s="20">
        <v>8.2177365861545004E-2</v>
      </c>
      <c r="CE16" s="20">
        <v>8.5244633715261101E-2</v>
      </c>
      <c r="CF16" s="20">
        <v>7.9335871894943996E-2</v>
      </c>
      <c r="CG16" s="20"/>
      <c r="CH16" s="20">
        <v>7.9034015357479795E-2</v>
      </c>
      <c r="CI16" s="20">
        <v>8.4048037308551496E-2</v>
      </c>
      <c r="CJ16" s="20">
        <v>0.10319067360822599</v>
      </c>
      <c r="CK16" s="20"/>
      <c r="CL16" s="20">
        <v>8.4022884558625596E-2</v>
      </c>
      <c r="CM16" s="20">
        <v>7.8119381586443104E-2</v>
      </c>
      <c r="CN16" s="20"/>
      <c r="CO16" s="20">
        <v>2.9313556692553901E-2</v>
      </c>
      <c r="CP16" s="20">
        <v>5.6501582664364301E-2</v>
      </c>
      <c r="CQ16" s="20">
        <v>9.3781171636073996E-2</v>
      </c>
      <c r="CR16" s="20">
        <v>0.135962683532313</v>
      </c>
    </row>
    <row r="17" spans="2:96" x14ac:dyDescent="0.25">
      <c r="B17" s="18" t="s">
        <v>275</v>
      </c>
      <c r="C17" s="21">
        <v>0.65005528528896594</v>
      </c>
      <c r="D17" s="21">
        <v>0.610331162547461</v>
      </c>
      <c r="E17" s="21">
        <v>0.685666947982983</v>
      </c>
      <c r="F17" s="21"/>
      <c r="G17" s="21">
        <v>0.65119174671161295</v>
      </c>
      <c r="H17" s="21">
        <v>0.62415887526320002</v>
      </c>
      <c r="I17" s="21">
        <v>0.58744609002594805</v>
      </c>
      <c r="J17" s="21">
        <v>0.60678737579182596</v>
      </c>
      <c r="K17" s="21">
        <v>0.67745411724322901</v>
      </c>
      <c r="L17" s="21">
        <v>0.72910856197902696</v>
      </c>
      <c r="M17" s="21"/>
      <c r="N17" s="21">
        <v>0.70512241808565401</v>
      </c>
      <c r="O17" s="21">
        <v>0.62720909092211996</v>
      </c>
      <c r="P17" s="21">
        <v>0.64876671673470598</v>
      </c>
      <c r="Q17" s="21">
        <v>0.61452951966731995</v>
      </c>
      <c r="R17" s="21"/>
      <c r="S17" s="21">
        <v>0.63425716128570198</v>
      </c>
      <c r="T17" s="21">
        <v>0.66720279156641904</v>
      </c>
      <c r="U17" s="21">
        <v>0.67230727972024895</v>
      </c>
      <c r="V17" s="21">
        <v>0.66196170782687502</v>
      </c>
      <c r="W17" s="21">
        <v>0.62831972981166595</v>
      </c>
      <c r="X17" s="21">
        <v>0.71742550997972798</v>
      </c>
      <c r="Y17" s="21">
        <v>0.70844864601270097</v>
      </c>
      <c r="Z17" s="21">
        <v>0.52898671943506503</v>
      </c>
      <c r="AA17" s="21">
        <v>0.64744152546832001</v>
      </c>
      <c r="AB17" s="21">
        <v>0.64138731650785097</v>
      </c>
      <c r="AC17" s="21">
        <v>0.53472872287708895</v>
      </c>
      <c r="AD17" s="21">
        <v>0.49519025475335898</v>
      </c>
      <c r="AE17" s="21"/>
      <c r="AF17" s="21">
        <v>0.68672741585561303</v>
      </c>
      <c r="AG17" s="21">
        <v>0.65777656980700905</v>
      </c>
      <c r="AH17" s="21">
        <v>0.72011469968240804</v>
      </c>
      <c r="AI17" s="21">
        <v>0.54893003133791596</v>
      </c>
      <c r="AJ17" s="21">
        <v>0.550134133525084</v>
      </c>
      <c r="AK17" s="21"/>
      <c r="AL17" s="21">
        <v>0.74286680902123503</v>
      </c>
      <c r="AM17" s="21">
        <v>0.64463046601839802</v>
      </c>
      <c r="AN17" s="21">
        <v>0.63312897088380204</v>
      </c>
      <c r="AO17" s="21"/>
      <c r="AP17" s="21">
        <v>0.64673574461380601</v>
      </c>
      <c r="AQ17" s="21">
        <v>0.63099923015419601</v>
      </c>
      <c r="AR17" s="21">
        <v>0.67240313506932603</v>
      </c>
      <c r="AS17" s="21">
        <v>0.71955432478492198</v>
      </c>
      <c r="AT17" s="21">
        <v>0.91678955290763597</v>
      </c>
      <c r="AU17" s="21"/>
      <c r="AV17" s="21">
        <v>0.51120849400536905</v>
      </c>
      <c r="AW17" s="21">
        <v>0.486795383641975</v>
      </c>
      <c r="AX17" s="21">
        <v>0.64302379802737997</v>
      </c>
      <c r="AY17" s="21">
        <v>0.55718272521252399</v>
      </c>
      <c r="AZ17" s="21">
        <v>0.58247261439088605</v>
      </c>
      <c r="BA17" s="21">
        <v>0.62615596828720299</v>
      </c>
      <c r="BB17" s="21">
        <v>0.64619793777483503</v>
      </c>
      <c r="BC17" s="21">
        <v>0.74208113374562301</v>
      </c>
      <c r="BD17" s="21">
        <v>0.64744894742166403</v>
      </c>
      <c r="BE17" s="21">
        <v>0.78275811782424398</v>
      </c>
      <c r="BF17" s="21">
        <v>0.61313424726801302</v>
      </c>
      <c r="BG17" s="21">
        <v>0.64399883380876499</v>
      </c>
      <c r="BH17" s="21">
        <v>0.764454921263513</v>
      </c>
      <c r="BI17" s="21">
        <v>0.628044365407466</v>
      </c>
      <c r="BJ17" s="21">
        <v>0.93931531180760797</v>
      </c>
      <c r="BK17" s="21">
        <v>0.79372023695404104</v>
      </c>
      <c r="BL17" s="21"/>
      <c r="BM17" s="21">
        <v>0.62225939074786296</v>
      </c>
      <c r="BN17" s="21">
        <v>0.63316623018215901</v>
      </c>
      <c r="BO17" s="21">
        <v>0.62616875697421104</v>
      </c>
      <c r="BP17" s="21">
        <v>0.63903155932090605</v>
      </c>
      <c r="BQ17" s="21">
        <v>0.78001931623093301</v>
      </c>
      <c r="BR17" s="21">
        <v>0.74315291336162204</v>
      </c>
      <c r="BS17" s="21"/>
      <c r="BT17" s="21">
        <v>0.67768975653095298</v>
      </c>
      <c r="BU17" s="21">
        <v>0.62121906455835396</v>
      </c>
      <c r="BV17" s="21"/>
      <c r="BW17" s="21">
        <v>0.65010028756295501</v>
      </c>
      <c r="BX17" s="21">
        <v>0.65342169808430905</v>
      </c>
      <c r="BY17" s="21"/>
      <c r="BZ17" s="21">
        <v>0.65005528528896594</v>
      </c>
      <c r="CA17" s="21" t="s">
        <v>131</v>
      </c>
      <c r="CB17" s="21" t="s">
        <v>131</v>
      </c>
      <c r="CC17" s="21"/>
      <c r="CD17" s="21">
        <v>0.66743956783999103</v>
      </c>
      <c r="CE17" s="21">
        <v>0.51606138577863803</v>
      </c>
      <c r="CF17" s="21">
        <v>0.66545223348160798</v>
      </c>
      <c r="CG17" s="21"/>
      <c r="CH17" s="21">
        <v>0.67332764843405801</v>
      </c>
      <c r="CI17" s="21">
        <v>0.54420419051351199</v>
      </c>
      <c r="CJ17" s="21">
        <v>0.59152218516871102</v>
      </c>
      <c r="CK17" s="21"/>
      <c r="CL17" s="21">
        <v>0.66801260908490201</v>
      </c>
      <c r="CM17" s="21">
        <v>0.65214810493644304</v>
      </c>
      <c r="CN17" s="21"/>
      <c r="CO17" s="21">
        <v>0.87484944860750902</v>
      </c>
      <c r="CP17" s="21">
        <v>0.72535391306965602</v>
      </c>
      <c r="CQ17" s="21">
        <v>0.60908397674596604</v>
      </c>
      <c r="CR17" s="21">
        <v>0.50150970716722898</v>
      </c>
    </row>
    <row r="18" spans="2:96" x14ac:dyDescent="0.25">
      <c r="B18" s="16" t="s">
        <v>653</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CR22"/>
  <sheetViews>
    <sheetView showGridLines="0" workbookViewId="0">
      <pane xSplit="2" topLeftCell="C1" activePane="topRight" state="frozen"/>
      <selection pane="topRight" activeCell="B18" sqref="B18"/>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1348</v>
      </c>
      <c r="D7" s="10">
        <v>639</v>
      </c>
      <c r="E7" s="10">
        <v>707</v>
      </c>
      <c r="F7" s="10"/>
      <c r="G7" s="10">
        <v>132</v>
      </c>
      <c r="H7" s="10">
        <v>168</v>
      </c>
      <c r="I7" s="10">
        <v>231</v>
      </c>
      <c r="J7" s="10">
        <v>252</v>
      </c>
      <c r="K7" s="10">
        <v>223</v>
      </c>
      <c r="L7" s="10">
        <v>342</v>
      </c>
      <c r="M7" s="10"/>
      <c r="N7" s="10">
        <v>386</v>
      </c>
      <c r="O7" s="10">
        <v>372</v>
      </c>
      <c r="P7" s="10">
        <v>280</v>
      </c>
      <c r="Q7" s="10">
        <v>307</v>
      </c>
      <c r="R7" s="10"/>
      <c r="S7" s="10">
        <v>161</v>
      </c>
      <c r="T7" s="10">
        <v>184</v>
      </c>
      <c r="U7" s="10">
        <v>104</v>
      </c>
      <c r="V7" s="10">
        <v>124</v>
      </c>
      <c r="W7" s="10">
        <v>108</v>
      </c>
      <c r="X7" s="10">
        <v>127</v>
      </c>
      <c r="Y7" s="10">
        <v>125</v>
      </c>
      <c r="Z7" s="10">
        <v>56</v>
      </c>
      <c r="AA7" s="10">
        <v>168</v>
      </c>
      <c r="AB7" s="10">
        <v>125</v>
      </c>
      <c r="AC7" s="10">
        <v>61</v>
      </c>
      <c r="AD7" s="10">
        <v>5</v>
      </c>
      <c r="AE7" s="10"/>
      <c r="AF7" s="10">
        <v>548</v>
      </c>
      <c r="AG7" s="10">
        <v>384</v>
      </c>
      <c r="AH7" s="10">
        <v>85</v>
      </c>
      <c r="AI7" s="10">
        <v>18</v>
      </c>
      <c r="AJ7" s="10">
        <v>146</v>
      </c>
      <c r="AK7" s="10"/>
      <c r="AL7" s="10">
        <v>321</v>
      </c>
      <c r="AM7" s="10">
        <v>463</v>
      </c>
      <c r="AN7" s="10">
        <v>103</v>
      </c>
      <c r="AO7" s="10"/>
      <c r="AP7" s="10">
        <v>340</v>
      </c>
      <c r="AQ7" s="10">
        <v>316</v>
      </c>
      <c r="AR7" s="10">
        <v>322</v>
      </c>
      <c r="AS7" s="10">
        <v>125</v>
      </c>
      <c r="AT7" s="10">
        <v>22</v>
      </c>
      <c r="AU7" s="10"/>
      <c r="AV7" s="10">
        <v>3</v>
      </c>
      <c r="AW7" s="10">
        <v>48</v>
      </c>
      <c r="AX7" s="10">
        <v>96</v>
      </c>
      <c r="AY7" s="10">
        <v>93</v>
      </c>
      <c r="AZ7" s="10">
        <v>134</v>
      </c>
      <c r="BA7" s="10">
        <v>151</v>
      </c>
      <c r="BB7" s="10">
        <v>140</v>
      </c>
      <c r="BC7" s="10">
        <v>104</v>
      </c>
      <c r="BD7" s="10">
        <v>99</v>
      </c>
      <c r="BE7" s="10">
        <v>72</v>
      </c>
      <c r="BF7" s="10">
        <v>112</v>
      </c>
      <c r="BG7" s="10">
        <v>78</v>
      </c>
      <c r="BH7" s="10">
        <v>53</v>
      </c>
      <c r="BI7" s="10">
        <v>40</v>
      </c>
      <c r="BJ7" s="10">
        <v>29</v>
      </c>
      <c r="BK7" s="10">
        <v>45</v>
      </c>
      <c r="BL7" s="10"/>
      <c r="BM7" s="10">
        <v>248</v>
      </c>
      <c r="BN7" s="10">
        <v>428</v>
      </c>
      <c r="BO7" s="10">
        <v>183</v>
      </c>
      <c r="BP7" s="10">
        <v>296</v>
      </c>
      <c r="BQ7" s="10">
        <v>144</v>
      </c>
      <c r="BR7" s="10">
        <v>49</v>
      </c>
      <c r="BS7" s="10"/>
      <c r="BT7" s="10">
        <v>829</v>
      </c>
      <c r="BU7" s="10">
        <v>507</v>
      </c>
      <c r="BV7" s="10"/>
      <c r="BW7" s="10">
        <v>578</v>
      </c>
      <c r="BX7" s="10">
        <v>654</v>
      </c>
      <c r="BY7" s="10"/>
      <c r="BZ7" s="10">
        <v>1348</v>
      </c>
      <c r="CA7" s="10" t="s">
        <v>130</v>
      </c>
      <c r="CB7" s="10" t="s">
        <v>130</v>
      </c>
      <c r="CC7" s="10"/>
      <c r="CD7" s="10">
        <v>1120</v>
      </c>
      <c r="CE7" s="10">
        <v>128</v>
      </c>
      <c r="CF7" s="10">
        <v>83</v>
      </c>
      <c r="CG7" s="10"/>
      <c r="CH7" s="10">
        <v>1114</v>
      </c>
      <c r="CI7" s="10">
        <v>130</v>
      </c>
      <c r="CJ7" s="10">
        <v>85</v>
      </c>
      <c r="CK7" s="10"/>
      <c r="CL7" s="10">
        <v>715</v>
      </c>
      <c r="CM7" s="10">
        <v>593</v>
      </c>
      <c r="CN7" s="10"/>
      <c r="CO7" s="10">
        <v>79</v>
      </c>
      <c r="CP7" s="10">
        <v>525</v>
      </c>
      <c r="CQ7" s="10">
        <v>503</v>
      </c>
      <c r="CR7" s="10">
        <v>241</v>
      </c>
    </row>
    <row r="8" spans="2:96" ht="30" customHeight="1" x14ac:dyDescent="0.25">
      <c r="B8" s="11" t="s">
        <v>20</v>
      </c>
      <c r="C8" s="11">
        <v>1332</v>
      </c>
      <c r="D8" s="11">
        <v>638</v>
      </c>
      <c r="E8" s="11">
        <v>692</v>
      </c>
      <c r="F8" s="11"/>
      <c r="G8" s="11">
        <v>163</v>
      </c>
      <c r="H8" s="11">
        <v>217</v>
      </c>
      <c r="I8" s="11">
        <v>220</v>
      </c>
      <c r="J8" s="11">
        <v>233</v>
      </c>
      <c r="K8" s="11">
        <v>197</v>
      </c>
      <c r="L8" s="11">
        <v>302</v>
      </c>
      <c r="M8" s="11"/>
      <c r="N8" s="11">
        <v>361</v>
      </c>
      <c r="O8" s="11">
        <v>351</v>
      </c>
      <c r="P8" s="11">
        <v>294</v>
      </c>
      <c r="Q8" s="11">
        <v>323</v>
      </c>
      <c r="R8" s="11"/>
      <c r="S8" s="11">
        <v>168</v>
      </c>
      <c r="T8" s="11">
        <v>175</v>
      </c>
      <c r="U8" s="11">
        <v>99</v>
      </c>
      <c r="V8" s="11">
        <v>119</v>
      </c>
      <c r="W8" s="11">
        <v>103</v>
      </c>
      <c r="X8" s="11">
        <v>126</v>
      </c>
      <c r="Y8" s="11">
        <v>119</v>
      </c>
      <c r="Z8" s="11">
        <v>56</v>
      </c>
      <c r="AA8" s="11">
        <v>166</v>
      </c>
      <c r="AB8" s="11">
        <v>125</v>
      </c>
      <c r="AC8" s="11">
        <v>68</v>
      </c>
      <c r="AD8" s="11">
        <v>7</v>
      </c>
      <c r="AE8" s="11"/>
      <c r="AF8" s="11">
        <v>518</v>
      </c>
      <c r="AG8" s="11">
        <v>392</v>
      </c>
      <c r="AH8" s="11">
        <v>79</v>
      </c>
      <c r="AI8" s="11">
        <v>18</v>
      </c>
      <c r="AJ8" s="11">
        <v>147</v>
      </c>
      <c r="AK8" s="11"/>
      <c r="AL8" s="11">
        <v>307</v>
      </c>
      <c r="AM8" s="11">
        <v>470</v>
      </c>
      <c r="AN8" s="11">
        <v>98</v>
      </c>
      <c r="AO8" s="11"/>
      <c r="AP8" s="11">
        <v>329</v>
      </c>
      <c r="AQ8" s="11">
        <v>319</v>
      </c>
      <c r="AR8" s="11">
        <v>325</v>
      </c>
      <c r="AS8" s="11">
        <v>125</v>
      </c>
      <c r="AT8" s="11">
        <v>21</v>
      </c>
      <c r="AU8" s="11"/>
      <c r="AV8" s="11">
        <v>3</v>
      </c>
      <c r="AW8" s="11">
        <v>50</v>
      </c>
      <c r="AX8" s="11">
        <v>96</v>
      </c>
      <c r="AY8" s="11">
        <v>94</v>
      </c>
      <c r="AZ8" s="11">
        <v>136</v>
      </c>
      <c r="BA8" s="11">
        <v>149</v>
      </c>
      <c r="BB8" s="11">
        <v>140</v>
      </c>
      <c r="BC8" s="11">
        <v>101</v>
      </c>
      <c r="BD8" s="11">
        <v>95</v>
      </c>
      <c r="BE8" s="11">
        <v>71</v>
      </c>
      <c r="BF8" s="11">
        <v>111</v>
      </c>
      <c r="BG8" s="11">
        <v>76</v>
      </c>
      <c r="BH8" s="11">
        <v>52</v>
      </c>
      <c r="BI8" s="11">
        <v>38</v>
      </c>
      <c r="BJ8" s="11">
        <v>30</v>
      </c>
      <c r="BK8" s="11">
        <v>43</v>
      </c>
      <c r="BL8" s="11"/>
      <c r="BM8" s="11">
        <v>264</v>
      </c>
      <c r="BN8" s="11">
        <v>410</v>
      </c>
      <c r="BO8" s="11">
        <v>188</v>
      </c>
      <c r="BP8" s="11">
        <v>286</v>
      </c>
      <c r="BQ8" s="11">
        <v>133</v>
      </c>
      <c r="BR8" s="11">
        <v>50</v>
      </c>
      <c r="BS8" s="11"/>
      <c r="BT8" s="11">
        <v>823</v>
      </c>
      <c r="BU8" s="11">
        <v>495</v>
      </c>
      <c r="BV8" s="11"/>
      <c r="BW8" s="11">
        <v>580</v>
      </c>
      <c r="BX8" s="11">
        <v>634</v>
      </c>
      <c r="BY8" s="11"/>
      <c r="BZ8" s="11">
        <v>1332</v>
      </c>
      <c r="CA8" s="11" t="s">
        <v>130</v>
      </c>
      <c r="CB8" s="11" t="s">
        <v>130</v>
      </c>
      <c r="CC8" s="11"/>
      <c r="CD8" s="11">
        <v>1091</v>
      </c>
      <c r="CE8" s="11">
        <v>140</v>
      </c>
      <c r="CF8" s="11">
        <v>85</v>
      </c>
      <c r="CG8" s="11"/>
      <c r="CH8" s="11">
        <v>1084</v>
      </c>
      <c r="CI8" s="11">
        <v>142</v>
      </c>
      <c r="CJ8" s="11">
        <v>88</v>
      </c>
      <c r="CK8" s="11"/>
      <c r="CL8" s="11">
        <v>693</v>
      </c>
      <c r="CM8" s="11">
        <v>597</v>
      </c>
      <c r="CN8" s="11"/>
      <c r="CO8" s="11">
        <v>81</v>
      </c>
      <c r="CP8" s="11">
        <v>510</v>
      </c>
      <c r="CQ8" s="11">
        <v>494</v>
      </c>
      <c r="CR8" s="11">
        <v>246</v>
      </c>
    </row>
    <row r="9" spans="2:96" x14ac:dyDescent="0.25">
      <c r="B9" s="18" t="s">
        <v>376</v>
      </c>
      <c r="C9" s="17">
        <v>0.33216073549549102</v>
      </c>
      <c r="D9" s="17">
        <v>0.31612522900996398</v>
      </c>
      <c r="E9" s="17">
        <v>0.34786124073546598</v>
      </c>
      <c r="F9" s="17"/>
      <c r="G9" s="17">
        <v>0.26207701497200703</v>
      </c>
      <c r="H9" s="17">
        <v>0.25416194350620902</v>
      </c>
      <c r="I9" s="17">
        <v>0.24733277835111001</v>
      </c>
      <c r="J9" s="17">
        <v>0.28973699196015601</v>
      </c>
      <c r="K9" s="17">
        <v>0.40710656297745001</v>
      </c>
      <c r="L9" s="17">
        <v>0.471610422533777</v>
      </c>
      <c r="M9" s="17"/>
      <c r="N9" s="17">
        <v>0.34995102850867299</v>
      </c>
      <c r="O9" s="17">
        <v>0.295681114563146</v>
      </c>
      <c r="P9" s="17">
        <v>0.327639792279942</v>
      </c>
      <c r="Q9" s="17">
        <v>0.35879661039107202</v>
      </c>
      <c r="R9" s="17"/>
      <c r="S9" s="17">
        <v>0.24130812354897699</v>
      </c>
      <c r="T9" s="17">
        <v>0.33114836969520201</v>
      </c>
      <c r="U9" s="17">
        <v>0.37600059382790102</v>
      </c>
      <c r="V9" s="17">
        <v>0.378706115864271</v>
      </c>
      <c r="W9" s="17">
        <v>0.32825073456433401</v>
      </c>
      <c r="X9" s="17">
        <v>0.27778933626888003</v>
      </c>
      <c r="Y9" s="17">
        <v>0.38423729196948098</v>
      </c>
      <c r="Z9" s="17">
        <v>0.420136855281591</v>
      </c>
      <c r="AA9" s="17">
        <v>0.330905342736594</v>
      </c>
      <c r="AB9" s="17">
        <v>0.32786457534935298</v>
      </c>
      <c r="AC9" s="17">
        <v>0.38174656407768898</v>
      </c>
      <c r="AD9" s="17">
        <v>0.19712882574879201</v>
      </c>
      <c r="AE9" s="17"/>
      <c r="AF9" s="17">
        <v>0.38523992529985701</v>
      </c>
      <c r="AG9" s="17">
        <v>0.33369614660381203</v>
      </c>
      <c r="AH9" s="17">
        <v>0.32697386662181599</v>
      </c>
      <c r="AI9" s="17">
        <v>0.27119290438326199</v>
      </c>
      <c r="AJ9" s="17">
        <v>0.23404827248541199</v>
      </c>
      <c r="AK9" s="17"/>
      <c r="AL9" s="17">
        <v>0.37249539138208099</v>
      </c>
      <c r="AM9" s="17">
        <v>0.32342830721242699</v>
      </c>
      <c r="AN9" s="17">
        <v>0.33097976185990002</v>
      </c>
      <c r="AO9" s="17"/>
      <c r="AP9" s="17">
        <v>0.33051079773370401</v>
      </c>
      <c r="AQ9" s="17">
        <v>0.34613894438346599</v>
      </c>
      <c r="AR9" s="17">
        <v>0.30243884337524002</v>
      </c>
      <c r="AS9" s="17">
        <v>0.33064173559208698</v>
      </c>
      <c r="AT9" s="17">
        <v>0.244619851941005</v>
      </c>
      <c r="AU9" s="17"/>
      <c r="AV9" s="17">
        <v>0.259577751910685</v>
      </c>
      <c r="AW9" s="17">
        <v>0.41418115728634802</v>
      </c>
      <c r="AX9" s="17">
        <v>0.38137528454032898</v>
      </c>
      <c r="AY9" s="17">
        <v>0.32770152859558999</v>
      </c>
      <c r="AZ9" s="17">
        <v>0.38266328474454098</v>
      </c>
      <c r="BA9" s="17">
        <v>0.31134204110588798</v>
      </c>
      <c r="BB9" s="17">
        <v>0.27065074407529</v>
      </c>
      <c r="BC9" s="17">
        <v>0.32663298882311698</v>
      </c>
      <c r="BD9" s="17">
        <v>0.32157313167881602</v>
      </c>
      <c r="BE9" s="17">
        <v>0.38128290155982503</v>
      </c>
      <c r="BF9" s="17">
        <v>0.33003367683450002</v>
      </c>
      <c r="BG9" s="17">
        <v>0.27834575333491701</v>
      </c>
      <c r="BH9" s="17">
        <v>0.33246765633181902</v>
      </c>
      <c r="BI9" s="17">
        <v>0.29366322430110198</v>
      </c>
      <c r="BJ9" s="17">
        <v>0.38886497015671601</v>
      </c>
      <c r="BK9" s="17">
        <v>0.35569342243833801</v>
      </c>
      <c r="BL9" s="17"/>
      <c r="BM9" s="17">
        <v>0.29774046114177799</v>
      </c>
      <c r="BN9" s="17">
        <v>0.30972123483319097</v>
      </c>
      <c r="BO9" s="17">
        <v>0.34908241944334101</v>
      </c>
      <c r="BP9" s="17">
        <v>0.33886957871283502</v>
      </c>
      <c r="BQ9" s="17">
        <v>0.40970647699731</v>
      </c>
      <c r="BR9" s="17">
        <v>0.39001371835445903</v>
      </c>
      <c r="BS9" s="17"/>
      <c r="BT9" s="17">
        <v>0.34633367267559101</v>
      </c>
      <c r="BU9" s="17">
        <v>0.31506693742869102</v>
      </c>
      <c r="BV9" s="17"/>
      <c r="BW9" s="17">
        <v>0.33296752783386702</v>
      </c>
      <c r="BX9" s="17">
        <v>0.33878355776018798</v>
      </c>
      <c r="BY9" s="17"/>
      <c r="BZ9" s="17">
        <v>0.33216073549549102</v>
      </c>
      <c r="CA9" s="17" t="s">
        <v>131</v>
      </c>
      <c r="CB9" s="17" t="s">
        <v>131</v>
      </c>
      <c r="CC9" s="17"/>
      <c r="CD9" s="17">
        <v>0.33920173133753201</v>
      </c>
      <c r="CE9" s="17">
        <v>0.26120597202532903</v>
      </c>
      <c r="CF9" s="17">
        <v>0.35514092883648501</v>
      </c>
      <c r="CG9" s="17"/>
      <c r="CH9" s="17">
        <v>0.34099336036585398</v>
      </c>
      <c r="CI9" s="17">
        <v>0.25371240158439201</v>
      </c>
      <c r="CJ9" s="17">
        <v>0.367432821813647</v>
      </c>
      <c r="CK9" s="17"/>
      <c r="CL9" s="17">
        <v>0.35547549406099899</v>
      </c>
      <c r="CM9" s="17">
        <v>0.31390641019624799</v>
      </c>
      <c r="CN9" s="17"/>
      <c r="CO9" s="17">
        <v>0.57933037974064105</v>
      </c>
      <c r="CP9" s="17">
        <v>0.35491580388156502</v>
      </c>
      <c r="CQ9" s="17">
        <v>0.32345896092126297</v>
      </c>
      <c r="CR9" s="17">
        <v>0.220466157607767</v>
      </c>
    </row>
    <row r="10" spans="2:96" x14ac:dyDescent="0.25">
      <c r="B10" s="18" t="s">
        <v>377</v>
      </c>
      <c r="C10" s="17">
        <v>0.42015483673777598</v>
      </c>
      <c r="D10" s="17">
        <v>0.42250087346781801</v>
      </c>
      <c r="E10" s="17">
        <v>0.41774881360219002</v>
      </c>
      <c r="F10" s="17"/>
      <c r="G10" s="17">
        <v>0.44476542639987898</v>
      </c>
      <c r="H10" s="17">
        <v>0.51120404672513498</v>
      </c>
      <c r="I10" s="17">
        <v>0.45869469721238898</v>
      </c>
      <c r="J10" s="17">
        <v>0.39448819748179598</v>
      </c>
      <c r="K10" s="17">
        <v>0.37666487616399802</v>
      </c>
      <c r="L10" s="17">
        <v>0.36154452597327102</v>
      </c>
      <c r="M10" s="17"/>
      <c r="N10" s="17">
        <v>0.44535305037769102</v>
      </c>
      <c r="O10" s="17">
        <v>0.44809208667049599</v>
      </c>
      <c r="P10" s="17">
        <v>0.41119272578495403</v>
      </c>
      <c r="Q10" s="17">
        <v>0.37060280252670902</v>
      </c>
      <c r="R10" s="17"/>
      <c r="S10" s="17">
        <v>0.51135444006547304</v>
      </c>
      <c r="T10" s="17">
        <v>0.40879341431861099</v>
      </c>
      <c r="U10" s="17">
        <v>0.36967785766974998</v>
      </c>
      <c r="V10" s="17">
        <v>0.42521690305016502</v>
      </c>
      <c r="W10" s="17">
        <v>0.40904657506328801</v>
      </c>
      <c r="X10" s="17">
        <v>0.53112321106583704</v>
      </c>
      <c r="Y10" s="17">
        <v>0.38517459329245102</v>
      </c>
      <c r="Z10" s="17">
        <v>0.29467221025950202</v>
      </c>
      <c r="AA10" s="17">
        <v>0.39891936875079798</v>
      </c>
      <c r="AB10" s="17">
        <v>0.41061232345619603</v>
      </c>
      <c r="AC10" s="17">
        <v>0.31065559935776199</v>
      </c>
      <c r="AD10" s="17">
        <v>0.65136882565937404</v>
      </c>
      <c r="AE10" s="17"/>
      <c r="AF10" s="17">
        <v>0.409540162086587</v>
      </c>
      <c r="AG10" s="17">
        <v>0.40251275773426098</v>
      </c>
      <c r="AH10" s="17">
        <v>0.44413968520285402</v>
      </c>
      <c r="AI10" s="17">
        <v>0.28406651926972698</v>
      </c>
      <c r="AJ10" s="17">
        <v>0.45784724607640997</v>
      </c>
      <c r="AK10" s="17"/>
      <c r="AL10" s="17">
        <v>0.44079845866616302</v>
      </c>
      <c r="AM10" s="17">
        <v>0.43424975190709397</v>
      </c>
      <c r="AN10" s="17">
        <v>0.34552985769967298</v>
      </c>
      <c r="AO10" s="17"/>
      <c r="AP10" s="17">
        <v>0.41519429621397402</v>
      </c>
      <c r="AQ10" s="17">
        <v>0.410385002891545</v>
      </c>
      <c r="AR10" s="17">
        <v>0.45211803222033897</v>
      </c>
      <c r="AS10" s="17">
        <v>0.446099536878585</v>
      </c>
      <c r="AT10" s="17">
        <v>0.57165880953805903</v>
      </c>
      <c r="AU10" s="17"/>
      <c r="AV10" s="17">
        <v>0.251630742094684</v>
      </c>
      <c r="AW10" s="17">
        <v>0.29042657072681599</v>
      </c>
      <c r="AX10" s="17">
        <v>0.30678161044818703</v>
      </c>
      <c r="AY10" s="17">
        <v>0.42936694181296903</v>
      </c>
      <c r="AZ10" s="17">
        <v>0.36924492903191197</v>
      </c>
      <c r="BA10" s="17">
        <v>0.45716935971789502</v>
      </c>
      <c r="BB10" s="17">
        <v>0.45193564275390302</v>
      </c>
      <c r="BC10" s="17">
        <v>0.416457181105996</v>
      </c>
      <c r="BD10" s="17">
        <v>0.46861873612764299</v>
      </c>
      <c r="BE10" s="17">
        <v>0.40109088593095998</v>
      </c>
      <c r="BF10" s="17">
        <v>0.43695308469587801</v>
      </c>
      <c r="BG10" s="17">
        <v>0.50912257258223703</v>
      </c>
      <c r="BH10" s="17">
        <v>0.43644226530935898</v>
      </c>
      <c r="BI10" s="17">
        <v>0.46203235711347801</v>
      </c>
      <c r="BJ10" s="17">
        <v>0.50091335613271204</v>
      </c>
      <c r="BK10" s="17">
        <v>0.44742958810208</v>
      </c>
      <c r="BL10" s="17"/>
      <c r="BM10" s="17">
        <v>0.43634666867245098</v>
      </c>
      <c r="BN10" s="17">
        <v>0.42538501828898401</v>
      </c>
      <c r="BO10" s="17">
        <v>0.41268962043416602</v>
      </c>
      <c r="BP10" s="17">
        <v>0.42960284649145902</v>
      </c>
      <c r="BQ10" s="17">
        <v>0.38767812994463502</v>
      </c>
      <c r="BR10" s="17">
        <v>0.35215705864851499</v>
      </c>
      <c r="BS10" s="17"/>
      <c r="BT10" s="17">
        <v>0.42570309502362702</v>
      </c>
      <c r="BU10" s="17">
        <v>0.411199537668411</v>
      </c>
      <c r="BV10" s="17"/>
      <c r="BW10" s="17">
        <v>0.407016561357395</v>
      </c>
      <c r="BX10" s="17">
        <v>0.42498660010358602</v>
      </c>
      <c r="BY10" s="17"/>
      <c r="BZ10" s="17">
        <v>0.42015483673777598</v>
      </c>
      <c r="CA10" s="17" t="s">
        <v>131</v>
      </c>
      <c r="CB10" s="17" t="s">
        <v>131</v>
      </c>
      <c r="CC10" s="17"/>
      <c r="CD10" s="17">
        <v>0.426029921809015</v>
      </c>
      <c r="CE10" s="17">
        <v>0.40801075794687103</v>
      </c>
      <c r="CF10" s="17">
        <v>0.37502366477941201</v>
      </c>
      <c r="CG10" s="17"/>
      <c r="CH10" s="17">
        <v>0.429455852825122</v>
      </c>
      <c r="CI10" s="17">
        <v>0.41349493429960399</v>
      </c>
      <c r="CJ10" s="17">
        <v>0.33987752751363798</v>
      </c>
      <c r="CK10" s="17"/>
      <c r="CL10" s="17">
        <v>0.39521948028058002</v>
      </c>
      <c r="CM10" s="17">
        <v>0.45557398299072599</v>
      </c>
      <c r="CN10" s="17"/>
      <c r="CO10" s="17">
        <v>0.33358518115897801</v>
      </c>
      <c r="CP10" s="17">
        <v>0.44314412214950699</v>
      </c>
      <c r="CQ10" s="17">
        <v>0.40146432110660102</v>
      </c>
      <c r="CR10" s="17">
        <v>0.43867501377095902</v>
      </c>
    </row>
    <row r="11" spans="2:96" ht="30" x14ac:dyDescent="0.25">
      <c r="B11" s="18" t="s">
        <v>378</v>
      </c>
      <c r="C11" s="17">
        <v>0.16530166477387501</v>
      </c>
      <c r="D11" s="17">
        <v>0.18252303302335601</v>
      </c>
      <c r="E11" s="17">
        <v>0.14852325595958299</v>
      </c>
      <c r="F11" s="17"/>
      <c r="G11" s="17">
        <v>0.22693269444567901</v>
      </c>
      <c r="H11" s="17">
        <v>0.123729732164632</v>
      </c>
      <c r="I11" s="17">
        <v>0.202382515481659</v>
      </c>
      <c r="J11" s="17">
        <v>0.21253718345657699</v>
      </c>
      <c r="K11" s="17">
        <v>0.14086792534574</v>
      </c>
      <c r="L11" s="17">
        <v>0.114448672648675</v>
      </c>
      <c r="M11" s="17"/>
      <c r="N11" s="17">
        <v>0.128069880847137</v>
      </c>
      <c r="O11" s="17">
        <v>0.15612990093996301</v>
      </c>
      <c r="P11" s="17">
        <v>0.18155825518066099</v>
      </c>
      <c r="Q11" s="17">
        <v>0.19778534415545301</v>
      </c>
      <c r="R11" s="17"/>
      <c r="S11" s="17">
        <v>0.213298641314839</v>
      </c>
      <c r="T11" s="17">
        <v>0.154938096389413</v>
      </c>
      <c r="U11" s="17">
        <v>0.18910003809759299</v>
      </c>
      <c r="V11" s="17">
        <v>0.13380363147524399</v>
      </c>
      <c r="W11" s="17">
        <v>0.21801248872873699</v>
      </c>
      <c r="X11" s="17">
        <v>0.10530921014323601</v>
      </c>
      <c r="Y11" s="17">
        <v>0.111011714710354</v>
      </c>
      <c r="Z11" s="17">
        <v>0.136500523782313</v>
      </c>
      <c r="AA11" s="17">
        <v>0.17085515663624101</v>
      </c>
      <c r="AB11" s="17">
        <v>0.15144379826608101</v>
      </c>
      <c r="AC11" s="17">
        <v>0.25739448833289402</v>
      </c>
      <c r="AD11" s="17">
        <v>0.15150234859183401</v>
      </c>
      <c r="AE11" s="17"/>
      <c r="AF11" s="17">
        <v>0.13571055525910899</v>
      </c>
      <c r="AG11" s="17">
        <v>0.189720925291472</v>
      </c>
      <c r="AH11" s="17">
        <v>0.146920197491549</v>
      </c>
      <c r="AI11" s="17">
        <v>0.233209508968655</v>
      </c>
      <c r="AJ11" s="17">
        <v>0.200805645035778</v>
      </c>
      <c r="AK11" s="17"/>
      <c r="AL11" s="17">
        <v>0.122454582651104</v>
      </c>
      <c r="AM11" s="17">
        <v>0.17318271424668299</v>
      </c>
      <c r="AN11" s="17">
        <v>0.20195869772762001</v>
      </c>
      <c r="AO11" s="17"/>
      <c r="AP11" s="17">
        <v>0.18697952857154401</v>
      </c>
      <c r="AQ11" s="17">
        <v>0.14097977709203699</v>
      </c>
      <c r="AR11" s="17">
        <v>0.17990879466582399</v>
      </c>
      <c r="AS11" s="17">
        <v>0.13811760224483799</v>
      </c>
      <c r="AT11" s="17">
        <v>0.12590769112411901</v>
      </c>
      <c r="AU11" s="17"/>
      <c r="AV11" s="17">
        <v>0.488791505994631</v>
      </c>
      <c r="AW11" s="17">
        <v>0.21158187557281899</v>
      </c>
      <c r="AX11" s="17">
        <v>0.25814890897779202</v>
      </c>
      <c r="AY11" s="17">
        <v>0.11449101327067999</v>
      </c>
      <c r="AZ11" s="17">
        <v>0.16618348909820399</v>
      </c>
      <c r="BA11" s="17">
        <v>0.12665697742538801</v>
      </c>
      <c r="BB11" s="17">
        <v>0.18700206455566701</v>
      </c>
      <c r="BC11" s="17">
        <v>0.17843577656609899</v>
      </c>
      <c r="BD11" s="17">
        <v>0.17584516199886699</v>
      </c>
      <c r="BE11" s="17">
        <v>0.14190661939483501</v>
      </c>
      <c r="BF11" s="17">
        <v>0.15222743702031999</v>
      </c>
      <c r="BG11" s="17">
        <v>0.12737334887819601</v>
      </c>
      <c r="BH11" s="17">
        <v>0.12354256902590301</v>
      </c>
      <c r="BI11" s="17">
        <v>0.12836275367408001</v>
      </c>
      <c r="BJ11" s="17">
        <v>6.9748347538807196E-2</v>
      </c>
      <c r="BK11" s="17">
        <v>0.14217835999501899</v>
      </c>
      <c r="BL11" s="17"/>
      <c r="BM11" s="17">
        <v>0.17506486366409399</v>
      </c>
      <c r="BN11" s="17">
        <v>0.16066996594594701</v>
      </c>
      <c r="BO11" s="17">
        <v>0.16391550789942599</v>
      </c>
      <c r="BP11" s="17">
        <v>0.15611753296432901</v>
      </c>
      <c r="BQ11" s="17">
        <v>0.16818913171019501</v>
      </c>
      <c r="BR11" s="17">
        <v>0.20172450164759401</v>
      </c>
      <c r="BS11" s="17"/>
      <c r="BT11" s="17">
        <v>0.15691731367350101</v>
      </c>
      <c r="BU11" s="17">
        <v>0.17392927132609001</v>
      </c>
      <c r="BV11" s="17"/>
      <c r="BW11" s="17">
        <v>0.16180773346192101</v>
      </c>
      <c r="BX11" s="17">
        <v>0.16259722913652599</v>
      </c>
      <c r="BY11" s="17"/>
      <c r="BZ11" s="17">
        <v>0.16530166477387501</v>
      </c>
      <c r="CA11" s="17" t="s">
        <v>131</v>
      </c>
      <c r="CB11" s="17" t="s">
        <v>131</v>
      </c>
      <c r="CC11" s="17"/>
      <c r="CD11" s="17">
        <v>0.155866779010124</v>
      </c>
      <c r="CE11" s="17">
        <v>0.23703850170749599</v>
      </c>
      <c r="CF11" s="17">
        <v>0.16523798369287801</v>
      </c>
      <c r="CG11" s="17"/>
      <c r="CH11" s="17">
        <v>0.15352638143772199</v>
      </c>
      <c r="CI11" s="17">
        <v>0.23266297653561399</v>
      </c>
      <c r="CJ11" s="17">
        <v>0.16156579062530699</v>
      </c>
      <c r="CK11" s="17"/>
      <c r="CL11" s="17">
        <v>0.16164771749828599</v>
      </c>
      <c r="CM11" s="17">
        <v>0.15383510249167601</v>
      </c>
      <c r="CN11" s="17"/>
      <c r="CO11" s="17">
        <v>6.8555554277943298E-2</v>
      </c>
      <c r="CP11" s="17">
        <v>0.13000647359529</v>
      </c>
      <c r="CQ11" s="17">
        <v>0.19730362497747</v>
      </c>
      <c r="CR11" s="17">
        <v>0.20632563359532899</v>
      </c>
    </row>
    <row r="12" spans="2:96" x14ac:dyDescent="0.25">
      <c r="B12" s="18" t="s">
        <v>379</v>
      </c>
      <c r="C12" s="17">
        <v>5.50026256227941E-2</v>
      </c>
      <c r="D12" s="17">
        <v>5.2558278987796102E-2</v>
      </c>
      <c r="E12" s="17">
        <v>5.74081389041914E-2</v>
      </c>
      <c r="F12" s="17"/>
      <c r="G12" s="17">
        <v>5.8996195082840798E-2</v>
      </c>
      <c r="H12" s="17">
        <v>6.9905820819066405E-2</v>
      </c>
      <c r="I12" s="17">
        <v>6.0303923113235999E-2</v>
      </c>
      <c r="J12" s="17">
        <v>6.4133434967687503E-2</v>
      </c>
      <c r="K12" s="17">
        <v>6.6752992078250598E-2</v>
      </c>
      <c r="L12" s="17">
        <v>2.36063059817616E-2</v>
      </c>
      <c r="M12" s="17"/>
      <c r="N12" s="17">
        <v>4.9975215137814701E-2</v>
      </c>
      <c r="O12" s="17">
        <v>6.7263443669843798E-2</v>
      </c>
      <c r="P12" s="17">
        <v>6.2371504408601001E-2</v>
      </c>
      <c r="Q12" s="17">
        <v>4.10815241810676E-2</v>
      </c>
      <c r="R12" s="17"/>
      <c r="S12" s="17">
        <v>2.7813071833246199E-2</v>
      </c>
      <c r="T12" s="17">
        <v>7.4639213401207993E-2</v>
      </c>
      <c r="U12" s="17">
        <v>4.6272148787138298E-2</v>
      </c>
      <c r="V12" s="17">
        <v>3.8094977104474702E-2</v>
      </c>
      <c r="W12" s="17">
        <v>3.6402790782244399E-2</v>
      </c>
      <c r="X12" s="17">
        <v>5.1127412192329601E-2</v>
      </c>
      <c r="Y12" s="17">
        <v>7.9269541920262504E-2</v>
      </c>
      <c r="Z12" s="17">
        <v>9.8942057926185198E-2</v>
      </c>
      <c r="AA12" s="17">
        <v>7.0617286172617297E-2</v>
      </c>
      <c r="AB12" s="17">
        <v>5.79149821164575E-2</v>
      </c>
      <c r="AC12" s="17">
        <v>3.23872405060186E-2</v>
      </c>
      <c r="AD12" s="17">
        <v>0</v>
      </c>
      <c r="AE12" s="17"/>
      <c r="AF12" s="17">
        <v>4.31885999387129E-2</v>
      </c>
      <c r="AG12" s="17">
        <v>5.1396907179319898E-2</v>
      </c>
      <c r="AH12" s="17">
        <v>6.7794471316660707E-2</v>
      </c>
      <c r="AI12" s="17">
        <v>0.154396630420154</v>
      </c>
      <c r="AJ12" s="17">
        <v>5.8303632424302497E-2</v>
      </c>
      <c r="AK12" s="17"/>
      <c r="AL12" s="17">
        <v>4.5360241771583799E-2</v>
      </c>
      <c r="AM12" s="17">
        <v>3.8245136247775098E-2</v>
      </c>
      <c r="AN12" s="17">
        <v>0.110157688857849</v>
      </c>
      <c r="AO12" s="17"/>
      <c r="AP12" s="17">
        <v>5.3229345306888103E-2</v>
      </c>
      <c r="AQ12" s="17">
        <v>4.6639098219406497E-2</v>
      </c>
      <c r="AR12" s="17">
        <v>4.12095471049687E-2</v>
      </c>
      <c r="AS12" s="17">
        <v>8.5141125284490402E-2</v>
      </c>
      <c r="AT12" s="17">
        <v>5.7813647396816902E-2</v>
      </c>
      <c r="AU12" s="17"/>
      <c r="AV12" s="17">
        <v>0</v>
      </c>
      <c r="AW12" s="17">
        <v>4.0829135781346101E-2</v>
      </c>
      <c r="AX12" s="17">
        <v>3.2811435109044003E-2</v>
      </c>
      <c r="AY12" s="17">
        <v>9.8221662835365403E-2</v>
      </c>
      <c r="AZ12" s="17">
        <v>5.3871098751770097E-2</v>
      </c>
      <c r="BA12" s="17">
        <v>6.0832047773014701E-2</v>
      </c>
      <c r="BB12" s="17">
        <v>5.5750280686170703E-2</v>
      </c>
      <c r="BC12" s="17">
        <v>5.8272657274517498E-2</v>
      </c>
      <c r="BD12" s="17">
        <v>0</v>
      </c>
      <c r="BE12" s="17">
        <v>6.2910899880890506E-2</v>
      </c>
      <c r="BF12" s="17">
        <v>4.7638414384142902E-2</v>
      </c>
      <c r="BG12" s="17">
        <v>7.3960221661142897E-2</v>
      </c>
      <c r="BH12" s="17">
        <v>9.1051175942656895E-2</v>
      </c>
      <c r="BI12" s="17">
        <v>6.6139388464200796E-2</v>
      </c>
      <c r="BJ12" s="17">
        <v>4.0473326171764502E-2</v>
      </c>
      <c r="BK12" s="17">
        <v>5.4698629464561999E-2</v>
      </c>
      <c r="BL12" s="17"/>
      <c r="BM12" s="17">
        <v>8.2757909344401803E-2</v>
      </c>
      <c r="BN12" s="17">
        <v>6.03974821415732E-2</v>
      </c>
      <c r="BO12" s="17">
        <v>4.4387456026500099E-2</v>
      </c>
      <c r="BP12" s="17">
        <v>4.4582868857849497E-2</v>
      </c>
      <c r="BQ12" s="17">
        <v>3.4426261347859997E-2</v>
      </c>
      <c r="BR12" s="17">
        <v>1.8309185006976599E-2</v>
      </c>
      <c r="BS12" s="17"/>
      <c r="BT12" s="17">
        <v>4.3840235947208997E-2</v>
      </c>
      <c r="BU12" s="17">
        <v>7.1353141935914396E-2</v>
      </c>
      <c r="BV12" s="17"/>
      <c r="BW12" s="17">
        <v>7.6479866110865602E-2</v>
      </c>
      <c r="BX12" s="17">
        <v>4.3949791372045403E-2</v>
      </c>
      <c r="BY12" s="17"/>
      <c r="BZ12" s="17">
        <v>5.50026256227941E-2</v>
      </c>
      <c r="CA12" s="17" t="s">
        <v>131</v>
      </c>
      <c r="CB12" s="17" t="s">
        <v>131</v>
      </c>
      <c r="CC12" s="17"/>
      <c r="CD12" s="17">
        <v>5.5506581303510098E-2</v>
      </c>
      <c r="CE12" s="17">
        <v>4.27405426376525E-2</v>
      </c>
      <c r="CF12" s="17">
        <v>6.9660945951872805E-2</v>
      </c>
      <c r="CG12" s="17"/>
      <c r="CH12" s="17">
        <v>5.2467538644556597E-2</v>
      </c>
      <c r="CI12" s="17">
        <v>5.7382827204328399E-2</v>
      </c>
      <c r="CJ12" s="17">
        <v>8.5133783789699699E-2</v>
      </c>
      <c r="CK12" s="17"/>
      <c r="CL12" s="17">
        <v>5.8136322829207998E-2</v>
      </c>
      <c r="CM12" s="17">
        <v>5.32705267017606E-2</v>
      </c>
      <c r="CN12" s="17"/>
      <c r="CO12" s="17">
        <v>1.8528884822437499E-2</v>
      </c>
      <c r="CP12" s="17">
        <v>5.2425995472521997E-2</v>
      </c>
      <c r="CQ12" s="17">
        <v>4.6262202426350402E-2</v>
      </c>
      <c r="CR12" s="17">
        <v>9.0029893545223894E-2</v>
      </c>
    </row>
    <row r="13" spans="2:96" x14ac:dyDescent="0.25">
      <c r="B13" s="18" t="s">
        <v>380</v>
      </c>
      <c r="C13" s="17">
        <v>1.78340626189516E-2</v>
      </c>
      <c r="D13" s="17">
        <v>2.03829817648217E-2</v>
      </c>
      <c r="E13" s="17">
        <v>1.55360896316434E-2</v>
      </c>
      <c r="F13" s="17"/>
      <c r="G13" s="17">
        <v>7.2286690995938896E-3</v>
      </c>
      <c r="H13" s="17">
        <v>2.4638256329239001E-2</v>
      </c>
      <c r="I13" s="17">
        <v>1.74691183369668E-2</v>
      </c>
      <c r="J13" s="17">
        <v>3.5462250603369397E-2</v>
      </c>
      <c r="K13" s="17">
        <v>4.0447556790649004E-3</v>
      </c>
      <c r="L13" s="17">
        <v>1.43037444459267E-2</v>
      </c>
      <c r="M13" s="17"/>
      <c r="N13" s="17">
        <v>1.8937233363523601E-2</v>
      </c>
      <c r="O13" s="17">
        <v>2.5286088167827799E-2</v>
      </c>
      <c r="P13" s="17">
        <v>9.7789911884415392E-3</v>
      </c>
      <c r="Q13" s="17">
        <v>1.5997158422540101E-2</v>
      </c>
      <c r="R13" s="17"/>
      <c r="S13" s="17">
        <v>6.2257232374649399E-3</v>
      </c>
      <c r="T13" s="17">
        <v>2.0771219206431601E-2</v>
      </c>
      <c r="U13" s="17">
        <v>1.0315335093285499E-2</v>
      </c>
      <c r="V13" s="17">
        <v>1.6677618542024899E-2</v>
      </c>
      <c r="W13" s="17">
        <v>8.2874108613972507E-3</v>
      </c>
      <c r="X13" s="17">
        <v>7.0759647495353501E-3</v>
      </c>
      <c r="Y13" s="17">
        <v>3.3315873189371702E-2</v>
      </c>
      <c r="Z13" s="17">
        <v>4.9748352750408897E-2</v>
      </c>
      <c r="AA13" s="17">
        <v>1.1216633734499E-2</v>
      </c>
      <c r="AB13" s="17">
        <v>3.5840701938519397E-2</v>
      </c>
      <c r="AC13" s="17">
        <v>1.7816107725636399E-2</v>
      </c>
      <c r="AD13" s="17">
        <v>0</v>
      </c>
      <c r="AE13" s="17"/>
      <c r="AF13" s="17">
        <v>1.34983856195286E-2</v>
      </c>
      <c r="AG13" s="17">
        <v>1.5689665213812799E-2</v>
      </c>
      <c r="AH13" s="17">
        <v>1.4171779367120199E-2</v>
      </c>
      <c r="AI13" s="17">
        <v>5.7134436958201897E-2</v>
      </c>
      <c r="AJ13" s="17">
        <v>3.3649055728118001E-2</v>
      </c>
      <c r="AK13" s="17"/>
      <c r="AL13" s="17">
        <v>6.2358358669100796E-3</v>
      </c>
      <c r="AM13" s="17">
        <v>2.47911964275048E-2</v>
      </c>
      <c r="AN13" s="17">
        <v>1.13739938549568E-2</v>
      </c>
      <c r="AO13" s="17"/>
      <c r="AP13" s="17">
        <v>8.6538144757705195E-3</v>
      </c>
      <c r="AQ13" s="17">
        <v>3.4044613431287701E-2</v>
      </c>
      <c r="AR13" s="17">
        <v>1.4729594449869999E-2</v>
      </c>
      <c r="AS13" s="17">
        <v>0</v>
      </c>
      <c r="AT13" s="17">
        <v>0</v>
      </c>
      <c r="AU13" s="17"/>
      <c r="AV13" s="17">
        <v>0</v>
      </c>
      <c r="AW13" s="17">
        <v>1.7209520785805101E-2</v>
      </c>
      <c r="AX13" s="17">
        <v>0</v>
      </c>
      <c r="AY13" s="17">
        <v>1.1153835997421299E-2</v>
      </c>
      <c r="AZ13" s="17">
        <v>2.80371983735721E-2</v>
      </c>
      <c r="BA13" s="17">
        <v>3.6051821364743497E-2</v>
      </c>
      <c r="BB13" s="17">
        <v>1.3563411467026699E-2</v>
      </c>
      <c r="BC13" s="17">
        <v>1.1718087542355499E-2</v>
      </c>
      <c r="BD13" s="17">
        <v>3.39629701946743E-2</v>
      </c>
      <c r="BE13" s="17">
        <v>1.2808693233488599E-2</v>
      </c>
      <c r="BF13" s="17">
        <v>2.45211043253299E-2</v>
      </c>
      <c r="BG13" s="17">
        <v>1.11981035435069E-2</v>
      </c>
      <c r="BH13" s="17">
        <v>1.64963333902617E-2</v>
      </c>
      <c r="BI13" s="17">
        <v>2.72032153350334E-2</v>
      </c>
      <c r="BJ13" s="17">
        <v>0</v>
      </c>
      <c r="BK13" s="17">
        <v>0</v>
      </c>
      <c r="BL13" s="17"/>
      <c r="BM13" s="17">
        <v>4.4572832454436596E-3</v>
      </c>
      <c r="BN13" s="17">
        <v>3.3175091918093903E-2</v>
      </c>
      <c r="BO13" s="17">
        <v>1.50100826233253E-2</v>
      </c>
      <c r="BP13" s="17">
        <v>1.4830051724549599E-2</v>
      </c>
      <c r="BQ13" s="17">
        <v>0</v>
      </c>
      <c r="BR13" s="17">
        <v>3.7795536342455499E-2</v>
      </c>
      <c r="BS13" s="17"/>
      <c r="BT13" s="17">
        <v>2.0044501555590101E-2</v>
      </c>
      <c r="BU13" s="17">
        <v>1.4669233347363E-2</v>
      </c>
      <c r="BV13" s="17"/>
      <c r="BW13" s="17">
        <v>1.36032282206494E-2</v>
      </c>
      <c r="BX13" s="17">
        <v>2.2200208270085599E-2</v>
      </c>
      <c r="BY13" s="17"/>
      <c r="BZ13" s="17">
        <v>1.78340626189516E-2</v>
      </c>
      <c r="CA13" s="17" t="s">
        <v>131</v>
      </c>
      <c r="CB13" s="17" t="s">
        <v>131</v>
      </c>
      <c r="CC13" s="17"/>
      <c r="CD13" s="17">
        <v>1.6547795019467699E-2</v>
      </c>
      <c r="CE13" s="17">
        <v>1.3461914759542001E-2</v>
      </c>
      <c r="CF13" s="17">
        <v>3.4936476739352497E-2</v>
      </c>
      <c r="CG13" s="17"/>
      <c r="CH13" s="17">
        <v>1.6662296480984499E-2</v>
      </c>
      <c r="CI13" s="17">
        <v>1.32729471010909E-2</v>
      </c>
      <c r="CJ13" s="17">
        <v>3.3805539560893098E-2</v>
      </c>
      <c r="CK13" s="17"/>
      <c r="CL13" s="17">
        <v>2.0517151649750699E-2</v>
      </c>
      <c r="CM13" s="17">
        <v>1.59832228704649E-2</v>
      </c>
      <c r="CN13" s="17"/>
      <c r="CO13" s="17">
        <v>0</v>
      </c>
      <c r="CP13" s="17">
        <v>8.4694353848273098E-3</v>
      </c>
      <c r="CQ13" s="17">
        <v>2.7779326672650199E-2</v>
      </c>
      <c r="CR13" s="17">
        <v>2.3195944813071599E-2</v>
      </c>
    </row>
    <row r="14" spans="2:96" x14ac:dyDescent="0.25">
      <c r="B14" s="18" t="s">
        <v>175</v>
      </c>
      <c r="C14" s="17">
        <v>9.5460747511114906E-3</v>
      </c>
      <c r="D14" s="17">
        <v>5.9096037462443799E-3</v>
      </c>
      <c r="E14" s="17">
        <v>1.2922461166926901E-2</v>
      </c>
      <c r="F14" s="17"/>
      <c r="G14" s="17">
        <v>0</v>
      </c>
      <c r="H14" s="17">
        <v>1.6360200455718201E-2</v>
      </c>
      <c r="I14" s="17">
        <v>1.38169675046392E-2</v>
      </c>
      <c r="J14" s="17">
        <v>3.6419415304142998E-3</v>
      </c>
      <c r="K14" s="17">
        <v>4.5628877554966902E-3</v>
      </c>
      <c r="L14" s="17">
        <v>1.44863284165889E-2</v>
      </c>
      <c r="M14" s="17"/>
      <c r="N14" s="17">
        <v>7.71359176516021E-3</v>
      </c>
      <c r="O14" s="17">
        <v>7.54736598872405E-3</v>
      </c>
      <c r="P14" s="17">
        <v>7.4587311574006504E-3</v>
      </c>
      <c r="Q14" s="17">
        <v>1.5736560323157602E-2</v>
      </c>
      <c r="R14" s="17"/>
      <c r="S14" s="17">
        <v>0</v>
      </c>
      <c r="T14" s="17">
        <v>9.7096869891346495E-3</v>
      </c>
      <c r="U14" s="17">
        <v>8.6340265243318101E-3</v>
      </c>
      <c r="V14" s="17">
        <v>7.50075396382057E-3</v>
      </c>
      <c r="W14" s="17">
        <v>0</v>
      </c>
      <c r="X14" s="17">
        <v>2.7574865580182299E-2</v>
      </c>
      <c r="Y14" s="17">
        <v>6.9909849180804697E-3</v>
      </c>
      <c r="Z14" s="17">
        <v>0</v>
      </c>
      <c r="AA14" s="17">
        <v>1.74862119692503E-2</v>
      </c>
      <c r="AB14" s="17">
        <v>1.63236188733938E-2</v>
      </c>
      <c r="AC14" s="17">
        <v>0</v>
      </c>
      <c r="AD14" s="17">
        <v>0</v>
      </c>
      <c r="AE14" s="17"/>
      <c r="AF14" s="17">
        <v>1.2822371796205099E-2</v>
      </c>
      <c r="AG14" s="17">
        <v>6.9835979773217698E-3</v>
      </c>
      <c r="AH14" s="17">
        <v>0</v>
      </c>
      <c r="AI14" s="17">
        <v>0</v>
      </c>
      <c r="AJ14" s="17">
        <v>1.53461482499794E-2</v>
      </c>
      <c r="AK14" s="17"/>
      <c r="AL14" s="17">
        <v>1.2655489662157701E-2</v>
      </c>
      <c r="AM14" s="17">
        <v>6.1028939585164397E-3</v>
      </c>
      <c r="AN14" s="17">
        <v>0</v>
      </c>
      <c r="AO14" s="17"/>
      <c r="AP14" s="17">
        <v>5.4322176981201299E-3</v>
      </c>
      <c r="AQ14" s="17">
        <v>2.1812563982257598E-2</v>
      </c>
      <c r="AR14" s="17">
        <v>9.5951881837579699E-3</v>
      </c>
      <c r="AS14" s="17">
        <v>0</v>
      </c>
      <c r="AT14" s="17">
        <v>0</v>
      </c>
      <c r="AU14" s="17"/>
      <c r="AV14" s="17">
        <v>0</v>
      </c>
      <c r="AW14" s="17">
        <v>2.5771739846866301E-2</v>
      </c>
      <c r="AX14" s="17">
        <v>2.0882760924647699E-2</v>
      </c>
      <c r="AY14" s="17">
        <v>1.9065017487975101E-2</v>
      </c>
      <c r="AZ14" s="17">
        <v>0</v>
      </c>
      <c r="BA14" s="17">
        <v>7.9477526130707007E-3</v>
      </c>
      <c r="BB14" s="17">
        <v>2.1097856461942101E-2</v>
      </c>
      <c r="BC14" s="17">
        <v>8.4833086879152302E-3</v>
      </c>
      <c r="BD14" s="17">
        <v>0</v>
      </c>
      <c r="BE14" s="17">
        <v>0</v>
      </c>
      <c r="BF14" s="17">
        <v>8.6262827398292698E-3</v>
      </c>
      <c r="BG14" s="17">
        <v>0</v>
      </c>
      <c r="BH14" s="17">
        <v>0</v>
      </c>
      <c r="BI14" s="17">
        <v>2.2599061112105499E-2</v>
      </c>
      <c r="BJ14" s="17">
        <v>0</v>
      </c>
      <c r="BK14" s="17">
        <v>0</v>
      </c>
      <c r="BL14" s="17"/>
      <c r="BM14" s="17">
        <v>3.6328139318318798E-3</v>
      </c>
      <c r="BN14" s="17">
        <v>1.0651206872209801E-2</v>
      </c>
      <c r="BO14" s="17">
        <v>1.49149135732421E-2</v>
      </c>
      <c r="BP14" s="17">
        <v>1.5997121248977699E-2</v>
      </c>
      <c r="BQ14" s="17">
        <v>0</v>
      </c>
      <c r="BR14" s="17">
        <v>0</v>
      </c>
      <c r="BS14" s="17"/>
      <c r="BT14" s="17">
        <v>7.1611811244818302E-3</v>
      </c>
      <c r="BU14" s="17">
        <v>1.3781878293530401E-2</v>
      </c>
      <c r="BV14" s="17"/>
      <c r="BW14" s="17">
        <v>8.1250830153022403E-3</v>
      </c>
      <c r="BX14" s="17">
        <v>7.4826133575691999E-3</v>
      </c>
      <c r="BY14" s="17"/>
      <c r="BZ14" s="17">
        <v>9.5460747511114906E-3</v>
      </c>
      <c r="CA14" s="17" t="s">
        <v>131</v>
      </c>
      <c r="CB14" s="17" t="s">
        <v>131</v>
      </c>
      <c r="CC14" s="17"/>
      <c r="CD14" s="17">
        <v>6.8471915203517598E-3</v>
      </c>
      <c r="CE14" s="17">
        <v>3.7542310923109203E-2</v>
      </c>
      <c r="CF14" s="17">
        <v>0</v>
      </c>
      <c r="CG14" s="17"/>
      <c r="CH14" s="17">
        <v>6.8945702457616099E-3</v>
      </c>
      <c r="CI14" s="17">
        <v>2.9473913274971199E-2</v>
      </c>
      <c r="CJ14" s="17">
        <v>1.21845366968155E-2</v>
      </c>
      <c r="CK14" s="17"/>
      <c r="CL14" s="17">
        <v>9.0038336811761998E-3</v>
      </c>
      <c r="CM14" s="17">
        <v>7.4307547491243896E-3</v>
      </c>
      <c r="CN14" s="17"/>
      <c r="CO14" s="17">
        <v>0</v>
      </c>
      <c r="CP14" s="17">
        <v>1.1038169516287799E-2</v>
      </c>
      <c r="CQ14" s="17">
        <v>3.7315638956657501E-3</v>
      </c>
      <c r="CR14" s="17">
        <v>2.13073566676493E-2</v>
      </c>
    </row>
    <row r="15" spans="2:96" x14ac:dyDescent="0.25">
      <c r="B15" s="18" t="s">
        <v>381</v>
      </c>
      <c r="C15" s="20">
        <v>0.75231557223326795</v>
      </c>
      <c r="D15" s="20">
        <v>0.73862610247778104</v>
      </c>
      <c r="E15" s="20">
        <v>0.76561005433765505</v>
      </c>
      <c r="F15" s="20"/>
      <c r="G15" s="20">
        <v>0.70684244137188601</v>
      </c>
      <c r="H15" s="20">
        <v>0.765365990231344</v>
      </c>
      <c r="I15" s="20">
        <v>0.70602747556349899</v>
      </c>
      <c r="J15" s="20">
        <v>0.68422518944195199</v>
      </c>
      <c r="K15" s="20">
        <v>0.78377143914144798</v>
      </c>
      <c r="L15" s="20">
        <v>0.83315494850704797</v>
      </c>
      <c r="M15" s="20"/>
      <c r="N15" s="20">
        <v>0.79530407888636501</v>
      </c>
      <c r="O15" s="20">
        <v>0.74377320123364099</v>
      </c>
      <c r="P15" s="20">
        <v>0.73883251806489603</v>
      </c>
      <c r="Q15" s="20">
        <v>0.72939941291778099</v>
      </c>
      <c r="R15" s="20"/>
      <c r="S15" s="20">
        <v>0.75266256361445005</v>
      </c>
      <c r="T15" s="20">
        <v>0.73994178401381305</v>
      </c>
      <c r="U15" s="20">
        <v>0.745678451497652</v>
      </c>
      <c r="V15" s="20">
        <v>0.80392301891443596</v>
      </c>
      <c r="W15" s="20">
        <v>0.73729730962762097</v>
      </c>
      <c r="X15" s="20">
        <v>0.80891254733471696</v>
      </c>
      <c r="Y15" s="20">
        <v>0.76941188526193205</v>
      </c>
      <c r="Z15" s="20">
        <v>0.71480906554109302</v>
      </c>
      <c r="AA15" s="20">
        <v>0.72982471148739203</v>
      </c>
      <c r="AB15" s="20">
        <v>0.73847689880554801</v>
      </c>
      <c r="AC15" s="20">
        <v>0.69240216343545102</v>
      </c>
      <c r="AD15" s="20">
        <v>0.84849765140816602</v>
      </c>
      <c r="AE15" s="20"/>
      <c r="AF15" s="20">
        <v>0.79478008738644401</v>
      </c>
      <c r="AG15" s="20">
        <v>0.73620890433807396</v>
      </c>
      <c r="AH15" s="20">
        <v>0.77111355182467001</v>
      </c>
      <c r="AI15" s="20">
        <v>0.55525942365298897</v>
      </c>
      <c r="AJ15" s="20">
        <v>0.69189551856182196</v>
      </c>
      <c r="AK15" s="20"/>
      <c r="AL15" s="20">
        <v>0.81329385004824495</v>
      </c>
      <c r="AM15" s="20">
        <v>0.75767805911952002</v>
      </c>
      <c r="AN15" s="20">
        <v>0.676509619559574</v>
      </c>
      <c r="AO15" s="20"/>
      <c r="AP15" s="20">
        <v>0.74570509394767803</v>
      </c>
      <c r="AQ15" s="20">
        <v>0.75652394727501104</v>
      </c>
      <c r="AR15" s="20">
        <v>0.75455687559557905</v>
      </c>
      <c r="AS15" s="20">
        <v>0.77674127247067204</v>
      </c>
      <c r="AT15" s="20">
        <v>0.81627866147906403</v>
      </c>
      <c r="AU15" s="20"/>
      <c r="AV15" s="20">
        <v>0.51120849400536905</v>
      </c>
      <c r="AW15" s="20">
        <v>0.70460772801316396</v>
      </c>
      <c r="AX15" s="20">
        <v>0.68815689498851595</v>
      </c>
      <c r="AY15" s="20">
        <v>0.75706847040855796</v>
      </c>
      <c r="AZ15" s="20">
        <v>0.751908213776454</v>
      </c>
      <c r="BA15" s="20">
        <v>0.768511400823783</v>
      </c>
      <c r="BB15" s="20">
        <v>0.72258638682919296</v>
      </c>
      <c r="BC15" s="20">
        <v>0.74309016992911303</v>
      </c>
      <c r="BD15" s="20">
        <v>0.790191867806459</v>
      </c>
      <c r="BE15" s="20">
        <v>0.78237378749078501</v>
      </c>
      <c r="BF15" s="20">
        <v>0.76698676153037804</v>
      </c>
      <c r="BG15" s="20">
        <v>0.78746832591715399</v>
      </c>
      <c r="BH15" s="20">
        <v>0.768909921641178</v>
      </c>
      <c r="BI15" s="20">
        <v>0.75569558141458004</v>
      </c>
      <c r="BJ15" s="20">
        <v>0.88977832628942799</v>
      </c>
      <c r="BK15" s="20">
        <v>0.80312301054041901</v>
      </c>
      <c r="BL15" s="20"/>
      <c r="BM15" s="20">
        <v>0.73408712981422897</v>
      </c>
      <c r="BN15" s="20">
        <v>0.73510625312217603</v>
      </c>
      <c r="BO15" s="20">
        <v>0.76177203987750697</v>
      </c>
      <c r="BP15" s="20">
        <v>0.76847242520429404</v>
      </c>
      <c r="BQ15" s="20">
        <v>0.79738460694194502</v>
      </c>
      <c r="BR15" s="20">
        <v>0.74217077700297396</v>
      </c>
      <c r="BS15" s="20"/>
      <c r="BT15" s="20">
        <v>0.77203676769921803</v>
      </c>
      <c r="BU15" s="20">
        <v>0.72626647509710296</v>
      </c>
      <c r="BV15" s="20"/>
      <c r="BW15" s="20">
        <v>0.73998408919126202</v>
      </c>
      <c r="BX15" s="20">
        <v>0.763770157863774</v>
      </c>
      <c r="BY15" s="20"/>
      <c r="BZ15" s="20">
        <v>0.75231557223326795</v>
      </c>
      <c r="CA15" s="20" t="s">
        <v>131</v>
      </c>
      <c r="CB15" s="20" t="s">
        <v>131</v>
      </c>
      <c r="CC15" s="20"/>
      <c r="CD15" s="20">
        <v>0.76523165314654695</v>
      </c>
      <c r="CE15" s="20">
        <v>0.66921672997220005</v>
      </c>
      <c r="CF15" s="20">
        <v>0.73016459361589703</v>
      </c>
      <c r="CG15" s="20"/>
      <c r="CH15" s="20">
        <v>0.77044921319097603</v>
      </c>
      <c r="CI15" s="20">
        <v>0.66720733588399594</v>
      </c>
      <c r="CJ15" s="20">
        <v>0.70731034932728498</v>
      </c>
      <c r="CK15" s="20"/>
      <c r="CL15" s="20">
        <v>0.75069497434157895</v>
      </c>
      <c r="CM15" s="20">
        <v>0.76948039318697403</v>
      </c>
      <c r="CN15" s="20"/>
      <c r="CO15" s="20">
        <v>0.91291556089961901</v>
      </c>
      <c r="CP15" s="20">
        <v>0.79805992603107301</v>
      </c>
      <c r="CQ15" s="20">
        <v>0.72492328202786405</v>
      </c>
      <c r="CR15" s="20">
        <v>0.65914117137872597</v>
      </c>
    </row>
    <row r="16" spans="2:96" x14ac:dyDescent="0.25">
      <c r="B16" s="18" t="s">
        <v>382</v>
      </c>
      <c r="C16" s="20">
        <v>7.2836688241745703E-2</v>
      </c>
      <c r="D16" s="20">
        <v>7.2941260752617795E-2</v>
      </c>
      <c r="E16" s="20">
        <v>7.2944228535834807E-2</v>
      </c>
      <c r="F16" s="20"/>
      <c r="G16" s="20">
        <v>6.6224864182434701E-2</v>
      </c>
      <c r="H16" s="20">
        <v>9.45440771483054E-2</v>
      </c>
      <c r="I16" s="20">
        <v>7.7773041450202807E-2</v>
      </c>
      <c r="J16" s="20">
        <v>9.9595685571056899E-2</v>
      </c>
      <c r="K16" s="20">
        <v>7.0797747757315496E-2</v>
      </c>
      <c r="L16" s="20">
        <v>3.7910050427688302E-2</v>
      </c>
      <c r="M16" s="20"/>
      <c r="N16" s="20">
        <v>6.8912448501338194E-2</v>
      </c>
      <c r="O16" s="20">
        <v>9.2549531837671506E-2</v>
      </c>
      <c r="P16" s="20">
        <v>7.2150495597042494E-2</v>
      </c>
      <c r="Q16" s="20">
        <v>5.7078682603607801E-2</v>
      </c>
      <c r="R16" s="20"/>
      <c r="S16" s="20">
        <v>3.4038795070711197E-2</v>
      </c>
      <c r="T16" s="20">
        <v>9.5410432607639595E-2</v>
      </c>
      <c r="U16" s="20">
        <v>5.6587483880423901E-2</v>
      </c>
      <c r="V16" s="20">
        <v>5.4772595646499597E-2</v>
      </c>
      <c r="W16" s="20">
        <v>4.4690201643641701E-2</v>
      </c>
      <c r="X16" s="20">
        <v>5.82033769418649E-2</v>
      </c>
      <c r="Y16" s="20">
        <v>0.112585415109634</v>
      </c>
      <c r="Z16" s="20">
        <v>0.148690410676594</v>
      </c>
      <c r="AA16" s="20">
        <v>8.1833919907116304E-2</v>
      </c>
      <c r="AB16" s="20">
        <v>9.3755684054976807E-2</v>
      </c>
      <c r="AC16" s="20">
        <v>5.0203348231655003E-2</v>
      </c>
      <c r="AD16" s="20">
        <v>0</v>
      </c>
      <c r="AE16" s="20"/>
      <c r="AF16" s="20">
        <v>5.6686985558241497E-2</v>
      </c>
      <c r="AG16" s="20">
        <v>6.7086572393132801E-2</v>
      </c>
      <c r="AH16" s="20">
        <v>8.1966250683780897E-2</v>
      </c>
      <c r="AI16" s="20">
        <v>0.211531067378356</v>
      </c>
      <c r="AJ16" s="20">
        <v>9.1952688152420498E-2</v>
      </c>
      <c r="AK16" s="20"/>
      <c r="AL16" s="20">
        <v>5.1596077638493901E-2</v>
      </c>
      <c r="AM16" s="20">
        <v>6.3036332675279902E-2</v>
      </c>
      <c r="AN16" s="20">
        <v>0.121531682712806</v>
      </c>
      <c r="AO16" s="20"/>
      <c r="AP16" s="20">
        <v>6.1883159782658598E-2</v>
      </c>
      <c r="AQ16" s="20">
        <v>8.0683711650694198E-2</v>
      </c>
      <c r="AR16" s="20">
        <v>5.5939141554838701E-2</v>
      </c>
      <c r="AS16" s="20">
        <v>8.5141125284490402E-2</v>
      </c>
      <c r="AT16" s="20">
        <v>5.7813647396816902E-2</v>
      </c>
      <c r="AU16" s="20"/>
      <c r="AV16" s="20">
        <v>0</v>
      </c>
      <c r="AW16" s="20">
        <v>5.8038656567151202E-2</v>
      </c>
      <c r="AX16" s="20">
        <v>3.2811435109044003E-2</v>
      </c>
      <c r="AY16" s="20">
        <v>0.10937549883278699</v>
      </c>
      <c r="AZ16" s="20">
        <v>8.19082971253422E-2</v>
      </c>
      <c r="BA16" s="20">
        <v>9.6883869137758094E-2</v>
      </c>
      <c r="BB16" s="20">
        <v>6.9313692153197395E-2</v>
      </c>
      <c r="BC16" s="20">
        <v>6.9990744816872993E-2</v>
      </c>
      <c r="BD16" s="20">
        <v>3.39629701946743E-2</v>
      </c>
      <c r="BE16" s="20">
        <v>7.5719593114379202E-2</v>
      </c>
      <c r="BF16" s="20">
        <v>7.2159518709472903E-2</v>
      </c>
      <c r="BG16" s="20">
        <v>8.5158325204649804E-2</v>
      </c>
      <c r="BH16" s="20">
        <v>0.107547509332919</v>
      </c>
      <c r="BI16" s="20">
        <v>9.3342603799234203E-2</v>
      </c>
      <c r="BJ16" s="20">
        <v>4.0473326171764502E-2</v>
      </c>
      <c r="BK16" s="20">
        <v>5.4698629464561999E-2</v>
      </c>
      <c r="BL16" s="20"/>
      <c r="BM16" s="20">
        <v>8.7215192589845503E-2</v>
      </c>
      <c r="BN16" s="20">
        <v>9.3572574059667096E-2</v>
      </c>
      <c r="BO16" s="20">
        <v>5.9397538649825402E-2</v>
      </c>
      <c r="BP16" s="20">
        <v>5.9412920582399102E-2</v>
      </c>
      <c r="BQ16" s="20">
        <v>3.4426261347859997E-2</v>
      </c>
      <c r="BR16" s="20">
        <v>5.6104721349432098E-2</v>
      </c>
      <c r="BS16" s="20"/>
      <c r="BT16" s="20">
        <v>6.3884737502799105E-2</v>
      </c>
      <c r="BU16" s="20">
        <v>8.60223752832774E-2</v>
      </c>
      <c r="BV16" s="20"/>
      <c r="BW16" s="20">
        <v>9.0083094331514998E-2</v>
      </c>
      <c r="BX16" s="20">
        <v>6.6149999642131002E-2</v>
      </c>
      <c r="BY16" s="20"/>
      <c r="BZ16" s="20">
        <v>7.2836688241745703E-2</v>
      </c>
      <c r="CA16" s="20" t="s">
        <v>131</v>
      </c>
      <c r="CB16" s="20" t="s">
        <v>131</v>
      </c>
      <c r="CC16" s="20"/>
      <c r="CD16" s="20">
        <v>7.2054376322977703E-2</v>
      </c>
      <c r="CE16" s="20">
        <v>5.6202457397194497E-2</v>
      </c>
      <c r="CF16" s="20">
        <v>0.104597422691225</v>
      </c>
      <c r="CG16" s="20"/>
      <c r="CH16" s="20">
        <v>6.9129835125541106E-2</v>
      </c>
      <c r="CI16" s="20">
        <v>7.0655774305419305E-2</v>
      </c>
      <c r="CJ16" s="20">
        <v>0.118939323350593</v>
      </c>
      <c r="CK16" s="20"/>
      <c r="CL16" s="20">
        <v>7.8653474478958693E-2</v>
      </c>
      <c r="CM16" s="20">
        <v>6.9253749572225506E-2</v>
      </c>
      <c r="CN16" s="20"/>
      <c r="CO16" s="20">
        <v>1.8528884822437499E-2</v>
      </c>
      <c r="CP16" s="20">
        <v>6.0895430857349303E-2</v>
      </c>
      <c r="CQ16" s="20">
        <v>7.4041529099000594E-2</v>
      </c>
      <c r="CR16" s="20">
        <v>0.113225838358295</v>
      </c>
    </row>
    <row r="17" spans="2:96" x14ac:dyDescent="0.25">
      <c r="B17" s="18" t="s">
        <v>275</v>
      </c>
      <c r="C17" s="21">
        <v>0.67947888399152201</v>
      </c>
      <c r="D17" s="21">
        <v>0.66568484172516396</v>
      </c>
      <c r="E17" s="21">
        <v>0.69266582580182101</v>
      </c>
      <c r="F17" s="21"/>
      <c r="G17" s="21">
        <v>0.640617577189451</v>
      </c>
      <c r="H17" s="21">
        <v>0.67082191308303896</v>
      </c>
      <c r="I17" s="21">
        <v>0.62825443411329596</v>
      </c>
      <c r="J17" s="21">
        <v>0.58462950387089496</v>
      </c>
      <c r="K17" s="21">
        <v>0.71297369138413302</v>
      </c>
      <c r="L17" s="21">
        <v>0.79524489807936005</v>
      </c>
      <c r="M17" s="21"/>
      <c r="N17" s="21">
        <v>0.72639163038502597</v>
      </c>
      <c r="O17" s="21">
        <v>0.65122366939596998</v>
      </c>
      <c r="P17" s="21">
        <v>0.66668202246785302</v>
      </c>
      <c r="Q17" s="21">
        <v>0.67232073031417305</v>
      </c>
      <c r="R17" s="21"/>
      <c r="S17" s="21">
        <v>0.71862376854373899</v>
      </c>
      <c r="T17" s="21">
        <v>0.64453135140617301</v>
      </c>
      <c r="U17" s="21">
        <v>0.68909096761722799</v>
      </c>
      <c r="V17" s="21">
        <v>0.74915042326793602</v>
      </c>
      <c r="W17" s="21">
        <v>0.69260710798397995</v>
      </c>
      <c r="X17" s="21">
        <v>0.75070917039285201</v>
      </c>
      <c r="Y17" s="21">
        <v>0.656826470152298</v>
      </c>
      <c r="Z17" s="21">
        <v>0.56611865486449897</v>
      </c>
      <c r="AA17" s="21">
        <v>0.64799079158027595</v>
      </c>
      <c r="AB17" s="21">
        <v>0.64472121475057198</v>
      </c>
      <c r="AC17" s="21">
        <v>0.64219881520379596</v>
      </c>
      <c r="AD17" s="21">
        <v>0.84849765140816602</v>
      </c>
      <c r="AE17" s="21"/>
      <c r="AF17" s="21">
        <v>0.73809310182820298</v>
      </c>
      <c r="AG17" s="21">
        <v>0.66912233194494097</v>
      </c>
      <c r="AH17" s="21">
        <v>0.68914730114088896</v>
      </c>
      <c r="AI17" s="21">
        <v>0.343728356274633</v>
      </c>
      <c r="AJ17" s="21">
        <v>0.59994283040940199</v>
      </c>
      <c r="AK17" s="21"/>
      <c r="AL17" s="21">
        <v>0.76169777240975101</v>
      </c>
      <c r="AM17" s="21">
        <v>0.69464172644424105</v>
      </c>
      <c r="AN17" s="21">
        <v>0.55497793684676799</v>
      </c>
      <c r="AO17" s="21"/>
      <c r="AP17" s="21">
        <v>0.68382193416501902</v>
      </c>
      <c r="AQ17" s="21">
        <v>0.67584023562431705</v>
      </c>
      <c r="AR17" s="21">
        <v>0.69861773404074001</v>
      </c>
      <c r="AS17" s="21">
        <v>0.69160014718618101</v>
      </c>
      <c r="AT17" s="21">
        <v>0.75846501408224698</v>
      </c>
      <c r="AU17" s="21"/>
      <c r="AV17" s="21">
        <v>0.51120849400536905</v>
      </c>
      <c r="AW17" s="21">
        <v>0.64656907144601194</v>
      </c>
      <c r="AX17" s="21">
        <v>0.65534545987947201</v>
      </c>
      <c r="AY17" s="21">
        <v>0.64769297157577199</v>
      </c>
      <c r="AZ17" s="21">
        <v>0.66999991665111103</v>
      </c>
      <c r="BA17" s="21">
        <v>0.67162753168602496</v>
      </c>
      <c r="BB17" s="21">
        <v>0.65327269467599602</v>
      </c>
      <c r="BC17" s="21">
        <v>0.67309942511223997</v>
      </c>
      <c r="BD17" s="21">
        <v>0.75622889761178402</v>
      </c>
      <c r="BE17" s="21">
        <v>0.70665419437640598</v>
      </c>
      <c r="BF17" s="21">
        <v>0.69482724282090502</v>
      </c>
      <c r="BG17" s="21">
        <v>0.70231000071250405</v>
      </c>
      <c r="BH17" s="21">
        <v>0.66136241230825998</v>
      </c>
      <c r="BI17" s="21">
        <v>0.66235297761534595</v>
      </c>
      <c r="BJ17" s="21">
        <v>0.84930500011766397</v>
      </c>
      <c r="BK17" s="21">
        <v>0.74842438107585696</v>
      </c>
      <c r="BL17" s="21"/>
      <c r="BM17" s="21">
        <v>0.64687193722438296</v>
      </c>
      <c r="BN17" s="21">
        <v>0.64153367906250902</v>
      </c>
      <c r="BO17" s="21">
        <v>0.70237450122768097</v>
      </c>
      <c r="BP17" s="21">
        <v>0.70905950462189504</v>
      </c>
      <c r="BQ17" s="21">
        <v>0.76295834559408504</v>
      </c>
      <c r="BR17" s="21">
        <v>0.68606605565354195</v>
      </c>
      <c r="BS17" s="21"/>
      <c r="BT17" s="21">
        <v>0.70815203019641904</v>
      </c>
      <c r="BU17" s="21">
        <v>0.64024409981382502</v>
      </c>
      <c r="BV17" s="21"/>
      <c r="BW17" s="21">
        <v>0.64990099485974695</v>
      </c>
      <c r="BX17" s="21">
        <v>0.69762015822164303</v>
      </c>
      <c r="BY17" s="21"/>
      <c r="BZ17" s="21">
        <v>0.67947888399152201</v>
      </c>
      <c r="CA17" s="21" t="s">
        <v>131</v>
      </c>
      <c r="CB17" s="21" t="s">
        <v>131</v>
      </c>
      <c r="CC17" s="21"/>
      <c r="CD17" s="21">
        <v>0.693177276823569</v>
      </c>
      <c r="CE17" s="21">
        <v>0.61301427257500596</v>
      </c>
      <c r="CF17" s="21">
        <v>0.62556717092467196</v>
      </c>
      <c r="CG17" s="21"/>
      <c r="CH17" s="21">
        <v>0.70131937806543498</v>
      </c>
      <c r="CI17" s="21">
        <v>0.59655156157857603</v>
      </c>
      <c r="CJ17" s="21">
        <v>0.588371025976692</v>
      </c>
      <c r="CK17" s="21"/>
      <c r="CL17" s="21">
        <v>0.67204149986261996</v>
      </c>
      <c r="CM17" s="21">
        <v>0.70022664361474796</v>
      </c>
      <c r="CN17" s="21"/>
      <c r="CO17" s="21">
        <v>0.89438667607718203</v>
      </c>
      <c r="CP17" s="21">
        <v>0.73716449517372395</v>
      </c>
      <c r="CQ17" s="21">
        <v>0.65088175292886297</v>
      </c>
      <c r="CR17" s="21">
        <v>0.54591533302043105</v>
      </c>
    </row>
    <row r="18" spans="2:96" x14ac:dyDescent="0.25">
      <c r="B18" s="16" t="s">
        <v>653</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CR22"/>
  <sheetViews>
    <sheetView showGridLines="0" workbookViewId="0">
      <pane xSplit="2" topLeftCell="C1" activePane="topRight" state="frozen"/>
      <selection pane="topRight" activeCell="B18" sqref="B18"/>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1348</v>
      </c>
      <c r="D7" s="10">
        <v>639</v>
      </c>
      <c r="E7" s="10">
        <v>707</v>
      </c>
      <c r="F7" s="10"/>
      <c r="G7" s="10">
        <v>132</v>
      </c>
      <c r="H7" s="10">
        <v>168</v>
      </c>
      <c r="I7" s="10">
        <v>231</v>
      </c>
      <c r="J7" s="10">
        <v>252</v>
      </c>
      <c r="K7" s="10">
        <v>223</v>
      </c>
      <c r="L7" s="10">
        <v>342</v>
      </c>
      <c r="M7" s="10"/>
      <c r="N7" s="10">
        <v>386</v>
      </c>
      <c r="O7" s="10">
        <v>372</v>
      </c>
      <c r="P7" s="10">
        <v>280</v>
      </c>
      <c r="Q7" s="10">
        <v>307</v>
      </c>
      <c r="R7" s="10"/>
      <c r="S7" s="10">
        <v>161</v>
      </c>
      <c r="T7" s="10">
        <v>184</v>
      </c>
      <c r="U7" s="10">
        <v>104</v>
      </c>
      <c r="V7" s="10">
        <v>124</v>
      </c>
      <c r="W7" s="10">
        <v>108</v>
      </c>
      <c r="X7" s="10">
        <v>127</v>
      </c>
      <c r="Y7" s="10">
        <v>125</v>
      </c>
      <c r="Z7" s="10">
        <v>56</v>
      </c>
      <c r="AA7" s="10">
        <v>168</v>
      </c>
      <c r="AB7" s="10">
        <v>125</v>
      </c>
      <c r="AC7" s="10">
        <v>61</v>
      </c>
      <c r="AD7" s="10">
        <v>5</v>
      </c>
      <c r="AE7" s="10"/>
      <c r="AF7" s="10">
        <v>548</v>
      </c>
      <c r="AG7" s="10">
        <v>384</v>
      </c>
      <c r="AH7" s="10">
        <v>85</v>
      </c>
      <c r="AI7" s="10">
        <v>18</v>
      </c>
      <c r="AJ7" s="10">
        <v>146</v>
      </c>
      <c r="AK7" s="10"/>
      <c r="AL7" s="10">
        <v>321</v>
      </c>
      <c r="AM7" s="10">
        <v>463</v>
      </c>
      <c r="AN7" s="10">
        <v>103</v>
      </c>
      <c r="AO7" s="10"/>
      <c r="AP7" s="10">
        <v>340</v>
      </c>
      <c r="AQ7" s="10">
        <v>316</v>
      </c>
      <c r="AR7" s="10">
        <v>322</v>
      </c>
      <c r="AS7" s="10">
        <v>125</v>
      </c>
      <c r="AT7" s="10">
        <v>22</v>
      </c>
      <c r="AU7" s="10"/>
      <c r="AV7" s="10">
        <v>3</v>
      </c>
      <c r="AW7" s="10">
        <v>48</v>
      </c>
      <c r="AX7" s="10">
        <v>96</v>
      </c>
      <c r="AY7" s="10">
        <v>93</v>
      </c>
      <c r="AZ7" s="10">
        <v>134</v>
      </c>
      <c r="BA7" s="10">
        <v>151</v>
      </c>
      <c r="BB7" s="10">
        <v>140</v>
      </c>
      <c r="BC7" s="10">
        <v>104</v>
      </c>
      <c r="BD7" s="10">
        <v>99</v>
      </c>
      <c r="BE7" s="10">
        <v>72</v>
      </c>
      <c r="BF7" s="10">
        <v>112</v>
      </c>
      <c r="BG7" s="10">
        <v>78</v>
      </c>
      <c r="BH7" s="10">
        <v>53</v>
      </c>
      <c r="BI7" s="10">
        <v>40</v>
      </c>
      <c r="BJ7" s="10">
        <v>29</v>
      </c>
      <c r="BK7" s="10">
        <v>45</v>
      </c>
      <c r="BL7" s="10"/>
      <c r="BM7" s="10">
        <v>248</v>
      </c>
      <c r="BN7" s="10">
        <v>428</v>
      </c>
      <c r="BO7" s="10">
        <v>183</v>
      </c>
      <c r="BP7" s="10">
        <v>296</v>
      </c>
      <c r="BQ7" s="10">
        <v>144</v>
      </c>
      <c r="BR7" s="10">
        <v>49</v>
      </c>
      <c r="BS7" s="10"/>
      <c r="BT7" s="10">
        <v>829</v>
      </c>
      <c r="BU7" s="10">
        <v>507</v>
      </c>
      <c r="BV7" s="10"/>
      <c r="BW7" s="10">
        <v>578</v>
      </c>
      <c r="BX7" s="10">
        <v>654</v>
      </c>
      <c r="BY7" s="10"/>
      <c r="BZ7" s="10">
        <v>1348</v>
      </c>
      <c r="CA7" s="10" t="s">
        <v>130</v>
      </c>
      <c r="CB7" s="10" t="s">
        <v>130</v>
      </c>
      <c r="CC7" s="10"/>
      <c r="CD7" s="10">
        <v>1120</v>
      </c>
      <c r="CE7" s="10">
        <v>128</v>
      </c>
      <c r="CF7" s="10">
        <v>83</v>
      </c>
      <c r="CG7" s="10"/>
      <c r="CH7" s="10">
        <v>1114</v>
      </c>
      <c r="CI7" s="10">
        <v>130</v>
      </c>
      <c r="CJ7" s="10">
        <v>85</v>
      </c>
      <c r="CK7" s="10"/>
      <c r="CL7" s="10">
        <v>715</v>
      </c>
      <c r="CM7" s="10">
        <v>593</v>
      </c>
      <c r="CN7" s="10"/>
      <c r="CO7" s="10">
        <v>79</v>
      </c>
      <c r="CP7" s="10">
        <v>525</v>
      </c>
      <c r="CQ7" s="10">
        <v>503</v>
      </c>
      <c r="CR7" s="10">
        <v>241</v>
      </c>
    </row>
    <row r="8" spans="2:96" ht="30" customHeight="1" x14ac:dyDescent="0.25">
      <c r="B8" s="11" t="s">
        <v>20</v>
      </c>
      <c r="C8" s="11">
        <v>1332</v>
      </c>
      <c r="D8" s="11">
        <v>638</v>
      </c>
      <c r="E8" s="11">
        <v>692</v>
      </c>
      <c r="F8" s="11"/>
      <c r="G8" s="11">
        <v>163</v>
      </c>
      <c r="H8" s="11">
        <v>217</v>
      </c>
      <c r="I8" s="11">
        <v>220</v>
      </c>
      <c r="J8" s="11">
        <v>233</v>
      </c>
      <c r="K8" s="11">
        <v>197</v>
      </c>
      <c r="L8" s="11">
        <v>302</v>
      </c>
      <c r="M8" s="11"/>
      <c r="N8" s="11">
        <v>361</v>
      </c>
      <c r="O8" s="11">
        <v>351</v>
      </c>
      <c r="P8" s="11">
        <v>294</v>
      </c>
      <c r="Q8" s="11">
        <v>323</v>
      </c>
      <c r="R8" s="11"/>
      <c r="S8" s="11">
        <v>168</v>
      </c>
      <c r="T8" s="11">
        <v>175</v>
      </c>
      <c r="U8" s="11">
        <v>99</v>
      </c>
      <c r="V8" s="11">
        <v>119</v>
      </c>
      <c r="W8" s="11">
        <v>103</v>
      </c>
      <c r="X8" s="11">
        <v>126</v>
      </c>
      <c r="Y8" s="11">
        <v>119</v>
      </c>
      <c r="Z8" s="11">
        <v>56</v>
      </c>
      <c r="AA8" s="11">
        <v>166</v>
      </c>
      <c r="AB8" s="11">
        <v>125</v>
      </c>
      <c r="AC8" s="11">
        <v>68</v>
      </c>
      <c r="AD8" s="11">
        <v>7</v>
      </c>
      <c r="AE8" s="11"/>
      <c r="AF8" s="11">
        <v>518</v>
      </c>
      <c r="AG8" s="11">
        <v>392</v>
      </c>
      <c r="AH8" s="11">
        <v>79</v>
      </c>
      <c r="AI8" s="11">
        <v>18</v>
      </c>
      <c r="AJ8" s="11">
        <v>147</v>
      </c>
      <c r="AK8" s="11"/>
      <c r="AL8" s="11">
        <v>307</v>
      </c>
      <c r="AM8" s="11">
        <v>470</v>
      </c>
      <c r="AN8" s="11">
        <v>98</v>
      </c>
      <c r="AO8" s="11"/>
      <c r="AP8" s="11">
        <v>329</v>
      </c>
      <c r="AQ8" s="11">
        <v>319</v>
      </c>
      <c r="AR8" s="11">
        <v>325</v>
      </c>
      <c r="AS8" s="11">
        <v>125</v>
      </c>
      <c r="AT8" s="11">
        <v>21</v>
      </c>
      <c r="AU8" s="11"/>
      <c r="AV8" s="11">
        <v>3</v>
      </c>
      <c r="AW8" s="11">
        <v>50</v>
      </c>
      <c r="AX8" s="11">
        <v>96</v>
      </c>
      <c r="AY8" s="11">
        <v>94</v>
      </c>
      <c r="AZ8" s="11">
        <v>136</v>
      </c>
      <c r="BA8" s="11">
        <v>149</v>
      </c>
      <c r="BB8" s="11">
        <v>140</v>
      </c>
      <c r="BC8" s="11">
        <v>101</v>
      </c>
      <c r="BD8" s="11">
        <v>95</v>
      </c>
      <c r="BE8" s="11">
        <v>71</v>
      </c>
      <c r="BF8" s="11">
        <v>111</v>
      </c>
      <c r="BG8" s="11">
        <v>76</v>
      </c>
      <c r="BH8" s="11">
        <v>52</v>
      </c>
      <c r="BI8" s="11">
        <v>38</v>
      </c>
      <c r="BJ8" s="11">
        <v>30</v>
      </c>
      <c r="BK8" s="11">
        <v>43</v>
      </c>
      <c r="BL8" s="11"/>
      <c r="BM8" s="11">
        <v>264</v>
      </c>
      <c r="BN8" s="11">
        <v>410</v>
      </c>
      <c r="BO8" s="11">
        <v>188</v>
      </c>
      <c r="BP8" s="11">
        <v>286</v>
      </c>
      <c r="BQ8" s="11">
        <v>133</v>
      </c>
      <c r="BR8" s="11">
        <v>50</v>
      </c>
      <c r="BS8" s="11"/>
      <c r="BT8" s="11">
        <v>823</v>
      </c>
      <c r="BU8" s="11">
        <v>495</v>
      </c>
      <c r="BV8" s="11"/>
      <c r="BW8" s="11">
        <v>580</v>
      </c>
      <c r="BX8" s="11">
        <v>634</v>
      </c>
      <c r="BY8" s="11"/>
      <c r="BZ8" s="11">
        <v>1332</v>
      </c>
      <c r="CA8" s="11" t="s">
        <v>130</v>
      </c>
      <c r="CB8" s="11" t="s">
        <v>130</v>
      </c>
      <c r="CC8" s="11"/>
      <c r="CD8" s="11">
        <v>1091</v>
      </c>
      <c r="CE8" s="11">
        <v>140</v>
      </c>
      <c r="CF8" s="11">
        <v>85</v>
      </c>
      <c r="CG8" s="11"/>
      <c r="CH8" s="11">
        <v>1084</v>
      </c>
      <c r="CI8" s="11">
        <v>142</v>
      </c>
      <c r="CJ8" s="11">
        <v>88</v>
      </c>
      <c r="CK8" s="11"/>
      <c r="CL8" s="11">
        <v>693</v>
      </c>
      <c r="CM8" s="11">
        <v>597</v>
      </c>
      <c r="CN8" s="11"/>
      <c r="CO8" s="11">
        <v>81</v>
      </c>
      <c r="CP8" s="11">
        <v>510</v>
      </c>
      <c r="CQ8" s="11">
        <v>494</v>
      </c>
      <c r="CR8" s="11">
        <v>246</v>
      </c>
    </row>
    <row r="9" spans="2:96" x14ac:dyDescent="0.25">
      <c r="B9" s="18" t="s">
        <v>376</v>
      </c>
      <c r="C9" s="17">
        <v>0.30176936347943201</v>
      </c>
      <c r="D9" s="17">
        <v>0.302187388979413</v>
      </c>
      <c r="E9" s="17">
        <v>0.30222894056725702</v>
      </c>
      <c r="F9" s="17"/>
      <c r="G9" s="17">
        <v>0.26281606837270299</v>
      </c>
      <c r="H9" s="17">
        <v>0.25042777312083803</v>
      </c>
      <c r="I9" s="17">
        <v>0.23472554513604299</v>
      </c>
      <c r="J9" s="17">
        <v>0.29638354672898298</v>
      </c>
      <c r="K9" s="17">
        <v>0.316933963961128</v>
      </c>
      <c r="L9" s="17">
        <v>0.40268076902539102</v>
      </c>
      <c r="M9" s="17"/>
      <c r="N9" s="17">
        <v>0.30785059790424302</v>
      </c>
      <c r="O9" s="17">
        <v>0.27475305196345101</v>
      </c>
      <c r="P9" s="17">
        <v>0.30173387342398</v>
      </c>
      <c r="Q9" s="17">
        <v>0.32401782424210002</v>
      </c>
      <c r="R9" s="17"/>
      <c r="S9" s="17">
        <v>0.22842489741046501</v>
      </c>
      <c r="T9" s="17">
        <v>0.27967738875095</v>
      </c>
      <c r="U9" s="17">
        <v>0.251247621405642</v>
      </c>
      <c r="V9" s="17">
        <v>0.37790124839489703</v>
      </c>
      <c r="W9" s="17">
        <v>0.34401964263470602</v>
      </c>
      <c r="X9" s="17">
        <v>0.24100264155995299</v>
      </c>
      <c r="Y9" s="17">
        <v>0.36627842763051999</v>
      </c>
      <c r="Z9" s="17">
        <v>0.38596686112281697</v>
      </c>
      <c r="AA9" s="17">
        <v>0.33612372921223999</v>
      </c>
      <c r="AB9" s="17">
        <v>0.284531638725734</v>
      </c>
      <c r="AC9" s="17">
        <v>0.30489121429069699</v>
      </c>
      <c r="AD9" s="17">
        <v>0.19712882574879201</v>
      </c>
      <c r="AE9" s="17"/>
      <c r="AF9" s="17">
        <v>0.336855350523248</v>
      </c>
      <c r="AG9" s="17">
        <v>0.30156012936869597</v>
      </c>
      <c r="AH9" s="17">
        <v>0.28301670186073602</v>
      </c>
      <c r="AI9" s="17">
        <v>0.165695675082251</v>
      </c>
      <c r="AJ9" s="17">
        <v>0.23004091762170401</v>
      </c>
      <c r="AK9" s="17"/>
      <c r="AL9" s="17">
        <v>0.31881735287844198</v>
      </c>
      <c r="AM9" s="17">
        <v>0.31556799220311099</v>
      </c>
      <c r="AN9" s="17">
        <v>0.25358864625958899</v>
      </c>
      <c r="AO9" s="17"/>
      <c r="AP9" s="17">
        <v>0.28549235650673899</v>
      </c>
      <c r="AQ9" s="17">
        <v>0.314013702994207</v>
      </c>
      <c r="AR9" s="17">
        <v>0.31285421227215399</v>
      </c>
      <c r="AS9" s="17">
        <v>0.27473293806385102</v>
      </c>
      <c r="AT9" s="17">
        <v>0.24772620551536101</v>
      </c>
      <c r="AU9" s="17"/>
      <c r="AV9" s="17">
        <v>0</v>
      </c>
      <c r="AW9" s="17">
        <v>0.30815950570782302</v>
      </c>
      <c r="AX9" s="17">
        <v>0.35854559549320297</v>
      </c>
      <c r="AY9" s="17">
        <v>0.32670423162905599</v>
      </c>
      <c r="AZ9" s="17">
        <v>0.27002743592328099</v>
      </c>
      <c r="BA9" s="17">
        <v>0.274905556016243</v>
      </c>
      <c r="BB9" s="17">
        <v>0.253828072540498</v>
      </c>
      <c r="BC9" s="17">
        <v>0.35201312428745402</v>
      </c>
      <c r="BD9" s="17">
        <v>0.30042846727719202</v>
      </c>
      <c r="BE9" s="17">
        <v>0.29522101562103398</v>
      </c>
      <c r="BF9" s="17">
        <v>0.32021888488528599</v>
      </c>
      <c r="BG9" s="17">
        <v>0.32327057976505102</v>
      </c>
      <c r="BH9" s="17">
        <v>0.332310927889228</v>
      </c>
      <c r="BI9" s="17">
        <v>0.32136474988394598</v>
      </c>
      <c r="BJ9" s="17">
        <v>0.39185242484844102</v>
      </c>
      <c r="BK9" s="17">
        <v>0.30741530831219699</v>
      </c>
      <c r="BL9" s="17"/>
      <c r="BM9" s="17">
        <v>0.30201076207566402</v>
      </c>
      <c r="BN9" s="17">
        <v>0.28537823801862999</v>
      </c>
      <c r="BO9" s="17">
        <v>0.25243087213653298</v>
      </c>
      <c r="BP9" s="17">
        <v>0.30732647182936101</v>
      </c>
      <c r="BQ9" s="17">
        <v>0.38169531044347399</v>
      </c>
      <c r="BR9" s="17">
        <v>0.37674091831328799</v>
      </c>
      <c r="BS9" s="17"/>
      <c r="BT9" s="17">
        <v>0.31102862269394199</v>
      </c>
      <c r="BU9" s="17">
        <v>0.29498952127443501</v>
      </c>
      <c r="BV9" s="17"/>
      <c r="BW9" s="17">
        <v>0.32301358471260899</v>
      </c>
      <c r="BX9" s="17">
        <v>0.297487907084869</v>
      </c>
      <c r="BY9" s="17"/>
      <c r="BZ9" s="17">
        <v>0.30176936347943201</v>
      </c>
      <c r="CA9" s="17" t="s">
        <v>131</v>
      </c>
      <c r="CB9" s="17" t="s">
        <v>131</v>
      </c>
      <c r="CC9" s="17"/>
      <c r="CD9" s="17">
        <v>0.320469599775633</v>
      </c>
      <c r="CE9" s="17">
        <v>0.20729725646902</v>
      </c>
      <c r="CF9" s="17">
        <v>0.22028767389648801</v>
      </c>
      <c r="CG9" s="17"/>
      <c r="CH9" s="17">
        <v>0.32022577465785201</v>
      </c>
      <c r="CI9" s="17">
        <v>0.217765248261934</v>
      </c>
      <c r="CJ9" s="17">
        <v>0.23272844124125999</v>
      </c>
      <c r="CK9" s="17"/>
      <c r="CL9" s="17">
        <v>0.32744896629373998</v>
      </c>
      <c r="CM9" s="17">
        <v>0.27847907606737698</v>
      </c>
      <c r="CN9" s="17"/>
      <c r="CO9" s="17">
        <v>0.44684395028715201</v>
      </c>
      <c r="CP9" s="17">
        <v>0.32107714599067699</v>
      </c>
      <c r="CQ9" s="17">
        <v>0.29140420251284399</v>
      </c>
      <c r="CR9" s="17">
        <v>0.23442059287991299</v>
      </c>
    </row>
    <row r="10" spans="2:96" x14ac:dyDescent="0.25">
      <c r="B10" s="18" t="s">
        <v>377</v>
      </c>
      <c r="C10" s="17">
        <v>0.42087317048391298</v>
      </c>
      <c r="D10" s="17">
        <v>0.40637931521596199</v>
      </c>
      <c r="E10" s="17">
        <v>0.43260297575830797</v>
      </c>
      <c r="F10" s="17"/>
      <c r="G10" s="17">
        <v>0.441272330185841</v>
      </c>
      <c r="H10" s="17">
        <v>0.46432301886037303</v>
      </c>
      <c r="I10" s="17">
        <v>0.51104619852602395</v>
      </c>
      <c r="J10" s="17">
        <v>0.42024016324237901</v>
      </c>
      <c r="K10" s="17">
        <v>0.37134450055887303</v>
      </c>
      <c r="L10" s="17">
        <v>0.34580956312929001</v>
      </c>
      <c r="M10" s="17"/>
      <c r="N10" s="17">
        <v>0.45178824344636498</v>
      </c>
      <c r="O10" s="17">
        <v>0.47144009647714902</v>
      </c>
      <c r="P10" s="17">
        <v>0.40342685051337701</v>
      </c>
      <c r="Q10" s="17">
        <v>0.34828389989550901</v>
      </c>
      <c r="R10" s="17"/>
      <c r="S10" s="17">
        <v>0.459936355722108</v>
      </c>
      <c r="T10" s="17">
        <v>0.47680114941517199</v>
      </c>
      <c r="U10" s="17">
        <v>0.47022400832732503</v>
      </c>
      <c r="V10" s="17">
        <v>0.35359183112540599</v>
      </c>
      <c r="W10" s="17">
        <v>0.37451123499207201</v>
      </c>
      <c r="X10" s="17">
        <v>0.53692579219814895</v>
      </c>
      <c r="Y10" s="17">
        <v>0.36212528464637</v>
      </c>
      <c r="Z10" s="17">
        <v>0.34510263549382098</v>
      </c>
      <c r="AA10" s="17">
        <v>0.36228366124462802</v>
      </c>
      <c r="AB10" s="17">
        <v>0.37937088945939301</v>
      </c>
      <c r="AC10" s="17">
        <v>0.428036594624987</v>
      </c>
      <c r="AD10" s="17">
        <v>0.80287117425120802</v>
      </c>
      <c r="AE10" s="17"/>
      <c r="AF10" s="17">
        <v>0.38642305351003398</v>
      </c>
      <c r="AG10" s="17">
        <v>0.45538583074758698</v>
      </c>
      <c r="AH10" s="17">
        <v>0.46448275542462197</v>
      </c>
      <c r="AI10" s="17">
        <v>0.31125845882126302</v>
      </c>
      <c r="AJ10" s="17">
        <v>0.44158724027660701</v>
      </c>
      <c r="AK10" s="17"/>
      <c r="AL10" s="17">
        <v>0.436460160340161</v>
      </c>
      <c r="AM10" s="17">
        <v>0.42972991224977097</v>
      </c>
      <c r="AN10" s="17">
        <v>0.46101142055942002</v>
      </c>
      <c r="AO10" s="17"/>
      <c r="AP10" s="17">
        <v>0.421960972373918</v>
      </c>
      <c r="AQ10" s="17">
        <v>0.38914447124041501</v>
      </c>
      <c r="AR10" s="17">
        <v>0.43069692016884098</v>
      </c>
      <c r="AS10" s="17">
        <v>0.45872349427690001</v>
      </c>
      <c r="AT10" s="17">
        <v>0.58839445256899703</v>
      </c>
      <c r="AU10" s="17"/>
      <c r="AV10" s="17">
        <v>0.51120849400536905</v>
      </c>
      <c r="AW10" s="17">
        <v>0.31785549712182798</v>
      </c>
      <c r="AX10" s="17">
        <v>0.34743163122589998</v>
      </c>
      <c r="AY10" s="17">
        <v>0.31170802048523399</v>
      </c>
      <c r="AZ10" s="17">
        <v>0.40440235181905798</v>
      </c>
      <c r="BA10" s="17">
        <v>0.45042321158792298</v>
      </c>
      <c r="BB10" s="17">
        <v>0.43236122835357299</v>
      </c>
      <c r="BC10" s="17">
        <v>0.39492266017990801</v>
      </c>
      <c r="BD10" s="17">
        <v>0.45820985732664699</v>
      </c>
      <c r="BE10" s="17">
        <v>0.45490376627255902</v>
      </c>
      <c r="BF10" s="17">
        <v>0.426265047571461</v>
      </c>
      <c r="BG10" s="17">
        <v>0.476961066416767</v>
      </c>
      <c r="BH10" s="17">
        <v>0.47611809047077702</v>
      </c>
      <c r="BI10" s="17">
        <v>0.448264601087701</v>
      </c>
      <c r="BJ10" s="17">
        <v>0.50605154241286998</v>
      </c>
      <c r="BK10" s="17">
        <v>0.49726936844606301</v>
      </c>
      <c r="BL10" s="17"/>
      <c r="BM10" s="17">
        <v>0.42722970190694098</v>
      </c>
      <c r="BN10" s="17">
        <v>0.44980821283411798</v>
      </c>
      <c r="BO10" s="17">
        <v>0.46533155226234602</v>
      </c>
      <c r="BP10" s="17">
        <v>0.36934088872625598</v>
      </c>
      <c r="BQ10" s="17">
        <v>0.39845625480437602</v>
      </c>
      <c r="BR10" s="17">
        <v>0.33642183776328699</v>
      </c>
      <c r="BS10" s="17"/>
      <c r="BT10" s="17">
        <v>0.41930253447841898</v>
      </c>
      <c r="BU10" s="17">
        <v>0.41881429998112601</v>
      </c>
      <c r="BV10" s="17"/>
      <c r="BW10" s="17">
        <v>0.42233788160389402</v>
      </c>
      <c r="BX10" s="17">
        <v>0.42001723703126898</v>
      </c>
      <c r="BY10" s="17"/>
      <c r="BZ10" s="17">
        <v>0.42087317048391298</v>
      </c>
      <c r="CA10" s="17" t="s">
        <v>131</v>
      </c>
      <c r="CB10" s="17" t="s">
        <v>131</v>
      </c>
      <c r="CC10" s="17"/>
      <c r="CD10" s="17">
        <v>0.41252342179374102</v>
      </c>
      <c r="CE10" s="17">
        <v>0.413275158013171</v>
      </c>
      <c r="CF10" s="17">
        <v>0.54248966244599095</v>
      </c>
      <c r="CG10" s="17"/>
      <c r="CH10" s="17">
        <v>0.411239878472343</v>
      </c>
      <c r="CI10" s="17">
        <v>0.424252805014459</v>
      </c>
      <c r="CJ10" s="17">
        <v>0.53803946482385101</v>
      </c>
      <c r="CK10" s="17"/>
      <c r="CL10" s="17">
        <v>0.42305168371598101</v>
      </c>
      <c r="CM10" s="17">
        <v>0.42262624154101702</v>
      </c>
      <c r="CN10" s="17"/>
      <c r="CO10" s="17">
        <v>0.408182407495085</v>
      </c>
      <c r="CP10" s="17">
        <v>0.43784369695813302</v>
      </c>
      <c r="CQ10" s="17">
        <v>0.41906639454386102</v>
      </c>
      <c r="CR10" s="17">
        <v>0.39344788625766203</v>
      </c>
    </row>
    <row r="11" spans="2:96" ht="30" x14ac:dyDescent="0.25">
      <c r="B11" s="18" t="s">
        <v>378</v>
      </c>
      <c r="C11" s="17">
        <v>0.190283381619646</v>
      </c>
      <c r="D11" s="17">
        <v>0.205318274483692</v>
      </c>
      <c r="E11" s="17">
        <v>0.17696686125212699</v>
      </c>
      <c r="F11" s="17"/>
      <c r="G11" s="17">
        <v>0.20946369065930501</v>
      </c>
      <c r="H11" s="17">
        <v>0.19854583057151201</v>
      </c>
      <c r="I11" s="17">
        <v>0.15457009930877599</v>
      </c>
      <c r="J11" s="17">
        <v>0.20255578928124399</v>
      </c>
      <c r="K11" s="17">
        <v>0.23682264981675699</v>
      </c>
      <c r="L11" s="17">
        <v>0.160239278197952</v>
      </c>
      <c r="M11" s="17"/>
      <c r="N11" s="17">
        <v>0.16560207292901599</v>
      </c>
      <c r="O11" s="17">
        <v>0.158951638944695</v>
      </c>
      <c r="P11" s="17">
        <v>0.186094155361232</v>
      </c>
      <c r="Q11" s="17">
        <v>0.25428939687403102</v>
      </c>
      <c r="R11" s="17"/>
      <c r="S11" s="17">
        <v>0.24872452532219999</v>
      </c>
      <c r="T11" s="17">
        <v>0.18743999098631001</v>
      </c>
      <c r="U11" s="17">
        <v>0.19199808628452</v>
      </c>
      <c r="V11" s="17">
        <v>0.16783569748778901</v>
      </c>
      <c r="W11" s="17">
        <v>0.23121279854600099</v>
      </c>
      <c r="X11" s="17">
        <v>0.109368603779646</v>
      </c>
      <c r="Y11" s="17">
        <v>0.18410313440317999</v>
      </c>
      <c r="Z11" s="17">
        <v>0.181761299276476</v>
      </c>
      <c r="AA11" s="17">
        <v>0.18989123164202701</v>
      </c>
      <c r="AB11" s="17">
        <v>0.22323550080868099</v>
      </c>
      <c r="AC11" s="17">
        <v>0.15499340436648501</v>
      </c>
      <c r="AD11" s="17">
        <v>0</v>
      </c>
      <c r="AE11" s="17"/>
      <c r="AF11" s="17">
        <v>0.19436152546625701</v>
      </c>
      <c r="AG11" s="17">
        <v>0.151782810411802</v>
      </c>
      <c r="AH11" s="17">
        <v>0.15076229509032599</v>
      </c>
      <c r="AI11" s="17">
        <v>0.32326637338702702</v>
      </c>
      <c r="AJ11" s="17">
        <v>0.230874833190542</v>
      </c>
      <c r="AK11" s="17"/>
      <c r="AL11" s="17">
        <v>0.175321899495088</v>
      </c>
      <c r="AM11" s="17">
        <v>0.16019432284884599</v>
      </c>
      <c r="AN11" s="17">
        <v>0.18351867554052501</v>
      </c>
      <c r="AO11" s="17"/>
      <c r="AP11" s="17">
        <v>0.21383419395327899</v>
      </c>
      <c r="AQ11" s="17">
        <v>0.18734132534936301</v>
      </c>
      <c r="AR11" s="17">
        <v>0.18596179850011199</v>
      </c>
      <c r="AS11" s="17">
        <v>0.20197938622921699</v>
      </c>
      <c r="AT11" s="17">
        <v>0.123228850458469</v>
      </c>
      <c r="AU11" s="17"/>
      <c r="AV11" s="17">
        <v>0.488791505994631</v>
      </c>
      <c r="AW11" s="17">
        <v>0.23673722780932999</v>
      </c>
      <c r="AX11" s="17">
        <v>0.26326030415343499</v>
      </c>
      <c r="AY11" s="17">
        <v>0.224708084395876</v>
      </c>
      <c r="AZ11" s="17">
        <v>0.21627509086986499</v>
      </c>
      <c r="BA11" s="17">
        <v>0.14767876674453501</v>
      </c>
      <c r="BB11" s="17">
        <v>0.192677770436886</v>
      </c>
      <c r="BC11" s="17">
        <v>0.14836760797075699</v>
      </c>
      <c r="BD11" s="17">
        <v>0.186695613965525</v>
      </c>
      <c r="BE11" s="17">
        <v>0.162944595659894</v>
      </c>
      <c r="BF11" s="17">
        <v>0.20403170025131401</v>
      </c>
      <c r="BG11" s="17">
        <v>0.122154858229664</v>
      </c>
      <c r="BH11" s="17">
        <v>0.172535173215669</v>
      </c>
      <c r="BI11" s="17">
        <v>0.145633451666177</v>
      </c>
      <c r="BJ11" s="17">
        <v>7.2926097713626195E-2</v>
      </c>
      <c r="BK11" s="17">
        <v>0.17512426637112199</v>
      </c>
      <c r="BL11" s="17"/>
      <c r="BM11" s="17">
        <v>0.18226719503882499</v>
      </c>
      <c r="BN11" s="17">
        <v>0.164454216967237</v>
      </c>
      <c r="BO11" s="17">
        <v>0.21297666429409901</v>
      </c>
      <c r="BP11" s="17">
        <v>0.240400306805653</v>
      </c>
      <c r="BQ11" s="17">
        <v>0.15880594717420499</v>
      </c>
      <c r="BR11" s="17">
        <v>0.15636908712579001</v>
      </c>
      <c r="BS11" s="17"/>
      <c r="BT11" s="17">
        <v>0.18345361471709801</v>
      </c>
      <c r="BU11" s="17">
        <v>0.19694019804457299</v>
      </c>
      <c r="BV11" s="17"/>
      <c r="BW11" s="17">
        <v>0.16761327751494201</v>
      </c>
      <c r="BX11" s="17">
        <v>0.19693652734689401</v>
      </c>
      <c r="BY11" s="17"/>
      <c r="BZ11" s="17">
        <v>0.190283381619646</v>
      </c>
      <c r="CA11" s="17" t="s">
        <v>131</v>
      </c>
      <c r="CB11" s="17" t="s">
        <v>131</v>
      </c>
      <c r="CC11" s="17"/>
      <c r="CD11" s="17">
        <v>0.188624704805812</v>
      </c>
      <c r="CE11" s="17">
        <v>0.22832905290446701</v>
      </c>
      <c r="CF11" s="17">
        <v>0.15191487538163001</v>
      </c>
      <c r="CG11" s="17"/>
      <c r="CH11" s="17">
        <v>0.189288544887983</v>
      </c>
      <c r="CI11" s="17">
        <v>0.20900441520211399</v>
      </c>
      <c r="CJ11" s="17">
        <v>0.150659649749595</v>
      </c>
      <c r="CK11" s="17"/>
      <c r="CL11" s="17">
        <v>0.17647365725200601</v>
      </c>
      <c r="CM11" s="17">
        <v>0.19601305140407399</v>
      </c>
      <c r="CN11" s="17"/>
      <c r="CO11" s="17">
        <v>0.12183438183628099</v>
      </c>
      <c r="CP11" s="17">
        <v>0.16545568220378501</v>
      </c>
      <c r="CQ11" s="17">
        <v>0.20775667998910599</v>
      </c>
      <c r="CR11" s="17">
        <v>0.22940745917420599</v>
      </c>
    </row>
    <row r="12" spans="2:96" x14ac:dyDescent="0.25">
      <c r="B12" s="18" t="s">
        <v>379</v>
      </c>
      <c r="C12" s="17">
        <v>4.3991076342889603E-2</v>
      </c>
      <c r="D12" s="17">
        <v>4.7001888022796597E-2</v>
      </c>
      <c r="E12" s="17">
        <v>4.1340851487050398E-2</v>
      </c>
      <c r="F12" s="17"/>
      <c r="G12" s="17">
        <v>7.2460939048403797E-2</v>
      </c>
      <c r="H12" s="17">
        <v>4.0920876868389897E-2</v>
      </c>
      <c r="I12" s="17">
        <v>5.8769152912692399E-2</v>
      </c>
      <c r="J12" s="17">
        <v>3.2195678929119301E-2</v>
      </c>
      <c r="K12" s="17">
        <v>3.9156831656005697E-2</v>
      </c>
      <c r="L12" s="17">
        <v>3.2345459661194301E-2</v>
      </c>
      <c r="M12" s="17"/>
      <c r="N12" s="17">
        <v>4.1116926878192302E-2</v>
      </c>
      <c r="O12" s="17">
        <v>5.4240945307878201E-2</v>
      </c>
      <c r="P12" s="17">
        <v>5.8902804619501301E-2</v>
      </c>
      <c r="Q12" s="17">
        <v>2.2897088879352701E-2</v>
      </c>
      <c r="R12" s="17"/>
      <c r="S12" s="17">
        <v>3.5820396385222698E-2</v>
      </c>
      <c r="T12" s="17">
        <v>2.2779889197895101E-2</v>
      </c>
      <c r="U12" s="17">
        <v>3.9138727756133598E-2</v>
      </c>
      <c r="V12" s="17">
        <v>4.1391481383209701E-2</v>
      </c>
      <c r="W12" s="17">
        <v>7.7285082457619796E-3</v>
      </c>
      <c r="X12" s="17">
        <v>3.81491730253204E-2</v>
      </c>
      <c r="Y12" s="17">
        <v>6.6868153805744304E-2</v>
      </c>
      <c r="Z12" s="17">
        <v>5.2680307290218803E-2</v>
      </c>
      <c r="AA12" s="17">
        <v>6.2534023914652404E-2</v>
      </c>
      <c r="AB12" s="17">
        <v>5.87023455025628E-2</v>
      </c>
      <c r="AC12" s="17">
        <v>8.1056296110404394E-2</v>
      </c>
      <c r="AD12" s="17">
        <v>0</v>
      </c>
      <c r="AE12" s="17"/>
      <c r="AF12" s="17">
        <v>2.6170817408631902E-2</v>
      </c>
      <c r="AG12" s="17">
        <v>5.98560714066644E-2</v>
      </c>
      <c r="AH12" s="17">
        <v>5.0824056568719203E-2</v>
      </c>
      <c r="AI12" s="17">
        <v>0.14264505575125699</v>
      </c>
      <c r="AJ12" s="17">
        <v>5.6931721718813402E-2</v>
      </c>
      <c r="AK12" s="17"/>
      <c r="AL12" s="17">
        <v>2.32657523992983E-2</v>
      </c>
      <c r="AM12" s="17">
        <v>5.5442653296356101E-2</v>
      </c>
      <c r="AN12" s="17">
        <v>4.8910483626734898E-2</v>
      </c>
      <c r="AO12" s="17"/>
      <c r="AP12" s="17">
        <v>5.6047929972596E-2</v>
      </c>
      <c r="AQ12" s="17">
        <v>5.2605762647107597E-2</v>
      </c>
      <c r="AR12" s="17">
        <v>2.42476524374894E-2</v>
      </c>
      <c r="AS12" s="17">
        <v>3.2644180850537698E-2</v>
      </c>
      <c r="AT12" s="17">
        <v>0</v>
      </c>
      <c r="AU12" s="17"/>
      <c r="AV12" s="17">
        <v>0</v>
      </c>
      <c r="AW12" s="17">
        <v>7.4010041344396496E-2</v>
      </c>
      <c r="AX12" s="17">
        <v>2.1198240839308199E-2</v>
      </c>
      <c r="AY12" s="17">
        <v>5.4362914747513903E-2</v>
      </c>
      <c r="AZ12" s="17">
        <v>4.6772846207478902E-2</v>
      </c>
      <c r="BA12" s="17">
        <v>6.6917966679159696E-2</v>
      </c>
      <c r="BB12" s="17">
        <v>5.9359852444418201E-2</v>
      </c>
      <c r="BC12" s="17">
        <v>8.5305310378386998E-2</v>
      </c>
      <c r="BD12" s="17">
        <v>2.6688334523035699E-2</v>
      </c>
      <c r="BE12" s="17">
        <v>1.3369648069565299E-2</v>
      </c>
      <c r="BF12" s="17">
        <v>2.4186225010635401E-2</v>
      </c>
      <c r="BG12" s="17">
        <v>2.3874121123832599E-2</v>
      </c>
      <c r="BH12" s="17">
        <v>1.9035808424326402E-2</v>
      </c>
      <c r="BI12" s="17">
        <v>5.7533982027142501E-2</v>
      </c>
      <c r="BJ12" s="17">
        <v>2.9169935025062502E-2</v>
      </c>
      <c r="BK12" s="17">
        <v>0</v>
      </c>
      <c r="BL12" s="17"/>
      <c r="BM12" s="17">
        <v>6.0332927397354699E-2</v>
      </c>
      <c r="BN12" s="17">
        <v>4.5973546771641199E-2</v>
      </c>
      <c r="BO12" s="17">
        <v>2.86047590360133E-2</v>
      </c>
      <c r="BP12" s="17">
        <v>4.4448594949666902E-2</v>
      </c>
      <c r="BQ12" s="17">
        <v>2.9905755812497999E-2</v>
      </c>
      <c r="BR12" s="17">
        <v>3.4162104262052802E-2</v>
      </c>
      <c r="BS12" s="17"/>
      <c r="BT12" s="17">
        <v>4.9038823086379003E-2</v>
      </c>
      <c r="BU12" s="17">
        <v>3.6857034860647203E-2</v>
      </c>
      <c r="BV12" s="17"/>
      <c r="BW12" s="17">
        <v>5.3047324148946903E-2</v>
      </c>
      <c r="BX12" s="17">
        <v>4.0489911711561903E-2</v>
      </c>
      <c r="BY12" s="17"/>
      <c r="BZ12" s="17">
        <v>4.3991076342889603E-2</v>
      </c>
      <c r="CA12" s="17" t="s">
        <v>131</v>
      </c>
      <c r="CB12" s="17" t="s">
        <v>131</v>
      </c>
      <c r="CC12" s="17"/>
      <c r="CD12" s="17">
        <v>4.2097139688462397E-2</v>
      </c>
      <c r="CE12" s="17">
        <v>6.7318940471506203E-2</v>
      </c>
      <c r="CF12" s="17">
        <v>2.5574543948325999E-2</v>
      </c>
      <c r="CG12" s="17"/>
      <c r="CH12" s="17">
        <v>4.27095952673665E-2</v>
      </c>
      <c r="CI12" s="17">
        <v>6.6373970697329296E-2</v>
      </c>
      <c r="CJ12" s="17">
        <v>2.07728392256618E-2</v>
      </c>
      <c r="CK12" s="17"/>
      <c r="CL12" s="17">
        <v>3.6031231390962398E-2</v>
      </c>
      <c r="CM12" s="17">
        <v>5.4641258502583598E-2</v>
      </c>
      <c r="CN12" s="17"/>
      <c r="CO12" s="17">
        <v>0</v>
      </c>
      <c r="CP12" s="17">
        <v>3.1831384062486798E-2</v>
      </c>
      <c r="CQ12" s="17">
        <v>4.4140284026856699E-2</v>
      </c>
      <c r="CR12" s="17">
        <v>8.3538918655877495E-2</v>
      </c>
    </row>
    <row r="13" spans="2:96" x14ac:dyDescent="0.25">
      <c r="B13" s="18" t="s">
        <v>380</v>
      </c>
      <c r="C13" s="17">
        <v>1.89645516610699E-2</v>
      </c>
      <c r="D13" s="17">
        <v>2.28087932521941E-2</v>
      </c>
      <c r="E13" s="17">
        <v>1.5476580691047801E-2</v>
      </c>
      <c r="F13" s="17"/>
      <c r="G13" s="17">
        <v>7.23819774813882E-3</v>
      </c>
      <c r="H13" s="17">
        <v>2.2312083987508901E-2</v>
      </c>
      <c r="I13" s="17">
        <v>1.3071681868351099E-2</v>
      </c>
      <c r="J13" s="17">
        <v>3.2077214471677801E-2</v>
      </c>
      <c r="K13" s="17">
        <v>1.3714467090989E-2</v>
      </c>
      <c r="L13" s="17">
        <v>2.04685190584636E-2</v>
      </c>
      <c r="M13" s="17"/>
      <c r="N13" s="17">
        <v>9.3991232228231806E-3</v>
      </c>
      <c r="O13" s="17">
        <v>2.6129072742695301E-2</v>
      </c>
      <c r="P13" s="17">
        <v>1.6098489494229401E-2</v>
      </c>
      <c r="Q13" s="17">
        <v>2.4633149885922599E-2</v>
      </c>
      <c r="R13" s="17"/>
      <c r="S13" s="17">
        <v>2.1894199763532102E-2</v>
      </c>
      <c r="T13" s="17">
        <v>2.1661428731813301E-2</v>
      </c>
      <c r="U13" s="17">
        <v>2.9071986091174899E-2</v>
      </c>
      <c r="V13" s="17">
        <v>9.4027993042603893E-3</v>
      </c>
      <c r="W13" s="17">
        <v>1.55295694412851E-2</v>
      </c>
      <c r="X13" s="17">
        <v>3.0306470495327399E-2</v>
      </c>
      <c r="Y13" s="17">
        <v>1.36492548874836E-2</v>
      </c>
      <c r="Z13" s="17">
        <v>1.8230937889081599E-2</v>
      </c>
      <c r="AA13" s="17">
        <v>2.2816806357444701E-2</v>
      </c>
      <c r="AB13" s="17">
        <v>1.5286860267016301E-2</v>
      </c>
      <c r="AC13" s="17">
        <v>0</v>
      </c>
      <c r="AD13" s="17">
        <v>0</v>
      </c>
      <c r="AE13" s="17"/>
      <c r="AF13" s="17">
        <v>2.3816438083386699E-2</v>
      </c>
      <c r="AG13" s="17">
        <v>1.26243978978895E-2</v>
      </c>
      <c r="AH13" s="17">
        <v>2.80600197835843E-2</v>
      </c>
      <c r="AI13" s="17">
        <v>5.7134436958201897E-2</v>
      </c>
      <c r="AJ13" s="17">
        <v>2.5622472664239601E-2</v>
      </c>
      <c r="AK13" s="17"/>
      <c r="AL13" s="17">
        <v>1.5089065723406099E-2</v>
      </c>
      <c r="AM13" s="17">
        <v>2.1534863619476E-2</v>
      </c>
      <c r="AN13" s="17">
        <v>4.4195435039154102E-2</v>
      </c>
      <c r="AO13" s="17"/>
      <c r="AP13" s="17">
        <v>4.7866932592088903E-3</v>
      </c>
      <c r="AQ13" s="17">
        <v>2.35394127829179E-2</v>
      </c>
      <c r="AR13" s="17">
        <v>2.9330880685895198E-2</v>
      </c>
      <c r="AS13" s="17">
        <v>1.75679376489273E-2</v>
      </c>
      <c r="AT13" s="17">
        <v>4.0650491457173102E-2</v>
      </c>
      <c r="AU13" s="17"/>
      <c r="AV13" s="17">
        <v>0</v>
      </c>
      <c r="AW13" s="17">
        <v>3.7465988169756798E-2</v>
      </c>
      <c r="AX13" s="17">
        <v>9.5642282881539305E-3</v>
      </c>
      <c r="AY13" s="17">
        <v>4.0675826014014899E-2</v>
      </c>
      <c r="AZ13" s="17">
        <v>2.7295464264891201E-2</v>
      </c>
      <c r="BA13" s="17">
        <v>2.40576466359523E-2</v>
      </c>
      <c r="BB13" s="17">
        <v>3.4793398494628501E-2</v>
      </c>
      <c r="BC13" s="17">
        <v>0</v>
      </c>
      <c r="BD13" s="17">
        <v>8.9368919779914992E-3</v>
      </c>
      <c r="BE13" s="17">
        <v>3.6686118771143902E-2</v>
      </c>
      <c r="BF13" s="17">
        <v>9.0658778599976893E-3</v>
      </c>
      <c r="BG13" s="17">
        <v>1.3226867042641199E-2</v>
      </c>
      <c r="BH13" s="17">
        <v>0</v>
      </c>
      <c r="BI13" s="17">
        <v>2.72032153350334E-2</v>
      </c>
      <c r="BJ13" s="17">
        <v>0</v>
      </c>
      <c r="BK13" s="17">
        <v>0</v>
      </c>
      <c r="BL13" s="17"/>
      <c r="BM13" s="17">
        <v>1.4430376197520399E-2</v>
      </c>
      <c r="BN13" s="17">
        <v>2.3473421121509599E-2</v>
      </c>
      <c r="BO13" s="17">
        <v>2.4730860826496899E-2</v>
      </c>
      <c r="BP13" s="17">
        <v>1.5071871912161E-2</v>
      </c>
      <c r="BQ13" s="17">
        <v>0</v>
      </c>
      <c r="BR13" s="17">
        <v>5.6793065644420097E-2</v>
      </c>
      <c r="BS13" s="17"/>
      <c r="BT13" s="17">
        <v>2.03178361835047E-2</v>
      </c>
      <c r="BU13" s="17">
        <v>1.7256489162112101E-2</v>
      </c>
      <c r="BV13" s="17"/>
      <c r="BW13" s="17">
        <v>2.0212052860905001E-2</v>
      </c>
      <c r="BX13" s="17">
        <v>2.13374431295099E-2</v>
      </c>
      <c r="BY13" s="17"/>
      <c r="BZ13" s="17">
        <v>1.89645516610699E-2</v>
      </c>
      <c r="CA13" s="17" t="s">
        <v>131</v>
      </c>
      <c r="CB13" s="17" t="s">
        <v>131</v>
      </c>
      <c r="CC13" s="17"/>
      <c r="CD13" s="17">
        <v>1.4255250490382201E-2</v>
      </c>
      <c r="CE13" s="17">
        <v>3.3197160136188703E-2</v>
      </c>
      <c r="CF13" s="17">
        <v>5.9733244327565202E-2</v>
      </c>
      <c r="CG13" s="17"/>
      <c r="CH13" s="17">
        <v>1.4353888829418701E-2</v>
      </c>
      <c r="CI13" s="17">
        <v>3.2731164790785298E-2</v>
      </c>
      <c r="CJ13" s="17">
        <v>5.7799604959633398E-2</v>
      </c>
      <c r="CK13" s="17"/>
      <c r="CL13" s="17">
        <v>2.16334535162046E-2</v>
      </c>
      <c r="CM13" s="17">
        <v>1.55606902316063E-2</v>
      </c>
      <c r="CN13" s="17"/>
      <c r="CO13" s="17">
        <v>1.0982926720245499E-2</v>
      </c>
      <c r="CP13" s="17">
        <v>1.2209311991001901E-2</v>
      </c>
      <c r="CQ13" s="17">
        <v>1.9532297132050201E-2</v>
      </c>
      <c r="CR13" s="17">
        <v>3.4505470694472198E-2</v>
      </c>
    </row>
    <row r="14" spans="2:96" x14ac:dyDescent="0.25">
      <c r="B14" s="18" t="s">
        <v>175</v>
      </c>
      <c r="C14" s="17">
        <v>2.411845641305E-2</v>
      </c>
      <c r="D14" s="17">
        <v>1.6304340045942899E-2</v>
      </c>
      <c r="E14" s="17">
        <v>3.1383790244209897E-2</v>
      </c>
      <c r="F14" s="17"/>
      <c r="G14" s="17">
        <v>6.7487739856082196E-3</v>
      </c>
      <c r="H14" s="17">
        <v>2.3470416591378301E-2</v>
      </c>
      <c r="I14" s="17">
        <v>2.7817322248113299E-2</v>
      </c>
      <c r="J14" s="17">
        <v>1.6547607346596101E-2</v>
      </c>
      <c r="K14" s="17">
        <v>2.2027586916247E-2</v>
      </c>
      <c r="L14" s="17">
        <v>3.8456410927709399E-2</v>
      </c>
      <c r="M14" s="17"/>
      <c r="N14" s="17">
        <v>2.4243035619360299E-2</v>
      </c>
      <c r="O14" s="17">
        <v>1.44851945641309E-2</v>
      </c>
      <c r="P14" s="17">
        <v>3.3743826587680499E-2</v>
      </c>
      <c r="Q14" s="17">
        <v>2.5878640223085801E-2</v>
      </c>
      <c r="R14" s="17"/>
      <c r="S14" s="17">
        <v>5.1996253964724203E-3</v>
      </c>
      <c r="T14" s="17">
        <v>1.16401529178594E-2</v>
      </c>
      <c r="U14" s="17">
        <v>1.8319570135204698E-2</v>
      </c>
      <c r="V14" s="17">
        <v>4.9876942304437399E-2</v>
      </c>
      <c r="W14" s="17">
        <v>2.6998246140174102E-2</v>
      </c>
      <c r="X14" s="17">
        <v>4.42473189416051E-2</v>
      </c>
      <c r="Y14" s="17">
        <v>6.9757446267019402E-3</v>
      </c>
      <c r="Z14" s="17">
        <v>1.6257958927585001E-2</v>
      </c>
      <c r="AA14" s="17">
        <v>2.6350547629008202E-2</v>
      </c>
      <c r="AB14" s="17">
        <v>3.8872765236612802E-2</v>
      </c>
      <c r="AC14" s="17">
        <v>3.1022490607426199E-2</v>
      </c>
      <c r="AD14" s="17">
        <v>0</v>
      </c>
      <c r="AE14" s="17"/>
      <c r="AF14" s="17">
        <v>3.2372815008441101E-2</v>
      </c>
      <c r="AG14" s="17">
        <v>1.8790760167361101E-2</v>
      </c>
      <c r="AH14" s="17">
        <v>2.2854171272011999E-2</v>
      </c>
      <c r="AI14" s="17">
        <v>0</v>
      </c>
      <c r="AJ14" s="17">
        <v>1.4942814528093601E-2</v>
      </c>
      <c r="AK14" s="17"/>
      <c r="AL14" s="17">
        <v>3.1045769163604599E-2</v>
      </c>
      <c r="AM14" s="17">
        <v>1.75302557824406E-2</v>
      </c>
      <c r="AN14" s="17">
        <v>8.7753389745764097E-3</v>
      </c>
      <c r="AO14" s="17"/>
      <c r="AP14" s="17">
        <v>1.78778539342592E-2</v>
      </c>
      <c r="AQ14" s="17">
        <v>3.3355324985989601E-2</v>
      </c>
      <c r="AR14" s="17">
        <v>1.6908535935508201E-2</v>
      </c>
      <c r="AS14" s="17">
        <v>1.4352062930566701E-2</v>
      </c>
      <c r="AT14" s="17">
        <v>0</v>
      </c>
      <c r="AU14" s="17"/>
      <c r="AV14" s="17">
        <v>0</v>
      </c>
      <c r="AW14" s="17">
        <v>2.5771739846866301E-2</v>
      </c>
      <c r="AX14" s="17">
        <v>0</v>
      </c>
      <c r="AY14" s="17">
        <v>4.1840922728305703E-2</v>
      </c>
      <c r="AZ14" s="17">
        <v>3.5226810915425497E-2</v>
      </c>
      <c r="BA14" s="17">
        <v>3.60168523361864E-2</v>
      </c>
      <c r="BB14" s="17">
        <v>2.6979677729997101E-2</v>
      </c>
      <c r="BC14" s="17">
        <v>1.9391297183494499E-2</v>
      </c>
      <c r="BD14" s="17">
        <v>1.9040834929609701E-2</v>
      </c>
      <c r="BE14" s="17">
        <v>3.68748556058036E-2</v>
      </c>
      <c r="BF14" s="17">
        <v>1.6232264421305698E-2</v>
      </c>
      <c r="BG14" s="17">
        <v>4.0512507422044201E-2</v>
      </c>
      <c r="BH14" s="17">
        <v>0</v>
      </c>
      <c r="BI14" s="17">
        <v>0</v>
      </c>
      <c r="BJ14" s="17">
        <v>0</v>
      </c>
      <c r="BK14" s="17">
        <v>2.01910568706179E-2</v>
      </c>
      <c r="BL14" s="17"/>
      <c r="BM14" s="17">
        <v>1.3729037383694799E-2</v>
      </c>
      <c r="BN14" s="17">
        <v>3.0912364286863499E-2</v>
      </c>
      <c r="BO14" s="17">
        <v>1.5925291444511099E-2</v>
      </c>
      <c r="BP14" s="17">
        <v>2.34118657769029E-2</v>
      </c>
      <c r="BQ14" s="17">
        <v>3.1136731765447401E-2</v>
      </c>
      <c r="BR14" s="17">
        <v>3.9512986891160798E-2</v>
      </c>
      <c r="BS14" s="17"/>
      <c r="BT14" s="17">
        <v>1.68585688406581E-2</v>
      </c>
      <c r="BU14" s="17">
        <v>3.5142456677106401E-2</v>
      </c>
      <c r="BV14" s="17"/>
      <c r="BW14" s="17">
        <v>1.37758791587027E-2</v>
      </c>
      <c r="BX14" s="17">
        <v>2.37309736958967E-2</v>
      </c>
      <c r="BY14" s="17"/>
      <c r="BZ14" s="17">
        <v>2.411845641305E-2</v>
      </c>
      <c r="CA14" s="17" t="s">
        <v>131</v>
      </c>
      <c r="CB14" s="17" t="s">
        <v>131</v>
      </c>
      <c r="CC14" s="17"/>
      <c r="CD14" s="17">
        <v>2.20298834459693E-2</v>
      </c>
      <c r="CE14" s="17">
        <v>5.0582432005646799E-2</v>
      </c>
      <c r="CF14" s="17">
        <v>0</v>
      </c>
      <c r="CG14" s="17"/>
      <c r="CH14" s="17">
        <v>2.2182317885037502E-2</v>
      </c>
      <c r="CI14" s="17">
        <v>4.98723960333795E-2</v>
      </c>
      <c r="CJ14" s="17">
        <v>0</v>
      </c>
      <c r="CK14" s="17"/>
      <c r="CL14" s="17">
        <v>1.5361007831105901E-2</v>
      </c>
      <c r="CM14" s="17">
        <v>3.26796822533418E-2</v>
      </c>
      <c r="CN14" s="17"/>
      <c r="CO14" s="17">
        <v>1.21563336612362E-2</v>
      </c>
      <c r="CP14" s="17">
        <v>3.1582778793917202E-2</v>
      </c>
      <c r="CQ14" s="17">
        <v>1.81001417952825E-2</v>
      </c>
      <c r="CR14" s="17">
        <v>2.46796723378691E-2</v>
      </c>
    </row>
    <row r="15" spans="2:96" x14ac:dyDescent="0.25">
      <c r="B15" s="18" t="s">
        <v>381</v>
      </c>
      <c r="C15" s="20">
        <v>0.72264253396334399</v>
      </c>
      <c r="D15" s="20">
        <v>0.70856670419537504</v>
      </c>
      <c r="E15" s="20">
        <v>0.73483191632556499</v>
      </c>
      <c r="F15" s="20"/>
      <c r="G15" s="20">
        <v>0.70408839855854399</v>
      </c>
      <c r="H15" s="20">
        <v>0.71475079198121105</v>
      </c>
      <c r="I15" s="20">
        <v>0.745771743662067</v>
      </c>
      <c r="J15" s="20">
        <v>0.71662370997136204</v>
      </c>
      <c r="K15" s="20">
        <v>0.68827846452000097</v>
      </c>
      <c r="L15" s="20">
        <v>0.74849033215468097</v>
      </c>
      <c r="M15" s="20"/>
      <c r="N15" s="20">
        <v>0.759638841350608</v>
      </c>
      <c r="O15" s="20">
        <v>0.74619314844060103</v>
      </c>
      <c r="P15" s="20">
        <v>0.70516072393735596</v>
      </c>
      <c r="Q15" s="20">
        <v>0.67230172413760803</v>
      </c>
      <c r="R15" s="20"/>
      <c r="S15" s="20">
        <v>0.68836125313257301</v>
      </c>
      <c r="T15" s="20">
        <v>0.75647853816612198</v>
      </c>
      <c r="U15" s="20">
        <v>0.72147162973296697</v>
      </c>
      <c r="V15" s="20">
        <v>0.73149307952030296</v>
      </c>
      <c r="W15" s="20">
        <v>0.71853087762677803</v>
      </c>
      <c r="X15" s="20">
        <v>0.77792843375810194</v>
      </c>
      <c r="Y15" s="20">
        <v>0.72840371227689005</v>
      </c>
      <c r="Z15" s="20">
        <v>0.731069496616638</v>
      </c>
      <c r="AA15" s="20">
        <v>0.69840739045686795</v>
      </c>
      <c r="AB15" s="20">
        <v>0.66390252818512696</v>
      </c>
      <c r="AC15" s="20">
        <v>0.73292780891568499</v>
      </c>
      <c r="AD15" s="20">
        <v>1</v>
      </c>
      <c r="AE15" s="20"/>
      <c r="AF15" s="20">
        <v>0.72327840403328303</v>
      </c>
      <c r="AG15" s="20">
        <v>0.75694596011628301</v>
      </c>
      <c r="AH15" s="20">
        <v>0.74749945728535805</v>
      </c>
      <c r="AI15" s="20">
        <v>0.47695413390351399</v>
      </c>
      <c r="AJ15" s="20">
        <v>0.67162815789831098</v>
      </c>
      <c r="AK15" s="20"/>
      <c r="AL15" s="20">
        <v>0.75527751321860304</v>
      </c>
      <c r="AM15" s="20">
        <v>0.74529790445288102</v>
      </c>
      <c r="AN15" s="20">
        <v>0.71460006681900901</v>
      </c>
      <c r="AO15" s="20"/>
      <c r="AP15" s="20">
        <v>0.70745332888065704</v>
      </c>
      <c r="AQ15" s="20">
        <v>0.70315817423462201</v>
      </c>
      <c r="AR15" s="20">
        <v>0.74355113244099502</v>
      </c>
      <c r="AS15" s="20">
        <v>0.73345643234075097</v>
      </c>
      <c r="AT15" s="20">
        <v>0.83612065808435798</v>
      </c>
      <c r="AU15" s="20"/>
      <c r="AV15" s="20">
        <v>0.51120849400536905</v>
      </c>
      <c r="AW15" s="20">
        <v>0.62601500282964995</v>
      </c>
      <c r="AX15" s="20">
        <v>0.70597722671910301</v>
      </c>
      <c r="AY15" s="20">
        <v>0.63841225211428998</v>
      </c>
      <c r="AZ15" s="20">
        <v>0.67442978774233897</v>
      </c>
      <c r="BA15" s="20">
        <v>0.72532876760416598</v>
      </c>
      <c r="BB15" s="20">
        <v>0.68618930089407004</v>
      </c>
      <c r="BC15" s="20">
        <v>0.74693578446736197</v>
      </c>
      <c r="BD15" s="20">
        <v>0.75863832460383895</v>
      </c>
      <c r="BE15" s="20">
        <v>0.750124781893593</v>
      </c>
      <c r="BF15" s="20">
        <v>0.74648393245674705</v>
      </c>
      <c r="BG15" s="20">
        <v>0.80023164618181897</v>
      </c>
      <c r="BH15" s="20">
        <v>0.80842901836000403</v>
      </c>
      <c r="BI15" s="20">
        <v>0.76962935097164697</v>
      </c>
      <c r="BJ15" s="20">
        <v>0.89790396726131105</v>
      </c>
      <c r="BK15" s="20">
        <v>0.80468467675826005</v>
      </c>
      <c r="BL15" s="20"/>
      <c r="BM15" s="20">
        <v>0.729240463982605</v>
      </c>
      <c r="BN15" s="20">
        <v>0.73518645085274803</v>
      </c>
      <c r="BO15" s="20">
        <v>0.71776242439887905</v>
      </c>
      <c r="BP15" s="20">
        <v>0.67666736055561605</v>
      </c>
      <c r="BQ15" s="20">
        <v>0.78015156524785001</v>
      </c>
      <c r="BR15" s="20">
        <v>0.71316275607657598</v>
      </c>
      <c r="BS15" s="20"/>
      <c r="BT15" s="20">
        <v>0.73033115717235997</v>
      </c>
      <c r="BU15" s="20">
        <v>0.71380382125556097</v>
      </c>
      <c r="BV15" s="20"/>
      <c r="BW15" s="20">
        <v>0.74535146631650295</v>
      </c>
      <c r="BX15" s="20">
        <v>0.71750514411613697</v>
      </c>
      <c r="BY15" s="20"/>
      <c r="BZ15" s="20">
        <v>0.72264253396334399</v>
      </c>
      <c r="CA15" s="20" t="s">
        <v>131</v>
      </c>
      <c r="CB15" s="20" t="s">
        <v>131</v>
      </c>
      <c r="CC15" s="20"/>
      <c r="CD15" s="20">
        <v>0.73299302156937396</v>
      </c>
      <c r="CE15" s="20">
        <v>0.62057241448219203</v>
      </c>
      <c r="CF15" s="20">
        <v>0.76277733634247902</v>
      </c>
      <c r="CG15" s="20"/>
      <c r="CH15" s="20">
        <v>0.73146565313019396</v>
      </c>
      <c r="CI15" s="20">
        <v>0.64201805327639205</v>
      </c>
      <c r="CJ15" s="20">
        <v>0.77076790606511003</v>
      </c>
      <c r="CK15" s="20"/>
      <c r="CL15" s="20">
        <v>0.75050065000972099</v>
      </c>
      <c r="CM15" s="20">
        <v>0.70110531760839401</v>
      </c>
      <c r="CN15" s="20"/>
      <c r="CO15" s="20">
        <v>0.85502635778223801</v>
      </c>
      <c r="CP15" s="20">
        <v>0.75892084294880902</v>
      </c>
      <c r="CQ15" s="20">
        <v>0.71047059705670501</v>
      </c>
      <c r="CR15" s="20">
        <v>0.62786847913757504</v>
      </c>
    </row>
    <row r="16" spans="2:96" x14ac:dyDescent="0.25">
      <c r="B16" s="18" t="s">
        <v>382</v>
      </c>
      <c r="C16" s="20">
        <v>6.2955628003959499E-2</v>
      </c>
      <c r="D16" s="20">
        <v>6.9810681274990696E-2</v>
      </c>
      <c r="E16" s="20">
        <v>5.6817432178098301E-2</v>
      </c>
      <c r="F16" s="20"/>
      <c r="G16" s="20">
        <v>7.9699136796542697E-2</v>
      </c>
      <c r="H16" s="20">
        <v>6.3232960855898801E-2</v>
      </c>
      <c r="I16" s="20">
        <v>7.18408347810435E-2</v>
      </c>
      <c r="J16" s="20">
        <v>6.4272893400797101E-2</v>
      </c>
      <c r="K16" s="20">
        <v>5.2871298746994699E-2</v>
      </c>
      <c r="L16" s="20">
        <v>5.28139787196579E-2</v>
      </c>
      <c r="M16" s="20"/>
      <c r="N16" s="20">
        <v>5.0516050101015501E-2</v>
      </c>
      <c r="O16" s="20">
        <v>8.0370018050573505E-2</v>
      </c>
      <c r="P16" s="20">
        <v>7.5001294113730702E-2</v>
      </c>
      <c r="Q16" s="20">
        <v>4.7530238765275297E-2</v>
      </c>
      <c r="R16" s="20"/>
      <c r="S16" s="20">
        <v>5.77145961487548E-2</v>
      </c>
      <c r="T16" s="20">
        <v>4.4441317929708297E-2</v>
      </c>
      <c r="U16" s="20">
        <v>6.8210713847308493E-2</v>
      </c>
      <c r="V16" s="20">
        <v>5.0794280687470099E-2</v>
      </c>
      <c r="W16" s="20">
        <v>2.3258077687047098E-2</v>
      </c>
      <c r="X16" s="20">
        <v>6.8455643520647799E-2</v>
      </c>
      <c r="Y16" s="20">
        <v>8.0517408693227904E-2</v>
      </c>
      <c r="Z16" s="20">
        <v>7.0911245179300406E-2</v>
      </c>
      <c r="AA16" s="20">
        <v>8.5350830272097097E-2</v>
      </c>
      <c r="AB16" s="20">
        <v>7.3989205769579097E-2</v>
      </c>
      <c r="AC16" s="20">
        <v>8.1056296110404394E-2</v>
      </c>
      <c r="AD16" s="20">
        <v>0</v>
      </c>
      <c r="AE16" s="20"/>
      <c r="AF16" s="20">
        <v>4.9987255492018601E-2</v>
      </c>
      <c r="AG16" s="20">
        <v>7.2480469304553999E-2</v>
      </c>
      <c r="AH16" s="20">
        <v>7.8884076352303503E-2</v>
      </c>
      <c r="AI16" s="20">
        <v>0.19977949270945899</v>
      </c>
      <c r="AJ16" s="20">
        <v>8.2554194383053003E-2</v>
      </c>
      <c r="AK16" s="20"/>
      <c r="AL16" s="20">
        <v>3.8354818122704401E-2</v>
      </c>
      <c r="AM16" s="20">
        <v>7.69775169158321E-2</v>
      </c>
      <c r="AN16" s="20">
        <v>9.3105918665889006E-2</v>
      </c>
      <c r="AO16" s="20"/>
      <c r="AP16" s="20">
        <v>6.0834623231804899E-2</v>
      </c>
      <c r="AQ16" s="20">
        <v>7.6145175430025497E-2</v>
      </c>
      <c r="AR16" s="20">
        <v>5.3578533123384703E-2</v>
      </c>
      <c r="AS16" s="20">
        <v>5.0212118499464997E-2</v>
      </c>
      <c r="AT16" s="20">
        <v>4.0650491457173102E-2</v>
      </c>
      <c r="AU16" s="20"/>
      <c r="AV16" s="20">
        <v>0</v>
      </c>
      <c r="AW16" s="20">
        <v>0.111476029514153</v>
      </c>
      <c r="AX16" s="20">
        <v>3.0762469127462201E-2</v>
      </c>
      <c r="AY16" s="20">
        <v>9.5038740761528795E-2</v>
      </c>
      <c r="AZ16" s="20">
        <v>7.40683104723701E-2</v>
      </c>
      <c r="BA16" s="20">
        <v>9.09756133151121E-2</v>
      </c>
      <c r="BB16" s="20">
        <v>9.4153250939046695E-2</v>
      </c>
      <c r="BC16" s="20">
        <v>8.5305310378386998E-2</v>
      </c>
      <c r="BD16" s="20">
        <v>3.5625226501027202E-2</v>
      </c>
      <c r="BE16" s="20">
        <v>5.0055766840709198E-2</v>
      </c>
      <c r="BF16" s="20">
        <v>3.3252102870633099E-2</v>
      </c>
      <c r="BG16" s="20">
        <v>3.7100988166473801E-2</v>
      </c>
      <c r="BH16" s="20">
        <v>1.9035808424326402E-2</v>
      </c>
      <c r="BI16" s="20">
        <v>8.4737197362175901E-2</v>
      </c>
      <c r="BJ16" s="20">
        <v>2.9169935025062502E-2</v>
      </c>
      <c r="BK16" s="20">
        <v>0</v>
      </c>
      <c r="BL16" s="20"/>
      <c r="BM16" s="20">
        <v>7.4763303594875E-2</v>
      </c>
      <c r="BN16" s="20">
        <v>6.9446967893150705E-2</v>
      </c>
      <c r="BO16" s="20">
        <v>5.3335619862510203E-2</v>
      </c>
      <c r="BP16" s="20">
        <v>5.9520466861827902E-2</v>
      </c>
      <c r="BQ16" s="20">
        <v>2.9905755812497999E-2</v>
      </c>
      <c r="BR16" s="20">
        <v>9.0955169906472899E-2</v>
      </c>
      <c r="BS16" s="20"/>
      <c r="BT16" s="20">
        <v>6.9356659269883797E-2</v>
      </c>
      <c r="BU16" s="20">
        <v>5.4113524022759298E-2</v>
      </c>
      <c r="BV16" s="20"/>
      <c r="BW16" s="20">
        <v>7.3259377009851995E-2</v>
      </c>
      <c r="BX16" s="20">
        <v>6.1827354841071797E-2</v>
      </c>
      <c r="BY16" s="20"/>
      <c r="BZ16" s="20">
        <v>6.2955628003959499E-2</v>
      </c>
      <c r="CA16" s="20" t="s">
        <v>131</v>
      </c>
      <c r="CB16" s="20" t="s">
        <v>131</v>
      </c>
      <c r="CC16" s="20"/>
      <c r="CD16" s="20">
        <v>5.6352390178844497E-2</v>
      </c>
      <c r="CE16" s="20">
        <v>0.100516100607695</v>
      </c>
      <c r="CF16" s="20">
        <v>8.5307788275891194E-2</v>
      </c>
      <c r="CG16" s="20"/>
      <c r="CH16" s="20">
        <v>5.7063484096785203E-2</v>
      </c>
      <c r="CI16" s="20">
        <v>9.9105135488114601E-2</v>
      </c>
      <c r="CJ16" s="20">
        <v>7.8572444185295201E-2</v>
      </c>
      <c r="CK16" s="20"/>
      <c r="CL16" s="20">
        <v>5.7664684907167002E-2</v>
      </c>
      <c r="CM16" s="20">
        <v>7.0201948734190001E-2</v>
      </c>
      <c r="CN16" s="20"/>
      <c r="CO16" s="20">
        <v>1.0982926720245499E-2</v>
      </c>
      <c r="CP16" s="20">
        <v>4.40406960534886E-2</v>
      </c>
      <c r="CQ16" s="20">
        <v>6.3672581158906894E-2</v>
      </c>
      <c r="CR16" s="20">
        <v>0.11804438935035</v>
      </c>
    </row>
    <row r="17" spans="2:96" x14ac:dyDescent="0.25">
      <c r="B17" s="18" t="s">
        <v>275</v>
      </c>
      <c r="C17" s="21">
        <v>0.65968690595938495</v>
      </c>
      <c r="D17" s="21">
        <v>0.63875602292038403</v>
      </c>
      <c r="E17" s="21">
        <v>0.67801448414746601</v>
      </c>
      <c r="F17" s="21"/>
      <c r="G17" s="21">
        <v>0.62438926176200105</v>
      </c>
      <c r="H17" s="21">
        <v>0.65151783112531203</v>
      </c>
      <c r="I17" s="21">
        <v>0.67393090888102303</v>
      </c>
      <c r="J17" s="21">
        <v>0.65235081657056504</v>
      </c>
      <c r="K17" s="21">
        <v>0.63540716577300604</v>
      </c>
      <c r="L17" s="21">
        <v>0.69567635343502299</v>
      </c>
      <c r="M17" s="21"/>
      <c r="N17" s="21">
        <v>0.70912279124959299</v>
      </c>
      <c r="O17" s="21">
        <v>0.66582313039002705</v>
      </c>
      <c r="P17" s="21">
        <v>0.63015942982362605</v>
      </c>
      <c r="Q17" s="21">
        <v>0.62477148537233296</v>
      </c>
      <c r="R17" s="21"/>
      <c r="S17" s="21">
        <v>0.63064665698381805</v>
      </c>
      <c r="T17" s="21">
        <v>0.71203722023641403</v>
      </c>
      <c r="U17" s="21">
        <v>0.65326091588565904</v>
      </c>
      <c r="V17" s="21">
        <v>0.68069879883283302</v>
      </c>
      <c r="W17" s="21">
        <v>0.69527279993973101</v>
      </c>
      <c r="X17" s="21">
        <v>0.70947279023745402</v>
      </c>
      <c r="Y17" s="21">
        <v>0.64788630358366195</v>
      </c>
      <c r="Z17" s="21">
        <v>0.66015825143733797</v>
      </c>
      <c r="AA17" s="21">
        <v>0.61305656018477095</v>
      </c>
      <c r="AB17" s="21">
        <v>0.58991332241554795</v>
      </c>
      <c r="AC17" s="21">
        <v>0.65187151280528099</v>
      </c>
      <c r="AD17" s="21">
        <v>1</v>
      </c>
      <c r="AE17" s="21"/>
      <c r="AF17" s="21">
        <v>0.67329114854126404</v>
      </c>
      <c r="AG17" s="21">
        <v>0.68446549081172903</v>
      </c>
      <c r="AH17" s="21">
        <v>0.66861538093305495</v>
      </c>
      <c r="AI17" s="21">
        <v>0.27717464119405499</v>
      </c>
      <c r="AJ17" s="21">
        <v>0.58907396351525798</v>
      </c>
      <c r="AK17" s="21"/>
      <c r="AL17" s="21">
        <v>0.71692269509589901</v>
      </c>
      <c r="AM17" s="21">
        <v>0.66832038753704903</v>
      </c>
      <c r="AN17" s="21">
        <v>0.62149414815311999</v>
      </c>
      <c r="AO17" s="21"/>
      <c r="AP17" s="21">
        <v>0.64661870564885204</v>
      </c>
      <c r="AQ17" s="21">
        <v>0.62701299880459604</v>
      </c>
      <c r="AR17" s="21">
        <v>0.68997259931761001</v>
      </c>
      <c r="AS17" s="21">
        <v>0.68324431384128603</v>
      </c>
      <c r="AT17" s="21">
        <v>0.79547016662718495</v>
      </c>
      <c r="AU17" s="21"/>
      <c r="AV17" s="21">
        <v>0.51120849400536905</v>
      </c>
      <c r="AW17" s="21">
        <v>0.51453897331549703</v>
      </c>
      <c r="AX17" s="21">
        <v>0.67521475759164096</v>
      </c>
      <c r="AY17" s="21">
        <v>0.54337351135276102</v>
      </c>
      <c r="AZ17" s="21">
        <v>0.60036147726996902</v>
      </c>
      <c r="BA17" s="21">
        <v>0.63435315428905403</v>
      </c>
      <c r="BB17" s="21">
        <v>0.59203604995502401</v>
      </c>
      <c r="BC17" s="21">
        <v>0.66163047408897502</v>
      </c>
      <c r="BD17" s="21">
        <v>0.723013098102811</v>
      </c>
      <c r="BE17" s="21">
        <v>0.70006901505288399</v>
      </c>
      <c r="BF17" s="21">
        <v>0.71323182958611397</v>
      </c>
      <c r="BG17" s="21">
        <v>0.76313065801534496</v>
      </c>
      <c r="BH17" s="21">
        <v>0.78939320993567796</v>
      </c>
      <c r="BI17" s="21">
        <v>0.68489215360947098</v>
      </c>
      <c r="BJ17" s="21">
        <v>0.86873403223624901</v>
      </c>
      <c r="BK17" s="21">
        <v>0.80468467675826005</v>
      </c>
      <c r="BL17" s="21"/>
      <c r="BM17" s="21">
        <v>0.65447716038772996</v>
      </c>
      <c r="BN17" s="21">
        <v>0.66573948295959795</v>
      </c>
      <c r="BO17" s="21">
        <v>0.66442680453636904</v>
      </c>
      <c r="BP17" s="21">
        <v>0.61714689369378894</v>
      </c>
      <c r="BQ17" s="21">
        <v>0.75024580943535202</v>
      </c>
      <c r="BR17" s="21">
        <v>0.62220758617010297</v>
      </c>
      <c r="BS17" s="21"/>
      <c r="BT17" s="21">
        <v>0.66097449790247698</v>
      </c>
      <c r="BU17" s="21">
        <v>0.65969029723280204</v>
      </c>
      <c r="BV17" s="21"/>
      <c r="BW17" s="21">
        <v>0.67209208930665099</v>
      </c>
      <c r="BX17" s="21">
        <v>0.65567778927506504</v>
      </c>
      <c r="BY17" s="21"/>
      <c r="BZ17" s="21">
        <v>0.65968690595938495</v>
      </c>
      <c r="CA17" s="21" t="s">
        <v>131</v>
      </c>
      <c r="CB17" s="21" t="s">
        <v>131</v>
      </c>
      <c r="CC17" s="21"/>
      <c r="CD17" s="21">
        <v>0.67664063139052999</v>
      </c>
      <c r="CE17" s="21">
        <v>0.52005631387449702</v>
      </c>
      <c r="CF17" s="21">
        <v>0.67746954806658799</v>
      </c>
      <c r="CG17" s="21"/>
      <c r="CH17" s="21">
        <v>0.67440216903340899</v>
      </c>
      <c r="CI17" s="21">
        <v>0.54291291778827799</v>
      </c>
      <c r="CJ17" s="21">
        <v>0.69219546187981495</v>
      </c>
      <c r="CK17" s="21"/>
      <c r="CL17" s="21">
        <v>0.69283596510255396</v>
      </c>
      <c r="CM17" s="21">
        <v>0.63090336887420395</v>
      </c>
      <c r="CN17" s="21"/>
      <c r="CO17" s="21">
        <v>0.84404343106199198</v>
      </c>
      <c r="CP17" s="21">
        <v>0.71488014689532098</v>
      </c>
      <c r="CQ17" s="21">
        <v>0.64679801589779795</v>
      </c>
      <c r="CR17" s="21">
        <v>0.50982408978722504</v>
      </c>
    </row>
    <row r="18" spans="2:96" x14ac:dyDescent="0.25">
      <c r="B18" s="16" t="s">
        <v>653</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CR22"/>
  <sheetViews>
    <sheetView showGridLines="0" workbookViewId="0">
      <pane xSplit="2" topLeftCell="C1" activePane="topRight" state="frozen"/>
      <selection pane="topRight" activeCell="B18" sqref="B18"/>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1348</v>
      </c>
      <c r="D7" s="10">
        <v>639</v>
      </c>
      <c r="E7" s="10">
        <v>707</v>
      </c>
      <c r="F7" s="10"/>
      <c r="G7" s="10">
        <v>132</v>
      </c>
      <c r="H7" s="10">
        <v>168</v>
      </c>
      <c r="I7" s="10">
        <v>231</v>
      </c>
      <c r="J7" s="10">
        <v>252</v>
      </c>
      <c r="K7" s="10">
        <v>223</v>
      </c>
      <c r="L7" s="10">
        <v>342</v>
      </c>
      <c r="M7" s="10"/>
      <c r="N7" s="10">
        <v>386</v>
      </c>
      <c r="O7" s="10">
        <v>372</v>
      </c>
      <c r="P7" s="10">
        <v>280</v>
      </c>
      <c r="Q7" s="10">
        <v>307</v>
      </c>
      <c r="R7" s="10"/>
      <c r="S7" s="10">
        <v>161</v>
      </c>
      <c r="T7" s="10">
        <v>184</v>
      </c>
      <c r="U7" s="10">
        <v>104</v>
      </c>
      <c r="V7" s="10">
        <v>124</v>
      </c>
      <c r="W7" s="10">
        <v>108</v>
      </c>
      <c r="X7" s="10">
        <v>127</v>
      </c>
      <c r="Y7" s="10">
        <v>125</v>
      </c>
      <c r="Z7" s="10">
        <v>56</v>
      </c>
      <c r="AA7" s="10">
        <v>168</v>
      </c>
      <c r="AB7" s="10">
        <v>125</v>
      </c>
      <c r="AC7" s="10">
        <v>61</v>
      </c>
      <c r="AD7" s="10">
        <v>5</v>
      </c>
      <c r="AE7" s="10"/>
      <c r="AF7" s="10">
        <v>548</v>
      </c>
      <c r="AG7" s="10">
        <v>384</v>
      </c>
      <c r="AH7" s="10">
        <v>85</v>
      </c>
      <c r="AI7" s="10">
        <v>18</v>
      </c>
      <c r="AJ7" s="10">
        <v>146</v>
      </c>
      <c r="AK7" s="10"/>
      <c r="AL7" s="10">
        <v>321</v>
      </c>
      <c r="AM7" s="10">
        <v>463</v>
      </c>
      <c r="AN7" s="10">
        <v>103</v>
      </c>
      <c r="AO7" s="10"/>
      <c r="AP7" s="10">
        <v>340</v>
      </c>
      <c r="AQ7" s="10">
        <v>316</v>
      </c>
      <c r="AR7" s="10">
        <v>322</v>
      </c>
      <c r="AS7" s="10">
        <v>125</v>
      </c>
      <c r="AT7" s="10">
        <v>22</v>
      </c>
      <c r="AU7" s="10"/>
      <c r="AV7" s="10">
        <v>3</v>
      </c>
      <c r="AW7" s="10">
        <v>48</v>
      </c>
      <c r="AX7" s="10">
        <v>96</v>
      </c>
      <c r="AY7" s="10">
        <v>93</v>
      </c>
      <c r="AZ7" s="10">
        <v>134</v>
      </c>
      <c r="BA7" s="10">
        <v>151</v>
      </c>
      <c r="BB7" s="10">
        <v>140</v>
      </c>
      <c r="BC7" s="10">
        <v>104</v>
      </c>
      <c r="BD7" s="10">
        <v>99</v>
      </c>
      <c r="BE7" s="10">
        <v>72</v>
      </c>
      <c r="BF7" s="10">
        <v>112</v>
      </c>
      <c r="BG7" s="10">
        <v>78</v>
      </c>
      <c r="BH7" s="10">
        <v>53</v>
      </c>
      <c r="BI7" s="10">
        <v>40</v>
      </c>
      <c r="BJ7" s="10">
        <v>29</v>
      </c>
      <c r="BK7" s="10">
        <v>45</v>
      </c>
      <c r="BL7" s="10"/>
      <c r="BM7" s="10">
        <v>248</v>
      </c>
      <c r="BN7" s="10">
        <v>428</v>
      </c>
      <c r="BO7" s="10">
        <v>183</v>
      </c>
      <c r="BP7" s="10">
        <v>296</v>
      </c>
      <c r="BQ7" s="10">
        <v>144</v>
      </c>
      <c r="BR7" s="10">
        <v>49</v>
      </c>
      <c r="BS7" s="10"/>
      <c r="BT7" s="10">
        <v>829</v>
      </c>
      <c r="BU7" s="10">
        <v>507</v>
      </c>
      <c r="BV7" s="10"/>
      <c r="BW7" s="10">
        <v>578</v>
      </c>
      <c r="BX7" s="10">
        <v>654</v>
      </c>
      <c r="BY7" s="10"/>
      <c r="BZ7" s="10">
        <v>1348</v>
      </c>
      <c r="CA7" s="10" t="s">
        <v>130</v>
      </c>
      <c r="CB7" s="10" t="s">
        <v>130</v>
      </c>
      <c r="CC7" s="10"/>
      <c r="CD7" s="10">
        <v>1120</v>
      </c>
      <c r="CE7" s="10">
        <v>128</v>
      </c>
      <c r="CF7" s="10">
        <v>83</v>
      </c>
      <c r="CG7" s="10"/>
      <c r="CH7" s="10">
        <v>1114</v>
      </c>
      <c r="CI7" s="10">
        <v>130</v>
      </c>
      <c r="CJ7" s="10">
        <v>85</v>
      </c>
      <c r="CK7" s="10"/>
      <c r="CL7" s="10">
        <v>715</v>
      </c>
      <c r="CM7" s="10">
        <v>593</v>
      </c>
      <c r="CN7" s="10"/>
      <c r="CO7" s="10">
        <v>79</v>
      </c>
      <c r="CP7" s="10">
        <v>525</v>
      </c>
      <c r="CQ7" s="10">
        <v>503</v>
      </c>
      <c r="CR7" s="10">
        <v>241</v>
      </c>
    </row>
    <row r="8" spans="2:96" ht="30" customHeight="1" x14ac:dyDescent="0.25">
      <c r="B8" s="11" t="s">
        <v>20</v>
      </c>
      <c r="C8" s="11">
        <v>1332</v>
      </c>
      <c r="D8" s="11">
        <v>638</v>
      </c>
      <c r="E8" s="11">
        <v>692</v>
      </c>
      <c r="F8" s="11"/>
      <c r="G8" s="11">
        <v>163</v>
      </c>
      <c r="H8" s="11">
        <v>217</v>
      </c>
      <c r="I8" s="11">
        <v>220</v>
      </c>
      <c r="J8" s="11">
        <v>233</v>
      </c>
      <c r="K8" s="11">
        <v>197</v>
      </c>
      <c r="L8" s="11">
        <v>302</v>
      </c>
      <c r="M8" s="11"/>
      <c r="N8" s="11">
        <v>361</v>
      </c>
      <c r="O8" s="11">
        <v>351</v>
      </c>
      <c r="P8" s="11">
        <v>294</v>
      </c>
      <c r="Q8" s="11">
        <v>323</v>
      </c>
      <c r="R8" s="11"/>
      <c r="S8" s="11">
        <v>168</v>
      </c>
      <c r="T8" s="11">
        <v>175</v>
      </c>
      <c r="U8" s="11">
        <v>99</v>
      </c>
      <c r="V8" s="11">
        <v>119</v>
      </c>
      <c r="W8" s="11">
        <v>103</v>
      </c>
      <c r="X8" s="11">
        <v>126</v>
      </c>
      <c r="Y8" s="11">
        <v>119</v>
      </c>
      <c r="Z8" s="11">
        <v>56</v>
      </c>
      <c r="AA8" s="11">
        <v>166</v>
      </c>
      <c r="AB8" s="11">
        <v>125</v>
      </c>
      <c r="AC8" s="11">
        <v>68</v>
      </c>
      <c r="AD8" s="11">
        <v>7</v>
      </c>
      <c r="AE8" s="11"/>
      <c r="AF8" s="11">
        <v>518</v>
      </c>
      <c r="AG8" s="11">
        <v>392</v>
      </c>
      <c r="AH8" s="11">
        <v>79</v>
      </c>
      <c r="AI8" s="11">
        <v>18</v>
      </c>
      <c r="AJ8" s="11">
        <v>147</v>
      </c>
      <c r="AK8" s="11"/>
      <c r="AL8" s="11">
        <v>307</v>
      </c>
      <c r="AM8" s="11">
        <v>470</v>
      </c>
      <c r="AN8" s="11">
        <v>98</v>
      </c>
      <c r="AO8" s="11"/>
      <c r="AP8" s="11">
        <v>329</v>
      </c>
      <c r="AQ8" s="11">
        <v>319</v>
      </c>
      <c r="AR8" s="11">
        <v>325</v>
      </c>
      <c r="AS8" s="11">
        <v>125</v>
      </c>
      <c r="AT8" s="11">
        <v>21</v>
      </c>
      <c r="AU8" s="11"/>
      <c r="AV8" s="11">
        <v>3</v>
      </c>
      <c r="AW8" s="11">
        <v>50</v>
      </c>
      <c r="AX8" s="11">
        <v>96</v>
      </c>
      <c r="AY8" s="11">
        <v>94</v>
      </c>
      <c r="AZ8" s="11">
        <v>136</v>
      </c>
      <c r="BA8" s="11">
        <v>149</v>
      </c>
      <c r="BB8" s="11">
        <v>140</v>
      </c>
      <c r="BC8" s="11">
        <v>101</v>
      </c>
      <c r="BD8" s="11">
        <v>95</v>
      </c>
      <c r="BE8" s="11">
        <v>71</v>
      </c>
      <c r="BF8" s="11">
        <v>111</v>
      </c>
      <c r="BG8" s="11">
        <v>76</v>
      </c>
      <c r="BH8" s="11">
        <v>52</v>
      </c>
      <c r="BI8" s="11">
        <v>38</v>
      </c>
      <c r="BJ8" s="11">
        <v>30</v>
      </c>
      <c r="BK8" s="11">
        <v>43</v>
      </c>
      <c r="BL8" s="11"/>
      <c r="BM8" s="11">
        <v>264</v>
      </c>
      <c r="BN8" s="11">
        <v>410</v>
      </c>
      <c r="BO8" s="11">
        <v>188</v>
      </c>
      <c r="BP8" s="11">
        <v>286</v>
      </c>
      <c r="BQ8" s="11">
        <v>133</v>
      </c>
      <c r="BR8" s="11">
        <v>50</v>
      </c>
      <c r="BS8" s="11"/>
      <c r="BT8" s="11">
        <v>823</v>
      </c>
      <c r="BU8" s="11">
        <v>495</v>
      </c>
      <c r="BV8" s="11"/>
      <c r="BW8" s="11">
        <v>580</v>
      </c>
      <c r="BX8" s="11">
        <v>634</v>
      </c>
      <c r="BY8" s="11"/>
      <c r="BZ8" s="11">
        <v>1332</v>
      </c>
      <c r="CA8" s="11" t="s">
        <v>130</v>
      </c>
      <c r="CB8" s="11" t="s">
        <v>130</v>
      </c>
      <c r="CC8" s="11"/>
      <c r="CD8" s="11">
        <v>1091</v>
      </c>
      <c r="CE8" s="11">
        <v>140</v>
      </c>
      <c r="CF8" s="11">
        <v>85</v>
      </c>
      <c r="CG8" s="11"/>
      <c r="CH8" s="11">
        <v>1084</v>
      </c>
      <c r="CI8" s="11">
        <v>142</v>
      </c>
      <c r="CJ8" s="11">
        <v>88</v>
      </c>
      <c r="CK8" s="11"/>
      <c r="CL8" s="11">
        <v>693</v>
      </c>
      <c r="CM8" s="11">
        <v>597</v>
      </c>
      <c r="CN8" s="11"/>
      <c r="CO8" s="11">
        <v>81</v>
      </c>
      <c r="CP8" s="11">
        <v>510</v>
      </c>
      <c r="CQ8" s="11">
        <v>494</v>
      </c>
      <c r="CR8" s="11">
        <v>246</v>
      </c>
    </row>
    <row r="9" spans="2:96" x14ac:dyDescent="0.25">
      <c r="B9" s="18" t="s">
        <v>376</v>
      </c>
      <c r="C9" s="17">
        <v>0.27758948593515897</v>
      </c>
      <c r="D9" s="17">
        <v>0.26518813674838898</v>
      </c>
      <c r="E9" s="17">
        <v>0.28978971335051801</v>
      </c>
      <c r="F9" s="17"/>
      <c r="G9" s="17">
        <v>0.23606805046426499</v>
      </c>
      <c r="H9" s="17">
        <v>0.22779775446796099</v>
      </c>
      <c r="I9" s="17">
        <v>0.156175055561417</v>
      </c>
      <c r="J9" s="17">
        <v>0.25296634255221101</v>
      </c>
      <c r="K9" s="17">
        <v>0.32711939812748397</v>
      </c>
      <c r="L9" s="17">
        <v>0.41078377931920501</v>
      </c>
      <c r="M9" s="17"/>
      <c r="N9" s="17">
        <v>0.31411713062872698</v>
      </c>
      <c r="O9" s="17">
        <v>0.23493266184654399</v>
      </c>
      <c r="P9" s="17">
        <v>0.273462095346031</v>
      </c>
      <c r="Q9" s="17">
        <v>0.28920016966398099</v>
      </c>
      <c r="R9" s="17"/>
      <c r="S9" s="17">
        <v>0.243864022057903</v>
      </c>
      <c r="T9" s="17">
        <v>0.236155853947324</v>
      </c>
      <c r="U9" s="17">
        <v>0.29203285097461601</v>
      </c>
      <c r="V9" s="17">
        <v>0.31483496176241099</v>
      </c>
      <c r="W9" s="17">
        <v>0.32133740880802097</v>
      </c>
      <c r="X9" s="17">
        <v>0.18249988426644601</v>
      </c>
      <c r="Y9" s="17">
        <v>0.31996249549984801</v>
      </c>
      <c r="Z9" s="17">
        <v>0.32865278192537001</v>
      </c>
      <c r="AA9" s="17">
        <v>0.323550606650302</v>
      </c>
      <c r="AB9" s="17">
        <v>0.26338676249013399</v>
      </c>
      <c r="AC9" s="17">
        <v>0.29707551154821199</v>
      </c>
      <c r="AD9" s="17">
        <v>0.19712882574879201</v>
      </c>
      <c r="AE9" s="17"/>
      <c r="AF9" s="17">
        <v>0.33045983691098602</v>
      </c>
      <c r="AG9" s="17">
        <v>0.27024565351596003</v>
      </c>
      <c r="AH9" s="17">
        <v>0.22421301190134499</v>
      </c>
      <c r="AI9" s="17">
        <v>0.12256877732307001</v>
      </c>
      <c r="AJ9" s="17">
        <v>0.21145120285861799</v>
      </c>
      <c r="AK9" s="17"/>
      <c r="AL9" s="17">
        <v>0.33357894131023802</v>
      </c>
      <c r="AM9" s="17">
        <v>0.27507106081685001</v>
      </c>
      <c r="AN9" s="17">
        <v>0.243654810855533</v>
      </c>
      <c r="AO9" s="17"/>
      <c r="AP9" s="17">
        <v>0.30164183211673801</v>
      </c>
      <c r="AQ9" s="17">
        <v>0.26266697254899801</v>
      </c>
      <c r="AR9" s="17">
        <v>0.24315387871352101</v>
      </c>
      <c r="AS9" s="17">
        <v>0.23810954072542601</v>
      </c>
      <c r="AT9" s="17">
        <v>0.30898735953371198</v>
      </c>
      <c r="AU9" s="17"/>
      <c r="AV9" s="17">
        <v>0</v>
      </c>
      <c r="AW9" s="17">
        <v>0.30629024146279199</v>
      </c>
      <c r="AX9" s="17">
        <v>0.31394979527307998</v>
      </c>
      <c r="AY9" s="17">
        <v>0.31675775133327599</v>
      </c>
      <c r="AZ9" s="17">
        <v>0.30802010746755498</v>
      </c>
      <c r="BA9" s="17">
        <v>0.27695898892124798</v>
      </c>
      <c r="BB9" s="17">
        <v>0.23285014496279799</v>
      </c>
      <c r="BC9" s="17">
        <v>0.27789607651456999</v>
      </c>
      <c r="BD9" s="17">
        <v>0.28022971279861503</v>
      </c>
      <c r="BE9" s="17">
        <v>0.310674244408992</v>
      </c>
      <c r="BF9" s="17">
        <v>0.246894740647499</v>
      </c>
      <c r="BG9" s="17">
        <v>0.25087987764235498</v>
      </c>
      <c r="BH9" s="17">
        <v>0.25172978233094501</v>
      </c>
      <c r="BI9" s="17">
        <v>0.19231686372378301</v>
      </c>
      <c r="BJ9" s="17">
        <v>0.38683953784678199</v>
      </c>
      <c r="BK9" s="17">
        <v>0.32173577351348098</v>
      </c>
      <c r="BL9" s="17"/>
      <c r="BM9" s="17">
        <v>0.27556649420380103</v>
      </c>
      <c r="BN9" s="17">
        <v>0.25285263159544102</v>
      </c>
      <c r="BO9" s="17">
        <v>0.25363696961728699</v>
      </c>
      <c r="BP9" s="17">
        <v>0.27067785908986403</v>
      </c>
      <c r="BQ9" s="17">
        <v>0.38542698834421102</v>
      </c>
      <c r="BR9" s="17">
        <v>0.334471479659049</v>
      </c>
      <c r="BS9" s="17"/>
      <c r="BT9" s="17">
        <v>0.28166369072150199</v>
      </c>
      <c r="BU9" s="17">
        <v>0.27873701289396702</v>
      </c>
      <c r="BV9" s="17"/>
      <c r="BW9" s="17">
        <v>0.29253574270004001</v>
      </c>
      <c r="BX9" s="17">
        <v>0.27173001007315001</v>
      </c>
      <c r="BY9" s="17"/>
      <c r="BZ9" s="17">
        <v>0.27758948593515897</v>
      </c>
      <c r="CA9" s="17" t="s">
        <v>131</v>
      </c>
      <c r="CB9" s="17" t="s">
        <v>131</v>
      </c>
      <c r="CC9" s="17"/>
      <c r="CD9" s="17">
        <v>0.28282966226676398</v>
      </c>
      <c r="CE9" s="17">
        <v>0.25284105451377897</v>
      </c>
      <c r="CF9" s="17">
        <v>0.25008107832666399</v>
      </c>
      <c r="CG9" s="17"/>
      <c r="CH9" s="17">
        <v>0.28755280920403398</v>
      </c>
      <c r="CI9" s="17">
        <v>0.24776340524378701</v>
      </c>
      <c r="CJ9" s="17">
        <v>0.22096204697781699</v>
      </c>
      <c r="CK9" s="17"/>
      <c r="CL9" s="17">
        <v>0.29235161948466798</v>
      </c>
      <c r="CM9" s="17">
        <v>0.27022697885687003</v>
      </c>
      <c r="CN9" s="17"/>
      <c r="CO9" s="17">
        <v>0.480904824210589</v>
      </c>
      <c r="CP9" s="17">
        <v>0.30605145979538401</v>
      </c>
      <c r="CQ9" s="17">
        <v>0.25798461824045998</v>
      </c>
      <c r="CR9" s="17">
        <v>0.190505382437649</v>
      </c>
    </row>
    <row r="10" spans="2:96" x14ac:dyDescent="0.25">
      <c r="B10" s="18" t="s">
        <v>377</v>
      </c>
      <c r="C10" s="17">
        <v>0.42279432550681501</v>
      </c>
      <c r="D10" s="17">
        <v>0.38221986772718303</v>
      </c>
      <c r="E10" s="17">
        <v>0.45855316933593898</v>
      </c>
      <c r="F10" s="17"/>
      <c r="G10" s="17">
        <v>0.45984737553704302</v>
      </c>
      <c r="H10" s="17">
        <v>0.46315052286889902</v>
      </c>
      <c r="I10" s="17">
        <v>0.51469853581339897</v>
      </c>
      <c r="J10" s="17">
        <v>0.41946426194797398</v>
      </c>
      <c r="K10" s="17">
        <v>0.35606078016060799</v>
      </c>
      <c r="L10" s="17">
        <v>0.35298703362126399</v>
      </c>
      <c r="M10" s="17"/>
      <c r="N10" s="17">
        <v>0.44113949058422403</v>
      </c>
      <c r="O10" s="17">
        <v>0.45616163226856599</v>
      </c>
      <c r="P10" s="17">
        <v>0.41058086727465598</v>
      </c>
      <c r="Q10" s="17">
        <v>0.37528575854040902</v>
      </c>
      <c r="R10" s="17"/>
      <c r="S10" s="17">
        <v>0.46345232863589197</v>
      </c>
      <c r="T10" s="17">
        <v>0.460714216551046</v>
      </c>
      <c r="U10" s="17">
        <v>0.44228491475926901</v>
      </c>
      <c r="V10" s="17">
        <v>0.39346511025083603</v>
      </c>
      <c r="W10" s="17">
        <v>0.39416897234688503</v>
      </c>
      <c r="X10" s="17">
        <v>0.56903390198482295</v>
      </c>
      <c r="Y10" s="17">
        <v>0.393206464418415</v>
      </c>
      <c r="Z10" s="17">
        <v>0.343151666483828</v>
      </c>
      <c r="AA10" s="17">
        <v>0.36946375005836601</v>
      </c>
      <c r="AB10" s="17">
        <v>0.32834626422063801</v>
      </c>
      <c r="AC10" s="17">
        <v>0.44365545847663901</v>
      </c>
      <c r="AD10" s="17">
        <v>0.39868853252391401</v>
      </c>
      <c r="AE10" s="17"/>
      <c r="AF10" s="17">
        <v>0.393107274657853</v>
      </c>
      <c r="AG10" s="17">
        <v>0.41942523654268499</v>
      </c>
      <c r="AH10" s="17">
        <v>0.51089204579085301</v>
      </c>
      <c r="AI10" s="17">
        <v>0.579147507707925</v>
      </c>
      <c r="AJ10" s="17">
        <v>0.43958634314898898</v>
      </c>
      <c r="AK10" s="17"/>
      <c r="AL10" s="17">
        <v>0.42751473245376498</v>
      </c>
      <c r="AM10" s="17">
        <v>0.407011037778995</v>
      </c>
      <c r="AN10" s="17">
        <v>0.49937198224522</v>
      </c>
      <c r="AO10" s="17"/>
      <c r="AP10" s="17">
        <v>0.386477348681879</v>
      </c>
      <c r="AQ10" s="17">
        <v>0.41895086445656499</v>
      </c>
      <c r="AR10" s="17">
        <v>0.44964914529487099</v>
      </c>
      <c r="AS10" s="17">
        <v>0.50943473073571599</v>
      </c>
      <c r="AT10" s="17">
        <v>0.52929258270673196</v>
      </c>
      <c r="AU10" s="17"/>
      <c r="AV10" s="17">
        <v>0.251630742094684</v>
      </c>
      <c r="AW10" s="17">
        <v>0.341992146862102</v>
      </c>
      <c r="AX10" s="17">
        <v>0.35322413142083398</v>
      </c>
      <c r="AY10" s="17">
        <v>0.28973979131196698</v>
      </c>
      <c r="AZ10" s="17">
        <v>0.374946982791317</v>
      </c>
      <c r="BA10" s="17">
        <v>0.40536090703119798</v>
      </c>
      <c r="BB10" s="17">
        <v>0.37645359419119701</v>
      </c>
      <c r="BC10" s="17">
        <v>0.498832288540214</v>
      </c>
      <c r="BD10" s="17">
        <v>0.48863595491307399</v>
      </c>
      <c r="BE10" s="17">
        <v>0.45545572830152697</v>
      </c>
      <c r="BF10" s="17">
        <v>0.44358301823759599</v>
      </c>
      <c r="BG10" s="17">
        <v>0.52136350961323297</v>
      </c>
      <c r="BH10" s="17">
        <v>0.50652022625348003</v>
      </c>
      <c r="BI10" s="17">
        <v>0.54558948538420604</v>
      </c>
      <c r="BJ10" s="17">
        <v>0.484065966077455</v>
      </c>
      <c r="BK10" s="17">
        <v>0.45768030815356398</v>
      </c>
      <c r="BL10" s="17"/>
      <c r="BM10" s="17">
        <v>0.41767516127253101</v>
      </c>
      <c r="BN10" s="17">
        <v>0.42690665901195302</v>
      </c>
      <c r="BO10" s="17">
        <v>0.47163006406604702</v>
      </c>
      <c r="BP10" s="17">
        <v>0.42378495800873001</v>
      </c>
      <c r="BQ10" s="17">
        <v>0.36243703149846501</v>
      </c>
      <c r="BR10" s="17">
        <v>0.38681581746714699</v>
      </c>
      <c r="BS10" s="17"/>
      <c r="BT10" s="17">
        <v>0.43514013786155498</v>
      </c>
      <c r="BU10" s="17">
        <v>0.39563522248293698</v>
      </c>
      <c r="BV10" s="17"/>
      <c r="BW10" s="17">
        <v>0.408731437300967</v>
      </c>
      <c r="BX10" s="17">
        <v>0.44014634463760599</v>
      </c>
      <c r="BY10" s="17"/>
      <c r="BZ10" s="17">
        <v>0.42279432550681501</v>
      </c>
      <c r="CA10" s="17" t="s">
        <v>131</v>
      </c>
      <c r="CB10" s="17" t="s">
        <v>131</v>
      </c>
      <c r="CC10" s="17"/>
      <c r="CD10" s="17">
        <v>0.43148830609185201</v>
      </c>
      <c r="CE10" s="17">
        <v>0.36979418097761801</v>
      </c>
      <c r="CF10" s="17">
        <v>0.43385841525264601</v>
      </c>
      <c r="CG10" s="17"/>
      <c r="CH10" s="17">
        <v>0.42705678800930003</v>
      </c>
      <c r="CI10" s="17">
        <v>0.37331189890356598</v>
      </c>
      <c r="CJ10" s="17">
        <v>0.48551462709205101</v>
      </c>
      <c r="CK10" s="17"/>
      <c r="CL10" s="17">
        <v>0.42854552436726701</v>
      </c>
      <c r="CM10" s="17">
        <v>0.42336193455897703</v>
      </c>
      <c r="CN10" s="17"/>
      <c r="CO10" s="17">
        <v>0.33994472479711502</v>
      </c>
      <c r="CP10" s="17">
        <v>0.43998686476381399</v>
      </c>
      <c r="CQ10" s="17">
        <v>0.451547441743541</v>
      </c>
      <c r="CR10" s="17">
        <v>0.35667517346607203</v>
      </c>
    </row>
    <row r="11" spans="2:96" ht="30" x14ac:dyDescent="0.25">
      <c r="B11" s="18" t="s">
        <v>378</v>
      </c>
      <c r="C11" s="17">
        <v>0.20207700625247599</v>
      </c>
      <c r="D11" s="17">
        <v>0.23467027791068401</v>
      </c>
      <c r="E11" s="17">
        <v>0.172619921823957</v>
      </c>
      <c r="F11" s="17"/>
      <c r="G11" s="17">
        <v>0.22344797282370399</v>
      </c>
      <c r="H11" s="17">
        <v>0.20132984791311001</v>
      </c>
      <c r="I11" s="17">
        <v>0.22684313532850101</v>
      </c>
      <c r="J11" s="17">
        <v>0.21037748714874399</v>
      </c>
      <c r="K11" s="17">
        <v>0.217786743944095</v>
      </c>
      <c r="L11" s="17">
        <v>0.156468755615702</v>
      </c>
      <c r="M11" s="17"/>
      <c r="N11" s="17">
        <v>0.15724177603218001</v>
      </c>
      <c r="O11" s="17">
        <v>0.20499745234814901</v>
      </c>
      <c r="P11" s="17">
        <v>0.222950589089629</v>
      </c>
      <c r="Q11" s="17">
        <v>0.22873600992246201</v>
      </c>
      <c r="R11" s="17"/>
      <c r="S11" s="17">
        <v>0.203329316320187</v>
      </c>
      <c r="T11" s="17">
        <v>0.20470281591780001</v>
      </c>
      <c r="U11" s="17">
        <v>0.21939945450828799</v>
      </c>
      <c r="V11" s="17">
        <v>0.23433667743819001</v>
      </c>
      <c r="W11" s="17">
        <v>0.21670576681606801</v>
      </c>
      <c r="X11" s="17">
        <v>0.15247102332811399</v>
      </c>
      <c r="Y11" s="17">
        <v>0.18578039367504701</v>
      </c>
      <c r="Z11" s="17">
        <v>0.148199639882127</v>
      </c>
      <c r="AA11" s="17">
        <v>0.21309540857645801</v>
      </c>
      <c r="AB11" s="17">
        <v>0.25390533428380502</v>
      </c>
      <c r="AC11" s="17">
        <v>0.13596403589516201</v>
      </c>
      <c r="AD11" s="17">
        <v>0.15150234859183401</v>
      </c>
      <c r="AE11" s="17"/>
      <c r="AF11" s="17">
        <v>0.19881181758824601</v>
      </c>
      <c r="AG11" s="17">
        <v>0.19932408833950299</v>
      </c>
      <c r="AH11" s="17">
        <v>0.168314066043911</v>
      </c>
      <c r="AI11" s="17">
        <v>0.18834423348807899</v>
      </c>
      <c r="AJ11" s="17">
        <v>0.22630789592850101</v>
      </c>
      <c r="AK11" s="17"/>
      <c r="AL11" s="17">
        <v>0.18343153043695501</v>
      </c>
      <c r="AM11" s="17">
        <v>0.197343165155449</v>
      </c>
      <c r="AN11" s="17">
        <v>0.17065741144452201</v>
      </c>
      <c r="AO11" s="17"/>
      <c r="AP11" s="17">
        <v>0.218610502876942</v>
      </c>
      <c r="AQ11" s="17">
        <v>0.19197846257916501</v>
      </c>
      <c r="AR11" s="17">
        <v>0.216170380393539</v>
      </c>
      <c r="AS11" s="17">
        <v>0.18078882872907301</v>
      </c>
      <c r="AT11" s="17">
        <v>3.78591192100192E-2</v>
      </c>
      <c r="AU11" s="17"/>
      <c r="AV11" s="17">
        <v>0.74836925790531605</v>
      </c>
      <c r="AW11" s="17">
        <v>0.21000917354162399</v>
      </c>
      <c r="AX11" s="17">
        <v>0.21741560469767399</v>
      </c>
      <c r="AY11" s="17">
        <v>0.256626209013194</v>
      </c>
      <c r="AZ11" s="17">
        <v>0.23070209612576001</v>
      </c>
      <c r="BA11" s="17">
        <v>0.201076764547375</v>
      </c>
      <c r="BB11" s="17">
        <v>0.27204481456456098</v>
      </c>
      <c r="BC11" s="17">
        <v>0.11427644812419301</v>
      </c>
      <c r="BD11" s="17">
        <v>0.172530219447145</v>
      </c>
      <c r="BE11" s="17">
        <v>0.158784010502764</v>
      </c>
      <c r="BF11" s="17">
        <v>0.22030825340168</v>
      </c>
      <c r="BG11" s="17">
        <v>0.13713244106528599</v>
      </c>
      <c r="BH11" s="17">
        <v>0.172128274389861</v>
      </c>
      <c r="BI11" s="17">
        <v>0.190450094341058</v>
      </c>
      <c r="BJ11" s="17">
        <v>8.9819142537882202E-2</v>
      </c>
      <c r="BK11" s="17">
        <v>0.18208472691615299</v>
      </c>
      <c r="BL11" s="17"/>
      <c r="BM11" s="17">
        <v>0.203985578142408</v>
      </c>
      <c r="BN11" s="17">
        <v>0.21381651796788201</v>
      </c>
      <c r="BO11" s="17">
        <v>0.18213705450298601</v>
      </c>
      <c r="BP11" s="17">
        <v>0.21455816884700399</v>
      </c>
      <c r="BQ11" s="17">
        <v>0.18505593305847101</v>
      </c>
      <c r="BR11" s="17">
        <v>0.14473393172992499</v>
      </c>
      <c r="BS11" s="17"/>
      <c r="BT11" s="17">
        <v>0.194976670872965</v>
      </c>
      <c r="BU11" s="17">
        <v>0.20981765513057901</v>
      </c>
      <c r="BV11" s="17"/>
      <c r="BW11" s="17">
        <v>0.19379041750977299</v>
      </c>
      <c r="BX11" s="17">
        <v>0.195156806489408</v>
      </c>
      <c r="BY11" s="17"/>
      <c r="BZ11" s="17">
        <v>0.20207700625247599</v>
      </c>
      <c r="CA11" s="17" t="s">
        <v>131</v>
      </c>
      <c r="CB11" s="17" t="s">
        <v>131</v>
      </c>
      <c r="CC11" s="17"/>
      <c r="CD11" s="17">
        <v>0.20001998527953299</v>
      </c>
      <c r="CE11" s="17">
        <v>0.22284241008803399</v>
      </c>
      <c r="CF11" s="17">
        <v>0.17572505475442901</v>
      </c>
      <c r="CG11" s="17"/>
      <c r="CH11" s="17">
        <v>0.19729956049455599</v>
      </c>
      <c r="CI11" s="17">
        <v>0.234112811942812</v>
      </c>
      <c r="CJ11" s="17">
        <v>0.16826392128634801</v>
      </c>
      <c r="CK11" s="17"/>
      <c r="CL11" s="17">
        <v>0.18532185634165199</v>
      </c>
      <c r="CM11" s="17">
        <v>0.21060770250203001</v>
      </c>
      <c r="CN11" s="17"/>
      <c r="CO11" s="17">
        <v>0.12326940922219</v>
      </c>
      <c r="CP11" s="17">
        <v>0.17151522238944999</v>
      </c>
      <c r="CQ11" s="17">
        <v>0.19502389407611301</v>
      </c>
      <c r="CR11" s="17">
        <v>0.30589504345382001</v>
      </c>
    </row>
    <row r="12" spans="2:96" x14ac:dyDescent="0.25">
      <c r="B12" s="18" t="s">
        <v>379</v>
      </c>
      <c r="C12" s="17">
        <v>5.6720598047750703E-2</v>
      </c>
      <c r="D12" s="17">
        <v>7.3748162833347494E-2</v>
      </c>
      <c r="E12" s="17">
        <v>4.1194731203134299E-2</v>
      </c>
      <c r="F12" s="17"/>
      <c r="G12" s="17">
        <v>7.3833935651618096E-2</v>
      </c>
      <c r="H12" s="17">
        <v>5.1944138673648999E-2</v>
      </c>
      <c r="I12" s="17">
        <v>6.7866140329558206E-2</v>
      </c>
      <c r="J12" s="17">
        <v>5.8810187488587497E-2</v>
      </c>
      <c r="K12" s="17">
        <v>6.72360260206184E-2</v>
      </c>
      <c r="L12" s="17">
        <v>3.4372430084618898E-2</v>
      </c>
      <c r="M12" s="17"/>
      <c r="N12" s="17">
        <v>6.3851396288008899E-2</v>
      </c>
      <c r="O12" s="17">
        <v>6.1660297940495497E-2</v>
      </c>
      <c r="P12" s="17">
        <v>4.5323222340887002E-2</v>
      </c>
      <c r="Q12" s="17">
        <v>5.42518293171005E-2</v>
      </c>
      <c r="R12" s="17"/>
      <c r="S12" s="17">
        <v>5.8001214551198603E-2</v>
      </c>
      <c r="T12" s="17">
        <v>7.1554291743048198E-2</v>
      </c>
      <c r="U12" s="17">
        <v>9.1579524416988203E-3</v>
      </c>
      <c r="V12" s="17">
        <v>2.5489122662249401E-2</v>
      </c>
      <c r="W12" s="17">
        <v>4.1978529093125001E-2</v>
      </c>
      <c r="X12" s="17">
        <v>4.5916376664130801E-2</v>
      </c>
      <c r="Y12" s="17">
        <v>4.0055738362752898E-2</v>
      </c>
      <c r="Z12" s="17">
        <v>0.110480638087967</v>
      </c>
      <c r="AA12" s="17">
        <v>5.7200701450703502E-2</v>
      </c>
      <c r="AB12" s="17">
        <v>9.5353750438584295E-2</v>
      </c>
      <c r="AC12" s="17">
        <v>7.4808345362930295E-2</v>
      </c>
      <c r="AD12" s="17">
        <v>0.25268029313545998</v>
      </c>
      <c r="AE12" s="17"/>
      <c r="AF12" s="17">
        <v>3.4794291738101203E-2</v>
      </c>
      <c r="AG12" s="17">
        <v>7.3223828146841502E-2</v>
      </c>
      <c r="AH12" s="17">
        <v>5.6688208787815698E-2</v>
      </c>
      <c r="AI12" s="17">
        <v>0.109939481480926</v>
      </c>
      <c r="AJ12" s="17">
        <v>5.7436573791652901E-2</v>
      </c>
      <c r="AK12" s="17"/>
      <c r="AL12" s="17">
        <v>2.7097565446147401E-2</v>
      </c>
      <c r="AM12" s="17">
        <v>7.0301654073268396E-2</v>
      </c>
      <c r="AN12" s="17">
        <v>4.6125019430085901E-2</v>
      </c>
      <c r="AO12" s="17"/>
      <c r="AP12" s="17">
        <v>5.66162387514937E-2</v>
      </c>
      <c r="AQ12" s="17">
        <v>6.6676395966401195E-2</v>
      </c>
      <c r="AR12" s="17">
        <v>5.8423398147758099E-2</v>
      </c>
      <c r="AS12" s="17">
        <v>4.8752084589054598E-2</v>
      </c>
      <c r="AT12" s="17">
        <v>0</v>
      </c>
      <c r="AU12" s="17"/>
      <c r="AV12" s="17">
        <v>0</v>
      </c>
      <c r="AW12" s="17">
        <v>6.0023507283284802E-2</v>
      </c>
      <c r="AX12" s="17">
        <v>7.0387612257334795E-2</v>
      </c>
      <c r="AY12" s="17">
        <v>5.6639024585044599E-2</v>
      </c>
      <c r="AZ12" s="17">
        <v>3.06014586094796E-2</v>
      </c>
      <c r="BA12" s="17">
        <v>6.1255067361976903E-2</v>
      </c>
      <c r="BB12" s="17">
        <v>6.6778638158384293E-2</v>
      </c>
      <c r="BC12" s="17">
        <v>9.9930805187671001E-2</v>
      </c>
      <c r="BD12" s="17">
        <v>2.2189751696017501E-2</v>
      </c>
      <c r="BE12" s="17">
        <v>2.6115489288105601E-2</v>
      </c>
      <c r="BF12" s="17">
        <v>5.4903417801117099E-2</v>
      </c>
      <c r="BG12" s="17">
        <v>7.9863428120545907E-2</v>
      </c>
      <c r="BH12" s="17">
        <v>3.4089575211126003E-2</v>
      </c>
      <c r="BI12" s="17">
        <v>4.4440341215918902E-2</v>
      </c>
      <c r="BJ12" s="17">
        <v>3.9275353537880697E-2</v>
      </c>
      <c r="BK12" s="17">
        <v>3.8499191416801998E-2</v>
      </c>
      <c r="BL12" s="17"/>
      <c r="BM12" s="17">
        <v>6.5227619721322502E-2</v>
      </c>
      <c r="BN12" s="17">
        <v>5.6538531674298197E-2</v>
      </c>
      <c r="BO12" s="17">
        <v>4.4611926502483301E-2</v>
      </c>
      <c r="BP12" s="17">
        <v>6.4882895705851804E-2</v>
      </c>
      <c r="BQ12" s="17">
        <v>4.0664995906014502E-2</v>
      </c>
      <c r="BR12" s="17">
        <v>5.4904053795474902E-2</v>
      </c>
      <c r="BS12" s="17"/>
      <c r="BT12" s="17">
        <v>5.3307120434171497E-2</v>
      </c>
      <c r="BU12" s="17">
        <v>6.40115211023327E-2</v>
      </c>
      <c r="BV12" s="17"/>
      <c r="BW12" s="17">
        <v>6.3330191286853896E-2</v>
      </c>
      <c r="BX12" s="17">
        <v>5.6155546723411803E-2</v>
      </c>
      <c r="BY12" s="17"/>
      <c r="BZ12" s="17">
        <v>5.6720598047750703E-2</v>
      </c>
      <c r="CA12" s="17" t="s">
        <v>131</v>
      </c>
      <c r="CB12" s="17" t="s">
        <v>131</v>
      </c>
      <c r="CC12" s="17"/>
      <c r="CD12" s="17">
        <v>5.1527842741483199E-2</v>
      </c>
      <c r="CE12" s="17">
        <v>8.3897775100840996E-2</v>
      </c>
      <c r="CF12" s="17">
        <v>6.4857519643231706E-2</v>
      </c>
      <c r="CG12" s="17"/>
      <c r="CH12" s="17">
        <v>5.2211178926838499E-2</v>
      </c>
      <c r="CI12" s="17">
        <v>7.5178676294766003E-2</v>
      </c>
      <c r="CJ12" s="17">
        <v>7.0899108965114394E-2</v>
      </c>
      <c r="CK12" s="17"/>
      <c r="CL12" s="17">
        <v>4.8640789972407499E-2</v>
      </c>
      <c r="CM12" s="17">
        <v>6.0708199328129299E-2</v>
      </c>
      <c r="CN12" s="17"/>
      <c r="CO12" s="17">
        <v>4.4898115049860098E-2</v>
      </c>
      <c r="CP12" s="17">
        <v>5.6454323675191001E-2</v>
      </c>
      <c r="CQ12" s="17">
        <v>4.3175115485072899E-2</v>
      </c>
      <c r="CR12" s="17">
        <v>8.8444416909128701E-2</v>
      </c>
    </row>
    <row r="13" spans="2:96" x14ac:dyDescent="0.25">
      <c r="B13" s="18" t="s">
        <v>380</v>
      </c>
      <c r="C13" s="17">
        <v>3.1969335543124401E-2</v>
      </c>
      <c r="D13" s="17">
        <v>3.7108575486770899E-2</v>
      </c>
      <c r="E13" s="17">
        <v>2.7324900527763801E-2</v>
      </c>
      <c r="F13" s="17"/>
      <c r="G13" s="17">
        <v>6.8026655233689804E-3</v>
      </c>
      <c r="H13" s="17">
        <v>4.4399039681487298E-2</v>
      </c>
      <c r="I13" s="17">
        <v>2.13092018602467E-2</v>
      </c>
      <c r="J13" s="17">
        <v>5.8381720862483402E-2</v>
      </c>
      <c r="K13" s="17">
        <v>2.2551484791071E-2</v>
      </c>
      <c r="L13" s="17">
        <v>3.01152813481179E-2</v>
      </c>
      <c r="M13" s="17"/>
      <c r="N13" s="17">
        <v>2.1375404318343699E-2</v>
      </c>
      <c r="O13" s="17">
        <v>3.4472823287280602E-2</v>
      </c>
      <c r="P13" s="17">
        <v>3.7050536059050697E-2</v>
      </c>
      <c r="Q13" s="17">
        <v>3.6724199879280703E-2</v>
      </c>
      <c r="R13" s="17"/>
      <c r="S13" s="17">
        <v>2.0993519036112501E-2</v>
      </c>
      <c r="T13" s="17">
        <v>2.6872821840781502E-2</v>
      </c>
      <c r="U13" s="17">
        <v>2.8490800791796798E-2</v>
      </c>
      <c r="V13" s="17">
        <v>1.6522559384083799E-2</v>
      </c>
      <c r="W13" s="17">
        <v>2.5809322935901002E-2</v>
      </c>
      <c r="X13" s="17">
        <v>2.2503948176302802E-2</v>
      </c>
      <c r="Y13" s="17">
        <v>6.0994908043936799E-2</v>
      </c>
      <c r="Z13" s="17">
        <v>5.3257314693123899E-2</v>
      </c>
      <c r="AA13" s="17">
        <v>3.1302286870001E-2</v>
      </c>
      <c r="AB13" s="17">
        <v>5.1332338722027498E-2</v>
      </c>
      <c r="AC13" s="17">
        <v>3.2060088405485902E-2</v>
      </c>
      <c r="AD13" s="17">
        <v>0</v>
      </c>
      <c r="AE13" s="17"/>
      <c r="AF13" s="17">
        <v>2.9603150104690099E-2</v>
      </c>
      <c r="AG13" s="17">
        <v>3.2919374362394803E-2</v>
      </c>
      <c r="AH13" s="17">
        <v>2.80600197835843E-2</v>
      </c>
      <c r="AI13" s="17">
        <v>0</v>
      </c>
      <c r="AJ13" s="17">
        <v>5.7146322146949799E-2</v>
      </c>
      <c r="AK13" s="17"/>
      <c r="AL13" s="17">
        <v>1.5500574473340099E-2</v>
      </c>
      <c r="AM13" s="17">
        <v>4.4170188216921098E-2</v>
      </c>
      <c r="AN13" s="17">
        <v>4.01907760246396E-2</v>
      </c>
      <c r="AO13" s="17"/>
      <c r="AP13" s="17">
        <v>2.7835115087587601E-2</v>
      </c>
      <c r="AQ13" s="17">
        <v>4.1054698849279203E-2</v>
      </c>
      <c r="AR13" s="17">
        <v>2.89590961931613E-2</v>
      </c>
      <c r="AS13" s="17">
        <v>1.6325392997736599E-2</v>
      </c>
      <c r="AT13" s="17">
        <v>0.123860938549537</v>
      </c>
      <c r="AU13" s="17"/>
      <c r="AV13" s="17">
        <v>0</v>
      </c>
      <c r="AW13" s="17">
        <v>3.7465988169756798E-2</v>
      </c>
      <c r="AX13" s="17">
        <v>4.5022856351078298E-2</v>
      </c>
      <c r="AY13" s="17">
        <v>6.1172206268543403E-2</v>
      </c>
      <c r="AZ13" s="17">
        <v>5.5729355005888798E-2</v>
      </c>
      <c r="BA13" s="17">
        <v>4.7400519525131003E-2</v>
      </c>
      <c r="BB13" s="17">
        <v>2.3849506401212299E-2</v>
      </c>
      <c r="BC13" s="17">
        <v>9.0643816333521605E-3</v>
      </c>
      <c r="BD13" s="17">
        <v>3.6414361145149003E-2</v>
      </c>
      <c r="BE13" s="17">
        <v>3.6161834265123698E-2</v>
      </c>
      <c r="BF13" s="17">
        <v>2.5684287172278601E-2</v>
      </c>
      <c r="BG13" s="17">
        <v>0</v>
      </c>
      <c r="BH13" s="17">
        <v>3.5532141814587997E-2</v>
      </c>
      <c r="BI13" s="17">
        <v>2.72032153350334E-2</v>
      </c>
      <c r="BJ13" s="17">
        <v>0</v>
      </c>
      <c r="BK13" s="17">
        <v>0</v>
      </c>
      <c r="BL13" s="17"/>
      <c r="BM13" s="17">
        <v>3.3912332728106703E-2</v>
      </c>
      <c r="BN13" s="17">
        <v>3.2769794514102703E-2</v>
      </c>
      <c r="BO13" s="17">
        <v>3.82701345629139E-2</v>
      </c>
      <c r="BP13" s="17">
        <v>2.3103214801399201E-2</v>
      </c>
      <c r="BQ13" s="17">
        <v>2.6415051192839299E-2</v>
      </c>
      <c r="BR13" s="17">
        <v>5.6793065644420097E-2</v>
      </c>
      <c r="BS13" s="17"/>
      <c r="BT13" s="17">
        <v>2.9024492271050101E-2</v>
      </c>
      <c r="BU13" s="17">
        <v>3.7775373749091297E-2</v>
      </c>
      <c r="BV13" s="17"/>
      <c r="BW13" s="17">
        <v>3.3529958016027699E-2</v>
      </c>
      <c r="BX13" s="17">
        <v>3.07521262460437E-2</v>
      </c>
      <c r="BY13" s="17"/>
      <c r="BZ13" s="17">
        <v>3.1969335543124401E-2</v>
      </c>
      <c r="CA13" s="17" t="s">
        <v>131</v>
      </c>
      <c r="CB13" s="17" t="s">
        <v>131</v>
      </c>
      <c r="CC13" s="17"/>
      <c r="CD13" s="17">
        <v>2.6168296308482799E-2</v>
      </c>
      <c r="CE13" s="17">
        <v>4.8481065693398898E-2</v>
      </c>
      <c r="CF13" s="17">
        <v>7.5477932023028896E-2</v>
      </c>
      <c r="CG13" s="17"/>
      <c r="CH13" s="17">
        <v>2.7858636442074598E-2</v>
      </c>
      <c r="CI13" s="17">
        <v>4.7800527031036301E-2</v>
      </c>
      <c r="CJ13" s="17">
        <v>5.4360295678668402E-2</v>
      </c>
      <c r="CK13" s="17"/>
      <c r="CL13" s="17">
        <v>3.82037984292714E-2</v>
      </c>
      <c r="CM13" s="17">
        <v>2.5007894616938298E-2</v>
      </c>
      <c r="CN13" s="17"/>
      <c r="CO13" s="17">
        <v>1.0982926720245499E-2</v>
      </c>
      <c r="CP13" s="17">
        <v>1.6124148671267199E-2</v>
      </c>
      <c r="CQ13" s="17">
        <v>4.4858013066534197E-2</v>
      </c>
      <c r="CR13" s="17">
        <v>4.5921205844073498E-2</v>
      </c>
    </row>
    <row r="14" spans="2:96" x14ac:dyDescent="0.25">
      <c r="B14" s="18" t="s">
        <v>175</v>
      </c>
      <c r="C14" s="17">
        <v>8.8492487146753004E-3</v>
      </c>
      <c r="D14" s="17">
        <v>7.0649792936253097E-3</v>
      </c>
      <c r="E14" s="17">
        <v>1.05175637586883E-2</v>
      </c>
      <c r="F14" s="17"/>
      <c r="G14" s="17">
        <v>0</v>
      </c>
      <c r="H14" s="17">
        <v>1.1378696394893599E-2</v>
      </c>
      <c r="I14" s="17">
        <v>1.3107931106877999E-2</v>
      </c>
      <c r="J14" s="17">
        <v>0</v>
      </c>
      <c r="K14" s="17">
        <v>9.2455669561226101E-3</v>
      </c>
      <c r="L14" s="17">
        <v>1.5272720011091701E-2</v>
      </c>
      <c r="M14" s="17"/>
      <c r="N14" s="17">
        <v>2.2748021485164099E-3</v>
      </c>
      <c r="O14" s="17">
        <v>7.7751323089650997E-3</v>
      </c>
      <c r="P14" s="17">
        <v>1.06326898897461E-2</v>
      </c>
      <c r="Q14" s="17">
        <v>1.58020326767674E-2</v>
      </c>
      <c r="R14" s="17"/>
      <c r="S14" s="17">
        <v>1.0359599398707099E-2</v>
      </c>
      <c r="T14" s="17">
        <v>0</v>
      </c>
      <c r="U14" s="17">
        <v>8.6340265243318101E-3</v>
      </c>
      <c r="V14" s="17">
        <v>1.53515685022297E-2</v>
      </c>
      <c r="W14" s="17">
        <v>0</v>
      </c>
      <c r="X14" s="17">
        <v>2.7574865580182299E-2</v>
      </c>
      <c r="Y14" s="17">
        <v>0</v>
      </c>
      <c r="Z14" s="17">
        <v>1.6257958927585001E-2</v>
      </c>
      <c r="AA14" s="17">
        <v>5.3872463941706597E-3</v>
      </c>
      <c r="AB14" s="17">
        <v>7.6755498448106002E-3</v>
      </c>
      <c r="AC14" s="17">
        <v>1.64365603115709E-2</v>
      </c>
      <c r="AD14" s="17">
        <v>0</v>
      </c>
      <c r="AE14" s="17"/>
      <c r="AF14" s="17">
        <v>1.32236290001231E-2</v>
      </c>
      <c r="AG14" s="17">
        <v>4.8618190926161004E-3</v>
      </c>
      <c r="AH14" s="17">
        <v>1.18326476924912E-2</v>
      </c>
      <c r="AI14" s="17">
        <v>0</v>
      </c>
      <c r="AJ14" s="17">
        <v>8.0716621252897303E-3</v>
      </c>
      <c r="AK14" s="17"/>
      <c r="AL14" s="17">
        <v>1.28766558795546E-2</v>
      </c>
      <c r="AM14" s="17">
        <v>6.1028939585164397E-3</v>
      </c>
      <c r="AN14" s="17">
        <v>0</v>
      </c>
      <c r="AO14" s="17"/>
      <c r="AP14" s="17">
        <v>8.8189624853598197E-3</v>
      </c>
      <c r="AQ14" s="17">
        <v>1.8672605599591E-2</v>
      </c>
      <c r="AR14" s="17">
        <v>3.64410125714947E-3</v>
      </c>
      <c r="AS14" s="17">
        <v>6.5894222229933696E-3</v>
      </c>
      <c r="AT14" s="17">
        <v>0</v>
      </c>
      <c r="AU14" s="17"/>
      <c r="AV14" s="17">
        <v>0</v>
      </c>
      <c r="AW14" s="17">
        <v>4.421894268044E-2</v>
      </c>
      <c r="AX14" s="17">
        <v>0</v>
      </c>
      <c r="AY14" s="17">
        <v>1.9065017487975101E-2</v>
      </c>
      <c r="AZ14" s="17">
        <v>0</v>
      </c>
      <c r="BA14" s="17">
        <v>7.9477526130707007E-3</v>
      </c>
      <c r="BB14" s="17">
        <v>2.8023301721847499E-2</v>
      </c>
      <c r="BC14" s="17">
        <v>0</v>
      </c>
      <c r="BD14" s="17">
        <v>0</v>
      </c>
      <c r="BE14" s="17">
        <v>1.2808693233488599E-2</v>
      </c>
      <c r="BF14" s="17">
        <v>8.6262827398292698E-3</v>
      </c>
      <c r="BG14" s="17">
        <v>1.07607435585798E-2</v>
      </c>
      <c r="BH14" s="17">
        <v>0</v>
      </c>
      <c r="BI14" s="17">
        <v>0</v>
      </c>
      <c r="BJ14" s="17">
        <v>0</v>
      </c>
      <c r="BK14" s="17">
        <v>0</v>
      </c>
      <c r="BL14" s="17"/>
      <c r="BM14" s="17">
        <v>3.6328139318318798E-3</v>
      </c>
      <c r="BN14" s="17">
        <v>1.7115865236322698E-2</v>
      </c>
      <c r="BO14" s="17">
        <v>9.7138507482826108E-3</v>
      </c>
      <c r="BP14" s="17">
        <v>2.9929035471504199E-3</v>
      </c>
      <c r="BQ14" s="17">
        <v>0</v>
      </c>
      <c r="BR14" s="17">
        <v>2.2281651703984901E-2</v>
      </c>
      <c r="BS14" s="17"/>
      <c r="BT14" s="17">
        <v>5.8878878387566497E-3</v>
      </c>
      <c r="BU14" s="17">
        <v>1.4023214641093301E-2</v>
      </c>
      <c r="BV14" s="17"/>
      <c r="BW14" s="17">
        <v>8.0822531863379392E-3</v>
      </c>
      <c r="BX14" s="17">
        <v>6.0591658303799896E-3</v>
      </c>
      <c r="BY14" s="17"/>
      <c r="BZ14" s="17">
        <v>8.8492487146753004E-3</v>
      </c>
      <c r="CA14" s="17" t="s">
        <v>131</v>
      </c>
      <c r="CB14" s="17" t="s">
        <v>131</v>
      </c>
      <c r="CC14" s="17"/>
      <c r="CD14" s="17">
        <v>7.9659073118854198E-3</v>
      </c>
      <c r="CE14" s="17">
        <v>2.2143513626329301E-2</v>
      </c>
      <c r="CF14" s="17">
        <v>0</v>
      </c>
      <c r="CG14" s="17"/>
      <c r="CH14" s="17">
        <v>8.0210269231958901E-3</v>
      </c>
      <c r="CI14" s="17">
        <v>2.18326805840325E-2</v>
      </c>
      <c r="CJ14" s="17">
        <v>0</v>
      </c>
      <c r="CK14" s="17"/>
      <c r="CL14" s="17">
        <v>6.9364114047336901E-3</v>
      </c>
      <c r="CM14" s="17">
        <v>1.00872901370551E-2</v>
      </c>
      <c r="CN14" s="17"/>
      <c r="CO14" s="17">
        <v>0</v>
      </c>
      <c r="CP14" s="17">
        <v>9.8679807048932099E-3</v>
      </c>
      <c r="CQ14" s="17">
        <v>7.4109173882787099E-3</v>
      </c>
      <c r="CR14" s="17">
        <v>1.25587778892576E-2</v>
      </c>
    </row>
    <row r="15" spans="2:96" x14ac:dyDescent="0.25">
      <c r="B15" s="18" t="s">
        <v>381</v>
      </c>
      <c r="C15" s="20">
        <v>0.70038381144197304</v>
      </c>
      <c r="D15" s="20">
        <v>0.64740800447557201</v>
      </c>
      <c r="E15" s="20">
        <v>0.74834288268645699</v>
      </c>
      <c r="F15" s="20"/>
      <c r="G15" s="20">
        <v>0.69591542600130896</v>
      </c>
      <c r="H15" s="20">
        <v>0.69094827733686004</v>
      </c>
      <c r="I15" s="20">
        <v>0.67087359137481595</v>
      </c>
      <c r="J15" s="20">
        <v>0.67243060450018499</v>
      </c>
      <c r="K15" s="20">
        <v>0.68318017828809297</v>
      </c>
      <c r="L15" s="20">
        <v>0.763770812940469</v>
      </c>
      <c r="M15" s="20"/>
      <c r="N15" s="20">
        <v>0.75525662121295101</v>
      </c>
      <c r="O15" s="20">
        <v>0.69109429411511003</v>
      </c>
      <c r="P15" s="20">
        <v>0.68404296262068698</v>
      </c>
      <c r="Q15" s="20">
        <v>0.66448592820438901</v>
      </c>
      <c r="R15" s="20"/>
      <c r="S15" s="20">
        <v>0.70731635069379495</v>
      </c>
      <c r="T15" s="20">
        <v>0.69687007049837102</v>
      </c>
      <c r="U15" s="20">
        <v>0.73431776573388496</v>
      </c>
      <c r="V15" s="20">
        <v>0.70830007201324696</v>
      </c>
      <c r="W15" s="20">
        <v>0.71550638115490595</v>
      </c>
      <c r="X15" s="20">
        <v>0.75153378625126999</v>
      </c>
      <c r="Y15" s="20">
        <v>0.71316895991826301</v>
      </c>
      <c r="Z15" s="20">
        <v>0.67180444840919795</v>
      </c>
      <c r="AA15" s="20">
        <v>0.69301435670866696</v>
      </c>
      <c r="AB15" s="20">
        <v>0.59173302671077199</v>
      </c>
      <c r="AC15" s="20">
        <v>0.740730970024851</v>
      </c>
      <c r="AD15" s="20">
        <v>0.59581735827270599</v>
      </c>
      <c r="AE15" s="20"/>
      <c r="AF15" s="20">
        <v>0.72356711156884002</v>
      </c>
      <c r="AG15" s="20">
        <v>0.68967089005864501</v>
      </c>
      <c r="AH15" s="20">
        <v>0.73510505769219803</v>
      </c>
      <c r="AI15" s="20">
        <v>0.70171628503099504</v>
      </c>
      <c r="AJ15" s="20">
        <v>0.65103754600760699</v>
      </c>
      <c r="AK15" s="20"/>
      <c r="AL15" s="20">
        <v>0.76109367376400305</v>
      </c>
      <c r="AM15" s="20">
        <v>0.68208209859584501</v>
      </c>
      <c r="AN15" s="20">
        <v>0.74302679310075304</v>
      </c>
      <c r="AO15" s="20"/>
      <c r="AP15" s="20">
        <v>0.688119180798617</v>
      </c>
      <c r="AQ15" s="20">
        <v>0.681617837005563</v>
      </c>
      <c r="AR15" s="20">
        <v>0.692803024008392</v>
      </c>
      <c r="AS15" s="20">
        <v>0.747544271461143</v>
      </c>
      <c r="AT15" s="20">
        <v>0.838279942240444</v>
      </c>
      <c r="AU15" s="20"/>
      <c r="AV15" s="20">
        <v>0.251630742094684</v>
      </c>
      <c r="AW15" s="20">
        <v>0.64828238832489404</v>
      </c>
      <c r="AX15" s="20">
        <v>0.66717392669391296</v>
      </c>
      <c r="AY15" s="20">
        <v>0.60649754264524303</v>
      </c>
      <c r="AZ15" s="20">
        <v>0.68296709025887203</v>
      </c>
      <c r="BA15" s="20">
        <v>0.68231989595244602</v>
      </c>
      <c r="BB15" s="20">
        <v>0.60930373915399505</v>
      </c>
      <c r="BC15" s="20">
        <v>0.77672836505478404</v>
      </c>
      <c r="BD15" s="20">
        <v>0.76886566771168896</v>
      </c>
      <c r="BE15" s="20">
        <v>0.76612997271051897</v>
      </c>
      <c r="BF15" s="20">
        <v>0.69047775888509499</v>
      </c>
      <c r="BG15" s="20">
        <v>0.77224338725558805</v>
      </c>
      <c r="BH15" s="20">
        <v>0.75825000858442504</v>
      </c>
      <c r="BI15" s="20">
        <v>0.73790634910799002</v>
      </c>
      <c r="BJ15" s="20">
        <v>0.87090550392423705</v>
      </c>
      <c r="BK15" s="20">
        <v>0.77941608166704501</v>
      </c>
      <c r="BL15" s="20"/>
      <c r="BM15" s="20">
        <v>0.69324165547633099</v>
      </c>
      <c r="BN15" s="20">
        <v>0.67975929060739404</v>
      </c>
      <c r="BO15" s="20">
        <v>0.72526703368333401</v>
      </c>
      <c r="BP15" s="20">
        <v>0.69446281709859503</v>
      </c>
      <c r="BQ15" s="20">
        <v>0.74786401984267503</v>
      </c>
      <c r="BR15" s="20">
        <v>0.72128729712619499</v>
      </c>
      <c r="BS15" s="20"/>
      <c r="BT15" s="20">
        <v>0.71680382858305702</v>
      </c>
      <c r="BU15" s="20">
        <v>0.67437223537690405</v>
      </c>
      <c r="BV15" s="20"/>
      <c r="BW15" s="20">
        <v>0.70126718000100696</v>
      </c>
      <c r="BX15" s="20">
        <v>0.71187635471075605</v>
      </c>
      <c r="BY15" s="20"/>
      <c r="BZ15" s="20">
        <v>0.70038381144197304</v>
      </c>
      <c r="CA15" s="20" t="s">
        <v>131</v>
      </c>
      <c r="CB15" s="20" t="s">
        <v>131</v>
      </c>
      <c r="CC15" s="20"/>
      <c r="CD15" s="20">
        <v>0.71431796835861605</v>
      </c>
      <c r="CE15" s="20">
        <v>0.62263523549139699</v>
      </c>
      <c r="CF15" s="20">
        <v>0.68393949357931005</v>
      </c>
      <c r="CG15" s="20"/>
      <c r="CH15" s="20">
        <v>0.71460959721333495</v>
      </c>
      <c r="CI15" s="20">
        <v>0.62107530414735301</v>
      </c>
      <c r="CJ15" s="20">
        <v>0.70647667406986903</v>
      </c>
      <c r="CK15" s="20"/>
      <c r="CL15" s="20">
        <v>0.72089714385193504</v>
      </c>
      <c r="CM15" s="20">
        <v>0.69358891341584705</v>
      </c>
      <c r="CN15" s="20"/>
      <c r="CO15" s="20">
        <v>0.82084954900770402</v>
      </c>
      <c r="CP15" s="20">
        <v>0.74603832455919805</v>
      </c>
      <c r="CQ15" s="20">
        <v>0.70953205998400104</v>
      </c>
      <c r="CR15" s="20">
        <v>0.54718055590371995</v>
      </c>
    </row>
    <row r="16" spans="2:96" x14ac:dyDescent="0.25">
      <c r="B16" s="18" t="s">
        <v>382</v>
      </c>
      <c r="C16" s="20">
        <v>8.8689933590875E-2</v>
      </c>
      <c r="D16" s="20">
        <v>0.110856738320118</v>
      </c>
      <c r="E16" s="20">
        <v>6.8519631730898201E-2</v>
      </c>
      <c r="F16" s="20"/>
      <c r="G16" s="20">
        <v>8.0636601174986999E-2</v>
      </c>
      <c r="H16" s="20">
        <v>9.6343178355136297E-2</v>
      </c>
      <c r="I16" s="20">
        <v>8.9175342189804996E-2</v>
      </c>
      <c r="J16" s="20">
        <v>0.117191908351071</v>
      </c>
      <c r="K16" s="20">
        <v>8.9787510811689397E-2</v>
      </c>
      <c r="L16" s="20">
        <v>6.4487711432736794E-2</v>
      </c>
      <c r="M16" s="20"/>
      <c r="N16" s="20">
        <v>8.5226800606352598E-2</v>
      </c>
      <c r="O16" s="20">
        <v>9.6133121227776105E-2</v>
      </c>
      <c r="P16" s="20">
        <v>8.2373758399937699E-2</v>
      </c>
      <c r="Q16" s="20">
        <v>9.09760291963813E-2</v>
      </c>
      <c r="R16" s="20"/>
      <c r="S16" s="20">
        <v>7.89947335873111E-2</v>
      </c>
      <c r="T16" s="20">
        <v>9.8427113583829606E-2</v>
      </c>
      <c r="U16" s="20">
        <v>3.7648753233495598E-2</v>
      </c>
      <c r="V16" s="20">
        <v>4.20116820463333E-2</v>
      </c>
      <c r="W16" s="20">
        <v>6.7787852029026097E-2</v>
      </c>
      <c r="X16" s="20">
        <v>6.8420324840433602E-2</v>
      </c>
      <c r="Y16" s="20">
        <v>0.10105064640669</v>
      </c>
      <c r="Z16" s="20">
        <v>0.16373795278108999</v>
      </c>
      <c r="AA16" s="20">
        <v>8.8502988320704495E-2</v>
      </c>
      <c r="AB16" s="20">
        <v>0.14668608916061199</v>
      </c>
      <c r="AC16" s="20">
        <v>0.106868433768416</v>
      </c>
      <c r="AD16" s="20">
        <v>0.25268029313545998</v>
      </c>
      <c r="AE16" s="20"/>
      <c r="AF16" s="20">
        <v>6.4397441842791295E-2</v>
      </c>
      <c r="AG16" s="20">
        <v>0.10614320250923601</v>
      </c>
      <c r="AH16" s="20">
        <v>8.4748228571400006E-2</v>
      </c>
      <c r="AI16" s="20">
        <v>0.109939481480926</v>
      </c>
      <c r="AJ16" s="20">
        <v>0.114582895938603</v>
      </c>
      <c r="AK16" s="20"/>
      <c r="AL16" s="20">
        <v>4.25981399194875E-2</v>
      </c>
      <c r="AM16" s="20">
        <v>0.114471842290189</v>
      </c>
      <c r="AN16" s="20">
        <v>8.6315795454725605E-2</v>
      </c>
      <c r="AO16" s="20"/>
      <c r="AP16" s="20">
        <v>8.4451353839081297E-2</v>
      </c>
      <c r="AQ16" s="20">
        <v>0.10773109481568</v>
      </c>
      <c r="AR16" s="20">
        <v>8.7382494340919395E-2</v>
      </c>
      <c r="AS16" s="20">
        <v>6.5077477586791194E-2</v>
      </c>
      <c r="AT16" s="20">
        <v>0.123860938549537</v>
      </c>
      <c r="AU16" s="20"/>
      <c r="AV16" s="20">
        <v>0</v>
      </c>
      <c r="AW16" s="20">
        <v>9.74894954530416E-2</v>
      </c>
      <c r="AX16" s="20">
        <v>0.115410468608413</v>
      </c>
      <c r="AY16" s="20">
        <v>0.11781123085358799</v>
      </c>
      <c r="AZ16" s="20">
        <v>8.6330813615368499E-2</v>
      </c>
      <c r="BA16" s="20">
        <v>0.108655586887108</v>
      </c>
      <c r="BB16" s="20">
        <v>9.0628144559596599E-2</v>
      </c>
      <c r="BC16" s="20">
        <v>0.10899518682102299</v>
      </c>
      <c r="BD16" s="20">
        <v>5.8604112841166497E-2</v>
      </c>
      <c r="BE16" s="20">
        <v>6.2277323553229201E-2</v>
      </c>
      <c r="BF16" s="20">
        <v>8.0587704973395693E-2</v>
      </c>
      <c r="BG16" s="20">
        <v>7.9863428120545907E-2</v>
      </c>
      <c r="BH16" s="20">
        <v>6.9621717025714E-2</v>
      </c>
      <c r="BI16" s="20">
        <v>7.1643556550952295E-2</v>
      </c>
      <c r="BJ16" s="20">
        <v>3.9275353537880697E-2</v>
      </c>
      <c r="BK16" s="20">
        <v>3.8499191416801998E-2</v>
      </c>
      <c r="BL16" s="20"/>
      <c r="BM16" s="20">
        <v>9.9139952449429206E-2</v>
      </c>
      <c r="BN16" s="20">
        <v>8.9308326188400802E-2</v>
      </c>
      <c r="BO16" s="20">
        <v>8.2882061065397195E-2</v>
      </c>
      <c r="BP16" s="20">
        <v>8.7986110507250997E-2</v>
      </c>
      <c r="BQ16" s="20">
        <v>6.7080047098853901E-2</v>
      </c>
      <c r="BR16" s="20">
        <v>0.11169711943989501</v>
      </c>
      <c r="BS16" s="20"/>
      <c r="BT16" s="20">
        <v>8.2331612705221505E-2</v>
      </c>
      <c r="BU16" s="20">
        <v>0.101786894851424</v>
      </c>
      <c r="BV16" s="20"/>
      <c r="BW16" s="20">
        <v>9.6860149302881601E-2</v>
      </c>
      <c r="BX16" s="20">
        <v>8.6907672969455493E-2</v>
      </c>
      <c r="BY16" s="20"/>
      <c r="BZ16" s="20">
        <v>8.8689933590875E-2</v>
      </c>
      <c r="CA16" s="20" t="s">
        <v>131</v>
      </c>
      <c r="CB16" s="20" t="s">
        <v>131</v>
      </c>
      <c r="CC16" s="20"/>
      <c r="CD16" s="20">
        <v>7.7696139049966001E-2</v>
      </c>
      <c r="CE16" s="20">
        <v>0.13237884079424</v>
      </c>
      <c r="CF16" s="20">
        <v>0.14033545166626099</v>
      </c>
      <c r="CG16" s="20"/>
      <c r="CH16" s="20">
        <v>8.0069815368913097E-2</v>
      </c>
      <c r="CI16" s="20">
        <v>0.12297920332580201</v>
      </c>
      <c r="CJ16" s="20">
        <v>0.12525940464378299</v>
      </c>
      <c r="CK16" s="20"/>
      <c r="CL16" s="20">
        <v>8.6844588401678899E-2</v>
      </c>
      <c r="CM16" s="20">
        <v>8.5716093945067504E-2</v>
      </c>
      <c r="CN16" s="20"/>
      <c r="CO16" s="20">
        <v>5.5881041770105597E-2</v>
      </c>
      <c r="CP16" s="20">
        <v>7.25784723464582E-2</v>
      </c>
      <c r="CQ16" s="20">
        <v>8.8033128551607095E-2</v>
      </c>
      <c r="CR16" s="20">
        <v>0.13436562275320199</v>
      </c>
    </row>
    <row r="17" spans="2:96" x14ac:dyDescent="0.25">
      <c r="B17" s="18" t="s">
        <v>275</v>
      </c>
      <c r="C17" s="21">
        <v>0.61169387785109797</v>
      </c>
      <c r="D17" s="21">
        <v>0.53655126615545401</v>
      </c>
      <c r="E17" s="21">
        <v>0.67982325095555896</v>
      </c>
      <c r="F17" s="21"/>
      <c r="G17" s="21">
        <v>0.61527882482632201</v>
      </c>
      <c r="H17" s="21">
        <v>0.59460509898172398</v>
      </c>
      <c r="I17" s="21">
        <v>0.58169824918501101</v>
      </c>
      <c r="J17" s="21">
        <v>0.55523869614911403</v>
      </c>
      <c r="K17" s="21">
        <v>0.59339266747640296</v>
      </c>
      <c r="L17" s="21">
        <v>0.69928310150773199</v>
      </c>
      <c r="M17" s="21"/>
      <c r="N17" s="21">
        <v>0.67002982060659899</v>
      </c>
      <c r="O17" s="21">
        <v>0.59496117288733397</v>
      </c>
      <c r="P17" s="21">
        <v>0.60166920422074899</v>
      </c>
      <c r="Q17" s="21">
        <v>0.57350989900800797</v>
      </c>
      <c r="R17" s="21"/>
      <c r="S17" s="21">
        <v>0.62832161710648404</v>
      </c>
      <c r="T17" s="21">
        <v>0.59844295691454097</v>
      </c>
      <c r="U17" s="21">
        <v>0.69666901250038904</v>
      </c>
      <c r="V17" s="21">
        <v>0.66628838996691397</v>
      </c>
      <c r="W17" s="21">
        <v>0.64771852912588002</v>
      </c>
      <c r="X17" s="21">
        <v>0.68311346141083595</v>
      </c>
      <c r="Y17" s="21">
        <v>0.61211831351157298</v>
      </c>
      <c r="Z17" s="21">
        <v>0.50806649562810802</v>
      </c>
      <c r="AA17" s="21">
        <v>0.60451136838796304</v>
      </c>
      <c r="AB17" s="21">
        <v>0.445046937550161</v>
      </c>
      <c r="AC17" s="21">
        <v>0.63386253625643496</v>
      </c>
      <c r="AD17" s="21">
        <v>0.34313706513724601</v>
      </c>
      <c r="AE17" s="21"/>
      <c r="AF17" s="21">
        <v>0.65916966972604796</v>
      </c>
      <c r="AG17" s="21">
        <v>0.58352768754940798</v>
      </c>
      <c r="AH17" s="21">
        <v>0.65035682912079795</v>
      </c>
      <c r="AI17" s="21">
        <v>0.59177680355006901</v>
      </c>
      <c r="AJ17" s="21">
        <v>0.53645465006900395</v>
      </c>
      <c r="AK17" s="21"/>
      <c r="AL17" s="21">
        <v>0.71849553384451603</v>
      </c>
      <c r="AM17" s="21">
        <v>0.56761025630565498</v>
      </c>
      <c r="AN17" s="21">
        <v>0.65671099764602703</v>
      </c>
      <c r="AO17" s="21"/>
      <c r="AP17" s="21">
        <v>0.60366782695953602</v>
      </c>
      <c r="AQ17" s="21">
        <v>0.573886742189883</v>
      </c>
      <c r="AR17" s="21">
        <v>0.60542052966747195</v>
      </c>
      <c r="AS17" s="21">
        <v>0.68246679387435105</v>
      </c>
      <c r="AT17" s="21">
        <v>0.71441900369090705</v>
      </c>
      <c r="AU17" s="21"/>
      <c r="AV17" s="21">
        <v>0.251630742094684</v>
      </c>
      <c r="AW17" s="21">
        <v>0.55079289287185296</v>
      </c>
      <c r="AX17" s="21">
        <v>0.55176345808549998</v>
      </c>
      <c r="AY17" s="21">
        <v>0.488686311791655</v>
      </c>
      <c r="AZ17" s="21">
        <v>0.59663627664350305</v>
      </c>
      <c r="BA17" s="21">
        <v>0.57366430906533805</v>
      </c>
      <c r="BB17" s="21">
        <v>0.51867559459439805</v>
      </c>
      <c r="BC17" s="21">
        <v>0.66773317823376099</v>
      </c>
      <c r="BD17" s="21">
        <v>0.710261554870522</v>
      </c>
      <c r="BE17" s="21">
        <v>0.70385264915728896</v>
      </c>
      <c r="BF17" s="21">
        <v>0.60989005391169904</v>
      </c>
      <c r="BG17" s="21">
        <v>0.69237995913504202</v>
      </c>
      <c r="BH17" s="21">
        <v>0.68862829155871097</v>
      </c>
      <c r="BI17" s="21">
        <v>0.66626279255703702</v>
      </c>
      <c r="BJ17" s="21">
        <v>0.83163015038635602</v>
      </c>
      <c r="BK17" s="21">
        <v>0.74091689025024299</v>
      </c>
      <c r="BL17" s="21"/>
      <c r="BM17" s="21">
        <v>0.59410170302690202</v>
      </c>
      <c r="BN17" s="21">
        <v>0.59045096441899303</v>
      </c>
      <c r="BO17" s="21">
        <v>0.64238497261793703</v>
      </c>
      <c r="BP17" s="21">
        <v>0.60647670659134401</v>
      </c>
      <c r="BQ17" s="21">
        <v>0.68078397274382196</v>
      </c>
      <c r="BR17" s="21">
        <v>0.60959017768629997</v>
      </c>
      <c r="BS17" s="21"/>
      <c r="BT17" s="21">
        <v>0.63447221587783498</v>
      </c>
      <c r="BU17" s="21">
        <v>0.57258534052548005</v>
      </c>
      <c r="BV17" s="21"/>
      <c r="BW17" s="21">
        <v>0.60440703069812596</v>
      </c>
      <c r="BX17" s="21">
        <v>0.62496868174130105</v>
      </c>
      <c r="BY17" s="21"/>
      <c r="BZ17" s="21">
        <v>0.61169387785109797</v>
      </c>
      <c r="CA17" s="21" t="s">
        <v>131</v>
      </c>
      <c r="CB17" s="21" t="s">
        <v>131</v>
      </c>
      <c r="CC17" s="21"/>
      <c r="CD17" s="21">
        <v>0.63662182930864997</v>
      </c>
      <c r="CE17" s="21">
        <v>0.49025639469715698</v>
      </c>
      <c r="CF17" s="21">
        <v>0.54360404191305001</v>
      </c>
      <c r="CG17" s="21"/>
      <c r="CH17" s="21">
        <v>0.63453978184442195</v>
      </c>
      <c r="CI17" s="21">
        <v>0.49809610082155098</v>
      </c>
      <c r="CJ17" s="21">
        <v>0.58121726942608598</v>
      </c>
      <c r="CK17" s="21"/>
      <c r="CL17" s="21">
        <v>0.63405255545025596</v>
      </c>
      <c r="CM17" s="21">
        <v>0.60787281947077998</v>
      </c>
      <c r="CN17" s="21"/>
      <c r="CO17" s="21">
        <v>0.76496850723759902</v>
      </c>
      <c r="CP17" s="21">
        <v>0.67345985221273996</v>
      </c>
      <c r="CQ17" s="21">
        <v>0.62149893143239399</v>
      </c>
      <c r="CR17" s="21">
        <v>0.41281493315051798</v>
      </c>
    </row>
    <row r="18" spans="2:96" x14ac:dyDescent="0.25">
      <c r="B18" s="16" t="s">
        <v>653</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CR22"/>
  <sheetViews>
    <sheetView showGridLines="0" workbookViewId="0">
      <pane xSplit="2" topLeftCell="C1" activePane="topRight" state="frozen"/>
      <selection pane="topRight" activeCell="B18" sqref="B18"/>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1348</v>
      </c>
      <c r="D7" s="10">
        <v>639</v>
      </c>
      <c r="E7" s="10">
        <v>707</v>
      </c>
      <c r="F7" s="10"/>
      <c r="G7" s="10">
        <v>132</v>
      </c>
      <c r="H7" s="10">
        <v>168</v>
      </c>
      <c r="I7" s="10">
        <v>231</v>
      </c>
      <c r="J7" s="10">
        <v>252</v>
      </c>
      <c r="K7" s="10">
        <v>223</v>
      </c>
      <c r="L7" s="10">
        <v>342</v>
      </c>
      <c r="M7" s="10"/>
      <c r="N7" s="10">
        <v>386</v>
      </c>
      <c r="O7" s="10">
        <v>372</v>
      </c>
      <c r="P7" s="10">
        <v>280</v>
      </c>
      <c r="Q7" s="10">
        <v>307</v>
      </c>
      <c r="R7" s="10"/>
      <c r="S7" s="10">
        <v>161</v>
      </c>
      <c r="T7" s="10">
        <v>184</v>
      </c>
      <c r="U7" s="10">
        <v>104</v>
      </c>
      <c r="V7" s="10">
        <v>124</v>
      </c>
      <c r="W7" s="10">
        <v>108</v>
      </c>
      <c r="X7" s="10">
        <v>127</v>
      </c>
      <c r="Y7" s="10">
        <v>125</v>
      </c>
      <c r="Z7" s="10">
        <v>56</v>
      </c>
      <c r="AA7" s="10">
        <v>168</v>
      </c>
      <c r="AB7" s="10">
        <v>125</v>
      </c>
      <c r="AC7" s="10">
        <v>61</v>
      </c>
      <c r="AD7" s="10">
        <v>5</v>
      </c>
      <c r="AE7" s="10"/>
      <c r="AF7" s="10">
        <v>548</v>
      </c>
      <c r="AG7" s="10">
        <v>384</v>
      </c>
      <c r="AH7" s="10">
        <v>85</v>
      </c>
      <c r="AI7" s="10">
        <v>18</v>
      </c>
      <c r="AJ7" s="10">
        <v>146</v>
      </c>
      <c r="AK7" s="10"/>
      <c r="AL7" s="10">
        <v>321</v>
      </c>
      <c r="AM7" s="10">
        <v>463</v>
      </c>
      <c r="AN7" s="10">
        <v>103</v>
      </c>
      <c r="AO7" s="10"/>
      <c r="AP7" s="10">
        <v>340</v>
      </c>
      <c r="AQ7" s="10">
        <v>316</v>
      </c>
      <c r="AR7" s="10">
        <v>322</v>
      </c>
      <c r="AS7" s="10">
        <v>125</v>
      </c>
      <c r="AT7" s="10">
        <v>22</v>
      </c>
      <c r="AU7" s="10"/>
      <c r="AV7" s="10">
        <v>3</v>
      </c>
      <c r="AW7" s="10">
        <v>48</v>
      </c>
      <c r="AX7" s="10">
        <v>96</v>
      </c>
      <c r="AY7" s="10">
        <v>93</v>
      </c>
      <c r="AZ7" s="10">
        <v>134</v>
      </c>
      <c r="BA7" s="10">
        <v>151</v>
      </c>
      <c r="BB7" s="10">
        <v>140</v>
      </c>
      <c r="BC7" s="10">
        <v>104</v>
      </c>
      <c r="BD7" s="10">
        <v>99</v>
      </c>
      <c r="BE7" s="10">
        <v>72</v>
      </c>
      <c r="BF7" s="10">
        <v>112</v>
      </c>
      <c r="BG7" s="10">
        <v>78</v>
      </c>
      <c r="BH7" s="10">
        <v>53</v>
      </c>
      <c r="BI7" s="10">
        <v>40</v>
      </c>
      <c r="BJ7" s="10">
        <v>29</v>
      </c>
      <c r="BK7" s="10">
        <v>45</v>
      </c>
      <c r="BL7" s="10"/>
      <c r="BM7" s="10">
        <v>248</v>
      </c>
      <c r="BN7" s="10">
        <v>428</v>
      </c>
      <c r="BO7" s="10">
        <v>183</v>
      </c>
      <c r="BP7" s="10">
        <v>296</v>
      </c>
      <c r="BQ7" s="10">
        <v>144</v>
      </c>
      <c r="BR7" s="10">
        <v>49</v>
      </c>
      <c r="BS7" s="10"/>
      <c r="BT7" s="10">
        <v>829</v>
      </c>
      <c r="BU7" s="10">
        <v>507</v>
      </c>
      <c r="BV7" s="10"/>
      <c r="BW7" s="10">
        <v>578</v>
      </c>
      <c r="BX7" s="10">
        <v>654</v>
      </c>
      <c r="BY7" s="10"/>
      <c r="BZ7" s="10">
        <v>1348</v>
      </c>
      <c r="CA7" s="10" t="s">
        <v>130</v>
      </c>
      <c r="CB7" s="10" t="s">
        <v>130</v>
      </c>
      <c r="CC7" s="10"/>
      <c r="CD7" s="10">
        <v>1120</v>
      </c>
      <c r="CE7" s="10">
        <v>128</v>
      </c>
      <c r="CF7" s="10">
        <v>83</v>
      </c>
      <c r="CG7" s="10"/>
      <c r="CH7" s="10">
        <v>1114</v>
      </c>
      <c r="CI7" s="10">
        <v>130</v>
      </c>
      <c r="CJ7" s="10">
        <v>85</v>
      </c>
      <c r="CK7" s="10"/>
      <c r="CL7" s="10">
        <v>715</v>
      </c>
      <c r="CM7" s="10">
        <v>593</v>
      </c>
      <c r="CN7" s="10"/>
      <c r="CO7" s="10">
        <v>79</v>
      </c>
      <c r="CP7" s="10">
        <v>525</v>
      </c>
      <c r="CQ7" s="10">
        <v>503</v>
      </c>
      <c r="CR7" s="10">
        <v>241</v>
      </c>
    </row>
    <row r="8" spans="2:96" ht="30" customHeight="1" x14ac:dyDescent="0.25">
      <c r="B8" s="11" t="s">
        <v>20</v>
      </c>
      <c r="C8" s="11">
        <v>1332</v>
      </c>
      <c r="D8" s="11">
        <v>638</v>
      </c>
      <c r="E8" s="11">
        <v>692</v>
      </c>
      <c r="F8" s="11"/>
      <c r="G8" s="11">
        <v>163</v>
      </c>
      <c r="H8" s="11">
        <v>217</v>
      </c>
      <c r="I8" s="11">
        <v>220</v>
      </c>
      <c r="J8" s="11">
        <v>233</v>
      </c>
      <c r="K8" s="11">
        <v>197</v>
      </c>
      <c r="L8" s="11">
        <v>302</v>
      </c>
      <c r="M8" s="11"/>
      <c r="N8" s="11">
        <v>361</v>
      </c>
      <c r="O8" s="11">
        <v>351</v>
      </c>
      <c r="P8" s="11">
        <v>294</v>
      </c>
      <c r="Q8" s="11">
        <v>323</v>
      </c>
      <c r="R8" s="11"/>
      <c r="S8" s="11">
        <v>168</v>
      </c>
      <c r="T8" s="11">
        <v>175</v>
      </c>
      <c r="U8" s="11">
        <v>99</v>
      </c>
      <c r="V8" s="11">
        <v>119</v>
      </c>
      <c r="W8" s="11">
        <v>103</v>
      </c>
      <c r="X8" s="11">
        <v>126</v>
      </c>
      <c r="Y8" s="11">
        <v>119</v>
      </c>
      <c r="Z8" s="11">
        <v>56</v>
      </c>
      <c r="AA8" s="11">
        <v>166</v>
      </c>
      <c r="AB8" s="11">
        <v>125</v>
      </c>
      <c r="AC8" s="11">
        <v>68</v>
      </c>
      <c r="AD8" s="11">
        <v>7</v>
      </c>
      <c r="AE8" s="11"/>
      <c r="AF8" s="11">
        <v>518</v>
      </c>
      <c r="AG8" s="11">
        <v>392</v>
      </c>
      <c r="AH8" s="11">
        <v>79</v>
      </c>
      <c r="AI8" s="11">
        <v>18</v>
      </c>
      <c r="AJ8" s="11">
        <v>147</v>
      </c>
      <c r="AK8" s="11"/>
      <c r="AL8" s="11">
        <v>307</v>
      </c>
      <c r="AM8" s="11">
        <v>470</v>
      </c>
      <c r="AN8" s="11">
        <v>98</v>
      </c>
      <c r="AO8" s="11"/>
      <c r="AP8" s="11">
        <v>329</v>
      </c>
      <c r="AQ8" s="11">
        <v>319</v>
      </c>
      <c r="AR8" s="11">
        <v>325</v>
      </c>
      <c r="AS8" s="11">
        <v>125</v>
      </c>
      <c r="AT8" s="11">
        <v>21</v>
      </c>
      <c r="AU8" s="11"/>
      <c r="AV8" s="11">
        <v>3</v>
      </c>
      <c r="AW8" s="11">
        <v>50</v>
      </c>
      <c r="AX8" s="11">
        <v>96</v>
      </c>
      <c r="AY8" s="11">
        <v>94</v>
      </c>
      <c r="AZ8" s="11">
        <v>136</v>
      </c>
      <c r="BA8" s="11">
        <v>149</v>
      </c>
      <c r="BB8" s="11">
        <v>140</v>
      </c>
      <c r="BC8" s="11">
        <v>101</v>
      </c>
      <c r="BD8" s="11">
        <v>95</v>
      </c>
      <c r="BE8" s="11">
        <v>71</v>
      </c>
      <c r="BF8" s="11">
        <v>111</v>
      </c>
      <c r="BG8" s="11">
        <v>76</v>
      </c>
      <c r="BH8" s="11">
        <v>52</v>
      </c>
      <c r="BI8" s="11">
        <v>38</v>
      </c>
      <c r="BJ8" s="11">
        <v>30</v>
      </c>
      <c r="BK8" s="11">
        <v>43</v>
      </c>
      <c r="BL8" s="11"/>
      <c r="BM8" s="11">
        <v>264</v>
      </c>
      <c r="BN8" s="11">
        <v>410</v>
      </c>
      <c r="BO8" s="11">
        <v>188</v>
      </c>
      <c r="BP8" s="11">
        <v>286</v>
      </c>
      <c r="BQ8" s="11">
        <v>133</v>
      </c>
      <c r="BR8" s="11">
        <v>50</v>
      </c>
      <c r="BS8" s="11"/>
      <c r="BT8" s="11">
        <v>823</v>
      </c>
      <c r="BU8" s="11">
        <v>495</v>
      </c>
      <c r="BV8" s="11"/>
      <c r="BW8" s="11">
        <v>580</v>
      </c>
      <c r="BX8" s="11">
        <v>634</v>
      </c>
      <c r="BY8" s="11"/>
      <c r="BZ8" s="11">
        <v>1332</v>
      </c>
      <c r="CA8" s="11" t="s">
        <v>130</v>
      </c>
      <c r="CB8" s="11" t="s">
        <v>130</v>
      </c>
      <c r="CC8" s="11"/>
      <c r="CD8" s="11">
        <v>1091</v>
      </c>
      <c r="CE8" s="11">
        <v>140</v>
      </c>
      <c r="CF8" s="11">
        <v>85</v>
      </c>
      <c r="CG8" s="11"/>
      <c r="CH8" s="11">
        <v>1084</v>
      </c>
      <c r="CI8" s="11">
        <v>142</v>
      </c>
      <c r="CJ8" s="11">
        <v>88</v>
      </c>
      <c r="CK8" s="11"/>
      <c r="CL8" s="11">
        <v>693</v>
      </c>
      <c r="CM8" s="11">
        <v>597</v>
      </c>
      <c r="CN8" s="11"/>
      <c r="CO8" s="11">
        <v>81</v>
      </c>
      <c r="CP8" s="11">
        <v>510</v>
      </c>
      <c r="CQ8" s="11">
        <v>494</v>
      </c>
      <c r="CR8" s="11">
        <v>246</v>
      </c>
    </row>
    <row r="9" spans="2:96" x14ac:dyDescent="0.25">
      <c r="B9" s="18" t="s">
        <v>376</v>
      </c>
      <c r="C9" s="17">
        <v>0.49173521265995701</v>
      </c>
      <c r="D9" s="17">
        <v>0.49030329555788099</v>
      </c>
      <c r="E9" s="17">
        <v>0.494430532407721</v>
      </c>
      <c r="F9" s="17"/>
      <c r="G9" s="17">
        <v>0.365628911729657</v>
      </c>
      <c r="H9" s="17">
        <v>0.40752929473779897</v>
      </c>
      <c r="I9" s="17">
        <v>0.38104228410903301</v>
      </c>
      <c r="J9" s="17">
        <v>0.49772101507126298</v>
      </c>
      <c r="K9" s="17">
        <v>0.57475663618577999</v>
      </c>
      <c r="L9" s="17">
        <v>0.64206493590463698</v>
      </c>
      <c r="M9" s="17"/>
      <c r="N9" s="17">
        <v>0.50187812220022199</v>
      </c>
      <c r="O9" s="17">
        <v>0.48204686080562897</v>
      </c>
      <c r="P9" s="17">
        <v>0.46903733531575398</v>
      </c>
      <c r="Q9" s="17">
        <v>0.51287592266175897</v>
      </c>
      <c r="R9" s="17"/>
      <c r="S9" s="17">
        <v>0.40791552929880898</v>
      </c>
      <c r="T9" s="17">
        <v>0.53967204538572</v>
      </c>
      <c r="U9" s="17">
        <v>0.54126862247795804</v>
      </c>
      <c r="V9" s="17">
        <v>0.46768971995187503</v>
      </c>
      <c r="W9" s="17">
        <v>0.52840669513124205</v>
      </c>
      <c r="X9" s="17">
        <v>0.45722346297865601</v>
      </c>
      <c r="Y9" s="17">
        <v>0.51611425568491598</v>
      </c>
      <c r="Z9" s="17">
        <v>0.54939552683979798</v>
      </c>
      <c r="AA9" s="17">
        <v>0.50061249285137699</v>
      </c>
      <c r="AB9" s="17">
        <v>0.46767602367290001</v>
      </c>
      <c r="AC9" s="17">
        <v>0.51531280629901299</v>
      </c>
      <c r="AD9" s="17">
        <v>0.19712882574879201</v>
      </c>
      <c r="AE9" s="17"/>
      <c r="AF9" s="17">
        <v>0.55081328906485405</v>
      </c>
      <c r="AG9" s="17">
        <v>0.46826934168121498</v>
      </c>
      <c r="AH9" s="17">
        <v>0.55014003097869901</v>
      </c>
      <c r="AI9" s="17">
        <v>0.52435878289904703</v>
      </c>
      <c r="AJ9" s="17">
        <v>0.387310241466022</v>
      </c>
      <c r="AK9" s="17"/>
      <c r="AL9" s="17">
        <v>0.54965852609982402</v>
      </c>
      <c r="AM9" s="17">
        <v>0.46101124471563998</v>
      </c>
      <c r="AN9" s="17">
        <v>0.51052255725679496</v>
      </c>
      <c r="AO9" s="17"/>
      <c r="AP9" s="17">
        <v>0.47960403301556898</v>
      </c>
      <c r="AQ9" s="17">
        <v>0.50773670685352201</v>
      </c>
      <c r="AR9" s="17">
        <v>0.474862137041895</v>
      </c>
      <c r="AS9" s="17">
        <v>0.476065276211463</v>
      </c>
      <c r="AT9" s="17">
        <v>0.58069763949669295</v>
      </c>
      <c r="AU9" s="17"/>
      <c r="AV9" s="17">
        <v>0</v>
      </c>
      <c r="AW9" s="17">
        <v>0.48502131296263101</v>
      </c>
      <c r="AX9" s="17">
        <v>0.54092089128143295</v>
      </c>
      <c r="AY9" s="17">
        <v>0.56095338406332795</v>
      </c>
      <c r="AZ9" s="17">
        <v>0.52639949605505398</v>
      </c>
      <c r="BA9" s="17">
        <v>0.47619207221696702</v>
      </c>
      <c r="BB9" s="17">
        <v>0.47171731114461801</v>
      </c>
      <c r="BC9" s="17">
        <v>0.45291302475378098</v>
      </c>
      <c r="BD9" s="17">
        <v>0.40619956443587002</v>
      </c>
      <c r="BE9" s="17">
        <v>0.53074557557510005</v>
      </c>
      <c r="BF9" s="17">
        <v>0.48015742495789099</v>
      </c>
      <c r="BG9" s="17">
        <v>0.60351070566609599</v>
      </c>
      <c r="BH9" s="17">
        <v>0.380237393371266</v>
      </c>
      <c r="BI9" s="17">
        <v>0.49323839199890102</v>
      </c>
      <c r="BJ9" s="17">
        <v>0.59458163950975595</v>
      </c>
      <c r="BK9" s="17">
        <v>0.49740325711262601</v>
      </c>
      <c r="BL9" s="17"/>
      <c r="BM9" s="17">
        <v>0.44148230248166997</v>
      </c>
      <c r="BN9" s="17">
        <v>0.50847249319813903</v>
      </c>
      <c r="BO9" s="17">
        <v>0.53694590961122801</v>
      </c>
      <c r="BP9" s="17">
        <v>0.48039059415059998</v>
      </c>
      <c r="BQ9" s="17">
        <v>0.51506588830773703</v>
      </c>
      <c r="BR9" s="17">
        <v>0.45244510047795999</v>
      </c>
      <c r="BS9" s="17"/>
      <c r="BT9" s="17">
        <v>0.49554096399860498</v>
      </c>
      <c r="BU9" s="17">
        <v>0.49326755172388698</v>
      </c>
      <c r="BV9" s="17"/>
      <c r="BW9" s="17">
        <v>0.48020855883388203</v>
      </c>
      <c r="BX9" s="17">
        <v>0.51047298575697597</v>
      </c>
      <c r="BY9" s="17"/>
      <c r="BZ9" s="17">
        <v>0.49173521265995701</v>
      </c>
      <c r="CA9" s="17" t="s">
        <v>131</v>
      </c>
      <c r="CB9" s="17" t="s">
        <v>131</v>
      </c>
      <c r="CC9" s="17"/>
      <c r="CD9" s="17">
        <v>0.50838443417766899</v>
      </c>
      <c r="CE9" s="17">
        <v>0.34991602437726599</v>
      </c>
      <c r="CF9" s="17">
        <v>0.53062020419412803</v>
      </c>
      <c r="CG9" s="17"/>
      <c r="CH9" s="17">
        <v>0.51274365556297397</v>
      </c>
      <c r="CI9" s="17">
        <v>0.37361014127125902</v>
      </c>
      <c r="CJ9" s="17">
        <v>0.46754574819848199</v>
      </c>
      <c r="CK9" s="17"/>
      <c r="CL9" s="17">
        <v>0.54197201700067299</v>
      </c>
      <c r="CM9" s="17">
        <v>0.44142668571350202</v>
      </c>
      <c r="CN9" s="17"/>
      <c r="CO9" s="17">
        <v>0.64334472755271099</v>
      </c>
      <c r="CP9" s="17">
        <v>0.51499747647621996</v>
      </c>
      <c r="CQ9" s="17">
        <v>0.46840500562048598</v>
      </c>
      <c r="CR9" s="17">
        <v>0.440087521429043</v>
      </c>
    </row>
    <row r="10" spans="2:96" x14ac:dyDescent="0.25">
      <c r="B10" s="18" t="s">
        <v>377</v>
      </c>
      <c r="C10" s="17">
        <v>0.37303987390632798</v>
      </c>
      <c r="D10" s="17">
        <v>0.35660087412273</v>
      </c>
      <c r="E10" s="17">
        <v>0.38642753043866401</v>
      </c>
      <c r="F10" s="17"/>
      <c r="G10" s="17">
        <v>0.45932601949506802</v>
      </c>
      <c r="H10" s="17">
        <v>0.40983182038452298</v>
      </c>
      <c r="I10" s="17">
        <v>0.44558660203780198</v>
      </c>
      <c r="J10" s="17">
        <v>0.35347260419059101</v>
      </c>
      <c r="K10" s="17">
        <v>0.30893952600957902</v>
      </c>
      <c r="L10" s="17">
        <v>0.30413486408739498</v>
      </c>
      <c r="M10" s="17"/>
      <c r="N10" s="17">
        <v>0.40066627290676399</v>
      </c>
      <c r="O10" s="17">
        <v>0.375547650369431</v>
      </c>
      <c r="P10" s="17">
        <v>0.36969068350585599</v>
      </c>
      <c r="Q10" s="17">
        <v>0.343012871526443</v>
      </c>
      <c r="R10" s="17"/>
      <c r="S10" s="17">
        <v>0.419718318388345</v>
      </c>
      <c r="T10" s="17">
        <v>0.30146321749932797</v>
      </c>
      <c r="U10" s="17">
        <v>0.33210469820100702</v>
      </c>
      <c r="V10" s="17">
        <v>0.42066150018633203</v>
      </c>
      <c r="W10" s="17">
        <v>0.32066003960148898</v>
      </c>
      <c r="X10" s="17">
        <v>0.477458454861035</v>
      </c>
      <c r="Y10" s="17">
        <v>0.37701564663892101</v>
      </c>
      <c r="Z10" s="17">
        <v>0.26701948548767601</v>
      </c>
      <c r="AA10" s="17">
        <v>0.347486851222085</v>
      </c>
      <c r="AB10" s="17">
        <v>0.39064658886145298</v>
      </c>
      <c r="AC10" s="17">
        <v>0.39726580913946502</v>
      </c>
      <c r="AD10" s="17">
        <v>0.55019088111574799</v>
      </c>
      <c r="AE10" s="17"/>
      <c r="AF10" s="17">
        <v>0.35805146923813802</v>
      </c>
      <c r="AG10" s="17">
        <v>0.36177572323351198</v>
      </c>
      <c r="AH10" s="17">
        <v>0.318555278524286</v>
      </c>
      <c r="AI10" s="17">
        <v>0.265753292846375</v>
      </c>
      <c r="AJ10" s="17">
        <v>0.42943129031455002</v>
      </c>
      <c r="AK10" s="17"/>
      <c r="AL10" s="17">
        <v>0.36286361705542097</v>
      </c>
      <c r="AM10" s="17">
        <v>0.37936053499504802</v>
      </c>
      <c r="AN10" s="17">
        <v>0.36039550429286998</v>
      </c>
      <c r="AO10" s="17"/>
      <c r="AP10" s="17">
        <v>0.38170415192054102</v>
      </c>
      <c r="AQ10" s="17">
        <v>0.345918081119721</v>
      </c>
      <c r="AR10" s="17">
        <v>0.39314676368885099</v>
      </c>
      <c r="AS10" s="17">
        <v>0.37737158989728498</v>
      </c>
      <c r="AT10" s="17">
        <v>0.33877075407659402</v>
      </c>
      <c r="AU10" s="17"/>
      <c r="AV10" s="17">
        <v>1</v>
      </c>
      <c r="AW10" s="17">
        <v>0.30347257914423698</v>
      </c>
      <c r="AX10" s="17">
        <v>0.30744177690435598</v>
      </c>
      <c r="AY10" s="17">
        <v>0.34144266193143702</v>
      </c>
      <c r="AZ10" s="17">
        <v>0.296996237557557</v>
      </c>
      <c r="BA10" s="17">
        <v>0.37864318626916399</v>
      </c>
      <c r="BB10" s="17">
        <v>0.39264460327365902</v>
      </c>
      <c r="BC10" s="17">
        <v>0.38096199034072997</v>
      </c>
      <c r="BD10" s="17">
        <v>0.49024911247974301</v>
      </c>
      <c r="BE10" s="17">
        <v>0.40518036518065298</v>
      </c>
      <c r="BF10" s="17">
        <v>0.34700507891090598</v>
      </c>
      <c r="BG10" s="17">
        <v>0.307654122007537</v>
      </c>
      <c r="BH10" s="17">
        <v>0.51709356285065899</v>
      </c>
      <c r="BI10" s="17">
        <v>0.41569607246347201</v>
      </c>
      <c r="BJ10" s="17">
        <v>0.34313740697887402</v>
      </c>
      <c r="BK10" s="17">
        <v>0.40746649510487998</v>
      </c>
      <c r="BL10" s="17"/>
      <c r="BM10" s="17">
        <v>0.37454151421857101</v>
      </c>
      <c r="BN10" s="17">
        <v>0.36010069578292903</v>
      </c>
      <c r="BO10" s="17">
        <v>0.34150271496157503</v>
      </c>
      <c r="BP10" s="17">
        <v>0.39566926612233599</v>
      </c>
      <c r="BQ10" s="17">
        <v>0.35469389329661499</v>
      </c>
      <c r="BR10" s="17">
        <v>0.50943329393942205</v>
      </c>
      <c r="BS10" s="17"/>
      <c r="BT10" s="17">
        <v>0.36744479907215799</v>
      </c>
      <c r="BU10" s="17">
        <v>0.37902913882189199</v>
      </c>
      <c r="BV10" s="17"/>
      <c r="BW10" s="17">
        <v>0.37123070082829401</v>
      </c>
      <c r="BX10" s="17">
        <v>0.36695103972102799</v>
      </c>
      <c r="BY10" s="17"/>
      <c r="BZ10" s="17">
        <v>0.37303987390632798</v>
      </c>
      <c r="CA10" s="17" t="s">
        <v>131</v>
      </c>
      <c r="CB10" s="17" t="s">
        <v>131</v>
      </c>
      <c r="CC10" s="17"/>
      <c r="CD10" s="17">
        <v>0.36542442177574602</v>
      </c>
      <c r="CE10" s="17">
        <v>0.44699287699319501</v>
      </c>
      <c r="CF10" s="17">
        <v>0.32668873467161003</v>
      </c>
      <c r="CG10" s="17"/>
      <c r="CH10" s="17">
        <v>0.36426107620611198</v>
      </c>
      <c r="CI10" s="17">
        <v>0.42027857611382102</v>
      </c>
      <c r="CJ10" s="17">
        <v>0.38383828190256503</v>
      </c>
      <c r="CK10" s="17"/>
      <c r="CL10" s="17">
        <v>0.33583692683546201</v>
      </c>
      <c r="CM10" s="17">
        <v>0.41947967035009498</v>
      </c>
      <c r="CN10" s="17"/>
      <c r="CO10" s="17">
        <v>0.254602753162672</v>
      </c>
      <c r="CP10" s="17">
        <v>0.37077122065442703</v>
      </c>
      <c r="CQ10" s="17">
        <v>0.40815687231998499</v>
      </c>
      <c r="CR10" s="17">
        <v>0.34635327918046899</v>
      </c>
    </row>
    <row r="11" spans="2:96" ht="30" x14ac:dyDescent="0.25">
      <c r="B11" s="18" t="s">
        <v>378</v>
      </c>
      <c r="C11" s="17">
        <v>0.100650017462729</v>
      </c>
      <c r="D11" s="17">
        <v>0.116569340354126</v>
      </c>
      <c r="E11" s="17">
        <v>8.6267942688206298E-2</v>
      </c>
      <c r="F11" s="17"/>
      <c r="G11" s="17">
        <v>0.122594449366034</v>
      </c>
      <c r="H11" s="17">
        <v>0.12705110540203399</v>
      </c>
      <c r="I11" s="17">
        <v>0.119543549793999</v>
      </c>
      <c r="J11" s="17">
        <v>0.12890858720176701</v>
      </c>
      <c r="K11" s="17">
        <v>8.4457373322610996E-2</v>
      </c>
      <c r="L11" s="17">
        <v>4.4860190689028398E-2</v>
      </c>
      <c r="M11" s="17"/>
      <c r="N11" s="17">
        <v>7.8249720146727306E-2</v>
      </c>
      <c r="O11" s="17">
        <v>0.11665246191787799</v>
      </c>
      <c r="P11" s="17">
        <v>0.110239478318768</v>
      </c>
      <c r="Q11" s="17">
        <v>9.7494483193535694E-2</v>
      </c>
      <c r="R11" s="17"/>
      <c r="S11" s="17">
        <v>0.136952903143713</v>
      </c>
      <c r="T11" s="17">
        <v>0.115214392606032</v>
      </c>
      <c r="U11" s="17">
        <v>0.11053809164335</v>
      </c>
      <c r="V11" s="17">
        <v>6.9584264422280301E-2</v>
      </c>
      <c r="W11" s="17">
        <v>0.13366951933368099</v>
      </c>
      <c r="X11" s="17">
        <v>7.2929964033938404E-3</v>
      </c>
      <c r="Y11" s="17">
        <v>8.61605031557965E-2</v>
      </c>
      <c r="Z11" s="17">
        <v>0.18358498767252601</v>
      </c>
      <c r="AA11" s="17">
        <v>0.11541122714111</v>
      </c>
      <c r="AB11" s="17">
        <v>7.6052237782177498E-2</v>
      </c>
      <c r="AC11" s="17">
        <v>8.7421384561522E-2</v>
      </c>
      <c r="AD11" s="17">
        <v>0.25268029313545998</v>
      </c>
      <c r="AE11" s="17"/>
      <c r="AF11" s="17">
        <v>6.3163370518326503E-2</v>
      </c>
      <c r="AG11" s="17">
        <v>0.134913533389174</v>
      </c>
      <c r="AH11" s="17">
        <v>8.0671185405947698E-2</v>
      </c>
      <c r="AI11" s="17">
        <v>0.12169105614982299</v>
      </c>
      <c r="AJ11" s="17">
        <v>0.12844220591580199</v>
      </c>
      <c r="AK11" s="17"/>
      <c r="AL11" s="17">
        <v>6.1687509688207597E-2</v>
      </c>
      <c r="AM11" s="17">
        <v>0.11893046314154899</v>
      </c>
      <c r="AN11" s="17">
        <v>7.3260329846906502E-2</v>
      </c>
      <c r="AO11" s="17"/>
      <c r="AP11" s="17">
        <v>0.105542894869795</v>
      </c>
      <c r="AQ11" s="17">
        <v>0.10255050484882799</v>
      </c>
      <c r="AR11" s="17">
        <v>9.4249045304119303E-2</v>
      </c>
      <c r="AS11" s="17">
        <v>0.13257210511831399</v>
      </c>
      <c r="AT11" s="17">
        <v>8.0531606426714003E-2</v>
      </c>
      <c r="AU11" s="17"/>
      <c r="AV11" s="17">
        <v>0</v>
      </c>
      <c r="AW11" s="17">
        <v>0.115002096898533</v>
      </c>
      <c r="AX11" s="17">
        <v>0.13107316712522599</v>
      </c>
      <c r="AY11" s="17">
        <v>5.6339348537411002E-2</v>
      </c>
      <c r="AZ11" s="17">
        <v>0.114043496814002</v>
      </c>
      <c r="BA11" s="17">
        <v>9.3964782346139197E-2</v>
      </c>
      <c r="BB11" s="17">
        <v>8.8323028375416002E-2</v>
      </c>
      <c r="BC11" s="17">
        <v>0.13718726224245001</v>
      </c>
      <c r="BD11" s="17">
        <v>9.1683913045605803E-2</v>
      </c>
      <c r="BE11" s="17">
        <v>5.2114023536445599E-2</v>
      </c>
      <c r="BF11" s="17">
        <v>0.146769093692009</v>
      </c>
      <c r="BG11" s="17">
        <v>7.3991630807286296E-2</v>
      </c>
      <c r="BH11" s="17">
        <v>8.4486975757820201E-2</v>
      </c>
      <c r="BI11" s="17">
        <v>6.9924244849408901E-2</v>
      </c>
      <c r="BJ11" s="17">
        <v>6.2280953511369697E-2</v>
      </c>
      <c r="BK11" s="17">
        <v>7.3599370896181598E-2</v>
      </c>
      <c r="BL11" s="17"/>
      <c r="BM11" s="17">
        <v>0.13308268227557099</v>
      </c>
      <c r="BN11" s="17">
        <v>9.6891351445381302E-2</v>
      </c>
      <c r="BO11" s="17">
        <v>8.4491318031739093E-2</v>
      </c>
      <c r="BP11" s="17">
        <v>9.9191979364516805E-2</v>
      </c>
      <c r="BQ11" s="17">
        <v>0.10391006994525499</v>
      </c>
      <c r="BR11" s="17">
        <v>2.0741949533422101E-2</v>
      </c>
      <c r="BS11" s="17"/>
      <c r="BT11" s="17">
        <v>0.10503809732187901</v>
      </c>
      <c r="BU11" s="17">
        <v>9.42902470554699E-2</v>
      </c>
      <c r="BV11" s="17"/>
      <c r="BW11" s="17">
        <v>0.113038629661361</v>
      </c>
      <c r="BX11" s="17">
        <v>9.3567422237528494E-2</v>
      </c>
      <c r="BY11" s="17"/>
      <c r="BZ11" s="17">
        <v>0.100650017462729</v>
      </c>
      <c r="CA11" s="17" t="s">
        <v>131</v>
      </c>
      <c r="CB11" s="17" t="s">
        <v>131</v>
      </c>
      <c r="CC11" s="17"/>
      <c r="CD11" s="17">
        <v>9.1273832596074703E-2</v>
      </c>
      <c r="CE11" s="17">
        <v>0.15431340989961101</v>
      </c>
      <c r="CF11" s="17">
        <v>0.12940705774844</v>
      </c>
      <c r="CG11" s="17"/>
      <c r="CH11" s="17">
        <v>9.1661217401660805E-2</v>
      </c>
      <c r="CI11" s="17">
        <v>0.15134242243448701</v>
      </c>
      <c r="CJ11" s="17">
        <v>0.118728205266695</v>
      </c>
      <c r="CK11" s="17"/>
      <c r="CL11" s="17">
        <v>9.19685725903676E-2</v>
      </c>
      <c r="CM11" s="17">
        <v>0.101491098692938</v>
      </c>
      <c r="CN11" s="17"/>
      <c r="CO11" s="17">
        <v>7.2273455730633596E-2</v>
      </c>
      <c r="CP11" s="17">
        <v>9.67289687697519E-2</v>
      </c>
      <c r="CQ11" s="17">
        <v>8.9096370293887103E-2</v>
      </c>
      <c r="CR11" s="17">
        <v>0.14144757771580499</v>
      </c>
    </row>
    <row r="12" spans="2:96" x14ac:dyDescent="0.25">
      <c r="B12" s="18" t="s">
        <v>379</v>
      </c>
      <c r="C12" s="17">
        <v>2.0710397767680699E-2</v>
      </c>
      <c r="D12" s="17">
        <v>2.28092152223681E-2</v>
      </c>
      <c r="E12" s="17">
        <v>1.8835078253369698E-2</v>
      </c>
      <c r="F12" s="17"/>
      <c r="G12" s="17">
        <v>3.7141368378667099E-2</v>
      </c>
      <c r="H12" s="17">
        <v>2.6003689737420298E-2</v>
      </c>
      <c r="I12" s="17">
        <v>3.11182792907851E-2</v>
      </c>
      <c r="J12" s="17">
        <v>1.21666747016875E-2</v>
      </c>
      <c r="K12" s="17">
        <v>2.7516519479912301E-2</v>
      </c>
      <c r="L12" s="17">
        <v>2.6454028895124501E-3</v>
      </c>
      <c r="M12" s="17"/>
      <c r="N12" s="17">
        <v>1.35306739817224E-2</v>
      </c>
      <c r="O12" s="17">
        <v>1.5450724911817801E-2</v>
      </c>
      <c r="P12" s="17">
        <v>2.6539715603355701E-2</v>
      </c>
      <c r="Q12" s="17">
        <v>2.9299196898282E-2</v>
      </c>
      <c r="R12" s="17"/>
      <c r="S12" s="17">
        <v>2.52471907126244E-2</v>
      </c>
      <c r="T12" s="17">
        <v>1.80265225004465E-2</v>
      </c>
      <c r="U12" s="17">
        <v>1.6088587677684701E-2</v>
      </c>
      <c r="V12" s="17">
        <v>2.5160962171431399E-2</v>
      </c>
      <c r="W12" s="17">
        <v>1.72637459335882E-2</v>
      </c>
      <c r="X12" s="17">
        <v>1.50222367499657E-2</v>
      </c>
      <c r="Y12" s="17">
        <v>2.0709594520367199E-2</v>
      </c>
      <c r="Z12" s="17">
        <v>0</v>
      </c>
      <c r="AA12" s="17">
        <v>3.6489428785428699E-2</v>
      </c>
      <c r="AB12" s="17">
        <v>2.7013371411439599E-2</v>
      </c>
      <c r="AC12" s="17">
        <v>0</v>
      </c>
      <c r="AD12" s="17">
        <v>0</v>
      </c>
      <c r="AE12" s="17"/>
      <c r="AF12" s="17">
        <v>1.4309727217282501E-2</v>
      </c>
      <c r="AG12" s="17">
        <v>2.6937770334068498E-2</v>
      </c>
      <c r="AH12" s="17">
        <v>2.2573485307482499E-2</v>
      </c>
      <c r="AI12" s="17">
        <v>8.8196868104755605E-2</v>
      </c>
      <c r="AJ12" s="17">
        <v>2.1144820222314599E-2</v>
      </c>
      <c r="AK12" s="17"/>
      <c r="AL12" s="17">
        <v>1.5405148401646499E-2</v>
      </c>
      <c r="AM12" s="17">
        <v>2.39495860641308E-2</v>
      </c>
      <c r="AN12" s="17">
        <v>3.3301183727994399E-2</v>
      </c>
      <c r="AO12" s="17"/>
      <c r="AP12" s="17">
        <v>2.30226112503738E-2</v>
      </c>
      <c r="AQ12" s="17">
        <v>2.8192231006908101E-2</v>
      </c>
      <c r="AR12" s="17">
        <v>1.6486779986537501E-2</v>
      </c>
      <c r="AS12" s="17">
        <v>1.3991028772938599E-2</v>
      </c>
      <c r="AT12" s="17">
        <v>0</v>
      </c>
      <c r="AU12" s="17"/>
      <c r="AV12" s="17">
        <v>0</v>
      </c>
      <c r="AW12" s="17">
        <v>5.0475803763781198E-2</v>
      </c>
      <c r="AX12" s="17">
        <v>2.05641646889855E-2</v>
      </c>
      <c r="AY12" s="17">
        <v>3.1760507516139902E-2</v>
      </c>
      <c r="AZ12" s="17">
        <v>3.1517192761529998E-2</v>
      </c>
      <c r="BA12" s="17">
        <v>2.59487789146517E-2</v>
      </c>
      <c r="BB12" s="17">
        <v>3.2083285072934703E-2</v>
      </c>
      <c r="BC12" s="17">
        <v>1.7219635120683498E-2</v>
      </c>
      <c r="BD12" s="17">
        <v>0</v>
      </c>
      <c r="BE12" s="17">
        <v>0</v>
      </c>
      <c r="BF12" s="17">
        <v>1.7442119699364499E-2</v>
      </c>
      <c r="BG12" s="17">
        <v>1.4843541519080799E-2</v>
      </c>
      <c r="BH12" s="17">
        <v>1.8182068020254301E-2</v>
      </c>
      <c r="BI12" s="17">
        <v>2.1141290688218201E-2</v>
      </c>
      <c r="BJ12" s="17">
        <v>0</v>
      </c>
      <c r="BK12" s="17">
        <v>2.15308768863125E-2</v>
      </c>
      <c r="BL12" s="17"/>
      <c r="BM12" s="17">
        <v>3.4396205511819503E-2</v>
      </c>
      <c r="BN12" s="17">
        <v>1.8697174672857201E-2</v>
      </c>
      <c r="BO12" s="17">
        <v>1.7868180465183299E-2</v>
      </c>
      <c r="BP12" s="17">
        <v>1.38349876690746E-2</v>
      </c>
      <c r="BQ12" s="17">
        <v>2.6330148450392801E-2</v>
      </c>
      <c r="BR12" s="17">
        <v>0</v>
      </c>
      <c r="BS12" s="17"/>
      <c r="BT12" s="17">
        <v>1.7845262120502001E-2</v>
      </c>
      <c r="BU12" s="17">
        <v>2.3048015873589199E-2</v>
      </c>
      <c r="BV12" s="17"/>
      <c r="BW12" s="17">
        <v>2.59978654490183E-2</v>
      </c>
      <c r="BX12" s="17">
        <v>1.8098230943942899E-2</v>
      </c>
      <c r="BY12" s="17"/>
      <c r="BZ12" s="17">
        <v>2.0710397767680699E-2</v>
      </c>
      <c r="CA12" s="17" t="s">
        <v>131</v>
      </c>
      <c r="CB12" s="17" t="s">
        <v>131</v>
      </c>
      <c r="CC12" s="17"/>
      <c r="CD12" s="17">
        <v>2.3586567188366801E-2</v>
      </c>
      <c r="CE12" s="17">
        <v>1.31611842665519E-2</v>
      </c>
      <c r="CF12" s="17">
        <v>0</v>
      </c>
      <c r="CG12" s="17"/>
      <c r="CH12" s="17">
        <v>2.15013526204282E-2</v>
      </c>
      <c r="CI12" s="17">
        <v>1.96523118949768E-2</v>
      </c>
      <c r="CJ12" s="17">
        <v>1.70337809481899E-2</v>
      </c>
      <c r="CK12" s="17"/>
      <c r="CL12" s="17">
        <v>1.54392300177979E-2</v>
      </c>
      <c r="CM12" s="17">
        <v>2.8293957209643499E-2</v>
      </c>
      <c r="CN12" s="17"/>
      <c r="CO12" s="17">
        <v>2.9779063553983801E-2</v>
      </c>
      <c r="CP12" s="17">
        <v>7.1755480873843596E-3</v>
      </c>
      <c r="CQ12" s="17">
        <v>2.0145578674099999E-2</v>
      </c>
      <c r="CR12" s="17">
        <v>4.6967901178999502E-2</v>
      </c>
    </row>
    <row r="13" spans="2:96" x14ac:dyDescent="0.25">
      <c r="B13" s="18" t="s">
        <v>380</v>
      </c>
      <c r="C13" s="17">
        <v>6.7609480891350198E-3</v>
      </c>
      <c r="D13" s="17">
        <v>9.1566506349477408E-3</v>
      </c>
      <c r="E13" s="17">
        <v>4.5731147679298999E-3</v>
      </c>
      <c r="F13" s="17"/>
      <c r="G13" s="17">
        <v>1.53092510305739E-2</v>
      </c>
      <c r="H13" s="17">
        <v>1.3018847086819199E-2</v>
      </c>
      <c r="I13" s="17">
        <v>3.9584075308434098E-3</v>
      </c>
      <c r="J13" s="17">
        <v>7.73111883469164E-3</v>
      </c>
      <c r="K13" s="17">
        <v>0</v>
      </c>
      <c r="L13" s="17">
        <v>3.34443882422286E-3</v>
      </c>
      <c r="M13" s="17"/>
      <c r="N13" s="17">
        <v>5.6752107645640197E-3</v>
      </c>
      <c r="O13" s="17">
        <v>5.1380331042050302E-3</v>
      </c>
      <c r="P13" s="17">
        <v>9.6126254129253307E-3</v>
      </c>
      <c r="Q13" s="17">
        <v>7.1966002660751897E-3</v>
      </c>
      <c r="R13" s="17"/>
      <c r="S13" s="17">
        <v>1.0166058456508999E-2</v>
      </c>
      <c r="T13" s="17">
        <v>1.9197877960557198E-2</v>
      </c>
      <c r="U13" s="17">
        <v>0</v>
      </c>
      <c r="V13" s="17">
        <v>9.4027993042603893E-3</v>
      </c>
      <c r="W13" s="17">
        <v>0</v>
      </c>
      <c r="X13" s="17">
        <v>0</v>
      </c>
      <c r="Y13" s="17">
        <v>0</v>
      </c>
      <c r="Z13" s="17">
        <v>0</v>
      </c>
      <c r="AA13" s="17">
        <v>0</v>
      </c>
      <c r="AB13" s="17">
        <v>2.2491006565196699E-2</v>
      </c>
      <c r="AC13" s="17">
        <v>0</v>
      </c>
      <c r="AD13" s="17">
        <v>0</v>
      </c>
      <c r="AE13" s="17"/>
      <c r="AF13" s="17">
        <v>5.4304427403287199E-3</v>
      </c>
      <c r="AG13" s="17">
        <v>3.3586331636598502E-3</v>
      </c>
      <c r="AH13" s="17">
        <v>1.4171779367120199E-2</v>
      </c>
      <c r="AI13" s="17">
        <v>0</v>
      </c>
      <c r="AJ13" s="17">
        <v>2.55997799560219E-2</v>
      </c>
      <c r="AK13" s="17"/>
      <c r="AL13" s="17">
        <v>3.2923068837833001E-3</v>
      </c>
      <c r="AM13" s="17">
        <v>8.4935625835142105E-3</v>
      </c>
      <c r="AN13" s="17">
        <v>1.13739938549568E-2</v>
      </c>
      <c r="AO13" s="17"/>
      <c r="AP13" s="17">
        <v>3.9984446267998198E-3</v>
      </c>
      <c r="AQ13" s="17">
        <v>2.7274627092781201E-3</v>
      </c>
      <c r="AR13" s="17">
        <v>1.42408047049855E-2</v>
      </c>
      <c r="AS13" s="17">
        <v>0</v>
      </c>
      <c r="AT13" s="17">
        <v>0</v>
      </c>
      <c r="AU13" s="17"/>
      <c r="AV13" s="17">
        <v>0</v>
      </c>
      <c r="AW13" s="17">
        <v>2.0256467383951701E-2</v>
      </c>
      <c r="AX13" s="17">
        <v>0</v>
      </c>
      <c r="AY13" s="17">
        <v>0</v>
      </c>
      <c r="AZ13" s="17">
        <v>2.2973721355995399E-2</v>
      </c>
      <c r="BA13" s="17">
        <v>1.7303427640007502E-2</v>
      </c>
      <c r="BB13" s="17">
        <v>8.0061244230488094E-3</v>
      </c>
      <c r="BC13" s="17">
        <v>1.1718087542355499E-2</v>
      </c>
      <c r="BD13" s="17">
        <v>0</v>
      </c>
      <c r="BE13" s="17">
        <v>0</v>
      </c>
      <c r="BF13" s="17">
        <v>0</v>
      </c>
      <c r="BG13" s="17">
        <v>0</v>
      </c>
      <c r="BH13" s="17">
        <v>0</v>
      </c>
      <c r="BI13" s="17">
        <v>0</v>
      </c>
      <c r="BJ13" s="17">
        <v>0</v>
      </c>
      <c r="BK13" s="17">
        <v>0</v>
      </c>
      <c r="BL13" s="17"/>
      <c r="BM13" s="17">
        <v>4.4572832454436596E-3</v>
      </c>
      <c r="BN13" s="17">
        <v>5.1870780284833298E-3</v>
      </c>
      <c r="BO13" s="17">
        <v>9.0688651175665005E-3</v>
      </c>
      <c r="BP13" s="17">
        <v>1.09131726934732E-2</v>
      </c>
      <c r="BQ13" s="17">
        <v>0</v>
      </c>
      <c r="BR13" s="17">
        <v>1.7379656049195301E-2</v>
      </c>
      <c r="BS13" s="17"/>
      <c r="BT13" s="17">
        <v>8.8678903412407594E-3</v>
      </c>
      <c r="BU13" s="17">
        <v>0</v>
      </c>
      <c r="BV13" s="17"/>
      <c r="BW13" s="17">
        <v>5.9430136285244699E-3</v>
      </c>
      <c r="BX13" s="17">
        <v>6.0673559774325897E-3</v>
      </c>
      <c r="BY13" s="17"/>
      <c r="BZ13" s="17">
        <v>6.7609480891350198E-3</v>
      </c>
      <c r="CA13" s="17" t="s">
        <v>131</v>
      </c>
      <c r="CB13" s="17" t="s">
        <v>131</v>
      </c>
      <c r="CC13" s="17"/>
      <c r="CD13" s="17">
        <v>7.4522850724249102E-3</v>
      </c>
      <c r="CE13" s="17">
        <v>6.2328948366269501E-3</v>
      </c>
      <c r="CF13" s="17">
        <v>0</v>
      </c>
      <c r="CG13" s="17"/>
      <c r="CH13" s="17">
        <v>5.9274022565557099E-3</v>
      </c>
      <c r="CI13" s="17">
        <v>6.1454024134696304E-3</v>
      </c>
      <c r="CJ13" s="17">
        <v>0</v>
      </c>
      <c r="CK13" s="17"/>
      <c r="CL13" s="17">
        <v>8.8318317851368896E-3</v>
      </c>
      <c r="CM13" s="17">
        <v>1.9733934069983599E-3</v>
      </c>
      <c r="CN13" s="17"/>
      <c r="CO13" s="17">
        <v>0</v>
      </c>
      <c r="CP13" s="17">
        <v>5.9267929386393999E-3</v>
      </c>
      <c r="CQ13" s="17">
        <v>1.0336609551977001E-2</v>
      </c>
      <c r="CR13" s="17">
        <v>3.5411188578385899E-3</v>
      </c>
    </row>
    <row r="14" spans="2:96" x14ac:dyDescent="0.25">
      <c r="B14" s="18" t="s">
        <v>175</v>
      </c>
      <c r="C14" s="17">
        <v>7.1035501141704501E-3</v>
      </c>
      <c r="D14" s="17">
        <v>4.5606241079473699E-3</v>
      </c>
      <c r="E14" s="17">
        <v>9.4658014441096807E-3</v>
      </c>
      <c r="F14" s="17"/>
      <c r="G14" s="17">
        <v>0</v>
      </c>
      <c r="H14" s="17">
        <v>1.6565242651404501E-2</v>
      </c>
      <c r="I14" s="17">
        <v>1.8750877237537201E-2</v>
      </c>
      <c r="J14" s="17">
        <v>0</v>
      </c>
      <c r="K14" s="17">
        <v>4.3299450021174E-3</v>
      </c>
      <c r="L14" s="17">
        <v>2.9501676052039699E-3</v>
      </c>
      <c r="M14" s="17"/>
      <c r="N14" s="17">
        <v>0</v>
      </c>
      <c r="O14" s="17">
        <v>5.1642688910390503E-3</v>
      </c>
      <c r="P14" s="17">
        <v>1.4880161843341099E-2</v>
      </c>
      <c r="Q14" s="17">
        <v>1.0120925453905701E-2</v>
      </c>
      <c r="R14" s="17"/>
      <c r="S14" s="17">
        <v>0</v>
      </c>
      <c r="T14" s="17">
        <v>6.4259440479161999E-3</v>
      </c>
      <c r="U14" s="17">
        <v>0</v>
      </c>
      <c r="V14" s="17">
        <v>7.50075396382057E-3</v>
      </c>
      <c r="W14" s="17">
        <v>0</v>
      </c>
      <c r="X14" s="17">
        <v>4.3002849006949798E-2</v>
      </c>
      <c r="Y14" s="17">
        <v>0</v>
      </c>
      <c r="Z14" s="17">
        <v>0</v>
      </c>
      <c r="AA14" s="17">
        <v>0</v>
      </c>
      <c r="AB14" s="17">
        <v>1.6120771706833601E-2</v>
      </c>
      <c r="AC14" s="17">
        <v>0</v>
      </c>
      <c r="AD14" s="17">
        <v>0</v>
      </c>
      <c r="AE14" s="17"/>
      <c r="AF14" s="17">
        <v>8.2317012210707408E-3</v>
      </c>
      <c r="AG14" s="17">
        <v>4.7449981983707602E-3</v>
      </c>
      <c r="AH14" s="17">
        <v>1.3888240416464101E-2</v>
      </c>
      <c r="AI14" s="17">
        <v>0</v>
      </c>
      <c r="AJ14" s="17">
        <v>8.0716621252897303E-3</v>
      </c>
      <c r="AK14" s="17"/>
      <c r="AL14" s="17">
        <v>7.0928918711173298E-3</v>
      </c>
      <c r="AM14" s="17">
        <v>8.2546085001186705E-3</v>
      </c>
      <c r="AN14" s="17">
        <v>1.1146431020477E-2</v>
      </c>
      <c r="AO14" s="17"/>
      <c r="AP14" s="17">
        <v>6.1278643169215804E-3</v>
      </c>
      <c r="AQ14" s="17">
        <v>1.2875013461742401E-2</v>
      </c>
      <c r="AR14" s="17">
        <v>7.0144692736119202E-3</v>
      </c>
      <c r="AS14" s="17">
        <v>0</v>
      </c>
      <c r="AT14" s="17">
        <v>0</v>
      </c>
      <c r="AU14" s="17"/>
      <c r="AV14" s="17">
        <v>0</v>
      </c>
      <c r="AW14" s="17">
        <v>2.5771739846866301E-2</v>
      </c>
      <c r="AX14" s="17">
        <v>0</v>
      </c>
      <c r="AY14" s="17">
        <v>9.5040979516843802E-3</v>
      </c>
      <c r="AZ14" s="17">
        <v>8.0698554558620607E-3</v>
      </c>
      <c r="BA14" s="17">
        <v>7.9477526130707007E-3</v>
      </c>
      <c r="BB14" s="17">
        <v>7.2256477103228899E-3</v>
      </c>
      <c r="BC14" s="17">
        <v>0</v>
      </c>
      <c r="BD14" s="17">
        <v>1.18674100387808E-2</v>
      </c>
      <c r="BE14" s="17">
        <v>1.19600357078012E-2</v>
      </c>
      <c r="BF14" s="17">
        <v>8.6262827398292698E-3</v>
      </c>
      <c r="BG14" s="17">
        <v>0</v>
      </c>
      <c r="BH14" s="17">
        <v>0</v>
      </c>
      <c r="BI14" s="17">
        <v>0</v>
      </c>
      <c r="BJ14" s="17">
        <v>0</v>
      </c>
      <c r="BK14" s="17">
        <v>0</v>
      </c>
      <c r="BL14" s="17"/>
      <c r="BM14" s="17">
        <v>1.20400122669246E-2</v>
      </c>
      <c r="BN14" s="17">
        <v>1.0651206872209801E-2</v>
      </c>
      <c r="BO14" s="17">
        <v>1.01230118127086E-2</v>
      </c>
      <c r="BP14" s="17">
        <v>0</v>
      </c>
      <c r="BQ14" s="17">
        <v>0</v>
      </c>
      <c r="BR14" s="17">
        <v>0</v>
      </c>
      <c r="BS14" s="17"/>
      <c r="BT14" s="17">
        <v>5.2629871456141303E-3</v>
      </c>
      <c r="BU14" s="17">
        <v>1.0365046525161899E-2</v>
      </c>
      <c r="BV14" s="17"/>
      <c r="BW14" s="17">
        <v>3.58123159891975E-3</v>
      </c>
      <c r="BX14" s="17">
        <v>4.8429653630919899E-3</v>
      </c>
      <c r="BY14" s="17"/>
      <c r="BZ14" s="17">
        <v>7.1035501141704501E-3</v>
      </c>
      <c r="CA14" s="17" t="s">
        <v>131</v>
      </c>
      <c r="CB14" s="17" t="s">
        <v>131</v>
      </c>
      <c r="CC14" s="17"/>
      <c r="CD14" s="17">
        <v>3.8784591897193898E-3</v>
      </c>
      <c r="CE14" s="17">
        <v>2.93836096267493E-2</v>
      </c>
      <c r="CF14" s="17">
        <v>1.3284003385823201E-2</v>
      </c>
      <c r="CG14" s="17"/>
      <c r="CH14" s="17">
        <v>3.9052959522689499E-3</v>
      </c>
      <c r="CI14" s="17">
        <v>2.8971145871987101E-2</v>
      </c>
      <c r="CJ14" s="17">
        <v>1.28539836840687E-2</v>
      </c>
      <c r="CK14" s="17"/>
      <c r="CL14" s="17">
        <v>5.9514217705621698E-3</v>
      </c>
      <c r="CM14" s="17">
        <v>7.3351946268237801E-3</v>
      </c>
      <c r="CN14" s="17"/>
      <c r="CO14" s="17">
        <v>0</v>
      </c>
      <c r="CP14" s="17">
        <v>4.3999930735780903E-3</v>
      </c>
      <c r="CQ14" s="17">
        <v>3.8595635395655401E-3</v>
      </c>
      <c r="CR14" s="17">
        <v>2.1602601637845699E-2</v>
      </c>
    </row>
    <row r="15" spans="2:96" x14ac:dyDescent="0.25">
      <c r="B15" s="18" t="s">
        <v>381</v>
      </c>
      <c r="C15" s="20">
        <v>0.86477508656628499</v>
      </c>
      <c r="D15" s="20">
        <v>0.846904169680611</v>
      </c>
      <c r="E15" s="20">
        <v>0.88085806284638402</v>
      </c>
      <c r="F15" s="20"/>
      <c r="G15" s="20">
        <v>0.82495493122472496</v>
      </c>
      <c r="H15" s="20">
        <v>0.81736111512232201</v>
      </c>
      <c r="I15" s="20">
        <v>0.82662888614683505</v>
      </c>
      <c r="J15" s="20">
        <v>0.851193619261854</v>
      </c>
      <c r="K15" s="20">
        <v>0.88369616219535896</v>
      </c>
      <c r="L15" s="20">
        <v>0.94619979999203196</v>
      </c>
      <c r="M15" s="20"/>
      <c r="N15" s="20">
        <v>0.90254439510698603</v>
      </c>
      <c r="O15" s="20">
        <v>0.85759451117506003</v>
      </c>
      <c r="P15" s="20">
        <v>0.83872801882160997</v>
      </c>
      <c r="Q15" s="20">
        <v>0.85588879418820096</v>
      </c>
      <c r="R15" s="20"/>
      <c r="S15" s="20">
        <v>0.82763384768715398</v>
      </c>
      <c r="T15" s="20">
        <v>0.84113526288504803</v>
      </c>
      <c r="U15" s="20">
        <v>0.873373320678965</v>
      </c>
      <c r="V15" s="20">
        <v>0.888351220138207</v>
      </c>
      <c r="W15" s="20">
        <v>0.84906673473273098</v>
      </c>
      <c r="X15" s="20">
        <v>0.93468191783969101</v>
      </c>
      <c r="Y15" s="20">
        <v>0.89312990232383604</v>
      </c>
      <c r="Z15" s="20">
        <v>0.81641501232747404</v>
      </c>
      <c r="AA15" s="20">
        <v>0.84809934407346199</v>
      </c>
      <c r="AB15" s="20">
        <v>0.85832261253435305</v>
      </c>
      <c r="AC15" s="20">
        <v>0.91257861543847796</v>
      </c>
      <c r="AD15" s="20">
        <v>0.74731970686453997</v>
      </c>
      <c r="AE15" s="20"/>
      <c r="AF15" s="20">
        <v>0.90886475830299196</v>
      </c>
      <c r="AG15" s="20">
        <v>0.83004506491472596</v>
      </c>
      <c r="AH15" s="20">
        <v>0.86869530950298501</v>
      </c>
      <c r="AI15" s="20">
        <v>0.79011207574542097</v>
      </c>
      <c r="AJ15" s="20">
        <v>0.81674153178057196</v>
      </c>
      <c r="AK15" s="20"/>
      <c r="AL15" s="20">
        <v>0.91252214315524505</v>
      </c>
      <c r="AM15" s="20">
        <v>0.84037177971068799</v>
      </c>
      <c r="AN15" s="20">
        <v>0.870918061549665</v>
      </c>
      <c r="AO15" s="20"/>
      <c r="AP15" s="20">
        <v>0.86130818493611006</v>
      </c>
      <c r="AQ15" s="20">
        <v>0.85365478797324301</v>
      </c>
      <c r="AR15" s="20">
        <v>0.86800890073074599</v>
      </c>
      <c r="AS15" s="20">
        <v>0.85343686610874803</v>
      </c>
      <c r="AT15" s="20">
        <v>0.91946839357328602</v>
      </c>
      <c r="AU15" s="20"/>
      <c r="AV15" s="20">
        <v>1</v>
      </c>
      <c r="AW15" s="20">
        <v>0.78849389210686804</v>
      </c>
      <c r="AX15" s="20">
        <v>0.84836266818578898</v>
      </c>
      <c r="AY15" s="20">
        <v>0.90239604599476497</v>
      </c>
      <c r="AZ15" s="20">
        <v>0.82339573361261098</v>
      </c>
      <c r="BA15" s="20">
        <v>0.85483525848613096</v>
      </c>
      <c r="BB15" s="20">
        <v>0.86436191441827803</v>
      </c>
      <c r="BC15" s="20">
        <v>0.83387501509451101</v>
      </c>
      <c r="BD15" s="20">
        <v>0.89644867691561303</v>
      </c>
      <c r="BE15" s="20">
        <v>0.93592594075575297</v>
      </c>
      <c r="BF15" s="20">
        <v>0.82716250386879697</v>
      </c>
      <c r="BG15" s="20">
        <v>0.91116482767363305</v>
      </c>
      <c r="BH15" s="20">
        <v>0.89733095622192505</v>
      </c>
      <c r="BI15" s="20">
        <v>0.90893446446237303</v>
      </c>
      <c r="BJ15" s="20">
        <v>0.93771904648863003</v>
      </c>
      <c r="BK15" s="20">
        <v>0.90486975221750598</v>
      </c>
      <c r="BL15" s="20"/>
      <c r="BM15" s="20">
        <v>0.81602381670024104</v>
      </c>
      <c r="BN15" s="20">
        <v>0.86857318898106795</v>
      </c>
      <c r="BO15" s="20">
        <v>0.87844862457280204</v>
      </c>
      <c r="BP15" s="20">
        <v>0.87605986027293503</v>
      </c>
      <c r="BQ15" s="20">
        <v>0.86975978160435297</v>
      </c>
      <c r="BR15" s="20">
        <v>0.96187839441738299</v>
      </c>
      <c r="BS15" s="20"/>
      <c r="BT15" s="20">
        <v>0.86298576307076402</v>
      </c>
      <c r="BU15" s="20">
        <v>0.87229669054577896</v>
      </c>
      <c r="BV15" s="20"/>
      <c r="BW15" s="20">
        <v>0.85143925966217604</v>
      </c>
      <c r="BX15" s="20">
        <v>0.87742402547800402</v>
      </c>
      <c r="BY15" s="20"/>
      <c r="BZ15" s="20">
        <v>0.86477508656628499</v>
      </c>
      <c r="CA15" s="20" t="s">
        <v>131</v>
      </c>
      <c r="CB15" s="20" t="s">
        <v>131</v>
      </c>
      <c r="CC15" s="20"/>
      <c r="CD15" s="20">
        <v>0.87380885595341395</v>
      </c>
      <c r="CE15" s="20">
        <v>0.79690890137046</v>
      </c>
      <c r="CF15" s="20">
        <v>0.857308938865737</v>
      </c>
      <c r="CG15" s="20"/>
      <c r="CH15" s="20">
        <v>0.877004731769086</v>
      </c>
      <c r="CI15" s="20">
        <v>0.79388871738507905</v>
      </c>
      <c r="CJ15" s="20">
        <v>0.85138403010104702</v>
      </c>
      <c r="CK15" s="20"/>
      <c r="CL15" s="20">
        <v>0.87780894383613495</v>
      </c>
      <c r="CM15" s="20">
        <v>0.860906356063597</v>
      </c>
      <c r="CN15" s="20"/>
      <c r="CO15" s="20">
        <v>0.897947480715383</v>
      </c>
      <c r="CP15" s="20">
        <v>0.88576869713064599</v>
      </c>
      <c r="CQ15" s="20">
        <v>0.87656187794047002</v>
      </c>
      <c r="CR15" s="20">
        <v>0.78644080060951105</v>
      </c>
    </row>
    <row r="16" spans="2:96" x14ac:dyDescent="0.25">
      <c r="B16" s="18" t="s">
        <v>382</v>
      </c>
      <c r="C16" s="20">
        <v>2.74713458568158E-2</v>
      </c>
      <c r="D16" s="20">
        <v>3.1965865857315902E-2</v>
      </c>
      <c r="E16" s="20">
        <v>2.3408193021299602E-2</v>
      </c>
      <c r="F16" s="20"/>
      <c r="G16" s="20">
        <v>5.2450619409240999E-2</v>
      </c>
      <c r="H16" s="20">
        <v>3.90225368242395E-2</v>
      </c>
      <c r="I16" s="20">
        <v>3.5076686821628497E-2</v>
      </c>
      <c r="J16" s="20">
        <v>1.9897793536379101E-2</v>
      </c>
      <c r="K16" s="20">
        <v>2.7516519479912301E-2</v>
      </c>
      <c r="L16" s="20">
        <v>5.9898417137353201E-3</v>
      </c>
      <c r="M16" s="20"/>
      <c r="N16" s="20">
        <v>1.92058847462864E-2</v>
      </c>
      <c r="O16" s="20">
        <v>2.05887580160229E-2</v>
      </c>
      <c r="P16" s="20">
        <v>3.6152341016281002E-2</v>
      </c>
      <c r="Q16" s="20">
        <v>3.6495797164357101E-2</v>
      </c>
      <c r="R16" s="20"/>
      <c r="S16" s="20">
        <v>3.5413249169133403E-2</v>
      </c>
      <c r="T16" s="20">
        <v>3.7224400461003698E-2</v>
      </c>
      <c r="U16" s="20">
        <v>1.6088587677684701E-2</v>
      </c>
      <c r="V16" s="20">
        <v>3.4563761475691797E-2</v>
      </c>
      <c r="W16" s="20">
        <v>1.72637459335882E-2</v>
      </c>
      <c r="X16" s="20">
        <v>1.50222367499657E-2</v>
      </c>
      <c r="Y16" s="20">
        <v>2.0709594520367199E-2</v>
      </c>
      <c r="Z16" s="20">
        <v>0</v>
      </c>
      <c r="AA16" s="20">
        <v>3.6489428785428699E-2</v>
      </c>
      <c r="AB16" s="20">
        <v>4.9504377976636302E-2</v>
      </c>
      <c r="AC16" s="20">
        <v>0</v>
      </c>
      <c r="AD16" s="20">
        <v>0</v>
      </c>
      <c r="AE16" s="20"/>
      <c r="AF16" s="20">
        <v>1.9740169957611201E-2</v>
      </c>
      <c r="AG16" s="20">
        <v>3.02964034977284E-2</v>
      </c>
      <c r="AH16" s="20">
        <v>3.6745264674602797E-2</v>
      </c>
      <c r="AI16" s="20">
        <v>8.8196868104755605E-2</v>
      </c>
      <c r="AJ16" s="20">
        <v>4.67446001783366E-2</v>
      </c>
      <c r="AK16" s="20"/>
      <c r="AL16" s="20">
        <v>1.86974552854298E-2</v>
      </c>
      <c r="AM16" s="20">
        <v>3.2443148647645102E-2</v>
      </c>
      <c r="AN16" s="20">
        <v>4.4675177582951101E-2</v>
      </c>
      <c r="AO16" s="20"/>
      <c r="AP16" s="20">
        <v>2.70210558771736E-2</v>
      </c>
      <c r="AQ16" s="20">
        <v>3.0919693716186199E-2</v>
      </c>
      <c r="AR16" s="20">
        <v>3.0727584691523001E-2</v>
      </c>
      <c r="AS16" s="20">
        <v>1.3991028772938599E-2</v>
      </c>
      <c r="AT16" s="20">
        <v>0</v>
      </c>
      <c r="AU16" s="20"/>
      <c r="AV16" s="20">
        <v>0</v>
      </c>
      <c r="AW16" s="20">
        <v>7.0732271147732895E-2</v>
      </c>
      <c r="AX16" s="20">
        <v>2.05641646889855E-2</v>
      </c>
      <c r="AY16" s="20">
        <v>3.1760507516139902E-2</v>
      </c>
      <c r="AZ16" s="20">
        <v>5.4490914117525401E-2</v>
      </c>
      <c r="BA16" s="20">
        <v>4.3252206554659202E-2</v>
      </c>
      <c r="BB16" s="20">
        <v>4.0089409495983497E-2</v>
      </c>
      <c r="BC16" s="20">
        <v>2.8937722663039001E-2</v>
      </c>
      <c r="BD16" s="20">
        <v>0</v>
      </c>
      <c r="BE16" s="20">
        <v>0</v>
      </c>
      <c r="BF16" s="20">
        <v>1.7442119699364499E-2</v>
      </c>
      <c r="BG16" s="20">
        <v>1.4843541519080799E-2</v>
      </c>
      <c r="BH16" s="20">
        <v>1.8182068020254301E-2</v>
      </c>
      <c r="BI16" s="20">
        <v>2.1141290688218201E-2</v>
      </c>
      <c r="BJ16" s="20">
        <v>0</v>
      </c>
      <c r="BK16" s="20">
        <v>2.15308768863125E-2</v>
      </c>
      <c r="BL16" s="20"/>
      <c r="BM16" s="20">
        <v>3.8853488757263202E-2</v>
      </c>
      <c r="BN16" s="20">
        <v>2.3884252701340501E-2</v>
      </c>
      <c r="BO16" s="20">
        <v>2.69370455827498E-2</v>
      </c>
      <c r="BP16" s="20">
        <v>2.4748160362547799E-2</v>
      </c>
      <c r="BQ16" s="20">
        <v>2.6330148450392801E-2</v>
      </c>
      <c r="BR16" s="20">
        <v>1.7379656049195301E-2</v>
      </c>
      <c r="BS16" s="20"/>
      <c r="BT16" s="20">
        <v>2.6713152461742801E-2</v>
      </c>
      <c r="BU16" s="20">
        <v>2.3048015873589199E-2</v>
      </c>
      <c r="BV16" s="20"/>
      <c r="BW16" s="20">
        <v>3.1940879077542797E-2</v>
      </c>
      <c r="BX16" s="20">
        <v>2.41655869213755E-2</v>
      </c>
      <c r="BY16" s="20"/>
      <c r="BZ16" s="20">
        <v>2.74713458568158E-2</v>
      </c>
      <c r="CA16" s="20" t="s">
        <v>131</v>
      </c>
      <c r="CB16" s="20" t="s">
        <v>131</v>
      </c>
      <c r="CC16" s="20"/>
      <c r="CD16" s="20">
        <v>3.10388522607918E-2</v>
      </c>
      <c r="CE16" s="20">
        <v>1.9394079103178901E-2</v>
      </c>
      <c r="CF16" s="20">
        <v>0</v>
      </c>
      <c r="CG16" s="20"/>
      <c r="CH16" s="20">
        <v>2.7428754876983898E-2</v>
      </c>
      <c r="CI16" s="20">
        <v>2.57977143084464E-2</v>
      </c>
      <c r="CJ16" s="20">
        <v>1.70337809481899E-2</v>
      </c>
      <c r="CK16" s="20"/>
      <c r="CL16" s="20">
        <v>2.4271061802934799E-2</v>
      </c>
      <c r="CM16" s="20">
        <v>3.0267350616641899E-2</v>
      </c>
      <c r="CN16" s="20"/>
      <c r="CO16" s="20">
        <v>2.9779063553983801E-2</v>
      </c>
      <c r="CP16" s="20">
        <v>1.3102341026023799E-2</v>
      </c>
      <c r="CQ16" s="20">
        <v>3.0482188226077001E-2</v>
      </c>
      <c r="CR16" s="20">
        <v>5.0509020036838097E-2</v>
      </c>
    </row>
    <row r="17" spans="2:96" x14ac:dyDescent="0.25">
      <c r="B17" s="18" t="s">
        <v>275</v>
      </c>
      <c r="C17" s="21">
        <v>0.837303740709469</v>
      </c>
      <c r="D17" s="21">
        <v>0.81493830382329502</v>
      </c>
      <c r="E17" s="21">
        <v>0.85744986982508498</v>
      </c>
      <c r="F17" s="21"/>
      <c r="G17" s="21">
        <v>0.77250431181548396</v>
      </c>
      <c r="H17" s="21">
        <v>0.77833857829808295</v>
      </c>
      <c r="I17" s="21">
        <v>0.79155219932520704</v>
      </c>
      <c r="J17" s="21">
        <v>0.831295825725475</v>
      </c>
      <c r="K17" s="21">
        <v>0.856179642715447</v>
      </c>
      <c r="L17" s="21">
        <v>0.94020995827829701</v>
      </c>
      <c r="M17" s="21"/>
      <c r="N17" s="21">
        <v>0.88333851036069999</v>
      </c>
      <c r="O17" s="21">
        <v>0.83700575315903702</v>
      </c>
      <c r="P17" s="21">
        <v>0.80257567780532901</v>
      </c>
      <c r="Q17" s="21">
        <v>0.81939299702384405</v>
      </c>
      <c r="R17" s="21"/>
      <c r="S17" s="21">
        <v>0.79222059851801996</v>
      </c>
      <c r="T17" s="21">
        <v>0.80391086242404397</v>
      </c>
      <c r="U17" s="21">
        <v>0.85728473300128005</v>
      </c>
      <c r="V17" s="21">
        <v>0.85378745866251504</v>
      </c>
      <c r="W17" s="21">
        <v>0.83180298879914305</v>
      </c>
      <c r="X17" s="21">
        <v>0.91965968108972496</v>
      </c>
      <c r="Y17" s="21">
        <v>0.87242030780346902</v>
      </c>
      <c r="Z17" s="21">
        <v>0.81641501232747404</v>
      </c>
      <c r="AA17" s="21">
        <v>0.81160991528803295</v>
      </c>
      <c r="AB17" s="21">
        <v>0.80881823455771595</v>
      </c>
      <c r="AC17" s="21">
        <v>0.91257861543847796</v>
      </c>
      <c r="AD17" s="21">
        <v>0.74731970686453997</v>
      </c>
      <c r="AE17" s="21"/>
      <c r="AF17" s="21">
        <v>0.88912458834538</v>
      </c>
      <c r="AG17" s="21">
        <v>0.79974866141699796</v>
      </c>
      <c r="AH17" s="21">
        <v>0.83195004482838297</v>
      </c>
      <c r="AI17" s="21">
        <v>0.70191520764066595</v>
      </c>
      <c r="AJ17" s="21">
        <v>0.76999693160223504</v>
      </c>
      <c r="AK17" s="21"/>
      <c r="AL17" s="21">
        <v>0.89382468786981495</v>
      </c>
      <c r="AM17" s="21">
        <v>0.80792863106304302</v>
      </c>
      <c r="AN17" s="21">
        <v>0.82624288396671397</v>
      </c>
      <c r="AO17" s="21"/>
      <c r="AP17" s="21">
        <v>0.83428712905893598</v>
      </c>
      <c r="AQ17" s="21">
        <v>0.82273509425705704</v>
      </c>
      <c r="AR17" s="21">
        <v>0.83728131603922296</v>
      </c>
      <c r="AS17" s="21">
        <v>0.83944583733580902</v>
      </c>
      <c r="AT17" s="21">
        <v>0.91946839357328602</v>
      </c>
      <c r="AU17" s="21"/>
      <c r="AV17" s="21">
        <v>1</v>
      </c>
      <c r="AW17" s="21">
        <v>0.71776162095913498</v>
      </c>
      <c r="AX17" s="21">
        <v>0.82779850349680295</v>
      </c>
      <c r="AY17" s="21">
        <v>0.87063553847862496</v>
      </c>
      <c r="AZ17" s="21">
        <v>0.76890481949508505</v>
      </c>
      <c r="BA17" s="21">
        <v>0.81158305193147195</v>
      </c>
      <c r="BB17" s="21">
        <v>0.82427250492229398</v>
      </c>
      <c r="BC17" s="21">
        <v>0.80493729243147205</v>
      </c>
      <c r="BD17" s="21">
        <v>0.89644867691561303</v>
      </c>
      <c r="BE17" s="21">
        <v>0.93592594075575297</v>
      </c>
      <c r="BF17" s="21">
        <v>0.80972038416943304</v>
      </c>
      <c r="BG17" s="21">
        <v>0.89632128615455198</v>
      </c>
      <c r="BH17" s="21">
        <v>0.87914888820167103</v>
      </c>
      <c r="BI17" s="21">
        <v>0.88779317377415501</v>
      </c>
      <c r="BJ17" s="21">
        <v>0.93771904648863003</v>
      </c>
      <c r="BK17" s="21">
        <v>0.88333887533119304</v>
      </c>
      <c r="BL17" s="21"/>
      <c r="BM17" s="21">
        <v>0.77717032794297802</v>
      </c>
      <c r="BN17" s="21">
        <v>0.84468893627972796</v>
      </c>
      <c r="BO17" s="21">
        <v>0.85151157899005303</v>
      </c>
      <c r="BP17" s="21">
        <v>0.85131169991038802</v>
      </c>
      <c r="BQ17" s="21">
        <v>0.84342963315396002</v>
      </c>
      <c r="BR17" s="21">
        <v>0.94449873836818699</v>
      </c>
      <c r="BS17" s="21"/>
      <c r="BT17" s="21">
        <v>0.83627261060902103</v>
      </c>
      <c r="BU17" s="21">
        <v>0.84924867467219001</v>
      </c>
      <c r="BV17" s="21"/>
      <c r="BW17" s="21">
        <v>0.81949838058463398</v>
      </c>
      <c r="BX17" s="21">
        <v>0.85325843855662897</v>
      </c>
      <c r="BY17" s="21"/>
      <c r="BZ17" s="21">
        <v>0.837303740709469</v>
      </c>
      <c r="CA17" s="21" t="s">
        <v>131</v>
      </c>
      <c r="CB17" s="21" t="s">
        <v>131</v>
      </c>
      <c r="CC17" s="21"/>
      <c r="CD17" s="21">
        <v>0.84277000369262201</v>
      </c>
      <c r="CE17" s="21">
        <v>0.77751482226728097</v>
      </c>
      <c r="CF17" s="21">
        <v>0.857308938865737</v>
      </c>
      <c r="CG17" s="21"/>
      <c r="CH17" s="21">
        <v>0.84957597689210196</v>
      </c>
      <c r="CI17" s="21">
        <v>0.76809100307663303</v>
      </c>
      <c r="CJ17" s="21">
        <v>0.83435024915285705</v>
      </c>
      <c r="CK17" s="21"/>
      <c r="CL17" s="21">
        <v>0.85353788203320102</v>
      </c>
      <c r="CM17" s="21">
        <v>0.83063900544695501</v>
      </c>
      <c r="CN17" s="21"/>
      <c r="CO17" s="21">
        <v>0.86816841716139903</v>
      </c>
      <c r="CP17" s="21">
        <v>0.87266635610462195</v>
      </c>
      <c r="CQ17" s="21">
        <v>0.84607968971439296</v>
      </c>
      <c r="CR17" s="21">
        <v>0.73593178057267306</v>
      </c>
    </row>
    <row r="18" spans="2:96" x14ac:dyDescent="0.25">
      <c r="B18" s="16" t="s">
        <v>653</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J22"/>
  <sheetViews>
    <sheetView showGridLines="0" workbookViewId="0">
      <pane xSplit="2" topLeftCell="C1" activePane="topRight" state="frozen"/>
      <selection pane="topRight" activeCell="B16" sqref="B16"/>
    </sheetView>
  </sheetViews>
  <sheetFormatPr defaultColWidth="11.42578125" defaultRowHeight="15" x14ac:dyDescent="0.25"/>
  <cols>
    <col min="2" max="2" width="25.7109375" customWidth="1"/>
    <col min="3" max="10" width="20.7109375" customWidth="1"/>
  </cols>
  <sheetData>
    <row r="2" spans="2:10" ht="39.950000000000003" customHeight="1" x14ac:dyDescent="0.25">
      <c r="D2" s="30" t="s">
        <v>392</v>
      </c>
      <c r="E2" s="26"/>
      <c r="F2" s="26"/>
      <c r="G2" s="26"/>
      <c r="H2" s="26"/>
      <c r="I2" s="26"/>
      <c r="J2" s="26"/>
    </row>
    <row r="6" spans="2:10" ht="50.1" customHeight="1" x14ac:dyDescent="0.25">
      <c r="B6" s="23" t="s">
        <v>15</v>
      </c>
      <c r="C6" s="23" t="s">
        <v>369</v>
      </c>
      <c r="D6" s="23" t="s">
        <v>371</v>
      </c>
      <c r="E6" s="23" t="s">
        <v>370</v>
      </c>
      <c r="F6" s="23" t="s">
        <v>374</v>
      </c>
      <c r="G6" s="23" t="s">
        <v>372</v>
      </c>
      <c r="H6" s="23" t="s">
        <v>373</v>
      </c>
      <c r="I6" s="23" t="s">
        <v>375</v>
      </c>
    </row>
    <row r="7" spans="2:10" x14ac:dyDescent="0.25">
      <c r="B7" s="18" t="s">
        <v>376</v>
      </c>
      <c r="C7" s="17">
        <v>0.36231214015361801</v>
      </c>
      <c r="D7" s="17">
        <v>0.22529658163194799</v>
      </c>
      <c r="E7" s="17">
        <v>0.215161377079398</v>
      </c>
      <c r="F7" s="17">
        <v>0.19104599454909499</v>
      </c>
      <c r="G7" s="17">
        <v>0.27152391492968903</v>
      </c>
      <c r="H7" s="17">
        <v>0.224562228269377</v>
      </c>
      <c r="I7" s="17">
        <v>0.101483594547384</v>
      </c>
    </row>
    <row r="8" spans="2:10" x14ac:dyDescent="0.25">
      <c r="B8" s="18" t="s">
        <v>377</v>
      </c>
      <c r="C8" s="17">
        <v>0.39683469985792702</v>
      </c>
      <c r="D8" s="17">
        <v>0.438674631801453</v>
      </c>
      <c r="E8" s="17">
        <v>0.33011148184294498</v>
      </c>
      <c r="F8" s="17">
        <v>0.35512725053486099</v>
      </c>
      <c r="G8" s="17">
        <v>0.38446065343896102</v>
      </c>
      <c r="H8" s="17">
        <v>0.35796828517575702</v>
      </c>
      <c r="I8" s="17">
        <v>0.37745540379895998</v>
      </c>
    </row>
    <row r="9" spans="2:10" ht="30" x14ac:dyDescent="0.25">
      <c r="B9" s="18" t="s">
        <v>378</v>
      </c>
      <c r="C9" s="17">
        <v>0.164721075313364</v>
      </c>
      <c r="D9" s="17">
        <v>0.20142635322908001</v>
      </c>
      <c r="E9" s="17">
        <v>0.27629514792873</v>
      </c>
      <c r="F9" s="17">
        <v>0.31087968733201099</v>
      </c>
      <c r="G9" s="17">
        <v>0.20014469437134899</v>
      </c>
      <c r="H9" s="17">
        <v>0.238737792978087</v>
      </c>
      <c r="I9" s="17">
        <v>0.23502286221655599</v>
      </c>
    </row>
    <row r="10" spans="2:10" x14ac:dyDescent="0.25">
      <c r="B10" s="18" t="s">
        <v>379</v>
      </c>
      <c r="C10" s="17">
        <v>3.70310322937304E-2</v>
      </c>
      <c r="D10" s="17">
        <v>5.3315860769895598E-2</v>
      </c>
      <c r="E10" s="17">
        <v>8.54950002078049E-2</v>
      </c>
      <c r="F10" s="17">
        <v>4.7120026816706802E-2</v>
      </c>
      <c r="G10" s="17">
        <v>8.3008715326340299E-2</v>
      </c>
      <c r="H10" s="17">
        <v>9.8184902885842806E-2</v>
      </c>
      <c r="I10" s="17">
        <v>0.17100101347376501</v>
      </c>
    </row>
    <row r="11" spans="2:10" x14ac:dyDescent="0.25">
      <c r="B11" s="18" t="s">
        <v>380</v>
      </c>
      <c r="C11" s="17">
        <v>3.5065516289061599E-2</v>
      </c>
      <c r="D11" s="17">
        <v>5.1432296517018299E-2</v>
      </c>
      <c r="E11" s="17">
        <v>3.6210412405158703E-2</v>
      </c>
      <c r="F11" s="17">
        <v>7.6838474692591599E-2</v>
      </c>
      <c r="G11" s="17">
        <v>4.6088851043418401E-2</v>
      </c>
      <c r="H11" s="17">
        <v>5.6592934774182799E-2</v>
      </c>
      <c r="I11" s="17">
        <v>0.105971827838768</v>
      </c>
    </row>
    <row r="12" spans="2:10" x14ac:dyDescent="0.25">
      <c r="B12" s="18" t="s">
        <v>175</v>
      </c>
      <c r="C12" s="17">
        <v>4.03553609229874E-3</v>
      </c>
      <c r="D12" s="17">
        <v>2.98542760506052E-2</v>
      </c>
      <c r="E12" s="17">
        <v>5.6726580535964397E-2</v>
      </c>
      <c r="F12" s="17">
        <v>1.89885660747348E-2</v>
      </c>
      <c r="G12" s="17">
        <v>1.47731708902423E-2</v>
      </c>
      <c r="H12" s="17">
        <v>2.3953855916753201E-2</v>
      </c>
      <c r="I12" s="17">
        <v>9.0652981245661502E-3</v>
      </c>
    </row>
    <row r="13" spans="2:10" x14ac:dyDescent="0.25">
      <c r="B13" s="22" t="s">
        <v>381</v>
      </c>
      <c r="C13" s="20">
        <v>0.75914684001154498</v>
      </c>
      <c r="D13" s="20">
        <v>0.66397121343340104</v>
      </c>
      <c r="E13" s="20">
        <v>0.54527285892234301</v>
      </c>
      <c r="F13" s="20">
        <v>0.54617324508395604</v>
      </c>
      <c r="G13" s="20">
        <v>0.65598456836865005</v>
      </c>
      <c r="H13" s="20">
        <v>0.58253051344513396</v>
      </c>
      <c r="I13" s="20">
        <v>0.47893899834634401</v>
      </c>
    </row>
    <row r="14" spans="2:10" x14ac:dyDescent="0.25">
      <c r="B14" s="22" t="s">
        <v>382</v>
      </c>
      <c r="C14" s="20">
        <v>7.2096548582792006E-2</v>
      </c>
      <c r="D14" s="20">
        <v>0.104748157286914</v>
      </c>
      <c r="E14" s="20">
        <v>0.121705412612964</v>
      </c>
      <c r="F14" s="20">
        <v>0.12395850150929801</v>
      </c>
      <c r="G14" s="20">
        <v>0.129097566369759</v>
      </c>
      <c r="H14" s="20">
        <v>0.15477783766002601</v>
      </c>
      <c r="I14" s="20">
        <v>0.27697284131253302</v>
      </c>
    </row>
    <row r="15" spans="2:10" x14ac:dyDescent="0.25">
      <c r="B15" s="22" t="s">
        <v>275</v>
      </c>
      <c r="C15" s="21">
        <v>0.68705029142875296</v>
      </c>
      <c r="D15" s="21">
        <v>0.55922305614648804</v>
      </c>
      <c r="E15" s="21">
        <v>0.42356744630937898</v>
      </c>
      <c r="F15" s="21">
        <v>0.42221474357465799</v>
      </c>
      <c r="G15" s="21">
        <v>0.52688700199889105</v>
      </c>
      <c r="H15" s="21">
        <v>0.427752675785109</v>
      </c>
      <c r="I15" s="21">
        <v>0.20196615703381099</v>
      </c>
    </row>
    <row r="16" spans="2:10" x14ac:dyDescent="0.25">
      <c r="B16" s="16" t="s">
        <v>654</v>
      </c>
      <c r="C16" s="16"/>
      <c r="D16" s="16"/>
      <c r="E16" s="16"/>
      <c r="F16" s="16"/>
      <c r="G16" s="16"/>
      <c r="H16" s="16"/>
      <c r="I16" s="16"/>
    </row>
    <row r="17" spans="2:2" x14ac:dyDescent="0.25">
      <c r="B17" t="s">
        <v>124</v>
      </c>
    </row>
    <row r="18" spans="2:2" x14ac:dyDescent="0.25">
      <c r="B18" t="s">
        <v>125</v>
      </c>
    </row>
    <row r="22" spans="2:2" x14ac:dyDescent="0.25">
      <c r="B22"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CR22"/>
  <sheetViews>
    <sheetView showGridLines="0" workbookViewId="0">
      <pane xSplit="2" topLeftCell="C1" activePane="topRight" state="frozen"/>
      <selection pane="topRight" activeCell="B18" sqref="B18"/>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191</v>
      </c>
      <c r="D7" s="10">
        <v>105</v>
      </c>
      <c r="E7" s="10">
        <v>86</v>
      </c>
      <c r="F7" s="10"/>
      <c r="G7" s="10">
        <v>34</v>
      </c>
      <c r="H7" s="10">
        <v>25</v>
      </c>
      <c r="I7" s="10">
        <v>43</v>
      </c>
      <c r="J7" s="10">
        <v>37</v>
      </c>
      <c r="K7" s="10">
        <v>24</v>
      </c>
      <c r="L7" s="10">
        <v>28</v>
      </c>
      <c r="M7" s="10"/>
      <c r="N7" s="10">
        <v>55</v>
      </c>
      <c r="O7" s="10">
        <v>47</v>
      </c>
      <c r="P7" s="10">
        <v>38</v>
      </c>
      <c r="Q7" s="10">
        <v>51</v>
      </c>
      <c r="R7" s="10"/>
      <c r="S7" s="10">
        <v>39</v>
      </c>
      <c r="T7" s="10">
        <v>26</v>
      </c>
      <c r="U7" s="10">
        <v>11</v>
      </c>
      <c r="V7" s="10">
        <v>16</v>
      </c>
      <c r="W7" s="10">
        <v>10</v>
      </c>
      <c r="X7" s="10">
        <v>16</v>
      </c>
      <c r="Y7" s="10">
        <v>12</v>
      </c>
      <c r="Z7" s="10">
        <v>4</v>
      </c>
      <c r="AA7" s="10">
        <v>16</v>
      </c>
      <c r="AB7" s="10">
        <v>13</v>
      </c>
      <c r="AC7" s="10">
        <v>9</v>
      </c>
      <c r="AD7" s="10">
        <v>19</v>
      </c>
      <c r="AE7" s="10"/>
      <c r="AF7" s="10">
        <v>61</v>
      </c>
      <c r="AG7" s="10">
        <v>55</v>
      </c>
      <c r="AH7" s="10">
        <v>12</v>
      </c>
      <c r="AI7" s="10">
        <v>2</v>
      </c>
      <c r="AJ7" s="10">
        <v>31</v>
      </c>
      <c r="AK7" s="10"/>
      <c r="AL7" s="10">
        <v>46</v>
      </c>
      <c r="AM7" s="10">
        <v>70</v>
      </c>
      <c r="AN7" s="10">
        <v>13</v>
      </c>
      <c r="AO7" s="10"/>
      <c r="AP7" s="10">
        <v>42</v>
      </c>
      <c r="AQ7" s="10">
        <v>45</v>
      </c>
      <c r="AR7" s="10">
        <v>58</v>
      </c>
      <c r="AS7" s="10">
        <v>26</v>
      </c>
      <c r="AT7" s="10">
        <v>2</v>
      </c>
      <c r="AU7" s="10"/>
      <c r="AV7" s="10">
        <v>1</v>
      </c>
      <c r="AW7" s="10">
        <v>13</v>
      </c>
      <c r="AX7" s="10">
        <v>15</v>
      </c>
      <c r="AY7" s="10">
        <v>18</v>
      </c>
      <c r="AZ7" s="10">
        <v>19</v>
      </c>
      <c r="BA7" s="10">
        <v>15</v>
      </c>
      <c r="BB7" s="10">
        <v>21</v>
      </c>
      <c r="BC7" s="10">
        <v>15</v>
      </c>
      <c r="BD7" s="10">
        <v>15</v>
      </c>
      <c r="BE7" s="10">
        <v>7</v>
      </c>
      <c r="BF7" s="10">
        <v>9</v>
      </c>
      <c r="BG7" s="10">
        <v>10</v>
      </c>
      <c r="BH7" s="10">
        <v>7</v>
      </c>
      <c r="BI7" s="10">
        <v>1</v>
      </c>
      <c r="BJ7" s="10">
        <v>8</v>
      </c>
      <c r="BK7" s="10">
        <v>9</v>
      </c>
      <c r="BL7" s="10"/>
      <c r="BM7" s="10">
        <v>59</v>
      </c>
      <c r="BN7" s="10">
        <v>58</v>
      </c>
      <c r="BO7" s="10">
        <v>28</v>
      </c>
      <c r="BP7" s="10">
        <v>29</v>
      </c>
      <c r="BQ7" s="10">
        <v>15</v>
      </c>
      <c r="BR7" s="10">
        <v>2</v>
      </c>
      <c r="BS7" s="10"/>
      <c r="BT7" s="10">
        <v>102</v>
      </c>
      <c r="BU7" s="10">
        <v>87</v>
      </c>
      <c r="BV7" s="10"/>
      <c r="BW7" s="10">
        <v>87</v>
      </c>
      <c r="BX7" s="10">
        <v>88</v>
      </c>
      <c r="BY7" s="10"/>
      <c r="BZ7" s="10">
        <v>120</v>
      </c>
      <c r="CA7" s="10" t="s">
        <v>130</v>
      </c>
      <c r="CB7" s="10">
        <v>71</v>
      </c>
      <c r="CC7" s="10"/>
      <c r="CD7" s="10">
        <v>124</v>
      </c>
      <c r="CE7" s="10">
        <v>45</v>
      </c>
      <c r="CF7" s="10">
        <v>18</v>
      </c>
      <c r="CG7" s="10"/>
      <c r="CH7" s="10">
        <v>74</v>
      </c>
      <c r="CI7" s="10">
        <v>25</v>
      </c>
      <c r="CJ7" s="10">
        <v>20</v>
      </c>
      <c r="CK7" s="10"/>
      <c r="CL7" s="10">
        <v>77</v>
      </c>
      <c r="CM7" s="10">
        <v>109</v>
      </c>
      <c r="CN7" s="10"/>
      <c r="CO7" s="10">
        <v>23</v>
      </c>
      <c r="CP7" s="10">
        <v>63</v>
      </c>
      <c r="CQ7" s="10">
        <v>58</v>
      </c>
      <c r="CR7" s="10">
        <v>47</v>
      </c>
    </row>
    <row r="8" spans="2:96" ht="30" customHeight="1" x14ac:dyDescent="0.25">
      <c r="B8" s="11" t="s">
        <v>20</v>
      </c>
      <c r="C8" s="11">
        <v>201</v>
      </c>
      <c r="D8" s="11">
        <v>114</v>
      </c>
      <c r="E8" s="11">
        <v>87</v>
      </c>
      <c r="F8" s="11"/>
      <c r="G8" s="11">
        <v>42</v>
      </c>
      <c r="H8" s="11">
        <v>35</v>
      </c>
      <c r="I8" s="11">
        <v>42</v>
      </c>
      <c r="J8" s="11">
        <v>35</v>
      </c>
      <c r="K8" s="11">
        <v>22</v>
      </c>
      <c r="L8" s="11">
        <v>25</v>
      </c>
      <c r="M8" s="11"/>
      <c r="N8" s="11">
        <v>55</v>
      </c>
      <c r="O8" s="11">
        <v>48</v>
      </c>
      <c r="P8" s="11">
        <v>40</v>
      </c>
      <c r="Q8" s="11">
        <v>58</v>
      </c>
      <c r="R8" s="11"/>
      <c r="S8" s="11">
        <v>41</v>
      </c>
      <c r="T8" s="11">
        <v>27</v>
      </c>
      <c r="U8" s="11">
        <v>10</v>
      </c>
      <c r="V8" s="11">
        <v>16</v>
      </c>
      <c r="W8" s="11">
        <v>10</v>
      </c>
      <c r="X8" s="11">
        <v>16</v>
      </c>
      <c r="Y8" s="11">
        <v>13</v>
      </c>
      <c r="Z8" s="11">
        <v>4</v>
      </c>
      <c r="AA8" s="11">
        <v>15</v>
      </c>
      <c r="AB8" s="11">
        <v>13</v>
      </c>
      <c r="AC8" s="11">
        <v>10</v>
      </c>
      <c r="AD8" s="11">
        <v>24</v>
      </c>
      <c r="AE8" s="11"/>
      <c r="AF8" s="11">
        <v>60</v>
      </c>
      <c r="AG8" s="11">
        <v>59</v>
      </c>
      <c r="AH8" s="11">
        <v>12</v>
      </c>
      <c r="AI8" s="11">
        <v>2</v>
      </c>
      <c r="AJ8" s="11">
        <v>34</v>
      </c>
      <c r="AK8" s="11"/>
      <c r="AL8" s="11">
        <v>47</v>
      </c>
      <c r="AM8" s="11">
        <v>76</v>
      </c>
      <c r="AN8" s="11">
        <v>13</v>
      </c>
      <c r="AO8" s="11"/>
      <c r="AP8" s="11">
        <v>43</v>
      </c>
      <c r="AQ8" s="11">
        <v>48</v>
      </c>
      <c r="AR8" s="11">
        <v>63</v>
      </c>
      <c r="AS8" s="11">
        <v>28</v>
      </c>
      <c r="AT8" s="11">
        <v>2</v>
      </c>
      <c r="AU8" s="11"/>
      <c r="AV8" s="11">
        <v>1</v>
      </c>
      <c r="AW8" s="11">
        <v>14</v>
      </c>
      <c r="AX8" s="11">
        <v>17</v>
      </c>
      <c r="AY8" s="11">
        <v>18</v>
      </c>
      <c r="AZ8" s="11">
        <v>22</v>
      </c>
      <c r="BA8" s="11">
        <v>15</v>
      </c>
      <c r="BB8" s="11">
        <v>24</v>
      </c>
      <c r="BC8" s="11">
        <v>15</v>
      </c>
      <c r="BD8" s="11">
        <v>15</v>
      </c>
      <c r="BE8" s="11">
        <v>7</v>
      </c>
      <c r="BF8" s="11">
        <v>9</v>
      </c>
      <c r="BG8" s="11">
        <v>10</v>
      </c>
      <c r="BH8" s="11">
        <v>7</v>
      </c>
      <c r="BI8" s="11">
        <v>1</v>
      </c>
      <c r="BJ8" s="11">
        <v>8</v>
      </c>
      <c r="BK8" s="11">
        <v>10</v>
      </c>
      <c r="BL8" s="11"/>
      <c r="BM8" s="11">
        <v>67</v>
      </c>
      <c r="BN8" s="11">
        <v>59</v>
      </c>
      <c r="BO8" s="11">
        <v>29</v>
      </c>
      <c r="BP8" s="11">
        <v>29</v>
      </c>
      <c r="BQ8" s="11">
        <v>15</v>
      </c>
      <c r="BR8" s="11">
        <v>2</v>
      </c>
      <c r="BS8" s="11"/>
      <c r="BT8" s="11">
        <v>107</v>
      </c>
      <c r="BU8" s="11">
        <v>91</v>
      </c>
      <c r="BV8" s="11"/>
      <c r="BW8" s="11">
        <v>95</v>
      </c>
      <c r="BX8" s="11">
        <v>88</v>
      </c>
      <c r="BY8" s="11"/>
      <c r="BZ8" s="11">
        <v>124</v>
      </c>
      <c r="CA8" s="11" t="s">
        <v>130</v>
      </c>
      <c r="CB8" s="11">
        <v>77</v>
      </c>
      <c r="CC8" s="11"/>
      <c r="CD8" s="11">
        <v>128</v>
      </c>
      <c r="CE8" s="11">
        <v>50</v>
      </c>
      <c r="CF8" s="11">
        <v>18</v>
      </c>
      <c r="CG8" s="11"/>
      <c r="CH8" s="11">
        <v>74</v>
      </c>
      <c r="CI8" s="11">
        <v>28</v>
      </c>
      <c r="CJ8" s="11">
        <v>21</v>
      </c>
      <c r="CK8" s="11"/>
      <c r="CL8" s="11">
        <v>83</v>
      </c>
      <c r="CM8" s="11">
        <v>113</v>
      </c>
      <c r="CN8" s="11"/>
      <c r="CO8" s="11">
        <v>26</v>
      </c>
      <c r="CP8" s="11">
        <v>65</v>
      </c>
      <c r="CQ8" s="11">
        <v>61</v>
      </c>
      <c r="CR8" s="11">
        <v>48</v>
      </c>
    </row>
    <row r="9" spans="2:96" x14ac:dyDescent="0.25">
      <c r="B9" s="18" t="s">
        <v>376</v>
      </c>
      <c r="C9" s="17">
        <v>0.224562228269377</v>
      </c>
      <c r="D9" s="17">
        <v>0.25726996398861102</v>
      </c>
      <c r="E9" s="17">
        <v>0.181982127438197</v>
      </c>
      <c r="F9" s="17"/>
      <c r="G9" s="17">
        <v>0.36156267485115701</v>
      </c>
      <c r="H9" s="17">
        <v>0.16367727494318601</v>
      </c>
      <c r="I9" s="17">
        <v>0.15627455154303199</v>
      </c>
      <c r="J9" s="17">
        <v>0.21575734252370199</v>
      </c>
      <c r="K9" s="17">
        <v>0.201213537218845</v>
      </c>
      <c r="L9" s="17">
        <v>0.22468476075814101</v>
      </c>
      <c r="M9" s="17"/>
      <c r="N9" s="17">
        <v>0.32429139200787799</v>
      </c>
      <c r="O9" s="17">
        <v>0.29062039713971199</v>
      </c>
      <c r="P9" s="17">
        <v>0.15399245728663899</v>
      </c>
      <c r="Q9" s="17">
        <v>0.123069287196254</v>
      </c>
      <c r="R9" s="17"/>
      <c r="S9" s="17">
        <v>0.26849099016337102</v>
      </c>
      <c r="T9" s="17">
        <v>0.225975140226648</v>
      </c>
      <c r="U9" s="17">
        <v>0.27357202371344103</v>
      </c>
      <c r="V9" s="17">
        <v>0.20493610812427801</v>
      </c>
      <c r="W9" s="17">
        <v>0.31963238934578098</v>
      </c>
      <c r="X9" s="17">
        <v>0.31517269126893899</v>
      </c>
      <c r="Y9" s="17">
        <v>6.8039295498433502E-2</v>
      </c>
      <c r="Z9" s="17">
        <v>0</v>
      </c>
      <c r="AA9" s="17">
        <v>0.32147373039579102</v>
      </c>
      <c r="AB9" s="17">
        <v>6.3342810701332297E-2</v>
      </c>
      <c r="AC9" s="17">
        <v>0.283514499416543</v>
      </c>
      <c r="AD9" s="17">
        <v>0.16105907226075999</v>
      </c>
      <c r="AE9" s="17"/>
      <c r="AF9" s="17">
        <v>0.35742878541287798</v>
      </c>
      <c r="AG9" s="17">
        <v>0.26218898000706398</v>
      </c>
      <c r="AH9" s="17">
        <v>0.170622388679183</v>
      </c>
      <c r="AI9" s="17">
        <v>1</v>
      </c>
      <c r="AJ9" s="17">
        <v>2.9813113972252999E-2</v>
      </c>
      <c r="AK9" s="17"/>
      <c r="AL9" s="17">
        <v>0.43856076907588198</v>
      </c>
      <c r="AM9" s="17">
        <v>0.25705132281555299</v>
      </c>
      <c r="AN9" s="17">
        <v>8.4437808619449897E-2</v>
      </c>
      <c r="AO9" s="17"/>
      <c r="AP9" s="17">
        <v>0.23121516680089799</v>
      </c>
      <c r="AQ9" s="17">
        <v>0.17686986863884199</v>
      </c>
      <c r="AR9" s="17">
        <v>0.189993760150411</v>
      </c>
      <c r="AS9" s="17">
        <v>0.36001241601165601</v>
      </c>
      <c r="AT9" s="17">
        <v>0</v>
      </c>
      <c r="AU9" s="17"/>
      <c r="AV9" s="17">
        <v>0</v>
      </c>
      <c r="AW9" s="17">
        <v>0.41585004624689997</v>
      </c>
      <c r="AX9" s="17">
        <v>0.11161046887402699</v>
      </c>
      <c r="AY9" s="17">
        <v>0.100538054043493</v>
      </c>
      <c r="AZ9" s="17">
        <v>0.19812834150134101</v>
      </c>
      <c r="BA9" s="17">
        <v>0.144591107117851</v>
      </c>
      <c r="BB9" s="17">
        <v>0.17871257963366499</v>
      </c>
      <c r="BC9" s="17">
        <v>0.322463116082982</v>
      </c>
      <c r="BD9" s="17">
        <v>0.23956545249089101</v>
      </c>
      <c r="BE9" s="17">
        <v>0.42792111906017899</v>
      </c>
      <c r="BF9" s="17">
        <v>0.212123319476829</v>
      </c>
      <c r="BG9" s="17">
        <v>0.13013094348967399</v>
      </c>
      <c r="BH9" s="17">
        <v>0.321505660387439</v>
      </c>
      <c r="BI9" s="17">
        <v>0</v>
      </c>
      <c r="BJ9" s="17">
        <v>0.39376720995787801</v>
      </c>
      <c r="BK9" s="17">
        <v>0.37496997537714599</v>
      </c>
      <c r="BL9" s="17"/>
      <c r="BM9" s="17">
        <v>0.226925187900931</v>
      </c>
      <c r="BN9" s="17">
        <v>0.30798394632485199</v>
      </c>
      <c r="BO9" s="17">
        <v>0.154485267757938</v>
      </c>
      <c r="BP9" s="17">
        <v>0.217981438110845</v>
      </c>
      <c r="BQ9" s="17">
        <v>5.7441465653275098E-2</v>
      </c>
      <c r="BR9" s="17">
        <v>0</v>
      </c>
      <c r="BS9" s="17"/>
      <c r="BT9" s="17">
        <v>0.22443078250457801</v>
      </c>
      <c r="BU9" s="17">
        <v>0.218092425298194</v>
      </c>
      <c r="BV9" s="17"/>
      <c r="BW9" s="17">
        <v>0.27152396050281702</v>
      </c>
      <c r="BX9" s="17">
        <v>0.18645800270458099</v>
      </c>
      <c r="BY9" s="17"/>
      <c r="BZ9" s="17">
        <v>0.22051857408991901</v>
      </c>
      <c r="CA9" s="17" t="s">
        <v>131</v>
      </c>
      <c r="CB9" s="17">
        <v>0.231048501206924</v>
      </c>
      <c r="CC9" s="17"/>
      <c r="CD9" s="17">
        <v>0.25859141668447999</v>
      </c>
      <c r="CE9" s="17">
        <v>0.121623428347409</v>
      </c>
      <c r="CF9" s="17">
        <v>0.25160143804319801</v>
      </c>
      <c r="CG9" s="17"/>
      <c r="CH9" s="17">
        <v>0.18482469354434</v>
      </c>
      <c r="CI9" s="17">
        <v>0.26785988336010302</v>
      </c>
      <c r="CJ9" s="17">
        <v>0.29513630653147999</v>
      </c>
      <c r="CK9" s="17"/>
      <c r="CL9" s="17">
        <v>0.23581397659584999</v>
      </c>
      <c r="CM9" s="17">
        <v>0.21763985086755799</v>
      </c>
      <c r="CN9" s="17"/>
      <c r="CO9" s="17">
        <v>0.50350673689556202</v>
      </c>
      <c r="CP9" s="17">
        <v>0.26569713228373398</v>
      </c>
      <c r="CQ9" s="17">
        <v>0.15822666908847299</v>
      </c>
      <c r="CR9" s="17">
        <v>0.10321800488631599</v>
      </c>
    </row>
    <row r="10" spans="2:96" x14ac:dyDescent="0.25">
      <c r="B10" s="18" t="s">
        <v>377</v>
      </c>
      <c r="C10" s="17">
        <v>0.35796828517575702</v>
      </c>
      <c r="D10" s="17">
        <v>0.37850640016197101</v>
      </c>
      <c r="E10" s="17">
        <v>0.33123103211420901</v>
      </c>
      <c r="F10" s="17"/>
      <c r="G10" s="17">
        <v>0.24711925921471101</v>
      </c>
      <c r="H10" s="17">
        <v>0.43019790659003099</v>
      </c>
      <c r="I10" s="17">
        <v>0.37422717598521199</v>
      </c>
      <c r="J10" s="17">
        <v>0.28608375584300999</v>
      </c>
      <c r="K10" s="17">
        <v>0.38582471193399398</v>
      </c>
      <c r="L10" s="17">
        <v>0.49530883463472303</v>
      </c>
      <c r="M10" s="17"/>
      <c r="N10" s="17">
        <v>0.38200185706212098</v>
      </c>
      <c r="O10" s="17">
        <v>0.31058670357975399</v>
      </c>
      <c r="P10" s="17">
        <v>0.39123865709418798</v>
      </c>
      <c r="Q10" s="17">
        <v>0.351692351204277</v>
      </c>
      <c r="R10" s="17"/>
      <c r="S10" s="17">
        <v>0.37830847752215402</v>
      </c>
      <c r="T10" s="17">
        <v>0.33016189825402797</v>
      </c>
      <c r="U10" s="17">
        <v>0.38910002699139501</v>
      </c>
      <c r="V10" s="17">
        <v>0.29590169060813998</v>
      </c>
      <c r="W10" s="17">
        <v>0.30401806380826002</v>
      </c>
      <c r="X10" s="17">
        <v>0.31247390223239302</v>
      </c>
      <c r="Y10" s="17">
        <v>0.54537287738956197</v>
      </c>
      <c r="Z10" s="17">
        <v>0.24708428346132699</v>
      </c>
      <c r="AA10" s="17">
        <v>0.22145468317024899</v>
      </c>
      <c r="AB10" s="17">
        <v>0.36268317151958601</v>
      </c>
      <c r="AC10" s="17">
        <v>0.214067062505611</v>
      </c>
      <c r="AD10" s="17">
        <v>0.50339596220171101</v>
      </c>
      <c r="AE10" s="17"/>
      <c r="AF10" s="17">
        <v>0.26776264690873203</v>
      </c>
      <c r="AG10" s="17">
        <v>0.39169186111209398</v>
      </c>
      <c r="AH10" s="17">
        <v>0.576991311395741</v>
      </c>
      <c r="AI10" s="17">
        <v>0</v>
      </c>
      <c r="AJ10" s="17">
        <v>0.40602976814559</v>
      </c>
      <c r="AK10" s="17"/>
      <c r="AL10" s="17">
        <v>0.27491264270621701</v>
      </c>
      <c r="AM10" s="17">
        <v>0.33950418409162503</v>
      </c>
      <c r="AN10" s="17">
        <v>0.44453518381060902</v>
      </c>
      <c r="AO10" s="17"/>
      <c r="AP10" s="17">
        <v>0.41467873689512402</v>
      </c>
      <c r="AQ10" s="17">
        <v>0.30397685163135002</v>
      </c>
      <c r="AR10" s="17">
        <v>0.41048343628414702</v>
      </c>
      <c r="AS10" s="17">
        <v>0.33889814647035899</v>
      </c>
      <c r="AT10" s="17">
        <v>0.47209537979092298</v>
      </c>
      <c r="AU10" s="17"/>
      <c r="AV10" s="17">
        <v>1</v>
      </c>
      <c r="AW10" s="17">
        <v>0.20334653441617201</v>
      </c>
      <c r="AX10" s="17">
        <v>0.41898623274695301</v>
      </c>
      <c r="AY10" s="17">
        <v>0.31266703853167099</v>
      </c>
      <c r="AZ10" s="17">
        <v>0.33979679521494099</v>
      </c>
      <c r="BA10" s="17">
        <v>0.181594504222547</v>
      </c>
      <c r="BB10" s="17">
        <v>0.59571363534579203</v>
      </c>
      <c r="BC10" s="17">
        <v>0.20439017468030801</v>
      </c>
      <c r="BD10" s="17">
        <v>0.42827838118762701</v>
      </c>
      <c r="BE10" s="17">
        <v>0.29750418372871901</v>
      </c>
      <c r="BF10" s="17">
        <v>0.425477178268379</v>
      </c>
      <c r="BG10" s="17">
        <v>0.44999490253081398</v>
      </c>
      <c r="BH10" s="17">
        <v>0.678494339612561</v>
      </c>
      <c r="BI10" s="17">
        <v>1</v>
      </c>
      <c r="BJ10" s="17">
        <v>0.38446769906862799</v>
      </c>
      <c r="BK10" s="17">
        <v>8.2918529224126694E-2</v>
      </c>
      <c r="BL10" s="17"/>
      <c r="BM10" s="17">
        <v>0.37323611616687602</v>
      </c>
      <c r="BN10" s="17">
        <v>0.33859108312108199</v>
      </c>
      <c r="BO10" s="17">
        <v>0.44388217345162601</v>
      </c>
      <c r="BP10" s="17">
        <v>0.37357895844891498</v>
      </c>
      <c r="BQ10" s="17">
        <v>0.20864782105107499</v>
      </c>
      <c r="BR10" s="17">
        <v>0</v>
      </c>
      <c r="BS10" s="17"/>
      <c r="BT10" s="17">
        <v>0.38225587392592503</v>
      </c>
      <c r="BU10" s="17">
        <v>0.32535699376356098</v>
      </c>
      <c r="BV10" s="17"/>
      <c r="BW10" s="17">
        <v>0.35910751105611699</v>
      </c>
      <c r="BX10" s="17">
        <v>0.41977986113316101</v>
      </c>
      <c r="BY10" s="17"/>
      <c r="BZ10" s="17">
        <v>0.341917951671871</v>
      </c>
      <c r="CA10" s="17" t="s">
        <v>131</v>
      </c>
      <c r="CB10" s="17">
        <v>0.38371401891671503</v>
      </c>
      <c r="CC10" s="17"/>
      <c r="CD10" s="17">
        <v>0.39074346789763198</v>
      </c>
      <c r="CE10" s="17">
        <v>0.26829593935899099</v>
      </c>
      <c r="CF10" s="17">
        <v>0.414023602956827</v>
      </c>
      <c r="CG10" s="17"/>
      <c r="CH10" s="17">
        <v>0.32307668421875602</v>
      </c>
      <c r="CI10" s="17">
        <v>0.34851098514099299</v>
      </c>
      <c r="CJ10" s="17">
        <v>0.41579479050124402</v>
      </c>
      <c r="CK10" s="17"/>
      <c r="CL10" s="17">
        <v>0.392524556122124</v>
      </c>
      <c r="CM10" s="17">
        <v>0.34756637925413097</v>
      </c>
      <c r="CN10" s="17"/>
      <c r="CO10" s="17">
        <v>0.39478024970070502</v>
      </c>
      <c r="CP10" s="17">
        <v>0.38862651631024098</v>
      </c>
      <c r="CQ10" s="17">
        <v>0.34705667194341799</v>
      </c>
      <c r="CR10" s="17">
        <v>0.31060936711234199</v>
      </c>
    </row>
    <row r="11" spans="2:96" ht="30" x14ac:dyDescent="0.25">
      <c r="B11" s="18" t="s">
        <v>378</v>
      </c>
      <c r="C11" s="17">
        <v>0.238737792978087</v>
      </c>
      <c r="D11" s="17">
        <v>0.21692321753541899</v>
      </c>
      <c r="E11" s="17">
        <v>0.267136787940981</v>
      </c>
      <c r="F11" s="17"/>
      <c r="G11" s="17">
        <v>0.27559828895142002</v>
      </c>
      <c r="H11" s="17">
        <v>0.247283388502129</v>
      </c>
      <c r="I11" s="17">
        <v>0.213412296321809</v>
      </c>
      <c r="J11" s="17">
        <v>0.30025955651207498</v>
      </c>
      <c r="K11" s="17">
        <v>0.21681039888119599</v>
      </c>
      <c r="L11" s="17">
        <v>0.13968161928145401</v>
      </c>
      <c r="M11" s="17"/>
      <c r="N11" s="17">
        <v>9.4624778216215705E-2</v>
      </c>
      <c r="O11" s="17">
        <v>0.281126551913498</v>
      </c>
      <c r="P11" s="17">
        <v>0.26049408012564101</v>
      </c>
      <c r="Q11" s="17">
        <v>0.32560971019380303</v>
      </c>
      <c r="R11" s="17"/>
      <c r="S11" s="17">
        <v>0.14179655715909301</v>
      </c>
      <c r="T11" s="17">
        <v>0.30648965220469598</v>
      </c>
      <c r="U11" s="17">
        <v>9.9874359401460402E-2</v>
      </c>
      <c r="V11" s="17">
        <v>0.269986575220656</v>
      </c>
      <c r="W11" s="17">
        <v>0.17675314656381899</v>
      </c>
      <c r="X11" s="17">
        <v>0.30670837650647098</v>
      </c>
      <c r="Y11" s="17">
        <v>0.30249538197275799</v>
      </c>
      <c r="Z11" s="17">
        <v>0.28670343868957898</v>
      </c>
      <c r="AA11" s="17">
        <v>0.113892155860776</v>
      </c>
      <c r="AB11" s="17">
        <v>0.42816770956063399</v>
      </c>
      <c r="AC11" s="17">
        <v>0.29802890912325503</v>
      </c>
      <c r="AD11" s="17">
        <v>0.25577122436667399</v>
      </c>
      <c r="AE11" s="17"/>
      <c r="AF11" s="17">
        <v>0.17047898607742301</v>
      </c>
      <c r="AG11" s="17">
        <v>0.20246224465406301</v>
      </c>
      <c r="AH11" s="17">
        <v>9.3706424352349396E-2</v>
      </c>
      <c r="AI11" s="17">
        <v>0</v>
      </c>
      <c r="AJ11" s="17">
        <v>0.35965602303629801</v>
      </c>
      <c r="AK11" s="17"/>
      <c r="AL11" s="17">
        <v>0.15575882211827399</v>
      </c>
      <c r="AM11" s="17">
        <v>0.23822505418018</v>
      </c>
      <c r="AN11" s="17">
        <v>0.39574072753969097</v>
      </c>
      <c r="AO11" s="17"/>
      <c r="AP11" s="17">
        <v>0.20950293453777499</v>
      </c>
      <c r="AQ11" s="17">
        <v>0.24942125233915199</v>
      </c>
      <c r="AR11" s="17">
        <v>0.26150038207203602</v>
      </c>
      <c r="AS11" s="17">
        <v>0.171180630335864</v>
      </c>
      <c r="AT11" s="17">
        <v>0</v>
      </c>
      <c r="AU11" s="17"/>
      <c r="AV11" s="17">
        <v>0</v>
      </c>
      <c r="AW11" s="17">
        <v>8.3172984616696394E-2</v>
      </c>
      <c r="AX11" s="17">
        <v>0.237082399266415</v>
      </c>
      <c r="AY11" s="17">
        <v>0.472132629263109</v>
      </c>
      <c r="AZ11" s="17">
        <v>0.37377959593334897</v>
      </c>
      <c r="BA11" s="17">
        <v>0.39857889391257001</v>
      </c>
      <c r="BB11" s="17">
        <v>8.4299999231038703E-2</v>
      </c>
      <c r="BC11" s="17">
        <v>0.288104275470834</v>
      </c>
      <c r="BD11" s="17">
        <v>0.26908123841944798</v>
      </c>
      <c r="BE11" s="17">
        <v>0</v>
      </c>
      <c r="BF11" s="17">
        <v>0.25377046876099002</v>
      </c>
      <c r="BG11" s="17">
        <v>0.16018425998304101</v>
      </c>
      <c r="BH11" s="17">
        <v>0</v>
      </c>
      <c r="BI11" s="17">
        <v>0</v>
      </c>
      <c r="BJ11" s="17">
        <v>0.22176509097349401</v>
      </c>
      <c r="BK11" s="17">
        <v>9.5027922221834399E-2</v>
      </c>
      <c r="BL11" s="17"/>
      <c r="BM11" s="17">
        <v>0.18724292936543799</v>
      </c>
      <c r="BN11" s="17">
        <v>0.25926492632841502</v>
      </c>
      <c r="BO11" s="17">
        <v>0.26785917052668901</v>
      </c>
      <c r="BP11" s="17">
        <v>0.27676071424554799</v>
      </c>
      <c r="BQ11" s="17">
        <v>0.28565726217942</v>
      </c>
      <c r="BR11" s="17">
        <v>0</v>
      </c>
      <c r="BS11" s="17"/>
      <c r="BT11" s="17">
        <v>0.23120845006128901</v>
      </c>
      <c r="BU11" s="17">
        <v>0.253723618395578</v>
      </c>
      <c r="BV11" s="17"/>
      <c r="BW11" s="17">
        <v>0.214078606739211</v>
      </c>
      <c r="BX11" s="17">
        <v>0.232736295459398</v>
      </c>
      <c r="BY11" s="17"/>
      <c r="BZ11" s="17">
        <v>0.265789540598588</v>
      </c>
      <c r="CA11" s="17" t="s">
        <v>131</v>
      </c>
      <c r="CB11" s="17">
        <v>0.195345106383982</v>
      </c>
      <c r="CC11" s="17"/>
      <c r="CD11" s="17">
        <v>0.18951801106760899</v>
      </c>
      <c r="CE11" s="17">
        <v>0.44364456860410201</v>
      </c>
      <c r="CF11" s="17">
        <v>0</v>
      </c>
      <c r="CG11" s="17"/>
      <c r="CH11" s="17">
        <v>0.32601535759483502</v>
      </c>
      <c r="CI11" s="17">
        <v>0.276131106631606</v>
      </c>
      <c r="CJ11" s="17">
        <v>4.6262109666214801E-2</v>
      </c>
      <c r="CK11" s="17"/>
      <c r="CL11" s="17">
        <v>0.16902561810177699</v>
      </c>
      <c r="CM11" s="17">
        <v>0.28348191084070901</v>
      </c>
      <c r="CN11" s="17"/>
      <c r="CO11" s="17">
        <v>6.6875667473447906E-2</v>
      </c>
      <c r="CP11" s="17">
        <v>0.188993302127451</v>
      </c>
      <c r="CQ11" s="17">
        <v>0.32174803963447801</v>
      </c>
      <c r="CR11" s="17">
        <v>0.29287613901720999</v>
      </c>
    </row>
    <row r="12" spans="2:96" x14ac:dyDescent="0.25">
      <c r="B12" s="18" t="s">
        <v>379</v>
      </c>
      <c r="C12" s="17">
        <v>9.8184902885842806E-2</v>
      </c>
      <c r="D12" s="17">
        <v>6.55323291702955E-2</v>
      </c>
      <c r="E12" s="17">
        <v>0.140693191846609</v>
      </c>
      <c r="F12" s="17"/>
      <c r="G12" s="17">
        <v>8.7911207497788496E-2</v>
      </c>
      <c r="H12" s="17">
        <v>6.1164310215685198E-2</v>
      </c>
      <c r="I12" s="17">
        <v>0.13652296813325901</v>
      </c>
      <c r="J12" s="17">
        <v>0.108981489299089</v>
      </c>
      <c r="K12" s="17">
        <v>3.6866350251327999E-2</v>
      </c>
      <c r="L12" s="17">
        <v>0.14032478532568299</v>
      </c>
      <c r="M12" s="17"/>
      <c r="N12" s="17">
        <v>0.153733096034806</v>
      </c>
      <c r="O12" s="17">
        <v>4.1020606280387902E-2</v>
      </c>
      <c r="P12" s="17">
        <v>0.14278475429524601</v>
      </c>
      <c r="Q12" s="17">
        <v>6.2239041440081702E-2</v>
      </c>
      <c r="R12" s="17"/>
      <c r="S12" s="17">
        <v>0.162917997015642</v>
      </c>
      <c r="T12" s="17">
        <v>9.6623597968183803E-2</v>
      </c>
      <c r="U12" s="17">
        <v>7.8400109665817994E-2</v>
      </c>
      <c r="V12" s="17">
        <v>0.112294078525727</v>
      </c>
      <c r="W12" s="17">
        <v>8.4696463676449701E-2</v>
      </c>
      <c r="X12" s="17">
        <v>6.5645029992196804E-2</v>
      </c>
      <c r="Y12" s="17">
        <v>8.4092445139247296E-2</v>
      </c>
      <c r="Z12" s="17">
        <v>0.23317373859349799</v>
      </c>
      <c r="AA12" s="17">
        <v>0.18963692592947601</v>
      </c>
      <c r="AB12" s="17">
        <v>6.7768262441059393E-2</v>
      </c>
      <c r="AC12" s="17">
        <v>0</v>
      </c>
      <c r="AD12" s="17">
        <v>0</v>
      </c>
      <c r="AE12" s="17"/>
      <c r="AF12" s="17">
        <v>0.17002593180491399</v>
      </c>
      <c r="AG12" s="17">
        <v>5.5720144455145101E-2</v>
      </c>
      <c r="AH12" s="17">
        <v>7.7454868034414606E-2</v>
      </c>
      <c r="AI12" s="17">
        <v>0</v>
      </c>
      <c r="AJ12" s="17">
        <v>9.4198111137189594E-2</v>
      </c>
      <c r="AK12" s="17"/>
      <c r="AL12" s="17">
        <v>0.107579114367957</v>
      </c>
      <c r="AM12" s="17">
        <v>0.108906303456968</v>
      </c>
      <c r="AN12" s="17">
        <v>0</v>
      </c>
      <c r="AO12" s="17"/>
      <c r="AP12" s="17">
        <v>7.9659274927510806E-2</v>
      </c>
      <c r="AQ12" s="17">
        <v>0.142214130632622</v>
      </c>
      <c r="AR12" s="17">
        <v>7.3180295750498503E-2</v>
      </c>
      <c r="AS12" s="17">
        <v>7.6381202662361203E-2</v>
      </c>
      <c r="AT12" s="17">
        <v>0.52790462020907702</v>
      </c>
      <c r="AU12" s="17"/>
      <c r="AV12" s="17">
        <v>0</v>
      </c>
      <c r="AW12" s="17">
        <v>0</v>
      </c>
      <c r="AX12" s="17">
        <v>5.23599947950198E-2</v>
      </c>
      <c r="AY12" s="17">
        <v>0.114662278161727</v>
      </c>
      <c r="AZ12" s="17">
        <v>8.8295267350368606E-2</v>
      </c>
      <c r="BA12" s="17">
        <v>0.14249886326820799</v>
      </c>
      <c r="BB12" s="17">
        <v>0.103337800665197</v>
      </c>
      <c r="BC12" s="17">
        <v>5.4829972992422898E-2</v>
      </c>
      <c r="BD12" s="17">
        <v>6.3074927902033506E-2</v>
      </c>
      <c r="BE12" s="17">
        <v>0.274574697211102</v>
      </c>
      <c r="BF12" s="17">
        <v>0.108629033493802</v>
      </c>
      <c r="BG12" s="17">
        <v>0.16439499066266899</v>
      </c>
      <c r="BH12" s="17">
        <v>0</v>
      </c>
      <c r="BI12" s="17">
        <v>0</v>
      </c>
      <c r="BJ12" s="17">
        <v>0</v>
      </c>
      <c r="BK12" s="17">
        <v>0.30006142042573403</v>
      </c>
      <c r="BL12" s="17"/>
      <c r="BM12" s="17">
        <v>0.115750551093928</v>
      </c>
      <c r="BN12" s="17">
        <v>4.7205405424643701E-2</v>
      </c>
      <c r="BO12" s="17">
        <v>6.7330701909861193E-2</v>
      </c>
      <c r="BP12" s="17">
        <v>9.4752770106022594E-2</v>
      </c>
      <c r="BQ12" s="17">
        <v>0.236527333085159</v>
      </c>
      <c r="BR12" s="17">
        <v>0.54825520506090397</v>
      </c>
      <c r="BS12" s="17"/>
      <c r="BT12" s="17">
        <v>7.6167576278364693E-2</v>
      </c>
      <c r="BU12" s="17">
        <v>0.12651611649946601</v>
      </c>
      <c r="BV12" s="17"/>
      <c r="BW12" s="17">
        <v>7.5219287248223493E-2</v>
      </c>
      <c r="BX12" s="17">
        <v>0.109091895746776</v>
      </c>
      <c r="BY12" s="17"/>
      <c r="BZ12" s="17">
        <v>9.1958000346374302E-2</v>
      </c>
      <c r="CA12" s="17" t="s">
        <v>131</v>
      </c>
      <c r="CB12" s="17">
        <v>0.108173242054822</v>
      </c>
      <c r="CC12" s="17"/>
      <c r="CD12" s="17">
        <v>9.5538998465324002E-2</v>
      </c>
      <c r="CE12" s="17">
        <v>8.9022478319870299E-2</v>
      </c>
      <c r="CF12" s="17">
        <v>0.16760768229064599</v>
      </c>
      <c r="CG12" s="17"/>
      <c r="CH12" s="17">
        <v>7.2201108445628298E-2</v>
      </c>
      <c r="CI12" s="17">
        <v>0.10749802486729899</v>
      </c>
      <c r="CJ12" s="17">
        <v>0.14628745229863299</v>
      </c>
      <c r="CK12" s="17"/>
      <c r="CL12" s="17">
        <v>0.124704502070343</v>
      </c>
      <c r="CM12" s="17">
        <v>7.3657178195631307E-2</v>
      </c>
      <c r="CN12" s="17"/>
      <c r="CO12" s="17">
        <v>3.4837345930285001E-2</v>
      </c>
      <c r="CP12" s="17">
        <v>0.106085106111325</v>
      </c>
      <c r="CQ12" s="17">
        <v>9.9610627216265402E-2</v>
      </c>
      <c r="CR12" s="17">
        <v>0.119791296782738</v>
      </c>
    </row>
    <row r="13" spans="2:96" x14ac:dyDescent="0.25">
      <c r="B13" s="18" t="s">
        <v>380</v>
      </c>
      <c r="C13" s="17">
        <v>5.6592934774182799E-2</v>
      </c>
      <c r="D13" s="17">
        <v>6.4889339279167194E-2</v>
      </c>
      <c r="E13" s="17">
        <v>4.5792378496275599E-2</v>
      </c>
      <c r="F13" s="17"/>
      <c r="G13" s="17">
        <v>2.7808569484923201E-2</v>
      </c>
      <c r="H13" s="17">
        <v>4.2626836910515498E-2</v>
      </c>
      <c r="I13" s="17">
        <v>7.0465885546353996E-2</v>
      </c>
      <c r="J13" s="17">
        <v>8.8917855822123595E-2</v>
      </c>
      <c r="K13" s="17">
        <v>0.121648763007141</v>
      </c>
      <c r="L13" s="17">
        <v>0</v>
      </c>
      <c r="M13" s="17"/>
      <c r="N13" s="17">
        <v>2.6986011605045799E-2</v>
      </c>
      <c r="O13" s="17">
        <v>5.98429865633021E-2</v>
      </c>
      <c r="P13" s="17">
        <v>5.1490051198286903E-2</v>
      </c>
      <c r="Q13" s="17">
        <v>8.5605570248572405E-2</v>
      </c>
      <c r="R13" s="17"/>
      <c r="S13" s="17">
        <v>2.2396842912154099E-2</v>
      </c>
      <c r="T13" s="17">
        <v>4.0749711346444402E-2</v>
      </c>
      <c r="U13" s="17">
        <v>7.9526740113942396E-2</v>
      </c>
      <c r="V13" s="17">
        <v>0.116881547521199</v>
      </c>
      <c r="W13" s="17">
        <v>0.11489993660569001</v>
      </c>
      <c r="X13" s="17">
        <v>0</v>
      </c>
      <c r="Y13" s="17">
        <v>0</v>
      </c>
      <c r="Z13" s="17">
        <v>0.23303853925559601</v>
      </c>
      <c r="AA13" s="17">
        <v>0.153542504643707</v>
      </c>
      <c r="AB13" s="17">
        <v>7.8038045777388196E-2</v>
      </c>
      <c r="AC13" s="17">
        <v>0.105940014497581</v>
      </c>
      <c r="AD13" s="17">
        <v>0</v>
      </c>
      <c r="AE13" s="17"/>
      <c r="AF13" s="17">
        <v>3.4303649796054103E-2</v>
      </c>
      <c r="AG13" s="17">
        <v>7.4135406183296504E-2</v>
      </c>
      <c r="AH13" s="17">
        <v>8.1225007538311994E-2</v>
      </c>
      <c r="AI13" s="17">
        <v>0</v>
      </c>
      <c r="AJ13" s="17">
        <v>2.3521954317162998E-2</v>
      </c>
      <c r="AK13" s="17"/>
      <c r="AL13" s="17">
        <v>2.3188651731669702E-2</v>
      </c>
      <c r="AM13" s="17">
        <v>4.56394550938043E-2</v>
      </c>
      <c r="AN13" s="17">
        <v>7.5286280030250299E-2</v>
      </c>
      <c r="AO13" s="17"/>
      <c r="AP13" s="17">
        <v>4.6234543343592699E-2</v>
      </c>
      <c r="AQ13" s="17">
        <v>4.3567682864215397E-2</v>
      </c>
      <c r="AR13" s="17">
        <v>6.4842125742907694E-2</v>
      </c>
      <c r="AS13" s="17">
        <v>5.35276045197602E-2</v>
      </c>
      <c r="AT13" s="17">
        <v>0</v>
      </c>
      <c r="AU13" s="17"/>
      <c r="AV13" s="17">
        <v>0</v>
      </c>
      <c r="AW13" s="17">
        <v>0.29763043472023099</v>
      </c>
      <c r="AX13" s="17">
        <v>6.4982177812549502E-2</v>
      </c>
      <c r="AY13" s="17">
        <v>0</v>
      </c>
      <c r="AZ13" s="17">
        <v>0</v>
      </c>
      <c r="BA13" s="17">
        <v>6.1314252036983E-2</v>
      </c>
      <c r="BB13" s="17">
        <v>3.7935985124306702E-2</v>
      </c>
      <c r="BC13" s="17">
        <v>7.4594566471909499E-2</v>
      </c>
      <c r="BD13" s="17">
        <v>0</v>
      </c>
      <c r="BE13" s="17">
        <v>0</v>
      </c>
      <c r="BF13" s="17">
        <v>0</v>
      </c>
      <c r="BG13" s="17">
        <v>9.5294903333803499E-2</v>
      </c>
      <c r="BH13" s="17">
        <v>0</v>
      </c>
      <c r="BI13" s="17">
        <v>0</v>
      </c>
      <c r="BJ13" s="17">
        <v>0</v>
      </c>
      <c r="BK13" s="17">
        <v>0.14702215275115901</v>
      </c>
      <c r="BL13" s="17"/>
      <c r="BM13" s="17">
        <v>3.9931492762339503E-2</v>
      </c>
      <c r="BN13" s="17">
        <v>4.6954638801007198E-2</v>
      </c>
      <c r="BO13" s="17">
        <v>6.6442686353884797E-2</v>
      </c>
      <c r="BP13" s="17">
        <v>3.69261190886696E-2</v>
      </c>
      <c r="BQ13" s="17">
        <v>0.142865898873273</v>
      </c>
      <c r="BR13" s="17">
        <v>0.45174479493909597</v>
      </c>
      <c r="BS13" s="17"/>
      <c r="BT13" s="17">
        <v>6.8348234624137097E-2</v>
      </c>
      <c r="BU13" s="17">
        <v>4.4281366461174101E-2</v>
      </c>
      <c r="BV13" s="17"/>
      <c r="BW13" s="17">
        <v>4.9531691835103801E-2</v>
      </c>
      <c r="BX13" s="17">
        <v>5.1933944956084499E-2</v>
      </c>
      <c r="BY13" s="17"/>
      <c r="BZ13" s="17">
        <v>4.7480190091538602E-2</v>
      </c>
      <c r="CA13" s="17" t="s">
        <v>131</v>
      </c>
      <c r="CB13" s="17">
        <v>7.1210344324699401E-2</v>
      </c>
      <c r="CC13" s="17"/>
      <c r="CD13" s="17">
        <v>3.4455036770781503E-2</v>
      </c>
      <c r="CE13" s="17">
        <v>6.1130726125521999E-2</v>
      </c>
      <c r="CF13" s="17">
        <v>0.166767276709329</v>
      </c>
      <c r="CG13" s="17"/>
      <c r="CH13" s="17">
        <v>4.0136173624524998E-2</v>
      </c>
      <c r="CI13" s="17">
        <v>0</v>
      </c>
      <c r="CJ13" s="17">
        <v>9.6519341002427594E-2</v>
      </c>
      <c r="CK13" s="17"/>
      <c r="CL13" s="17">
        <v>5.2717721685921301E-2</v>
      </c>
      <c r="CM13" s="17">
        <v>5.3630938620150802E-2</v>
      </c>
      <c r="CN13" s="17"/>
      <c r="CO13" s="17">
        <v>0</v>
      </c>
      <c r="CP13" s="17">
        <v>5.05979431672487E-2</v>
      </c>
      <c r="CQ13" s="17">
        <v>2.89205404880798E-2</v>
      </c>
      <c r="CR13" s="17">
        <v>0.13034472104829101</v>
      </c>
    </row>
    <row r="14" spans="2:96" x14ac:dyDescent="0.25">
      <c r="B14" s="18" t="s">
        <v>175</v>
      </c>
      <c r="C14" s="17">
        <v>2.3953855916753201E-2</v>
      </c>
      <c r="D14" s="17">
        <v>1.6878749864535501E-2</v>
      </c>
      <c r="E14" s="17">
        <v>3.3164482163728998E-2</v>
      </c>
      <c r="F14" s="17"/>
      <c r="G14" s="17">
        <v>0</v>
      </c>
      <c r="H14" s="17">
        <v>5.50502828384535E-2</v>
      </c>
      <c r="I14" s="17">
        <v>4.9097122470334299E-2</v>
      </c>
      <c r="J14" s="17">
        <v>0</v>
      </c>
      <c r="K14" s="17">
        <v>3.7636238707495398E-2</v>
      </c>
      <c r="L14" s="17">
        <v>0</v>
      </c>
      <c r="M14" s="17"/>
      <c r="N14" s="17">
        <v>1.8362865073933199E-2</v>
      </c>
      <c r="O14" s="17">
        <v>1.68027545233469E-2</v>
      </c>
      <c r="P14" s="17">
        <v>0</v>
      </c>
      <c r="Q14" s="17">
        <v>5.1784039717011399E-2</v>
      </c>
      <c r="R14" s="17"/>
      <c r="S14" s="17">
        <v>2.6089135227586598E-2</v>
      </c>
      <c r="T14" s="17">
        <v>0</v>
      </c>
      <c r="U14" s="17">
        <v>7.9526740113942396E-2</v>
      </c>
      <c r="V14" s="17">
        <v>0</v>
      </c>
      <c r="W14" s="17">
        <v>0</v>
      </c>
      <c r="X14" s="17">
        <v>0</v>
      </c>
      <c r="Y14" s="17">
        <v>0</v>
      </c>
      <c r="Z14" s="17">
        <v>0</v>
      </c>
      <c r="AA14" s="17">
        <v>0</v>
      </c>
      <c r="AB14" s="17">
        <v>0</v>
      </c>
      <c r="AC14" s="17">
        <v>9.8449514457010404E-2</v>
      </c>
      <c r="AD14" s="17">
        <v>7.9773741170855797E-2</v>
      </c>
      <c r="AE14" s="17"/>
      <c r="AF14" s="17">
        <v>0</v>
      </c>
      <c r="AG14" s="17">
        <v>1.38013635883373E-2</v>
      </c>
      <c r="AH14" s="17">
        <v>0</v>
      </c>
      <c r="AI14" s="17">
        <v>0</v>
      </c>
      <c r="AJ14" s="17">
        <v>8.6781029391506795E-2</v>
      </c>
      <c r="AK14" s="17"/>
      <c r="AL14" s="17">
        <v>0</v>
      </c>
      <c r="AM14" s="17">
        <v>1.0673680361870301E-2</v>
      </c>
      <c r="AN14" s="17">
        <v>0</v>
      </c>
      <c r="AO14" s="17"/>
      <c r="AP14" s="17">
        <v>1.8709343495099999E-2</v>
      </c>
      <c r="AQ14" s="17">
        <v>8.3950213893819195E-2</v>
      </c>
      <c r="AR14" s="17">
        <v>0</v>
      </c>
      <c r="AS14" s="17">
        <v>0</v>
      </c>
      <c r="AT14" s="17">
        <v>0</v>
      </c>
      <c r="AU14" s="17"/>
      <c r="AV14" s="17">
        <v>0</v>
      </c>
      <c r="AW14" s="17">
        <v>0</v>
      </c>
      <c r="AX14" s="17">
        <v>0.114978726505036</v>
      </c>
      <c r="AY14" s="17">
        <v>0</v>
      </c>
      <c r="AZ14" s="17">
        <v>0</v>
      </c>
      <c r="BA14" s="17">
        <v>7.14223794418411E-2</v>
      </c>
      <c r="BB14" s="17">
        <v>0</v>
      </c>
      <c r="BC14" s="17">
        <v>5.5617894301543701E-2</v>
      </c>
      <c r="BD14" s="17">
        <v>0</v>
      </c>
      <c r="BE14" s="17">
        <v>0</v>
      </c>
      <c r="BF14" s="17">
        <v>0</v>
      </c>
      <c r="BG14" s="17">
        <v>0</v>
      </c>
      <c r="BH14" s="17">
        <v>0</v>
      </c>
      <c r="BI14" s="17">
        <v>0</v>
      </c>
      <c r="BJ14" s="17">
        <v>0</v>
      </c>
      <c r="BK14" s="17">
        <v>0</v>
      </c>
      <c r="BL14" s="17"/>
      <c r="BM14" s="17">
        <v>5.6913722710487002E-2</v>
      </c>
      <c r="BN14" s="17">
        <v>0</v>
      </c>
      <c r="BO14" s="17">
        <v>0</v>
      </c>
      <c r="BP14" s="17">
        <v>0</v>
      </c>
      <c r="BQ14" s="17">
        <v>6.8860219157797803E-2</v>
      </c>
      <c r="BR14" s="17">
        <v>0</v>
      </c>
      <c r="BS14" s="17"/>
      <c r="BT14" s="17">
        <v>1.7589082605705901E-2</v>
      </c>
      <c r="BU14" s="17">
        <v>3.2029479582026003E-2</v>
      </c>
      <c r="BV14" s="17"/>
      <c r="BW14" s="17">
        <v>3.05389426185282E-2</v>
      </c>
      <c r="BX14" s="17">
        <v>0</v>
      </c>
      <c r="BY14" s="17"/>
      <c r="BZ14" s="17">
        <v>3.2335743201709899E-2</v>
      </c>
      <c r="CA14" s="17" t="s">
        <v>131</v>
      </c>
      <c r="CB14" s="17">
        <v>1.0508787112857999E-2</v>
      </c>
      <c r="CC14" s="17"/>
      <c r="CD14" s="17">
        <v>3.1153069114173801E-2</v>
      </c>
      <c r="CE14" s="17">
        <v>1.6282859244105399E-2</v>
      </c>
      <c r="CF14" s="17">
        <v>0</v>
      </c>
      <c r="CG14" s="17"/>
      <c r="CH14" s="17">
        <v>5.3745982571916401E-2</v>
      </c>
      <c r="CI14" s="17">
        <v>0</v>
      </c>
      <c r="CJ14" s="17">
        <v>0</v>
      </c>
      <c r="CK14" s="17"/>
      <c r="CL14" s="17">
        <v>2.5213625423985399E-2</v>
      </c>
      <c r="CM14" s="17">
        <v>2.4023742221820601E-2</v>
      </c>
      <c r="CN14" s="17"/>
      <c r="CO14" s="17">
        <v>0</v>
      </c>
      <c r="CP14" s="17">
        <v>0</v>
      </c>
      <c r="CQ14" s="17">
        <v>4.4437451629284801E-2</v>
      </c>
      <c r="CR14" s="17">
        <v>4.31604711531028E-2</v>
      </c>
    </row>
    <row r="15" spans="2:96" x14ac:dyDescent="0.25">
      <c r="B15" s="18" t="s">
        <v>381</v>
      </c>
      <c r="C15" s="20">
        <v>0.58253051344513396</v>
      </c>
      <c r="D15" s="20">
        <v>0.63577636415058203</v>
      </c>
      <c r="E15" s="20">
        <v>0.51321315955240498</v>
      </c>
      <c r="F15" s="20"/>
      <c r="G15" s="20">
        <v>0.60868193406586901</v>
      </c>
      <c r="H15" s="20">
        <v>0.59387518153321694</v>
      </c>
      <c r="I15" s="20">
        <v>0.53050172752824398</v>
      </c>
      <c r="J15" s="20">
        <v>0.50184109836671298</v>
      </c>
      <c r="K15" s="20">
        <v>0.58703824915283898</v>
      </c>
      <c r="L15" s="20">
        <v>0.71999359539286401</v>
      </c>
      <c r="M15" s="20"/>
      <c r="N15" s="20">
        <v>0.70629324907000002</v>
      </c>
      <c r="O15" s="20">
        <v>0.60120710071946504</v>
      </c>
      <c r="P15" s="20">
        <v>0.54523111438082705</v>
      </c>
      <c r="Q15" s="20">
        <v>0.47476163840053098</v>
      </c>
      <c r="R15" s="20"/>
      <c r="S15" s="20">
        <v>0.64679946768552499</v>
      </c>
      <c r="T15" s="20">
        <v>0.55613703848067597</v>
      </c>
      <c r="U15" s="20">
        <v>0.66267205070483703</v>
      </c>
      <c r="V15" s="20">
        <v>0.50083779873241796</v>
      </c>
      <c r="W15" s="20">
        <v>0.623650453154041</v>
      </c>
      <c r="X15" s="20">
        <v>0.62764659350133301</v>
      </c>
      <c r="Y15" s="20">
        <v>0.61341217288799499</v>
      </c>
      <c r="Z15" s="20">
        <v>0.24708428346132699</v>
      </c>
      <c r="AA15" s="20">
        <v>0.54292841356604005</v>
      </c>
      <c r="AB15" s="20">
        <v>0.42602598222091898</v>
      </c>
      <c r="AC15" s="20">
        <v>0.49758156192215403</v>
      </c>
      <c r="AD15" s="20">
        <v>0.66445503446247001</v>
      </c>
      <c r="AE15" s="20"/>
      <c r="AF15" s="20">
        <v>0.62519143232161001</v>
      </c>
      <c r="AG15" s="20">
        <v>0.65388084111915801</v>
      </c>
      <c r="AH15" s="20">
        <v>0.747613700074924</v>
      </c>
      <c r="AI15" s="20">
        <v>1</v>
      </c>
      <c r="AJ15" s="20">
        <v>0.435842882117843</v>
      </c>
      <c r="AK15" s="20"/>
      <c r="AL15" s="20">
        <v>0.713473411782099</v>
      </c>
      <c r="AM15" s="20">
        <v>0.59655550690717796</v>
      </c>
      <c r="AN15" s="20">
        <v>0.52897299243005802</v>
      </c>
      <c r="AO15" s="20"/>
      <c r="AP15" s="20">
        <v>0.64589390369602195</v>
      </c>
      <c r="AQ15" s="20">
        <v>0.48084672027019199</v>
      </c>
      <c r="AR15" s="20">
        <v>0.60047719643455799</v>
      </c>
      <c r="AS15" s="20">
        <v>0.698910562482015</v>
      </c>
      <c r="AT15" s="20">
        <v>0.47209537979092298</v>
      </c>
      <c r="AU15" s="20"/>
      <c r="AV15" s="20">
        <v>1</v>
      </c>
      <c r="AW15" s="20">
        <v>0.61919658066307304</v>
      </c>
      <c r="AX15" s="20">
        <v>0.53059670162097905</v>
      </c>
      <c r="AY15" s="20">
        <v>0.41320509257516402</v>
      </c>
      <c r="AZ15" s="20">
        <v>0.53792513671628195</v>
      </c>
      <c r="BA15" s="20">
        <v>0.32618561134039797</v>
      </c>
      <c r="BB15" s="20">
        <v>0.77442621497945696</v>
      </c>
      <c r="BC15" s="20">
        <v>0.52685329076329002</v>
      </c>
      <c r="BD15" s="20">
        <v>0.66784383367851896</v>
      </c>
      <c r="BE15" s="20">
        <v>0.72542530278889805</v>
      </c>
      <c r="BF15" s="20">
        <v>0.63760049774520899</v>
      </c>
      <c r="BG15" s="20">
        <v>0.580125846020487</v>
      </c>
      <c r="BH15" s="20">
        <v>1</v>
      </c>
      <c r="BI15" s="20">
        <v>1</v>
      </c>
      <c r="BJ15" s="20">
        <v>0.77823490902650605</v>
      </c>
      <c r="BK15" s="20">
        <v>0.45788850460127301</v>
      </c>
      <c r="BL15" s="20"/>
      <c r="BM15" s="20">
        <v>0.60016130406780699</v>
      </c>
      <c r="BN15" s="20">
        <v>0.64657502944593404</v>
      </c>
      <c r="BO15" s="20">
        <v>0.59836744120956498</v>
      </c>
      <c r="BP15" s="20">
        <v>0.59156039655976</v>
      </c>
      <c r="BQ15" s="20">
        <v>0.26608928670435</v>
      </c>
      <c r="BR15" s="20">
        <v>0</v>
      </c>
      <c r="BS15" s="20"/>
      <c r="BT15" s="20">
        <v>0.60668665643050301</v>
      </c>
      <c r="BU15" s="20">
        <v>0.54344941906175503</v>
      </c>
      <c r="BV15" s="20"/>
      <c r="BW15" s="20">
        <v>0.63063147155893395</v>
      </c>
      <c r="BX15" s="20">
        <v>0.60623786383774103</v>
      </c>
      <c r="BY15" s="20"/>
      <c r="BZ15" s="20">
        <v>0.56243652576178904</v>
      </c>
      <c r="CA15" s="20" t="s">
        <v>131</v>
      </c>
      <c r="CB15" s="20">
        <v>0.61476252012363897</v>
      </c>
      <c r="CC15" s="20"/>
      <c r="CD15" s="20">
        <v>0.64933488458211197</v>
      </c>
      <c r="CE15" s="20">
        <v>0.38991936770640001</v>
      </c>
      <c r="CF15" s="20">
        <v>0.66562504100002395</v>
      </c>
      <c r="CG15" s="20"/>
      <c r="CH15" s="20">
        <v>0.50790137776309596</v>
      </c>
      <c r="CI15" s="20">
        <v>0.61637086850109502</v>
      </c>
      <c r="CJ15" s="20">
        <v>0.71093109703272495</v>
      </c>
      <c r="CK15" s="20"/>
      <c r="CL15" s="20">
        <v>0.62833853271797302</v>
      </c>
      <c r="CM15" s="20">
        <v>0.56520623012168802</v>
      </c>
      <c r="CN15" s="20"/>
      <c r="CO15" s="20">
        <v>0.89828698659626705</v>
      </c>
      <c r="CP15" s="20">
        <v>0.65432364859397496</v>
      </c>
      <c r="CQ15" s="20">
        <v>0.50528334103189199</v>
      </c>
      <c r="CR15" s="20">
        <v>0.41382737199865799</v>
      </c>
    </row>
    <row r="16" spans="2:96" x14ac:dyDescent="0.25">
      <c r="B16" s="18" t="s">
        <v>382</v>
      </c>
      <c r="C16" s="20">
        <v>0.15477783766002601</v>
      </c>
      <c r="D16" s="20">
        <v>0.13042166844946301</v>
      </c>
      <c r="E16" s="20">
        <v>0.18648557034288499</v>
      </c>
      <c r="F16" s="20"/>
      <c r="G16" s="20">
        <v>0.11571977698271201</v>
      </c>
      <c r="H16" s="20">
        <v>0.10379114712620099</v>
      </c>
      <c r="I16" s="20">
        <v>0.20698885367961301</v>
      </c>
      <c r="J16" s="20">
        <v>0.19789934512121299</v>
      </c>
      <c r="K16" s="20">
        <v>0.15851511325846901</v>
      </c>
      <c r="L16" s="20">
        <v>0.14032478532568299</v>
      </c>
      <c r="M16" s="20"/>
      <c r="N16" s="20">
        <v>0.180719107639851</v>
      </c>
      <c r="O16" s="20">
        <v>0.10086359284368999</v>
      </c>
      <c r="P16" s="20">
        <v>0.19427480549353299</v>
      </c>
      <c r="Q16" s="20">
        <v>0.14784461168865401</v>
      </c>
      <c r="R16" s="20"/>
      <c r="S16" s="20">
        <v>0.18531483992779599</v>
      </c>
      <c r="T16" s="20">
        <v>0.13737330931462799</v>
      </c>
      <c r="U16" s="20">
        <v>0.15792684977975999</v>
      </c>
      <c r="V16" s="20">
        <v>0.22917562604692701</v>
      </c>
      <c r="W16" s="20">
        <v>0.19959640028214001</v>
      </c>
      <c r="X16" s="20">
        <v>6.5645029992196804E-2</v>
      </c>
      <c r="Y16" s="20">
        <v>8.4092445139247296E-2</v>
      </c>
      <c r="Z16" s="20">
        <v>0.46621227784909403</v>
      </c>
      <c r="AA16" s="20">
        <v>0.34317943057318301</v>
      </c>
      <c r="AB16" s="20">
        <v>0.14580630821844801</v>
      </c>
      <c r="AC16" s="20">
        <v>0.105940014497581</v>
      </c>
      <c r="AD16" s="20">
        <v>0</v>
      </c>
      <c r="AE16" s="20"/>
      <c r="AF16" s="20">
        <v>0.20432958160096801</v>
      </c>
      <c r="AG16" s="20">
        <v>0.12985555063844201</v>
      </c>
      <c r="AH16" s="20">
        <v>0.158679875572727</v>
      </c>
      <c r="AI16" s="20">
        <v>0</v>
      </c>
      <c r="AJ16" s="20">
        <v>0.117720065454353</v>
      </c>
      <c r="AK16" s="20"/>
      <c r="AL16" s="20">
        <v>0.13076776609962701</v>
      </c>
      <c r="AM16" s="20">
        <v>0.15454575855077199</v>
      </c>
      <c r="AN16" s="20">
        <v>7.5286280030250299E-2</v>
      </c>
      <c r="AO16" s="20"/>
      <c r="AP16" s="20">
        <v>0.12589381827110299</v>
      </c>
      <c r="AQ16" s="20">
        <v>0.18578181349683801</v>
      </c>
      <c r="AR16" s="20">
        <v>0.13802242149340599</v>
      </c>
      <c r="AS16" s="20">
        <v>0.129908807182121</v>
      </c>
      <c r="AT16" s="20">
        <v>0.52790462020907702</v>
      </c>
      <c r="AU16" s="20"/>
      <c r="AV16" s="20">
        <v>0</v>
      </c>
      <c r="AW16" s="20">
        <v>0.29763043472023099</v>
      </c>
      <c r="AX16" s="20">
        <v>0.117342172607569</v>
      </c>
      <c r="AY16" s="20">
        <v>0.114662278161727</v>
      </c>
      <c r="AZ16" s="20">
        <v>8.8295267350368606E-2</v>
      </c>
      <c r="BA16" s="20">
        <v>0.203813115305191</v>
      </c>
      <c r="BB16" s="20">
        <v>0.141273785789504</v>
      </c>
      <c r="BC16" s="20">
        <v>0.12942453946433199</v>
      </c>
      <c r="BD16" s="20">
        <v>6.3074927902033506E-2</v>
      </c>
      <c r="BE16" s="20">
        <v>0.274574697211102</v>
      </c>
      <c r="BF16" s="20">
        <v>0.108629033493802</v>
      </c>
      <c r="BG16" s="20">
        <v>0.25968989399647202</v>
      </c>
      <c r="BH16" s="20">
        <v>0</v>
      </c>
      <c r="BI16" s="20">
        <v>0</v>
      </c>
      <c r="BJ16" s="20">
        <v>0</v>
      </c>
      <c r="BK16" s="20">
        <v>0.44708357317689301</v>
      </c>
      <c r="BL16" s="20"/>
      <c r="BM16" s="20">
        <v>0.15568204385626799</v>
      </c>
      <c r="BN16" s="20">
        <v>9.4160044225650899E-2</v>
      </c>
      <c r="BO16" s="20">
        <v>0.13377338826374599</v>
      </c>
      <c r="BP16" s="20">
        <v>0.13167888919469201</v>
      </c>
      <c r="BQ16" s="20">
        <v>0.379393231958432</v>
      </c>
      <c r="BR16" s="20">
        <v>1</v>
      </c>
      <c r="BS16" s="20"/>
      <c r="BT16" s="20">
        <v>0.14451581090250201</v>
      </c>
      <c r="BU16" s="20">
        <v>0.17079748296064001</v>
      </c>
      <c r="BV16" s="20"/>
      <c r="BW16" s="20">
        <v>0.124750979083327</v>
      </c>
      <c r="BX16" s="20">
        <v>0.161025840702861</v>
      </c>
      <c r="BY16" s="20"/>
      <c r="BZ16" s="20">
        <v>0.139438190437913</v>
      </c>
      <c r="CA16" s="20" t="s">
        <v>131</v>
      </c>
      <c r="CB16" s="20">
        <v>0.17938358637952101</v>
      </c>
      <c r="CC16" s="20"/>
      <c r="CD16" s="20">
        <v>0.129994035236106</v>
      </c>
      <c r="CE16" s="20">
        <v>0.15015320444539201</v>
      </c>
      <c r="CF16" s="20">
        <v>0.33437495899997499</v>
      </c>
      <c r="CG16" s="20"/>
      <c r="CH16" s="20">
        <v>0.11233728207015301</v>
      </c>
      <c r="CI16" s="20">
        <v>0.10749802486729899</v>
      </c>
      <c r="CJ16" s="20">
        <v>0.24280679330106</v>
      </c>
      <c r="CK16" s="20"/>
      <c r="CL16" s="20">
        <v>0.17742222375626501</v>
      </c>
      <c r="CM16" s="20">
        <v>0.127288116815782</v>
      </c>
      <c r="CN16" s="20"/>
      <c r="CO16" s="20">
        <v>3.4837345930285001E-2</v>
      </c>
      <c r="CP16" s="20">
        <v>0.15668304927857399</v>
      </c>
      <c r="CQ16" s="20">
        <v>0.128531167704345</v>
      </c>
      <c r="CR16" s="20">
        <v>0.25013601783102901</v>
      </c>
    </row>
    <row r="17" spans="2:96" x14ac:dyDescent="0.25">
      <c r="B17" s="18" t="s">
        <v>275</v>
      </c>
      <c r="C17" s="21">
        <v>0.427752675785109</v>
      </c>
      <c r="D17" s="21">
        <v>0.50535469570112002</v>
      </c>
      <c r="E17" s="21">
        <v>0.326727589209521</v>
      </c>
      <c r="F17" s="21"/>
      <c r="G17" s="21">
        <v>0.49296215708315699</v>
      </c>
      <c r="H17" s="21">
        <v>0.49008403440701598</v>
      </c>
      <c r="I17" s="21">
        <v>0.32351287384862998</v>
      </c>
      <c r="J17" s="21">
        <v>0.30394175324549999</v>
      </c>
      <c r="K17" s="21">
        <v>0.42852313589437002</v>
      </c>
      <c r="L17" s="21">
        <v>0.57966881006718096</v>
      </c>
      <c r="M17" s="21"/>
      <c r="N17" s="21">
        <v>0.52557414143014802</v>
      </c>
      <c r="O17" s="21">
        <v>0.50034350787577497</v>
      </c>
      <c r="P17" s="21">
        <v>0.35095630888729401</v>
      </c>
      <c r="Q17" s="21">
        <v>0.326917026711877</v>
      </c>
      <c r="R17" s="21"/>
      <c r="S17" s="21">
        <v>0.46148462775772903</v>
      </c>
      <c r="T17" s="21">
        <v>0.41876372916604798</v>
      </c>
      <c r="U17" s="21">
        <v>0.50474520092507602</v>
      </c>
      <c r="V17" s="21">
        <v>0.27166217268549098</v>
      </c>
      <c r="W17" s="21">
        <v>0.42405405287190101</v>
      </c>
      <c r="X17" s="21">
        <v>0.56200156350913599</v>
      </c>
      <c r="Y17" s="21">
        <v>0.52931972774874803</v>
      </c>
      <c r="Z17" s="21">
        <v>-0.21912799438776701</v>
      </c>
      <c r="AA17" s="21">
        <v>0.19974898299285701</v>
      </c>
      <c r="AB17" s="21">
        <v>0.280219674002471</v>
      </c>
      <c r="AC17" s="21">
        <v>0.39164154742457302</v>
      </c>
      <c r="AD17" s="21">
        <v>0.66445503446247001</v>
      </c>
      <c r="AE17" s="21"/>
      <c r="AF17" s="21">
        <v>0.42086185072064197</v>
      </c>
      <c r="AG17" s="21">
        <v>0.524025290480717</v>
      </c>
      <c r="AH17" s="21">
        <v>0.588933824502197</v>
      </c>
      <c r="AI17" s="21">
        <v>1</v>
      </c>
      <c r="AJ17" s="21">
        <v>0.31812281666349101</v>
      </c>
      <c r="AK17" s="21"/>
      <c r="AL17" s="21">
        <v>0.58270564568247196</v>
      </c>
      <c r="AM17" s="21">
        <v>0.442009748356406</v>
      </c>
      <c r="AN17" s="21">
        <v>0.45368671239980801</v>
      </c>
      <c r="AO17" s="21"/>
      <c r="AP17" s="21">
        <v>0.52000008542491805</v>
      </c>
      <c r="AQ17" s="21">
        <v>0.29506490677335401</v>
      </c>
      <c r="AR17" s="21">
        <v>0.462454774941151</v>
      </c>
      <c r="AS17" s="21">
        <v>0.56900175529989305</v>
      </c>
      <c r="AT17" s="21">
        <v>-5.5809240418154403E-2</v>
      </c>
      <c r="AU17" s="21"/>
      <c r="AV17" s="21">
        <v>1</v>
      </c>
      <c r="AW17" s="21">
        <v>0.321566145942842</v>
      </c>
      <c r="AX17" s="21">
        <v>0.41325452901340998</v>
      </c>
      <c r="AY17" s="21">
        <v>0.298542814413438</v>
      </c>
      <c r="AZ17" s="21">
        <v>0.44962986936591398</v>
      </c>
      <c r="BA17" s="21">
        <v>0.122372496035206</v>
      </c>
      <c r="BB17" s="21">
        <v>0.63315242918995296</v>
      </c>
      <c r="BC17" s="21">
        <v>0.39742875129895799</v>
      </c>
      <c r="BD17" s="21">
        <v>0.60476890577648501</v>
      </c>
      <c r="BE17" s="21">
        <v>0.45085060557779599</v>
      </c>
      <c r="BF17" s="21">
        <v>0.52897146425140695</v>
      </c>
      <c r="BG17" s="21">
        <v>0.32043595202401498</v>
      </c>
      <c r="BH17" s="21">
        <v>1</v>
      </c>
      <c r="BI17" s="21">
        <v>1</v>
      </c>
      <c r="BJ17" s="21">
        <v>0.77823490902650605</v>
      </c>
      <c r="BK17" s="21">
        <v>1.08049314243799E-2</v>
      </c>
      <c r="BL17" s="21"/>
      <c r="BM17" s="21">
        <v>0.44447926021153999</v>
      </c>
      <c r="BN17" s="21">
        <v>0.55241498522028298</v>
      </c>
      <c r="BO17" s="21">
        <v>0.46459405294581901</v>
      </c>
      <c r="BP17" s="21">
        <v>0.459881507365068</v>
      </c>
      <c r="BQ17" s="21">
        <v>-0.11330394525408199</v>
      </c>
      <c r="BR17" s="21">
        <v>-1</v>
      </c>
      <c r="BS17" s="21"/>
      <c r="BT17" s="21">
        <v>0.46217084552800197</v>
      </c>
      <c r="BU17" s="21">
        <v>0.37265193610111502</v>
      </c>
      <c r="BV17" s="21"/>
      <c r="BW17" s="21">
        <v>0.50588049247560696</v>
      </c>
      <c r="BX17" s="21">
        <v>0.44521202313488101</v>
      </c>
      <c r="BY17" s="21"/>
      <c r="BZ17" s="21">
        <v>0.42299833532387598</v>
      </c>
      <c r="CA17" s="21" t="s">
        <v>131</v>
      </c>
      <c r="CB17" s="21">
        <v>0.43537893374411701</v>
      </c>
      <c r="CC17" s="21"/>
      <c r="CD17" s="21">
        <v>0.51934084934600599</v>
      </c>
      <c r="CE17" s="21">
        <v>0.239766163261008</v>
      </c>
      <c r="CF17" s="21">
        <v>0.33125008200004902</v>
      </c>
      <c r="CG17" s="21"/>
      <c r="CH17" s="21">
        <v>0.39556409569294199</v>
      </c>
      <c r="CI17" s="21">
        <v>0.50887284363379603</v>
      </c>
      <c r="CJ17" s="21">
        <v>0.46812430373166403</v>
      </c>
      <c r="CK17" s="21"/>
      <c r="CL17" s="21">
        <v>0.45091630896170898</v>
      </c>
      <c r="CM17" s="21">
        <v>0.43791811330590602</v>
      </c>
      <c r="CN17" s="21"/>
      <c r="CO17" s="21">
        <v>0.86344964066598195</v>
      </c>
      <c r="CP17" s="21">
        <v>0.497640599315401</v>
      </c>
      <c r="CQ17" s="21">
        <v>0.37675217332754601</v>
      </c>
      <c r="CR17" s="21">
        <v>0.16369135416762901</v>
      </c>
    </row>
    <row r="18" spans="2:96" x14ac:dyDescent="0.25">
      <c r="B18" s="16" t="s">
        <v>654</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CR22"/>
  <sheetViews>
    <sheetView showGridLines="0" workbookViewId="0">
      <pane xSplit="2" topLeftCell="C1" activePane="topRight" state="frozen"/>
      <selection pane="topRight" activeCell="B18" sqref="B18"/>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191</v>
      </c>
      <c r="D7" s="10">
        <v>105</v>
      </c>
      <c r="E7" s="10">
        <v>86</v>
      </c>
      <c r="F7" s="10"/>
      <c r="G7" s="10">
        <v>34</v>
      </c>
      <c r="H7" s="10">
        <v>25</v>
      </c>
      <c r="I7" s="10">
        <v>43</v>
      </c>
      <c r="J7" s="10">
        <v>37</v>
      </c>
      <c r="K7" s="10">
        <v>24</v>
      </c>
      <c r="L7" s="10">
        <v>28</v>
      </c>
      <c r="M7" s="10"/>
      <c r="N7" s="10">
        <v>55</v>
      </c>
      <c r="O7" s="10">
        <v>47</v>
      </c>
      <c r="P7" s="10">
        <v>38</v>
      </c>
      <c r="Q7" s="10">
        <v>51</v>
      </c>
      <c r="R7" s="10"/>
      <c r="S7" s="10">
        <v>39</v>
      </c>
      <c r="T7" s="10">
        <v>26</v>
      </c>
      <c r="U7" s="10">
        <v>11</v>
      </c>
      <c r="V7" s="10">
        <v>16</v>
      </c>
      <c r="W7" s="10">
        <v>10</v>
      </c>
      <c r="X7" s="10">
        <v>16</v>
      </c>
      <c r="Y7" s="10">
        <v>12</v>
      </c>
      <c r="Z7" s="10">
        <v>4</v>
      </c>
      <c r="AA7" s="10">
        <v>16</v>
      </c>
      <c r="AB7" s="10">
        <v>13</v>
      </c>
      <c r="AC7" s="10">
        <v>9</v>
      </c>
      <c r="AD7" s="10">
        <v>19</v>
      </c>
      <c r="AE7" s="10"/>
      <c r="AF7" s="10">
        <v>61</v>
      </c>
      <c r="AG7" s="10">
        <v>55</v>
      </c>
      <c r="AH7" s="10">
        <v>12</v>
      </c>
      <c r="AI7" s="10">
        <v>2</v>
      </c>
      <c r="AJ7" s="10">
        <v>31</v>
      </c>
      <c r="AK7" s="10"/>
      <c r="AL7" s="10">
        <v>46</v>
      </c>
      <c r="AM7" s="10">
        <v>70</v>
      </c>
      <c r="AN7" s="10">
        <v>13</v>
      </c>
      <c r="AO7" s="10"/>
      <c r="AP7" s="10">
        <v>42</v>
      </c>
      <c r="AQ7" s="10">
        <v>45</v>
      </c>
      <c r="AR7" s="10">
        <v>58</v>
      </c>
      <c r="AS7" s="10">
        <v>26</v>
      </c>
      <c r="AT7" s="10">
        <v>2</v>
      </c>
      <c r="AU7" s="10"/>
      <c r="AV7" s="10">
        <v>1</v>
      </c>
      <c r="AW7" s="10">
        <v>13</v>
      </c>
      <c r="AX7" s="10">
        <v>15</v>
      </c>
      <c r="AY7" s="10">
        <v>18</v>
      </c>
      <c r="AZ7" s="10">
        <v>19</v>
      </c>
      <c r="BA7" s="10">
        <v>15</v>
      </c>
      <c r="BB7" s="10">
        <v>21</v>
      </c>
      <c r="BC7" s="10">
        <v>15</v>
      </c>
      <c r="BD7" s="10">
        <v>15</v>
      </c>
      <c r="BE7" s="10">
        <v>7</v>
      </c>
      <c r="BF7" s="10">
        <v>9</v>
      </c>
      <c r="BG7" s="10">
        <v>10</v>
      </c>
      <c r="BH7" s="10">
        <v>7</v>
      </c>
      <c r="BI7" s="10">
        <v>1</v>
      </c>
      <c r="BJ7" s="10">
        <v>8</v>
      </c>
      <c r="BK7" s="10">
        <v>9</v>
      </c>
      <c r="BL7" s="10"/>
      <c r="BM7" s="10">
        <v>59</v>
      </c>
      <c r="BN7" s="10">
        <v>58</v>
      </c>
      <c r="BO7" s="10">
        <v>28</v>
      </c>
      <c r="BP7" s="10">
        <v>29</v>
      </c>
      <c r="BQ7" s="10">
        <v>15</v>
      </c>
      <c r="BR7" s="10">
        <v>2</v>
      </c>
      <c r="BS7" s="10"/>
      <c r="BT7" s="10">
        <v>102</v>
      </c>
      <c r="BU7" s="10">
        <v>87</v>
      </c>
      <c r="BV7" s="10"/>
      <c r="BW7" s="10">
        <v>87</v>
      </c>
      <c r="BX7" s="10">
        <v>88</v>
      </c>
      <c r="BY7" s="10"/>
      <c r="BZ7" s="10">
        <v>120</v>
      </c>
      <c r="CA7" s="10" t="s">
        <v>130</v>
      </c>
      <c r="CB7" s="10">
        <v>71</v>
      </c>
      <c r="CC7" s="10"/>
      <c r="CD7" s="10">
        <v>124</v>
      </c>
      <c r="CE7" s="10">
        <v>45</v>
      </c>
      <c r="CF7" s="10">
        <v>18</v>
      </c>
      <c r="CG7" s="10"/>
      <c r="CH7" s="10">
        <v>74</v>
      </c>
      <c r="CI7" s="10">
        <v>25</v>
      </c>
      <c r="CJ7" s="10">
        <v>20</v>
      </c>
      <c r="CK7" s="10"/>
      <c r="CL7" s="10">
        <v>77</v>
      </c>
      <c r="CM7" s="10">
        <v>109</v>
      </c>
      <c r="CN7" s="10"/>
      <c r="CO7" s="10">
        <v>23</v>
      </c>
      <c r="CP7" s="10">
        <v>63</v>
      </c>
      <c r="CQ7" s="10">
        <v>58</v>
      </c>
      <c r="CR7" s="10">
        <v>47</v>
      </c>
    </row>
    <row r="8" spans="2:96" ht="30" customHeight="1" x14ac:dyDescent="0.25">
      <c r="B8" s="11" t="s">
        <v>20</v>
      </c>
      <c r="C8" s="11">
        <v>201</v>
      </c>
      <c r="D8" s="11">
        <v>114</v>
      </c>
      <c r="E8" s="11">
        <v>87</v>
      </c>
      <c r="F8" s="11"/>
      <c r="G8" s="11">
        <v>42</v>
      </c>
      <c r="H8" s="11">
        <v>35</v>
      </c>
      <c r="I8" s="11">
        <v>42</v>
      </c>
      <c r="J8" s="11">
        <v>35</v>
      </c>
      <c r="K8" s="11">
        <v>22</v>
      </c>
      <c r="L8" s="11">
        <v>25</v>
      </c>
      <c r="M8" s="11"/>
      <c r="N8" s="11">
        <v>55</v>
      </c>
      <c r="O8" s="11">
        <v>48</v>
      </c>
      <c r="P8" s="11">
        <v>40</v>
      </c>
      <c r="Q8" s="11">
        <v>58</v>
      </c>
      <c r="R8" s="11"/>
      <c r="S8" s="11">
        <v>41</v>
      </c>
      <c r="T8" s="11">
        <v>27</v>
      </c>
      <c r="U8" s="11">
        <v>10</v>
      </c>
      <c r="V8" s="11">
        <v>16</v>
      </c>
      <c r="W8" s="11">
        <v>10</v>
      </c>
      <c r="X8" s="11">
        <v>16</v>
      </c>
      <c r="Y8" s="11">
        <v>13</v>
      </c>
      <c r="Z8" s="11">
        <v>4</v>
      </c>
      <c r="AA8" s="11">
        <v>15</v>
      </c>
      <c r="AB8" s="11">
        <v>13</v>
      </c>
      <c r="AC8" s="11">
        <v>10</v>
      </c>
      <c r="AD8" s="11">
        <v>24</v>
      </c>
      <c r="AE8" s="11"/>
      <c r="AF8" s="11">
        <v>60</v>
      </c>
      <c r="AG8" s="11">
        <v>59</v>
      </c>
      <c r="AH8" s="11">
        <v>12</v>
      </c>
      <c r="AI8" s="11">
        <v>2</v>
      </c>
      <c r="AJ8" s="11">
        <v>34</v>
      </c>
      <c r="AK8" s="11"/>
      <c r="AL8" s="11">
        <v>47</v>
      </c>
      <c r="AM8" s="11">
        <v>76</v>
      </c>
      <c r="AN8" s="11">
        <v>13</v>
      </c>
      <c r="AO8" s="11"/>
      <c r="AP8" s="11">
        <v>43</v>
      </c>
      <c r="AQ8" s="11">
        <v>48</v>
      </c>
      <c r="AR8" s="11">
        <v>63</v>
      </c>
      <c r="AS8" s="11">
        <v>28</v>
      </c>
      <c r="AT8" s="11">
        <v>2</v>
      </c>
      <c r="AU8" s="11"/>
      <c r="AV8" s="11">
        <v>1</v>
      </c>
      <c r="AW8" s="11">
        <v>14</v>
      </c>
      <c r="AX8" s="11">
        <v>17</v>
      </c>
      <c r="AY8" s="11">
        <v>18</v>
      </c>
      <c r="AZ8" s="11">
        <v>22</v>
      </c>
      <c r="BA8" s="11">
        <v>15</v>
      </c>
      <c r="BB8" s="11">
        <v>24</v>
      </c>
      <c r="BC8" s="11">
        <v>15</v>
      </c>
      <c r="BD8" s="11">
        <v>15</v>
      </c>
      <c r="BE8" s="11">
        <v>7</v>
      </c>
      <c r="BF8" s="11">
        <v>9</v>
      </c>
      <c r="BG8" s="11">
        <v>10</v>
      </c>
      <c r="BH8" s="11">
        <v>7</v>
      </c>
      <c r="BI8" s="11">
        <v>1</v>
      </c>
      <c r="BJ8" s="11">
        <v>8</v>
      </c>
      <c r="BK8" s="11">
        <v>10</v>
      </c>
      <c r="BL8" s="11"/>
      <c r="BM8" s="11">
        <v>67</v>
      </c>
      <c r="BN8" s="11">
        <v>59</v>
      </c>
      <c r="BO8" s="11">
        <v>29</v>
      </c>
      <c r="BP8" s="11">
        <v>29</v>
      </c>
      <c r="BQ8" s="11">
        <v>15</v>
      </c>
      <c r="BR8" s="11">
        <v>2</v>
      </c>
      <c r="BS8" s="11"/>
      <c r="BT8" s="11">
        <v>107</v>
      </c>
      <c r="BU8" s="11">
        <v>91</v>
      </c>
      <c r="BV8" s="11"/>
      <c r="BW8" s="11">
        <v>95</v>
      </c>
      <c r="BX8" s="11">
        <v>88</v>
      </c>
      <c r="BY8" s="11"/>
      <c r="BZ8" s="11">
        <v>124</v>
      </c>
      <c r="CA8" s="11" t="s">
        <v>130</v>
      </c>
      <c r="CB8" s="11">
        <v>77</v>
      </c>
      <c r="CC8" s="11"/>
      <c r="CD8" s="11">
        <v>128</v>
      </c>
      <c r="CE8" s="11">
        <v>50</v>
      </c>
      <c r="CF8" s="11">
        <v>18</v>
      </c>
      <c r="CG8" s="11"/>
      <c r="CH8" s="11">
        <v>74</v>
      </c>
      <c r="CI8" s="11">
        <v>28</v>
      </c>
      <c r="CJ8" s="11">
        <v>21</v>
      </c>
      <c r="CK8" s="11"/>
      <c r="CL8" s="11">
        <v>83</v>
      </c>
      <c r="CM8" s="11">
        <v>113</v>
      </c>
      <c r="CN8" s="11"/>
      <c r="CO8" s="11">
        <v>26</v>
      </c>
      <c r="CP8" s="11">
        <v>65</v>
      </c>
      <c r="CQ8" s="11">
        <v>61</v>
      </c>
      <c r="CR8" s="11">
        <v>48</v>
      </c>
    </row>
    <row r="9" spans="2:96" x14ac:dyDescent="0.25">
      <c r="B9" s="18" t="s">
        <v>376</v>
      </c>
      <c r="C9" s="17">
        <v>0.19104599454909499</v>
      </c>
      <c r="D9" s="17">
        <v>0.215472590620856</v>
      </c>
      <c r="E9" s="17">
        <v>0.15924657765804701</v>
      </c>
      <c r="F9" s="17"/>
      <c r="G9" s="17">
        <v>0.30211584063907698</v>
      </c>
      <c r="H9" s="17">
        <v>7.7116335035040201E-2</v>
      </c>
      <c r="I9" s="17">
        <v>0.18006590687152399</v>
      </c>
      <c r="J9" s="17">
        <v>0.210488801094598</v>
      </c>
      <c r="K9" s="17">
        <v>0.238079887470174</v>
      </c>
      <c r="L9" s="17">
        <v>0.11132978568995899</v>
      </c>
      <c r="M9" s="17"/>
      <c r="N9" s="17">
        <v>0.271583363709197</v>
      </c>
      <c r="O9" s="17">
        <v>0.26487301038782302</v>
      </c>
      <c r="P9" s="17">
        <v>0.14797644482070499</v>
      </c>
      <c r="Q9" s="17">
        <v>8.2369801215570498E-2</v>
      </c>
      <c r="R9" s="17"/>
      <c r="S9" s="17">
        <v>0.21051300509314599</v>
      </c>
      <c r="T9" s="17">
        <v>0.19919405520335001</v>
      </c>
      <c r="U9" s="17">
        <v>8.7501348803012996E-2</v>
      </c>
      <c r="V9" s="17">
        <v>0.124504240859279</v>
      </c>
      <c r="W9" s="17">
        <v>0.17299475616041499</v>
      </c>
      <c r="X9" s="17">
        <v>0.37669348240792599</v>
      </c>
      <c r="Y9" s="17">
        <v>6.8039295498433502E-2</v>
      </c>
      <c r="Z9" s="17">
        <v>0</v>
      </c>
      <c r="AA9" s="17">
        <v>0.37694632231686498</v>
      </c>
      <c r="AB9" s="17">
        <v>0.150937652570799</v>
      </c>
      <c r="AC9" s="17">
        <v>0.187008872478683</v>
      </c>
      <c r="AD9" s="17">
        <v>0.120866876984442</v>
      </c>
      <c r="AE9" s="17"/>
      <c r="AF9" s="17">
        <v>0.29949336739371801</v>
      </c>
      <c r="AG9" s="17">
        <v>0.19752168024688099</v>
      </c>
      <c r="AH9" s="17">
        <v>0.14322712397564899</v>
      </c>
      <c r="AI9" s="17">
        <v>1</v>
      </c>
      <c r="AJ9" s="17">
        <v>9.2768639203725606E-2</v>
      </c>
      <c r="AK9" s="17"/>
      <c r="AL9" s="17">
        <v>0.34613796571376299</v>
      </c>
      <c r="AM9" s="17">
        <v>0.20509091127684101</v>
      </c>
      <c r="AN9" s="17">
        <v>0</v>
      </c>
      <c r="AO9" s="17"/>
      <c r="AP9" s="17">
        <v>0.159018364905778</v>
      </c>
      <c r="AQ9" s="17">
        <v>0.15620465165491801</v>
      </c>
      <c r="AR9" s="17">
        <v>0.15530636125304001</v>
      </c>
      <c r="AS9" s="17">
        <v>0.32953131427688798</v>
      </c>
      <c r="AT9" s="17">
        <v>0</v>
      </c>
      <c r="AU9" s="17"/>
      <c r="AV9" s="17">
        <v>0</v>
      </c>
      <c r="AW9" s="17">
        <v>0.32139291082430399</v>
      </c>
      <c r="AX9" s="17">
        <v>0.11161046887402699</v>
      </c>
      <c r="AY9" s="17">
        <v>0</v>
      </c>
      <c r="AZ9" s="17">
        <v>4.35858547364225E-2</v>
      </c>
      <c r="BA9" s="17">
        <v>0.22179163090058099</v>
      </c>
      <c r="BB9" s="17">
        <v>0.11480572173829499</v>
      </c>
      <c r="BC9" s="17">
        <v>0.30541029631417799</v>
      </c>
      <c r="BD9" s="17">
        <v>0.23956545249089101</v>
      </c>
      <c r="BE9" s="17">
        <v>0.42792111906017899</v>
      </c>
      <c r="BF9" s="17">
        <v>0.31010769070298699</v>
      </c>
      <c r="BG9" s="17">
        <v>0.24523600376322299</v>
      </c>
      <c r="BH9" s="17">
        <v>0.11946779106521099</v>
      </c>
      <c r="BI9" s="17">
        <v>0</v>
      </c>
      <c r="BJ9" s="17">
        <v>0.39376720995787801</v>
      </c>
      <c r="BK9" s="17">
        <v>0.26253222871015203</v>
      </c>
      <c r="BL9" s="17"/>
      <c r="BM9" s="17">
        <v>0.168915640874959</v>
      </c>
      <c r="BN9" s="17">
        <v>0.246083419798616</v>
      </c>
      <c r="BO9" s="17">
        <v>0.22185813545569399</v>
      </c>
      <c r="BP9" s="17">
        <v>0.17858348476760999</v>
      </c>
      <c r="BQ9" s="17">
        <v>5.7441465653275098E-2</v>
      </c>
      <c r="BR9" s="17">
        <v>0</v>
      </c>
      <c r="BS9" s="17"/>
      <c r="BT9" s="17">
        <v>0.20462572399325299</v>
      </c>
      <c r="BU9" s="17">
        <v>0.16764643391047801</v>
      </c>
      <c r="BV9" s="17"/>
      <c r="BW9" s="17">
        <v>0.26119089681685898</v>
      </c>
      <c r="BX9" s="17">
        <v>0.13206062213172001</v>
      </c>
      <c r="BY9" s="17"/>
      <c r="BZ9" s="17">
        <v>0.16758864351531799</v>
      </c>
      <c r="CA9" s="17" t="s">
        <v>131</v>
      </c>
      <c r="CB9" s="17">
        <v>0.228673045341377</v>
      </c>
      <c r="CC9" s="17"/>
      <c r="CD9" s="17">
        <v>0.192769393666781</v>
      </c>
      <c r="CE9" s="17">
        <v>0.16218787799823201</v>
      </c>
      <c r="CF9" s="17">
        <v>0.30762542319789399</v>
      </c>
      <c r="CG9" s="17"/>
      <c r="CH9" s="17">
        <v>0.12580543063363001</v>
      </c>
      <c r="CI9" s="17">
        <v>0.29883316935533499</v>
      </c>
      <c r="CJ9" s="17">
        <v>0.14910925285374399</v>
      </c>
      <c r="CK9" s="17"/>
      <c r="CL9" s="17">
        <v>0.15887859018112299</v>
      </c>
      <c r="CM9" s="17">
        <v>0.214337777799571</v>
      </c>
      <c r="CN9" s="17"/>
      <c r="CO9" s="17">
        <v>0.30124764942300603</v>
      </c>
      <c r="CP9" s="17">
        <v>0.248876679752213</v>
      </c>
      <c r="CQ9" s="17">
        <v>0.13558408229236299</v>
      </c>
      <c r="CR9" s="17">
        <v>0.124132593230451</v>
      </c>
    </row>
    <row r="10" spans="2:96" x14ac:dyDescent="0.25">
      <c r="B10" s="18" t="s">
        <v>377</v>
      </c>
      <c r="C10" s="17">
        <v>0.35512725053486099</v>
      </c>
      <c r="D10" s="17">
        <v>0.4050384060028</v>
      </c>
      <c r="E10" s="17">
        <v>0.29015112223699702</v>
      </c>
      <c r="F10" s="17"/>
      <c r="G10" s="17">
        <v>0.36342618836145402</v>
      </c>
      <c r="H10" s="17">
        <v>0.435642286928281</v>
      </c>
      <c r="I10" s="17">
        <v>0.35712883402964601</v>
      </c>
      <c r="J10" s="17">
        <v>0.245537688280943</v>
      </c>
      <c r="K10" s="17">
        <v>0.17406902465513799</v>
      </c>
      <c r="L10" s="17">
        <v>0.53526287282198604</v>
      </c>
      <c r="M10" s="17"/>
      <c r="N10" s="17">
        <v>0.30192228331124599</v>
      </c>
      <c r="O10" s="17">
        <v>0.43782361010411303</v>
      </c>
      <c r="P10" s="17">
        <v>0.30904831457483001</v>
      </c>
      <c r="Q10" s="17">
        <v>0.36853344802441201</v>
      </c>
      <c r="R10" s="17"/>
      <c r="S10" s="17">
        <v>0.43928262249317102</v>
      </c>
      <c r="T10" s="17">
        <v>0.29634185412289799</v>
      </c>
      <c r="U10" s="17">
        <v>0.27440096152261501</v>
      </c>
      <c r="V10" s="17">
        <v>0.320741037665281</v>
      </c>
      <c r="W10" s="17">
        <v>0.52838677170602399</v>
      </c>
      <c r="X10" s="17">
        <v>0.38167351019604701</v>
      </c>
      <c r="Y10" s="17">
        <v>0.24159151959193501</v>
      </c>
      <c r="Z10" s="17">
        <v>0.53378772215090597</v>
      </c>
      <c r="AA10" s="17">
        <v>0.17820888847840799</v>
      </c>
      <c r="AB10" s="17">
        <v>0.33821749887992902</v>
      </c>
      <c r="AC10" s="17">
        <v>0.35839228428103398</v>
      </c>
      <c r="AD10" s="17">
        <v>0.39279985745407298</v>
      </c>
      <c r="AE10" s="17"/>
      <c r="AF10" s="17">
        <v>0.28044812294947502</v>
      </c>
      <c r="AG10" s="17">
        <v>0.38946615348742902</v>
      </c>
      <c r="AH10" s="17">
        <v>0.56605981396133698</v>
      </c>
      <c r="AI10" s="17">
        <v>0</v>
      </c>
      <c r="AJ10" s="17">
        <v>0.46042654820973999</v>
      </c>
      <c r="AK10" s="17"/>
      <c r="AL10" s="17">
        <v>0.32171119284046301</v>
      </c>
      <c r="AM10" s="17">
        <v>0.41206169868569897</v>
      </c>
      <c r="AN10" s="17">
        <v>0.51280130841895299</v>
      </c>
      <c r="AO10" s="17"/>
      <c r="AP10" s="17">
        <v>0.432044079032462</v>
      </c>
      <c r="AQ10" s="17">
        <v>0.36081938563007299</v>
      </c>
      <c r="AR10" s="17">
        <v>0.37135715218390403</v>
      </c>
      <c r="AS10" s="17">
        <v>0.231920599207245</v>
      </c>
      <c r="AT10" s="17">
        <v>0.47209537979092298</v>
      </c>
      <c r="AU10" s="17"/>
      <c r="AV10" s="17">
        <v>0</v>
      </c>
      <c r="AW10" s="17">
        <v>0.16323004905688099</v>
      </c>
      <c r="AX10" s="17">
        <v>0.41091355850823003</v>
      </c>
      <c r="AY10" s="17">
        <v>0.32097947918770497</v>
      </c>
      <c r="AZ10" s="17">
        <v>0.78671742400953804</v>
      </c>
      <c r="BA10" s="17">
        <v>0.181594504222547</v>
      </c>
      <c r="BB10" s="17">
        <v>0.47346037313796102</v>
      </c>
      <c r="BC10" s="17">
        <v>0.28833223101510402</v>
      </c>
      <c r="BD10" s="17">
        <v>0.33707920963035298</v>
      </c>
      <c r="BE10" s="17">
        <v>0.10964438371240499</v>
      </c>
      <c r="BF10" s="17">
        <v>0.21371069186919001</v>
      </c>
      <c r="BG10" s="17">
        <v>0.41388151724273597</v>
      </c>
      <c r="BH10" s="17">
        <v>0.54576430329658498</v>
      </c>
      <c r="BI10" s="17">
        <v>1</v>
      </c>
      <c r="BJ10" s="17">
        <v>0</v>
      </c>
      <c r="BK10" s="17">
        <v>0.30634612274656098</v>
      </c>
      <c r="BL10" s="17"/>
      <c r="BM10" s="17">
        <v>0.38352450454808801</v>
      </c>
      <c r="BN10" s="17">
        <v>0.33841154155345399</v>
      </c>
      <c r="BO10" s="17">
        <v>0.52455594902236102</v>
      </c>
      <c r="BP10" s="17">
        <v>0.25963161450128502</v>
      </c>
      <c r="BQ10" s="17">
        <v>0.19237956729277</v>
      </c>
      <c r="BR10" s="17">
        <v>0</v>
      </c>
      <c r="BS10" s="17"/>
      <c r="BT10" s="17">
        <v>0.31239819004906</v>
      </c>
      <c r="BU10" s="17">
        <v>0.41435915965888598</v>
      </c>
      <c r="BV10" s="17"/>
      <c r="BW10" s="17">
        <v>0.31289002169095698</v>
      </c>
      <c r="BX10" s="17">
        <v>0.41188832317795399</v>
      </c>
      <c r="BY10" s="17"/>
      <c r="BZ10" s="17">
        <v>0.32571741228495399</v>
      </c>
      <c r="CA10" s="17" t="s">
        <v>131</v>
      </c>
      <c r="CB10" s="17">
        <v>0.40230246124081998</v>
      </c>
      <c r="CC10" s="17"/>
      <c r="CD10" s="17">
        <v>0.40465439886365301</v>
      </c>
      <c r="CE10" s="17">
        <v>0.23739600997655799</v>
      </c>
      <c r="CF10" s="17">
        <v>0.26130644534512198</v>
      </c>
      <c r="CG10" s="17"/>
      <c r="CH10" s="17">
        <v>0.39735059485662499</v>
      </c>
      <c r="CI10" s="17">
        <v>0.13059064090766201</v>
      </c>
      <c r="CJ10" s="17">
        <v>0.34379074625572398</v>
      </c>
      <c r="CK10" s="17"/>
      <c r="CL10" s="17">
        <v>0.37228256951081901</v>
      </c>
      <c r="CM10" s="17">
        <v>0.34799614087629199</v>
      </c>
      <c r="CN10" s="17"/>
      <c r="CO10" s="17">
        <v>0.36563460023065297</v>
      </c>
      <c r="CP10" s="17">
        <v>0.35932799235107599</v>
      </c>
      <c r="CQ10" s="17">
        <v>0.44494833186337901</v>
      </c>
      <c r="CR10" s="17">
        <v>0.22956389783134201</v>
      </c>
    </row>
    <row r="11" spans="2:96" ht="30" x14ac:dyDescent="0.25">
      <c r="B11" s="18" t="s">
        <v>378</v>
      </c>
      <c r="C11" s="17">
        <v>0.31087968733201099</v>
      </c>
      <c r="D11" s="17">
        <v>0.25258159956506199</v>
      </c>
      <c r="E11" s="17">
        <v>0.38677422422965202</v>
      </c>
      <c r="F11" s="17"/>
      <c r="G11" s="17">
        <v>0.26806486349736802</v>
      </c>
      <c r="H11" s="17">
        <v>0.444614541126163</v>
      </c>
      <c r="I11" s="17">
        <v>0.22777150117112099</v>
      </c>
      <c r="J11" s="17">
        <v>0.404037953360464</v>
      </c>
      <c r="K11" s="17">
        <v>0.30388320428207899</v>
      </c>
      <c r="L11" s="17">
        <v>0.21414994620024699</v>
      </c>
      <c r="M11" s="17"/>
      <c r="N11" s="17">
        <v>0.32177098568377999</v>
      </c>
      <c r="O11" s="17">
        <v>0.17363803581207399</v>
      </c>
      <c r="P11" s="17">
        <v>0.38334765698220602</v>
      </c>
      <c r="Q11" s="17">
        <v>0.36513854424369802</v>
      </c>
      <c r="R11" s="17"/>
      <c r="S11" s="17">
        <v>0.17110176855659101</v>
      </c>
      <c r="T11" s="17">
        <v>0.430981612296579</v>
      </c>
      <c r="U11" s="17">
        <v>0.40064409978066901</v>
      </c>
      <c r="V11" s="17">
        <v>0.38843216206259901</v>
      </c>
      <c r="W11" s="17">
        <v>0.21392200845711101</v>
      </c>
      <c r="X11" s="17">
        <v>0.241633007396027</v>
      </c>
      <c r="Y11" s="17">
        <v>0.61078954369724903</v>
      </c>
      <c r="Z11" s="17">
        <v>0.23317373859349799</v>
      </c>
      <c r="AA11" s="17">
        <v>0.16794015782823099</v>
      </c>
      <c r="AB11" s="17">
        <v>0.15998971237729501</v>
      </c>
      <c r="AC11" s="17">
        <v>0.34865882874270299</v>
      </c>
      <c r="AD11" s="17">
        <v>0.42930353736512</v>
      </c>
      <c r="AE11" s="17"/>
      <c r="AF11" s="17">
        <v>0.26478605927441201</v>
      </c>
      <c r="AG11" s="17">
        <v>0.272083401639381</v>
      </c>
      <c r="AH11" s="17">
        <v>0.20948805452470201</v>
      </c>
      <c r="AI11" s="17">
        <v>0</v>
      </c>
      <c r="AJ11" s="17">
        <v>0.26043251409076801</v>
      </c>
      <c r="AK11" s="17"/>
      <c r="AL11" s="17">
        <v>0.29031472262309099</v>
      </c>
      <c r="AM11" s="17">
        <v>0.26033676877824502</v>
      </c>
      <c r="AN11" s="17">
        <v>0.34511803680053799</v>
      </c>
      <c r="AO11" s="17"/>
      <c r="AP11" s="17">
        <v>0.25743855515194802</v>
      </c>
      <c r="AQ11" s="17">
        <v>0.32140503982866198</v>
      </c>
      <c r="AR11" s="17">
        <v>0.338414863481515</v>
      </c>
      <c r="AS11" s="17">
        <v>0.35413725185614697</v>
      </c>
      <c r="AT11" s="17">
        <v>0</v>
      </c>
      <c r="AU11" s="17"/>
      <c r="AV11" s="17">
        <v>1</v>
      </c>
      <c r="AW11" s="17">
        <v>0.30312827756966798</v>
      </c>
      <c r="AX11" s="17">
        <v>0.35104292739391202</v>
      </c>
      <c r="AY11" s="17">
        <v>0.52821974443703601</v>
      </c>
      <c r="AZ11" s="17">
        <v>8.1965592245508298E-2</v>
      </c>
      <c r="BA11" s="17">
        <v>0.40214781283780598</v>
      </c>
      <c r="BB11" s="17">
        <v>0.18875210606274601</v>
      </c>
      <c r="BC11" s="17">
        <v>0.22121503890484301</v>
      </c>
      <c r="BD11" s="17">
        <v>0.33379672610386302</v>
      </c>
      <c r="BE11" s="17">
        <v>0.33964607125271301</v>
      </c>
      <c r="BF11" s="17">
        <v>0.476181617427823</v>
      </c>
      <c r="BG11" s="17">
        <v>0.15961384754051</v>
      </c>
      <c r="BH11" s="17">
        <v>0.33476790563820402</v>
      </c>
      <c r="BI11" s="17">
        <v>0</v>
      </c>
      <c r="BJ11" s="17">
        <v>0.50233708632871998</v>
      </c>
      <c r="BK11" s="17">
        <v>0.28409949579212801</v>
      </c>
      <c r="BL11" s="17"/>
      <c r="BM11" s="17">
        <v>0.31272549909434499</v>
      </c>
      <c r="BN11" s="17">
        <v>0.320285213008702</v>
      </c>
      <c r="BO11" s="17">
        <v>0.151812120026033</v>
      </c>
      <c r="BP11" s="17">
        <v>0.40438606681534101</v>
      </c>
      <c r="BQ11" s="17">
        <v>0.430300566557764</v>
      </c>
      <c r="BR11" s="17">
        <v>0</v>
      </c>
      <c r="BS11" s="17"/>
      <c r="BT11" s="17">
        <v>0.27725301567350202</v>
      </c>
      <c r="BU11" s="17">
        <v>0.34490638190022799</v>
      </c>
      <c r="BV11" s="17"/>
      <c r="BW11" s="17">
        <v>0.30437766247731501</v>
      </c>
      <c r="BX11" s="17">
        <v>0.28276514538914599</v>
      </c>
      <c r="BY11" s="17"/>
      <c r="BZ11" s="17">
        <v>0.37511570576314501</v>
      </c>
      <c r="CA11" s="17" t="s">
        <v>131</v>
      </c>
      <c r="CB11" s="17">
        <v>0.207841116407189</v>
      </c>
      <c r="CC11" s="17"/>
      <c r="CD11" s="17">
        <v>0.30368006298453298</v>
      </c>
      <c r="CE11" s="17">
        <v>0.38665605416204302</v>
      </c>
      <c r="CF11" s="17">
        <v>0.182654649245374</v>
      </c>
      <c r="CG11" s="17"/>
      <c r="CH11" s="17">
        <v>0.37583482771144899</v>
      </c>
      <c r="CI11" s="17">
        <v>0.461310077167432</v>
      </c>
      <c r="CJ11" s="17">
        <v>0.27292864566955499</v>
      </c>
      <c r="CK11" s="17"/>
      <c r="CL11" s="17">
        <v>0.33551021573937101</v>
      </c>
      <c r="CM11" s="17">
        <v>0.28994523917915499</v>
      </c>
      <c r="CN11" s="17"/>
      <c r="CO11" s="17">
        <v>0.300526411847932</v>
      </c>
      <c r="CP11" s="17">
        <v>0.28276413250434501</v>
      </c>
      <c r="CQ11" s="17">
        <v>0.28062005492652398</v>
      </c>
      <c r="CR11" s="17">
        <v>0.39292357494587499</v>
      </c>
    </row>
    <row r="12" spans="2:96" x14ac:dyDescent="0.25">
      <c r="B12" s="18" t="s">
        <v>379</v>
      </c>
      <c r="C12" s="17">
        <v>4.7120026816706802E-2</v>
      </c>
      <c r="D12" s="17">
        <v>2.6418515424499502E-2</v>
      </c>
      <c r="E12" s="17">
        <v>7.4069995166844593E-2</v>
      </c>
      <c r="F12" s="17"/>
      <c r="G12" s="17">
        <v>0</v>
      </c>
      <c r="H12" s="17">
        <v>0</v>
      </c>
      <c r="I12" s="17">
        <v>0.11506404482497699</v>
      </c>
      <c r="J12" s="17">
        <v>5.1017701441871302E-2</v>
      </c>
      <c r="K12" s="17">
        <v>8.7355109877335996E-2</v>
      </c>
      <c r="L12" s="17">
        <v>3.7408907879946399E-2</v>
      </c>
      <c r="M12" s="17"/>
      <c r="N12" s="17">
        <v>4.7230720216972902E-2</v>
      </c>
      <c r="O12" s="17">
        <v>3.7309189207433299E-2</v>
      </c>
      <c r="P12" s="17">
        <v>4.7957857514965403E-2</v>
      </c>
      <c r="Q12" s="17">
        <v>5.4631799013548497E-2</v>
      </c>
      <c r="R12" s="17"/>
      <c r="S12" s="17">
        <v>4.8962710900695199E-2</v>
      </c>
      <c r="T12" s="17">
        <v>3.27327670307287E-2</v>
      </c>
      <c r="U12" s="17">
        <v>0</v>
      </c>
      <c r="V12" s="17">
        <v>0</v>
      </c>
      <c r="W12" s="17">
        <v>8.4696463676449701E-2</v>
      </c>
      <c r="X12" s="17">
        <v>0</v>
      </c>
      <c r="Y12" s="17">
        <v>7.9579641212382105E-2</v>
      </c>
      <c r="Z12" s="17">
        <v>0</v>
      </c>
      <c r="AA12" s="17">
        <v>0.123362126732789</v>
      </c>
      <c r="AB12" s="17">
        <v>0.209176957906412</v>
      </c>
      <c r="AC12" s="17">
        <v>0</v>
      </c>
      <c r="AD12" s="17">
        <v>0</v>
      </c>
      <c r="AE12" s="17"/>
      <c r="AF12" s="17">
        <v>7.8684032056726902E-2</v>
      </c>
      <c r="AG12" s="17">
        <v>1.4585165749597E-2</v>
      </c>
      <c r="AH12" s="17">
        <v>0</v>
      </c>
      <c r="AI12" s="17">
        <v>0</v>
      </c>
      <c r="AJ12" s="17">
        <v>6.2115090759977003E-2</v>
      </c>
      <c r="AK12" s="17"/>
      <c r="AL12" s="17">
        <v>1.8647467091013399E-2</v>
      </c>
      <c r="AM12" s="17">
        <v>2.5971993314454E-2</v>
      </c>
      <c r="AN12" s="17">
        <v>6.6794374750258706E-2</v>
      </c>
      <c r="AO12" s="17"/>
      <c r="AP12" s="17">
        <v>2.14073618187368E-2</v>
      </c>
      <c r="AQ12" s="17">
        <v>0.10252575499838</v>
      </c>
      <c r="AR12" s="17">
        <v>2.8183977812790102E-2</v>
      </c>
      <c r="AS12" s="17">
        <v>3.088323013996E-2</v>
      </c>
      <c r="AT12" s="17">
        <v>0</v>
      </c>
      <c r="AU12" s="17"/>
      <c r="AV12" s="17">
        <v>0</v>
      </c>
      <c r="AW12" s="17">
        <v>0</v>
      </c>
      <c r="AX12" s="17">
        <v>6.14508674112818E-2</v>
      </c>
      <c r="AY12" s="17">
        <v>6.0821404414065E-2</v>
      </c>
      <c r="AZ12" s="17">
        <v>8.7731129008531597E-2</v>
      </c>
      <c r="BA12" s="17">
        <v>6.17294205602422E-2</v>
      </c>
      <c r="BB12" s="17">
        <v>7.9850146235206601E-2</v>
      </c>
      <c r="BC12" s="17">
        <v>0</v>
      </c>
      <c r="BD12" s="17">
        <v>0</v>
      </c>
      <c r="BE12" s="17">
        <v>0.12278842597470301</v>
      </c>
      <c r="BF12" s="17">
        <v>0</v>
      </c>
      <c r="BG12" s="17">
        <v>8.5973728119728796E-2</v>
      </c>
      <c r="BH12" s="17">
        <v>0</v>
      </c>
      <c r="BI12" s="17">
        <v>0</v>
      </c>
      <c r="BJ12" s="17">
        <v>0.103895703713402</v>
      </c>
      <c r="BK12" s="17">
        <v>0</v>
      </c>
      <c r="BL12" s="17"/>
      <c r="BM12" s="17">
        <v>4.2138197715702701E-2</v>
      </c>
      <c r="BN12" s="17">
        <v>3.3382733772806199E-2</v>
      </c>
      <c r="BO12" s="17">
        <v>0</v>
      </c>
      <c r="BP12" s="17">
        <v>6.4406878364118306E-2</v>
      </c>
      <c r="BQ12" s="17">
        <v>0.12254647578788599</v>
      </c>
      <c r="BR12" s="17">
        <v>0.54825520506090397</v>
      </c>
      <c r="BS12" s="17"/>
      <c r="BT12" s="17">
        <v>5.2750257117407398E-2</v>
      </c>
      <c r="BU12" s="17">
        <v>4.1740153699011198E-2</v>
      </c>
      <c r="BV12" s="17"/>
      <c r="BW12" s="17">
        <v>1.9895721121957401E-2</v>
      </c>
      <c r="BX12" s="17">
        <v>7.4483724015444397E-2</v>
      </c>
      <c r="BY12" s="17"/>
      <c r="BZ12" s="17">
        <v>4.6994616496381501E-2</v>
      </c>
      <c r="CA12" s="17" t="s">
        <v>131</v>
      </c>
      <c r="CB12" s="17">
        <v>4.7321192774702703E-2</v>
      </c>
      <c r="CC12" s="17"/>
      <c r="CD12" s="17">
        <v>4.3602812454312197E-2</v>
      </c>
      <c r="CE12" s="17">
        <v>5.9006864040348703E-2</v>
      </c>
      <c r="CF12" s="17">
        <v>5.14684926861829E-2</v>
      </c>
      <c r="CG12" s="17"/>
      <c r="CH12" s="17">
        <v>2.49222727864504E-2</v>
      </c>
      <c r="CI12" s="17">
        <v>0.109266112569571</v>
      </c>
      <c r="CJ12" s="17">
        <v>4.4921536804358599E-2</v>
      </c>
      <c r="CK12" s="17"/>
      <c r="CL12" s="17">
        <v>2.2823608628487799E-2</v>
      </c>
      <c r="CM12" s="17">
        <v>6.6740378473449297E-2</v>
      </c>
      <c r="CN12" s="17"/>
      <c r="CO12" s="17">
        <v>0</v>
      </c>
      <c r="CP12" s="17">
        <v>4.6181061734931798E-2</v>
      </c>
      <c r="CQ12" s="17">
        <v>4.3241050169181797E-2</v>
      </c>
      <c r="CR12" s="17">
        <v>7.8682093929809099E-2</v>
      </c>
    </row>
    <row r="13" spans="2:96" x14ac:dyDescent="0.25">
      <c r="B13" s="18" t="s">
        <v>380</v>
      </c>
      <c r="C13" s="17">
        <v>7.6838474692591599E-2</v>
      </c>
      <c r="D13" s="17">
        <v>8.3496142274545104E-2</v>
      </c>
      <c r="E13" s="17">
        <v>6.8171284784567396E-2</v>
      </c>
      <c r="F13" s="17"/>
      <c r="G13" s="17">
        <v>6.6393107502101506E-2</v>
      </c>
      <c r="H13" s="17">
        <v>4.2626836910515498E-2</v>
      </c>
      <c r="I13" s="17">
        <v>6.9143304106180206E-2</v>
      </c>
      <c r="J13" s="17">
        <v>8.8917855822123595E-2</v>
      </c>
      <c r="K13" s="17">
        <v>0.158976535007779</v>
      </c>
      <c r="L13" s="17">
        <v>6.7697167925448498E-2</v>
      </c>
      <c r="M13" s="17"/>
      <c r="N13" s="17">
        <v>5.7492647078803499E-2</v>
      </c>
      <c r="O13" s="17">
        <v>5.2001766456319799E-2</v>
      </c>
      <c r="P13" s="17">
        <v>0.111669726107293</v>
      </c>
      <c r="Q13" s="17">
        <v>9.1979733996538998E-2</v>
      </c>
      <c r="R13" s="17"/>
      <c r="S13" s="17">
        <v>0.10405075772881101</v>
      </c>
      <c r="T13" s="17">
        <v>0</v>
      </c>
      <c r="U13" s="17">
        <v>0.15792684977975999</v>
      </c>
      <c r="V13" s="17">
        <v>0.16632255941283999</v>
      </c>
      <c r="W13" s="17">
        <v>0</v>
      </c>
      <c r="X13" s="17">
        <v>0</v>
      </c>
      <c r="Y13" s="17">
        <v>0</v>
      </c>
      <c r="Z13" s="17">
        <v>0.23303853925559601</v>
      </c>
      <c r="AA13" s="17">
        <v>0.153542504643707</v>
      </c>
      <c r="AB13" s="17">
        <v>7.8038045777388196E-2</v>
      </c>
      <c r="AC13" s="17">
        <v>0.105940014497581</v>
      </c>
      <c r="AD13" s="17">
        <v>5.70297281963646E-2</v>
      </c>
      <c r="AE13" s="17"/>
      <c r="AF13" s="17">
        <v>4.4263011185534898E-2</v>
      </c>
      <c r="AG13" s="17">
        <v>0.112542235288374</v>
      </c>
      <c r="AH13" s="17">
        <v>8.1225007538311994E-2</v>
      </c>
      <c r="AI13" s="17">
        <v>0</v>
      </c>
      <c r="AJ13" s="17">
        <v>9.3117099528058703E-2</v>
      </c>
      <c r="AK13" s="17"/>
      <c r="AL13" s="17">
        <v>0</v>
      </c>
      <c r="AM13" s="17">
        <v>8.5864947582891205E-2</v>
      </c>
      <c r="AN13" s="17">
        <v>7.5286280030250299E-2</v>
      </c>
      <c r="AO13" s="17"/>
      <c r="AP13" s="17">
        <v>0.111382295595975</v>
      </c>
      <c r="AQ13" s="17">
        <v>1.8761103556043001E-2</v>
      </c>
      <c r="AR13" s="17">
        <v>8.9478832178807699E-2</v>
      </c>
      <c r="AS13" s="17">
        <v>5.35276045197602E-2</v>
      </c>
      <c r="AT13" s="17">
        <v>0.52790462020907702</v>
      </c>
      <c r="AU13" s="17"/>
      <c r="AV13" s="17">
        <v>0</v>
      </c>
      <c r="AW13" s="17">
        <v>0.21224876254914801</v>
      </c>
      <c r="AX13" s="17">
        <v>0</v>
      </c>
      <c r="AY13" s="17">
        <v>4.3823950075543898E-2</v>
      </c>
      <c r="AZ13" s="17">
        <v>0</v>
      </c>
      <c r="BA13" s="17">
        <v>6.1314252036983E-2</v>
      </c>
      <c r="BB13" s="17">
        <v>0.14313165282579099</v>
      </c>
      <c r="BC13" s="17">
        <v>0.12942453946433199</v>
      </c>
      <c r="BD13" s="17">
        <v>8.9558611774893604E-2</v>
      </c>
      <c r="BE13" s="17">
        <v>0</v>
      </c>
      <c r="BF13" s="17">
        <v>0</v>
      </c>
      <c r="BG13" s="17">
        <v>9.5294903333803499E-2</v>
      </c>
      <c r="BH13" s="17">
        <v>0</v>
      </c>
      <c r="BI13" s="17">
        <v>0</v>
      </c>
      <c r="BJ13" s="17">
        <v>0</v>
      </c>
      <c r="BK13" s="17">
        <v>0.14702215275115901</v>
      </c>
      <c r="BL13" s="17"/>
      <c r="BM13" s="17">
        <v>6.4491830334188094E-2</v>
      </c>
      <c r="BN13" s="17">
        <v>6.1837091866422E-2</v>
      </c>
      <c r="BO13" s="17">
        <v>0.10177379549591101</v>
      </c>
      <c r="BP13" s="17">
        <v>6.4232671296621399E-2</v>
      </c>
      <c r="BQ13" s="17">
        <v>0.12347012667521701</v>
      </c>
      <c r="BR13" s="17">
        <v>0.45174479493909597</v>
      </c>
      <c r="BS13" s="17"/>
      <c r="BT13" s="17">
        <v>0.11735875116519801</v>
      </c>
      <c r="BU13" s="17">
        <v>3.1347870831397201E-2</v>
      </c>
      <c r="BV13" s="17"/>
      <c r="BW13" s="17">
        <v>7.0332398195753307E-2</v>
      </c>
      <c r="BX13" s="17">
        <v>8.9180274617283395E-2</v>
      </c>
      <c r="BY13" s="17"/>
      <c r="BZ13" s="17">
        <v>6.9067102101361896E-2</v>
      </c>
      <c r="CA13" s="17" t="s">
        <v>131</v>
      </c>
      <c r="CB13" s="17">
        <v>8.9304239935857593E-2</v>
      </c>
      <c r="CC13" s="17"/>
      <c r="CD13" s="17">
        <v>4.69373771144437E-2</v>
      </c>
      <c r="CE13" s="17">
        <v>0.11670184250435001</v>
      </c>
      <c r="CF13" s="17">
        <v>0.14995840166124799</v>
      </c>
      <c r="CG13" s="17"/>
      <c r="CH13" s="17">
        <v>6.1670990759507299E-2</v>
      </c>
      <c r="CI13" s="17">
        <v>0</v>
      </c>
      <c r="CJ13" s="17">
        <v>0.14824007389346899</v>
      </c>
      <c r="CK13" s="17"/>
      <c r="CL13" s="17">
        <v>9.7518040888222801E-2</v>
      </c>
      <c r="CM13" s="17">
        <v>5.6842679748102899E-2</v>
      </c>
      <c r="CN13" s="17"/>
      <c r="CO13" s="17">
        <v>0</v>
      </c>
      <c r="CP13" s="17">
        <v>6.2850133657434998E-2</v>
      </c>
      <c r="CQ13" s="17">
        <v>8.2402618450967996E-2</v>
      </c>
      <c r="CR13" s="17">
        <v>0.13001718162603301</v>
      </c>
    </row>
    <row r="14" spans="2:96" x14ac:dyDescent="0.25">
      <c r="B14" s="18" t="s">
        <v>175</v>
      </c>
      <c r="C14" s="17">
        <v>1.89885660747348E-2</v>
      </c>
      <c r="D14" s="17">
        <v>1.6992746112237299E-2</v>
      </c>
      <c r="E14" s="17">
        <v>2.1586795923891101E-2</v>
      </c>
      <c r="F14" s="17"/>
      <c r="G14" s="17">
        <v>0</v>
      </c>
      <c r="H14" s="17">
        <v>0</v>
      </c>
      <c r="I14" s="17">
        <v>5.08264089965531E-2</v>
      </c>
      <c r="J14" s="17">
        <v>0</v>
      </c>
      <c r="K14" s="17">
        <v>3.7636238707495398E-2</v>
      </c>
      <c r="L14" s="17">
        <v>3.4151319482413199E-2</v>
      </c>
      <c r="M14" s="17"/>
      <c r="N14" s="17">
        <v>0</v>
      </c>
      <c r="O14" s="17">
        <v>3.43543880322369E-2</v>
      </c>
      <c r="P14" s="17">
        <v>0</v>
      </c>
      <c r="Q14" s="17">
        <v>3.7346673506231901E-2</v>
      </c>
      <c r="R14" s="17"/>
      <c r="S14" s="17">
        <v>2.6089135227586598E-2</v>
      </c>
      <c r="T14" s="17">
        <v>4.0749711346444402E-2</v>
      </c>
      <c r="U14" s="17">
        <v>7.9526740113942396E-2</v>
      </c>
      <c r="V14" s="17">
        <v>0</v>
      </c>
      <c r="W14" s="17">
        <v>0</v>
      </c>
      <c r="X14" s="17">
        <v>0</v>
      </c>
      <c r="Y14" s="17">
        <v>0</v>
      </c>
      <c r="Z14" s="17">
        <v>0</v>
      </c>
      <c r="AA14" s="17">
        <v>0</v>
      </c>
      <c r="AB14" s="17">
        <v>6.3640132488176598E-2</v>
      </c>
      <c r="AC14" s="17">
        <v>0</v>
      </c>
      <c r="AD14" s="17">
        <v>0</v>
      </c>
      <c r="AE14" s="17"/>
      <c r="AF14" s="17">
        <v>3.2325407140133697E-2</v>
      </c>
      <c r="AG14" s="17">
        <v>1.38013635883373E-2</v>
      </c>
      <c r="AH14" s="17">
        <v>0</v>
      </c>
      <c r="AI14" s="17">
        <v>0</v>
      </c>
      <c r="AJ14" s="17">
        <v>3.1140108207731099E-2</v>
      </c>
      <c r="AK14" s="17"/>
      <c r="AL14" s="17">
        <v>2.3188651731669702E-2</v>
      </c>
      <c r="AM14" s="17">
        <v>1.0673680361870301E-2</v>
      </c>
      <c r="AN14" s="17">
        <v>0</v>
      </c>
      <c r="AO14" s="17"/>
      <c r="AP14" s="17">
        <v>1.8709343495099999E-2</v>
      </c>
      <c r="AQ14" s="17">
        <v>4.0284064331924503E-2</v>
      </c>
      <c r="AR14" s="17">
        <v>1.7258813089943901E-2</v>
      </c>
      <c r="AS14" s="17">
        <v>0</v>
      </c>
      <c r="AT14" s="17">
        <v>0</v>
      </c>
      <c r="AU14" s="17"/>
      <c r="AV14" s="17">
        <v>0</v>
      </c>
      <c r="AW14" s="17">
        <v>0</v>
      </c>
      <c r="AX14" s="17">
        <v>6.4982177812549502E-2</v>
      </c>
      <c r="AY14" s="17">
        <v>4.6155421885650201E-2</v>
      </c>
      <c r="AZ14" s="17">
        <v>0</v>
      </c>
      <c r="BA14" s="17">
        <v>7.14223794418411E-2</v>
      </c>
      <c r="BB14" s="17">
        <v>0</v>
      </c>
      <c r="BC14" s="17">
        <v>5.5617894301543701E-2</v>
      </c>
      <c r="BD14" s="17">
        <v>0</v>
      </c>
      <c r="BE14" s="17">
        <v>0</v>
      </c>
      <c r="BF14" s="17">
        <v>0</v>
      </c>
      <c r="BG14" s="17">
        <v>0</v>
      </c>
      <c r="BH14" s="17">
        <v>0</v>
      </c>
      <c r="BI14" s="17">
        <v>0</v>
      </c>
      <c r="BJ14" s="17">
        <v>0</v>
      </c>
      <c r="BK14" s="17">
        <v>0</v>
      </c>
      <c r="BL14" s="17"/>
      <c r="BM14" s="17">
        <v>2.8204327432718401E-2</v>
      </c>
      <c r="BN14" s="17">
        <v>0</v>
      </c>
      <c r="BO14" s="17">
        <v>0</v>
      </c>
      <c r="BP14" s="17">
        <v>2.8759284255024001E-2</v>
      </c>
      <c r="BQ14" s="17">
        <v>7.3861798033087706E-2</v>
      </c>
      <c r="BR14" s="17">
        <v>0</v>
      </c>
      <c r="BS14" s="17"/>
      <c r="BT14" s="17">
        <v>3.5614062001579599E-2</v>
      </c>
      <c r="BU14" s="17">
        <v>0</v>
      </c>
      <c r="BV14" s="17"/>
      <c r="BW14" s="17">
        <v>3.1313299697159201E-2</v>
      </c>
      <c r="BX14" s="17">
        <v>9.6219106684530906E-3</v>
      </c>
      <c r="BY14" s="17"/>
      <c r="BZ14" s="17">
        <v>1.55165198388396E-2</v>
      </c>
      <c r="CA14" s="17" t="s">
        <v>131</v>
      </c>
      <c r="CB14" s="17">
        <v>2.4557944300053799E-2</v>
      </c>
      <c r="CC14" s="17"/>
      <c r="CD14" s="17">
        <v>8.3559549162768795E-3</v>
      </c>
      <c r="CE14" s="17">
        <v>3.8051351318468797E-2</v>
      </c>
      <c r="CF14" s="17">
        <v>4.6986587864179002E-2</v>
      </c>
      <c r="CG14" s="17"/>
      <c r="CH14" s="17">
        <v>1.44158832523377E-2</v>
      </c>
      <c r="CI14" s="17">
        <v>0</v>
      </c>
      <c r="CJ14" s="17">
        <v>4.1009744523149497E-2</v>
      </c>
      <c r="CK14" s="17"/>
      <c r="CL14" s="17">
        <v>1.29869750519761E-2</v>
      </c>
      <c r="CM14" s="17">
        <v>2.4137783923429901E-2</v>
      </c>
      <c r="CN14" s="17"/>
      <c r="CO14" s="17">
        <v>3.2591338498408298E-2</v>
      </c>
      <c r="CP14" s="17">
        <v>0</v>
      </c>
      <c r="CQ14" s="17">
        <v>1.32038622975839E-2</v>
      </c>
      <c r="CR14" s="17">
        <v>4.4680658436490203E-2</v>
      </c>
    </row>
    <row r="15" spans="2:96" x14ac:dyDescent="0.25">
      <c r="B15" s="18" t="s">
        <v>381</v>
      </c>
      <c r="C15" s="20">
        <v>0.54617324508395604</v>
      </c>
      <c r="D15" s="20">
        <v>0.62051099662365605</v>
      </c>
      <c r="E15" s="20">
        <v>0.44939769989504502</v>
      </c>
      <c r="F15" s="20"/>
      <c r="G15" s="20">
        <v>0.66554202900053105</v>
      </c>
      <c r="H15" s="20">
        <v>0.512758621963321</v>
      </c>
      <c r="I15" s="20">
        <v>0.53719474090116903</v>
      </c>
      <c r="J15" s="20">
        <v>0.45602648937554102</v>
      </c>
      <c r="K15" s="20">
        <v>0.41214891212531102</v>
      </c>
      <c r="L15" s="20">
        <v>0.64659265851194503</v>
      </c>
      <c r="M15" s="20"/>
      <c r="N15" s="20">
        <v>0.57350564702044304</v>
      </c>
      <c r="O15" s="20">
        <v>0.70269662049193704</v>
      </c>
      <c r="P15" s="20">
        <v>0.457024759395536</v>
      </c>
      <c r="Q15" s="20">
        <v>0.45090324923998298</v>
      </c>
      <c r="R15" s="20"/>
      <c r="S15" s="20">
        <v>0.64979562758631604</v>
      </c>
      <c r="T15" s="20">
        <v>0.49553590932624803</v>
      </c>
      <c r="U15" s="20">
        <v>0.36190231032562797</v>
      </c>
      <c r="V15" s="20">
        <v>0.44524527852456097</v>
      </c>
      <c r="W15" s="20">
        <v>0.70138152786644004</v>
      </c>
      <c r="X15" s="20">
        <v>0.758366992603973</v>
      </c>
      <c r="Y15" s="20">
        <v>0.30963081509036799</v>
      </c>
      <c r="Z15" s="20">
        <v>0.53378772215090597</v>
      </c>
      <c r="AA15" s="20">
        <v>0.55515521079527297</v>
      </c>
      <c r="AB15" s="20">
        <v>0.48915515145072802</v>
      </c>
      <c r="AC15" s="20">
        <v>0.54540115675971601</v>
      </c>
      <c r="AD15" s="20">
        <v>0.51366673443851496</v>
      </c>
      <c r="AE15" s="20"/>
      <c r="AF15" s="20">
        <v>0.57994149034319298</v>
      </c>
      <c r="AG15" s="20">
        <v>0.58698783373431096</v>
      </c>
      <c r="AH15" s="20">
        <v>0.70928693793698605</v>
      </c>
      <c r="AI15" s="20">
        <v>1</v>
      </c>
      <c r="AJ15" s="20">
        <v>0.55319518741346596</v>
      </c>
      <c r="AK15" s="20"/>
      <c r="AL15" s="20">
        <v>0.667849158554226</v>
      </c>
      <c r="AM15" s="20">
        <v>0.61715260996253996</v>
      </c>
      <c r="AN15" s="20">
        <v>0.51280130841895299</v>
      </c>
      <c r="AO15" s="20"/>
      <c r="AP15" s="20">
        <v>0.59106244393824003</v>
      </c>
      <c r="AQ15" s="20">
        <v>0.51702403728499002</v>
      </c>
      <c r="AR15" s="20">
        <v>0.52666351343694395</v>
      </c>
      <c r="AS15" s="20">
        <v>0.56145191348413304</v>
      </c>
      <c r="AT15" s="20">
        <v>0.47209537979092298</v>
      </c>
      <c r="AU15" s="20"/>
      <c r="AV15" s="20">
        <v>0</v>
      </c>
      <c r="AW15" s="20">
        <v>0.48462295988118398</v>
      </c>
      <c r="AX15" s="20">
        <v>0.52252402738225601</v>
      </c>
      <c r="AY15" s="20">
        <v>0.32097947918770497</v>
      </c>
      <c r="AZ15" s="20">
        <v>0.83030327874595999</v>
      </c>
      <c r="BA15" s="20">
        <v>0.40338613512312799</v>
      </c>
      <c r="BB15" s="20">
        <v>0.58826609487625703</v>
      </c>
      <c r="BC15" s="20">
        <v>0.59374252732928101</v>
      </c>
      <c r="BD15" s="20">
        <v>0.57664466212124399</v>
      </c>
      <c r="BE15" s="20">
        <v>0.53756550277258397</v>
      </c>
      <c r="BF15" s="20">
        <v>0.52381838257217705</v>
      </c>
      <c r="BG15" s="20">
        <v>0.659117521005958</v>
      </c>
      <c r="BH15" s="20">
        <v>0.66523209436179598</v>
      </c>
      <c r="BI15" s="20">
        <v>1</v>
      </c>
      <c r="BJ15" s="20">
        <v>0.39376720995787801</v>
      </c>
      <c r="BK15" s="20">
        <v>0.56887835145671295</v>
      </c>
      <c r="BL15" s="20"/>
      <c r="BM15" s="20">
        <v>0.55244014542304598</v>
      </c>
      <c r="BN15" s="20">
        <v>0.58449496135206902</v>
      </c>
      <c r="BO15" s="20">
        <v>0.74641408447805602</v>
      </c>
      <c r="BP15" s="20">
        <v>0.43821509926889501</v>
      </c>
      <c r="BQ15" s="20">
        <v>0.24982103294604499</v>
      </c>
      <c r="BR15" s="20">
        <v>0</v>
      </c>
      <c r="BS15" s="20"/>
      <c r="BT15" s="20">
        <v>0.51702391404231396</v>
      </c>
      <c r="BU15" s="20">
        <v>0.58200559356936399</v>
      </c>
      <c r="BV15" s="20"/>
      <c r="BW15" s="20">
        <v>0.57408091850781595</v>
      </c>
      <c r="BX15" s="20">
        <v>0.54394894530967297</v>
      </c>
      <c r="BY15" s="20"/>
      <c r="BZ15" s="20">
        <v>0.49330605580027198</v>
      </c>
      <c r="CA15" s="20" t="s">
        <v>131</v>
      </c>
      <c r="CB15" s="20">
        <v>0.63097550658219703</v>
      </c>
      <c r="CC15" s="20"/>
      <c r="CD15" s="20">
        <v>0.59742379253043398</v>
      </c>
      <c r="CE15" s="20">
        <v>0.39958388797479</v>
      </c>
      <c r="CF15" s="20">
        <v>0.56893186854301603</v>
      </c>
      <c r="CG15" s="20"/>
      <c r="CH15" s="20">
        <v>0.52315602549025497</v>
      </c>
      <c r="CI15" s="20">
        <v>0.42942381026299697</v>
      </c>
      <c r="CJ15" s="20">
        <v>0.49289999910946802</v>
      </c>
      <c r="CK15" s="20"/>
      <c r="CL15" s="20">
        <v>0.531161159691943</v>
      </c>
      <c r="CM15" s="20">
        <v>0.56233391867586302</v>
      </c>
      <c r="CN15" s="20"/>
      <c r="CO15" s="20">
        <v>0.66688224965365905</v>
      </c>
      <c r="CP15" s="20">
        <v>0.60820467210328899</v>
      </c>
      <c r="CQ15" s="20">
        <v>0.58053241415574197</v>
      </c>
      <c r="CR15" s="20">
        <v>0.35369649106179302</v>
      </c>
    </row>
    <row r="16" spans="2:96" x14ac:dyDescent="0.25">
      <c r="B16" s="18" t="s">
        <v>382</v>
      </c>
      <c r="C16" s="20">
        <v>0.12395850150929801</v>
      </c>
      <c r="D16" s="20">
        <v>0.109914657699045</v>
      </c>
      <c r="E16" s="20">
        <v>0.142241279951412</v>
      </c>
      <c r="F16" s="20"/>
      <c r="G16" s="20">
        <v>6.6393107502101506E-2</v>
      </c>
      <c r="H16" s="20">
        <v>4.2626836910515498E-2</v>
      </c>
      <c r="I16" s="20">
        <v>0.18420734893115701</v>
      </c>
      <c r="J16" s="20">
        <v>0.13993555726399501</v>
      </c>
      <c r="K16" s="20">
        <v>0.246331644885115</v>
      </c>
      <c r="L16" s="20">
        <v>0.10510607580539499</v>
      </c>
      <c r="M16" s="20"/>
      <c r="N16" s="20">
        <v>0.104723367295776</v>
      </c>
      <c r="O16" s="20">
        <v>8.9310955663753105E-2</v>
      </c>
      <c r="P16" s="20">
        <v>0.15962758362225801</v>
      </c>
      <c r="Q16" s="20">
        <v>0.146611533010088</v>
      </c>
      <c r="R16" s="20"/>
      <c r="S16" s="20">
        <v>0.15301346862950599</v>
      </c>
      <c r="T16" s="20">
        <v>3.27327670307287E-2</v>
      </c>
      <c r="U16" s="20">
        <v>0.15792684977975999</v>
      </c>
      <c r="V16" s="20">
        <v>0.16632255941283999</v>
      </c>
      <c r="W16" s="20">
        <v>8.4696463676449701E-2</v>
      </c>
      <c r="X16" s="20">
        <v>0</v>
      </c>
      <c r="Y16" s="20">
        <v>7.9579641212382105E-2</v>
      </c>
      <c r="Z16" s="20">
        <v>0.23303853925559601</v>
      </c>
      <c r="AA16" s="20">
        <v>0.27690463137649601</v>
      </c>
      <c r="AB16" s="20">
        <v>0.28721500368379999</v>
      </c>
      <c r="AC16" s="20">
        <v>0.105940014497581</v>
      </c>
      <c r="AD16" s="20">
        <v>5.70297281963646E-2</v>
      </c>
      <c r="AE16" s="20"/>
      <c r="AF16" s="20">
        <v>0.12294704324226199</v>
      </c>
      <c r="AG16" s="20">
        <v>0.12712740103797099</v>
      </c>
      <c r="AH16" s="20">
        <v>8.1225007538311994E-2</v>
      </c>
      <c r="AI16" s="20">
        <v>0</v>
      </c>
      <c r="AJ16" s="20">
        <v>0.155232190288036</v>
      </c>
      <c r="AK16" s="20"/>
      <c r="AL16" s="20">
        <v>1.8647467091013399E-2</v>
      </c>
      <c r="AM16" s="20">
        <v>0.111836940897345</v>
      </c>
      <c r="AN16" s="20">
        <v>0.14208065478050899</v>
      </c>
      <c r="AO16" s="20"/>
      <c r="AP16" s="20">
        <v>0.13278965741471199</v>
      </c>
      <c r="AQ16" s="20">
        <v>0.121286858554423</v>
      </c>
      <c r="AR16" s="20">
        <v>0.11766280999159801</v>
      </c>
      <c r="AS16" s="20">
        <v>8.4410834659720102E-2</v>
      </c>
      <c r="AT16" s="20">
        <v>0.52790462020907702</v>
      </c>
      <c r="AU16" s="20"/>
      <c r="AV16" s="20">
        <v>0</v>
      </c>
      <c r="AW16" s="20">
        <v>0.21224876254914801</v>
      </c>
      <c r="AX16" s="20">
        <v>6.14508674112818E-2</v>
      </c>
      <c r="AY16" s="20">
        <v>0.104645354489609</v>
      </c>
      <c r="AZ16" s="20">
        <v>8.7731129008531597E-2</v>
      </c>
      <c r="BA16" s="20">
        <v>0.123043672597225</v>
      </c>
      <c r="BB16" s="20">
        <v>0.22298179906099699</v>
      </c>
      <c r="BC16" s="20">
        <v>0.12942453946433199</v>
      </c>
      <c r="BD16" s="20">
        <v>8.9558611774893604E-2</v>
      </c>
      <c r="BE16" s="20">
        <v>0.12278842597470301</v>
      </c>
      <c r="BF16" s="20">
        <v>0</v>
      </c>
      <c r="BG16" s="20">
        <v>0.181268631453532</v>
      </c>
      <c r="BH16" s="20">
        <v>0</v>
      </c>
      <c r="BI16" s="20">
        <v>0</v>
      </c>
      <c r="BJ16" s="20">
        <v>0.103895703713402</v>
      </c>
      <c r="BK16" s="20">
        <v>0.14702215275115901</v>
      </c>
      <c r="BL16" s="20"/>
      <c r="BM16" s="20">
        <v>0.106630028049891</v>
      </c>
      <c r="BN16" s="20">
        <v>9.5219825639228206E-2</v>
      </c>
      <c r="BO16" s="20">
        <v>0.10177379549591101</v>
      </c>
      <c r="BP16" s="20">
        <v>0.12863954966074001</v>
      </c>
      <c r="BQ16" s="20">
        <v>0.246016602463103</v>
      </c>
      <c r="BR16" s="20">
        <v>1</v>
      </c>
      <c r="BS16" s="20"/>
      <c r="BT16" s="20">
        <v>0.170109008282605</v>
      </c>
      <c r="BU16" s="20">
        <v>7.3088024530408399E-2</v>
      </c>
      <c r="BV16" s="20"/>
      <c r="BW16" s="20">
        <v>9.0228119317710603E-2</v>
      </c>
      <c r="BX16" s="20">
        <v>0.16366399863272801</v>
      </c>
      <c r="BY16" s="20"/>
      <c r="BZ16" s="20">
        <v>0.116061718597743</v>
      </c>
      <c r="CA16" s="20" t="s">
        <v>131</v>
      </c>
      <c r="CB16" s="20">
        <v>0.13662543271055999</v>
      </c>
      <c r="CC16" s="20"/>
      <c r="CD16" s="20">
        <v>9.0540189568755897E-2</v>
      </c>
      <c r="CE16" s="20">
        <v>0.175708706544699</v>
      </c>
      <c r="CF16" s="20">
        <v>0.201426894347431</v>
      </c>
      <c r="CG16" s="20"/>
      <c r="CH16" s="20">
        <v>8.6593263545957699E-2</v>
      </c>
      <c r="CI16" s="20">
        <v>0.109266112569571</v>
      </c>
      <c r="CJ16" s="20">
        <v>0.193161610697828</v>
      </c>
      <c r="CK16" s="20"/>
      <c r="CL16" s="20">
        <v>0.120341649516711</v>
      </c>
      <c r="CM16" s="20">
        <v>0.12358305822155199</v>
      </c>
      <c r="CN16" s="20"/>
      <c r="CO16" s="20">
        <v>0</v>
      </c>
      <c r="CP16" s="20">
        <v>0.109031195392367</v>
      </c>
      <c r="CQ16" s="20">
        <v>0.12564366862015</v>
      </c>
      <c r="CR16" s="20">
        <v>0.208699275555842</v>
      </c>
    </row>
    <row r="17" spans="2:96" x14ac:dyDescent="0.25">
      <c r="B17" s="18" t="s">
        <v>275</v>
      </c>
      <c r="C17" s="21">
        <v>0.42221474357465799</v>
      </c>
      <c r="D17" s="21">
        <v>0.51059633892461198</v>
      </c>
      <c r="E17" s="21">
        <v>0.30715641994363302</v>
      </c>
      <c r="F17" s="21"/>
      <c r="G17" s="21">
        <v>0.59914892149842902</v>
      </c>
      <c r="H17" s="21">
        <v>0.47013178505280501</v>
      </c>
      <c r="I17" s="21">
        <v>0.352987391970012</v>
      </c>
      <c r="J17" s="21">
        <v>0.31609093211154599</v>
      </c>
      <c r="K17" s="21">
        <v>0.16581726724019599</v>
      </c>
      <c r="L17" s="21">
        <v>0.54148658270655003</v>
      </c>
      <c r="M17" s="21"/>
      <c r="N17" s="21">
        <v>0.46878227972466702</v>
      </c>
      <c r="O17" s="21">
        <v>0.61338566482818302</v>
      </c>
      <c r="P17" s="21">
        <v>0.29739717577327701</v>
      </c>
      <c r="Q17" s="21">
        <v>0.30429171622989498</v>
      </c>
      <c r="R17" s="21"/>
      <c r="S17" s="21">
        <v>0.49678215895680999</v>
      </c>
      <c r="T17" s="21">
        <v>0.462803142295519</v>
      </c>
      <c r="U17" s="21">
        <v>0.20397546054586699</v>
      </c>
      <c r="V17" s="21">
        <v>0.27892271911172101</v>
      </c>
      <c r="W17" s="21">
        <v>0.61668506418999003</v>
      </c>
      <c r="X17" s="21">
        <v>0.758366992603973</v>
      </c>
      <c r="Y17" s="21">
        <v>0.23005117387798599</v>
      </c>
      <c r="Z17" s="21">
        <v>0.30074918289531</v>
      </c>
      <c r="AA17" s="21">
        <v>0.27825057941877701</v>
      </c>
      <c r="AB17" s="21">
        <v>0.20194014776692801</v>
      </c>
      <c r="AC17" s="21">
        <v>0.43946114226213601</v>
      </c>
      <c r="AD17" s="21">
        <v>0.45663700624214998</v>
      </c>
      <c r="AE17" s="21"/>
      <c r="AF17" s="21">
        <v>0.45699444710093101</v>
      </c>
      <c r="AG17" s="21">
        <v>0.45986043269633903</v>
      </c>
      <c r="AH17" s="21">
        <v>0.62806193039867397</v>
      </c>
      <c r="AI17" s="21">
        <v>1</v>
      </c>
      <c r="AJ17" s="21">
        <v>0.39796299712542998</v>
      </c>
      <c r="AK17" s="21"/>
      <c r="AL17" s="21">
        <v>0.64920169146321305</v>
      </c>
      <c r="AM17" s="21">
        <v>0.50531566906519498</v>
      </c>
      <c r="AN17" s="21">
        <v>0.37072065363844398</v>
      </c>
      <c r="AO17" s="21"/>
      <c r="AP17" s="21">
        <v>0.45827278652352899</v>
      </c>
      <c r="AQ17" s="21">
        <v>0.39573717873056702</v>
      </c>
      <c r="AR17" s="21">
        <v>0.409000703445346</v>
      </c>
      <c r="AS17" s="21">
        <v>0.47704107882441299</v>
      </c>
      <c r="AT17" s="21">
        <v>-5.5809240418154403E-2</v>
      </c>
      <c r="AU17" s="21"/>
      <c r="AV17" s="21">
        <v>0</v>
      </c>
      <c r="AW17" s="21">
        <v>0.27237419733203599</v>
      </c>
      <c r="AX17" s="21">
        <v>0.46107315997097498</v>
      </c>
      <c r="AY17" s="21">
        <v>0.21633412469809599</v>
      </c>
      <c r="AZ17" s="21">
        <v>0.74257214973742902</v>
      </c>
      <c r="BA17" s="21">
        <v>0.280342462525903</v>
      </c>
      <c r="BB17" s="21">
        <v>0.36528429581525901</v>
      </c>
      <c r="BC17" s="21">
        <v>0.46431798786494899</v>
      </c>
      <c r="BD17" s="21">
        <v>0.48708605034635</v>
      </c>
      <c r="BE17" s="21">
        <v>0.41477707679788101</v>
      </c>
      <c r="BF17" s="21">
        <v>0.52381838257217705</v>
      </c>
      <c r="BG17" s="21">
        <v>0.47784888955242599</v>
      </c>
      <c r="BH17" s="21">
        <v>0.66523209436179598</v>
      </c>
      <c r="BI17" s="21">
        <v>1</v>
      </c>
      <c r="BJ17" s="21">
        <v>0.289871506244476</v>
      </c>
      <c r="BK17" s="21">
        <v>0.42185619870555402</v>
      </c>
      <c r="BL17" s="21"/>
      <c r="BM17" s="21">
        <v>0.44581011737315501</v>
      </c>
      <c r="BN17" s="21">
        <v>0.48927513571284098</v>
      </c>
      <c r="BO17" s="21">
        <v>0.64464028898214498</v>
      </c>
      <c r="BP17" s="21">
        <v>0.30957554960815498</v>
      </c>
      <c r="BQ17" s="21">
        <v>3.8044304829423798E-3</v>
      </c>
      <c r="BR17" s="21">
        <v>-1</v>
      </c>
      <c r="BS17" s="21"/>
      <c r="BT17" s="21">
        <v>0.34691490575970801</v>
      </c>
      <c r="BU17" s="21">
        <v>0.50891756903895502</v>
      </c>
      <c r="BV17" s="21"/>
      <c r="BW17" s="21">
        <v>0.48385279919010499</v>
      </c>
      <c r="BX17" s="21">
        <v>0.38028494667694601</v>
      </c>
      <c r="BY17" s="21"/>
      <c r="BZ17" s="21">
        <v>0.37724433720252898</v>
      </c>
      <c r="CA17" s="21" t="s">
        <v>131</v>
      </c>
      <c r="CB17" s="21">
        <v>0.49435007387163699</v>
      </c>
      <c r="CC17" s="21"/>
      <c r="CD17" s="21">
        <v>0.506883602961679</v>
      </c>
      <c r="CE17" s="21">
        <v>0.223875181430091</v>
      </c>
      <c r="CF17" s="21">
        <v>0.36750497419558598</v>
      </c>
      <c r="CG17" s="21"/>
      <c r="CH17" s="21">
        <v>0.43656276194429799</v>
      </c>
      <c r="CI17" s="21">
        <v>0.320157697693426</v>
      </c>
      <c r="CJ17" s="21">
        <v>0.29973838841164102</v>
      </c>
      <c r="CK17" s="21"/>
      <c r="CL17" s="21">
        <v>0.41081951017523199</v>
      </c>
      <c r="CM17" s="21">
        <v>0.438750860454311</v>
      </c>
      <c r="CN17" s="21"/>
      <c r="CO17" s="21">
        <v>0.66688224965365905</v>
      </c>
      <c r="CP17" s="21">
        <v>0.49917347671092199</v>
      </c>
      <c r="CQ17" s="21">
        <v>0.454888745535592</v>
      </c>
      <c r="CR17" s="21">
        <v>0.14499721550595099</v>
      </c>
    </row>
    <row r="18" spans="2:96" x14ac:dyDescent="0.25">
      <c r="B18" s="16" t="s">
        <v>654</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CR22"/>
  <sheetViews>
    <sheetView showGridLines="0" workbookViewId="0">
      <pane xSplit="2" topLeftCell="C1" activePane="topRight" state="frozen"/>
      <selection pane="topRight" activeCell="B18" sqref="B18"/>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191</v>
      </c>
      <c r="D7" s="10">
        <v>105</v>
      </c>
      <c r="E7" s="10">
        <v>86</v>
      </c>
      <c r="F7" s="10"/>
      <c r="G7" s="10">
        <v>34</v>
      </c>
      <c r="H7" s="10">
        <v>25</v>
      </c>
      <c r="I7" s="10">
        <v>43</v>
      </c>
      <c r="J7" s="10">
        <v>37</v>
      </c>
      <c r="K7" s="10">
        <v>24</v>
      </c>
      <c r="L7" s="10">
        <v>28</v>
      </c>
      <c r="M7" s="10"/>
      <c r="N7" s="10">
        <v>55</v>
      </c>
      <c r="O7" s="10">
        <v>47</v>
      </c>
      <c r="P7" s="10">
        <v>38</v>
      </c>
      <c r="Q7" s="10">
        <v>51</v>
      </c>
      <c r="R7" s="10"/>
      <c r="S7" s="10">
        <v>39</v>
      </c>
      <c r="T7" s="10">
        <v>26</v>
      </c>
      <c r="U7" s="10">
        <v>11</v>
      </c>
      <c r="V7" s="10">
        <v>16</v>
      </c>
      <c r="W7" s="10">
        <v>10</v>
      </c>
      <c r="X7" s="10">
        <v>16</v>
      </c>
      <c r="Y7" s="10">
        <v>12</v>
      </c>
      <c r="Z7" s="10">
        <v>4</v>
      </c>
      <c r="AA7" s="10">
        <v>16</v>
      </c>
      <c r="AB7" s="10">
        <v>13</v>
      </c>
      <c r="AC7" s="10">
        <v>9</v>
      </c>
      <c r="AD7" s="10">
        <v>19</v>
      </c>
      <c r="AE7" s="10"/>
      <c r="AF7" s="10">
        <v>61</v>
      </c>
      <c r="AG7" s="10">
        <v>55</v>
      </c>
      <c r="AH7" s="10">
        <v>12</v>
      </c>
      <c r="AI7" s="10">
        <v>2</v>
      </c>
      <c r="AJ7" s="10">
        <v>31</v>
      </c>
      <c r="AK7" s="10"/>
      <c r="AL7" s="10">
        <v>46</v>
      </c>
      <c r="AM7" s="10">
        <v>70</v>
      </c>
      <c r="AN7" s="10">
        <v>13</v>
      </c>
      <c r="AO7" s="10"/>
      <c r="AP7" s="10">
        <v>42</v>
      </c>
      <c r="AQ7" s="10">
        <v>45</v>
      </c>
      <c r="AR7" s="10">
        <v>58</v>
      </c>
      <c r="AS7" s="10">
        <v>26</v>
      </c>
      <c r="AT7" s="10">
        <v>2</v>
      </c>
      <c r="AU7" s="10"/>
      <c r="AV7" s="10">
        <v>1</v>
      </c>
      <c r="AW7" s="10">
        <v>13</v>
      </c>
      <c r="AX7" s="10">
        <v>15</v>
      </c>
      <c r="AY7" s="10">
        <v>18</v>
      </c>
      <c r="AZ7" s="10">
        <v>19</v>
      </c>
      <c r="BA7" s="10">
        <v>15</v>
      </c>
      <c r="BB7" s="10">
        <v>21</v>
      </c>
      <c r="BC7" s="10">
        <v>15</v>
      </c>
      <c r="BD7" s="10">
        <v>15</v>
      </c>
      <c r="BE7" s="10">
        <v>7</v>
      </c>
      <c r="BF7" s="10">
        <v>9</v>
      </c>
      <c r="BG7" s="10">
        <v>10</v>
      </c>
      <c r="BH7" s="10">
        <v>7</v>
      </c>
      <c r="BI7" s="10">
        <v>1</v>
      </c>
      <c r="BJ7" s="10">
        <v>8</v>
      </c>
      <c r="BK7" s="10">
        <v>9</v>
      </c>
      <c r="BL7" s="10"/>
      <c r="BM7" s="10">
        <v>59</v>
      </c>
      <c r="BN7" s="10">
        <v>58</v>
      </c>
      <c r="BO7" s="10">
        <v>28</v>
      </c>
      <c r="BP7" s="10">
        <v>29</v>
      </c>
      <c r="BQ7" s="10">
        <v>15</v>
      </c>
      <c r="BR7" s="10">
        <v>2</v>
      </c>
      <c r="BS7" s="10"/>
      <c r="BT7" s="10">
        <v>102</v>
      </c>
      <c r="BU7" s="10">
        <v>87</v>
      </c>
      <c r="BV7" s="10"/>
      <c r="BW7" s="10">
        <v>87</v>
      </c>
      <c r="BX7" s="10">
        <v>88</v>
      </c>
      <c r="BY7" s="10"/>
      <c r="BZ7" s="10">
        <v>120</v>
      </c>
      <c r="CA7" s="10" t="s">
        <v>130</v>
      </c>
      <c r="CB7" s="10">
        <v>71</v>
      </c>
      <c r="CC7" s="10"/>
      <c r="CD7" s="10">
        <v>124</v>
      </c>
      <c r="CE7" s="10">
        <v>45</v>
      </c>
      <c r="CF7" s="10">
        <v>18</v>
      </c>
      <c r="CG7" s="10"/>
      <c r="CH7" s="10">
        <v>74</v>
      </c>
      <c r="CI7" s="10">
        <v>25</v>
      </c>
      <c r="CJ7" s="10">
        <v>20</v>
      </c>
      <c r="CK7" s="10"/>
      <c r="CL7" s="10">
        <v>77</v>
      </c>
      <c r="CM7" s="10">
        <v>109</v>
      </c>
      <c r="CN7" s="10"/>
      <c r="CO7" s="10">
        <v>23</v>
      </c>
      <c r="CP7" s="10">
        <v>63</v>
      </c>
      <c r="CQ7" s="10">
        <v>58</v>
      </c>
      <c r="CR7" s="10">
        <v>47</v>
      </c>
    </row>
    <row r="8" spans="2:96" ht="30" customHeight="1" x14ac:dyDescent="0.25">
      <c r="B8" s="11" t="s">
        <v>20</v>
      </c>
      <c r="C8" s="11">
        <v>201</v>
      </c>
      <c r="D8" s="11">
        <v>114</v>
      </c>
      <c r="E8" s="11">
        <v>87</v>
      </c>
      <c r="F8" s="11"/>
      <c r="G8" s="11">
        <v>42</v>
      </c>
      <c r="H8" s="11">
        <v>35</v>
      </c>
      <c r="I8" s="11">
        <v>42</v>
      </c>
      <c r="J8" s="11">
        <v>35</v>
      </c>
      <c r="K8" s="11">
        <v>22</v>
      </c>
      <c r="L8" s="11">
        <v>25</v>
      </c>
      <c r="M8" s="11"/>
      <c r="N8" s="11">
        <v>55</v>
      </c>
      <c r="O8" s="11">
        <v>48</v>
      </c>
      <c r="P8" s="11">
        <v>40</v>
      </c>
      <c r="Q8" s="11">
        <v>58</v>
      </c>
      <c r="R8" s="11"/>
      <c r="S8" s="11">
        <v>41</v>
      </c>
      <c r="T8" s="11">
        <v>27</v>
      </c>
      <c r="U8" s="11">
        <v>10</v>
      </c>
      <c r="V8" s="11">
        <v>16</v>
      </c>
      <c r="W8" s="11">
        <v>10</v>
      </c>
      <c r="X8" s="11">
        <v>16</v>
      </c>
      <c r="Y8" s="11">
        <v>13</v>
      </c>
      <c r="Z8" s="11">
        <v>4</v>
      </c>
      <c r="AA8" s="11">
        <v>15</v>
      </c>
      <c r="AB8" s="11">
        <v>13</v>
      </c>
      <c r="AC8" s="11">
        <v>10</v>
      </c>
      <c r="AD8" s="11">
        <v>24</v>
      </c>
      <c r="AE8" s="11"/>
      <c r="AF8" s="11">
        <v>60</v>
      </c>
      <c r="AG8" s="11">
        <v>59</v>
      </c>
      <c r="AH8" s="11">
        <v>12</v>
      </c>
      <c r="AI8" s="11">
        <v>2</v>
      </c>
      <c r="AJ8" s="11">
        <v>34</v>
      </c>
      <c r="AK8" s="11"/>
      <c r="AL8" s="11">
        <v>47</v>
      </c>
      <c r="AM8" s="11">
        <v>76</v>
      </c>
      <c r="AN8" s="11">
        <v>13</v>
      </c>
      <c r="AO8" s="11"/>
      <c r="AP8" s="11">
        <v>43</v>
      </c>
      <c r="AQ8" s="11">
        <v>48</v>
      </c>
      <c r="AR8" s="11">
        <v>63</v>
      </c>
      <c r="AS8" s="11">
        <v>28</v>
      </c>
      <c r="AT8" s="11">
        <v>2</v>
      </c>
      <c r="AU8" s="11"/>
      <c r="AV8" s="11">
        <v>1</v>
      </c>
      <c r="AW8" s="11">
        <v>14</v>
      </c>
      <c r="AX8" s="11">
        <v>17</v>
      </c>
      <c r="AY8" s="11">
        <v>18</v>
      </c>
      <c r="AZ8" s="11">
        <v>22</v>
      </c>
      <c r="BA8" s="11">
        <v>15</v>
      </c>
      <c r="BB8" s="11">
        <v>24</v>
      </c>
      <c r="BC8" s="11">
        <v>15</v>
      </c>
      <c r="BD8" s="11">
        <v>15</v>
      </c>
      <c r="BE8" s="11">
        <v>7</v>
      </c>
      <c r="BF8" s="11">
        <v>9</v>
      </c>
      <c r="BG8" s="11">
        <v>10</v>
      </c>
      <c r="BH8" s="11">
        <v>7</v>
      </c>
      <c r="BI8" s="11">
        <v>1</v>
      </c>
      <c r="BJ8" s="11">
        <v>8</v>
      </c>
      <c r="BK8" s="11">
        <v>10</v>
      </c>
      <c r="BL8" s="11"/>
      <c r="BM8" s="11">
        <v>67</v>
      </c>
      <c r="BN8" s="11">
        <v>59</v>
      </c>
      <c r="BO8" s="11">
        <v>29</v>
      </c>
      <c r="BP8" s="11">
        <v>29</v>
      </c>
      <c r="BQ8" s="11">
        <v>15</v>
      </c>
      <c r="BR8" s="11">
        <v>2</v>
      </c>
      <c r="BS8" s="11"/>
      <c r="BT8" s="11">
        <v>107</v>
      </c>
      <c r="BU8" s="11">
        <v>91</v>
      </c>
      <c r="BV8" s="11"/>
      <c r="BW8" s="11">
        <v>95</v>
      </c>
      <c r="BX8" s="11">
        <v>88</v>
      </c>
      <c r="BY8" s="11"/>
      <c r="BZ8" s="11">
        <v>124</v>
      </c>
      <c r="CA8" s="11" t="s">
        <v>130</v>
      </c>
      <c r="CB8" s="11">
        <v>77</v>
      </c>
      <c r="CC8" s="11"/>
      <c r="CD8" s="11">
        <v>128</v>
      </c>
      <c r="CE8" s="11">
        <v>50</v>
      </c>
      <c r="CF8" s="11">
        <v>18</v>
      </c>
      <c r="CG8" s="11"/>
      <c r="CH8" s="11">
        <v>74</v>
      </c>
      <c r="CI8" s="11">
        <v>28</v>
      </c>
      <c r="CJ8" s="11">
        <v>21</v>
      </c>
      <c r="CK8" s="11"/>
      <c r="CL8" s="11">
        <v>83</v>
      </c>
      <c r="CM8" s="11">
        <v>113</v>
      </c>
      <c r="CN8" s="11"/>
      <c r="CO8" s="11">
        <v>26</v>
      </c>
      <c r="CP8" s="11">
        <v>65</v>
      </c>
      <c r="CQ8" s="11">
        <v>61</v>
      </c>
      <c r="CR8" s="11">
        <v>48</v>
      </c>
    </row>
    <row r="9" spans="2:96" x14ac:dyDescent="0.25">
      <c r="B9" s="18" t="s">
        <v>376</v>
      </c>
      <c r="C9" s="17">
        <v>0.36231214015361801</v>
      </c>
      <c r="D9" s="17">
        <v>0.35552524514661998</v>
      </c>
      <c r="E9" s="17">
        <v>0.371147562948071</v>
      </c>
      <c r="F9" s="17"/>
      <c r="G9" s="17">
        <v>0.31322054882365202</v>
      </c>
      <c r="H9" s="17">
        <v>0.15935860742608099</v>
      </c>
      <c r="I9" s="17">
        <v>0.385921301971483</v>
      </c>
      <c r="J9" s="17">
        <v>0.39807488354855602</v>
      </c>
      <c r="K9" s="17">
        <v>0.408346634964454</v>
      </c>
      <c r="L9" s="17">
        <v>0.60108071907925298</v>
      </c>
      <c r="M9" s="17"/>
      <c r="N9" s="17">
        <v>0.443623685057143</v>
      </c>
      <c r="O9" s="17">
        <v>0.38668552285492602</v>
      </c>
      <c r="P9" s="17">
        <v>0.420582403698464</v>
      </c>
      <c r="Q9" s="17">
        <v>0.22427636416740501</v>
      </c>
      <c r="R9" s="17"/>
      <c r="S9" s="17">
        <v>0.36474070018598798</v>
      </c>
      <c r="T9" s="17">
        <v>0.26950737700975802</v>
      </c>
      <c r="U9" s="17">
        <v>0.35190434151307398</v>
      </c>
      <c r="V9" s="17">
        <v>0.40455682230647499</v>
      </c>
      <c r="W9" s="17">
        <v>0.25072583087281403</v>
      </c>
      <c r="X9" s="17">
        <v>0.49677543154804898</v>
      </c>
      <c r="Y9" s="17">
        <v>0.43340593370712399</v>
      </c>
      <c r="Z9" s="17">
        <v>0.48025802205482399</v>
      </c>
      <c r="AA9" s="17">
        <v>0.595197559985014</v>
      </c>
      <c r="AB9" s="17">
        <v>0.29160167510360302</v>
      </c>
      <c r="AC9" s="17">
        <v>0.39638670219808902</v>
      </c>
      <c r="AD9" s="17">
        <v>0.20909170418850601</v>
      </c>
      <c r="AE9" s="17"/>
      <c r="AF9" s="17">
        <v>0.485745419652171</v>
      </c>
      <c r="AG9" s="17">
        <v>0.294509136214681</v>
      </c>
      <c r="AH9" s="17">
        <v>0.62826217081195201</v>
      </c>
      <c r="AI9" s="17">
        <v>1</v>
      </c>
      <c r="AJ9" s="17">
        <v>0.26804568494940201</v>
      </c>
      <c r="AK9" s="17"/>
      <c r="AL9" s="17">
        <v>0.55522272049448695</v>
      </c>
      <c r="AM9" s="17">
        <v>0.33158870614386199</v>
      </c>
      <c r="AN9" s="17">
        <v>0.46767601557546201</v>
      </c>
      <c r="AO9" s="17"/>
      <c r="AP9" s="17">
        <v>0.42519827338663202</v>
      </c>
      <c r="AQ9" s="17">
        <v>0.29218232331939498</v>
      </c>
      <c r="AR9" s="17">
        <v>0.321715124221291</v>
      </c>
      <c r="AS9" s="17">
        <v>0.373260141626515</v>
      </c>
      <c r="AT9" s="17">
        <v>0.47209537979092298</v>
      </c>
      <c r="AU9" s="17"/>
      <c r="AV9" s="17">
        <v>0</v>
      </c>
      <c r="AW9" s="17">
        <v>0.176443685138261</v>
      </c>
      <c r="AX9" s="17">
        <v>0.28603833688612101</v>
      </c>
      <c r="AY9" s="17">
        <v>0.28419375780959499</v>
      </c>
      <c r="AZ9" s="17">
        <v>0.22367855258031799</v>
      </c>
      <c r="BA9" s="17">
        <v>0.393885898169406</v>
      </c>
      <c r="BB9" s="17">
        <v>0.361537369180704</v>
      </c>
      <c r="BC9" s="17">
        <v>0.61023026458325302</v>
      </c>
      <c r="BD9" s="17">
        <v>0.43210506721831299</v>
      </c>
      <c r="BE9" s="17">
        <v>0.53756550277258397</v>
      </c>
      <c r="BF9" s="17">
        <v>0.53251883936982103</v>
      </c>
      <c r="BG9" s="17">
        <v>0.32422767874869302</v>
      </c>
      <c r="BH9" s="17">
        <v>0.33016687156805602</v>
      </c>
      <c r="BI9" s="17">
        <v>1</v>
      </c>
      <c r="BJ9" s="17">
        <v>0.59880060483910702</v>
      </c>
      <c r="BK9" s="17">
        <v>0.34545075793427799</v>
      </c>
      <c r="BL9" s="17"/>
      <c r="BM9" s="17">
        <v>0.30841510674386502</v>
      </c>
      <c r="BN9" s="17">
        <v>0.453532389332234</v>
      </c>
      <c r="BO9" s="17">
        <v>0.352882961346975</v>
      </c>
      <c r="BP9" s="17">
        <v>0.397528050222897</v>
      </c>
      <c r="BQ9" s="17">
        <v>0.23264358399434801</v>
      </c>
      <c r="BR9" s="17">
        <v>0</v>
      </c>
      <c r="BS9" s="17"/>
      <c r="BT9" s="17">
        <v>0.38278128337846101</v>
      </c>
      <c r="BU9" s="17">
        <v>0.33526289149509098</v>
      </c>
      <c r="BV9" s="17"/>
      <c r="BW9" s="17">
        <v>0.34695090452458599</v>
      </c>
      <c r="BX9" s="17">
        <v>0.40986019494398401</v>
      </c>
      <c r="BY9" s="17"/>
      <c r="BZ9" s="17">
        <v>0.36049408470413302</v>
      </c>
      <c r="CA9" s="17" t="s">
        <v>131</v>
      </c>
      <c r="CB9" s="17">
        <v>0.36522841423087798</v>
      </c>
      <c r="CC9" s="17"/>
      <c r="CD9" s="17">
        <v>0.36924509029082198</v>
      </c>
      <c r="CE9" s="17">
        <v>0.26075551967588501</v>
      </c>
      <c r="CF9" s="17">
        <v>0.56445462828839799</v>
      </c>
      <c r="CG9" s="17"/>
      <c r="CH9" s="17">
        <v>0.32130750976600198</v>
      </c>
      <c r="CI9" s="17">
        <v>0.44707586290685802</v>
      </c>
      <c r="CJ9" s="17">
        <v>0.35772485485646299</v>
      </c>
      <c r="CK9" s="17"/>
      <c r="CL9" s="17">
        <v>0.35037703548927202</v>
      </c>
      <c r="CM9" s="17">
        <v>0.37793545248444599</v>
      </c>
      <c r="CN9" s="17"/>
      <c r="CO9" s="17">
        <v>0.54128824439576795</v>
      </c>
      <c r="CP9" s="17">
        <v>0.42972203500279499</v>
      </c>
      <c r="CQ9" s="17">
        <v>0.39049070691142401</v>
      </c>
      <c r="CR9" s="17">
        <v>0.139069054433787</v>
      </c>
    </row>
    <row r="10" spans="2:96" x14ac:dyDescent="0.25">
      <c r="B10" s="18" t="s">
        <v>377</v>
      </c>
      <c r="C10" s="17">
        <v>0.39683469985792702</v>
      </c>
      <c r="D10" s="17">
        <v>0.41186467968069101</v>
      </c>
      <c r="E10" s="17">
        <v>0.37726813426507899</v>
      </c>
      <c r="F10" s="17"/>
      <c r="G10" s="17">
        <v>0.32620568949926598</v>
      </c>
      <c r="H10" s="17">
        <v>0.66768058328523605</v>
      </c>
      <c r="I10" s="17">
        <v>0.37734581779306098</v>
      </c>
      <c r="J10" s="17">
        <v>0.34327995448419402</v>
      </c>
      <c r="K10" s="17">
        <v>0.35196704744897001</v>
      </c>
      <c r="L10" s="17">
        <v>0.284846941650375</v>
      </c>
      <c r="M10" s="17"/>
      <c r="N10" s="17">
        <v>0.455064283530489</v>
      </c>
      <c r="O10" s="17">
        <v>0.38639949211249303</v>
      </c>
      <c r="P10" s="17">
        <v>0.25012406874627102</v>
      </c>
      <c r="Q10" s="17">
        <v>0.45131934582583</v>
      </c>
      <c r="R10" s="17"/>
      <c r="S10" s="17">
        <v>0.39694325114099199</v>
      </c>
      <c r="T10" s="17">
        <v>0.43812108597326699</v>
      </c>
      <c r="U10" s="17">
        <v>0.389167818857581</v>
      </c>
      <c r="V10" s="17">
        <v>0.41996634244062597</v>
      </c>
      <c r="W10" s="17">
        <v>0.43633008881865498</v>
      </c>
      <c r="X10" s="17">
        <v>0.30152690444695102</v>
      </c>
      <c r="Y10" s="17">
        <v>0.28766684258333503</v>
      </c>
      <c r="Z10" s="17">
        <v>0.23303853925559601</v>
      </c>
      <c r="AA10" s="17">
        <v>0.34130503526407702</v>
      </c>
      <c r="AB10" s="17">
        <v>0.31239711565489597</v>
      </c>
      <c r="AC10" s="17">
        <v>0.199644374181076</v>
      </c>
      <c r="AD10" s="17">
        <v>0.63957057502686998</v>
      </c>
      <c r="AE10" s="17"/>
      <c r="AF10" s="17">
        <v>0.32018439715008101</v>
      </c>
      <c r="AG10" s="17">
        <v>0.45781249322688</v>
      </c>
      <c r="AH10" s="17">
        <v>0.196806397297386</v>
      </c>
      <c r="AI10" s="17">
        <v>0</v>
      </c>
      <c r="AJ10" s="17">
        <v>0.50941503802588906</v>
      </c>
      <c r="AK10" s="17"/>
      <c r="AL10" s="17">
        <v>0.33961557189257502</v>
      </c>
      <c r="AM10" s="17">
        <v>0.408475480328584</v>
      </c>
      <c r="AN10" s="17">
        <v>0.28809672235161599</v>
      </c>
      <c r="AO10" s="17"/>
      <c r="AP10" s="17">
        <v>0.290922830051285</v>
      </c>
      <c r="AQ10" s="17">
        <v>0.38973855254518103</v>
      </c>
      <c r="AR10" s="17">
        <v>0.455072526179092</v>
      </c>
      <c r="AS10" s="17">
        <v>0.59411014420451502</v>
      </c>
      <c r="AT10" s="17">
        <v>0</v>
      </c>
      <c r="AU10" s="17"/>
      <c r="AV10" s="17">
        <v>1</v>
      </c>
      <c r="AW10" s="17">
        <v>0.44275289552481201</v>
      </c>
      <c r="AX10" s="17">
        <v>0.64963585624946896</v>
      </c>
      <c r="AY10" s="17">
        <v>0.40419281722485501</v>
      </c>
      <c r="AZ10" s="17">
        <v>0.44099271754243202</v>
      </c>
      <c r="BA10" s="17">
        <v>0.33215740206636402</v>
      </c>
      <c r="BB10" s="17">
        <v>0.45119405370236998</v>
      </c>
      <c r="BC10" s="17">
        <v>0.17941773349594101</v>
      </c>
      <c r="BD10" s="17">
        <v>0.33545181568693899</v>
      </c>
      <c r="BE10" s="17">
        <v>0.31064822599101699</v>
      </c>
      <c r="BF10" s="17">
        <v>9.3205545384525995E-2</v>
      </c>
      <c r="BG10" s="17">
        <v>0.51137733058863799</v>
      </c>
      <c r="BH10" s="17">
        <v>0.66983312843194498</v>
      </c>
      <c r="BI10" s="17">
        <v>0</v>
      </c>
      <c r="BJ10" s="17">
        <v>0.40119939516089298</v>
      </c>
      <c r="BK10" s="17">
        <v>0.35448782163998799</v>
      </c>
      <c r="BL10" s="17"/>
      <c r="BM10" s="17">
        <v>0.38389904295426402</v>
      </c>
      <c r="BN10" s="17">
        <v>0.42964860249012099</v>
      </c>
      <c r="BO10" s="17">
        <v>0.32723534770049401</v>
      </c>
      <c r="BP10" s="17">
        <v>0.41912217645084399</v>
      </c>
      <c r="BQ10" s="17">
        <v>0.46535069553923297</v>
      </c>
      <c r="BR10" s="17">
        <v>0</v>
      </c>
      <c r="BS10" s="17"/>
      <c r="BT10" s="17">
        <v>0.39755139089474301</v>
      </c>
      <c r="BU10" s="17">
        <v>0.39284321082453799</v>
      </c>
      <c r="BV10" s="17"/>
      <c r="BW10" s="17">
        <v>0.43775682376229003</v>
      </c>
      <c r="BX10" s="17">
        <v>0.386253828349161</v>
      </c>
      <c r="BY10" s="17"/>
      <c r="BZ10" s="17">
        <v>0.39588660096860001</v>
      </c>
      <c r="CA10" s="17" t="s">
        <v>131</v>
      </c>
      <c r="CB10" s="17">
        <v>0.39835550947591902</v>
      </c>
      <c r="CC10" s="17"/>
      <c r="CD10" s="17">
        <v>0.42774473249867001</v>
      </c>
      <c r="CE10" s="17">
        <v>0.39990250006712802</v>
      </c>
      <c r="CF10" s="17">
        <v>0.21998250644822101</v>
      </c>
      <c r="CG10" s="17"/>
      <c r="CH10" s="17">
        <v>0.41644102032932701</v>
      </c>
      <c r="CI10" s="17">
        <v>0.35749874695704598</v>
      </c>
      <c r="CJ10" s="17">
        <v>0.39051359430060201</v>
      </c>
      <c r="CK10" s="17"/>
      <c r="CL10" s="17">
        <v>0.38962949280704301</v>
      </c>
      <c r="CM10" s="17">
        <v>0.40260617497000101</v>
      </c>
      <c r="CN10" s="17"/>
      <c r="CO10" s="17">
        <v>0.33969513651900302</v>
      </c>
      <c r="CP10" s="17">
        <v>0.42010148035418399</v>
      </c>
      <c r="CQ10" s="17">
        <v>0.43334666608424999</v>
      </c>
      <c r="CR10" s="17">
        <v>0.34971555575596402</v>
      </c>
    </row>
    <row r="11" spans="2:96" ht="30" x14ac:dyDescent="0.25">
      <c r="B11" s="18" t="s">
        <v>378</v>
      </c>
      <c r="C11" s="17">
        <v>0.164721075313364</v>
      </c>
      <c r="D11" s="17">
        <v>0.15109524435608901</v>
      </c>
      <c r="E11" s="17">
        <v>0.18245966966455399</v>
      </c>
      <c r="F11" s="17"/>
      <c r="G11" s="17">
        <v>0.30052153020407102</v>
      </c>
      <c r="H11" s="17">
        <v>0.111796499072998</v>
      </c>
      <c r="I11" s="17">
        <v>0.122570113569776</v>
      </c>
      <c r="J11" s="17">
        <v>0.16817364293634701</v>
      </c>
      <c r="K11" s="17">
        <v>0.118037554579435</v>
      </c>
      <c r="L11" s="17">
        <v>0.114072339270372</v>
      </c>
      <c r="M11" s="17"/>
      <c r="N11" s="17">
        <v>4.98984339862895E-2</v>
      </c>
      <c r="O11" s="17">
        <v>0.163275516331568</v>
      </c>
      <c r="P11" s="17">
        <v>0.24293306039408399</v>
      </c>
      <c r="Q11" s="17">
        <v>0.221346035822266</v>
      </c>
      <c r="R11" s="17"/>
      <c r="S11" s="17">
        <v>0.19031571804544101</v>
      </c>
      <c r="T11" s="17">
        <v>0.22560525678077201</v>
      </c>
      <c r="U11" s="17">
        <v>0.17940109951540301</v>
      </c>
      <c r="V11" s="17">
        <v>5.8595287731699398E-2</v>
      </c>
      <c r="W11" s="17">
        <v>9.9022071851420396E-2</v>
      </c>
      <c r="X11" s="17">
        <v>7.0683396409756294E-2</v>
      </c>
      <c r="Y11" s="17">
        <v>0.27892722370954098</v>
      </c>
      <c r="Z11" s="17">
        <v>0.28670343868957898</v>
      </c>
      <c r="AA11" s="17">
        <v>0</v>
      </c>
      <c r="AB11" s="17">
        <v>0.31796316346411302</v>
      </c>
      <c r="AC11" s="17">
        <v>0.29802890912325503</v>
      </c>
      <c r="AD11" s="17">
        <v>9.4307992588258893E-2</v>
      </c>
      <c r="AE11" s="17"/>
      <c r="AF11" s="17">
        <v>0.16244071931822399</v>
      </c>
      <c r="AG11" s="17">
        <v>0.16463245093929099</v>
      </c>
      <c r="AH11" s="17">
        <v>9.3706424352349396E-2</v>
      </c>
      <c r="AI11" s="17">
        <v>0</v>
      </c>
      <c r="AJ11" s="17">
        <v>0.12094139833094</v>
      </c>
      <c r="AK11" s="17"/>
      <c r="AL11" s="17">
        <v>8.5794913128987502E-2</v>
      </c>
      <c r="AM11" s="17">
        <v>0.17935252430725099</v>
      </c>
      <c r="AN11" s="17">
        <v>0.16894098204267199</v>
      </c>
      <c r="AO11" s="17"/>
      <c r="AP11" s="17">
        <v>0.209566054555547</v>
      </c>
      <c r="AQ11" s="17">
        <v>0.25436488189871298</v>
      </c>
      <c r="AR11" s="17">
        <v>0.10838903076167899</v>
      </c>
      <c r="AS11" s="17">
        <v>0</v>
      </c>
      <c r="AT11" s="17">
        <v>0.52790462020907702</v>
      </c>
      <c r="AU11" s="17"/>
      <c r="AV11" s="17">
        <v>0</v>
      </c>
      <c r="AW11" s="17">
        <v>8.3172984616696394E-2</v>
      </c>
      <c r="AX11" s="17">
        <v>0</v>
      </c>
      <c r="AY11" s="17">
        <v>0.31161342496555</v>
      </c>
      <c r="AZ11" s="17">
        <v>0.33532872987725099</v>
      </c>
      <c r="BA11" s="17">
        <v>0.212642447727247</v>
      </c>
      <c r="BB11" s="17">
        <v>0.102299838949602</v>
      </c>
      <c r="BC11" s="17">
        <v>8.01395411473525E-2</v>
      </c>
      <c r="BD11" s="17">
        <v>0.142884505319854</v>
      </c>
      <c r="BE11" s="17">
        <v>0</v>
      </c>
      <c r="BF11" s="17">
        <v>0.374275615245654</v>
      </c>
      <c r="BG11" s="17">
        <v>7.8421262542939796E-2</v>
      </c>
      <c r="BH11" s="17">
        <v>0</v>
      </c>
      <c r="BI11" s="17">
        <v>0</v>
      </c>
      <c r="BJ11" s="17">
        <v>0</v>
      </c>
      <c r="BK11" s="17">
        <v>0.106153044346167</v>
      </c>
      <c r="BL11" s="17"/>
      <c r="BM11" s="17">
        <v>0.209877669700027</v>
      </c>
      <c r="BN11" s="17">
        <v>8.6194534795585906E-2</v>
      </c>
      <c r="BO11" s="17">
        <v>0.216851067838047</v>
      </c>
      <c r="BP11" s="17">
        <v>0.14642365423758899</v>
      </c>
      <c r="BQ11" s="17">
        <v>0.17367111279311601</v>
      </c>
      <c r="BR11" s="17">
        <v>0.45174479493909597</v>
      </c>
      <c r="BS11" s="17"/>
      <c r="BT11" s="17">
        <v>0.13386655499057501</v>
      </c>
      <c r="BU11" s="17">
        <v>0.205124146868751</v>
      </c>
      <c r="BV11" s="17"/>
      <c r="BW11" s="17">
        <v>0.153057995885309</v>
      </c>
      <c r="BX11" s="17">
        <v>0.13299953530691</v>
      </c>
      <c r="BY11" s="17"/>
      <c r="BZ11" s="17">
        <v>0.18237530672285299</v>
      </c>
      <c r="CA11" s="17" t="s">
        <v>131</v>
      </c>
      <c r="CB11" s="17">
        <v>0.136402589522405</v>
      </c>
      <c r="CC11" s="17"/>
      <c r="CD11" s="17">
        <v>0.13326852517782201</v>
      </c>
      <c r="CE11" s="17">
        <v>0.25616138994124499</v>
      </c>
      <c r="CF11" s="17">
        <v>9.3777390468476496E-2</v>
      </c>
      <c r="CG11" s="17"/>
      <c r="CH11" s="17">
        <v>0.19475224704140101</v>
      </c>
      <c r="CI11" s="17">
        <v>0.195425390136096</v>
      </c>
      <c r="CJ11" s="17">
        <v>0.12811071796006701</v>
      </c>
      <c r="CK11" s="17"/>
      <c r="CL11" s="17">
        <v>0.20578492719640401</v>
      </c>
      <c r="CM11" s="17">
        <v>0.14162465399760499</v>
      </c>
      <c r="CN11" s="17"/>
      <c r="CO11" s="17">
        <v>8.4179273154944695E-2</v>
      </c>
      <c r="CP11" s="17">
        <v>0.104283090915836</v>
      </c>
      <c r="CQ11" s="17">
        <v>0.148779397600804</v>
      </c>
      <c r="CR11" s="17">
        <v>0.31000374919653401</v>
      </c>
    </row>
    <row r="12" spans="2:96" x14ac:dyDescent="0.25">
      <c r="B12" s="18" t="s">
        <v>379</v>
      </c>
      <c r="C12" s="17">
        <v>3.70310322937304E-2</v>
      </c>
      <c r="D12" s="17">
        <v>3.8136369931611201E-2</v>
      </c>
      <c r="E12" s="17">
        <v>3.5592064201366E-2</v>
      </c>
      <c r="F12" s="17"/>
      <c r="G12" s="17">
        <v>6.0052231473009803E-2</v>
      </c>
      <c r="H12" s="17">
        <v>3.023603265558E-2</v>
      </c>
      <c r="I12" s="17">
        <v>9.0304728071843698E-2</v>
      </c>
      <c r="J12" s="17">
        <v>0</v>
      </c>
      <c r="K12" s="17">
        <v>0</v>
      </c>
      <c r="L12" s="17">
        <v>0</v>
      </c>
      <c r="M12" s="17"/>
      <c r="N12" s="17">
        <v>5.1413597426079198E-2</v>
      </c>
      <c r="O12" s="17">
        <v>2.4506259212105998E-2</v>
      </c>
      <c r="P12" s="17">
        <v>5.9080933236934002E-2</v>
      </c>
      <c r="Q12" s="17">
        <v>1.8575186783741201E-2</v>
      </c>
      <c r="R12" s="17"/>
      <c r="S12" s="17">
        <v>2.56034877154242E-2</v>
      </c>
      <c r="T12" s="17">
        <v>6.6766280236203193E-2</v>
      </c>
      <c r="U12" s="17">
        <v>0</v>
      </c>
      <c r="V12" s="17">
        <v>0</v>
      </c>
      <c r="W12" s="17">
        <v>0.11489993660569001</v>
      </c>
      <c r="X12" s="17">
        <v>6.5369237603046096E-2</v>
      </c>
      <c r="Y12" s="17">
        <v>0</v>
      </c>
      <c r="Z12" s="17">
        <v>0</v>
      </c>
      <c r="AA12" s="17">
        <v>6.3497404750908995E-2</v>
      </c>
      <c r="AB12" s="17">
        <v>0</v>
      </c>
      <c r="AC12" s="17">
        <v>0</v>
      </c>
      <c r="AD12" s="17">
        <v>5.70297281963646E-2</v>
      </c>
      <c r="AE12" s="17"/>
      <c r="AF12" s="17">
        <v>3.1629463879523798E-2</v>
      </c>
      <c r="AG12" s="17">
        <v>1.8264620582523799E-2</v>
      </c>
      <c r="AH12" s="17">
        <v>0</v>
      </c>
      <c r="AI12" s="17">
        <v>0</v>
      </c>
      <c r="AJ12" s="17">
        <v>7.0337769474680706E-2</v>
      </c>
      <c r="AK12" s="17"/>
      <c r="AL12" s="17">
        <v>1.9366794483951399E-2</v>
      </c>
      <c r="AM12" s="17">
        <v>2.79930377438606E-2</v>
      </c>
      <c r="AN12" s="17">
        <v>0</v>
      </c>
      <c r="AO12" s="17"/>
      <c r="AP12" s="17">
        <v>3.1638858037228101E-2</v>
      </c>
      <c r="AQ12" s="17">
        <v>6.3714242236710905E-2</v>
      </c>
      <c r="AR12" s="17">
        <v>3.3857047642271702E-2</v>
      </c>
      <c r="AS12" s="17">
        <v>3.2629714168970203E-2</v>
      </c>
      <c r="AT12" s="17">
        <v>0</v>
      </c>
      <c r="AU12" s="17"/>
      <c r="AV12" s="17">
        <v>0</v>
      </c>
      <c r="AW12" s="17">
        <v>8.5381672171082904E-2</v>
      </c>
      <c r="AX12" s="17">
        <v>6.4325806864409904E-2</v>
      </c>
      <c r="AY12" s="17">
        <v>0</v>
      </c>
      <c r="AZ12" s="17">
        <v>0</v>
      </c>
      <c r="BA12" s="17">
        <v>0</v>
      </c>
      <c r="BB12" s="17">
        <v>4.1740046955173998E-2</v>
      </c>
      <c r="BC12" s="17">
        <v>0</v>
      </c>
      <c r="BD12" s="17">
        <v>8.9558611774893604E-2</v>
      </c>
      <c r="BE12" s="17">
        <v>0</v>
      </c>
      <c r="BF12" s="17">
        <v>0</v>
      </c>
      <c r="BG12" s="17">
        <v>8.5973728119728796E-2</v>
      </c>
      <c r="BH12" s="17">
        <v>0</v>
      </c>
      <c r="BI12" s="17">
        <v>0</v>
      </c>
      <c r="BJ12" s="17">
        <v>0</v>
      </c>
      <c r="BK12" s="17">
        <v>0.19390837607956701</v>
      </c>
      <c r="BL12" s="17"/>
      <c r="BM12" s="17">
        <v>5.4286946610719498E-2</v>
      </c>
      <c r="BN12" s="17">
        <v>0</v>
      </c>
      <c r="BO12" s="17">
        <v>6.7330701909861193E-2</v>
      </c>
      <c r="BP12" s="17">
        <v>0</v>
      </c>
      <c r="BQ12" s="17">
        <v>5.9330506833117698E-2</v>
      </c>
      <c r="BR12" s="17">
        <v>0.54825520506090397</v>
      </c>
      <c r="BS12" s="17"/>
      <c r="BT12" s="17">
        <v>4.0270104107345897E-2</v>
      </c>
      <c r="BU12" s="17">
        <v>3.41922015943779E-2</v>
      </c>
      <c r="BV12" s="17"/>
      <c r="BW12" s="17">
        <v>3.1251848162007698E-2</v>
      </c>
      <c r="BX12" s="17">
        <v>2.5469005784532501E-2</v>
      </c>
      <c r="BY12" s="17"/>
      <c r="BZ12" s="17">
        <v>3.7096472452641298E-2</v>
      </c>
      <c r="CA12" s="17" t="s">
        <v>131</v>
      </c>
      <c r="CB12" s="17">
        <v>3.6926062206543098E-2</v>
      </c>
      <c r="CC12" s="17"/>
      <c r="CD12" s="17">
        <v>3.8038967172807699E-2</v>
      </c>
      <c r="CE12" s="17">
        <v>2.7535497020477601E-2</v>
      </c>
      <c r="CF12" s="17">
        <v>6.5604463602133498E-2</v>
      </c>
      <c r="CG12" s="17"/>
      <c r="CH12" s="17">
        <v>2.7363049238745499E-2</v>
      </c>
      <c r="CI12" s="17">
        <v>0</v>
      </c>
      <c r="CJ12" s="17">
        <v>0.123650832882867</v>
      </c>
      <c r="CK12" s="17"/>
      <c r="CL12" s="17">
        <v>1.6589127398766099E-2</v>
      </c>
      <c r="CM12" s="17">
        <v>4.4156813725536398E-2</v>
      </c>
      <c r="CN12" s="17"/>
      <c r="CO12" s="17">
        <v>3.4837345930285001E-2</v>
      </c>
      <c r="CP12" s="17">
        <v>1.61471697613145E-2</v>
      </c>
      <c r="CQ12" s="17">
        <v>1.41793671059389E-2</v>
      </c>
      <c r="CR12" s="17">
        <v>9.5491044169940295E-2</v>
      </c>
    </row>
    <row r="13" spans="2:96" x14ac:dyDescent="0.25">
      <c r="B13" s="18" t="s">
        <v>380</v>
      </c>
      <c r="C13" s="17">
        <v>3.5065516289061599E-2</v>
      </c>
      <c r="D13" s="17">
        <v>4.3378460884989402E-2</v>
      </c>
      <c r="E13" s="17">
        <v>2.42434275288642E-2</v>
      </c>
      <c r="F13" s="17"/>
      <c r="G13" s="17">
        <v>0</v>
      </c>
      <c r="H13" s="17">
        <v>3.0928277560105299E-2</v>
      </c>
      <c r="I13" s="17">
        <v>2.3858038593835E-2</v>
      </c>
      <c r="J13" s="17">
        <v>9.0471519030902905E-2</v>
      </c>
      <c r="K13" s="17">
        <v>8.4012524299645397E-2</v>
      </c>
      <c r="L13" s="17">
        <v>0</v>
      </c>
      <c r="M13" s="17"/>
      <c r="N13" s="17">
        <v>0</v>
      </c>
      <c r="O13" s="17">
        <v>2.2330454965559399E-2</v>
      </c>
      <c r="P13" s="17">
        <v>2.7279533924246702E-2</v>
      </c>
      <c r="Q13" s="17">
        <v>8.4483067400757894E-2</v>
      </c>
      <c r="R13" s="17"/>
      <c r="S13" s="17">
        <v>2.2396842912154099E-2</v>
      </c>
      <c r="T13" s="17">
        <v>0</v>
      </c>
      <c r="U13" s="17">
        <v>0</v>
      </c>
      <c r="V13" s="17">
        <v>0.116881547521199</v>
      </c>
      <c r="W13" s="17">
        <v>9.9022071851420396E-2</v>
      </c>
      <c r="X13" s="17">
        <v>6.5645029992196804E-2</v>
      </c>
      <c r="Y13" s="17">
        <v>0</v>
      </c>
      <c r="Z13" s="17">
        <v>0</v>
      </c>
      <c r="AA13" s="17">
        <v>0</v>
      </c>
      <c r="AB13" s="17">
        <v>7.8038045777388196E-2</v>
      </c>
      <c r="AC13" s="17">
        <v>0.105940014497581</v>
      </c>
      <c r="AD13" s="17">
        <v>0</v>
      </c>
      <c r="AE13" s="17"/>
      <c r="AF13" s="17">
        <v>0</v>
      </c>
      <c r="AG13" s="17">
        <v>5.0979935448287397E-2</v>
      </c>
      <c r="AH13" s="17">
        <v>8.1225007538311994E-2</v>
      </c>
      <c r="AI13" s="17">
        <v>0</v>
      </c>
      <c r="AJ13" s="17">
        <v>3.12601092190882E-2</v>
      </c>
      <c r="AK13" s="17"/>
      <c r="AL13" s="17">
        <v>0</v>
      </c>
      <c r="AM13" s="17">
        <v>4.1916571114572497E-2</v>
      </c>
      <c r="AN13" s="17">
        <v>7.5286280030250299E-2</v>
      </c>
      <c r="AO13" s="17"/>
      <c r="AP13" s="17">
        <v>2.3964640474207301E-2</v>
      </c>
      <c r="AQ13" s="17">
        <v>0</v>
      </c>
      <c r="AR13" s="17">
        <v>8.0966271195666503E-2</v>
      </c>
      <c r="AS13" s="17">
        <v>0</v>
      </c>
      <c r="AT13" s="17">
        <v>0</v>
      </c>
      <c r="AU13" s="17"/>
      <c r="AV13" s="17">
        <v>0</v>
      </c>
      <c r="AW13" s="17">
        <v>0.21224876254914801</v>
      </c>
      <c r="AX13" s="17">
        <v>0</v>
      </c>
      <c r="AY13" s="17">
        <v>0</v>
      </c>
      <c r="AZ13" s="17">
        <v>0</v>
      </c>
      <c r="BA13" s="17">
        <v>6.1314252036983E-2</v>
      </c>
      <c r="BB13" s="17">
        <v>4.3228691212149603E-2</v>
      </c>
      <c r="BC13" s="17">
        <v>7.4594566471909499E-2</v>
      </c>
      <c r="BD13" s="17">
        <v>0</v>
      </c>
      <c r="BE13" s="17">
        <v>0.15178627123639901</v>
      </c>
      <c r="BF13" s="17">
        <v>0</v>
      </c>
      <c r="BG13" s="17">
        <v>0</v>
      </c>
      <c r="BH13" s="17">
        <v>0</v>
      </c>
      <c r="BI13" s="17">
        <v>0</v>
      </c>
      <c r="BJ13" s="17">
        <v>0</v>
      </c>
      <c r="BK13" s="17">
        <v>0</v>
      </c>
      <c r="BL13" s="17"/>
      <c r="BM13" s="17">
        <v>3.1384463610084498E-2</v>
      </c>
      <c r="BN13" s="17">
        <v>3.0624473382059401E-2</v>
      </c>
      <c r="BO13" s="17">
        <v>3.56999212046233E-2</v>
      </c>
      <c r="BP13" s="17">
        <v>3.69261190886696E-2</v>
      </c>
      <c r="BQ13" s="17">
        <v>6.9004100840185406E-2</v>
      </c>
      <c r="BR13" s="17">
        <v>0</v>
      </c>
      <c r="BS13" s="17"/>
      <c r="BT13" s="17">
        <v>3.7961804818294698E-2</v>
      </c>
      <c r="BU13" s="17">
        <v>3.2577549217241597E-2</v>
      </c>
      <c r="BV13" s="17"/>
      <c r="BW13" s="17">
        <v>2.2428681686985599E-2</v>
      </c>
      <c r="BX13" s="17">
        <v>4.5417435615411901E-2</v>
      </c>
      <c r="BY13" s="17"/>
      <c r="BZ13" s="17">
        <v>2.41475351517721E-2</v>
      </c>
      <c r="CA13" s="17" t="s">
        <v>131</v>
      </c>
      <c r="CB13" s="17">
        <v>5.2578637451397001E-2</v>
      </c>
      <c r="CC13" s="17"/>
      <c r="CD13" s="17">
        <v>3.1702684859877497E-2</v>
      </c>
      <c r="CE13" s="17">
        <v>3.9362234051158601E-2</v>
      </c>
      <c r="CF13" s="17">
        <v>5.6181011192771101E-2</v>
      </c>
      <c r="CG13" s="17"/>
      <c r="CH13" s="17">
        <v>4.0136173624524998E-2</v>
      </c>
      <c r="CI13" s="17">
        <v>0</v>
      </c>
      <c r="CJ13" s="17">
        <v>0</v>
      </c>
      <c r="CK13" s="17"/>
      <c r="CL13" s="17">
        <v>3.7619417108514699E-2</v>
      </c>
      <c r="CM13" s="17">
        <v>2.6538642556253399E-2</v>
      </c>
      <c r="CN13" s="17"/>
      <c r="CO13" s="17">
        <v>0</v>
      </c>
      <c r="CP13" s="17">
        <v>2.9746223965870101E-2</v>
      </c>
      <c r="CQ13" s="17">
        <v>0</v>
      </c>
      <c r="CR13" s="17">
        <v>0.105720596443774</v>
      </c>
    </row>
    <row r="14" spans="2:96" x14ac:dyDescent="0.25">
      <c r="B14" s="18" t="s">
        <v>175</v>
      </c>
      <c r="C14" s="17">
        <v>4.03553609229874E-3</v>
      </c>
      <c r="D14" s="17">
        <v>0</v>
      </c>
      <c r="E14" s="17">
        <v>9.2891413920658805E-3</v>
      </c>
      <c r="F14" s="17"/>
      <c r="G14" s="17">
        <v>0</v>
      </c>
      <c r="H14" s="17">
        <v>0</v>
      </c>
      <c r="I14" s="17">
        <v>0</v>
      </c>
      <c r="J14" s="17">
        <v>0</v>
      </c>
      <c r="K14" s="17">
        <v>3.7636238707495398E-2</v>
      </c>
      <c r="L14" s="17">
        <v>0</v>
      </c>
      <c r="M14" s="17"/>
      <c r="N14" s="17">
        <v>0</v>
      </c>
      <c r="O14" s="17">
        <v>1.68027545233469E-2</v>
      </c>
      <c r="P14" s="17">
        <v>0</v>
      </c>
      <c r="Q14" s="17">
        <v>0</v>
      </c>
      <c r="R14" s="17"/>
      <c r="S14" s="17">
        <v>0</v>
      </c>
      <c r="T14" s="17">
        <v>0</v>
      </c>
      <c r="U14" s="17">
        <v>7.9526740113942396E-2</v>
      </c>
      <c r="V14" s="17">
        <v>0</v>
      </c>
      <c r="W14" s="17">
        <v>0</v>
      </c>
      <c r="X14" s="17">
        <v>0</v>
      </c>
      <c r="Y14" s="17">
        <v>0</v>
      </c>
      <c r="Z14" s="17">
        <v>0</v>
      </c>
      <c r="AA14" s="17">
        <v>0</v>
      </c>
      <c r="AB14" s="17">
        <v>0</v>
      </c>
      <c r="AC14" s="17">
        <v>0</v>
      </c>
      <c r="AD14" s="17">
        <v>0</v>
      </c>
      <c r="AE14" s="17"/>
      <c r="AF14" s="17">
        <v>0</v>
      </c>
      <c r="AG14" s="17">
        <v>1.38013635883373E-2</v>
      </c>
      <c r="AH14" s="17">
        <v>0</v>
      </c>
      <c r="AI14" s="17">
        <v>0</v>
      </c>
      <c r="AJ14" s="17">
        <v>0</v>
      </c>
      <c r="AK14" s="17"/>
      <c r="AL14" s="17">
        <v>0</v>
      </c>
      <c r="AM14" s="17">
        <v>1.0673680361870301E-2</v>
      </c>
      <c r="AN14" s="17">
        <v>0</v>
      </c>
      <c r="AO14" s="17"/>
      <c r="AP14" s="17">
        <v>1.8709343495099999E-2</v>
      </c>
      <c r="AQ14" s="17">
        <v>0</v>
      </c>
      <c r="AR14" s="17">
        <v>0</v>
      </c>
      <c r="AS14" s="17">
        <v>0</v>
      </c>
      <c r="AT14" s="17">
        <v>0</v>
      </c>
      <c r="AU14" s="17"/>
      <c r="AV14" s="17">
        <v>0</v>
      </c>
      <c r="AW14" s="17">
        <v>0</v>
      </c>
      <c r="AX14" s="17">
        <v>0</v>
      </c>
      <c r="AY14" s="17">
        <v>0</v>
      </c>
      <c r="AZ14" s="17">
        <v>0</v>
      </c>
      <c r="BA14" s="17">
        <v>0</v>
      </c>
      <c r="BB14" s="17">
        <v>0</v>
      </c>
      <c r="BC14" s="17">
        <v>5.5617894301543701E-2</v>
      </c>
      <c r="BD14" s="17">
        <v>0</v>
      </c>
      <c r="BE14" s="17">
        <v>0</v>
      </c>
      <c r="BF14" s="17">
        <v>0</v>
      </c>
      <c r="BG14" s="17">
        <v>0</v>
      </c>
      <c r="BH14" s="17">
        <v>0</v>
      </c>
      <c r="BI14" s="17">
        <v>0</v>
      </c>
      <c r="BJ14" s="17">
        <v>0</v>
      </c>
      <c r="BK14" s="17">
        <v>0</v>
      </c>
      <c r="BL14" s="17"/>
      <c r="BM14" s="17">
        <v>1.21367703810403E-2</v>
      </c>
      <c r="BN14" s="17">
        <v>0</v>
      </c>
      <c r="BO14" s="17">
        <v>0</v>
      </c>
      <c r="BP14" s="17">
        <v>0</v>
      </c>
      <c r="BQ14" s="17">
        <v>0</v>
      </c>
      <c r="BR14" s="17">
        <v>0</v>
      </c>
      <c r="BS14" s="17"/>
      <c r="BT14" s="17">
        <v>7.5688618105802397E-3</v>
      </c>
      <c r="BU14" s="17">
        <v>0</v>
      </c>
      <c r="BV14" s="17"/>
      <c r="BW14" s="17">
        <v>8.5537459788214993E-3</v>
      </c>
      <c r="BX14" s="17">
        <v>0</v>
      </c>
      <c r="BY14" s="17"/>
      <c r="BZ14" s="17">
        <v>0</v>
      </c>
      <c r="CA14" s="17" t="s">
        <v>131</v>
      </c>
      <c r="CB14" s="17">
        <v>1.0508787112857999E-2</v>
      </c>
      <c r="CC14" s="17"/>
      <c r="CD14" s="17">
        <v>0</v>
      </c>
      <c r="CE14" s="17">
        <v>1.6282859244105399E-2</v>
      </c>
      <c r="CF14" s="17">
        <v>0</v>
      </c>
      <c r="CG14" s="17"/>
      <c r="CH14" s="17">
        <v>0</v>
      </c>
      <c r="CI14" s="17">
        <v>0</v>
      </c>
      <c r="CJ14" s="17">
        <v>0</v>
      </c>
      <c r="CK14" s="17"/>
      <c r="CL14" s="17">
        <v>0</v>
      </c>
      <c r="CM14" s="17">
        <v>7.1382622661586301E-3</v>
      </c>
      <c r="CN14" s="17"/>
      <c r="CO14" s="17">
        <v>0</v>
      </c>
      <c r="CP14" s="17">
        <v>0</v>
      </c>
      <c r="CQ14" s="17">
        <v>1.32038622975839E-2</v>
      </c>
      <c r="CR14" s="17">
        <v>0</v>
      </c>
    </row>
    <row r="15" spans="2:96" x14ac:dyDescent="0.25">
      <c r="B15" s="18" t="s">
        <v>381</v>
      </c>
      <c r="C15" s="20">
        <v>0.75914684001154498</v>
      </c>
      <c r="D15" s="20">
        <v>0.76738992482731005</v>
      </c>
      <c r="E15" s="20">
        <v>0.74841569721315004</v>
      </c>
      <c r="F15" s="20"/>
      <c r="G15" s="20">
        <v>0.639426238322919</v>
      </c>
      <c r="H15" s="20">
        <v>0.82703919071131704</v>
      </c>
      <c r="I15" s="20">
        <v>0.76326711976454498</v>
      </c>
      <c r="J15" s="20">
        <v>0.74135483803275004</v>
      </c>
      <c r="K15" s="20">
        <v>0.76031368241342401</v>
      </c>
      <c r="L15" s="20">
        <v>0.88592766072962803</v>
      </c>
      <c r="M15" s="20"/>
      <c r="N15" s="20">
        <v>0.898687968587631</v>
      </c>
      <c r="O15" s="20">
        <v>0.77308501496741999</v>
      </c>
      <c r="P15" s="20">
        <v>0.67070647244473502</v>
      </c>
      <c r="Q15" s="20">
        <v>0.67559570999323404</v>
      </c>
      <c r="R15" s="20"/>
      <c r="S15" s="20">
        <v>0.76168395132697997</v>
      </c>
      <c r="T15" s="20">
        <v>0.70762846298302495</v>
      </c>
      <c r="U15" s="20">
        <v>0.74107216037065504</v>
      </c>
      <c r="V15" s="20">
        <v>0.82452316474710097</v>
      </c>
      <c r="W15" s="20">
        <v>0.68705591969146895</v>
      </c>
      <c r="X15" s="20">
        <v>0.798302335995001</v>
      </c>
      <c r="Y15" s="20">
        <v>0.72107277629045896</v>
      </c>
      <c r="Z15" s="20">
        <v>0.71329656131042096</v>
      </c>
      <c r="AA15" s="20">
        <v>0.93650259524909096</v>
      </c>
      <c r="AB15" s="20">
        <v>0.60399879075849905</v>
      </c>
      <c r="AC15" s="20">
        <v>0.59603107637916497</v>
      </c>
      <c r="AD15" s="20">
        <v>0.84866227921537596</v>
      </c>
      <c r="AE15" s="20"/>
      <c r="AF15" s="20">
        <v>0.80592981680225195</v>
      </c>
      <c r="AG15" s="20">
        <v>0.752321629441561</v>
      </c>
      <c r="AH15" s="20">
        <v>0.82506856810933804</v>
      </c>
      <c r="AI15" s="20">
        <v>1</v>
      </c>
      <c r="AJ15" s="20">
        <v>0.77746072297529101</v>
      </c>
      <c r="AK15" s="20"/>
      <c r="AL15" s="20">
        <v>0.89483829238706103</v>
      </c>
      <c r="AM15" s="20">
        <v>0.74006418647244598</v>
      </c>
      <c r="AN15" s="20">
        <v>0.755772737927078</v>
      </c>
      <c r="AO15" s="20"/>
      <c r="AP15" s="20">
        <v>0.71612110343791802</v>
      </c>
      <c r="AQ15" s="20">
        <v>0.68192087586457595</v>
      </c>
      <c r="AR15" s="20">
        <v>0.776787650400383</v>
      </c>
      <c r="AS15" s="20">
        <v>0.96737028583103002</v>
      </c>
      <c r="AT15" s="20">
        <v>0.47209537979092298</v>
      </c>
      <c r="AU15" s="20"/>
      <c r="AV15" s="20">
        <v>1</v>
      </c>
      <c r="AW15" s="20">
        <v>0.61919658066307304</v>
      </c>
      <c r="AX15" s="20">
        <v>0.93567419313558997</v>
      </c>
      <c r="AY15" s="20">
        <v>0.688386575034451</v>
      </c>
      <c r="AZ15" s="20">
        <v>0.66467127012274896</v>
      </c>
      <c r="BA15" s="20">
        <v>0.72604330023577002</v>
      </c>
      <c r="BB15" s="20">
        <v>0.81273142288307498</v>
      </c>
      <c r="BC15" s="20">
        <v>0.78964799807919395</v>
      </c>
      <c r="BD15" s="20">
        <v>0.76755688290525304</v>
      </c>
      <c r="BE15" s="20">
        <v>0.84821372876360102</v>
      </c>
      <c r="BF15" s="20">
        <v>0.625724384754347</v>
      </c>
      <c r="BG15" s="20">
        <v>0.83560500933733195</v>
      </c>
      <c r="BH15" s="20">
        <v>1</v>
      </c>
      <c r="BI15" s="20">
        <v>1</v>
      </c>
      <c r="BJ15" s="20">
        <v>1</v>
      </c>
      <c r="BK15" s="20">
        <v>0.69993857957426597</v>
      </c>
      <c r="BL15" s="20"/>
      <c r="BM15" s="20">
        <v>0.69231414969812899</v>
      </c>
      <c r="BN15" s="20">
        <v>0.88318099182235499</v>
      </c>
      <c r="BO15" s="20">
        <v>0.68011830904746895</v>
      </c>
      <c r="BP15" s="20">
        <v>0.81665022667374199</v>
      </c>
      <c r="BQ15" s="20">
        <v>0.69799427953358095</v>
      </c>
      <c r="BR15" s="20">
        <v>0</v>
      </c>
      <c r="BS15" s="20"/>
      <c r="BT15" s="20">
        <v>0.78033267427320396</v>
      </c>
      <c r="BU15" s="20">
        <v>0.72810610231962902</v>
      </c>
      <c r="BV15" s="20"/>
      <c r="BW15" s="20">
        <v>0.78470772828687596</v>
      </c>
      <c r="BX15" s="20">
        <v>0.79611402329314596</v>
      </c>
      <c r="BY15" s="20"/>
      <c r="BZ15" s="20">
        <v>0.75638068567273298</v>
      </c>
      <c r="CA15" s="20" t="s">
        <v>131</v>
      </c>
      <c r="CB15" s="20">
        <v>0.76358392370679695</v>
      </c>
      <c r="CC15" s="20"/>
      <c r="CD15" s="20">
        <v>0.79698982278949304</v>
      </c>
      <c r="CE15" s="20">
        <v>0.66065801974301297</v>
      </c>
      <c r="CF15" s="20">
        <v>0.78443713473661902</v>
      </c>
      <c r="CG15" s="20"/>
      <c r="CH15" s="20">
        <v>0.73774853009532904</v>
      </c>
      <c r="CI15" s="20">
        <v>0.80457460986390394</v>
      </c>
      <c r="CJ15" s="20">
        <v>0.74823844915706506</v>
      </c>
      <c r="CK15" s="20"/>
      <c r="CL15" s="20">
        <v>0.74000652829631497</v>
      </c>
      <c r="CM15" s="20">
        <v>0.780541627454447</v>
      </c>
      <c r="CN15" s="20"/>
      <c r="CO15" s="20">
        <v>0.88098338091477002</v>
      </c>
      <c r="CP15" s="20">
        <v>0.84982351535697898</v>
      </c>
      <c r="CQ15" s="20">
        <v>0.82383737299567406</v>
      </c>
      <c r="CR15" s="20">
        <v>0.488784610189751</v>
      </c>
    </row>
    <row r="16" spans="2:96" x14ac:dyDescent="0.25">
      <c r="B16" s="18" t="s">
        <v>382</v>
      </c>
      <c r="C16" s="20">
        <v>7.2096548582792006E-2</v>
      </c>
      <c r="D16" s="20">
        <v>8.1514830816600603E-2</v>
      </c>
      <c r="E16" s="20">
        <v>5.9835491730230103E-2</v>
      </c>
      <c r="F16" s="20"/>
      <c r="G16" s="20">
        <v>6.0052231473009803E-2</v>
      </c>
      <c r="H16" s="20">
        <v>6.1164310215685198E-2</v>
      </c>
      <c r="I16" s="20">
        <v>0.114162766665679</v>
      </c>
      <c r="J16" s="20">
        <v>9.0471519030902905E-2</v>
      </c>
      <c r="K16" s="20">
        <v>8.4012524299645397E-2</v>
      </c>
      <c r="L16" s="20">
        <v>0</v>
      </c>
      <c r="M16" s="20"/>
      <c r="N16" s="20">
        <v>5.1413597426079198E-2</v>
      </c>
      <c r="O16" s="20">
        <v>4.6836714177665301E-2</v>
      </c>
      <c r="P16" s="20">
        <v>8.6360467161180704E-2</v>
      </c>
      <c r="Q16" s="20">
        <v>0.103058254184499</v>
      </c>
      <c r="R16" s="20"/>
      <c r="S16" s="20">
        <v>4.8000330627578303E-2</v>
      </c>
      <c r="T16" s="20">
        <v>6.6766280236203193E-2</v>
      </c>
      <c r="U16" s="20">
        <v>0</v>
      </c>
      <c r="V16" s="20">
        <v>0.116881547521199</v>
      </c>
      <c r="W16" s="20">
        <v>0.21392200845711101</v>
      </c>
      <c r="X16" s="20">
        <v>0.13101426759524301</v>
      </c>
      <c r="Y16" s="20">
        <v>0</v>
      </c>
      <c r="Z16" s="20">
        <v>0</v>
      </c>
      <c r="AA16" s="20">
        <v>6.3497404750908995E-2</v>
      </c>
      <c r="AB16" s="20">
        <v>7.8038045777388196E-2</v>
      </c>
      <c r="AC16" s="20">
        <v>0.105940014497581</v>
      </c>
      <c r="AD16" s="20">
        <v>5.70297281963646E-2</v>
      </c>
      <c r="AE16" s="20"/>
      <c r="AF16" s="20">
        <v>3.1629463879523798E-2</v>
      </c>
      <c r="AG16" s="20">
        <v>6.92445560308112E-2</v>
      </c>
      <c r="AH16" s="20">
        <v>8.1225007538311994E-2</v>
      </c>
      <c r="AI16" s="20">
        <v>0</v>
      </c>
      <c r="AJ16" s="20">
        <v>0.101597878693769</v>
      </c>
      <c r="AK16" s="20"/>
      <c r="AL16" s="20">
        <v>1.9366794483951399E-2</v>
      </c>
      <c r="AM16" s="20">
        <v>6.99096088584331E-2</v>
      </c>
      <c r="AN16" s="20">
        <v>7.5286280030250299E-2</v>
      </c>
      <c r="AO16" s="20"/>
      <c r="AP16" s="20">
        <v>5.5603498511435402E-2</v>
      </c>
      <c r="AQ16" s="20">
        <v>6.3714242236710905E-2</v>
      </c>
      <c r="AR16" s="20">
        <v>0.114823318837938</v>
      </c>
      <c r="AS16" s="20">
        <v>3.2629714168970203E-2</v>
      </c>
      <c r="AT16" s="20">
        <v>0</v>
      </c>
      <c r="AU16" s="20"/>
      <c r="AV16" s="20">
        <v>0</v>
      </c>
      <c r="AW16" s="20">
        <v>0.29763043472023099</v>
      </c>
      <c r="AX16" s="20">
        <v>6.4325806864409904E-2</v>
      </c>
      <c r="AY16" s="20">
        <v>0</v>
      </c>
      <c r="AZ16" s="20">
        <v>0</v>
      </c>
      <c r="BA16" s="20">
        <v>6.1314252036983E-2</v>
      </c>
      <c r="BB16" s="20">
        <v>8.4968738167323601E-2</v>
      </c>
      <c r="BC16" s="20">
        <v>7.4594566471909499E-2</v>
      </c>
      <c r="BD16" s="20">
        <v>8.9558611774893604E-2</v>
      </c>
      <c r="BE16" s="20">
        <v>0.15178627123639901</v>
      </c>
      <c r="BF16" s="20">
        <v>0</v>
      </c>
      <c r="BG16" s="20">
        <v>8.5973728119728796E-2</v>
      </c>
      <c r="BH16" s="20">
        <v>0</v>
      </c>
      <c r="BI16" s="20">
        <v>0</v>
      </c>
      <c r="BJ16" s="20">
        <v>0</v>
      </c>
      <c r="BK16" s="20">
        <v>0.19390837607956701</v>
      </c>
      <c r="BL16" s="20"/>
      <c r="BM16" s="20">
        <v>8.5671410220803906E-2</v>
      </c>
      <c r="BN16" s="20">
        <v>3.0624473382059401E-2</v>
      </c>
      <c r="BO16" s="20">
        <v>0.10303062311448501</v>
      </c>
      <c r="BP16" s="20">
        <v>3.69261190886696E-2</v>
      </c>
      <c r="BQ16" s="20">
        <v>0.12833460767330299</v>
      </c>
      <c r="BR16" s="20">
        <v>0.54825520506090397</v>
      </c>
      <c r="BS16" s="20"/>
      <c r="BT16" s="20">
        <v>7.8231908925640595E-2</v>
      </c>
      <c r="BU16" s="20">
        <v>6.6769750811619497E-2</v>
      </c>
      <c r="BV16" s="20"/>
      <c r="BW16" s="20">
        <v>5.3680529848993297E-2</v>
      </c>
      <c r="BX16" s="20">
        <v>7.0886441399944503E-2</v>
      </c>
      <c r="BY16" s="20"/>
      <c r="BZ16" s="20">
        <v>6.1244007604413501E-2</v>
      </c>
      <c r="CA16" s="20" t="s">
        <v>131</v>
      </c>
      <c r="CB16" s="20">
        <v>8.9504699657940098E-2</v>
      </c>
      <c r="CC16" s="20"/>
      <c r="CD16" s="20">
        <v>6.9741652032685203E-2</v>
      </c>
      <c r="CE16" s="20">
        <v>6.6897731071636199E-2</v>
      </c>
      <c r="CF16" s="20">
        <v>0.12178547479490499</v>
      </c>
      <c r="CG16" s="20"/>
      <c r="CH16" s="20">
        <v>6.7499222863270494E-2</v>
      </c>
      <c r="CI16" s="20">
        <v>0</v>
      </c>
      <c r="CJ16" s="20">
        <v>0.123650832882867</v>
      </c>
      <c r="CK16" s="20"/>
      <c r="CL16" s="20">
        <v>5.4208544507280798E-2</v>
      </c>
      <c r="CM16" s="20">
        <v>7.0695456281789804E-2</v>
      </c>
      <c r="CN16" s="20"/>
      <c r="CO16" s="20">
        <v>3.4837345930285001E-2</v>
      </c>
      <c r="CP16" s="20">
        <v>4.5893393727184699E-2</v>
      </c>
      <c r="CQ16" s="20">
        <v>1.41793671059389E-2</v>
      </c>
      <c r="CR16" s="20">
        <v>0.20121164061371399</v>
      </c>
    </row>
    <row r="17" spans="2:96" x14ac:dyDescent="0.25">
      <c r="B17" s="18" t="s">
        <v>275</v>
      </c>
      <c r="C17" s="21">
        <v>0.68705029142875296</v>
      </c>
      <c r="D17" s="21">
        <v>0.68587509401071001</v>
      </c>
      <c r="E17" s="21">
        <v>0.68858020548291998</v>
      </c>
      <c r="F17" s="21"/>
      <c r="G17" s="21">
        <v>0.57937400684990903</v>
      </c>
      <c r="H17" s="21">
        <v>0.76587488049563202</v>
      </c>
      <c r="I17" s="21">
        <v>0.64910435309886605</v>
      </c>
      <c r="J17" s="21">
        <v>0.65088331900184704</v>
      </c>
      <c r="K17" s="21">
        <v>0.676301158113779</v>
      </c>
      <c r="L17" s="21">
        <v>0.88592766072962803</v>
      </c>
      <c r="M17" s="21"/>
      <c r="N17" s="21">
        <v>0.84727437116155202</v>
      </c>
      <c r="O17" s="21">
        <v>0.726248300789754</v>
      </c>
      <c r="P17" s="21">
        <v>0.58434600528355396</v>
      </c>
      <c r="Q17" s="21">
        <v>0.57253745580873505</v>
      </c>
      <c r="R17" s="21"/>
      <c r="S17" s="21">
        <v>0.71368362069940205</v>
      </c>
      <c r="T17" s="21">
        <v>0.64086218274682205</v>
      </c>
      <c r="U17" s="21">
        <v>0.74107216037065504</v>
      </c>
      <c r="V17" s="21">
        <v>0.70764161722590202</v>
      </c>
      <c r="W17" s="21">
        <v>0.473133911234358</v>
      </c>
      <c r="X17" s="21">
        <v>0.66728806839975796</v>
      </c>
      <c r="Y17" s="21">
        <v>0.72107277629045896</v>
      </c>
      <c r="Z17" s="21">
        <v>0.71329656131042096</v>
      </c>
      <c r="AA17" s="21">
        <v>0.87300519049818204</v>
      </c>
      <c r="AB17" s="21">
        <v>0.52596074498111101</v>
      </c>
      <c r="AC17" s="21">
        <v>0.49009106188158402</v>
      </c>
      <c r="AD17" s="21">
        <v>0.79163255101901198</v>
      </c>
      <c r="AE17" s="21"/>
      <c r="AF17" s="21">
        <v>0.77430035292272803</v>
      </c>
      <c r="AG17" s="21">
        <v>0.68307707341074897</v>
      </c>
      <c r="AH17" s="21">
        <v>0.74384356057102696</v>
      </c>
      <c r="AI17" s="21">
        <v>1</v>
      </c>
      <c r="AJ17" s="21">
        <v>0.67586284428152199</v>
      </c>
      <c r="AK17" s="21"/>
      <c r="AL17" s="21">
        <v>0.87547149790310996</v>
      </c>
      <c r="AM17" s="21">
        <v>0.67015457761401298</v>
      </c>
      <c r="AN17" s="21">
        <v>0.68048645789682705</v>
      </c>
      <c r="AO17" s="21"/>
      <c r="AP17" s="21">
        <v>0.66051760492648304</v>
      </c>
      <c r="AQ17" s="21">
        <v>0.61820663362786499</v>
      </c>
      <c r="AR17" s="21">
        <v>0.66196433156244505</v>
      </c>
      <c r="AS17" s="21">
        <v>0.93474057166206004</v>
      </c>
      <c r="AT17" s="21">
        <v>0.47209537979092298</v>
      </c>
      <c r="AU17" s="21"/>
      <c r="AV17" s="21">
        <v>1</v>
      </c>
      <c r="AW17" s="21">
        <v>0.321566145942842</v>
      </c>
      <c r="AX17" s="21">
        <v>0.87134838627118005</v>
      </c>
      <c r="AY17" s="21">
        <v>0.688386575034451</v>
      </c>
      <c r="AZ17" s="21">
        <v>0.66467127012274896</v>
      </c>
      <c r="BA17" s="21">
        <v>0.66472904819878698</v>
      </c>
      <c r="BB17" s="21">
        <v>0.72776268471575101</v>
      </c>
      <c r="BC17" s="21">
        <v>0.71505343160728496</v>
      </c>
      <c r="BD17" s="21">
        <v>0.67799827113035904</v>
      </c>
      <c r="BE17" s="21">
        <v>0.69642745752720203</v>
      </c>
      <c r="BF17" s="21">
        <v>0.625724384754347</v>
      </c>
      <c r="BG17" s="21">
        <v>0.74963128121760303</v>
      </c>
      <c r="BH17" s="21">
        <v>1</v>
      </c>
      <c r="BI17" s="21">
        <v>1</v>
      </c>
      <c r="BJ17" s="21">
        <v>1</v>
      </c>
      <c r="BK17" s="21">
        <v>0.50603020349469996</v>
      </c>
      <c r="BL17" s="21"/>
      <c r="BM17" s="21">
        <v>0.60664273947732505</v>
      </c>
      <c r="BN17" s="21">
        <v>0.85255651844029501</v>
      </c>
      <c r="BO17" s="21">
        <v>0.57708768593298398</v>
      </c>
      <c r="BP17" s="21">
        <v>0.77972410758507205</v>
      </c>
      <c r="BQ17" s="21">
        <v>0.56965967186027799</v>
      </c>
      <c r="BR17" s="21">
        <v>-0.54825520506090397</v>
      </c>
      <c r="BS17" s="21"/>
      <c r="BT17" s="21">
        <v>0.70210076534756305</v>
      </c>
      <c r="BU17" s="21">
        <v>0.66133635150800996</v>
      </c>
      <c r="BV17" s="21"/>
      <c r="BW17" s="21">
        <v>0.731027198437883</v>
      </c>
      <c r="BX17" s="21">
        <v>0.72522758189320102</v>
      </c>
      <c r="BY17" s="21"/>
      <c r="BZ17" s="21">
        <v>0.69513667806832002</v>
      </c>
      <c r="CA17" s="21" t="s">
        <v>131</v>
      </c>
      <c r="CB17" s="21">
        <v>0.67407922404885701</v>
      </c>
      <c r="CC17" s="21"/>
      <c r="CD17" s="21">
        <v>0.72724817075680803</v>
      </c>
      <c r="CE17" s="21">
        <v>0.59376028867137698</v>
      </c>
      <c r="CF17" s="21">
        <v>0.66265165994171404</v>
      </c>
      <c r="CG17" s="21"/>
      <c r="CH17" s="21">
        <v>0.670249307232058</v>
      </c>
      <c r="CI17" s="21">
        <v>0.80457460986390394</v>
      </c>
      <c r="CJ17" s="21">
        <v>0.62458761627419801</v>
      </c>
      <c r="CK17" s="21"/>
      <c r="CL17" s="21">
        <v>0.685797983789034</v>
      </c>
      <c r="CM17" s="21">
        <v>0.70984617117265703</v>
      </c>
      <c r="CN17" s="21"/>
      <c r="CO17" s="21">
        <v>0.84614603498448504</v>
      </c>
      <c r="CP17" s="21">
        <v>0.80393012162979405</v>
      </c>
      <c r="CQ17" s="21">
        <v>0.80965800588973502</v>
      </c>
      <c r="CR17" s="21">
        <v>0.28757296957603701</v>
      </c>
    </row>
    <row r="18" spans="2:96" x14ac:dyDescent="0.25">
      <c r="B18" s="16" t="s">
        <v>654</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CR22"/>
  <sheetViews>
    <sheetView showGridLines="0" workbookViewId="0">
      <pane xSplit="2" topLeftCell="C1" activePane="topRight" state="frozen"/>
      <selection pane="topRight" activeCell="B18" sqref="B18"/>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191</v>
      </c>
      <c r="D7" s="10">
        <v>105</v>
      </c>
      <c r="E7" s="10">
        <v>86</v>
      </c>
      <c r="F7" s="10"/>
      <c r="G7" s="10">
        <v>34</v>
      </c>
      <c r="H7" s="10">
        <v>25</v>
      </c>
      <c r="I7" s="10">
        <v>43</v>
      </c>
      <c r="J7" s="10">
        <v>37</v>
      </c>
      <c r="K7" s="10">
        <v>24</v>
      </c>
      <c r="L7" s="10">
        <v>28</v>
      </c>
      <c r="M7" s="10"/>
      <c r="N7" s="10">
        <v>55</v>
      </c>
      <c r="O7" s="10">
        <v>47</v>
      </c>
      <c r="P7" s="10">
        <v>38</v>
      </c>
      <c r="Q7" s="10">
        <v>51</v>
      </c>
      <c r="R7" s="10"/>
      <c r="S7" s="10">
        <v>39</v>
      </c>
      <c r="T7" s="10">
        <v>26</v>
      </c>
      <c r="U7" s="10">
        <v>11</v>
      </c>
      <c r="V7" s="10">
        <v>16</v>
      </c>
      <c r="W7" s="10">
        <v>10</v>
      </c>
      <c r="X7" s="10">
        <v>16</v>
      </c>
      <c r="Y7" s="10">
        <v>12</v>
      </c>
      <c r="Z7" s="10">
        <v>4</v>
      </c>
      <c r="AA7" s="10">
        <v>16</v>
      </c>
      <c r="AB7" s="10">
        <v>13</v>
      </c>
      <c r="AC7" s="10">
        <v>9</v>
      </c>
      <c r="AD7" s="10">
        <v>19</v>
      </c>
      <c r="AE7" s="10"/>
      <c r="AF7" s="10">
        <v>61</v>
      </c>
      <c r="AG7" s="10">
        <v>55</v>
      </c>
      <c r="AH7" s="10">
        <v>12</v>
      </c>
      <c r="AI7" s="10">
        <v>2</v>
      </c>
      <c r="AJ7" s="10">
        <v>31</v>
      </c>
      <c r="AK7" s="10"/>
      <c r="AL7" s="10">
        <v>46</v>
      </c>
      <c r="AM7" s="10">
        <v>70</v>
      </c>
      <c r="AN7" s="10">
        <v>13</v>
      </c>
      <c r="AO7" s="10"/>
      <c r="AP7" s="10">
        <v>42</v>
      </c>
      <c r="AQ7" s="10">
        <v>45</v>
      </c>
      <c r="AR7" s="10">
        <v>58</v>
      </c>
      <c r="AS7" s="10">
        <v>26</v>
      </c>
      <c r="AT7" s="10">
        <v>2</v>
      </c>
      <c r="AU7" s="10"/>
      <c r="AV7" s="10">
        <v>1</v>
      </c>
      <c r="AW7" s="10">
        <v>13</v>
      </c>
      <c r="AX7" s="10">
        <v>15</v>
      </c>
      <c r="AY7" s="10">
        <v>18</v>
      </c>
      <c r="AZ7" s="10">
        <v>19</v>
      </c>
      <c r="BA7" s="10">
        <v>15</v>
      </c>
      <c r="BB7" s="10">
        <v>21</v>
      </c>
      <c r="BC7" s="10">
        <v>15</v>
      </c>
      <c r="BD7" s="10">
        <v>15</v>
      </c>
      <c r="BE7" s="10">
        <v>7</v>
      </c>
      <c r="BF7" s="10">
        <v>9</v>
      </c>
      <c r="BG7" s="10">
        <v>10</v>
      </c>
      <c r="BH7" s="10">
        <v>7</v>
      </c>
      <c r="BI7" s="10">
        <v>1</v>
      </c>
      <c r="BJ7" s="10">
        <v>8</v>
      </c>
      <c r="BK7" s="10">
        <v>9</v>
      </c>
      <c r="BL7" s="10"/>
      <c r="BM7" s="10">
        <v>59</v>
      </c>
      <c r="BN7" s="10">
        <v>58</v>
      </c>
      <c r="BO7" s="10">
        <v>28</v>
      </c>
      <c r="BP7" s="10">
        <v>29</v>
      </c>
      <c r="BQ7" s="10">
        <v>15</v>
      </c>
      <c r="BR7" s="10">
        <v>2</v>
      </c>
      <c r="BS7" s="10"/>
      <c r="BT7" s="10">
        <v>102</v>
      </c>
      <c r="BU7" s="10">
        <v>87</v>
      </c>
      <c r="BV7" s="10"/>
      <c r="BW7" s="10">
        <v>87</v>
      </c>
      <c r="BX7" s="10">
        <v>88</v>
      </c>
      <c r="BY7" s="10"/>
      <c r="BZ7" s="10">
        <v>120</v>
      </c>
      <c r="CA7" s="10" t="s">
        <v>130</v>
      </c>
      <c r="CB7" s="10">
        <v>71</v>
      </c>
      <c r="CC7" s="10"/>
      <c r="CD7" s="10">
        <v>124</v>
      </c>
      <c r="CE7" s="10">
        <v>45</v>
      </c>
      <c r="CF7" s="10">
        <v>18</v>
      </c>
      <c r="CG7" s="10"/>
      <c r="CH7" s="10">
        <v>74</v>
      </c>
      <c r="CI7" s="10">
        <v>25</v>
      </c>
      <c r="CJ7" s="10">
        <v>20</v>
      </c>
      <c r="CK7" s="10"/>
      <c r="CL7" s="10">
        <v>77</v>
      </c>
      <c r="CM7" s="10">
        <v>109</v>
      </c>
      <c r="CN7" s="10"/>
      <c r="CO7" s="10">
        <v>23</v>
      </c>
      <c r="CP7" s="10">
        <v>63</v>
      </c>
      <c r="CQ7" s="10">
        <v>58</v>
      </c>
      <c r="CR7" s="10">
        <v>47</v>
      </c>
    </row>
    <row r="8" spans="2:96" ht="30" customHeight="1" x14ac:dyDescent="0.25">
      <c r="B8" s="11" t="s">
        <v>20</v>
      </c>
      <c r="C8" s="11">
        <v>201</v>
      </c>
      <c r="D8" s="11">
        <v>114</v>
      </c>
      <c r="E8" s="11">
        <v>87</v>
      </c>
      <c r="F8" s="11"/>
      <c r="G8" s="11">
        <v>42</v>
      </c>
      <c r="H8" s="11">
        <v>35</v>
      </c>
      <c r="I8" s="11">
        <v>42</v>
      </c>
      <c r="J8" s="11">
        <v>35</v>
      </c>
      <c r="K8" s="11">
        <v>22</v>
      </c>
      <c r="L8" s="11">
        <v>25</v>
      </c>
      <c r="M8" s="11"/>
      <c r="N8" s="11">
        <v>55</v>
      </c>
      <c r="O8" s="11">
        <v>48</v>
      </c>
      <c r="P8" s="11">
        <v>40</v>
      </c>
      <c r="Q8" s="11">
        <v>58</v>
      </c>
      <c r="R8" s="11"/>
      <c r="S8" s="11">
        <v>41</v>
      </c>
      <c r="T8" s="11">
        <v>27</v>
      </c>
      <c r="U8" s="11">
        <v>10</v>
      </c>
      <c r="V8" s="11">
        <v>16</v>
      </c>
      <c r="W8" s="11">
        <v>10</v>
      </c>
      <c r="X8" s="11">
        <v>16</v>
      </c>
      <c r="Y8" s="11">
        <v>13</v>
      </c>
      <c r="Z8" s="11">
        <v>4</v>
      </c>
      <c r="AA8" s="11">
        <v>15</v>
      </c>
      <c r="AB8" s="11">
        <v>13</v>
      </c>
      <c r="AC8" s="11">
        <v>10</v>
      </c>
      <c r="AD8" s="11">
        <v>24</v>
      </c>
      <c r="AE8" s="11"/>
      <c r="AF8" s="11">
        <v>60</v>
      </c>
      <c r="AG8" s="11">
        <v>59</v>
      </c>
      <c r="AH8" s="11">
        <v>12</v>
      </c>
      <c r="AI8" s="11">
        <v>2</v>
      </c>
      <c r="AJ8" s="11">
        <v>34</v>
      </c>
      <c r="AK8" s="11"/>
      <c r="AL8" s="11">
        <v>47</v>
      </c>
      <c r="AM8" s="11">
        <v>76</v>
      </c>
      <c r="AN8" s="11">
        <v>13</v>
      </c>
      <c r="AO8" s="11"/>
      <c r="AP8" s="11">
        <v>43</v>
      </c>
      <c r="AQ8" s="11">
        <v>48</v>
      </c>
      <c r="AR8" s="11">
        <v>63</v>
      </c>
      <c r="AS8" s="11">
        <v>28</v>
      </c>
      <c r="AT8" s="11">
        <v>2</v>
      </c>
      <c r="AU8" s="11"/>
      <c r="AV8" s="11">
        <v>1</v>
      </c>
      <c r="AW8" s="11">
        <v>14</v>
      </c>
      <c r="AX8" s="11">
        <v>17</v>
      </c>
      <c r="AY8" s="11">
        <v>18</v>
      </c>
      <c r="AZ8" s="11">
        <v>22</v>
      </c>
      <c r="BA8" s="11">
        <v>15</v>
      </c>
      <c r="BB8" s="11">
        <v>24</v>
      </c>
      <c r="BC8" s="11">
        <v>15</v>
      </c>
      <c r="BD8" s="11">
        <v>15</v>
      </c>
      <c r="BE8" s="11">
        <v>7</v>
      </c>
      <c r="BF8" s="11">
        <v>9</v>
      </c>
      <c r="BG8" s="11">
        <v>10</v>
      </c>
      <c r="BH8" s="11">
        <v>7</v>
      </c>
      <c r="BI8" s="11">
        <v>1</v>
      </c>
      <c r="BJ8" s="11">
        <v>8</v>
      </c>
      <c r="BK8" s="11">
        <v>10</v>
      </c>
      <c r="BL8" s="11"/>
      <c r="BM8" s="11">
        <v>67</v>
      </c>
      <c r="BN8" s="11">
        <v>59</v>
      </c>
      <c r="BO8" s="11">
        <v>29</v>
      </c>
      <c r="BP8" s="11">
        <v>29</v>
      </c>
      <c r="BQ8" s="11">
        <v>15</v>
      </c>
      <c r="BR8" s="11">
        <v>2</v>
      </c>
      <c r="BS8" s="11"/>
      <c r="BT8" s="11">
        <v>107</v>
      </c>
      <c r="BU8" s="11">
        <v>91</v>
      </c>
      <c r="BV8" s="11"/>
      <c r="BW8" s="11">
        <v>95</v>
      </c>
      <c r="BX8" s="11">
        <v>88</v>
      </c>
      <c r="BY8" s="11"/>
      <c r="BZ8" s="11">
        <v>124</v>
      </c>
      <c r="CA8" s="11" t="s">
        <v>130</v>
      </c>
      <c r="CB8" s="11">
        <v>77</v>
      </c>
      <c r="CC8" s="11"/>
      <c r="CD8" s="11">
        <v>128</v>
      </c>
      <c r="CE8" s="11">
        <v>50</v>
      </c>
      <c r="CF8" s="11">
        <v>18</v>
      </c>
      <c r="CG8" s="11"/>
      <c r="CH8" s="11">
        <v>74</v>
      </c>
      <c r="CI8" s="11">
        <v>28</v>
      </c>
      <c r="CJ8" s="11">
        <v>21</v>
      </c>
      <c r="CK8" s="11"/>
      <c r="CL8" s="11">
        <v>83</v>
      </c>
      <c r="CM8" s="11">
        <v>113</v>
      </c>
      <c r="CN8" s="11"/>
      <c r="CO8" s="11">
        <v>26</v>
      </c>
      <c r="CP8" s="11">
        <v>65</v>
      </c>
      <c r="CQ8" s="11">
        <v>61</v>
      </c>
      <c r="CR8" s="11">
        <v>48</v>
      </c>
    </row>
    <row r="9" spans="2:96" x14ac:dyDescent="0.25">
      <c r="B9" s="18" t="s">
        <v>376</v>
      </c>
      <c r="C9" s="17">
        <v>0.215161377079398</v>
      </c>
      <c r="D9" s="17">
        <v>0.22793162889885599</v>
      </c>
      <c r="E9" s="17">
        <v>0.19853660626738601</v>
      </c>
      <c r="F9" s="17"/>
      <c r="G9" s="17">
        <v>0.25749315222764502</v>
      </c>
      <c r="H9" s="17">
        <v>0.16939235615392201</v>
      </c>
      <c r="I9" s="17">
        <v>0.23088066524658099</v>
      </c>
      <c r="J9" s="17">
        <v>0.22040158184800099</v>
      </c>
      <c r="K9" s="17">
        <v>0.201213537218845</v>
      </c>
      <c r="L9" s="17">
        <v>0.184740380363833</v>
      </c>
      <c r="M9" s="17"/>
      <c r="N9" s="17">
        <v>0.22628700204489099</v>
      </c>
      <c r="O9" s="17">
        <v>0.25540670575785801</v>
      </c>
      <c r="P9" s="17">
        <v>0.25877141410719501</v>
      </c>
      <c r="Q9" s="17">
        <v>0.140849075405035</v>
      </c>
      <c r="R9" s="17"/>
      <c r="S9" s="17">
        <v>0.21910945303555501</v>
      </c>
      <c r="T9" s="17">
        <v>0.19730986844290799</v>
      </c>
      <c r="U9" s="17">
        <v>0.27357202371344103</v>
      </c>
      <c r="V9" s="17">
        <v>0.13761392526862201</v>
      </c>
      <c r="W9" s="17">
        <v>0.23475088466593499</v>
      </c>
      <c r="X9" s="17">
        <v>0.25025035548649999</v>
      </c>
      <c r="Y9" s="17">
        <v>0.167188312871735</v>
      </c>
      <c r="Z9" s="17">
        <v>0</v>
      </c>
      <c r="AA9" s="17">
        <v>0.37320797145581802</v>
      </c>
      <c r="AB9" s="17">
        <v>6.3342810701332297E-2</v>
      </c>
      <c r="AC9" s="17">
        <v>0.299881075260228</v>
      </c>
      <c r="AD9" s="17">
        <v>0.2320055677807</v>
      </c>
      <c r="AE9" s="17"/>
      <c r="AF9" s="17">
        <v>0.318192775994105</v>
      </c>
      <c r="AG9" s="17">
        <v>0.28414351177194702</v>
      </c>
      <c r="AH9" s="17">
        <v>7.9523962261014602E-2</v>
      </c>
      <c r="AI9" s="17">
        <v>0.50933659420940003</v>
      </c>
      <c r="AJ9" s="17">
        <v>8.8069539242469796E-2</v>
      </c>
      <c r="AK9" s="17"/>
      <c r="AL9" s="17">
        <v>0.39660009846021299</v>
      </c>
      <c r="AM9" s="17">
        <v>0.24672926822340499</v>
      </c>
      <c r="AN9" s="17">
        <v>0</v>
      </c>
      <c r="AO9" s="17"/>
      <c r="AP9" s="17">
        <v>0.28678597079639501</v>
      </c>
      <c r="AQ9" s="17">
        <v>0.10809292454316</v>
      </c>
      <c r="AR9" s="17">
        <v>0.22051963519371401</v>
      </c>
      <c r="AS9" s="17">
        <v>0.231241551462151</v>
      </c>
      <c r="AT9" s="17">
        <v>0</v>
      </c>
      <c r="AU9" s="17"/>
      <c r="AV9" s="17">
        <v>0</v>
      </c>
      <c r="AW9" s="17">
        <v>0.25844898741886102</v>
      </c>
      <c r="AX9" s="17">
        <v>0.11161046887402699</v>
      </c>
      <c r="AY9" s="17">
        <v>4.6553324990503998E-2</v>
      </c>
      <c r="AZ9" s="17">
        <v>0.13483059755642299</v>
      </c>
      <c r="BA9" s="17">
        <v>8.4974854439680794E-2</v>
      </c>
      <c r="BB9" s="17">
        <v>0.27700599604717102</v>
      </c>
      <c r="BC9" s="17">
        <v>0.4091872785856</v>
      </c>
      <c r="BD9" s="17">
        <v>0.26412952905068798</v>
      </c>
      <c r="BE9" s="17">
        <v>0.42792111906017899</v>
      </c>
      <c r="BF9" s="17">
        <v>0.42388980587601899</v>
      </c>
      <c r="BG9" s="17">
        <v>0.13013094348967399</v>
      </c>
      <c r="BH9" s="17">
        <v>0.321505660387439</v>
      </c>
      <c r="BI9" s="17">
        <v>0</v>
      </c>
      <c r="BJ9" s="17">
        <v>0.246600188131991</v>
      </c>
      <c r="BK9" s="17">
        <v>0.26253222871015203</v>
      </c>
      <c r="BL9" s="17"/>
      <c r="BM9" s="17">
        <v>0.17722733079507</v>
      </c>
      <c r="BN9" s="17">
        <v>0.29419414295545199</v>
      </c>
      <c r="BO9" s="17">
        <v>0.23726862209417501</v>
      </c>
      <c r="BP9" s="17">
        <v>0.21248118980969699</v>
      </c>
      <c r="BQ9" s="17">
        <v>5.7441465653275098E-2</v>
      </c>
      <c r="BR9" s="17">
        <v>0</v>
      </c>
      <c r="BS9" s="17"/>
      <c r="BT9" s="17">
        <v>0.22650175048044499</v>
      </c>
      <c r="BU9" s="17">
        <v>0.19500816680768501</v>
      </c>
      <c r="BV9" s="17"/>
      <c r="BW9" s="17">
        <v>0.25997196664106598</v>
      </c>
      <c r="BX9" s="17">
        <v>0.18988009994715599</v>
      </c>
      <c r="BY9" s="17"/>
      <c r="BZ9" s="17">
        <v>0.195735719446056</v>
      </c>
      <c r="CA9" s="17" t="s">
        <v>131</v>
      </c>
      <c r="CB9" s="17">
        <v>0.246321340767999</v>
      </c>
      <c r="CC9" s="17"/>
      <c r="CD9" s="17">
        <v>0.227819164044295</v>
      </c>
      <c r="CE9" s="17">
        <v>0.13752326437915799</v>
      </c>
      <c r="CF9" s="17">
        <v>0.32219596803630701</v>
      </c>
      <c r="CG9" s="17"/>
      <c r="CH9" s="17">
        <v>0.150092960553803</v>
      </c>
      <c r="CI9" s="17">
        <v>0.30481061060407399</v>
      </c>
      <c r="CJ9" s="17">
        <v>0.222184820553331</v>
      </c>
      <c r="CK9" s="17"/>
      <c r="CL9" s="17">
        <v>0.249835930112284</v>
      </c>
      <c r="CM9" s="17">
        <v>0.190807867045239</v>
      </c>
      <c r="CN9" s="17"/>
      <c r="CO9" s="17">
        <v>0.42356842566522701</v>
      </c>
      <c r="CP9" s="17">
        <v>0.26706773503122699</v>
      </c>
      <c r="CQ9" s="17">
        <v>0.17581854122761501</v>
      </c>
      <c r="CR9" s="17">
        <v>8.2898169852982206E-2</v>
      </c>
    </row>
    <row r="10" spans="2:96" x14ac:dyDescent="0.25">
      <c r="B10" s="18" t="s">
        <v>377</v>
      </c>
      <c r="C10" s="17">
        <v>0.33011148184294498</v>
      </c>
      <c r="D10" s="17">
        <v>0.37673363548718902</v>
      </c>
      <c r="E10" s="17">
        <v>0.26941709381866602</v>
      </c>
      <c r="F10" s="17"/>
      <c r="G10" s="17">
        <v>0.29803970900483601</v>
      </c>
      <c r="H10" s="17">
        <v>0.47376831350713799</v>
      </c>
      <c r="I10" s="17">
        <v>0.25567509102365799</v>
      </c>
      <c r="J10" s="17">
        <v>0.346659270675933</v>
      </c>
      <c r="K10" s="17">
        <v>0.21655193956441299</v>
      </c>
      <c r="L10" s="17">
        <v>0.38614062820776601</v>
      </c>
      <c r="M10" s="17"/>
      <c r="N10" s="17">
        <v>0.34858793049841003</v>
      </c>
      <c r="O10" s="17">
        <v>0.32062185186244102</v>
      </c>
      <c r="P10" s="17">
        <v>0.339085595781001</v>
      </c>
      <c r="Q10" s="17">
        <v>0.31424342096597102</v>
      </c>
      <c r="R10" s="17"/>
      <c r="S10" s="17">
        <v>0.33871613344628498</v>
      </c>
      <c r="T10" s="17">
        <v>0.31774590410543602</v>
      </c>
      <c r="U10" s="17">
        <v>0.38910002699139501</v>
      </c>
      <c r="V10" s="17">
        <v>0.36025677488758101</v>
      </c>
      <c r="W10" s="17">
        <v>0.46663064320050401</v>
      </c>
      <c r="X10" s="17">
        <v>0.54834584900110295</v>
      </c>
      <c r="Y10" s="17">
        <v>0.26013904056209902</v>
      </c>
      <c r="Z10" s="17">
        <v>0.24708428346132699</v>
      </c>
      <c r="AA10" s="17">
        <v>0.107951056274203</v>
      </c>
      <c r="AB10" s="17">
        <v>0.40166625811911399</v>
      </c>
      <c r="AC10" s="17">
        <v>0.19770048666192599</v>
      </c>
      <c r="AD10" s="17">
        <v>0.28775819532678998</v>
      </c>
      <c r="AE10" s="17"/>
      <c r="AF10" s="17">
        <v>0.27878777385785902</v>
      </c>
      <c r="AG10" s="17">
        <v>0.31375889584009298</v>
      </c>
      <c r="AH10" s="17">
        <v>0.46176299897240197</v>
      </c>
      <c r="AI10" s="17">
        <v>0</v>
      </c>
      <c r="AJ10" s="17">
        <v>0.49559387227719698</v>
      </c>
      <c r="AK10" s="17"/>
      <c r="AL10" s="17">
        <v>0.28100055270291602</v>
      </c>
      <c r="AM10" s="17">
        <v>0.33762362252717998</v>
      </c>
      <c r="AN10" s="17">
        <v>0.56644135839731502</v>
      </c>
      <c r="AO10" s="17"/>
      <c r="AP10" s="17">
        <v>0.29563423155817398</v>
      </c>
      <c r="AQ10" s="17">
        <v>0.38687192264902998</v>
      </c>
      <c r="AR10" s="17">
        <v>0.35307828457839702</v>
      </c>
      <c r="AS10" s="17">
        <v>0.27953505590289501</v>
      </c>
      <c r="AT10" s="17">
        <v>0.47209537979092298</v>
      </c>
      <c r="AU10" s="17"/>
      <c r="AV10" s="17">
        <v>1</v>
      </c>
      <c r="AW10" s="17">
        <v>0.13346411111419301</v>
      </c>
      <c r="AX10" s="17">
        <v>0.35407688779181201</v>
      </c>
      <c r="AY10" s="17">
        <v>0.31004703508048997</v>
      </c>
      <c r="AZ10" s="17">
        <v>0.40240916485070399</v>
      </c>
      <c r="BA10" s="17">
        <v>0.239622739727685</v>
      </c>
      <c r="BB10" s="17">
        <v>0.41696505954838903</v>
      </c>
      <c r="BC10" s="17">
        <v>0.26400087027650498</v>
      </c>
      <c r="BD10" s="17">
        <v>0.40371430462783098</v>
      </c>
      <c r="BE10" s="17">
        <v>0.26143065494880402</v>
      </c>
      <c r="BF10" s="17">
        <v>0.32233972536299199</v>
      </c>
      <c r="BG10" s="17">
        <v>0.52898657751628397</v>
      </c>
      <c r="BH10" s="17">
        <v>0.34451093903855501</v>
      </c>
      <c r="BI10" s="17">
        <v>0</v>
      </c>
      <c r="BJ10" s="17">
        <v>0.444470713273377</v>
      </c>
      <c r="BK10" s="17">
        <v>0.21859079101316201</v>
      </c>
      <c r="BL10" s="17"/>
      <c r="BM10" s="17">
        <v>0.352033848039495</v>
      </c>
      <c r="BN10" s="17">
        <v>0.341854933271525</v>
      </c>
      <c r="BO10" s="17">
        <v>0.33067096257797202</v>
      </c>
      <c r="BP10" s="17">
        <v>0.34193795262135002</v>
      </c>
      <c r="BQ10" s="17">
        <v>0.19855677824926299</v>
      </c>
      <c r="BR10" s="17">
        <v>0</v>
      </c>
      <c r="BS10" s="17"/>
      <c r="BT10" s="17">
        <v>0.33657491663094802</v>
      </c>
      <c r="BU10" s="17">
        <v>0.31766415520737601</v>
      </c>
      <c r="BV10" s="17"/>
      <c r="BW10" s="17">
        <v>0.342262678702412</v>
      </c>
      <c r="BX10" s="17">
        <v>0.38492434842624701</v>
      </c>
      <c r="BY10" s="17"/>
      <c r="BZ10" s="17">
        <v>0.270368455934209</v>
      </c>
      <c r="CA10" s="17" t="s">
        <v>131</v>
      </c>
      <c r="CB10" s="17">
        <v>0.42594301316614303</v>
      </c>
      <c r="CC10" s="17"/>
      <c r="CD10" s="17">
        <v>0.41334350457251201</v>
      </c>
      <c r="CE10" s="17">
        <v>0.196770941745356</v>
      </c>
      <c r="CF10" s="17">
        <v>0.19021003939415301</v>
      </c>
      <c r="CG10" s="17"/>
      <c r="CH10" s="17">
        <v>0.34329300694484799</v>
      </c>
      <c r="CI10" s="17">
        <v>5.7406835519168302E-2</v>
      </c>
      <c r="CJ10" s="17">
        <v>0.30535766930616698</v>
      </c>
      <c r="CK10" s="17"/>
      <c r="CL10" s="17">
        <v>0.35058357108458599</v>
      </c>
      <c r="CM10" s="17">
        <v>0.320730499635204</v>
      </c>
      <c r="CN10" s="17"/>
      <c r="CO10" s="17">
        <v>0.38343150544860499</v>
      </c>
      <c r="CP10" s="17">
        <v>0.38195498323723798</v>
      </c>
      <c r="CQ10" s="17">
        <v>0.34597138340550798</v>
      </c>
      <c r="CR10" s="17">
        <v>0.21119607466417201</v>
      </c>
    </row>
    <row r="11" spans="2:96" ht="30" x14ac:dyDescent="0.25">
      <c r="B11" s="18" t="s">
        <v>378</v>
      </c>
      <c r="C11" s="17">
        <v>0.27629514792873</v>
      </c>
      <c r="D11" s="17">
        <v>0.26012217965093298</v>
      </c>
      <c r="E11" s="17">
        <v>0.297349696795073</v>
      </c>
      <c r="F11" s="17"/>
      <c r="G11" s="17">
        <v>0.36087560711313899</v>
      </c>
      <c r="H11" s="17">
        <v>0.20864722317878301</v>
      </c>
      <c r="I11" s="17">
        <v>0.24099352135593899</v>
      </c>
      <c r="J11" s="17">
        <v>0.23978243101101099</v>
      </c>
      <c r="K11" s="17">
        <v>0.30181938710328599</v>
      </c>
      <c r="L11" s="17">
        <v>0.31573105115518302</v>
      </c>
      <c r="M11" s="17"/>
      <c r="N11" s="17">
        <v>0.240707645939643</v>
      </c>
      <c r="O11" s="17">
        <v>0.23580173934811499</v>
      </c>
      <c r="P11" s="17">
        <v>0.20689544980220101</v>
      </c>
      <c r="Q11" s="17">
        <v>0.39191615805538599</v>
      </c>
      <c r="R11" s="17"/>
      <c r="S11" s="17">
        <v>0.27392056047649099</v>
      </c>
      <c r="T11" s="17">
        <v>0.23431400961624299</v>
      </c>
      <c r="U11" s="17">
        <v>0.25780120918122101</v>
      </c>
      <c r="V11" s="17">
        <v>0.169761570192934</v>
      </c>
      <c r="W11" s="17">
        <v>0.29861847213356002</v>
      </c>
      <c r="X11" s="17">
        <v>0.13072039910264099</v>
      </c>
      <c r="Y11" s="17">
        <v>0.38399992594575899</v>
      </c>
      <c r="Z11" s="17">
        <v>0.51974197794517596</v>
      </c>
      <c r="AA11" s="17">
        <v>0.180757898606867</v>
      </c>
      <c r="AB11" s="17">
        <v>0.30621880062843798</v>
      </c>
      <c r="AC11" s="17">
        <v>0.39647842358026503</v>
      </c>
      <c r="AD11" s="17">
        <v>0.39120182884591997</v>
      </c>
      <c r="AE11" s="17"/>
      <c r="AF11" s="17">
        <v>0.19815585520041601</v>
      </c>
      <c r="AG11" s="17">
        <v>0.27210014048950099</v>
      </c>
      <c r="AH11" s="17">
        <v>0.30003316319385698</v>
      </c>
      <c r="AI11" s="17">
        <v>0</v>
      </c>
      <c r="AJ11" s="17">
        <v>0.29199220824468503</v>
      </c>
      <c r="AK11" s="17"/>
      <c r="AL11" s="17">
        <v>0.13582010048739801</v>
      </c>
      <c r="AM11" s="17">
        <v>0.26877372595495602</v>
      </c>
      <c r="AN11" s="17">
        <v>0.208963486234472</v>
      </c>
      <c r="AO11" s="17"/>
      <c r="AP11" s="17">
        <v>0.29132126634903699</v>
      </c>
      <c r="AQ11" s="17">
        <v>0.29241493515338901</v>
      </c>
      <c r="AR11" s="17">
        <v>0.28691696241016901</v>
      </c>
      <c r="AS11" s="17">
        <v>0.219467941280033</v>
      </c>
      <c r="AT11" s="17">
        <v>0.52790462020907702</v>
      </c>
      <c r="AU11" s="17"/>
      <c r="AV11" s="17">
        <v>0</v>
      </c>
      <c r="AW11" s="17">
        <v>0.39583813891779801</v>
      </c>
      <c r="AX11" s="17">
        <v>0.30216519543182002</v>
      </c>
      <c r="AY11" s="17">
        <v>0.54573481610579999</v>
      </c>
      <c r="AZ11" s="17">
        <v>0.25908883461304699</v>
      </c>
      <c r="BA11" s="17">
        <v>0.27291390110383501</v>
      </c>
      <c r="BB11" s="17">
        <v>0.14035410713776</v>
      </c>
      <c r="BC11" s="17">
        <v>0.19659939036444199</v>
      </c>
      <c r="BD11" s="17">
        <v>0.20819794654769</v>
      </c>
      <c r="BE11" s="17">
        <v>0.31064822599101699</v>
      </c>
      <c r="BF11" s="17">
        <v>0.14514143526718801</v>
      </c>
      <c r="BG11" s="17">
        <v>0.17648748833137301</v>
      </c>
      <c r="BH11" s="17">
        <v>0.333983400574006</v>
      </c>
      <c r="BI11" s="17">
        <v>1</v>
      </c>
      <c r="BJ11" s="17">
        <v>0.206657005610865</v>
      </c>
      <c r="BK11" s="17">
        <v>0.177946451445961</v>
      </c>
      <c r="BL11" s="17"/>
      <c r="BM11" s="17">
        <v>0.30240530714905201</v>
      </c>
      <c r="BN11" s="17">
        <v>0.304047358756526</v>
      </c>
      <c r="BO11" s="17">
        <v>0.17981841680958299</v>
      </c>
      <c r="BP11" s="17">
        <v>0.20600618125990999</v>
      </c>
      <c r="BQ11" s="17">
        <v>0.35651218924818601</v>
      </c>
      <c r="BR11" s="17">
        <v>0.45174479493909597</v>
      </c>
      <c r="BS11" s="17"/>
      <c r="BT11" s="17">
        <v>0.21567436980517299</v>
      </c>
      <c r="BU11" s="17">
        <v>0.354453989174422</v>
      </c>
      <c r="BV11" s="17"/>
      <c r="BW11" s="17">
        <v>0.22174565007518601</v>
      </c>
      <c r="BX11" s="17">
        <v>0.26536510934770702</v>
      </c>
      <c r="BY11" s="17"/>
      <c r="BZ11" s="17">
        <v>0.33658811965892999</v>
      </c>
      <c r="CA11" s="17" t="s">
        <v>131</v>
      </c>
      <c r="CB11" s="17">
        <v>0.17958146928516899</v>
      </c>
      <c r="CC11" s="17"/>
      <c r="CD11" s="17">
        <v>0.23240543886203499</v>
      </c>
      <c r="CE11" s="17">
        <v>0.42684952408665</v>
      </c>
      <c r="CF11" s="17">
        <v>0.15938185407061001</v>
      </c>
      <c r="CG11" s="17"/>
      <c r="CH11" s="17">
        <v>0.34748269295312301</v>
      </c>
      <c r="CI11" s="17">
        <v>0.36149371561113802</v>
      </c>
      <c r="CJ11" s="17">
        <v>0.278413356003263</v>
      </c>
      <c r="CK11" s="17"/>
      <c r="CL11" s="17">
        <v>0.24930600970986699</v>
      </c>
      <c r="CM11" s="17">
        <v>0.29957839491938598</v>
      </c>
      <c r="CN11" s="17"/>
      <c r="CO11" s="17">
        <v>0.15816272295588299</v>
      </c>
      <c r="CP11" s="17">
        <v>0.198789797364539</v>
      </c>
      <c r="CQ11" s="17">
        <v>0.27986625534340198</v>
      </c>
      <c r="CR11" s="17">
        <v>0.44005381125350801</v>
      </c>
    </row>
    <row r="12" spans="2:96" x14ac:dyDescent="0.25">
      <c r="B12" s="18" t="s">
        <v>379</v>
      </c>
      <c r="C12" s="17">
        <v>8.54950002078049E-2</v>
      </c>
      <c r="D12" s="17">
        <v>6.2386302171501103E-2</v>
      </c>
      <c r="E12" s="17">
        <v>0.115578730274283</v>
      </c>
      <c r="F12" s="17"/>
      <c r="G12" s="17">
        <v>8.3591531654380505E-2</v>
      </c>
      <c r="H12" s="17">
        <v>7.2418899848953597E-2</v>
      </c>
      <c r="I12" s="17">
        <v>0.158202146944148</v>
      </c>
      <c r="J12" s="17">
        <v>5.4137400978551402E-2</v>
      </c>
      <c r="K12" s="17">
        <v>0.11616625914527701</v>
      </c>
      <c r="L12" s="17">
        <v>0</v>
      </c>
      <c r="M12" s="17"/>
      <c r="N12" s="17">
        <v>0.120166616533549</v>
      </c>
      <c r="O12" s="17">
        <v>9.5630397308763104E-2</v>
      </c>
      <c r="P12" s="17">
        <v>7.28177303362912E-2</v>
      </c>
      <c r="Q12" s="17">
        <v>5.2745626897909202E-2</v>
      </c>
      <c r="R12" s="17"/>
      <c r="S12" s="17">
        <v>7.7762014580769603E-2</v>
      </c>
      <c r="T12" s="17">
        <v>0.14100339832818101</v>
      </c>
      <c r="U12" s="17">
        <v>0</v>
      </c>
      <c r="V12" s="17">
        <v>0.215486182129663</v>
      </c>
      <c r="W12" s="17">
        <v>0</v>
      </c>
      <c r="X12" s="17">
        <v>7.0683396409756294E-2</v>
      </c>
      <c r="Y12" s="17">
        <v>0.115255137357912</v>
      </c>
      <c r="Z12" s="17">
        <v>0.23317373859349799</v>
      </c>
      <c r="AA12" s="17">
        <v>6.3497404750908995E-2</v>
      </c>
      <c r="AB12" s="17">
        <v>0.16100386811005701</v>
      </c>
      <c r="AC12" s="17">
        <v>0</v>
      </c>
      <c r="AD12" s="17">
        <v>0</v>
      </c>
      <c r="AE12" s="17"/>
      <c r="AF12" s="17">
        <v>9.2447198586475696E-2</v>
      </c>
      <c r="AG12" s="17">
        <v>2.7207289901501099E-2</v>
      </c>
      <c r="AH12" s="17">
        <v>7.7454868034414606E-2</v>
      </c>
      <c r="AI12" s="17">
        <v>0</v>
      </c>
      <c r="AJ12" s="17">
        <v>9.6839772976480096E-2</v>
      </c>
      <c r="AK12" s="17"/>
      <c r="AL12" s="17">
        <v>8.4036528265271498E-2</v>
      </c>
      <c r="AM12" s="17">
        <v>7.9072950957730606E-2</v>
      </c>
      <c r="AN12" s="17">
        <v>0.149308875337963</v>
      </c>
      <c r="AO12" s="17"/>
      <c r="AP12" s="17">
        <v>4.48294014951836E-2</v>
      </c>
      <c r="AQ12" s="17">
        <v>0.13432629506048999</v>
      </c>
      <c r="AR12" s="17">
        <v>7.4642992074811801E-2</v>
      </c>
      <c r="AS12" s="17">
        <v>0.10678181088410101</v>
      </c>
      <c r="AT12" s="17">
        <v>0</v>
      </c>
      <c r="AU12" s="17"/>
      <c r="AV12" s="17">
        <v>0</v>
      </c>
      <c r="AW12" s="17">
        <v>7.4986051412052904E-2</v>
      </c>
      <c r="AX12" s="17">
        <v>5.4206510531874898E-2</v>
      </c>
      <c r="AY12" s="17">
        <v>4.3823950075543898E-2</v>
      </c>
      <c r="AZ12" s="17">
        <v>0.120380292432699</v>
      </c>
      <c r="BA12" s="17">
        <v>0.15423652726011899</v>
      </c>
      <c r="BB12" s="17">
        <v>4.1740046955173998E-2</v>
      </c>
      <c r="BC12" s="17">
        <v>0</v>
      </c>
      <c r="BD12" s="17">
        <v>0.123958219773791</v>
      </c>
      <c r="BE12" s="17">
        <v>0</v>
      </c>
      <c r="BF12" s="17">
        <v>0.108629033493802</v>
      </c>
      <c r="BG12" s="17">
        <v>0.16439499066266899</v>
      </c>
      <c r="BH12" s="17">
        <v>0</v>
      </c>
      <c r="BI12" s="17">
        <v>0</v>
      </c>
      <c r="BJ12" s="17">
        <v>0.10227209298376699</v>
      </c>
      <c r="BK12" s="17">
        <v>0.19390837607956701</v>
      </c>
      <c r="BL12" s="17"/>
      <c r="BM12" s="17">
        <v>3.2122954587404502E-2</v>
      </c>
      <c r="BN12" s="17">
        <v>1.3438622055190899E-2</v>
      </c>
      <c r="BO12" s="17">
        <v>0.19150356521759199</v>
      </c>
      <c r="BP12" s="17">
        <v>0.202648557220373</v>
      </c>
      <c r="BQ12" s="17">
        <v>0.116804467263766</v>
      </c>
      <c r="BR12" s="17">
        <v>0.54825520506090397</v>
      </c>
      <c r="BS12" s="17"/>
      <c r="BT12" s="17">
        <v>0.116066182449032</v>
      </c>
      <c r="BU12" s="17">
        <v>5.1884521698465802E-2</v>
      </c>
      <c r="BV12" s="17"/>
      <c r="BW12" s="17">
        <v>7.9922586749872099E-2</v>
      </c>
      <c r="BX12" s="17">
        <v>7.2873892373744406E-2</v>
      </c>
      <c r="BY12" s="17"/>
      <c r="BZ12" s="17">
        <v>8.9170428740763294E-2</v>
      </c>
      <c r="CA12" s="17" t="s">
        <v>131</v>
      </c>
      <c r="CB12" s="17">
        <v>7.9599384121662203E-2</v>
      </c>
      <c r="CC12" s="17"/>
      <c r="CD12" s="17">
        <v>8.5181426453003306E-2</v>
      </c>
      <c r="CE12" s="17">
        <v>8.2676188605252401E-2</v>
      </c>
      <c r="CF12" s="17">
        <v>6.7343601050411497E-2</v>
      </c>
      <c r="CG12" s="17"/>
      <c r="CH12" s="17">
        <v>0.10642237239944501</v>
      </c>
      <c r="CI12" s="17">
        <v>6.8376272531815996E-2</v>
      </c>
      <c r="CJ12" s="17">
        <v>5.8777280919599099E-2</v>
      </c>
      <c r="CK12" s="17"/>
      <c r="CL12" s="17">
        <v>8.6436129429253397E-2</v>
      </c>
      <c r="CM12" s="17">
        <v>7.9057168094030003E-2</v>
      </c>
      <c r="CN12" s="17"/>
      <c r="CO12" s="17">
        <v>3.4837345930285001E-2</v>
      </c>
      <c r="CP12" s="17">
        <v>8.7239686853478299E-2</v>
      </c>
      <c r="CQ12" s="17">
        <v>8.9896541472589506E-2</v>
      </c>
      <c r="CR12" s="17">
        <v>0.104804053241923</v>
      </c>
    </row>
    <row r="13" spans="2:96" x14ac:dyDescent="0.25">
      <c r="B13" s="18" t="s">
        <v>380</v>
      </c>
      <c r="C13" s="17">
        <v>3.6210412405158703E-2</v>
      </c>
      <c r="D13" s="17">
        <v>5.5350027457838701E-2</v>
      </c>
      <c r="E13" s="17">
        <v>1.12937766034986E-2</v>
      </c>
      <c r="F13" s="17"/>
      <c r="G13" s="17">
        <v>0</v>
      </c>
      <c r="H13" s="17">
        <v>4.2626836910515498E-2</v>
      </c>
      <c r="I13" s="17">
        <v>6.8152768769536007E-2</v>
      </c>
      <c r="J13" s="17">
        <v>3.1281199872343103E-2</v>
      </c>
      <c r="K13" s="17">
        <v>8.4012524299645397E-2</v>
      </c>
      <c r="L13" s="17">
        <v>0</v>
      </c>
      <c r="M13" s="17"/>
      <c r="N13" s="17">
        <v>2.6986011605045799E-2</v>
      </c>
      <c r="O13" s="17">
        <v>3.8962831416673102E-2</v>
      </c>
      <c r="P13" s="17">
        <v>2.7279533924246702E-2</v>
      </c>
      <c r="Q13" s="17">
        <v>4.8862202335243E-2</v>
      </c>
      <c r="R13" s="17"/>
      <c r="S13" s="17">
        <v>2.2396842912154099E-2</v>
      </c>
      <c r="T13" s="17">
        <v>0</v>
      </c>
      <c r="U13" s="17">
        <v>0</v>
      </c>
      <c r="V13" s="17">
        <v>0.116881547521199</v>
      </c>
      <c r="W13" s="17">
        <v>0</v>
      </c>
      <c r="X13" s="17">
        <v>0</v>
      </c>
      <c r="Y13" s="17">
        <v>0</v>
      </c>
      <c r="Z13" s="17">
        <v>0</v>
      </c>
      <c r="AA13" s="17">
        <v>0.153542504643707</v>
      </c>
      <c r="AB13" s="17">
        <v>0</v>
      </c>
      <c r="AC13" s="17">
        <v>0.105940014497581</v>
      </c>
      <c r="AD13" s="17">
        <v>4.10017761188438E-2</v>
      </c>
      <c r="AE13" s="17"/>
      <c r="AF13" s="17">
        <v>0</v>
      </c>
      <c r="AG13" s="17">
        <v>7.4135406183296504E-2</v>
      </c>
      <c r="AH13" s="17">
        <v>8.1225007538311994E-2</v>
      </c>
      <c r="AI13" s="17">
        <v>0</v>
      </c>
      <c r="AJ13" s="17">
        <v>0</v>
      </c>
      <c r="AK13" s="17"/>
      <c r="AL13" s="17">
        <v>0</v>
      </c>
      <c r="AM13" s="17">
        <v>4.56394550938043E-2</v>
      </c>
      <c r="AN13" s="17">
        <v>7.5286280030250299E-2</v>
      </c>
      <c r="AO13" s="17"/>
      <c r="AP13" s="17">
        <v>0</v>
      </c>
      <c r="AQ13" s="17">
        <v>1.8761103556043001E-2</v>
      </c>
      <c r="AR13" s="17">
        <v>4.7583312652963901E-2</v>
      </c>
      <c r="AS13" s="17">
        <v>8.9057748353590899E-2</v>
      </c>
      <c r="AT13" s="17">
        <v>0</v>
      </c>
      <c r="AU13" s="17"/>
      <c r="AV13" s="17">
        <v>0</v>
      </c>
      <c r="AW13" s="17">
        <v>0.13726271113709501</v>
      </c>
      <c r="AX13" s="17">
        <v>0</v>
      </c>
      <c r="AY13" s="17">
        <v>0</v>
      </c>
      <c r="AZ13" s="17">
        <v>0</v>
      </c>
      <c r="BA13" s="17">
        <v>0.126906304230268</v>
      </c>
      <c r="BB13" s="17">
        <v>3.7935985124306702E-2</v>
      </c>
      <c r="BC13" s="17">
        <v>7.4594566471909499E-2</v>
      </c>
      <c r="BD13" s="17">
        <v>0</v>
      </c>
      <c r="BE13" s="17">
        <v>0</v>
      </c>
      <c r="BF13" s="17">
        <v>0</v>
      </c>
      <c r="BG13" s="17">
        <v>0</v>
      </c>
      <c r="BH13" s="17">
        <v>0</v>
      </c>
      <c r="BI13" s="17">
        <v>0</v>
      </c>
      <c r="BJ13" s="17">
        <v>0</v>
      </c>
      <c r="BK13" s="17">
        <v>0.14702215275115901</v>
      </c>
      <c r="BL13" s="17"/>
      <c r="BM13" s="17">
        <v>3.6986352127955702E-2</v>
      </c>
      <c r="BN13" s="17">
        <v>3.0624473382059401E-2</v>
      </c>
      <c r="BO13" s="17">
        <v>3.07427651492614E-2</v>
      </c>
      <c r="BP13" s="17">
        <v>3.69261190886696E-2</v>
      </c>
      <c r="BQ13" s="17">
        <v>6.9004100840185406E-2</v>
      </c>
      <c r="BR13" s="17">
        <v>0</v>
      </c>
      <c r="BS13" s="17"/>
      <c r="BT13" s="17">
        <v>5.0167952713567499E-2</v>
      </c>
      <c r="BU13" s="17">
        <v>2.0792362452983298E-2</v>
      </c>
      <c r="BV13" s="17"/>
      <c r="BW13" s="17">
        <v>2.7139800474912899E-2</v>
      </c>
      <c r="BX13" s="17">
        <v>4.29574180237937E-2</v>
      </c>
      <c r="BY13" s="17"/>
      <c r="BZ13" s="17">
        <v>3.9339061396203003E-2</v>
      </c>
      <c r="CA13" s="17" t="s">
        <v>131</v>
      </c>
      <c r="CB13" s="17">
        <v>3.11918647299444E-2</v>
      </c>
      <c r="CC13" s="17"/>
      <c r="CD13" s="17">
        <v>2.6942110146316599E-2</v>
      </c>
      <c r="CE13" s="17">
        <v>3.8302424566803099E-2</v>
      </c>
      <c r="CF13" s="17">
        <v>5.6181011192771101E-2</v>
      </c>
      <c r="CG13" s="17"/>
      <c r="CH13" s="17">
        <v>4.0136173624524998E-2</v>
      </c>
      <c r="CI13" s="17">
        <v>3.55172075151826E-2</v>
      </c>
      <c r="CJ13" s="17">
        <v>0</v>
      </c>
      <c r="CK13" s="17"/>
      <c r="CL13" s="17">
        <v>4.1040996330547301E-2</v>
      </c>
      <c r="CM13" s="17">
        <v>2.6074031400554101E-2</v>
      </c>
      <c r="CN13" s="17"/>
      <c r="CO13" s="17">
        <v>0</v>
      </c>
      <c r="CP13" s="17">
        <v>5.05979431672487E-2</v>
      </c>
      <c r="CQ13" s="17">
        <v>1.6053310505063399E-2</v>
      </c>
      <c r="CR13" s="17">
        <v>6.18947191706938E-2</v>
      </c>
    </row>
    <row r="14" spans="2:96" x14ac:dyDescent="0.25">
      <c r="B14" s="18" t="s">
        <v>175</v>
      </c>
      <c r="C14" s="17">
        <v>5.6726580535964397E-2</v>
      </c>
      <c r="D14" s="17">
        <v>1.7476226333681798E-2</v>
      </c>
      <c r="E14" s="17">
        <v>0.107824096241093</v>
      </c>
      <c r="F14" s="17"/>
      <c r="G14" s="17">
        <v>0</v>
      </c>
      <c r="H14" s="17">
        <v>3.31463704006877E-2</v>
      </c>
      <c r="I14" s="17">
        <v>4.60958066601376E-2</v>
      </c>
      <c r="J14" s="17">
        <v>0.10773811561416</v>
      </c>
      <c r="K14" s="17">
        <v>8.0236352668532906E-2</v>
      </c>
      <c r="L14" s="17">
        <v>0.113387940273217</v>
      </c>
      <c r="M14" s="17"/>
      <c r="N14" s="17">
        <v>3.7264793378461697E-2</v>
      </c>
      <c r="O14" s="17">
        <v>5.357647430615E-2</v>
      </c>
      <c r="P14" s="17">
        <v>9.5150276049064605E-2</v>
      </c>
      <c r="Q14" s="17">
        <v>5.1383516340455702E-2</v>
      </c>
      <c r="R14" s="17"/>
      <c r="S14" s="17">
        <v>6.8094995548745402E-2</v>
      </c>
      <c r="T14" s="17">
        <v>0.10962681950723201</v>
      </c>
      <c r="U14" s="17">
        <v>7.9526740113942396E-2</v>
      </c>
      <c r="V14" s="17">
        <v>0</v>
      </c>
      <c r="W14" s="17">
        <v>0</v>
      </c>
      <c r="X14" s="17">
        <v>0</v>
      </c>
      <c r="Y14" s="17">
        <v>7.3417583262495104E-2</v>
      </c>
      <c r="Z14" s="17">
        <v>0</v>
      </c>
      <c r="AA14" s="17">
        <v>0.121043164268497</v>
      </c>
      <c r="AB14" s="17">
        <v>6.7768262441059393E-2</v>
      </c>
      <c r="AC14" s="17">
        <v>0</v>
      </c>
      <c r="AD14" s="17">
        <v>4.80326319277464E-2</v>
      </c>
      <c r="AE14" s="17"/>
      <c r="AF14" s="17">
        <v>0.112416396361145</v>
      </c>
      <c r="AG14" s="17">
        <v>2.8654755813661299E-2</v>
      </c>
      <c r="AH14" s="17">
        <v>0</v>
      </c>
      <c r="AI14" s="17">
        <v>0.49066340579060003</v>
      </c>
      <c r="AJ14" s="17">
        <v>2.7504607259168899E-2</v>
      </c>
      <c r="AK14" s="17"/>
      <c r="AL14" s="17">
        <v>0.102542720084201</v>
      </c>
      <c r="AM14" s="17">
        <v>2.21609772429242E-2</v>
      </c>
      <c r="AN14" s="17">
        <v>0</v>
      </c>
      <c r="AO14" s="17"/>
      <c r="AP14" s="17">
        <v>8.1429129801209393E-2</v>
      </c>
      <c r="AQ14" s="17">
        <v>5.9532819037887798E-2</v>
      </c>
      <c r="AR14" s="17">
        <v>1.7258813089943901E-2</v>
      </c>
      <c r="AS14" s="17">
        <v>7.3915892117229806E-2</v>
      </c>
      <c r="AT14" s="17">
        <v>0</v>
      </c>
      <c r="AU14" s="17"/>
      <c r="AV14" s="17">
        <v>0</v>
      </c>
      <c r="AW14" s="17">
        <v>0</v>
      </c>
      <c r="AX14" s="17">
        <v>0.17794093737046601</v>
      </c>
      <c r="AY14" s="17">
        <v>5.3840873747661798E-2</v>
      </c>
      <c r="AZ14" s="17">
        <v>8.3291110547126401E-2</v>
      </c>
      <c r="BA14" s="17">
        <v>0.121345673238412</v>
      </c>
      <c r="BB14" s="17">
        <v>8.5998805187199406E-2</v>
      </c>
      <c r="BC14" s="17">
        <v>5.5617894301543701E-2</v>
      </c>
      <c r="BD14" s="17">
        <v>0</v>
      </c>
      <c r="BE14" s="17">
        <v>0</v>
      </c>
      <c r="BF14" s="17">
        <v>0</v>
      </c>
      <c r="BG14" s="17">
        <v>0</v>
      </c>
      <c r="BH14" s="17">
        <v>0</v>
      </c>
      <c r="BI14" s="17">
        <v>0</v>
      </c>
      <c r="BJ14" s="17">
        <v>0</v>
      </c>
      <c r="BK14" s="17">
        <v>0</v>
      </c>
      <c r="BL14" s="17"/>
      <c r="BM14" s="17">
        <v>9.9224207301022896E-2</v>
      </c>
      <c r="BN14" s="17">
        <v>1.58404695792464E-2</v>
      </c>
      <c r="BO14" s="17">
        <v>2.99956681514164E-2</v>
      </c>
      <c r="BP14" s="17">
        <v>0</v>
      </c>
      <c r="BQ14" s="17">
        <v>0.201680998745324</v>
      </c>
      <c r="BR14" s="17">
        <v>0</v>
      </c>
      <c r="BS14" s="17"/>
      <c r="BT14" s="17">
        <v>5.5014827920833398E-2</v>
      </c>
      <c r="BU14" s="17">
        <v>6.01968046590678E-2</v>
      </c>
      <c r="BV14" s="17"/>
      <c r="BW14" s="17">
        <v>6.8957317356551001E-2</v>
      </c>
      <c r="BX14" s="17">
        <v>4.3999131881351801E-2</v>
      </c>
      <c r="BY14" s="17"/>
      <c r="BZ14" s="17">
        <v>6.8798214823839396E-2</v>
      </c>
      <c r="CA14" s="17" t="s">
        <v>131</v>
      </c>
      <c r="CB14" s="17">
        <v>3.7362927929083002E-2</v>
      </c>
      <c r="CC14" s="17"/>
      <c r="CD14" s="17">
        <v>1.43083559218382E-2</v>
      </c>
      <c r="CE14" s="17">
        <v>0.117877656616782</v>
      </c>
      <c r="CF14" s="17">
        <v>0.20468752625574699</v>
      </c>
      <c r="CG14" s="17"/>
      <c r="CH14" s="17">
        <v>1.25727935242557E-2</v>
      </c>
      <c r="CI14" s="17">
        <v>0.17239535821862101</v>
      </c>
      <c r="CJ14" s="17">
        <v>0.135266873217639</v>
      </c>
      <c r="CK14" s="17"/>
      <c r="CL14" s="17">
        <v>2.27973633334611E-2</v>
      </c>
      <c r="CM14" s="17">
        <v>8.3752038905586801E-2</v>
      </c>
      <c r="CN14" s="17"/>
      <c r="CO14" s="17">
        <v>0</v>
      </c>
      <c r="CP14" s="17">
        <v>1.43498543462685E-2</v>
      </c>
      <c r="CQ14" s="17">
        <v>9.2393968045823005E-2</v>
      </c>
      <c r="CR14" s="17">
        <v>9.9153171816720995E-2</v>
      </c>
    </row>
    <row r="15" spans="2:96" x14ac:dyDescent="0.25">
      <c r="B15" s="18" t="s">
        <v>381</v>
      </c>
      <c r="C15" s="20">
        <v>0.54527285892234301</v>
      </c>
      <c r="D15" s="20">
        <v>0.60466526438604495</v>
      </c>
      <c r="E15" s="20">
        <v>0.46795370008605203</v>
      </c>
      <c r="F15" s="20"/>
      <c r="G15" s="20">
        <v>0.55553286123248102</v>
      </c>
      <c r="H15" s="20">
        <v>0.643160669661061</v>
      </c>
      <c r="I15" s="20">
        <v>0.486555756270239</v>
      </c>
      <c r="J15" s="20">
        <v>0.56706085252393401</v>
      </c>
      <c r="K15" s="20">
        <v>0.41776547678325798</v>
      </c>
      <c r="L15" s="20">
        <v>0.57088100857159896</v>
      </c>
      <c r="M15" s="20"/>
      <c r="N15" s="20">
        <v>0.57487493254330102</v>
      </c>
      <c r="O15" s="20">
        <v>0.57602855762029903</v>
      </c>
      <c r="P15" s="20">
        <v>0.59785700988819601</v>
      </c>
      <c r="Q15" s="20">
        <v>0.45509249637100602</v>
      </c>
      <c r="R15" s="20"/>
      <c r="S15" s="20">
        <v>0.55782558648184</v>
      </c>
      <c r="T15" s="20">
        <v>0.515055772548343</v>
      </c>
      <c r="U15" s="20">
        <v>0.66267205070483703</v>
      </c>
      <c r="V15" s="20">
        <v>0.49787070015620299</v>
      </c>
      <c r="W15" s="20">
        <v>0.70138152786644004</v>
      </c>
      <c r="X15" s="20">
        <v>0.79859620448760305</v>
      </c>
      <c r="Y15" s="20">
        <v>0.42732735343383399</v>
      </c>
      <c r="Z15" s="20">
        <v>0.24708428346132699</v>
      </c>
      <c r="AA15" s="20">
        <v>0.48115902773002101</v>
      </c>
      <c r="AB15" s="20">
        <v>0.46500906882044701</v>
      </c>
      <c r="AC15" s="20">
        <v>0.49758156192215403</v>
      </c>
      <c r="AD15" s="20">
        <v>0.51976376310748995</v>
      </c>
      <c r="AE15" s="20"/>
      <c r="AF15" s="20">
        <v>0.59698054985196303</v>
      </c>
      <c r="AG15" s="20">
        <v>0.59790240761204005</v>
      </c>
      <c r="AH15" s="20">
        <v>0.54128696123341602</v>
      </c>
      <c r="AI15" s="20">
        <v>0.50933659420940003</v>
      </c>
      <c r="AJ15" s="20">
        <v>0.58366341151966605</v>
      </c>
      <c r="AK15" s="20"/>
      <c r="AL15" s="20">
        <v>0.67760065116312895</v>
      </c>
      <c r="AM15" s="20">
        <v>0.58435289075058505</v>
      </c>
      <c r="AN15" s="20">
        <v>0.56644135839731502</v>
      </c>
      <c r="AO15" s="20"/>
      <c r="AP15" s="20">
        <v>0.58242020235457004</v>
      </c>
      <c r="AQ15" s="20">
        <v>0.49496484719219003</v>
      </c>
      <c r="AR15" s="20">
        <v>0.57359791977211105</v>
      </c>
      <c r="AS15" s="20">
        <v>0.51077660736504604</v>
      </c>
      <c r="AT15" s="20">
        <v>0.47209537979092298</v>
      </c>
      <c r="AU15" s="20"/>
      <c r="AV15" s="20">
        <v>1</v>
      </c>
      <c r="AW15" s="20">
        <v>0.391913098533055</v>
      </c>
      <c r="AX15" s="20">
        <v>0.46568735666583799</v>
      </c>
      <c r="AY15" s="20">
        <v>0.35660036007099399</v>
      </c>
      <c r="AZ15" s="20">
        <v>0.53723976240712701</v>
      </c>
      <c r="BA15" s="20">
        <v>0.324597594167366</v>
      </c>
      <c r="BB15" s="20">
        <v>0.69397105559556005</v>
      </c>
      <c r="BC15" s="20">
        <v>0.67318814886210498</v>
      </c>
      <c r="BD15" s="20">
        <v>0.66784383367851896</v>
      </c>
      <c r="BE15" s="20">
        <v>0.68935177400898295</v>
      </c>
      <c r="BF15" s="20">
        <v>0.74622953123901103</v>
      </c>
      <c r="BG15" s="20">
        <v>0.659117521005958</v>
      </c>
      <c r="BH15" s="20">
        <v>0.666016599425994</v>
      </c>
      <c r="BI15" s="20">
        <v>0</v>
      </c>
      <c r="BJ15" s="20">
        <v>0.69107090140536898</v>
      </c>
      <c r="BK15" s="20">
        <v>0.48112301972331301</v>
      </c>
      <c r="BL15" s="20"/>
      <c r="BM15" s="20">
        <v>0.52926117883456503</v>
      </c>
      <c r="BN15" s="20">
        <v>0.63604907622697704</v>
      </c>
      <c r="BO15" s="20">
        <v>0.567939584672147</v>
      </c>
      <c r="BP15" s="20">
        <v>0.55441914243104695</v>
      </c>
      <c r="BQ15" s="20">
        <v>0.255998243902538</v>
      </c>
      <c r="BR15" s="20">
        <v>0</v>
      </c>
      <c r="BS15" s="20"/>
      <c r="BT15" s="20">
        <v>0.56307666711139404</v>
      </c>
      <c r="BU15" s="20">
        <v>0.51267232201506097</v>
      </c>
      <c r="BV15" s="20"/>
      <c r="BW15" s="20">
        <v>0.60223464534347804</v>
      </c>
      <c r="BX15" s="20">
        <v>0.57480444837340305</v>
      </c>
      <c r="BY15" s="20"/>
      <c r="BZ15" s="20">
        <v>0.466104175380264</v>
      </c>
      <c r="CA15" s="20" t="s">
        <v>131</v>
      </c>
      <c r="CB15" s="20">
        <v>0.67226435393414097</v>
      </c>
      <c r="CC15" s="20"/>
      <c r="CD15" s="20">
        <v>0.64116266861680704</v>
      </c>
      <c r="CE15" s="20">
        <v>0.33429420612451299</v>
      </c>
      <c r="CF15" s="20">
        <v>0.51240600743046105</v>
      </c>
      <c r="CG15" s="20"/>
      <c r="CH15" s="20">
        <v>0.49338596749865099</v>
      </c>
      <c r="CI15" s="20">
        <v>0.36221744612324203</v>
      </c>
      <c r="CJ15" s="20">
        <v>0.52754248985949903</v>
      </c>
      <c r="CK15" s="20"/>
      <c r="CL15" s="20">
        <v>0.60041950119687104</v>
      </c>
      <c r="CM15" s="20">
        <v>0.51153836668044295</v>
      </c>
      <c r="CN15" s="20"/>
      <c r="CO15" s="20">
        <v>0.80699993111383295</v>
      </c>
      <c r="CP15" s="20">
        <v>0.64902271826846503</v>
      </c>
      <c r="CQ15" s="20">
        <v>0.52178992463312301</v>
      </c>
      <c r="CR15" s="20">
        <v>0.29409424451715499</v>
      </c>
    </row>
    <row r="16" spans="2:96" x14ac:dyDescent="0.25">
      <c r="B16" s="18" t="s">
        <v>382</v>
      </c>
      <c r="C16" s="20">
        <v>0.121705412612964</v>
      </c>
      <c r="D16" s="20">
        <v>0.11773632962934</v>
      </c>
      <c r="E16" s="20">
        <v>0.12687250687778101</v>
      </c>
      <c r="F16" s="20"/>
      <c r="G16" s="20">
        <v>8.3591531654380505E-2</v>
      </c>
      <c r="H16" s="20">
        <v>0.115045736759469</v>
      </c>
      <c r="I16" s="20">
        <v>0.22635491571368399</v>
      </c>
      <c r="J16" s="20">
        <v>8.5418600850894505E-2</v>
      </c>
      <c r="K16" s="20">
        <v>0.20017878344492199</v>
      </c>
      <c r="L16" s="20">
        <v>0</v>
      </c>
      <c r="M16" s="20"/>
      <c r="N16" s="20">
        <v>0.147152628138595</v>
      </c>
      <c r="O16" s="20">
        <v>0.134593228725436</v>
      </c>
      <c r="P16" s="20">
        <v>0.100097264260538</v>
      </c>
      <c r="Q16" s="20">
        <v>0.10160782923315199</v>
      </c>
      <c r="R16" s="20"/>
      <c r="S16" s="20">
        <v>0.100158857492924</v>
      </c>
      <c r="T16" s="20">
        <v>0.14100339832818101</v>
      </c>
      <c r="U16" s="20">
        <v>0</v>
      </c>
      <c r="V16" s="20">
        <v>0.33236772965086298</v>
      </c>
      <c r="W16" s="20">
        <v>0</v>
      </c>
      <c r="X16" s="20">
        <v>7.0683396409756294E-2</v>
      </c>
      <c r="Y16" s="20">
        <v>0.115255137357912</v>
      </c>
      <c r="Z16" s="20">
        <v>0.23317373859349799</v>
      </c>
      <c r="AA16" s="20">
        <v>0.21703990939461601</v>
      </c>
      <c r="AB16" s="20">
        <v>0.16100386811005701</v>
      </c>
      <c r="AC16" s="20">
        <v>0.105940014497581</v>
      </c>
      <c r="AD16" s="20">
        <v>4.10017761188438E-2</v>
      </c>
      <c r="AE16" s="20"/>
      <c r="AF16" s="20">
        <v>9.2447198586475696E-2</v>
      </c>
      <c r="AG16" s="20">
        <v>0.101342696084798</v>
      </c>
      <c r="AH16" s="20">
        <v>0.158679875572727</v>
      </c>
      <c r="AI16" s="20">
        <v>0</v>
      </c>
      <c r="AJ16" s="20">
        <v>9.6839772976480096E-2</v>
      </c>
      <c r="AK16" s="20"/>
      <c r="AL16" s="20">
        <v>8.4036528265271498E-2</v>
      </c>
      <c r="AM16" s="20">
        <v>0.124712406051535</v>
      </c>
      <c r="AN16" s="20">
        <v>0.22459515536821301</v>
      </c>
      <c r="AO16" s="20"/>
      <c r="AP16" s="20">
        <v>4.48294014951836E-2</v>
      </c>
      <c r="AQ16" s="20">
        <v>0.153087398616533</v>
      </c>
      <c r="AR16" s="20">
        <v>0.122226304727776</v>
      </c>
      <c r="AS16" s="20">
        <v>0.195839559237691</v>
      </c>
      <c r="AT16" s="20">
        <v>0</v>
      </c>
      <c r="AU16" s="20"/>
      <c r="AV16" s="20">
        <v>0</v>
      </c>
      <c r="AW16" s="20">
        <v>0.21224876254914801</v>
      </c>
      <c r="AX16" s="20">
        <v>5.4206510531874898E-2</v>
      </c>
      <c r="AY16" s="20">
        <v>4.3823950075543898E-2</v>
      </c>
      <c r="AZ16" s="20">
        <v>0.120380292432699</v>
      </c>
      <c r="BA16" s="20">
        <v>0.28114283149038699</v>
      </c>
      <c r="BB16" s="20">
        <v>7.9676032079480694E-2</v>
      </c>
      <c r="BC16" s="20">
        <v>7.4594566471909499E-2</v>
      </c>
      <c r="BD16" s="20">
        <v>0.123958219773791</v>
      </c>
      <c r="BE16" s="20">
        <v>0</v>
      </c>
      <c r="BF16" s="20">
        <v>0.108629033493802</v>
      </c>
      <c r="BG16" s="20">
        <v>0.16439499066266899</v>
      </c>
      <c r="BH16" s="20">
        <v>0</v>
      </c>
      <c r="BI16" s="20">
        <v>0</v>
      </c>
      <c r="BJ16" s="20">
        <v>0.10227209298376699</v>
      </c>
      <c r="BK16" s="20">
        <v>0.340930528830726</v>
      </c>
      <c r="BL16" s="20"/>
      <c r="BM16" s="20">
        <v>6.9109306715360197E-2</v>
      </c>
      <c r="BN16" s="20">
        <v>4.4063095437250302E-2</v>
      </c>
      <c r="BO16" s="20">
        <v>0.22224633036685301</v>
      </c>
      <c r="BP16" s="20">
        <v>0.239574676309043</v>
      </c>
      <c r="BQ16" s="20">
        <v>0.18580856810395099</v>
      </c>
      <c r="BR16" s="20">
        <v>0.54825520506090397</v>
      </c>
      <c r="BS16" s="20"/>
      <c r="BT16" s="20">
        <v>0.16623413516259899</v>
      </c>
      <c r="BU16" s="20">
        <v>7.2676884151449198E-2</v>
      </c>
      <c r="BV16" s="20"/>
      <c r="BW16" s="20">
        <v>0.10706238722478501</v>
      </c>
      <c r="BX16" s="20">
        <v>0.115831310397538</v>
      </c>
      <c r="BY16" s="20"/>
      <c r="BZ16" s="20">
        <v>0.128509490136966</v>
      </c>
      <c r="CA16" s="20" t="s">
        <v>131</v>
      </c>
      <c r="CB16" s="20">
        <v>0.110791248851607</v>
      </c>
      <c r="CC16" s="20"/>
      <c r="CD16" s="20">
        <v>0.11212353659932001</v>
      </c>
      <c r="CE16" s="20">
        <v>0.12097861317205599</v>
      </c>
      <c r="CF16" s="20">
        <v>0.12352461224318299</v>
      </c>
      <c r="CG16" s="20"/>
      <c r="CH16" s="20">
        <v>0.14655854602397</v>
      </c>
      <c r="CI16" s="20">
        <v>0.103893480046999</v>
      </c>
      <c r="CJ16" s="20">
        <v>5.8777280919599099E-2</v>
      </c>
      <c r="CK16" s="20"/>
      <c r="CL16" s="20">
        <v>0.127477125759801</v>
      </c>
      <c r="CM16" s="20">
        <v>0.10513119949458399</v>
      </c>
      <c r="CN16" s="20"/>
      <c r="CO16" s="20">
        <v>3.4837345930285001E-2</v>
      </c>
      <c r="CP16" s="20">
        <v>0.13783763002072699</v>
      </c>
      <c r="CQ16" s="20">
        <v>0.105949851977653</v>
      </c>
      <c r="CR16" s="20">
        <v>0.16669877241261599</v>
      </c>
    </row>
    <row r="17" spans="2:96" x14ac:dyDescent="0.25">
      <c r="B17" s="18" t="s">
        <v>275</v>
      </c>
      <c r="C17" s="21">
        <v>0.42356744630937898</v>
      </c>
      <c r="D17" s="21">
        <v>0.48692893475670601</v>
      </c>
      <c r="E17" s="21">
        <v>0.34108119320827102</v>
      </c>
      <c r="F17" s="21"/>
      <c r="G17" s="21">
        <v>0.47194132957809998</v>
      </c>
      <c r="H17" s="21">
        <v>0.52811493290159095</v>
      </c>
      <c r="I17" s="21">
        <v>0.26020084055655501</v>
      </c>
      <c r="J17" s="21">
        <v>0.48164225167303998</v>
      </c>
      <c r="K17" s="21">
        <v>0.217586693338336</v>
      </c>
      <c r="L17" s="21">
        <v>0.57088100857159896</v>
      </c>
      <c r="M17" s="21"/>
      <c r="N17" s="21">
        <v>0.42772230440470599</v>
      </c>
      <c r="O17" s="21">
        <v>0.44143532889486298</v>
      </c>
      <c r="P17" s="21">
        <v>0.49775974562765801</v>
      </c>
      <c r="Q17" s="21">
        <v>0.35348466713785398</v>
      </c>
      <c r="R17" s="21"/>
      <c r="S17" s="21">
        <v>0.45766672898891603</v>
      </c>
      <c r="T17" s="21">
        <v>0.37405237422016202</v>
      </c>
      <c r="U17" s="21">
        <v>0.66267205070483703</v>
      </c>
      <c r="V17" s="21">
        <v>0.16550297050534099</v>
      </c>
      <c r="W17" s="21">
        <v>0.70138152786644004</v>
      </c>
      <c r="X17" s="21">
        <v>0.72791280807784697</v>
      </c>
      <c r="Y17" s="21">
        <v>0.312072216075923</v>
      </c>
      <c r="Z17" s="21">
        <v>1.3910544867829E-2</v>
      </c>
      <c r="AA17" s="21">
        <v>0.26411911833540502</v>
      </c>
      <c r="AB17" s="21">
        <v>0.30400520071039</v>
      </c>
      <c r="AC17" s="21">
        <v>0.39164154742457402</v>
      </c>
      <c r="AD17" s="21">
        <v>0.47876198698864603</v>
      </c>
      <c r="AE17" s="21"/>
      <c r="AF17" s="21">
        <v>0.50453335126548804</v>
      </c>
      <c r="AG17" s="21">
        <v>0.49655971152724299</v>
      </c>
      <c r="AH17" s="21">
        <v>0.38260708566069002</v>
      </c>
      <c r="AI17" s="21">
        <v>0.50933659420940003</v>
      </c>
      <c r="AJ17" s="21">
        <v>0.486823638543186</v>
      </c>
      <c r="AK17" s="21"/>
      <c r="AL17" s="21">
        <v>0.59356412289785798</v>
      </c>
      <c r="AM17" s="21">
        <v>0.45964048469905</v>
      </c>
      <c r="AN17" s="21">
        <v>0.34184620302910201</v>
      </c>
      <c r="AO17" s="21"/>
      <c r="AP17" s="21">
        <v>0.53759080085938604</v>
      </c>
      <c r="AQ17" s="21">
        <v>0.34187744857565699</v>
      </c>
      <c r="AR17" s="21">
        <v>0.45137161504433498</v>
      </c>
      <c r="AS17" s="21">
        <v>0.31493704812735501</v>
      </c>
      <c r="AT17" s="21">
        <v>0.47209537979092298</v>
      </c>
      <c r="AU17" s="21"/>
      <c r="AV17" s="21">
        <v>1</v>
      </c>
      <c r="AW17" s="21">
        <v>0.17966433598390699</v>
      </c>
      <c r="AX17" s="21">
        <v>0.41148084613396402</v>
      </c>
      <c r="AY17" s="21">
        <v>0.31277640999544998</v>
      </c>
      <c r="AZ17" s="21">
        <v>0.41685946997442802</v>
      </c>
      <c r="BA17" s="21">
        <v>4.3454762676978703E-2</v>
      </c>
      <c r="BB17" s="21">
        <v>0.61429502351608001</v>
      </c>
      <c r="BC17" s="21">
        <v>0.598593582390195</v>
      </c>
      <c r="BD17" s="21">
        <v>0.54388561390472701</v>
      </c>
      <c r="BE17" s="21">
        <v>0.68935177400898295</v>
      </c>
      <c r="BF17" s="21">
        <v>0.63760049774520899</v>
      </c>
      <c r="BG17" s="21">
        <v>0.49472253034329</v>
      </c>
      <c r="BH17" s="21">
        <v>0.666016599425994</v>
      </c>
      <c r="BI17" s="21">
        <v>0</v>
      </c>
      <c r="BJ17" s="21">
        <v>0.58879880842160204</v>
      </c>
      <c r="BK17" s="21">
        <v>0.14019249089258801</v>
      </c>
      <c r="BL17" s="21"/>
      <c r="BM17" s="21">
        <v>0.460151872119205</v>
      </c>
      <c r="BN17" s="21">
        <v>0.59198598078972697</v>
      </c>
      <c r="BO17" s="21">
        <v>0.34569325430529402</v>
      </c>
      <c r="BP17" s="21">
        <v>0.31484446612200501</v>
      </c>
      <c r="BQ17" s="21">
        <v>7.0189675798586898E-2</v>
      </c>
      <c r="BR17" s="21">
        <v>-0.54825520506090397</v>
      </c>
      <c r="BS17" s="21"/>
      <c r="BT17" s="21">
        <v>0.39684253194879399</v>
      </c>
      <c r="BU17" s="21">
        <v>0.439995437863612</v>
      </c>
      <c r="BV17" s="21"/>
      <c r="BW17" s="21">
        <v>0.49517225811869298</v>
      </c>
      <c r="BX17" s="21">
        <v>0.45897313797586498</v>
      </c>
      <c r="BY17" s="21"/>
      <c r="BZ17" s="21">
        <v>0.337594685243298</v>
      </c>
      <c r="CA17" s="21" t="s">
        <v>131</v>
      </c>
      <c r="CB17" s="21">
        <v>0.56147310508253501</v>
      </c>
      <c r="CC17" s="21"/>
      <c r="CD17" s="21">
        <v>0.52903913201748698</v>
      </c>
      <c r="CE17" s="21">
        <v>0.213315592952458</v>
      </c>
      <c r="CF17" s="21">
        <v>0.38888139518727799</v>
      </c>
      <c r="CG17" s="21"/>
      <c r="CH17" s="21">
        <v>0.34682742147468199</v>
      </c>
      <c r="CI17" s="21">
        <v>0.25832396607624403</v>
      </c>
      <c r="CJ17" s="21">
        <v>0.46876520893989998</v>
      </c>
      <c r="CK17" s="21"/>
      <c r="CL17" s="21">
        <v>0.47294237543707002</v>
      </c>
      <c r="CM17" s="21">
        <v>0.40640716718585901</v>
      </c>
      <c r="CN17" s="21"/>
      <c r="CO17" s="21">
        <v>0.77216258518354797</v>
      </c>
      <c r="CP17" s="21">
        <v>0.51118508824773801</v>
      </c>
      <c r="CQ17" s="21">
        <v>0.41584007265547002</v>
      </c>
      <c r="CR17" s="21">
        <v>0.127395472104538</v>
      </c>
    </row>
    <row r="18" spans="2:96" x14ac:dyDescent="0.25">
      <c r="B18" s="16" t="s">
        <v>654</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CR22"/>
  <sheetViews>
    <sheetView showGridLines="0" workbookViewId="0">
      <pane xSplit="2" topLeftCell="C1" activePane="topRight" state="frozen"/>
      <selection pane="topRight" activeCell="B18" sqref="B18"/>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191</v>
      </c>
      <c r="D7" s="10">
        <v>105</v>
      </c>
      <c r="E7" s="10">
        <v>86</v>
      </c>
      <c r="F7" s="10"/>
      <c r="G7" s="10">
        <v>34</v>
      </c>
      <c r="H7" s="10">
        <v>25</v>
      </c>
      <c r="I7" s="10">
        <v>43</v>
      </c>
      <c r="J7" s="10">
        <v>37</v>
      </c>
      <c r="K7" s="10">
        <v>24</v>
      </c>
      <c r="L7" s="10">
        <v>28</v>
      </c>
      <c r="M7" s="10"/>
      <c r="N7" s="10">
        <v>55</v>
      </c>
      <c r="O7" s="10">
        <v>47</v>
      </c>
      <c r="P7" s="10">
        <v>38</v>
      </c>
      <c r="Q7" s="10">
        <v>51</v>
      </c>
      <c r="R7" s="10"/>
      <c r="S7" s="10">
        <v>39</v>
      </c>
      <c r="T7" s="10">
        <v>26</v>
      </c>
      <c r="U7" s="10">
        <v>11</v>
      </c>
      <c r="V7" s="10">
        <v>16</v>
      </c>
      <c r="W7" s="10">
        <v>10</v>
      </c>
      <c r="X7" s="10">
        <v>16</v>
      </c>
      <c r="Y7" s="10">
        <v>12</v>
      </c>
      <c r="Z7" s="10">
        <v>4</v>
      </c>
      <c r="AA7" s="10">
        <v>16</v>
      </c>
      <c r="AB7" s="10">
        <v>13</v>
      </c>
      <c r="AC7" s="10">
        <v>9</v>
      </c>
      <c r="AD7" s="10">
        <v>19</v>
      </c>
      <c r="AE7" s="10"/>
      <c r="AF7" s="10">
        <v>61</v>
      </c>
      <c r="AG7" s="10">
        <v>55</v>
      </c>
      <c r="AH7" s="10">
        <v>12</v>
      </c>
      <c r="AI7" s="10">
        <v>2</v>
      </c>
      <c r="AJ7" s="10">
        <v>31</v>
      </c>
      <c r="AK7" s="10"/>
      <c r="AL7" s="10">
        <v>46</v>
      </c>
      <c r="AM7" s="10">
        <v>70</v>
      </c>
      <c r="AN7" s="10">
        <v>13</v>
      </c>
      <c r="AO7" s="10"/>
      <c r="AP7" s="10">
        <v>42</v>
      </c>
      <c r="AQ7" s="10">
        <v>45</v>
      </c>
      <c r="AR7" s="10">
        <v>58</v>
      </c>
      <c r="AS7" s="10">
        <v>26</v>
      </c>
      <c r="AT7" s="10">
        <v>2</v>
      </c>
      <c r="AU7" s="10"/>
      <c r="AV7" s="10">
        <v>1</v>
      </c>
      <c r="AW7" s="10">
        <v>13</v>
      </c>
      <c r="AX7" s="10">
        <v>15</v>
      </c>
      <c r="AY7" s="10">
        <v>18</v>
      </c>
      <c r="AZ7" s="10">
        <v>19</v>
      </c>
      <c r="BA7" s="10">
        <v>15</v>
      </c>
      <c r="BB7" s="10">
        <v>21</v>
      </c>
      <c r="BC7" s="10">
        <v>15</v>
      </c>
      <c r="BD7" s="10">
        <v>15</v>
      </c>
      <c r="BE7" s="10">
        <v>7</v>
      </c>
      <c r="BF7" s="10">
        <v>9</v>
      </c>
      <c r="BG7" s="10">
        <v>10</v>
      </c>
      <c r="BH7" s="10">
        <v>7</v>
      </c>
      <c r="BI7" s="10">
        <v>1</v>
      </c>
      <c r="BJ7" s="10">
        <v>8</v>
      </c>
      <c r="BK7" s="10">
        <v>9</v>
      </c>
      <c r="BL7" s="10"/>
      <c r="BM7" s="10">
        <v>59</v>
      </c>
      <c r="BN7" s="10">
        <v>58</v>
      </c>
      <c r="BO7" s="10">
        <v>28</v>
      </c>
      <c r="BP7" s="10">
        <v>29</v>
      </c>
      <c r="BQ7" s="10">
        <v>15</v>
      </c>
      <c r="BR7" s="10">
        <v>2</v>
      </c>
      <c r="BS7" s="10"/>
      <c r="BT7" s="10">
        <v>102</v>
      </c>
      <c r="BU7" s="10">
        <v>87</v>
      </c>
      <c r="BV7" s="10"/>
      <c r="BW7" s="10">
        <v>87</v>
      </c>
      <c r="BX7" s="10">
        <v>88</v>
      </c>
      <c r="BY7" s="10"/>
      <c r="BZ7" s="10">
        <v>120</v>
      </c>
      <c r="CA7" s="10" t="s">
        <v>130</v>
      </c>
      <c r="CB7" s="10">
        <v>71</v>
      </c>
      <c r="CC7" s="10"/>
      <c r="CD7" s="10">
        <v>124</v>
      </c>
      <c r="CE7" s="10">
        <v>45</v>
      </c>
      <c r="CF7" s="10">
        <v>18</v>
      </c>
      <c r="CG7" s="10"/>
      <c r="CH7" s="10">
        <v>74</v>
      </c>
      <c r="CI7" s="10">
        <v>25</v>
      </c>
      <c r="CJ7" s="10">
        <v>20</v>
      </c>
      <c r="CK7" s="10"/>
      <c r="CL7" s="10">
        <v>77</v>
      </c>
      <c r="CM7" s="10">
        <v>109</v>
      </c>
      <c r="CN7" s="10"/>
      <c r="CO7" s="10">
        <v>23</v>
      </c>
      <c r="CP7" s="10">
        <v>63</v>
      </c>
      <c r="CQ7" s="10">
        <v>58</v>
      </c>
      <c r="CR7" s="10">
        <v>47</v>
      </c>
    </row>
    <row r="8" spans="2:96" ht="30" customHeight="1" x14ac:dyDescent="0.25">
      <c r="B8" s="11" t="s">
        <v>20</v>
      </c>
      <c r="C8" s="11">
        <v>201</v>
      </c>
      <c r="D8" s="11">
        <v>114</v>
      </c>
      <c r="E8" s="11">
        <v>87</v>
      </c>
      <c r="F8" s="11"/>
      <c r="G8" s="11">
        <v>42</v>
      </c>
      <c r="H8" s="11">
        <v>35</v>
      </c>
      <c r="I8" s="11">
        <v>42</v>
      </c>
      <c r="J8" s="11">
        <v>35</v>
      </c>
      <c r="K8" s="11">
        <v>22</v>
      </c>
      <c r="L8" s="11">
        <v>25</v>
      </c>
      <c r="M8" s="11"/>
      <c r="N8" s="11">
        <v>55</v>
      </c>
      <c r="O8" s="11">
        <v>48</v>
      </c>
      <c r="P8" s="11">
        <v>40</v>
      </c>
      <c r="Q8" s="11">
        <v>58</v>
      </c>
      <c r="R8" s="11"/>
      <c r="S8" s="11">
        <v>41</v>
      </c>
      <c r="T8" s="11">
        <v>27</v>
      </c>
      <c r="U8" s="11">
        <v>10</v>
      </c>
      <c r="V8" s="11">
        <v>16</v>
      </c>
      <c r="W8" s="11">
        <v>10</v>
      </c>
      <c r="X8" s="11">
        <v>16</v>
      </c>
      <c r="Y8" s="11">
        <v>13</v>
      </c>
      <c r="Z8" s="11">
        <v>4</v>
      </c>
      <c r="AA8" s="11">
        <v>15</v>
      </c>
      <c r="AB8" s="11">
        <v>13</v>
      </c>
      <c r="AC8" s="11">
        <v>10</v>
      </c>
      <c r="AD8" s="11">
        <v>24</v>
      </c>
      <c r="AE8" s="11"/>
      <c r="AF8" s="11">
        <v>60</v>
      </c>
      <c r="AG8" s="11">
        <v>59</v>
      </c>
      <c r="AH8" s="11">
        <v>12</v>
      </c>
      <c r="AI8" s="11">
        <v>2</v>
      </c>
      <c r="AJ8" s="11">
        <v>34</v>
      </c>
      <c r="AK8" s="11"/>
      <c r="AL8" s="11">
        <v>47</v>
      </c>
      <c r="AM8" s="11">
        <v>76</v>
      </c>
      <c r="AN8" s="11">
        <v>13</v>
      </c>
      <c r="AO8" s="11"/>
      <c r="AP8" s="11">
        <v>43</v>
      </c>
      <c r="AQ8" s="11">
        <v>48</v>
      </c>
      <c r="AR8" s="11">
        <v>63</v>
      </c>
      <c r="AS8" s="11">
        <v>28</v>
      </c>
      <c r="AT8" s="11">
        <v>2</v>
      </c>
      <c r="AU8" s="11"/>
      <c r="AV8" s="11">
        <v>1</v>
      </c>
      <c r="AW8" s="11">
        <v>14</v>
      </c>
      <c r="AX8" s="11">
        <v>17</v>
      </c>
      <c r="AY8" s="11">
        <v>18</v>
      </c>
      <c r="AZ8" s="11">
        <v>22</v>
      </c>
      <c r="BA8" s="11">
        <v>15</v>
      </c>
      <c r="BB8" s="11">
        <v>24</v>
      </c>
      <c r="BC8" s="11">
        <v>15</v>
      </c>
      <c r="BD8" s="11">
        <v>15</v>
      </c>
      <c r="BE8" s="11">
        <v>7</v>
      </c>
      <c r="BF8" s="11">
        <v>9</v>
      </c>
      <c r="BG8" s="11">
        <v>10</v>
      </c>
      <c r="BH8" s="11">
        <v>7</v>
      </c>
      <c r="BI8" s="11">
        <v>1</v>
      </c>
      <c r="BJ8" s="11">
        <v>8</v>
      </c>
      <c r="BK8" s="11">
        <v>10</v>
      </c>
      <c r="BL8" s="11"/>
      <c r="BM8" s="11">
        <v>67</v>
      </c>
      <c r="BN8" s="11">
        <v>59</v>
      </c>
      <c r="BO8" s="11">
        <v>29</v>
      </c>
      <c r="BP8" s="11">
        <v>29</v>
      </c>
      <c r="BQ8" s="11">
        <v>15</v>
      </c>
      <c r="BR8" s="11">
        <v>2</v>
      </c>
      <c r="BS8" s="11"/>
      <c r="BT8" s="11">
        <v>107</v>
      </c>
      <c r="BU8" s="11">
        <v>91</v>
      </c>
      <c r="BV8" s="11"/>
      <c r="BW8" s="11">
        <v>95</v>
      </c>
      <c r="BX8" s="11">
        <v>88</v>
      </c>
      <c r="BY8" s="11"/>
      <c r="BZ8" s="11">
        <v>124</v>
      </c>
      <c r="CA8" s="11" t="s">
        <v>130</v>
      </c>
      <c r="CB8" s="11">
        <v>77</v>
      </c>
      <c r="CC8" s="11"/>
      <c r="CD8" s="11">
        <v>128</v>
      </c>
      <c r="CE8" s="11">
        <v>50</v>
      </c>
      <c r="CF8" s="11">
        <v>18</v>
      </c>
      <c r="CG8" s="11"/>
      <c r="CH8" s="11">
        <v>74</v>
      </c>
      <c r="CI8" s="11">
        <v>28</v>
      </c>
      <c r="CJ8" s="11">
        <v>21</v>
      </c>
      <c r="CK8" s="11"/>
      <c r="CL8" s="11">
        <v>83</v>
      </c>
      <c r="CM8" s="11">
        <v>113</v>
      </c>
      <c r="CN8" s="11"/>
      <c r="CO8" s="11">
        <v>26</v>
      </c>
      <c r="CP8" s="11">
        <v>65</v>
      </c>
      <c r="CQ8" s="11">
        <v>61</v>
      </c>
      <c r="CR8" s="11">
        <v>48</v>
      </c>
    </row>
    <row r="9" spans="2:96" x14ac:dyDescent="0.25">
      <c r="B9" s="18" t="s">
        <v>376</v>
      </c>
      <c r="C9" s="17">
        <v>0.22529658163194799</v>
      </c>
      <c r="D9" s="17">
        <v>0.206439191580748</v>
      </c>
      <c r="E9" s="17">
        <v>0.249845806827039</v>
      </c>
      <c r="F9" s="17"/>
      <c r="G9" s="17">
        <v>0.14497915654941501</v>
      </c>
      <c r="H9" s="17">
        <v>0.20829872468833499</v>
      </c>
      <c r="I9" s="17">
        <v>0.178799544019277</v>
      </c>
      <c r="J9" s="17">
        <v>0.29488842104707302</v>
      </c>
      <c r="K9" s="17">
        <v>0.28130545048793199</v>
      </c>
      <c r="L9" s="17">
        <v>0.32027156650829802</v>
      </c>
      <c r="M9" s="17"/>
      <c r="N9" s="17">
        <v>0.29866977409815898</v>
      </c>
      <c r="O9" s="17">
        <v>0.29989723528767998</v>
      </c>
      <c r="P9" s="17">
        <v>0.14113889647745301</v>
      </c>
      <c r="Q9" s="17">
        <v>0.15115350787944501</v>
      </c>
      <c r="R9" s="17"/>
      <c r="S9" s="17">
        <v>0.242529778750248</v>
      </c>
      <c r="T9" s="17">
        <v>0.27837104208784902</v>
      </c>
      <c r="U9" s="17">
        <v>0.26811703683103499</v>
      </c>
      <c r="V9" s="17">
        <v>0.106623069895265</v>
      </c>
      <c r="W9" s="17">
        <v>0.41865446119720201</v>
      </c>
      <c r="X9" s="17">
        <v>0.17731752434354001</v>
      </c>
      <c r="Y9" s="17">
        <v>0.12908200884382301</v>
      </c>
      <c r="Z9" s="17">
        <v>0</v>
      </c>
      <c r="AA9" s="17">
        <v>0.41488422853333301</v>
      </c>
      <c r="AB9" s="17">
        <v>0.140366700745959</v>
      </c>
      <c r="AC9" s="17">
        <v>0.283514499416543</v>
      </c>
      <c r="AD9" s="17">
        <v>0.13898610124909599</v>
      </c>
      <c r="AE9" s="17"/>
      <c r="AF9" s="17">
        <v>0.33846305239903701</v>
      </c>
      <c r="AG9" s="17">
        <v>0.25344609945464103</v>
      </c>
      <c r="AH9" s="17">
        <v>0.207283867118388</v>
      </c>
      <c r="AI9" s="17">
        <v>1</v>
      </c>
      <c r="AJ9" s="17">
        <v>8.88467900583466E-2</v>
      </c>
      <c r="AK9" s="17"/>
      <c r="AL9" s="17">
        <v>0.39593516449188898</v>
      </c>
      <c r="AM9" s="17">
        <v>0.233067873922713</v>
      </c>
      <c r="AN9" s="17">
        <v>0.126167639810226</v>
      </c>
      <c r="AO9" s="17"/>
      <c r="AP9" s="17">
        <v>0.19684824804422499</v>
      </c>
      <c r="AQ9" s="17">
        <v>0.12132467680961199</v>
      </c>
      <c r="AR9" s="17">
        <v>0.26123178971646299</v>
      </c>
      <c r="AS9" s="17">
        <v>0.27331911514635598</v>
      </c>
      <c r="AT9" s="17">
        <v>0.47209537979092298</v>
      </c>
      <c r="AU9" s="17"/>
      <c r="AV9" s="17">
        <v>0</v>
      </c>
      <c r="AW9" s="17">
        <v>8.1986549715664603E-2</v>
      </c>
      <c r="AX9" s="17">
        <v>0.17306133628530901</v>
      </c>
      <c r="AY9" s="17">
        <v>0.197402061429058</v>
      </c>
      <c r="AZ9" s="17">
        <v>7.1160459595023096E-2</v>
      </c>
      <c r="BA9" s="17">
        <v>0.25495595382643399</v>
      </c>
      <c r="BB9" s="17">
        <v>0.260051370125847</v>
      </c>
      <c r="BC9" s="17">
        <v>0.37694328843755098</v>
      </c>
      <c r="BD9" s="17">
        <v>0.23956545249089101</v>
      </c>
      <c r="BE9" s="17">
        <v>0.56198918004454901</v>
      </c>
      <c r="BF9" s="17">
        <v>0.31010769070298699</v>
      </c>
      <c r="BG9" s="17">
        <v>0.13013094348967399</v>
      </c>
      <c r="BH9" s="17">
        <v>0.428420597053564</v>
      </c>
      <c r="BI9" s="17">
        <v>0</v>
      </c>
      <c r="BJ9" s="17">
        <v>0.13771525014450001</v>
      </c>
      <c r="BK9" s="17">
        <v>0.26253222871015203</v>
      </c>
      <c r="BL9" s="17"/>
      <c r="BM9" s="17">
        <v>0.22096671857056899</v>
      </c>
      <c r="BN9" s="17">
        <v>0.29505637374168697</v>
      </c>
      <c r="BO9" s="17">
        <v>0.14905472150547699</v>
      </c>
      <c r="BP9" s="17">
        <v>0.26781620262560002</v>
      </c>
      <c r="BQ9" s="17">
        <v>5.7441465653275098E-2</v>
      </c>
      <c r="BR9" s="17">
        <v>0</v>
      </c>
      <c r="BS9" s="17"/>
      <c r="BT9" s="17">
        <v>0.23600784133437</v>
      </c>
      <c r="BU9" s="17">
        <v>0.206142149913492</v>
      </c>
      <c r="BV9" s="17"/>
      <c r="BW9" s="17">
        <v>0.23048581981315899</v>
      </c>
      <c r="BX9" s="17">
        <v>0.24410010146408501</v>
      </c>
      <c r="BY9" s="17"/>
      <c r="BZ9" s="17">
        <v>0.20125319842856601</v>
      </c>
      <c r="CA9" s="17" t="s">
        <v>131</v>
      </c>
      <c r="CB9" s="17">
        <v>0.26386366449263698</v>
      </c>
      <c r="CC9" s="17"/>
      <c r="CD9" s="17">
        <v>0.24892457186543099</v>
      </c>
      <c r="CE9" s="17">
        <v>0.159007830811394</v>
      </c>
      <c r="CF9" s="17">
        <v>0.297981809958623</v>
      </c>
      <c r="CG9" s="17"/>
      <c r="CH9" s="17">
        <v>0.15596976395197801</v>
      </c>
      <c r="CI9" s="17">
        <v>0.26562789986417501</v>
      </c>
      <c r="CJ9" s="17">
        <v>0.28671939155213</v>
      </c>
      <c r="CK9" s="17"/>
      <c r="CL9" s="17">
        <v>0.25571937191553601</v>
      </c>
      <c r="CM9" s="17">
        <v>0.20445436234158901</v>
      </c>
      <c r="CN9" s="17"/>
      <c r="CO9" s="17">
        <v>0.44313658961317898</v>
      </c>
      <c r="CP9" s="17">
        <v>0.25785542380510701</v>
      </c>
      <c r="CQ9" s="17">
        <v>0.16593758526191801</v>
      </c>
      <c r="CR9" s="17">
        <v>0.139553918917177</v>
      </c>
    </row>
    <row r="10" spans="2:96" x14ac:dyDescent="0.25">
      <c r="B10" s="18" t="s">
        <v>377</v>
      </c>
      <c r="C10" s="17">
        <v>0.438674631801453</v>
      </c>
      <c r="D10" s="17">
        <v>0.49020656722834999</v>
      </c>
      <c r="E10" s="17">
        <v>0.37158851415214</v>
      </c>
      <c r="F10" s="17"/>
      <c r="G10" s="17">
        <v>0.60651421523140503</v>
      </c>
      <c r="H10" s="17">
        <v>0.53009984306669899</v>
      </c>
      <c r="I10" s="17">
        <v>0.36769859656987502</v>
      </c>
      <c r="J10" s="17">
        <v>0.26911315799222502</v>
      </c>
      <c r="K10" s="17">
        <v>0.349509122225308</v>
      </c>
      <c r="L10" s="17">
        <v>0.45906429515561598</v>
      </c>
      <c r="M10" s="17"/>
      <c r="N10" s="17">
        <v>0.42140145621971098</v>
      </c>
      <c r="O10" s="17">
        <v>0.46391906363476698</v>
      </c>
      <c r="P10" s="17">
        <v>0.48541706757947201</v>
      </c>
      <c r="Q10" s="17">
        <v>0.401786763197576</v>
      </c>
      <c r="R10" s="17"/>
      <c r="S10" s="17">
        <v>0.39140074419617699</v>
      </c>
      <c r="T10" s="17">
        <v>0.35625187342581799</v>
      </c>
      <c r="U10" s="17">
        <v>0.389167818857581</v>
      </c>
      <c r="V10" s="17">
        <v>0.610450212345513</v>
      </c>
      <c r="W10" s="17">
        <v>0.28272706666923803</v>
      </c>
      <c r="X10" s="17">
        <v>0.63163120536833295</v>
      </c>
      <c r="Y10" s="17">
        <v>0.56882596443864397</v>
      </c>
      <c r="Z10" s="17">
        <v>0.53378772215090597</v>
      </c>
      <c r="AA10" s="17">
        <v>0.30180106287536401</v>
      </c>
      <c r="AB10" s="17">
        <v>0.63086116870292497</v>
      </c>
      <c r="AC10" s="17">
        <v>0.101194859724065</v>
      </c>
      <c r="AD10" s="17">
        <v>0.49108652086850502</v>
      </c>
      <c r="AE10" s="17"/>
      <c r="AF10" s="17">
        <v>0.298834793866677</v>
      </c>
      <c r="AG10" s="17">
        <v>0.42979237735867198</v>
      </c>
      <c r="AH10" s="17">
        <v>0.55927267858942897</v>
      </c>
      <c r="AI10" s="17">
        <v>0</v>
      </c>
      <c r="AJ10" s="17">
        <v>0.551274562012255</v>
      </c>
      <c r="AK10" s="17"/>
      <c r="AL10" s="17">
        <v>0.32268936463108899</v>
      </c>
      <c r="AM10" s="17">
        <v>0.44988110583768298</v>
      </c>
      <c r="AN10" s="17">
        <v>0.58606644706579203</v>
      </c>
      <c r="AO10" s="17"/>
      <c r="AP10" s="17">
        <v>0.44506520844984299</v>
      </c>
      <c r="AQ10" s="17">
        <v>0.51073489507319303</v>
      </c>
      <c r="AR10" s="17">
        <v>0.43166275209890398</v>
      </c>
      <c r="AS10" s="17">
        <v>0.467081014988867</v>
      </c>
      <c r="AT10" s="17">
        <v>0</v>
      </c>
      <c r="AU10" s="17"/>
      <c r="AV10" s="17">
        <v>1</v>
      </c>
      <c r="AW10" s="17">
        <v>0.40263641016551999</v>
      </c>
      <c r="AX10" s="17">
        <v>0.472323353159322</v>
      </c>
      <c r="AY10" s="17">
        <v>0.50248591461688996</v>
      </c>
      <c r="AZ10" s="17">
        <v>0.54032434619421299</v>
      </c>
      <c r="BA10" s="17">
        <v>0.420379659511882</v>
      </c>
      <c r="BB10" s="17">
        <v>0.38459741709113698</v>
      </c>
      <c r="BC10" s="17">
        <v>0.49284425078899602</v>
      </c>
      <c r="BD10" s="17">
        <v>0.405673770422951</v>
      </c>
      <c r="BE10" s="17">
        <v>0.16343612274434899</v>
      </c>
      <c r="BF10" s="17">
        <v>0.43612184053602299</v>
      </c>
      <c r="BG10" s="17">
        <v>0.61017916251385396</v>
      </c>
      <c r="BH10" s="17">
        <v>0.57157940294643605</v>
      </c>
      <c r="BI10" s="17">
        <v>0</v>
      </c>
      <c r="BJ10" s="17">
        <v>0.64051965888200502</v>
      </c>
      <c r="BK10" s="17">
        <v>0.29038419811295602</v>
      </c>
      <c r="BL10" s="17"/>
      <c r="BM10" s="17">
        <v>0.38432780097125102</v>
      </c>
      <c r="BN10" s="17">
        <v>0.493469458920201</v>
      </c>
      <c r="BO10" s="17">
        <v>0.48836429056173702</v>
      </c>
      <c r="BP10" s="17">
        <v>0.42880830677759102</v>
      </c>
      <c r="BQ10" s="17">
        <v>0.44035683625877198</v>
      </c>
      <c r="BR10" s="17">
        <v>0</v>
      </c>
      <c r="BS10" s="17"/>
      <c r="BT10" s="17">
        <v>0.46900621244447399</v>
      </c>
      <c r="BU10" s="17">
        <v>0.40106589885368499</v>
      </c>
      <c r="BV10" s="17"/>
      <c r="BW10" s="17">
        <v>0.51103074002351201</v>
      </c>
      <c r="BX10" s="17">
        <v>0.424638235170678</v>
      </c>
      <c r="BY10" s="17"/>
      <c r="BZ10" s="17">
        <v>0.42033974158911203</v>
      </c>
      <c r="CA10" s="17" t="s">
        <v>131</v>
      </c>
      <c r="CB10" s="17">
        <v>0.46808493666909601</v>
      </c>
      <c r="CC10" s="17"/>
      <c r="CD10" s="17">
        <v>0.49926974791158002</v>
      </c>
      <c r="CE10" s="17">
        <v>0.339320639963754</v>
      </c>
      <c r="CF10" s="17">
        <v>0.32155712106168899</v>
      </c>
      <c r="CG10" s="17"/>
      <c r="CH10" s="17">
        <v>0.47889897437777101</v>
      </c>
      <c r="CI10" s="17">
        <v>0.31149046890627302</v>
      </c>
      <c r="CJ10" s="17">
        <v>0.37369730383121202</v>
      </c>
      <c r="CK10" s="17"/>
      <c r="CL10" s="17">
        <v>0.42882640783430398</v>
      </c>
      <c r="CM10" s="17">
        <v>0.44809257766757499</v>
      </c>
      <c r="CN10" s="17"/>
      <c r="CO10" s="17">
        <v>0.43784679130159099</v>
      </c>
      <c r="CP10" s="17">
        <v>0.54844417468336704</v>
      </c>
      <c r="CQ10" s="17">
        <v>0.447700839452497</v>
      </c>
      <c r="CR10" s="17">
        <v>0.27932629383493601</v>
      </c>
    </row>
    <row r="11" spans="2:96" ht="30" x14ac:dyDescent="0.25">
      <c r="B11" s="18" t="s">
        <v>378</v>
      </c>
      <c r="C11" s="17">
        <v>0.20142635322908001</v>
      </c>
      <c r="D11" s="17">
        <v>0.172874069150769</v>
      </c>
      <c r="E11" s="17">
        <v>0.23859673840802201</v>
      </c>
      <c r="F11" s="17"/>
      <c r="G11" s="17">
        <v>0.13833355342008499</v>
      </c>
      <c r="H11" s="17">
        <v>0.21897459533445099</v>
      </c>
      <c r="I11" s="17">
        <v>0.24042830588091299</v>
      </c>
      <c r="J11" s="17">
        <v>0.32382484936571199</v>
      </c>
      <c r="K11" s="17">
        <v>0.16730031161108599</v>
      </c>
      <c r="L11" s="17">
        <v>7.6274477711077399E-2</v>
      </c>
      <c r="M11" s="17"/>
      <c r="N11" s="17">
        <v>0.136417891902786</v>
      </c>
      <c r="O11" s="17">
        <v>9.6640238692076205E-2</v>
      </c>
      <c r="P11" s="17">
        <v>0.21303700477933199</v>
      </c>
      <c r="Q11" s="17">
        <v>0.34287897189066602</v>
      </c>
      <c r="R11" s="17"/>
      <c r="S11" s="17">
        <v>0.17791912716369601</v>
      </c>
      <c r="T11" s="17">
        <v>0.24751480574916199</v>
      </c>
      <c r="U11" s="17">
        <v>9.9874359401460402E-2</v>
      </c>
      <c r="V11" s="17">
        <v>0.10744988250632299</v>
      </c>
      <c r="W11" s="17">
        <v>9.9022071851420396E-2</v>
      </c>
      <c r="X11" s="17">
        <v>0.12568203268508099</v>
      </c>
      <c r="Y11" s="17">
        <v>0.217999581578286</v>
      </c>
      <c r="Z11" s="17">
        <v>0.46621227784909403</v>
      </c>
      <c r="AA11" s="17">
        <v>0.18748264698206399</v>
      </c>
      <c r="AB11" s="17">
        <v>8.2965822332668401E-2</v>
      </c>
      <c r="AC11" s="17">
        <v>0.39647842358026503</v>
      </c>
      <c r="AD11" s="17">
        <v>0.32973518260608098</v>
      </c>
      <c r="AE11" s="17"/>
      <c r="AF11" s="17">
        <v>0.19004240427844199</v>
      </c>
      <c r="AG11" s="17">
        <v>0.18479043572396101</v>
      </c>
      <c r="AH11" s="17">
        <v>7.7454868034414606E-2</v>
      </c>
      <c r="AI11" s="17">
        <v>0</v>
      </c>
      <c r="AJ11" s="17">
        <v>0.27229114312602498</v>
      </c>
      <c r="AK11" s="17"/>
      <c r="AL11" s="17">
        <v>0.139180833624136</v>
      </c>
      <c r="AM11" s="17">
        <v>0.20484735678261501</v>
      </c>
      <c r="AN11" s="17">
        <v>0.212479633093731</v>
      </c>
      <c r="AO11" s="17"/>
      <c r="AP11" s="17">
        <v>0.180425922806045</v>
      </c>
      <c r="AQ11" s="17">
        <v>0.28595667439973899</v>
      </c>
      <c r="AR11" s="17">
        <v>0.180093847612777</v>
      </c>
      <c r="AS11" s="17">
        <v>0.17247635834177</v>
      </c>
      <c r="AT11" s="17">
        <v>0</v>
      </c>
      <c r="AU11" s="17"/>
      <c r="AV11" s="17">
        <v>0</v>
      </c>
      <c r="AW11" s="17">
        <v>0.21774660539858501</v>
      </c>
      <c r="AX11" s="17">
        <v>0.22530732587840999</v>
      </c>
      <c r="AY11" s="17">
        <v>0.25355869896354799</v>
      </c>
      <c r="AZ11" s="17">
        <v>0.16347697230638999</v>
      </c>
      <c r="BA11" s="17">
        <v>0.26335013462470203</v>
      </c>
      <c r="BB11" s="17">
        <v>0.26260789003553697</v>
      </c>
      <c r="BC11" s="17">
        <v>0</v>
      </c>
      <c r="BD11" s="17">
        <v>0.29387748521439999</v>
      </c>
      <c r="BE11" s="17">
        <v>0.15178627123639901</v>
      </c>
      <c r="BF11" s="17">
        <v>0.14514143526718801</v>
      </c>
      <c r="BG11" s="17">
        <v>0.17371616587674299</v>
      </c>
      <c r="BH11" s="17">
        <v>0</v>
      </c>
      <c r="BI11" s="17">
        <v>0</v>
      </c>
      <c r="BJ11" s="17">
        <v>0.22176509097349401</v>
      </c>
      <c r="BK11" s="17">
        <v>0.19390837607956701</v>
      </c>
      <c r="BL11" s="17"/>
      <c r="BM11" s="17">
        <v>0.23667597137023899</v>
      </c>
      <c r="BN11" s="17">
        <v>0.135162389133309</v>
      </c>
      <c r="BO11" s="17">
        <v>0.22144917795446301</v>
      </c>
      <c r="BP11" s="17">
        <v>0.164400825924329</v>
      </c>
      <c r="BQ11" s="17">
        <v>0.30000529238156198</v>
      </c>
      <c r="BR11" s="17">
        <v>0.54825520506090397</v>
      </c>
      <c r="BS11" s="17"/>
      <c r="BT11" s="17">
        <v>0.18175358828798199</v>
      </c>
      <c r="BU11" s="17">
        <v>0.22967633267445001</v>
      </c>
      <c r="BV11" s="17"/>
      <c r="BW11" s="17">
        <v>0.14486579349613499</v>
      </c>
      <c r="BX11" s="17">
        <v>0.21608573524753899</v>
      </c>
      <c r="BY11" s="17"/>
      <c r="BZ11" s="17">
        <v>0.250315629541151</v>
      </c>
      <c r="CA11" s="17" t="s">
        <v>131</v>
      </c>
      <c r="CB11" s="17">
        <v>0.123004911679972</v>
      </c>
      <c r="CC11" s="17"/>
      <c r="CD11" s="17">
        <v>0.142147650767945</v>
      </c>
      <c r="CE11" s="17">
        <v>0.36119010318886202</v>
      </c>
      <c r="CF11" s="17">
        <v>4.97065845928292E-2</v>
      </c>
      <c r="CG11" s="17"/>
      <c r="CH11" s="17">
        <v>0.24332677958415799</v>
      </c>
      <c r="CI11" s="17">
        <v>0.31505955803049002</v>
      </c>
      <c r="CJ11" s="17">
        <v>0.15603732428720499</v>
      </c>
      <c r="CK11" s="17"/>
      <c r="CL11" s="17">
        <v>0.21408666306983801</v>
      </c>
      <c r="CM11" s="17">
        <v>0.191235697655599</v>
      </c>
      <c r="CN11" s="17"/>
      <c r="CO11" s="17">
        <v>7.0928197476480395E-2</v>
      </c>
      <c r="CP11" s="17">
        <v>9.96316795179744E-2</v>
      </c>
      <c r="CQ11" s="17">
        <v>0.26491076884294501</v>
      </c>
      <c r="CR11" s="17">
        <v>0.32846229302882901</v>
      </c>
    </row>
    <row r="12" spans="2:96" x14ac:dyDescent="0.25">
      <c r="B12" s="18" t="s">
        <v>379</v>
      </c>
      <c r="C12" s="17">
        <v>5.3315860769895598E-2</v>
      </c>
      <c r="D12" s="17">
        <v>2.6418744677894099E-2</v>
      </c>
      <c r="E12" s="17">
        <v>8.8331489032781096E-2</v>
      </c>
      <c r="F12" s="17"/>
      <c r="G12" s="17">
        <v>8.0785923199692494E-2</v>
      </c>
      <c r="H12" s="17">
        <v>0</v>
      </c>
      <c r="I12" s="17">
        <v>6.7181866114174801E-2</v>
      </c>
      <c r="J12" s="17">
        <v>5.1017701441871302E-2</v>
      </c>
      <c r="K12" s="17">
        <v>4.2600113961037502E-2</v>
      </c>
      <c r="L12" s="17">
        <v>6.9911893625470095E-2</v>
      </c>
      <c r="M12" s="17"/>
      <c r="N12" s="17">
        <v>8.2650025541855798E-2</v>
      </c>
      <c r="O12" s="17">
        <v>6.7661058309601299E-2</v>
      </c>
      <c r="P12" s="17">
        <v>7.2714215782627906E-2</v>
      </c>
      <c r="Q12" s="17">
        <v>0</v>
      </c>
      <c r="R12" s="17"/>
      <c r="S12" s="17">
        <v>6.8664591868550298E-2</v>
      </c>
      <c r="T12" s="17">
        <v>7.7112567390726305E-2</v>
      </c>
      <c r="U12" s="17">
        <v>8.3787304682039002E-2</v>
      </c>
      <c r="V12" s="17">
        <v>5.8595287731699398E-2</v>
      </c>
      <c r="W12" s="17">
        <v>0.19959640028214001</v>
      </c>
      <c r="X12" s="17">
        <v>0</v>
      </c>
      <c r="Y12" s="17">
        <v>8.4092445139247296E-2</v>
      </c>
      <c r="Z12" s="17">
        <v>0</v>
      </c>
      <c r="AA12" s="17">
        <v>0</v>
      </c>
      <c r="AB12" s="17">
        <v>6.7768262441059393E-2</v>
      </c>
      <c r="AC12" s="17">
        <v>0</v>
      </c>
      <c r="AD12" s="17">
        <v>0</v>
      </c>
      <c r="AE12" s="17"/>
      <c r="AF12" s="17">
        <v>0.10798727294511801</v>
      </c>
      <c r="AG12" s="17">
        <v>0</v>
      </c>
      <c r="AH12" s="17">
        <v>0</v>
      </c>
      <c r="AI12" s="17">
        <v>0</v>
      </c>
      <c r="AJ12" s="17">
        <v>6.4065550486210598E-2</v>
      </c>
      <c r="AK12" s="17"/>
      <c r="AL12" s="17">
        <v>7.9493528264028002E-2</v>
      </c>
      <c r="AM12" s="17">
        <v>1.2546291912673899E-2</v>
      </c>
      <c r="AN12" s="17">
        <v>0</v>
      </c>
      <c r="AO12" s="17"/>
      <c r="AP12" s="17">
        <v>6.56316311024428E-2</v>
      </c>
      <c r="AQ12" s="17">
        <v>8.1983753717456295E-2</v>
      </c>
      <c r="AR12" s="17">
        <v>3.0243893099726801E-2</v>
      </c>
      <c r="AS12" s="17">
        <v>0</v>
      </c>
      <c r="AT12" s="17">
        <v>0.52790462020907702</v>
      </c>
      <c r="AU12" s="17"/>
      <c r="AV12" s="17">
        <v>0</v>
      </c>
      <c r="AW12" s="17">
        <v>8.5381672171082904E-2</v>
      </c>
      <c r="AX12" s="17">
        <v>0</v>
      </c>
      <c r="AY12" s="17">
        <v>4.6553324990503998E-2</v>
      </c>
      <c r="AZ12" s="17">
        <v>8.3291110547126401E-2</v>
      </c>
      <c r="BA12" s="17">
        <v>0</v>
      </c>
      <c r="BB12" s="17">
        <v>4.3597913991460499E-2</v>
      </c>
      <c r="BC12" s="17">
        <v>0</v>
      </c>
      <c r="BD12" s="17">
        <v>0</v>
      </c>
      <c r="BE12" s="17">
        <v>0.12278842597470301</v>
      </c>
      <c r="BF12" s="17">
        <v>0.108629033493802</v>
      </c>
      <c r="BG12" s="17">
        <v>8.5973728119728796E-2</v>
      </c>
      <c r="BH12" s="17">
        <v>0</v>
      </c>
      <c r="BI12" s="17">
        <v>0</v>
      </c>
      <c r="BJ12" s="17">
        <v>0</v>
      </c>
      <c r="BK12" s="17">
        <v>0.106153044346167</v>
      </c>
      <c r="BL12" s="17"/>
      <c r="BM12" s="17">
        <v>6.0989450343428099E-2</v>
      </c>
      <c r="BN12" s="17">
        <v>2.9336712619944399E-2</v>
      </c>
      <c r="BO12" s="17">
        <v>3.53311091420263E-2</v>
      </c>
      <c r="BP12" s="17">
        <v>0.102048545583811</v>
      </c>
      <c r="BQ12" s="17">
        <v>5.9330506833117698E-2</v>
      </c>
      <c r="BR12" s="17">
        <v>0</v>
      </c>
      <c r="BS12" s="17"/>
      <c r="BT12" s="17">
        <v>3.6962667740342597E-2</v>
      </c>
      <c r="BU12" s="17">
        <v>7.38523039665617E-2</v>
      </c>
      <c r="BV12" s="17"/>
      <c r="BW12" s="17">
        <v>9.5145594390874597E-3</v>
      </c>
      <c r="BX12" s="17">
        <v>7.3777252398733298E-2</v>
      </c>
      <c r="BY12" s="17"/>
      <c r="BZ12" s="17">
        <v>4.7946399017562903E-2</v>
      </c>
      <c r="CA12" s="17" t="s">
        <v>131</v>
      </c>
      <c r="CB12" s="17">
        <v>6.1928811558384901E-2</v>
      </c>
      <c r="CC12" s="17"/>
      <c r="CD12" s="17">
        <v>4.3000657067869902E-2</v>
      </c>
      <c r="CE12" s="17">
        <v>4.4348795465601998E-2</v>
      </c>
      <c r="CF12" s="17">
        <v>0.16531454184842101</v>
      </c>
      <c r="CG12" s="17"/>
      <c r="CH12" s="17">
        <v>2.7561273468683901E-2</v>
      </c>
      <c r="CI12" s="17">
        <v>3.2494325605743099E-2</v>
      </c>
      <c r="CJ12" s="17">
        <v>0.14428600661027599</v>
      </c>
      <c r="CK12" s="17"/>
      <c r="CL12" s="17">
        <v>5.60276369321875E-2</v>
      </c>
      <c r="CM12" s="17">
        <v>5.3538492044288302E-2</v>
      </c>
      <c r="CN12" s="17"/>
      <c r="CO12" s="17">
        <v>0</v>
      </c>
      <c r="CP12" s="17">
        <v>4.2891811181062597E-2</v>
      </c>
      <c r="CQ12" s="17">
        <v>3.0917359635209599E-2</v>
      </c>
      <c r="CR12" s="17">
        <v>0.124580991891487</v>
      </c>
    </row>
    <row r="13" spans="2:96" x14ac:dyDescent="0.25">
      <c r="B13" s="18" t="s">
        <v>380</v>
      </c>
      <c r="C13" s="17">
        <v>5.1432296517018299E-2</v>
      </c>
      <c r="D13" s="17">
        <v>7.4664698405557201E-2</v>
      </c>
      <c r="E13" s="17">
        <v>2.1187524348861699E-2</v>
      </c>
      <c r="F13" s="17"/>
      <c r="G13" s="17">
        <v>0</v>
      </c>
      <c r="H13" s="17">
        <v>4.2626836910515498E-2</v>
      </c>
      <c r="I13" s="17">
        <v>9.6635383279121898E-2</v>
      </c>
      <c r="J13" s="17">
        <v>6.1155870153118901E-2</v>
      </c>
      <c r="K13" s="17">
        <v>0.121648763007141</v>
      </c>
      <c r="L13" s="17">
        <v>0</v>
      </c>
      <c r="M13" s="17"/>
      <c r="N13" s="17">
        <v>4.3923431921267297E-2</v>
      </c>
      <c r="O13" s="17">
        <v>1.68027545233469E-2</v>
      </c>
      <c r="P13" s="17">
        <v>2.7279533924246702E-2</v>
      </c>
      <c r="Q13" s="17">
        <v>0.104180757032314</v>
      </c>
      <c r="R13" s="17"/>
      <c r="S13" s="17">
        <v>4.5051943407046102E-2</v>
      </c>
      <c r="T13" s="17">
        <v>4.0749711346444402E-2</v>
      </c>
      <c r="U13" s="17">
        <v>7.9526740113942396E-2</v>
      </c>
      <c r="V13" s="17">
        <v>0.116881547521199</v>
      </c>
      <c r="W13" s="17">
        <v>0</v>
      </c>
      <c r="X13" s="17">
        <v>6.5369237603046096E-2</v>
      </c>
      <c r="Y13" s="17">
        <v>0</v>
      </c>
      <c r="Z13" s="17">
        <v>0</v>
      </c>
      <c r="AA13" s="17">
        <v>9.5832061609239294E-2</v>
      </c>
      <c r="AB13" s="17">
        <v>7.8038045777388196E-2</v>
      </c>
      <c r="AC13" s="17">
        <v>0.105940014497581</v>
      </c>
      <c r="AD13" s="17">
        <v>0</v>
      </c>
      <c r="AE13" s="17"/>
      <c r="AF13" s="17">
        <v>3.37512991979355E-2</v>
      </c>
      <c r="AG13" s="17">
        <v>7.7176683630140297E-2</v>
      </c>
      <c r="AH13" s="17">
        <v>8.1225007538311994E-2</v>
      </c>
      <c r="AI13" s="17">
        <v>0</v>
      </c>
      <c r="AJ13" s="17">
        <v>2.3521954317162998E-2</v>
      </c>
      <c r="AK13" s="17"/>
      <c r="AL13" s="17">
        <v>2.3188651731669702E-2</v>
      </c>
      <c r="AM13" s="17">
        <v>6.0262154306387102E-2</v>
      </c>
      <c r="AN13" s="17">
        <v>7.5286280030250299E-2</v>
      </c>
      <c r="AO13" s="17"/>
      <c r="AP13" s="17">
        <v>2.3964640474207301E-2</v>
      </c>
      <c r="AQ13" s="17">
        <v>0</v>
      </c>
      <c r="AR13" s="17">
        <v>9.6767717472129602E-2</v>
      </c>
      <c r="AS13" s="17">
        <v>5.35276045197602E-2</v>
      </c>
      <c r="AT13" s="17">
        <v>0</v>
      </c>
      <c r="AU13" s="17"/>
      <c r="AV13" s="17">
        <v>0</v>
      </c>
      <c r="AW13" s="17">
        <v>0.21224876254914801</v>
      </c>
      <c r="AX13" s="17">
        <v>0.129307984676959</v>
      </c>
      <c r="AY13" s="17">
        <v>0</v>
      </c>
      <c r="AZ13" s="17">
        <v>0</v>
      </c>
      <c r="BA13" s="17">
        <v>6.1314252036983E-2</v>
      </c>
      <c r="BB13" s="17">
        <v>0</v>
      </c>
      <c r="BC13" s="17">
        <v>7.4594566471909499E-2</v>
      </c>
      <c r="BD13" s="17">
        <v>6.0883291871757901E-2</v>
      </c>
      <c r="BE13" s="17">
        <v>0</v>
      </c>
      <c r="BF13" s="17">
        <v>0</v>
      </c>
      <c r="BG13" s="17">
        <v>0</v>
      </c>
      <c r="BH13" s="17">
        <v>0</v>
      </c>
      <c r="BI13" s="17">
        <v>0</v>
      </c>
      <c r="BJ13" s="17">
        <v>0</v>
      </c>
      <c r="BK13" s="17">
        <v>0.14702215275115901</v>
      </c>
      <c r="BL13" s="17"/>
      <c r="BM13" s="17">
        <v>5.2244759511461097E-2</v>
      </c>
      <c r="BN13" s="17">
        <v>3.0624473382059401E-2</v>
      </c>
      <c r="BO13" s="17">
        <v>3.56999212046233E-2</v>
      </c>
      <c r="BP13" s="17">
        <v>3.69261190886696E-2</v>
      </c>
      <c r="BQ13" s="17">
        <v>0.142865898873273</v>
      </c>
      <c r="BR13" s="17">
        <v>0.45174479493909597</v>
      </c>
      <c r="BS13" s="17"/>
      <c r="BT13" s="17">
        <v>6.8700828382251403E-2</v>
      </c>
      <c r="BU13" s="17">
        <v>3.25280364846754E-2</v>
      </c>
      <c r="BV13" s="17"/>
      <c r="BW13" s="17">
        <v>6.0851654812855198E-2</v>
      </c>
      <c r="BX13" s="17">
        <v>4.1398675718964301E-2</v>
      </c>
      <c r="BY13" s="17"/>
      <c r="BZ13" s="17">
        <v>3.82304446290666E-2</v>
      </c>
      <c r="CA13" s="17" t="s">
        <v>131</v>
      </c>
      <c r="CB13" s="17">
        <v>7.2608888487052006E-2</v>
      </c>
      <c r="CC13" s="17"/>
      <c r="CD13" s="17">
        <v>3.5295024542088202E-2</v>
      </c>
      <c r="CE13" s="17">
        <v>7.9849771326283195E-2</v>
      </c>
      <c r="CF13" s="17">
        <v>0.10116281310719601</v>
      </c>
      <c r="CG13" s="17"/>
      <c r="CH13" s="17">
        <v>4.0136173624524998E-2</v>
      </c>
      <c r="CI13" s="17">
        <v>3.3583674928974697E-2</v>
      </c>
      <c r="CJ13" s="17">
        <v>3.9259973719176999E-2</v>
      </c>
      <c r="CK13" s="17"/>
      <c r="CL13" s="17">
        <v>3.0220446475289899E-2</v>
      </c>
      <c r="CM13" s="17">
        <v>6.08730075271895E-2</v>
      </c>
      <c r="CN13" s="17"/>
      <c r="CO13" s="17">
        <v>0</v>
      </c>
      <c r="CP13" s="17">
        <v>3.6889179480078103E-2</v>
      </c>
      <c r="CQ13" s="17">
        <v>2.83832415127287E-2</v>
      </c>
      <c r="CR13" s="17">
        <v>0.12807650232757101</v>
      </c>
    </row>
    <row r="14" spans="2:96" x14ac:dyDescent="0.25">
      <c r="B14" s="18" t="s">
        <v>175</v>
      </c>
      <c r="C14" s="17">
        <v>2.98542760506052E-2</v>
      </c>
      <c r="D14" s="17">
        <v>2.9396728956681401E-2</v>
      </c>
      <c r="E14" s="17">
        <v>3.0449927231155499E-2</v>
      </c>
      <c r="F14" s="17"/>
      <c r="G14" s="17">
        <v>2.9387151599402601E-2</v>
      </c>
      <c r="H14" s="17">
        <v>0</v>
      </c>
      <c r="I14" s="17">
        <v>4.9256304136638202E-2</v>
      </c>
      <c r="J14" s="17">
        <v>0</v>
      </c>
      <c r="K14" s="17">
        <v>3.7636238707495398E-2</v>
      </c>
      <c r="L14" s="17">
        <v>7.4477766999538203E-2</v>
      </c>
      <c r="M14" s="17"/>
      <c r="N14" s="17">
        <v>1.6937420316221499E-2</v>
      </c>
      <c r="O14" s="17">
        <v>5.5079649552529197E-2</v>
      </c>
      <c r="P14" s="17">
        <v>6.0413281456868001E-2</v>
      </c>
      <c r="Q14" s="17">
        <v>0</v>
      </c>
      <c r="R14" s="17"/>
      <c r="S14" s="17">
        <v>7.4433814614283195E-2</v>
      </c>
      <c r="T14" s="17">
        <v>0</v>
      </c>
      <c r="U14" s="17">
        <v>7.9526740113942396E-2</v>
      </c>
      <c r="V14" s="17">
        <v>0</v>
      </c>
      <c r="W14" s="17">
        <v>0</v>
      </c>
      <c r="X14" s="17">
        <v>0</v>
      </c>
      <c r="Y14" s="17">
        <v>0</v>
      </c>
      <c r="Z14" s="17">
        <v>0</v>
      </c>
      <c r="AA14" s="17">
        <v>0</v>
      </c>
      <c r="AB14" s="17">
        <v>0</v>
      </c>
      <c r="AC14" s="17">
        <v>0.112872202781546</v>
      </c>
      <c r="AD14" s="17">
        <v>4.0192195276317601E-2</v>
      </c>
      <c r="AE14" s="17"/>
      <c r="AF14" s="17">
        <v>3.0921177312790801E-2</v>
      </c>
      <c r="AG14" s="17">
        <v>5.4794403832584798E-2</v>
      </c>
      <c r="AH14" s="17">
        <v>7.4763578719457005E-2</v>
      </c>
      <c r="AI14" s="17">
        <v>0</v>
      </c>
      <c r="AJ14" s="17">
        <v>0</v>
      </c>
      <c r="AK14" s="17"/>
      <c r="AL14" s="17">
        <v>3.9512457257188001E-2</v>
      </c>
      <c r="AM14" s="17">
        <v>3.93952172379275E-2</v>
      </c>
      <c r="AN14" s="17">
        <v>0</v>
      </c>
      <c r="AO14" s="17"/>
      <c r="AP14" s="17">
        <v>8.8064349123235894E-2</v>
      </c>
      <c r="AQ14" s="17">
        <v>0</v>
      </c>
      <c r="AR14" s="17">
        <v>0</v>
      </c>
      <c r="AS14" s="17">
        <v>3.3595907003246703E-2</v>
      </c>
      <c r="AT14" s="17">
        <v>0</v>
      </c>
      <c r="AU14" s="17"/>
      <c r="AV14" s="17">
        <v>0</v>
      </c>
      <c r="AW14" s="17">
        <v>0</v>
      </c>
      <c r="AX14" s="17">
        <v>0</v>
      </c>
      <c r="AY14" s="17">
        <v>0</v>
      </c>
      <c r="AZ14" s="17">
        <v>0.14174711135724699</v>
      </c>
      <c r="BA14" s="17">
        <v>0</v>
      </c>
      <c r="BB14" s="17">
        <v>4.9145408756018902E-2</v>
      </c>
      <c r="BC14" s="17">
        <v>5.5617894301543701E-2</v>
      </c>
      <c r="BD14" s="17">
        <v>0</v>
      </c>
      <c r="BE14" s="17">
        <v>0</v>
      </c>
      <c r="BF14" s="17">
        <v>0</v>
      </c>
      <c r="BG14" s="17">
        <v>0</v>
      </c>
      <c r="BH14" s="17">
        <v>0</v>
      </c>
      <c r="BI14" s="17">
        <v>1</v>
      </c>
      <c r="BJ14" s="17">
        <v>0</v>
      </c>
      <c r="BK14" s="17">
        <v>0</v>
      </c>
      <c r="BL14" s="17"/>
      <c r="BM14" s="17">
        <v>4.4795299233051901E-2</v>
      </c>
      <c r="BN14" s="17">
        <v>1.6350592202798199E-2</v>
      </c>
      <c r="BO14" s="17">
        <v>7.0100779631673701E-2</v>
      </c>
      <c r="BP14" s="17">
        <v>0</v>
      </c>
      <c r="BQ14" s="17">
        <v>0</v>
      </c>
      <c r="BR14" s="17">
        <v>0</v>
      </c>
      <c r="BS14" s="17"/>
      <c r="BT14" s="17">
        <v>7.5688618105802397E-3</v>
      </c>
      <c r="BU14" s="17">
        <v>5.6735278107136598E-2</v>
      </c>
      <c r="BV14" s="17"/>
      <c r="BW14" s="17">
        <v>4.3251432415250902E-2</v>
      </c>
      <c r="BX14" s="17">
        <v>0</v>
      </c>
      <c r="BY14" s="17"/>
      <c r="BZ14" s="17">
        <v>4.1914586794541103E-2</v>
      </c>
      <c r="CA14" s="17" t="s">
        <v>131</v>
      </c>
      <c r="CB14" s="17">
        <v>1.0508787112857999E-2</v>
      </c>
      <c r="CC14" s="17"/>
      <c r="CD14" s="17">
        <v>3.13623478450855E-2</v>
      </c>
      <c r="CE14" s="17">
        <v>1.6282859244105399E-2</v>
      </c>
      <c r="CF14" s="17">
        <v>6.4277129431242197E-2</v>
      </c>
      <c r="CG14" s="17"/>
      <c r="CH14" s="17">
        <v>5.4107034992884301E-2</v>
      </c>
      <c r="CI14" s="17">
        <v>4.1744072664343997E-2</v>
      </c>
      <c r="CJ14" s="17">
        <v>0</v>
      </c>
      <c r="CK14" s="17"/>
      <c r="CL14" s="17">
        <v>1.51194737728446E-2</v>
      </c>
      <c r="CM14" s="17">
        <v>4.1805862763758903E-2</v>
      </c>
      <c r="CN14" s="17"/>
      <c r="CO14" s="17">
        <v>4.80884216087493E-2</v>
      </c>
      <c r="CP14" s="17">
        <v>1.42877313324108E-2</v>
      </c>
      <c r="CQ14" s="17">
        <v>6.21502052947022E-2</v>
      </c>
      <c r="CR14" s="17">
        <v>0</v>
      </c>
    </row>
    <row r="15" spans="2:96" x14ac:dyDescent="0.25">
      <c r="B15" s="18" t="s">
        <v>381</v>
      </c>
      <c r="C15" s="20">
        <v>0.66397121343340104</v>
      </c>
      <c r="D15" s="20">
        <v>0.69664575880909796</v>
      </c>
      <c r="E15" s="20">
        <v>0.62143432097917894</v>
      </c>
      <c r="F15" s="20"/>
      <c r="G15" s="20">
        <v>0.75149337178081999</v>
      </c>
      <c r="H15" s="20">
        <v>0.73839856775503399</v>
      </c>
      <c r="I15" s="20">
        <v>0.54649814058915203</v>
      </c>
      <c r="J15" s="20">
        <v>0.56400157903929804</v>
      </c>
      <c r="K15" s="20">
        <v>0.63081457271324004</v>
      </c>
      <c r="L15" s="20">
        <v>0.779335861663914</v>
      </c>
      <c r="M15" s="20"/>
      <c r="N15" s="20">
        <v>0.72007123031787001</v>
      </c>
      <c r="O15" s="20">
        <v>0.76381629892244696</v>
      </c>
      <c r="P15" s="20">
        <v>0.62655596405692504</v>
      </c>
      <c r="Q15" s="20">
        <v>0.55294027107702004</v>
      </c>
      <c r="R15" s="20"/>
      <c r="S15" s="20">
        <v>0.63393052294642405</v>
      </c>
      <c r="T15" s="20">
        <v>0.63462291551366701</v>
      </c>
      <c r="U15" s="20">
        <v>0.65728485568861605</v>
      </c>
      <c r="V15" s="20">
        <v>0.71707328224077804</v>
      </c>
      <c r="W15" s="20">
        <v>0.70138152786644004</v>
      </c>
      <c r="X15" s="20">
        <v>0.80894872971187304</v>
      </c>
      <c r="Y15" s="20">
        <v>0.69790797328246701</v>
      </c>
      <c r="Z15" s="20">
        <v>0.53378772215090597</v>
      </c>
      <c r="AA15" s="20">
        <v>0.71668529140869697</v>
      </c>
      <c r="AB15" s="20">
        <v>0.771227869448884</v>
      </c>
      <c r="AC15" s="20">
        <v>0.384709359140608</v>
      </c>
      <c r="AD15" s="20">
        <v>0.63007262211760096</v>
      </c>
      <c r="AE15" s="20"/>
      <c r="AF15" s="20">
        <v>0.63729784626571395</v>
      </c>
      <c r="AG15" s="20">
        <v>0.68323847681331396</v>
      </c>
      <c r="AH15" s="20">
        <v>0.76655654570781595</v>
      </c>
      <c r="AI15" s="20">
        <v>1</v>
      </c>
      <c r="AJ15" s="20">
        <v>0.64012135207060195</v>
      </c>
      <c r="AK15" s="20"/>
      <c r="AL15" s="20">
        <v>0.71862452912297903</v>
      </c>
      <c r="AM15" s="20">
        <v>0.68294897976039604</v>
      </c>
      <c r="AN15" s="20">
        <v>0.71223408687601897</v>
      </c>
      <c r="AO15" s="20"/>
      <c r="AP15" s="20">
        <v>0.64191345649406895</v>
      </c>
      <c r="AQ15" s="20">
        <v>0.63205957188280504</v>
      </c>
      <c r="AR15" s="20">
        <v>0.69289454181536703</v>
      </c>
      <c r="AS15" s="20">
        <v>0.74040013013522299</v>
      </c>
      <c r="AT15" s="20">
        <v>0.47209537979092298</v>
      </c>
      <c r="AU15" s="20"/>
      <c r="AV15" s="20">
        <v>1</v>
      </c>
      <c r="AW15" s="20">
        <v>0.48462295988118398</v>
      </c>
      <c r="AX15" s="20">
        <v>0.64538468944463001</v>
      </c>
      <c r="AY15" s="20">
        <v>0.69988797604594799</v>
      </c>
      <c r="AZ15" s="20">
        <v>0.61148480578923603</v>
      </c>
      <c r="BA15" s="20">
        <v>0.67533561333831504</v>
      </c>
      <c r="BB15" s="20">
        <v>0.64464878721698404</v>
      </c>
      <c r="BC15" s="20">
        <v>0.86978753922654695</v>
      </c>
      <c r="BD15" s="20">
        <v>0.64523922291384195</v>
      </c>
      <c r="BE15" s="20">
        <v>0.72542530278889805</v>
      </c>
      <c r="BF15" s="20">
        <v>0.74622953123901004</v>
      </c>
      <c r="BG15" s="20">
        <v>0.74031010600352798</v>
      </c>
      <c r="BH15" s="20">
        <v>1</v>
      </c>
      <c r="BI15" s="20">
        <v>0</v>
      </c>
      <c r="BJ15" s="20">
        <v>0.77823490902650605</v>
      </c>
      <c r="BK15" s="20">
        <v>0.55291642682310704</v>
      </c>
      <c r="BL15" s="20"/>
      <c r="BM15" s="20">
        <v>0.60529451954182001</v>
      </c>
      <c r="BN15" s="20">
        <v>0.78852583266188903</v>
      </c>
      <c r="BO15" s="20">
        <v>0.63741901206721296</v>
      </c>
      <c r="BP15" s="20">
        <v>0.69662450940318998</v>
      </c>
      <c r="BQ15" s="20">
        <v>0.49779830191204699</v>
      </c>
      <c r="BR15" s="20">
        <v>0</v>
      </c>
      <c r="BS15" s="20"/>
      <c r="BT15" s="20">
        <v>0.70501405377884396</v>
      </c>
      <c r="BU15" s="20">
        <v>0.60720804876717704</v>
      </c>
      <c r="BV15" s="20"/>
      <c r="BW15" s="20">
        <v>0.74151655983667097</v>
      </c>
      <c r="BX15" s="20">
        <v>0.66873833663476401</v>
      </c>
      <c r="BY15" s="20"/>
      <c r="BZ15" s="20">
        <v>0.62159294001767795</v>
      </c>
      <c r="CA15" s="20" t="s">
        <v>131</v>
      </c>
      <c r="CB15" s="20">
        <v>0.73194860116173299</v>
      </c>
      <c r="CC15" s="20"/>
      <c r="CD15" s="20">
        <v>0.74819431977701101</v>
      </c>
      <c r="CE15" s="20">
        <v>0.49832847077514802</v>
      </c>
      <c r="CF15" s="20">
        <v>0.61953893102031199</v>
      </c>
      <c r="CG15" s="20"/>
      <c r="CH15" s="20">
        <v>0.63486873832974899</v>
      </c>
      <c r="CI15" s="20">
        <v>0.57711836877044798</v>
      </c>
      <c r="CJ15" s="20">
        <v>0.66041669538334202</v>
      </c>
      <c r="CK15" s="20"/>
      <c r="CL15" s="20">
        <v>0.68454577974983999</v>
      </c>
      <c r="CM15" s="20">
        <v>0.65254694000916402</v>
      </c>
      <c r="CN15" s="20"/>
      <c r="CO15" s="20">
        <v>0.88098338091477002</v>
      </c>
      <c r="CP15" s="20">
        <v>0.80629959848847399</v>
      </c>
      <c r="CQ15" s="20">
        <v>0.61363842471441499</v>
      </c>
      <c r="CR15" s="20">
        <v>0.41888021275211401</v>
      </c>
    </row>
    <row r="16" spans="2:96" x14ac:dyDescent="0.25">
      <c r="B16" s="18" t="s">
        <v>382</v>
      </c>
      <c r="C16" s="20">
        <v>0.104748157286914</v>
      </c>
      <c r="D16" s="20">
        <v>0.10108344308345101</v>
      </c>
      <c r="E16" s="20">
        <v>0.10951901338164299</v>
      </c>
      <c r="F16" s="20"/>
      <c r="G16" s="20">
        <v>8.0785923199692494E-2</v>
      </c>
      <c r="H16" s="20">
        <v>4.2626836910515498E-2</v>
      </c>
      <c r="I16" s="20">
        <v>0.163817249393297</v>
      </c>
      <c r="J16" s="20">
        <v>0.11217357159499</v>
      </c>
      <c r="K16" s="20">
        <v>0.164248876968178</v>
      </c>
      <c r="L16" s="20">
        <v>6.9911893625470095E-2</v>
      </c>
      <c r="M16" s="20"/>
      <c r="N16" s="20">
        <v>0.12657345746312301</v>
      </c>
      <c r="O16" s="20">
        <v>8.4463812832948099E-2</v>
      </c>
      <c r="P16" s="20">
        <v>9.9993749706874593E-2</v>
      </c>
      <c r="Q16" s="20">
        <v>0.104180757032314</v>
      </c>
      <c r="R16" s="20"/>
      <c r="S16" s="20">
        <v>0.113716535275596</v>
      </c>
      <c r="T16" s="20">
        <v>0.11786227873717101</v>
      </c>
      <c r="U16" s="20">
        <v>0.16331404479598099</v>
      </c>
      <c r="V16" s="20">
        <v>0.175476835252899</v>
      </c>
      <c r="W16" s="20">
        <v>0.19959640028214001</v>
      </c>
      <c r="X16" s="20">
        <v>6.5369237603046096E-2</v>
      </c>
      <c r="Y16" s="20">
        <v>8.4092445139247296E-2</v>
      </c>
      <c r="Z16" s="20">
        <v>0</v>
      </c>
      <c r="AA16" s="20">
        <v>9.5832061609239294E-2</v>
      </c>
      <c r="AB16" s="20">
        <v>0.14580630821844801</v>
      </c>
      <c r="AC16" s="20">
        <v>0.105940014497581</v>
      </c>
      <c r="AD16" s="20">
        <v>0</v>
      </c>
      <c r="AE16" s="20"/>
      <c r="AF16" s="20">
        <v>0.14173857214305399</v>
      </c>
      <c r="AG16" s="20">
        <v>7.7176683630140297E-2</v>
      </c>
      <c r="AH16" s="20">
        <v>8.1225007538311994E-2</v>
      </c>
      <c r="AI16" s="20">
        <v>0</v>
      </c>
      <c r="AJ16" s="20">
        <v>8.75875048033736E-2</v>
      </c>
      <c r="AK16" s="20"/>
      <c r="AL16" s="20">
        <v>0.10268217999569799</v>
      </c>
      <c r="AM16" s="20">
        <v>7.2808446219061004E-2</v>
      </c>
      <c r="AN16" s="20">
        <v>7.5286280030250299E-2</v>
      </c>
      <c r="AO16" s="20"/>
      <c r="AP16" s="20">
        <v>8.9596271576650094E-2</v>
      </c>
      <c r="AQ16" s="20">
        <v>8.1983753717456295E-2</v>
      </c>
      <c r="AR16" s="20">
        <v>0.127011610571856</v>
      </c>
      <c r="AS16" s="20">
        <v>5.35276045197602E-2</v>
      </c>
      <c r="AT16" s="20">
        <v>0.52790462020907702</v>
      </c>
      <c r="AU16" s="20"/>
      <c r="AV16" s="20">
        <v>0</v>
      </c>
      <c r="AW16" s="20">
        <v>0.29763043472023099</v>
      </c>
      <c r="AX16" s="20">
        <v>0.129307984676959</v>
      </c>
      <c r="AY16" s="20">
        <v>4.6553324990503998E-2</v>
      </c>
      <c r="AZ16" s="20">
        <v>8.3291110547126401E-2</v>
      </c>
      <c r="BA16" s="20">
        <v>6.1314252036983E-2</v>
      </c>
      <c r="BB16" s="20">
        <v>4.3597913991460499E-2</v>
      </c>
      <c r="BC16" s="20">
        <v>7.4594566471909499E-2</v>
      </c>
      <c r="BD16" s="20">
        <v>6.0883291871757901E-2</v>
      </c>
      <c r="BE16" s="20">
        <v>0.12278842597470301</v>
      </c>
      <c r="BF16" s="20">
        <v>0.108629033493802</v>
      </c>
      <c r="BG16" s="20">
        <v>8.5973728119728796E-2</v>
      </c>
      <c r="BH16" s="20">
        <v>0</v>
      </c>
      <c r="BI16" s="20">
        <v>0</v>
      </c>
      <c r="BJ16" s="20">
        <v>0</v>
      </c>
      <c r="BK16" s="20">
        <v>0.253175197097326</v>
      </c>
      <c r="BL16" s="20"/>
      <c r="BM16" s="20">
        <v>0.113234209854889</v>
      </c>
      <c r="BN16" s="20">
        <v>5.99611860020038E-2</v>
      </c>
      <c r="BO16" s="20">
        <v>7.1031030346649607E-2</v>
      </c>
      <c r="BP16" s="20">
        <v>0.13897466467248001</v>
      </c>
      <c r="BQ16" s="20">
        <v>0.202196405706391</v>
      </c>
      <c r="BR16" s="20">
        <v>0.45174479493909597</v>
      </c>
      <c r="BS16" s="20"/>
      <c r="BT16" s="20">
        <v>0.105663496122594</v>
      </c>
      <c r="BU16" s="20">
        <v>0.106380340451237</v>
      </c>
      <c r="BV16" s="20"/>
      <c r="BW16" s="20">
        <v>7.0366214251942602E-2</v>
      </c>
      <c r="BX16" s="20">
        <v>0.115175928117698</v>
      </c>
      <c r="BY16" s="20"/>
      <c r="BZ16" s="20">
        <v>8.6176843646629503E-2</v>
      </c>
      <c r="CA16" s="20" t="s">
        <v>131</v>
      </c>
      <c r="CB16" s="20">
        <v>0.134537700045437</v>
      </c>
      <c r="CC16" s="20"/>
      <c r="CD16" s="20">
        <v>7.8295681609958104E-2</v>
      </c>
      <c r="CE16" s="20">
        <v>0.124198566791885</v>
      </c>
      <c r="CF16" s="20">
        <v>0.26647735495561697</v>
      </c>
      <c r="CG16" s="20"/>
      <c r="CH16" s="20">
        <v>6.7697447093208907E-2</v>
      </c>
      <c r="CI16" s="20">
        <v>6.6078000534717907E-2</v>
      </c>
      <c r="CJ16" s="20">
        <v>0.18354598032945299</v>
      </c>
      <c r="CK16" s="20"/>
      <c r="CL16" s="20">
        <v>8.6248083407477402E-2</v>
      </c>
      <c r="CM16" s="20">
        <v>0.114411499571478</v>
      </c>
      <c r="CN16" s="20"/>
      <c r="CO16" s="20">
        <v>0</v>
      </c>
      <c r="CP16" s="20">
        <v>7.9780990661140694E-2</v>
      </c>
      <c r="CQ16" s="20">
        <v>5.9300601147938198E-2</v>
      </c>
      <c r="CR16" s="20">
        <v>0.25265749421905798</v>
      </c>
    </row>
    <row r="17" spans="2:96" x14ac:dyDescent="0.25">
      <c r="B17" s="18" t="s">
        <v>275</v>
      </c>
      <c r="C17" s="21">
        <v>0.55922305614648804</v>
      </c>
      <c r="D17" s="21">
        <v>0.595562315725647</v>
      </c>
      <c r="E17" s="21">
        <v>0.51191530759753601</v>
      </c>
      <c r="F17" s="21"/>
      <c r="G17" s="21">
        <v>0.67070744858112696</v>
      </c>
      <c r="H17" s="21">
        <v>0.69577173084451804</v>
      </c>
      <c r="I17" s="21">
        <v>0.38268089119585502</v>
      </c>
      <c r="J17" s="21">
        <v>0.45182800744430801</v>
      </c>
      <c r="K17" s="21">
        <v>0.46656569574506201</v>
      </c>
      <c r="L17" s="21">
        <v>0.70942396803844399</v>
      </c>
      <c r="M17" s="21"/>
      <c r="N17" s="21">
        <v>0.59349777285474703</v>
      </c>
      <c r="O17" s="21">
        <v>0.67935248608949805</v>
      </c>
      <c r="P17" s="21">
        <v>0.52656221435005102</v>
      </c>
      <c r="Q17" s="21">
        <v>0.44875951404470699</v>
      </c>
      <c r="R17" s="21"/>
      <c r="S17" s="21">
        <v>0.52021398767082805</v>
      </c>
      <c r="T17" s="21">
        <v>0.51676063677649597</v>
      </c>
      <c r="U17" s="21">
        <v>0.493970810892634</v>
      </c>
      <c r="V17" s="21">
        <v>0.54159644698787901</v>
      </c>
      <c r="W17" s="21">
        <v>0.50178512758430005</v>
      </c>
      <c r="X17" s="21">
        <v>0.74357949210882701</v>
      </c>
      <c r="Y17" s="21">
        <v>0.61381552814322005</v>
      </c>
      <c r="Z17" s="21">
        <v>0.53378772215090597</v>
      </c>
      <c r="AA17" s="21">
        <v>0.62085322979945801</v>
      </c>
      <c r="AB17" s="21">
        <v>0.62542156123043702</v>
      </c>
      <c r="AC17" s="21">
        <v>0.27876934464302799</v>
      </c>
      <c r="AD17" s="21">
        <v>0.63007262211760096</v>
      </c>
      <c r="AE17" s="21"/>
      <c r="AF17" s="21">
        <v>0.49555927412265999</v>
      </c>
      <c r="AG17" s="21">
        <v>0.60606179318317299</v>
      </c>
      <c r="AH17" s="21">
        <v>0.68533153816950398</v>
      </c>
      <c r="AI17" s="21">
        <v>1</v>
      </c>
      <c r="AJ17" s="21">
        <v>0.55253384726722798</v>
      </c>
      <c r="AK17" s="21"/>
      <c r="AL17" s="21">
        <v>0.61594234912728096</v>
      </c>
      <c r="AM17" s="21">
        <v>0.61014053354133502</v>
      </c>
      <c r="AN17" s="21">
        <v>0.63694780684576802</v>
      </c>
      <c r="AO17" s="21"/>
      <c r="AP17" s="21">
        <v>0.55231718491741899</v>
      </c>
      <c r="AQ17" s="21">
        <v>0.55007581816534801</v>
      </c>
      <c r="AR17" s="21">
        <v>0.56588293124350997</v>
      </c>
      <c r="AS17" s="21">
        <v>0.68687252561546297</v>
      </c>
      <c r="AT17" s="21">
        <v>-5.5809240418154403E-2</v>
      </c>
      <c r="AU17" s="21"/>
      <c r="AV17" s="21">
        <v>1</v>
      </c>
      <c r="AW17" s="21">
        <v>0.18699252516095399</v>
      </c>
      <c r="AX17" s="21">
        <v>0.51607670476767098</v>
      </c>
      <c r="AY17" s="21">
        <v>0.65333465105544397</v>
      </c>
      <c r="AZ17" s="21">
        <v>0.52819369524211002</v>
      </c>
      <c r="BA17" s="21">
        <v>0.614021361301332</v>
      </c>
      <c r="BB17" s="21">
        <v>0.60105087322552397</v>
      </c>
      <c r="BC17" s="21">
        <v>0.79519297275463696</v>
      </c>
      <c r="BD17" s="21">
        <v>0.58435593104208405</v>
      </c>
      <c r="BE17" s="21">
        <v>0.60263687681419498</v>
      </c>
      <c r="BF17" s="21">
        <v>0.63760049774520899</v>
      </c>
      <c r="BG17" s="21">
        <v>0.65433637788379895</v>
      </c>
      <c r="BH17" s="21">
        <v>1</v>
      </c>
      <c r="BI17" s="21">
        <v>0</v>
      </c>
      <c r="BJ17" s="21">
        <v>0.77823490902650605</v>
      </c>
      <c r="BK17" s="21">
        <v>0.29974122972578099</v>
      </c>
      <c r="BL17" s="21"/>
      <c r="BM17" s="21">
        <v>0.49206030968693099</v>
      </c>
      <c r="BN17" s="21">
        <v>0.72856464665988496</v>
      </c>
      <c r="BO17" s="21">
        <v>0.56638798172056404</v>
      </c>
      <c r="BP17" s="21">
        <v>0.55764984473071</v>
      </c>
      <c r="BQ17" s="21">
        <v>0.29560189620565702</v>
      </c>
      <c r="BR17" s="21">
        <v>-0.45174479493909597</v>
      </c>
      <c r="BS17" s="21"/>
      <c r="BT17" s="21">
        <v>0.59935055765625</v>
      </c>
      <c r="BU17" s="21">
        <v>0.50082770831594003</v>
      </c>
      <c r="BV17" s="21"/>
      <c r="BW17" s="21">
        <v>0.67115034558472797</v>
      </c>
      <c r="BX17" s="21">
        <v>0.55356240851706595</v>
      </c>
      <c r="BY17" s="21"/>
      <c r="BZ17" s="21">
        <v>0.53541609637104903</v>
      </c>
      <c r="CA17" s="21" t="s">
        <v>131</v>
      </c>
      <c r="CB17" s="21">
        <v>0.59741090111629602</v>
      </c>
      <c r="CC17" s="21"/>
      <c r="CD17" s="21">
        <v>0.66989863816705297</v>
      </c>
      <c r="CE17" s="21">
        <v>0.37412990398326301</v>
      </c>
      <c r="CF17" s="21">
        <v>0.35306157606469502</v>
      </c>
      <c r="CG17" s="21"/>
      <c r="CH17" s="21">
        <v>0.56717129123653998</v>
      </c>
      <c r="CI17" s="21">
        <v>0.51104036823573096</v>
      </c>
      <c r="CJ17" s="21">
        <v>0.476870715053889</v>
      </c>
      <c r="CK17" s="21"/>
      <c r="CL17" s="21">
        <v>0.59829769634236296</v>
      </c>
      <c r="CM17" s="21">
        <v>0.53813544043768602</v>
      </c>
      <c r="CN17" s="21"/>
      <c r="CO17" s="21">
        <v>0.88098338091477002</v>
      </c>
      <c r="CP17" s="21">
        <v>0.72651860782733302</v>
      </c>
      <c r="CQ17" s="21">
        <v>0.55433782356647598</v>
      </c>
      <c r="CR17" s="21">
        <v>0.16622271853305601</v>
      </c>
    </row>
    <row r="18" spans="2:96" x14ac:dyDescent="0.25">
      <c r="B18" s="16" t="s">
        <v>654</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CR22"/>
  <sheetViews>
    <sheetView showGridLines="0" workbookViewId="0">
      <pane xSplit="2" topLeftCell="C1" activePane="topRight" state="frozen"/>
      <selection pane="topRight" activeCell="B18" sqref="B18"/>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191</v>
      </c>
      <c r="D7" s="10">
        <v>105</v>
      </c>
      <c r="E7" s="10">
        <v>86</v>
      </c>
      <c r="F7" s="10"/>
      <c r="G7" s="10">
        <v>34</v>
      </c>
      <c r="H7" s="10">
        <v>25</v>
      </c>
      <c r="I7" s="10">
        <v>43</v>
      </c>
      <c r="J7" s="10">
        <v>37</v>
      </c>
      <c r="K7" s="10">
        <v>24</v>
      </c>
      <c r="L7" s="10">
        <v>28</v>
      </c>
      <c r="M7" s="10"/>
      <c r="N7" s="10">
        <v>55</v>
      </c>
      <c r="O7" s="10">
        <v>47</v>
      </c>
      <c r="P7" s="10">
        <v>38</v>
      </c>
      <c r="Q7" s="10">
        <v>51</v>
      </c>
      <c r="R7" s="10"/>
      <c r="S7" s="10">
        <v>39</v>
      </c>
      <c r="T7" s="10">
        <v>26</v>
      </c>
      <c r="U7" s="10">
        <v>11</v>
      </c>
      <c r="V7" s="10">
        <v>16</v>
      </c>
      <c r="W7" s="10">
        <v>10</v>
      </c>
      <c r="X7" s="10">
        <v>16</v>
      </c>
      <c r="Y7" s="10">
        <v>12</v>
      </c>
      <c r="Z7" s="10">
        <v>4</v>
      </c>
      <c r="AA7" s="10">
        <v>16</v>
      </c>
      <c r="AB7" s="10">
        <v>13</v>
      </c>
      <c r="AC7" s="10">
        <v>9</v>
      </c>
      <c r="AD7" s="10">
        <v>19</v>
      </c>
      <c r="AE7" s="10"/>
      <c r="AF7" s="10">
        <v>61</v>
      </c>
      <c r="AG7" s="10">
        <v>55</v>
      </c>
      <c r="AH7" s="10">
        <v>12</v>
      </c>
      <c r="AI7" s="10">
        <v>2</v>
      </c>
      <c r="AJ7" s="10">
        <v>31</v>
      </c>
      <c r="AK7" s="10"/>
      <c r="AL7" s="10">
        <v>46</v>
      </c>
      <c r="AM7" s="10">
        <v>70</v>
      </c>
      <c r="AN7" s="10">
        <v>13</v>
      </c>
      <c r="AO7" s="10"/>
      <c r="AP7" s="10">
        <v>42</v>
      </c>
      <c r="AQ7" s="10">
        <v>45</v>
      </c>
      <c r="AR7" s="10">
        <v>58</v>
      </c>
      <c r="AS7" s="10">
        <v>26</v>
      </c>
      <c r="AT7" s="10">
        <v>2</v>
      </c>
      <c r="AU7" s="10"/>
      <c r="AV7" s="10">
        <v>1</v>
      </c>
      <c r="AW7" s="10">
        <v>13</v>
      </c>
      <c r="AX7" s="10">
        <v>15</v>
      </c>
      <c r="AY7" s="10">
        <v>18</v>
      </c>
      <c r="AZ7" s="10">
        <v>19</v>
      </c>
      <c r="BA7" s="10">
        <v>15</v>
      </c>
      <c r="BB7" s="10">
        <v>21</v>
      </c>
      <c r="BC7" s="10">
        <v>15</v>
      </c>
      <c r="BD7" s="10">
        <v>15</v>
      </c>
      <c r="BE7" s="10">
        <v>7</v>
      </c>
      <c r="BF7" s="10">
        <v>9</v>
      </c>
      <c r="BG7" s="10">
        <v>10</v>
      </c>
      <c r="BH7" s="10">
        <v>7</v>
      </c>
      <c r="BI7" s="10">
        <v>1</v>
      </c>
      <c r="BJ7" s="10">
        <v>8</v>
      </c>
      <c r="BK7" s="10">
        <v>9</v>
      </c>
      <c r="BL7" s="10"/>
      <c r="BM7" s="10">
        <v>59</v>
      </c>
      <c r="BN7" s="10">
        <v>58</v>
      </c>
      <c r="BO7" s="10">
        <v>28</v>
      </c>
      <c r="BP7" s="10">
        <v>29</v>
      </c>
      <c r="BQ7" s="10">
        <v>15</v>
      </c>
      <c r="BR7" s="10">
        <v>2</v>
      </c>
      <c r="BS7" s="10"/>
      <c r="BT7" s="10">
        <v>102</v>
      </c>
      <c r="BU7" s="10">
        <v>87</v>
      </c>
      <c r="BV7" s="10"/>
      <c r="BW7" s="10">
        <v>87</v>
      </c>
      <c r="BX7" s="10">
        <v>88</v>
      </c>
      <c r="BY7" s="10"/>
      <c r="BZ7" s="10">
        <v>120</v>
      </c>
      <c r="CA7" s="10" t="s">
        <v>130</v>
      </c>
      <c r="CB7" s="10">
        <v>71</v>
      </c>
      <c r="CC7" s="10"/>
      <c r="CD7" s="10">
        <v>124</v>
      </c>
      <c r="CE7" s="10">
        <v>45</v>
      </c>
      <c r="CF7" s="10">
        <v>18</v>
      </c>
      <c r="CG7" s="10"/>
      <c r="CH7" s="10">
        <v>74</v>
      </c>
      <c r="CI7" s="10">
        <v>25</v>
      </c>
      <c r="CJ7" s="10">
        <v>20</v>
      </c>
      <c r="CK7" s="10"/>
      <c r="CL7" s="10">
        <v>77</v>
      </c>
      <c r="CM7" s="10">
        <v>109</v>
      </c>
      <c r="CN7" s="10"/>
      <c r="CO7" s="10">
        <v>23</v>
      </c>
      <c r="CP7" s="10">
        <v>63</v>
      </c>
      <c r="CQ7" s="10">
        <v>58</v>
      </c>
      <c r="CR7" s="10">
        <v>47</v>
      </c>
    </row>
    <row r="8" spans="2:96" ht="30" customHeight="1" x14ac:dyDescent="0.25">
      <c r="B8" s="11" t="s">
        <v>20</v>
      </c>
      <c r="C8" s="11">
        <v>201</v>
      </c>
      <c r="D8" s="11">
        <v>114</v>
      </c>
      <c r="E8" s="11">
        <v>87</v>
      </c>
      <c r="F8" s="11"/>
      <c r="G8" s="11">
        <v>42</v>
      </c>
      <c r="H8" s="11">
        <v>35</v>
      </c>
      <c r="I8" s="11">
        <v>42</v>
      </c>
      <c r="J8" s="11">
        <v>35</v>
      </c>
      <c r="K8" s="11">
        <v>22</v>
      </c>
      <c r="L8" s="11">
        <v>25</v>
      </c>
      <c r="M8" s="11"/>
      <c r="N8" s="11">
        <v>55</v>
      </c>
      <c r="O8" s="11">
        <v>48</v>
      </c>
      <c r="P8" s="11">
        <v>40</v>
      </c>
      <c r="Q8" s="11">
        <v>58</v>
      </c>
      <c r="R8" s="11"/>
      <c r="S8" s="11">
        <v>41</v>
      </c>
      <c r="T8" s="11">
        <v>27</v>
      </c>
      <c r="U8" s="11">
        <v>10</v>
      </c>
      <c r="V8" s="11">
        <v>16</v>
      </c>
      <c r="W8" s="11">
        <v>10</v>
      </c>
      <c r="X8" s="11">
        <v>16</v>
      </c>
      <c r="Y8" s="11">
        <v>13</v>
      </c>
      <c r="Z8" s="11">
        <v>4</v>
      </c>
      <c r="AA8" s="11">
        <v>15</v>
      </c>
      <c r="AB8" s="11">
        <v>13</v>
      </c>
      <c r="AC8" s="11">
        <v>10</v>
      </c>
      <c r="AD8" s="11">
        <v>24</v>
      </c>
      <c r="AE8" s="11"/>
      <c r="AF8" s="11">
        <v>60</v>
      </c>
      <c r="AG8" s="11">
        <v>59</v>
      </c>
      <c r="AH8" s="11">
        <v>12</v>
      </c>
      <c r="AI8" s="11">
        <v>2</v>
      </c>
      <c r="AJ8" s="11">
        <v>34</v>
      </c>
      <c r="AK8" s="11"/>
      <c r="AL8" s="11">
        <v>47</v>
      </c>
      <c r="AM8" s="11">
        <v>76</v>
      </c>
      <c r="AN8" s="11">
        <v>13</v>
      </c>
      <c r="AO8" s="11"/>
      <c r="AP8" s="11">
        <v>43</v>
      </c>
      <c r="AQ8" s="11">
        <v>48</v>
      </c>
      <c r="AR8" s="11">
        <v>63</v>
      </c>
      <c r="AS8" s="11">
        <v>28</v>
      </c>
      <c r="AT8" s="11">
        <v>2</v>
      </c>
      <c r="AU8" s="11"/>
      <c r="AV8" s="11">
        <v>1</v>
      </c>
      <c r="AW8" s="11">
        <v>14</v>
      </c>
      <c r="AX8" s="11">
        <v>17</v>
      </c>
      <c r="AY8" s="11">
        <v>18</v>
      </c>
      <c r="AZ8" s="11">
        <v>22</v>
      </c>
      <c r="BA8" s="11">
        <v>15</v>
      </c>
      <c r="BB8" s="11">
        <v>24</v>
      </c>
      <c r="BC8" s="11">
        <v>15</v>
      </c>
      <c r="BD8" s="11">
        <v>15</v>
      </c>
      <c r="BE8" s="11">
        <v>7</v>
      </c>
      <c r="BF8" s="11">
        <v>9</v>
      </c>
      <c r="BG8" s="11">
        <v>10</v>
      </c>
      <c r="BH8" s="11">
        <v>7</v>
      </c>
      <c r="BI8" s="11">
        <v>1</v>
      </c>
      <c r="BJ8" s="11">
        <v>8</v>
      </c>
      <c r="BK8" s="11">
        <v>10</v>
      </c>
      <c r="BL8" s="11"/>
      <c r="BM8" s="11">
        <v>67</v>
      </c>
      <c r="BN8" s="11">
        <v>59</v>
      </c>
      <c r="BO8" s="11">
        <v>29</v>
      </c>
      <c r="BP8" s="11">
        <v>29</v>
      </c>
      <c r="BQ8" s="11">
        <v>15</v>
      </c>
      <c r="BR8" s="11">
        <v>2</v>
      </c>
      <c r="BS8" s="11"/>
      <c r="BT8" s="11">
        <v>107</v>
      </c>
      <c r="BU8" s="11">
        <v>91</v>
      </c>
      <c r="BV8" s="11"/>
      <c r="BW8" s="11">
        <v>95</v>
      </c>
      <c r="BX8" s="11">
        <v>88</v>
      </c>
      <c r="BY8" s="11"/>
      <c r="BZ8" s="11">
        <v>124</v>
      </c>
      <c r="CA8" s="11" t="s">
        <v>130</v>
      </c>
      <c r="CB8" s="11">
        <v>77</v>
      </c>
      <c r="CC8" s="11"/>
      <c r="CD8" s="11">
        <v>128</v>
      </c>
      <c r="CE8" s="11">
        <v>50</v>
      </c>
      <c r="CF8" s="11">
        <v>18</v>
      </c>
      <c r="CG8" s="11"/>
      <c r="CH8" s="11">
        <v>74</v>
      </c>
      <c r="CI8" s="11">
        <v>28</v>
      </c>
      <c r="CJ8" s="11">
        <v>21</v>
      </c>
      <c r="CK8" s="11"/>
      <c r="CL8" s="11">
        <v>83</v>
      </c>
      <c r="CM8" s="11">
        <v>113</v>
      </c>
      <c r="CN8" s="11"/>
      <c r="CO8" s="11">
        <v>26</v>
      </c>
      <c r="CP8" s="11">
        <v>65</v>
      </c>
      <c r="CQ8" s="11">
        <v>61</v>
      </c>
      <c r="CR8" s="11">
        <v>48</v>
      </c>
    </row>
    <row r="9" spans="2:96" x14ac:dyDescent="0.25">
      <c r="B9" s="18" t="s">
        <v>376</v>
      </c>
      <c r="C9" s="17">
        <v>0.101483594547384</v>
      </c>
      <c r="D9" s="17">
        <v>9.4092003536642599E-2</v>
      </c>
      <c r="E9" s="17">
        <v>0.111106232239029</v>
      </c>
      <c r="F9" s="17"/>
      <c r="G9" s="17">
        <v>0.17074030603055801</v>
      </c>
      <c r="H9" s="17">
        <v>0</v>
      </c>
      <c r="I9" s="17">
        <v>7.0739240484644306E-2</v>
      </c>
      <c r="J9" s="17">
        <v>0.13516799255290601</v>
      </c>
      <c r="K9" s="17">
        <v>0.169805317875759</v>
      </c>
      <c r="L9" s="17">
        <v>7.1350835859094297E-2</v>
      </c>
      <c r="M9" s="17"/>
      <c r="N9" s="17">
        <v>0.16362538747263999</v>
      </c>
      <c r="O9" s="17">
        <v>7.4936219679365396E-2</v>
      </c>
      <c r="P9" s="17">
        <v>8.41751227055893E-2</v>
      </c>
      <c r="Q9" s="17">
        <v>7.6402284835373702E-2</v>
      </c>
      <c r="R9" s="17"/>
      <c r="S9" s="17">
        <v>8.1627559878915207E-2</v>
      </c>
      <c r="T9" s="17">
        <v>0.136551478025358</v>
      </c>
      <c r="U9" s="17">
        <v>0.18978471903140201</v>
      </c>
      <c r="V9" s="17">
        <v>0</v>
      </c>
      <c r="W9" s="17">
        <v>0</v>
      </c>
      <c r="X9" s="17">
        <v>0.113768895756542</v>
      </c>
      <c r="Y9" s="17">
        <v>0</v>
      </c>
      <c r="Z9" s="17">
        <v>0</v>
      </c>
      <c r="AA9" s="17">
        <v>0.17607606220257099</v>
      </c>
      <c r="AB9" s="17">
        <v>0.227961542615426</v>
      </c>
      <c r="AC9" s="17">
        <v>9.0419725778720303E-2</v>
      </c>
      <c r="AD9" s="17">
        <v>0.120866876984442</v>
      </c>
      <c r="AE9" s="17"/>
      <c r="AF9" s="17">
        <v>0.153472203606518</v>
      </c>
      <c r="AG9" s="17">
        <v>0.10540925781107</v>
      </c>
      <c r="AH9" s="17">
        <v>0</v>
      </c>
      <c r="AI9" s="17">
        <v>0.49066340579060003</v>
      </c>
      <c r="AJ9" s="17">
        <v>5.9550639984562899E-2</v>
      </c>
      <c r="AK9" s="17"/>
      <c r="AL9" s="17">
        <v>0.19689030250365899</v>
      </c>
      <c r="AM9" s="17">
        <v>0.107098700368277</v>
      </c>
      <c r="AN9" s="17">
        <v>0</v>
      </c>
      <c r="AO9" s="17"/>
      <c r="AP9" s="17">
        <v>9.7255004156509395E-2</v>
      </c>
      <c r="AQ9" s="17">
        <v>9.5245388701330994E-2</v>
      </c>
      <c r="AR9" s="17">
        <v>6.4985745118898305E-2</v>
      </c>
      <c r="AS9" s="17">
        <v>0.108373098951713</v>
      </c>
      <c r="AT9" s="17">
        <v>0</v>
      </c>
      <c r="AU9" s="17"/>
      <c r="AV9" s="17">
        <v>0</v>
      </c>
      <c r="AW9" s="17">
        <v>0</v>
      </c>
      <c r="AX9" s="17">
        <v>0.12305793294417</v>
      </c>
      <c r="AY9" s="17">
        <v>0</v>
      </c>
      <c r="AZ9" s="17">
        <v>4.35858547364225E-2</v>
      </c>
      <c r="BA9" s="17">
        <v>5.9616252678169702E-2</v>
      </c>
      <c r="BB9" s="17">
        <v>3.57574583572439E-2</v>
      </c>
      <c r="BC9" s="17">
        <v>0.13911425066896299</v>
      </c>
      <c r="BD9" s="17">
        <v>0.20337993402388399</v>
      </c>
      <c r="BE9" s="17">
        <v>0.12566576238378999</v>
      </c>
      <c r="BF9" s="17">
        <v>0.20377337565532</v>
      </c>
      <c r="BG9" s="17">
        <v>0.36499101433068698</v>
      </c>
      <c r="BH9" s="17">
        <v>0</v>
      </c>
      <c r="BI9" s="17">
        <v>0</v>
      </c>
      <c r="BJ9" s="17">
        <v>0.25605195981337803</v>
      </c>
      <c r="BK9" s="17">
        <v>0.108966058136167</v>
      </c>
      <c r="BL9" s="17"/>
      <c r="BM9" s="17">
        <v>4.8042360698604999E-2</v>
      </c>
      <c r="BN9" s="17">
        <v>0.133197994807015</v>
      </c>
      <c r="BO9" s="17">
        <v>0.144680839410715</v>
      </c>
      <c r="BP9" s="17">
        <v>0.14453016882203201</v>
      </c>
      <c r="BQ9" s="17">
        <v>5.7441465653275098E-2</v>
      </c>
      <c r="BR9" s="17">
        <v>0</v>
      </c>
      <c r="BS9" s="17"/>
      <c r="BT9" s="17">
        <v>0.111560108296559</v>
      </c>
      <c r="BU9" s="17">
        <v>9.2298020211450005E-2</v>
      </c>
      <c r="BV9" s="17"/>
      <c r="BW9" s="17">
        <v>0.14227802669714901</v>
      </c>
      <c r="BX9" s="17">
        <v>6.6780824690703594E-2</v>
      </c>
      <c r="BY9" s="17"/>
      <c r="BZ9" s="17">
        <v>7.5237495118884098E-2</v>
      </c>
      <c r="CA9" s="17" t="s">
        <v>131</v>
      </c>
      <c r="CB9" s="17">
        <v>0.14358397130661199</v>
      </c>
      <c r="CC9" s="17"/>
      <c r="CD9" s="17">
        <v>9.7424245190640898E-2</v>
      </c>
      <c r="CE9" s="17">
        <v>0.121025102784845</v>
      </c>
      <c r="CF9" s="17">
        <v>0.102532703248764</v>
      </c>
      <c r="CG9" s="17"/>
      <c r="CH9" s="17">
        <v>6.35646764693652E-2</v>
      </c>
      <c r="CI9" s="17">
        <v>0.130653235900624</v>
      </c>
      <c r="CJ9" s="17">
        <v>4.6106468435028997E-2</v>
      </c>
      <c r="CK9" s="17"/>
      <c r="CL9" s="17">
        <v>7.5308743632729006E-2</v>
      </c>
      <c r="CM9" s="17">
        <v>0.12470986109938099</v>
      </c>
      <c r="CN9" s="17"/>
      <c r="CO9" s="17">
        <v>0.21484797768974201</v>
      </c>
      <c r="CP9" s="17">
        <v>0.13865145003342699</v>
      </c>
      <c r="CQ9" s="17">
        <v>6.3183380677122994E-2</v>
      </c>
      <c r="CR9" s="17">
        <v>3.8960612142279701E-2</v>
      </c>
    </row>
    <row r="10" spans="2:96" x14ac:dyDescent="0.25">
      <c r="B10" s="18" t="s">
        <v>377</v>
      </c>
      <c r="C10" s="17">
        <v>0.37745540379895998</v>
      </c>
      <c r="D10" s="17">
        <v>0.42606012458742099</v>
      </c>
      <c r="E10" s="17">
        <v>0.314180038918625</v>
      </c>
      <c r="F10" s="17"/>
      <c r="G10" s="17">
        <v>0.499776169878903</v>
      </c>
      <c r="H10" s="17">
        <v>0.572096316075419</v>
      </c>
      <c r="I10" s="17">
        <v>0.32057534921726999</v>
      </c>
      <c r="J10" s="17">
        <v>0.26203053651651298</v>
      </c>
      <c r="K10" s="17">
        <v>0.25875766876078299</v>
      </c>
      <c r="L10" s="17">
        <v>0.25653384979536897</v>
      </c>
      <c r="M10" s="17"/>
      <c r="N10" s="17">
        <v>0.34331834759058399</v>
      </c>
      <c r="O10" s="17">
        <v>0.38687428046042199</v>
      </c>
      <c r="P10" s="17">
        <v>0.31391275480561798</v>
      </c>
      <c r="Q10" s="17">
        <v>0.445958950643497</v>
      </c>
      <c r="R10" s="17"/>
      <c r="S10" s="17">
        <v>0.57537573033384204</v>
      </c>
      <c r="T10" s="17">
        <v>0.325725209591544</v>
      </c>
      <c r="U10" s="17">
        <v>0.22249676316752101</v>
      </c>
      <c r="V10" s="17">
        <v>0.50039820970562399</v>
      </c>
      <c r="W10" s="17">
        <v>0.37799074811725503</v>
      </c>
      <c r="X10" s="17">
        <v>0.444579936923716</v>
      </c>
      <c r="Y10" s="17">
        <v>0.31450919001817501</v>
      </c>
      <c r="Z10" s="17">
        <v>0.28670343868957898</v>
      </c>
      <c r="AA10" s="17">
        <v>0.31924411168000799</v>
      </c>
      <c r="AB10" s="17">
        <v>0.224087281785844</v>
      </c>
      <c r="AC10" s="17">
        <v>0.34679846098565498</v>
      </c>
      <c r="AD10" s="17">
        <v>0.216991838044649</v>
      </c>
      <c r="AE10" s="17"/>
      <c r="AF10" s="17">
        <v>0.36202566145910597</v>
      </c>
      <c r="AG10" s="17">
        <v>0.439252469235073</v>
      </c>
      <c r="AH10" s="17">
        <v>0.48150349972359202</v>
      </c>
      <c r="AI10" s="17">
        <v>0</v>
      </c>
      <c r="AJ10" s="17">
        <v>0.40424175744054702</v>
      </c>
      <c r="AK10" s="17"/>
      <c r="AL10" s="17">
        <v>0.39417651838728301</v>
      </c>
      <c r="AM10" s="17">
        <v>0.41945545608416501</v>
      </c>
      <c r="AN10" s="17">
        <v>0.43423159726980798</v>
      </c>
      <c r="AO10" s="17"/>
      <c r="AP10" s="17">
        <v>0.38262634348846702</v>
      </c>
      <c r="AQ10" s="17">
        <v>0.37648598531812699</v>
      </c>
      <c r="AR10" s="17">
        <v>0.42358958641357097</v>
      </c>
      <c r="AS10" s="17">
        <v>0.421010822659179</v>
      </c>
      <c r="AT10" s="17">
        <v>0</v>
      </c>
      <c r="AU10" s="17"/>
      <c r="AV10" s="17">
        <v>1</v>
      </c>
      <c r="AW10" s="17">
        <v>0.48462295988118398</v>
      </c>
      <c r="AX10" s="17">
        <v>0.40845678505823602</v>
      </c>
      <c r="AY10" s="17">
        <v>0.27998036966497902</v>
      </c>
      <c r="AZ10" s="17">
        <v>0.42373341315877699</v>
      </c>
      <c r="BA10" s="17">
        <v>0.37220271394947901</v>
      </c>
      <c r="BB10" s="17">
        <v>0.54880968956426202</v>
      </c>
      <c r="BC10" s="17">
        <v>0.39154155528176998</v>
      </c>
      <c r="BD10" s="17">
        <v>0.31252829890952399</v>
      </c>
      <c r="BE10" s="17">
        <v>0.30225535667638898</v>
      </c>
      <c r="BF10" s="17">
        <v>0.320045006916857</v>
      </c>
      <c r="BG10" s="17">
        <v>0.18230053878430899</v>
      </c>
      <c r="BH10" s="17">
        <v>0.35706379343764</v>
      </c>
      <c r="BI10" s="17">
        <v>0</v>
      </c>
      <c r="BJ10" s="17">
        <v>0.41828724549972601</v>
      </c>
      <c r="BK10" s="17">
        <v>0.370289548872753</v>
      </c>
      <c r="BL10" s="17"/>
      <c r="BM10" s="17">
        <v>0.46582187046500001</v>
      </c>
      <c r="BN10" s="17">
        <v>0.38784808730051001</v>
      </c>
      <c r="BO10" s="17">
        <v>0.35431708363690601</v>
      </c>
      <c r="BP10" s="17">
        <v>0.219658010737738</v>
      </c>
      <c r="BQ10" s="17">
        <v>0.34202445054640401</v>
      </c>
      <c r="BR10" s="17">
        <v>0</v>
      </c>
      <c r="BS10" s="17"/>
      <c r="BT10" s="17">
        <v>0.41933100588820399</v>
      </c>
      <c r="BU10" s="17">
        <v>0.31231866125159602</v>
      </c>
      <c r="BV10" s="17"/>
      <c r="BW10" s="17">
        <v>0.45806275952233499</v>
      </c>
      <c r="BX10" s="17">
        <v>0.294409917919362</v>
      </c>
      <c r="BY10" s="17"/>
      <c r="BZ10" s="17">
        <v>0.35511260879723699</v>
      </c>
      <c r="CA10" s="17" t="s">
        <v>131</v>
      </c>
      <c r="CB10" s="17">
        <v>0.41329463735780603</v>
      </c>
      <c r="CC10" s="17"/>
      <c r="CD10" s="17">
        <v>0.42404128003745201</v>
      </c>
      <c r="CE10" s="17">
        <v>0.236246026861409</v>
      </c>
      <c r="CF10" s="17">
        <v>0.32503428028404002</v>
      </c>
      <c r="CG10" s="17"/>
      <c r="CH10" s="17">
        <v>0.41375722980178897</v>
      </c>
      <c r="CI10" s="17">
        <v>0.225586768973879</v>
      </c>
      <c r="CJ10" s="17">
        <v>0.333125391270156</v>
      </c>
      <c r="CK10" s="17"/>
      <c r="CL10" s="17">
        <v>0.41261417929754701</v>
      </c>
      <c r="CM10" s="17">
        <v>0.35015962091971398</v>
      </c>
      <c r="CN10" s="17"/>
      <c r="CO10" s="17">
        <v>0.374356376224805</v>
      </c>
      <c r="CP10" s="17">
        <v>0.44341282678542798</v>
      </c>
      <c r="CQ10" s="17">
        <v>0.35691760720834798</v>
      </c>
      <c r="CR10" s="17">
        <v>0.31612478922449599</v>
      </c>
    </row>
    <row r="11" spans="2:96" ht="30" x14ac:dyDescent="0.25">
      <c r="B11" s="18" t="s">
        <v>378</v>
      </c>
      <c r="C11" s="17">
        <v>0.23502286221655599</v>
      </c>
      <c r="D11" s="17">
        <v>0.21865814868005701</v>
      </c>
      <c r="E11" s="17">
        <v>0.256327031922434</v>
      </c>
      <c r="F11" s="17"/>
      <c r="G11" s="17">
        <v>0.20741725556530899</v>
      </c>
      <c r="H11" s="17">
        <v>0.20613997955833699</v>
      </c>
      <c r="I11" s="17">
        <v>0.20596598957579201</v>
      </c>
      <c r="J11" s="17">
        <v>0.27270415047795199</v>
      </c>
      <c r="K11" s="17">
        <v>0.23823996519026899</v>
      </c>
      <c r="L11" s="17">
        <v>0.31705114120262101</v>
      </c>
      <c r="M11" s="17"/>
      <c r="N11" s="17">
        <v>0.18532733318896699</v>
      </c>
      <c r="O11" s="17">
        <v>0.34711872847764802</v>
      </c>
      <c r="P11" s="17">
        <v>0.23922404988069401</v>
      </c>
      <c r="Q11" s="17">
        <v>0.18582966425005801</v>
      </c>
      <c r="R11" s="17"/>
      <c r="S11" s="17">
        <v>0.136412436132367</v>
      </c>
      <c r="T11" s="17">
        <v>0.39012367196861902</v>
      </c>
      <c r="U11" s="17">
        <v>0.166603263823874</v>
      </c>
      <c r="V11" s="17">
        <v>0.15677689616659099</v>
      </c>
      <c r="W11" s="17">
        <v>0.32339077974918501</v>
      </c>
      <c r="X11" s="17">
        <v>0.31063689972449898</v>
      </c>
      <c r="Y11" s="17">
        <v>0.26039029584254803</v>
      </c>
      <c r="Z11" s="17">
        <v>0.48025802205482399</v>
      </c>
      <c r="AA11" s="17">
        <v>5.4048001967454302E-2</v>
      </c>
      <c r="AB11" s="17">
        <v>0.27411992947137998</v>
      </c>
      <c r="AC11" s="17">
        <v>0.24552008149948801</v>
      </c>
      <c r="AD11" s="17">
        <v>0.25949885929515198</v>
      </c>
      <c r="AE11" s="17"/>
      <c r="AF11" s="17">
        <v>0.22854160672358101</v>
      </c>
      <c r="AG11" s="17">
        <v>0.21001621477715299</v>
      </c>
      <c r="AH11" s="17">
        <v>0.36250791401863902</v>
      </c>
      <c r="AI11" s="17">
        <v>0</v>
      </c>
      <c r="AJ11" s="17">
        <v>0.26513121408927898</v>
      </c>
      <c r="AK11" s="17"/>
      <c r="AL11" s="17">
        <v>0.23132759046162801</v>
      </c>
      <c r="AM11" s="17">
        <v>0.23493075902098601</v>
      </c>
      <c r="AN11" s="17">
        <v>0.49048212269994101</v>
      </c>
      <c r="AO11" s="17"/>
      <c r="AP11" s="17">
        <v>0.22361714116694101</v>
      </c>
      <c r="AQ11" s="17">
        <v>0.27322439524151998</v>
      </c>
      <c r="AR11" s="17">
        <v>0.23823393859455</v>
      </c>
      <c r="AS11" s="17">
        <v>0.146610846412526</v>
      </c>
      <c r="AT11" s="17">
        <v>0</v>
      </c>
      <c r="AU11" s="17"/>
      <c r="AV11" s="17">
        <v>0</v>
      </c>
      <c r="AW11" s="17">
        <v>6.9882423301979094E-2</v>
      </c>
      <c r="AX11" s="17">
        <v>0.22563493519627201</v>
      </c>
      <c r="AY11" s="17">
        <v>0.34425161484737898</v>
      </c>
      <c r="AZ11" s="17">
        <v>0.35592823631557002</v>
      </c>
      <c r="BA11" s="17">
        <v>0.25945571364514403</v>
      </c>
      <c r="BB11" s="17">
        <v>0.11360914122962699</v>
      </c>
      <c r="BC11" s="17">
        <v>0.197577597780773</v>
      </c>
      <c r="BD11" s="17">
        <v>0.19291633706674499</v>
      </c>
      <c r="BE11" s="17">
        <v>0.29750418372871901</v>
      </c>
      <c r="BF11" s="17">
        <v>0.25377046876099002</v>
      </c>
      <c r="BG11" s="17">
        <v>0.15741293752841001</v>
      </c>
      <c r="BH11" s="17">
        <v>0.41508323759028098</v>
      </c>
      <c r="BI11" s="17">
        <v>0</v>
      </c>
      <c r="BJ11" s="17">
        <v>0.119492997989728</v>
      </c>
      <c r="BK11" s="17">
        <v>0.28409949579212801</v>
      </c>
      <c r="BL11" s="17"/>
      <c r="BM11" s="17">
        <v>0.14366457405322799</v>
      </c>
      <c r="BN11" s="17">
        <v>0.249523274447433</v>
      </c>
      <c r="BO11" s="17">
        <v>0.296311130632465</v>
      </c>
      <c r="BP11" s="17">
        <v>0.37035809726750402</v>
      </c>
      <c r="BQ11" s="17">
        <v>0.22818330174877199</v>
      </c>
      <c r="BR11" s="17">
        <v>0</v>
      </c>
      <c r="BS11" s="17"/>
      <c r="BT11" s="17">
        <v>0.18687451767532101</v>
      </c>
      <c r="BU11" s="17">
        <v>0.297503024289553</v>
      </c>
      <c r="BV11" s="17"/>
      <c r="BW11" s="17">
        <v>0.198033704726753</v>
      </c>
      <c r="BX11" s="17">
        <v>0.237528434738662</v>
      </c>
      <c r="BY11" s="17"/>
      <c r="BZ11" s="17">
        <v>0.26483349404712397</v>
      </c>
      <c r="CA11" s="17" t="s">
        <v>131</v>
      </c>
      <c r="CB11" s="17">
        <v>0.18720475366612199</v>
      </c>
      <c r="CC11" s="17"/>
      <c r="CD11" s="17">
        <v>0.225056115682888</v>
      </c>
      <c r="CE11" s="17">
        <v>0.33384106457961799</v>
      </c>
      <c r="CF11" s="17">
        <v>9.3516866937145005E-2</v>
      </c>
      <c r="CG11" s="17"/>
      <c r="CH11" s="17">
        <v>0.28073251716569803</v>
      </c>
      <c r="CI11" s="17">
        <v>0.248064574592431</v>
      </c>
      <c r="CJ11" s="17">
        <v>0.241515664016864</v>
      </c>
      <c r="CK11" s="17"/>
      <c r="CL11" s="17">
        <v>0.28856930450157198</v>
      </c>
      <c r="CM11" s="17">
        <v>0.197658477187863</v>
      </c>
      <c r="CN11" s="17"/>
      <c r="CO11" s="17">
        <v>0.226033689246079</v>
      </c>
      <c r="CP11" s="17">
        <v>0.19243632123729101</v>
      </c>
      <c r="CQ11" s="17">
        <v>0.25859182725415197</v>
      </c>
      <c r="CR11" s="17">
        <v>0.26742697649269898</v>
      </c>
    </row>
    <row r="12" spans="2:96" x14ac:dyDescent="0.25">
      <c r="B12" s="18" t="s">
        <v>379</v>
      </c>
      <c r="C12" s="17">
        <v>0.17100101347376501</v>
      </c>
      <c r="D12" s="17">
        <v>0.136882955208708</v>
      </c>
      <c r="E12" s="17">
        <v>0.21541712266459201</v>
      </c>
      <c r="F12" s="17"/>
      <c r="G12" s="17">
        <v>8.9822606537142996E-2</v>
      </c>
      <c r="H12" s="17">
        <v>0.124542686004763</v>
      </c>
      <c r="I12" s="17">
        <v>0.21182332113006599</v>
      </c>
      <c r="J12" s="17">
        <v>0.135884743136758</v>
      </c>
      <c r="K12" s="17">
        <v>0.21154828516604801</v>
      </c>
      <c r="L12" s="17">
        <v>0.31959801546279498</v>
      </c>
      <c r="M12" s="17"/>
      <c r="N12" s="17">
        <v>0.183358043573773</v>
      </c>
      <c r="O12" s="17">
        <v>0.114713437750981</v>
      </c>
      <c r="P12" s="17">
        <v>0.227074824932886</v>
      </c>
      <c r="Q12" s="17">
        <v>0.16755249031439501</v>
      </c>
      <c r="R12" s="17"/>
      <c r="S12" s="17">
        <v>0.14103334382964999</v>
      </c>
      <c r="T12" s="17">
        <v>7.6038064848607104E-2</v>
      </c>
      <c r="U12" s="17">
        <v>0.34158851386326</v>
      </c>
      <c r="V12" s="17">
        <v>0.174085984308119</v>
      </c>
      <c r="W12" s="17">
        <v>0.19959640028214001</v>
      </c>
      <c r="X12" s="17">
        <v>0</v>
      </c>
      <c r="Y12" s="17">
        <v>0.42510051413927702</v>
      </c>
      <c r="Z12" s="17">
        <v>0</v>
      </c>
      <c r="AA12" s="17">
        <v>0.32942397636458998</v>
      </c>
      <c r="AB12" s="17">
        <v>0.12802493790890199</v>
      </c>
      <c r="AC12" s="17">
        <v>0.112872202781546</v>
      </c>
      <c r="AD12" s="17">
        <v>0.19861473409650901</v>
      </c>
      <c r="AE12" s="17"/>
      <c r="AF12" s="17">
        <v>0.16423060841445999</v>
      </c>
      <c r="AG12" s="17">
        <v>0.126208863694035</v>
      </c>
      <c r="AH12" s="17">
        <v>7.4763578719457005E-2</v>
      </c>
      <c r="AI12" s="17">
        <v>0.50933659420940003</v>
      </c>
      <c r="AJ12" s="17">
        <v>0.145086026689529</v>
      </c>
      <c r="AK12" s="17"/>
      <c r="AL12" s="17">
        <v>0.140195046413538</v>
      </c>
      <c r="AM12" s="17">
        <v>0.13211088479458999</v>
      </c>
      <c r="AN12" s="17">
        <v>0</v>
      </c>
      <c r="AO12" s="17"/>
      <c r="AP12" s="17">
        <v>0.19991876631216199</v>
      </c>
      <c r="AQ12" s="17">
        <v>0.14983462205637499</v>
      </c>
      <c r="AR12" s="17">
        <v>0.140858644437418</v>
      </c>
      <c r="AS12" s="17">
        <v>0.18705901746864201</v>
      </c>
      <c r="AT12" s="17">
        <v>0.47209537979092298</v>
      </c>
      <c r="AU12" s="17"/>
      <c r="AV12" s="17">
        <v>0</v>
      </c>
      <c r="AW12" s="17">
        <v>0.16855465678777901</v>
      </c>
      <c r="AX12" s="17">
        <v>0.178524539936913</v>
      </c>
      <c r="AY12" s="17">
        <v>0.37576801548764199</v>
      </c>
      <c r="AZ12" s="17">
        <v>0.135469990230832</v>
      </c>
      <c r="BA12" s="17">
        <v>0.247411067690224</v>
      </c>
      <c r="BB12" s="17">
        <v>0.12993426406571401</v>
      </c>
      <c r="BC12" s="17">
        <v>0.14155413549504001</v>
      </c>
      <c r="BD12" s="17">
        <v>0.121632886898562</v>
      </c>
      <c r="BE12" s="17">
        <v>0.12278842597470301</v>
      </c>
      <c r="BF12" s="17">
        <v>0.108629033493802</v>
      </c>
      <c r="BG12" s="17">
        <v>8.5973728119728796E-2</v>
      </c>
      <c r="BH12" s="17">
        <v>0.22785296897207899</v>
      </c>
      <c r="BI12" s="17">
        <v>1</v>
      </c>
      <c r="BJ12" s="17">
        <v>0.103895703713402</v>
      </c>
      <c r="BK12" s="17">
        <v>0.14702215275115901</v>
      </c>
      <c r="BL12" s="17"/>
      <c r="BM12" s="17">
        <v>0.21816621220075899</v>
      </c>
      <c r="BN12" s="17">
        <v>0.12733345218088599</v>
      </c>
      <c r="BO12" s="17">
        <v>0.10712860225572</v>
      </c>
      <c r="BP12" s="17">
        <v>0.19462989904196801</v>
      </c>
      <c r="BQ12" s="17">
        <v>0.17701250162291701</v>
      </c>
      <c r="BR12" s="17">
        <v>0.45174479493909597</v>
      </c>
      <c r="BS12" s="17"/>
      <c r="BT12" s="17">
        <v>0.15030416752114201</v>
      </c>
      <c r="BU12" s="17">
        <v>0.19966524422336401</v>
      </c>
      <c r="BV12" s="17"/>
      <c r="BW12" s="17">
        <v>0.108684172243976</v>
      </c>
      <c r="BX12" s="17">
        <v>0.249256816857227</v>
      </c>
      <c r="BY12" s="17"/>
      <c r="BZ12" s="17">
        <v>0.18117604829383999</v>
      </c>
      <c r="CA12" s="17" t="s">
        <v>131</v>
      </c>
      <c r="CB12" s="17">
        <v>0.154679624437257</v>
      </c>
      <c r="CC12" s="17"/>
      <c r="CD12" s="17">
        <v>0.15298804860231599</v>
      </c>
      <c r="CE12" s="17">
        <v>0.17792407365503601</v>
      </c>
      <c r="CF12" s="17">
        <v>0.32423296519039801</v>
      </c>
      <c r="CG12" s="17"/>
      <c r="CH12" s="17">
        <v>0.13173925645852499</v>
      </c>
      <c r="CI12" s="17">
        <v>0.285626486623896</v>
      </c>
      <c r="CJ12" s="17">
        <v>0.22688862708228599</v>
      </c>
      <c r="CK12" s="17"/>
      <c r="CL12" s="17">
        <v>0.101650939111756</v>
      </c>
      <c r="CM12" s="17">
        <v>0.220772112717979</v>
      </c>
      <c r="CN12" s="17"/>
      <c r="CO12" s="17">
        <v>0.111510178562676</v>
      </c>
      <c r="CP12" s="17">
        <v>0.182044414290813</v>
      </c>
      <c r="CQ12" s="17">
        <v>0.22109727165693499</v>
      </c>
      <c r="CR12" s="17">
        <v>0.12438669160183</v>
      </c>
    </row>
    <row r="13" spans="2:96" x14ac:dyDescent="0.25">
      <c r="B13" s="18" t="s">
        <v>380</v>
      </c>
      <c r="C13" s="17">
        <v>0.105971827838768</v>
      </c>
      <c r="D13" s="17">
        <v>0.124306767987171</v>
      </c>
      <c r="E13" s="17">
        <v>8.2102746623416795E-2</v>
      </c>
      <c r="F13" s="17"/>
      <c r="G13" s="17">
        <v>3.2243661988086599E-2</v>
      </c>
      <c r="H13" s="17">
        <v>9.7221018361480602E-2</v>
      </c>
      <c r="I13" s="17">
        <v>0.16708780782053101</v>
      </c>
      <c r="J13" s="17">
        <v>0.19421257731587099</v>
      </c>
      <c r="K13" s="17">
        <v>8.4012524299645397E-2</v>
      </c>
      <c r="L13" s="17">
        <v>3.54661576801205E-2</v>
      </c>
      <c r="M13" s="17"/>
      <c r="N13" s="17">
        <v>0.106008023100103</v>
      </c>
      <c r="O13" s="17">
        <v>5.9554579108237103E-2</v>
      </c>
      <c r="P13" s="17">
        <v>0.13561324767521299</v>
      </c>
      <c r="Q13" s="17">
        <v>0.12425660995667701</v>
      </c>
      <c r="R13" s="17"/>
      <c r="S13" s="17">
        <v>6.5550929825225202E-2</v>
      </c>
      <c r="T13" s="17">
        <v>7.1561575565871602E-2</v>
      </c>
      <c r="U13" s="17">
        <v>0</v>
      </c>
      <c r="V13" s="17">
        <v>0.16873890981966599</v>
      </c>
      <c r="W13" s="17">
        <v>9.9022071851420396E-2</v>
      </c>
      <c r="X13" s="17">
        <v>0.13101426759524301</v>
      </c>
      <c r="Y13" s="17">
        <v>0</v>
      </c>
      <c r="Z13" s="17">
        <v>0.23303853925559601</v>
      </c>
      <c r="AA13" s="17">
        <v>0.12120784778537699</v>
      </c>
      <c r="AB13" s="17">
        <v>0.14580630821844801</v>
      </c>
      <c r="AC13" s="17">
        <v>0.105940014497581</v>
      </c>
      <c r="AD13" s="17">
        <v>0.20402769157924699</v>
      </c>
      <c r="AE13" s="17"/>
      <c r="AF13" s="17">
        <v>9.1729919796334505E-2</v>
      </c>
      <c r="AG13" s="17">
        <v>0.10531183089433099</v>
      </c>
      <c r="AH13" s="17">
        <v>8.1225007538311994E-2</v>
      </c>
      <c r="AI13" s="17">
        <v>0</v>
      </c>
      <c r="AJ13" s="17">
        <v>0.125990361796082</v>
      </c>
      <c r="AK13" s="17"/>
      <c r="AL13" s="17">
        <v>3.7410542233891599E-2</v>
      </c>
      <c r="AM13" s="17">
        <v>9.5730519370111802E-2</v>
      </c>
      <c r="AN13" s="17">
        <v>7.5286280030250299E-2</v>
      </c>
      <c r="AO13" s="17"/>
      <c r="AP13" s="17">
        <v>7.7873401380820703E-2</v>
      </c>
      <c r="AQ13" s="17">
        <v>8.4010551625362098E-2</v>
      </c>
      <c r="AR13" s="17">
        <v>0.13233208543556399</v>
      </c>
      <c r="AS13" s="17">
        <v>0.13694621450793901</v>
      </c>
      <c r="AT13" s="17">
        <v>0.52790462020907702</v>
      </c>
      <c r="AU13" s="17"/>
      <c r="AV13" s="17">
        <v>0</v>
      </c>
      <c r="AW13" s="17">
        <v>0.27693996002905702</v>
      </c>
      <c r="AX13" s="17">
        <v>6.4325806864409904E-2</v>
      </c>
      <c r="AY13" s="17">
        <v>0</v>
      </c>
      <c r="AZ13" s="17">
        <v>4.12825055583982E-2</v>
      </c>
      <c r="BA13" s="17">
        <v>6.1314252036983E-2</v>
      </c>
      <c r="BB13" s="17">
        <v>0.17188944678315299</v>
      </c>
      <c r="BC13" s="17">
        <v>7.4594566471909499E-2</v>
      </c>
      <c r="BD13" s="17">
        <v>0.169542543101285</v>
      </c>
      <c r="BE13" s="17">
        <v>0.15178627123639901</v>
      </c>
      <c r="BF13" s="17">
        <v>0.113782115173031</v>
      </c>
      <c r="BG13" s="17">
        <v>0.20932178123686501</v>
      </c>
      <c r="BH13" s="17">
        <v>0</v>
      </c>
      <c r="BI13" s="17">
        <v>0</v>
      </c>
      <c r="BJ13" s="17">
        <v>0.10227209298376699</v>
      </c>
      <c r="BK13" s="17">
        <v>8.9622744447793098E-2</v>
      </c>
      <c r="BL13" s="17"/>
      <c r="BM13" s="17">
        <v>0.112168212201367</v>
      </c>
      <c r="BN13" s="17">
        <v>0.10209719126415601</v>
      </c>
      <c r="BO13" s="17">
        <v>9.7562344064194007E-2</v>
      </c>
      <c r="BP13" s="17">
        <v>7.0823824130757301E-2</v>
      </c>
      <c r="BQ13" s="17">
        <v>0.126478061270833</v>
      </c>
      <c r="BR13" s="17">
        <v>0.54825520506090397</v>
      </c>
      <c r="BS13" s="17"/>
      <c r="BT13" s="17">
        <v>0.124361338808194</v>
      </c>
      <c r="BU13" s="17">
        <v>8.7162421267783993E-2</v>
      </c>
      <c r="BV13" s="17"/>
      <c r="BW13" s="17">
        <v>7.3726477716392805E-2</v>
      </c>
      <c r="BX13" s="17">
        <v>0.15202400579404499</v>
      </c>
      <c r="BY13" s="17"/>
      <c r="BZ13" s="17">
        <v>0.115474951496414</v>
      </c>
      <c r="CA13" s="17" t="s">
        <v>131</v>
      </c>
      <c r="CB13" s="17">
        <v>9.0728226119345404E-2</v>
      </c>
      <c r="CC13" s="17"/>
      <c r="CD13" s="17">
        <v>9.2623556382941799E-2</v>
      </c>
      <c r="CE13" s="17">
        <v>0.114680872874988</v>
      </c>
      <c r="CF13" s="17">
        <v>0.154683184339652</v>
      </c>
      <c r="CG13" s="17"/>
      <c r="CH13" s="17">
        <v>9.6634417207710294E-2</v>
      </c>
      <c r="CI13" s="17">
        <v>0.11006893390917</v>
      </c>
      <c r="CJ13" s="17">
        <v>0.15236384919566501</v>
      </c>
      <c r="CK13" s="17"/>
      <c r="CL13" s="17">
        <v>0.109630183084387</v>
      </c>
      <c r="CM13" s="17">
        <v>9.9561665808903299E-2</v>
      </c>
      <c r="CN13" s="17"/>
      <c r="CO13" s="17">
        <v>7.3251778276698196E-2</v>
      </c>
      <c r="CP13" s="17">
        <v>4.3454987653040802E-2</v>
      </c>
      <c r="CQ13" s="17">
        <v>8.7006050905858695E-2</v>
      </c>
      <c r="CR13" s="17">
        <v>0.23217145364648301</v>
      </c>
    </row>
    <row r="14" spans="2:96" x14ac:dyDescent="0.25">
      <c r="B14" s="18" t="s">
        <v>175</v>
      </c>
      <c r="C14" s="17">
        <v>9.0652981245661502E-3</v>
      </c>
      <c r="D14" s="17">
        <v>0</v>
      </c>
      <c r="E14" s="17">
        <v>2.0866827631903801E-2</v>
      </c>
      <c r="F14" s="17"/>
      <c r="G14" s="17">
        <v>0</v>
      </c>
      <c r="H14" s="17">
        <v>0</v>
      </c>
      <c r="I14" s="17">
        <v>2.3808291771696102E-2</v>
      </c>
      <c r="J14" s="17">
        <v>0</v>
      </c>
      <c r="K14" s="17">
        <v>3.7636238707495398E-2</v>
      </c>
      <c r="L14" s="17">
        <v>0</v>
      </c>
      <c r="M14" s="17"/>
      <c r="N14" s="17">
        <v>1.8362865073933199E-2</v>
      </c>
      <c r="O14" s="17">
        <v>1.68027545233469E-2</v>
      </c>
      <c r="P14" s="17">
        <v>0</v>
      </c>
      <c r="Q14" s="17">
        <v>0</v>
      </c>
      <c r="R14" s="17"/>
      <c r="S14" s="17">
        <v>0</v>
      </c>
      <c r="T14" s="17">
        <v>0</v>
      </c>
      <c r="U14" s="17">
        <v>7.9526740113942396E-2</v>
      </c>
      <c r="V14" s="17">
        <v>0</v>
      </c>
      <c r="W14" s="17">
        <v>0</v>
      </c>
      <c r="X14" s="17">
        <v>0</v>
      </c>
      <c r="Y14" s="17">
        <v>0</v>
      </c>
      <c r="Z14" s="17">
        <v>0</v>
      </c>
      <c r="AA14" s="17">
        <v>0</v>
      </c>
      <c r="AB14" s="17">
        <v>0</v>
      </c>
      <c r="AC14" s="17">
        <v>9.8449514457010404E-2</v>
      </c>
      <c r="AD14" s="17">
        <v>0</v>
      </c>
      <c r="AE14" s="17"/>
      <c r="AF14" s="17">
        <v>0</v>
      </c>
      <c r="AG14" s="17">
        <v>1.38013635883373E-2</v>
      </c>
      <c r="AH14" s="17">
        <v>0</v>
      </c>
      <c r="AI14" s="17">
        <v>0</v>
      </c>
      <c r="AJ14" s="17">
        <v>0</v>
      </c>
      <c r="AK14" s="17"/>
      <c r="AL14" s="17">
        <v>0</v>
      </c>
      <c r="AM14" s="17">
        <v>1.0673680361870301E-2</v>
      </c>
      <c r="AN14" s="17">
        <v>0</v>
      </c>
      <c r="AO14" s="17"/>
      <c r="AP14" s="17">
        <v>1.8709343495099999E-2</v>
      </c>
      <c r="AQ14" s="17">
        <v>2.1199057057285E-2</v>
      </c>
      <c r="AR14" s="17">
        <v>0</v>
      </c>
      <c r="AS14" s="17">
        <v>0</v>
      </c>
      <c r="AT14" s="17">
        <v>0</v>
      </c>
      <c r="AU14" s="17"/>
      <c r="AV14" s="17">
        <v>0</v>
      </c>
      <c r="AW14" s="17">
        <v>0</v>
      </c>
      <c r="AX14" s="17">
        <v>0</v>
      </c>
      <c r="AY14" s="17">
        <v>0</v>
      </c>
      <c r="AZ14" s="17">
        <v>0</v>
      </c>
      <c r="BA14" s="17">
        <v>0</v>
      </c>
      <c r="BB14" s="17">
        <v>0</v>
      </c>
      <c r="BC14" s="17">
        <v>5.5617894301543701E-2</v>
      </c>
      <c r="BD14" s="17">
        <v>0</v>
      </c>
      <c r="BE14" s="17">
        <v>0</v>
      </c>
      <c r="BF14" s="17">
        <v>0</v>
      </c>
      <c r="BG14" s="17">
        <v>0</v>
      </c>
      <c r="BH14" s="17">
        <v>0</v>
      </c>
      <c r="BI14" s="17">
        <v>0</v>
      </c>
      <c r="BJ14" s="17">
        <v>0</v>
      </c>
      <c r="BK14" s="17">
        <v>0</v>
      </c>
      <c r="BL14" s="17"/>
      <c r="BM14" s="17">
        <v>1.21367703810403E-2</v>
      </c>
      <c r="BN14" s="17">
        <v>0</v>
      </c>
      <c r="BO14" s="17">
        <v>0</v>
      </c>
      <c r="BP14" s="17">
        <v>0</v>
      </c>
      <c r="BQ14" s="17">
        <v>6.8860219157797803E-2</v>
      </c>
      <c r="BR14" s="17">
        <v>0</v>
      </c>
      <c r="BS14" s="17"/>
      <c r="BT14" s="17">
        <v>7.5688618105802397E-3</v>
      </c>
      <c r="BU14" s="17">
        <v>1.1052628756253499E-2</v>
      </c>
      <c r="BV14" s="17"/>
      <c r="BW14" s="17">
        <v>1.9214859093393901E-2</v>
      </c>
      <c r="BX14" s="17">
        <v>0</v>
      </c>
      <c r="BY14" s="17"/>
      <c r="BZ14" s="17">
        <v>8.1654022465001905E-3</v>
      </c>
      <c r="CA14" s="17" t="s">
        <v>131</v>
      </c>
      <c r="CB14" s="17">
        <v>1.0508787112857999E-2</v>
      </c>
      <c r="CC14" s="17"/>
      <c r="CD14" s="17">
        <v>7.8667541037621396E-3</v>
      </c>
      <c r="CE14" s="17">
        <v>1.6282859244105399E-2</v>
      </c>
      <c r="CF14" s="17">
        <v>0</v>
      </c>
      <c r="CG14" s="17"/>
      <c r="CH14" s="17">
        <v>1.3571902896911899E-2</v>
      </c>
      <c r="CI14" s="17">
        <v>0</v>
      </c>
      <c r="CJ14" s="17">
        <v>0</v>
      </c>
      <c r="CK14" s="17"/>
      <c r="CL14" s="17">
        <v>1.22266503720093E-2</v>
      </c>
      <c r="CM14" s="17">
        <v>7.1382622661586301E-3</v>
      </c>
      <c r="CN14" s="17"/>
      <c r="CO14" s="17">
        <v>0</v>
      </c>
      <c r="CP14" s="17">
        <v>0</v>
      </c>
      <c r="CQ14" s="17">
        <v>1.32038622975839E-2</v>
      </c>
      <c r="CR14" s="17">
        <v>2.0929476892211599E-2</v>
      </c>
    </row>
    <row r="15" spans="2:96" x14ac:dyDescent="0.25">
      <c r="B15" s="18" t="s">
        <v>381</v>
      </c>
      <c r="C15" s="20">
        <v>0.47893899834634401</v>
      </c>
      <c r="D15" s="20">
        <v>0.52015212812406397</v>
      </c>
      <c r="E15" s="20">
        <v>0.42528627115765399</v>
      </c>
      <c r="F15" s="20"/>
      <c r="G15" s="20">
        <v>0.67051647590946195</v>
      </c>
      <c r="H15" s="20">
        <v>0.572096316075419</v>
      </c>
      <c r="I15" s="20">
        <v>0.39131458970191402</v>
      </c>
      <c r="J15" s="20">
        <v>0.39719852906941899</v>
      </c>
      <c r="K15" s="20">
        <v>0.42856298663654102</v>
      </c>
      <c r="L15" s="20">
        <v>0.32788468565446299</v>
      </c>
      <c r="M15" s="20"/>
      <c r="N15" s="20">
        <v>0.50694373506322399</v>
      </c>
      <c r="O15" s="20">
        <v>0.46181050013978803</v>
      </c>
      <c r="P15" s="20">
        <v>0.398087877511207</v>
      </c>
      <c r="Q15" s="20">
        <v>0.52236123547887003</v>
      </c>
      <c r="R15" s="20"/>
      <c r="S15" s="20">
        <v>0.65700329021275805</v>
      </c>
      <c r="T15" s="20">
        <v>0.46227668761690199</v>
      </c>
      <c r="U15" s="20">
        <v>0.41228148219892302</v>
      </c>
      <c r="V15" s="20">
        <v>0.50039820970562399</v>
      </c>
      <c r="W15" s="20">
        <v>0.37799074811725503</v>
      </c>
      <c r="X15" s="20">
        <v>0.55834883268025803</v>
      </c>
      <c r="Y15" s="20">
        <v>0.31450919001817501</v>
      </c>
      <c r="Z15" s="20">
        <v>0.28670343868957898</v>
      </c>
      <c r="AA15" s="20">
        <v>0.49532017388257898</v>
      </c>
      <c r="AB15" s="20">
        <v>0.45204882440127098</v>
      </c>
      <c r="AC15" s="20">
        <v>0.43721818676437502</v>
      </c>
      <c r="AD15" s="20">
        <v>0.33785871502909098</v>
      </c>
      <c r="AE15" s="20"/>
      <c r="AF15" s="20">
        <v>0.515497865065625</v>
      </c>
      <c r="AG15" s="20">
        <v>0.54466172704614302</v>
      </c>
      <c r="AH15" s="20">
        <v>0.48150349972359202</v>
      </c>
      <c r="AI15" s="20">
        <v>0.49066340579060003</v>
      </c>
      <c r="AJ15" s="20">
        <v>0.46379239742510903</v>
      </c>
      <c r="AK15" s="20"/>
      <c r="AL15" s="20">
        <v>0.59106682089094198</v>
      </c>
      <c r="AM15" s="20">
        <v>0.52655415645244197</v>
      </c>
      <c r="AN15" s="20">
        <v>0.43423159726980798</v>
      </c>
      <c r="AO15" s="20"/>
      <c r="AP15" s="20">
        <v>0.47988134764497598</v>
      </c>
      <c r="AQ15" s="20">
        <v>0.47173137401945803</v>
      </c>
      <c r="AR15" s="20">
        <v>0.48857533153246901</v>
      </c>
      <c r="AS15" s="20">
        <v>0.52938392161089198</v>
      </c>
      <c r="AT15" s="20">
        <v>0</v>
      </c>
      <c r="AU15" s="20"/>
      <c r="AV15" s="20">
        <v>1</v>
      </c>
      <c r="AW15" s="20">
        <v>0.48462295988118398</v>
      </c>
      <c r="AX15" s="20">
        <v>0.53151471800240602</v>
      </c>
      <c r="AY15" s="20">
        <v>0.27998036966497902</v>
      </c>
      <c r="AZ15" s="20">
        <v>0.46731926789520001</v>
      </c>
      <c r="BA15" s="20">
        <v>0.43181896662764901</v>
      </c>
      <c r="BB15" s="20">
        <v>0.58456714792150599</v>
      </c>
      <c r="BC15" s="20">
        <v>0.53065580595073303</v>
      </c>
      <c r="BD15" s="20">
        <v>0.51590823293340804</v>
      </c>
      <c r="BE15" s="20">
        <v>0.42792111906017899</v>
      </c>
      <c r="BF15" s="20">
        <v>0.52381838257217705</v>
      </c>
      <c r="BG15" s="20">
        <v>0.547291553114996</v>
      </c>
      <c r="BH15" s="20">
        <v>0.35706379343764</v>
      </c>
      <c r="BI15" s="20">
        <v>0</v>
      </c>
      <c r="BJ15" s="20">
        <v>0.67433920531310299</v>
      </c>
      <c r="BK15" s="20">
        <v>0.47925560700892</v>
      </c>
      <c r="BL15" s="20"/>
      <c r="BM15" s="20">
        <v>0.51386423116360502</v>
      </c>
      <c r="BN15" s="20">
        <v>0.52104608210752501</v>
      </c>
      <c r="BO15" s="20">
        <v>0.49899792304762203</v>
      </c>
      <c r="BP15" s="20">
        <v>0.36418817955977101</v>
      </c>
      <c r="BQ15" s="20">
        <v>0.39946591619967903</v>
      </c>
      <c r="BR15" s="20">
        <v>0</v>
      </c>
      <c r="BS15" s="20"/>
      <c r="BT15" s="20">
        <v>0.53089111418476298</v>
      </c>
      <c r="BU15" s="20">
        <v>0.40461668146304602</v>
      </c>
      <c r="BV15" s="20"/>
      <c r="BW15" s="20">
        <v>0.60034078621948395</v>
      </c>
      <c r="BX15" s="20">
        <v>0.36119074261006601</v>
      </c>
      <c r="BY15" s="20"/>
      <c r="BZ15" s="20">
        <v>0.430350103916121</v>
      </c>
      <c r="CA15" s="20" t="s">
        <v>131</v>
      </c>
      <c r="CB15" s="20">
        <v>0.55687860866441796</v>
      </c>
      <c r="CC15" s="20"/>
      <c r="CD15" s="20">
        <v>0.52146552522809198</v>
      </c>
      <c r="CE15" s="20">
        <v>0.35727112964625402</v>
      </c>
      <c r="CF15" s="20">
        <v>0.42756698353280498</v>
      </c>
      <c r="CG15" s="20"/>
      <c r="CH15" s="20">
        <v>0.47732190627115401</v>
      </c>
      <c r="CI15" s="20">
        <v>0.35624000487450302</v>
      </c>
      <c r="CJ15" s="20">
        <v>0.37923185970518503</v>
      </c>
      <c r="CK15" s="20"/>
      <c r="CL15" s="20">
        <v>0.487922922930276</v>
      </c>
      <c r="CM15" s="20">
        <v>0.47486948201909501</v>
      </c>
      <c r="CN15" s="20"/>
      <c r="CO15" s="20">
        <v>0.58920435391454695</v>
      </c>
      <c r="CP15" s="20">
        <v>0.58206427681885398</v>
      </c>
      <c r="CQ15" s="20">
        <v>0.42010098788547101</v>
      </c>
      <c r="CR15" s="20">
        <v>0.35508540136677602</v>
      </c>
    </row>
    <row r="16" spans="2:96" x14ac:dyDescent="0.25">
      <c r="B16" s="18" t="s">
        <v>382</v>
      </c>
      <c r="C16" s="20">
        <v>0.27697284131253302</v>
      </c>
      <c r="D16" s="20">
        <v>0.26118972319587902</v>
      </c>
      <c r="E16" s="20">
        <v>0.297519869288009</v>
      </c>
      <c r="F16" s="20"/>
      <c r="G16" s="20">
        <v>0.12206626852523</v>
      </c>
      <c r="H16" s="20">
        <v>0.22176370436624401</v>
      </c>
      <c r="I16" s="20">
        <v>0.37891112895059698</v>
      </c>
      <c r="J16" s="20">
        <v>0.33009732045262902</v>
      </c>
      <c r="K16" s="20">
        <v>0.29556080946569402</v>
      </c>
      <c r="L16" s="20">
        <v>0.355064173142916</v>
      </c>
      <c r="M16" s="20"/>
      <c r="N16" s="20">
        <v>0.28936606667387599</v>
      </c>
      <c r="O16" s="20">
        <v>0.174268016859218</v>
      </c>
      <c r="P16" s="20">
        <v>0.36268807260809799</v>
      </c>
      <c r="Q16" s="20">
        <v>0.29180910027107199</v>
      </c>
      <c r="R16" s="20"/>
      <c r="S16" s="20">
        <v>0.206584273654875</v>
      </c>
      <c r="T16" s="20">
        <v>0.14759964041447901</v>
      </c>
      <c r="U16" s="20">
        <v>0.34158851386326</v>
      </c>
      <c r="V16" s="20">
        <v>0.342824894127785</v>
      </c>
      <c r="W16" s="20">
        <v>0.29861847213356002</v>
      </c>
      <c r="X16" s="20">
        <v>0.13101426759524301</v>
      </c>
      <c r="Y16" s="20">
        <v>0.42510051413927702</v>
      </c>
      <c r="Z16" s="20">
        <v>0.23303853925559601</v>
      </c>
      <c r="AA16" s="20">
        <v>0.450631824149966</v>
      </c>
      <c r="AB16" s="20">
        <v>0.27383124612734999</v>
      </c>
      <c r="AC16" s="20">
        <v>0.218812217279126</v>
      </c>
      <c r="AD16" s="20">
        <v>0.40264242567575698</v>
      </c>
      <c r="AE16" s="20"/>
      <c r="AF16" s="20">
        <v>0.25596052821079501</v>
      </c>
      <c r="AG16" s="20">
        <v>0.23152069458836599</v>
      </c>
      <c r="AH16" s="20">
        <v>0.15598858625776901</v>
      </c>
      <c r="AI16" s="20">
        <v>0.50933659420940003</v>
      </c>
      <c r="AJ16" s="20">
        <v>0.271076388485612</v>
      </c>
      <c r="AK16" s="20"/>
      <c r="AL16" s="20">
        <v>0.17760558864742901</v>
      </c>
      <c r="AM16" s="20">
        <v>0.227841404164702</v>
      </c>
      <c r="AN16" s="20">
        <v>7.5286280030250299E-2</v>
      </c>
      <c r="AO16" s="20"/>
      <c r="AP16" s="20">
        <v>0.27779216769298298</v>
      </c>
      <c r="AQ16" s="20">
        <v>0.23384517368173699</v>
      </c>
      <c r="AR16" s="20">
        <v>0.27319072987298099</v>
      </c>
      <c r="AS16" s="20">
        <v>0.32400523197658199</v>
      </c>
      <c r="AT16" s="20">
        <v>1</v>
      </c>
      <c r="AU16" s="20"/>
      <c r="AV16" s="20">
        <v>0</v>
      </c>
      <c r="AW16" s="20">
        <v>0.445494616816837</v>
      </c>
      <c r="AX16" s="20">
        <v>0.242850346801323</v>
      </c>
      <c r="AY16" s="20">
        <v>0.37576801548764199</v>
      </c>
      <c r="AZ16" s="20">
        <v>0.17675249578923</v>
      </c>
      <c r="BA16" s="20">
        <v>0.30872531972720701</v>
      </c>
      <c r="BB16" s="20">
        <v>0.301823710848867</v>
      </c>
      <c r="BC16" s="20">
        <v>0.21614870196694999</v>
      </c>
      <c r="BD16" s="20">
        <v>0.29117542999984702</v>
      </c>
      <c r="BE16" s="20">
        <v>0.274574697211102</v>
      </c>
      <c r="BF16" s="20">
        <v>0.22241114866683301</v>
      </c>
      <c r="BG16" s="20">
        <v>0.29529550935659299</v>
      </c>
      <c r="BH16" s="20">
        <v>0.22785296897207899</v>
      </c>
      <c r="BI16" s="20">
        <v>1</v>
      </c>
      <c r="BJ16" s="20">
        <v>0.206167796697169</v>
      </c>
      <c r="BK16" s="20">
        <v>0.23664489719895199</v>
      </c>
      <c r="BL16" s="20"/>
      <c r="BM16" s="20">
        <v>0.33033442440212701</v>
      </c>
      <c r="BN16" s="20">
        <v>0.22943064344504199</v>
      </c>
      <c r="BO16" s="20">
        <v>0.204690946319914</v>
      </c>
      <c r="BP16" s="20">
        <v>0.26545372317272498</v>
      </c>
      <c r="BQ16" s="20">
        <v>0.30349056289375098</v>
      </c>
      <c r="BR16" s="20">
        <v>1</v>
      </c>
      <c r="BS16" s="20"/>
      <c r="BT16" s="20">
        <v>0.27466550632933601</v>
      </c>
      <c r="BU16" s="20">
        <v>0.28682766549114802</v>
      </c>
      <c r="BV16" s="20"/>
      <c r="BW16" s="20">
        <v>0.18241064996036899</v>
      </c>
      <c r="BX16" s="20">
        <v>0.40128082265127202</v>
      </c>
      <c r="BY16" s="20"/>
      <c r="BZ16" s="20">
        <v>0.296650999790255</v>
      </c>
      <c r="CA16" s="20" t="s">
        <v>131</v>
      </c>
      <c r="CB16" s="20">
        <v>0.245407850556602</v>
      </c>
      <c r="CC16" s="20"/>
      <c r="CD16" s="20">
        <v>0.245611604985257</v>
      </c>
      <c r="CE16" s="20">
        <v>0.292604946530023</v>
      </c>
      <c r="CF16" s="20">
        <v>0.47891614953005002</v>
      </c>
      <c r="CG16" s="20"/>
      <c r="CH16" s="20">
        <v>0.22837367366623501</v>
      </c>
      <c r="CI16" s="20">
        <v>0.395695420533066</v>
      </c>
      <c r="CJ16" s="20">
        <v>0.379252476277951</v>
      </c>
      <c r="CK16" s="20"/>
      <c r="CL16" s="20">
        <v>0.21128112219614201</v>
      </c>
      <c r="CM16" s="20">
        <v>0.320333778526883</v>
      </c>
      <c r="CN16" s="20"/>
      <c r="CO16" s="20">
        <v>0.18476195683937399</v>
      </c>
      <c r="CP16" s="20">
        <v>0.22549940194385401</v>
      </c>
      <c r="CQ16" s="20">
        <v>0.30810332256279399</v>
      </c>
      <c r="CR16" s="20">
        <v>0.35655814524831397</v>
      </c>
    </row>
    <row r="17" spans="2:96" x14ac:dyDescent="0.25">
      <c r="B17" s="18" t="s">
        <v>275</v>
      </c>
      <c r="C17" s="21">
        <v>0.20196615703381099</v>
      </c>
      <c r="D17" s="21">
        <v>0.25896240492818501</v>
      </c>
      <c r="E17" s="21">
        <v>0.127766401869644</v>
      </c>
      <c r="F17" s="21"/>
      <c r="G17" s="21">
        <v>0.548450207384232</v>
      </c>
      <c r="H17" s="21">
        <v>0.35033261170917501</v>
      </c>
      <c r="I17" s="21">
        <v>1.2403460751316899E-2</v>
      </c>
      <c r="J17" s="21">
        <v>6.7101208616789407E-2</v>
      </c>
      <c r="K17" s="21">
        <v>0.133002177170848</v>
      </c>
      <c r="L17" s="21">
        <v>-2.7179487488452801E-2</v>
      </c>
      <c r="M17" s="21"/>
      <c r="N17" s="21">
        <v>0.217577668389349</v>
      </c>
      <c r="O17" s="21">
        <v>0.28754248328057003</v>
      </c>
      <c r="P17" s="21">
        <v>3.5399804903109101E-2</v>
      </c>
      <c r="Q17" s="21">
        <v>0.23055213520779899</v>
      </c>
      <c r="R17" s="21"/>
      <c r="S17" s="21">
        <v>0.45041901655788302</v>
      </c>
      <c r="T17" s="21">
        <v>0.31467704720242401</v>
      </c>
      <c r="U17" s="21">
        <v>7.0692968335663506E-2</v>
      </c>
      <c r="V17" s="21">
        <v>0.15757331557783899</v>
      </c>
      <c r="W17" s="21">
        <v>7.9372275983694604E-2</v>
      </c>
      <c r="X17" s="21">
        <v>0.42733456508501499</v>
      </c>
      <c r="Y17" s="21">
        <v>-0.11059132412110199</v>
      </c>
      <c r="Z17" s="21">
        <v>5.3664899433983101E-2</v>
      </c>
      <c r="AA17" s="21">
        <v>4.4688349732613299E-2</v>
      </c>
      <c r="AB17" s="21">
        <v>0.17821757827392101</v>
      </c>
      <c r="AC17" s="21">
        <v>0.21840596948524901</v>
      </c>
      <c r="AD17" s="21">
        <v>-6.4783710646665701E-2</v>
      </c>
      <c r="AE17" s="21"/>
      <c r="AF17" s="21">
        <v>0.25953733685482999</v>
      </c>
      <c r="AG17" s="21">
        <v>0.31314103245777702</v>
      </c>
      <c r="AH17" s="21">
        <v>0.32551491346582301</v>
      </c>
      <c r="AI17" s="21">
        <v>-1.86731884188009E-2</v>
      </c>
      <c r="AJ17" s="21">
        <v>0.192716008939498</v>
      </c>
      <c r="AK17" s="21"/>
      <c r="AL17" s="21">
        <v>0.413461232243513</v>
      </c>
      <c r="AM17" s="21">
        <v>0.29871275228774002</v>
      </c>
      <c r="AN17" s="21">
        <v>0.35894531723955803</v>
      </c>
      <c r="AO17" s="21"/>
      <c r="AP17" s="21">
        <v>0.20208917995199399</v>
      </c>
      <c r="AQ17" s="21">
        <v>0.23788620033772101</v>
      </c>
      <c r="AR17" s="21">
        <v>0.215384601659487</v>
      </c>
      <c r="AS17" s="21">
        <v>0.205378689634311</v>
      </c>
      <c r="AT17" s="21">
        <v>-1</v>
      </c>
      <c r="AU17" s="21"/>
      <c r="AV17" s="21">
        <v>1</v>
      </c>
      <c r="AW17" s="21">
        <v>3.9128343064347697E-2</v>
      </c>
      <c r="AX17" s="21">
        <v>0.28866437120108301</v>
      </c>
      <c r="AY17" s="21">
        <v>-9.5787645822662401E-2</v>
      </c>
      <c r="AZ17" s="21">
        <v>0.29056677210596898</v>
      </c>
      <c r="BA17" s="21">
        <v>0.123093646900442</v>
      </c>
      <c r="BB17" s="21">
        <v>0.28274343707263999</v>
      </c>
      <c r="BC17" s="21">
        <v>0.31450710398378301</v>
      </c>
      <c r="BD17" s="21">
        <v>0.22473280293356099</v>
      </c>
      <c r="BE17" s="21">
        <v>0.15334642184907701</v>
      </c>
      <c r="BF17" s="21">
        <v>0.30140723390534402</v>
      </c>
      <c r="BG17" s="21">
        <v>0.25199604375840301</v>
      </c>
      <c r="BH17" s="21">
        <v>0.12921082446556101</v>
      </c>
      <c r="BI17" s="21">
        <v>-1</v>
      </c>
      <c r="BJ17" s="21">
        <v>0.46817140861593398</v>
      </c>
      <c r="BK17" s="21">
        <v>0.24261070980996699</v>
      </c>
      <c r="BL17" s="21"/>
      <c r="BM17" s="21">
        <v>0.18352980676147901</v>
      </c>
      <c r="BN17" s="21">
        <v>0.29161543866248302</v>
      </c>
      <c r="BO17" s="21">
        <v>0.294306976727708</v>
      </c>
      <c r="BP17" s="21">
        <v>9.87344563870452E-2</v>
      </c>
      <c r="BQ17" s="21">
        <v>9.5975353305928296E-2</v>
      </c>
      <c r="BR17" s="21">
        <v>-1</v>
      </c>
      <c r="BS17" s="21"/>
      <c r="BT17" s="21">
        <v>0.25622560785542697</v>
      </c>
      <c r="BU17" s="21">
        <v>0.117789015971898</v>
      </c>
      <c r="BV17" s="21"/>
      <c r="BW17" s="21">
        <v>0.41793013625911501</v>
      </c>
      <c r="BX17" s="21">
        <v>-4.0090080041206101E-2</v>
      </c>
      <c r="BY17" s="21"/>
      <c r="BZ17" s="21">
        <v>0.133699104125866</v>
      </c>
      <c r="CA17" s="21" t="s">
        <v>131</v>
      </c>
      <c r="CB17" s="21">
        <v>0.31147075810781599</v>
      </c>
      <c r="CC17" s="21"/>
      <c r="CD17" s="21">
        <v>0.275853920242835</v>
      </c>
      <c r="CE17" s="21">
        <v>6.4666183116230597E-2</v>
      </c>
      <c r="CF17" s="21">
        <v>-5.13491659972454E-2</v>
      </c>
      <c r="CG17" s="21"/>
      <c r="CH17" s="21">
        <v>0.248948232604919</v>
      </c>
      <c r="CI17" s="21">
        <v>-3.9455415658562497E-2</v>
      </c>
      <c r="CJ17" s="21">
        <v>-2.0616572766529701E-5</v>
      </c>
      <c r="CK17" s="21"/>
      <c r="CL17" s="21">
        <v>0.27664180073413402</v>
      </c>
      <c r="CM17" s="21">
        <v>0.15453570349221199</v>
      </c>
      <c r="CN17" s="21"/>
      <c r="CO17" s="21">
        <v>0.40444239707517399</v>
      </c>
      <c r="CP17" s="21">
        <v>0.35656487487499999</v>
      </c>
      <c r="CQ17" s="21">
        <v>0.11199766532267701</v>
      </c>
      <c r="CR17" s="21">
        <v>-1.4727438815382301E-3</v>
      </c>
    </row>
    <row r="18" spans="2:96" x14ac:dyDescent="0.25">
      <c r="B18" s="16" t="s">
        <v>654</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CR22"/>
  <sheetViews>
    <sheetView showGridLines="0" workbookViewId="0">
      <pane xSplit="2" topLeftCell="C1" activePane="topRight" state="frozen"/>
      <selection pane="topRight" activeCell="B18" sqref="B18"/>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191</v>
      </c>
      <c r="D7" s="10">
        <v>105</v>
      </c>
      <c r="E7" s="10">
        <v>86</v>
      </c>
      <c r="F7" s="10"/>
      <c r="G7" s="10">
        <v>34</v>
      </c>
      <c r="H7" s="10">
        <v>25</v>
      </c>
      <c r="I7" s="10">
        <v>43</v>
      </c>
      <c r="J7" s="10">
        <v>37</v>
      </c>
      <c r="K7" s="10">
        <v>24</v>
      </c>
      <c r="L7" s="10">
        <v>28</v>
      </c>
      <c r="M7" s="10"/>
      <c r="N7" s="10">
        <v>55</v>
      </c>
      <c r="O7" s="10">
        <v>47</v>
      </c>
      <c r="P7" s="10">
        <v>38</v>
      </c>
      <c r="Q7" s="10">
        <v>51</v>
      </c>
      <c r="R7" s="10"/>
      <c r="S7" s="10">
        <v>39</v>
      </c>
      <c r="T7" s="10">
        <v>26</v>
      </c>
      <c r="U7" s="10">
        <v>11</v>
      </c>
      <c r="V7" s="10">
        <v>16</v>
      </c>
      <c r="W7" s="10">
        <v>10</v>
      </c>
      <c r="X7" s="10">
        <v>16</v>
      </c>
      <c r="Y7" s="10">
        <v>12</v>
      </c>
      <c r="Z7" s="10">
        <v>4</v>
      </c>
      <c r="AA7" s="10">
        <v>16</v>
      </c>
      <c r="AB7" s="10">
        <v>13</v>
      </c>
      <c r="AC7" s="10">
        <v>9</v>
      </c>
      <c r="AD7" s="10">
        <v>19</v>
      </c>
      <c r="AE7" s="10"/>
      <c r="AF7" s="10">
        <v>61</v>
      </c>
      <c r="AG7" s="10">
        <v>55</v>
      </c>
      <c r="AH7" s="10">
        <v>12</v>
      </c>
      <c r="AI7" s="10">
        <v>2</v>
      </c>
      <c r="AJ7" s="10">
        <v>31</v>
      </c>
      <c r="AK7" s="10"/>
      <c r="AL7" s="10">
        <v>46</v>
      </c>
      <c r="AM7" s="10">
        <v>70</v>
      </c>
      <c r="AN7" s="10">
        <v>13</v>
      </c>
      <c r="AO7" s="10"/>
      <c r="AP7" s="10">
        <v>42</v>
      </c>
      <c r="AQ7" s="10">
        <v>45</v>
      </c>
      <c r="AR7" s="10">
        <v>58</v>
      </c>
      <c r="AS7" s="10">
        <v>26</v>
      </c>
      <c r="AT7" s="10">
        <v>2</v>
      </c>
      <c r="AU7" s="10"/>
      <c r="AV7" s="10">
        <v>1</v>
      </c>
      <c r="AW7" s="10">
        <v>13</v>
      </c>
      <c r="AX7" s="10">
        <v>15</v>
      </c>
      <c r="AY7" s="10">
        <v>18</v>
      </c>
      <c r="AZ7" s="10">
        <v>19</v>
      </c>
      <c r="BA7" s="10">
        <v>15</v>
      </c>
      <c r="BB7" s="10">
        <v>21</v>
      </c>
      <c r="BC7" s="10">
        <v>15</v>
      </c>
      <c r="BD7" s="10">
        <v>15</v>
      </c>
      <c r="BE7" s="10">
        <v>7</v>
      </c>
      <c r="BF7" s="10">
        <v>9</v>
      </c>
      <c r="BG7" s="10">
        <v>10</v>
      </c>
      <c r="BH7" s="10">
        <v>7</v>
      </c>
      <c r="BI7" s="10">
        <v>1</v>
      </c>
      <c r="BJ7" s="10">
        <v>8</v>
      </c>
      <c r="BK7" s="10">
        <v>9</v>
      </c>
      <c r="BL7" s="10"/>
      <c r="BM7" s="10">
        <v>59</v>
      </c>
      <c r="BN7" s="10">
        <v>58</v>
      </c>
      <c r="BO7" s="10">
        <v>28</v>
      </c>
      <c r="BP7" s="10">
        <v>29</v>
      </c>
      <c r="BQ7" s="10">
        <v>15</v>
      </c>
      <c r="BR7" s="10">
        <v>2</v>
      </c>
      <c r="BS7" s="10"/>
      <c r="BT7" s="10">
        <v>102</v>
      </c>
      <c r="BU7" s="10">
        <v>87</v>
      </c>
      <c r="BV7" s="10"/>
      <c r="BW7" s="10">
        <v>87</v>
      </c>
      <c r="BX7" s="10">
        <v>88</v>
      </c>
      <c r="BY7" s="10"/>
      <c r="BZ7" s="10">
        <v>120</v>
      </c>
      <c r="CA7" s="10" t="s">
        <v>130</v>
      </c>
      <c r="CB7" s="10">
        <v>71</v>
      </c>
      <c r="CC7" s="10"/>
      <c r="CD7" s="10">
        <v>124</v>
      </c>
      <c r="CE7" s="10">
        <v>45</v>
      </c>
      <c r="CF7" s="10">
        <v>18</v>
      </c>
      <c r="CG7" s="10"/>
      <c r="CH7" s="10">
        <v>74</v>
      </c>
      <c r="CI7" s="10">
        <v>25</v>
      </c>
      <c r="CJ7" s="10">
        <v>20</v>
      </c>
      <c r="CK7" s="10"/>
      <c r="CL7" s="10">
        <v>77</v>
      </c>
      <c r="CM7" s="10">
        <v>109</v>
      </c>
      <c r="CN7" s="10"/>
      <c r="CO7" s="10">
        <v>23</v>
      </c>
      <c r="CP7" s="10">
        <v>63</v>
      </c>
      <c r="CQ7" s="10">
        <v>58</v>
      </c>
      <c r="CR7" s="10">
        <v>47</v>
      </c>
    </row>
    <row r="8" spans="2:96" ht="30" customHeight="1" x14ac:dyDescent="0.25">
      <c r="B8" s="11" t="s">
        <v>20</v>
      </c>
      <c r="C8" s="11">
        <v>201</v>
      </c>
      <c r="D8" s="11">
        <v>114</v>
      </c>
      <c r="E8" s="11">
        <v>87</v>
      </c>
      <c r="F8" s="11"/>
      <c r="G8" s="11">
        <v>42</v>
      </c>
      <c r="H8" s="11">
        <v>35</v>
      </c>
      <c r="I8" s="11">
        <v>42</v>
      </c>
      <c r="J8" s="11">
        <v>35</v>
      </c>
      <c r="K8" s="11">
        <v>22</v>
      </c>
      <c r="L8" s="11">
        <v>25</v>
      </c>
      <c r="M8" s="11"/>
      <c r="N8" s="11">
        <v>55</v>
      </c>
      <c r="O8" s="11">
        <v>48</v>
      </c>
      <c r="P8" s="11">
        <v>40</v>
      </c>
      <c r="Q8" s="11">
        <v>58</v>
      </c>
      <c r="R8" s="11"/>
      <c r="S8" s="11">
        <v>41</v>
      </c>
      <c r="T8" s="11">
        <v>27</v>
      </c>
      <c r="U8" s="11">
        <v>10</v>
      </c>
      <c r="V8" s="11">
        <v>16</v>
      </c>
      <c r="W8" s="11">
        <v>10</v>
      </c>
      <c r="X8" s="11">
        <v>16</v>
      </c>
      <c r="Y8" s="11">
        <v>13</v>
      </c>
      <c r="Z8" s="11">
        <v>4</v>
      </c>
      <c r="AA8" s="11">
        <v>15</v>
      </c>
      <c r="AB8" s="11">
        <v>13</v>
      </c>
      <c r="AC8" s="11">
        <v>10</v>
      </c>
      <c r="AD8" s="11">
        <v>24</v>
      </c>
      <c r="AE8" s="11"/>
      <c r="AF8" s="11">
        <v>60</v>
      </c>
      <c r="AG8" s="11">
        <v>59</v>
      </c>
      <c r="AH8" s="11">
        <v>12</v>
      </c>
      <c r="AI8" s="11">
        <v>2</v>
      </c>
      <c r="AJ8" s="11">
        <v>34</v>
      </c>
      <c r="AK8" s="11"/>
      <c r="AL8" s="11">
        <v>47</v>
      </c>
      <c r="AM8" s="11">
        <v>76</v>
      </c>
      <c r="AN8" s="11">
        <v>13</v>
      </c>
      <c r="AO8" s="11"/>
      <c r="AP8" s="11">
        <v>43</v>
      </c>
      <c r="AQ8" s="11">
        <v>48</v>
      </c>
      <c r="AR8" s="11">
        <v>63</v>
      </c>
      <c r="AS8" s="11">
        <v>28</v>
      </c>
      <c r="AT8" s="11">
        <v>2</v>
      </c>
      <c r="AU8" s="11"/>
      <c r="AV8" s="11">
        <v>1</v>
      </c>
      <c r="AW8" s="11">
        <v>14</v>
      </c>
      <c r="AX8" s="11">
        <v>17</v>
      </c>
      <c r="AY8" s="11">
        <v>18</v>
      </c>
      <c r="AZ8" s="11">
        <v>22</v>
      </c>
      <c r="BA8" s="11">
        <v>15</v>
      </c>
      <c r="BB8" s="11">
        <v>24</v>
      </c>
      <c r="BC8" s="11">
        <v>15</v>
      </c>
      <c r="BD8" s="11">
        <v>15</v>
      </c>
      <c r="BE8" s="11">
        <v>7</v>
      </c>
      <c r="BF8" s="11">
        <v>9</v>
      </c>
      <c r="BG8" s="11">
        <v>10</v>
      </c>
      <c r="BH8" s="11">
        <v>7</v>
      </c>
      <c r="BI8" s="11">
        <v>1</v>
      </c>
      <c r="BJ8" s="11">
        <v>8</v>
      </c>
      <c r="BK8" s="11">
        <v>10</v>
      </c>
      <c r="BL8" s="11"/>
      <c r="BM8" s="11">
        <v>67</v>
      </c>
      <c r="BN8" s="11">
        <v>59</v>
      </c>
      <c r="BO8" s="11">
        <v>29</v>
      </c>
      <c r="BP8" s="11">
        <v>29</v>
      </c>
      <c r="BQ8" s="11">
        <v>15</v>
      </c>
      <c r="BR8" s="11">
        <v>2</v>
      </c>
      <c r="BS8" s="11"/>
      <c r="BT8" s="11">
        <v>107</v>
      </c>
      <c r="BU8" s="11">
        <v>91</v>
      </c>
      <c r="BV8" s="11"/>
      <c r="BW8" s="11">
        <v>95</v>
      </c>
      <c r="BX8" s="11">
        <v>88</v>
      </c>
      <c r="BY8" s="11"/>
      <c r="BZ8" s="11">
        <v>124</v>
      </c>
      <c r="CA8" s="11" t="s">
        <v>130</v>
      </c>
      <c r="CB8" s="11">
        <v>77</v>
      </c>
      <c r="CC8" s="11"/>
      <c r="CD8" s="11">
        <v>128</v>
      </c>
      <c r="CE8" s="11">
        <v>50</v>
      </c>
      <c r="CF8" s="11">
        <v>18</v>
      </c>
      <c r="CG8" s="11"/>
      <c r="CH8" s="11">
        <v>74</v>
      </c>
      <c r="CI8" s="11">
        <v>28</v>
      </c>
      <c r="CJ8" s="11">
        <v>21</v>
      </c>
      <c r="CK8" s="11"/>
      <c r="CL8" s="11">
        <v>83</v>
      </c>
      <c r="CM8" s="11">
        <v>113</v>
      </c>
      <c r="CN8" s="11"/>
      <c r="CO8" s="11">
        <v>26</v>
      </c>
      <c r="CP8" s="11">
        <v>65</v>
      </c>
      <c r="CQ8" s="11">
        <v>61</v>
      </c>
      <c r="CR8" s="11">
        <v>48</v>
      </c>
    </row>
    <row r="9" spans="2:96" x14ac:dyDescent="0.25">
      <c r="B9" s="18" t="s">
        <v>376</v>
      </c>
      <c r="C9" s="17">
        <v>0.27152391492968903</v>
      </c>
      <c r="D9" s="17">
        <v>0.26898979180092703</v>
      </c>
      <c r="E9" s="17">
        <v>0.27482292710428702</v>
      </c>
      <c r="F9" s="17"/>
      <c r="G9" s="17">
        <v>0.45731874176550102</v>
      </c>
      <c r="H9" s="17">
        <v>0.15259863894182099</v>
      </c>
      <c r="I9" s="17">
        <v>0.20452992798512501</v>
      </c>
      <c r="J9" s="17">
        <v>0.26992139253384301</v>
      </c>
      <c r="K9" s="17">
        <v>0.281578863456664</v>
      </c>
      <c r="L9" s="17">
        <v>0.228189280439071</v>
      </c>
      <c r="M9" s="17"/>
      <c r="N9" s="17">
        <v>0.31144371937922199</v>
      </c>
      <c r="O9" s="17">
        <v>0.35981458016804702</v>
      </c>
      <c r="P9" s="17">
        <v>0.26966851418229998</v>
      </c>
      <c r="Q9" s="17">
        <v>0.16102035365022699</v>
      </c>
      <c r="R9" s="17"/>
      <c r="S9" s="17">
        <v>0.43096425260765098</v>
      </c>
      <c r="T9" s="17">
        <v>0.27210320169682201</v>
      </c>
      <c r="U9" s="17">
        <v>0.102283370228389</v>
      </c>
      <c r="V9" s="17">
        <v>0.106623069895265</v>
      </c>
      <c r="W9" s="17">
        <v>0.17299475616041499</v>
      </c>
      <c r="X9" s="17">
        <v>0.44464014153008902</v>
      </c>
      <c r="Y9" s="17">
        <v>0.167188312871735</v>
      </c>
      <c r="Z9" s="17">
        <v>0.24708428346132699</v>
      </c>
      <c r="AA9" s="17">
        <v>0.30693317225913103</v>
      </c>
      <c r="AB9" s="17">
        <v>0.227961542615426</v>
      </c>
      <c r="AC9" s="17">
        <v>0.283514499416543</v>
      </c>
      <c r="AD9" s="17">
        <v>0.16105907226075999</v>
      </c>
      <c r="AE9" s="17"/>
      <c r="AF9" s="17">
        <v>0.35587208428064798</v>
      </c>
      <c r="AG9" s="17">
        <v>0.28516732064804801</v>
      </c>
      <c r="AH9" s="17">
        <v>0.234325550393817</v>
      </c>
      <c r="AI9" s="17">
        <v>1</v>
      </c>
      <c r="AJ9" s="17">
        <v>0.21908442495347</v>
      </c>
      <c r="AK9" s="17"/>
      <c r="AL9" s="17">
        <v>0.44522722237177198</v>
      </c>
      <c r="AM9" s="17">
        <v>0.30085046487375999</v>
      </c>
      <c r="AN9" s="17">
        <v>0.24159603246412101</v>
      </c>
      <c r="AO9" s="17"/>
      <c r="AP9" s="17">
        <v>0.268874500449578</v>
      </c>
      <c r="AQ9" s="17">
        <v>0.19845095316397801</v>
      </c>
      <c r="AR9" s="17">
        <v>0.297232049273078</v>
      </c>
      <c r="AS9" s="17">
        <v>0.29702740281017898</v>
      </c>
      <c r="AT9" s="17">
        <v>0</v>
      </c>
      <c r="AU9" s="17"/>
      <c r="AV9" s="17">
        <v>0</v>
      </c>
      <c r="AW9" s="17">
        <v>0.16399185199626501</v>
      </c>
      <c r="AX9" s="17">
        <v>0.17306133628530901</v>
      </c>
      <c r="AY9" s="17">
        <v>0.149098353602202</v>
      </c>
      <c r="AZ9" s="17">
        <v>0.263019366766375</v>
      </c>
      <c r="BA9" s="17">
        <v>0.22179163090058099</v>
      </c>
      <c r="BB9" s="17">
        <v>0.214513574728351</v>
      </c>
      <c r="BC9" s="17">
        <v>0.48541454853546401</v>
      </c>
      <c r="BD9" s="17">
        <v>0.460000001260499</v>
      </c>
      <c r="BE9" s="17">
        <v>0.30225535667638898</v>
      </c>
      <c r="BF9" s="17">
        <v>0.42388980587601899</v>
      </c>
      <c r="BG9" s="17">
        <v>0.36499101433068698</v>
      </c>
      <c r="BH9" s="17">
        <v>0.11946779106521099</v>
      </c>
      <c r="BI9" s="17">
        <v>0</v>
      </c>
      <c r="BJ9" s="17">
        <v>0.39376720995787801</v>
      </c>
      <c r="BK9" s="17">
        <v>0.37496997537714599</v>
      </c>
      <c r="BL9" s="17"/>
      <c r="BM9" s="17">
        <v>0.282899035808655</v>
      </c>
      <c r="BN9" s="17">
        <v>0.31885372583763399</v>
      </c>
      <c r="BO9" s="17">
        <v>0.23393090766938901</v>
      </c>
      <c r="BP9" s="17">
        <v>0.27459521116666002</v>
      </c>
      <c r="BQ9" s="17">
        <v>0.13070561223291999</v>
      </c>
      <c r="BR9" s="17">
        <v>0</v>
      </c>
      <c r="BS9" s="17"/>
      <c r="BT9" s="17">
        <v>0.325878275529775</v>
      </c>
      <c r="BU9" s="17">
        <v>0.202429713188268</v>
      </c>
      <c r="BV9" s="17"/>
      <c r="BW9" s="17">
        <v>0.33951400867931097</v>
      </c>
      <c r="BX9" s="17">
        <v>0.22122843094712699</v>
      </c>
      <c r="BY9" s="17"/>
      <c r="BZ9" s="17">
        <v>0.23580568424864101</v>
      </c>
      <c r="CA9" s="17" t="s">
        <v>131</v>
      </c>
      <c r="CB9" s="17">
        <v>0.328818179661925</v>
      </c>
      <c r="CC9" s="17"/>
      <c r="CD9" s="17">
        <v>0.29930595064542398</v>
      </c>
      <c r="CE9" s="17">
        <v>0.23234572499829101</v>
      </c>
      <c r="CF9" s="17">
        <v>0.25160143804319801</v>
      </c>
      <c r="CG9" s="17"/>
      <c r="CH9" s="17">
        <v>0.240489670860034</v>
      </c>
      <c r="CI9" s="17">
        <v>0.295347930987299</v>
      </c>
      <c r="CJ9" s="17">
        <v>0.14910925285374399</v>
      </c>
      <c r="CK9" s="17"/>
      <c r="CL9" s="17">
        <v>0.29002264021840202</v>
      </c>
      <c r="CM9" s="17">
        <v>0.26126235771628997</v>
      </c>
      <c r="CN9" s="17"/>
      <c r="CO9" s="17">
        <v>0.49259233232983601</v>
      </c>
      <c r="CP9" s="17">
        <v>0.350935182475272</v>
      </c>
      <c r="CQ9" s="17">
        <v>0.21381612196302699</v>
      </c>
      <c r="CR9" s="17">
        <v>0.118639330573043</v>
      </c>
    </row>
    <row r="10" spans="2:96" x14ac:dyDescent="0.25">
      <c r="B10" s="18" t="s">
        <v>377</v>
      </c>
      <c r="C10" s="17">
        <v>0.38446065343896102</v>
      </c>
      <c r="D10" s="17">
        <v>0.41658542466026599</v>
      </c>
      <c r="E10" s="17">
        <v>0.34263947665302602</v>
      </c>
      <c r="F10" s="17"/>
      <c r="G10" s="17">
        <v>0.14750336643539699</v>
      </c>
      <c r="H10" s="17">
        <v>0.58579992881321297</v>
      </c>
      <c r="I10" s="17">
        <v>0.39004116415107098</v>
      </c>
      <c r="J10" s="17">
        <v>0.37129836699507002</v>
      </c>
      <c r="K10" s="17">
        <v>0.338009834284</v>
      </c>
      <c r="L10" s="17">
        <v>0.55716943439843003</v>
      </c>
      <c r="M10" s="17"/>
      <c r="N10" s="17">
        <v>0.43815106043984198</v>
      </c>
      <c r="O10" s="17">
        <v>0.35356406915731098</v>
      </c>
      <c r="P10" s="17">
        <v>0.43977556134743701</v>
      </c>
      <c r="Q10" s="17">
        <v>0.32094791138260997</v>
      </c>
      <c r="R10" s="17"/>
      <c r="S10" s="17">
        <v>0.27977934738481702</v>
      </c>
      <c r="T10" s="17">
        <v>0.43450972662675302</v>
      </c>
      <c r="U10" s="17">
        <v>0.55500148546022599</v>
      </c>
      <c r="V10" s="17">
        <v>0.459693394701017</v>
      </c>
      <c r="W10" s="17">
        <v>0.52838677170602399</v>
      </c>
      <c r="X10" s="17">
        <v>0.36430858818178402</v>
      </c>
      <c r="Y10" s="17">
        <v>0.42701870076628701</v>
      </c>
      <c r="Z10" s="17">
        <v>0.23317373859349799</v>
      </c>
      <c r="AA10" s="17">
        <v>0.409752119149566</v>
      </c>
      <c r="AB10" s="17">
        <v>0.37845622167037302</v>
      </c>
      <c r="AC10" s="17">
        <v>0.211321717238556</v>
      </c>
      <c r="AD10" s="17">
        <v>0.40159075685592899</v>
      </c>
      <c r="AE10" s="17"/>
      <c r="AF10" s="17">
        <v>0.329742653567688</v>
      </c>
      <c r="AG10" s="17">
        <v>0.43904172793364998</v>
      </c>
      <c r="AH10" s="17">
        <v>0.59074301771552196</v>
      </c>
      <c r="AI10" s="17">
        <v>0</v>
      </c>
      <c r="AJ10" s="17">
        <v>0.34201737909569802</v>
      </c>
      <c r="AK10" s="17"/>
      <c r="AL10" s="17">
        <v>0.31226808882867302</v>
      </c>
      <c r="AM10" s="17">
        <v>0.391701297071541</v>
      </c>
      <c r="AN10" s="17">
        <v>0.45100594770718899</v>
      </c>
      <c r="AO10" s="17"/>
      <c r="AP10" s="17">
        <v>0.42118536201828999</v>
      </c>
      <c r="AQ10" s="17">
        <v>0.39733342217599199</v>
      </c>
      <c r="AR10" s="17">
        <v>0.35207946592467299</v>
      </c>
      <c r="AS10" s="17">
        <v>0.42604366711253899</v>
      </c>
      <c r="AT10" s="17">
        <v>0.47209537979092298</v>
      </c>
      <c r="AU10" s="17"/>
      <c r="AV10" s="17">
        <v>1</v>
      </c>
      <c r="AW10" s="17">
        <v>0.21180371384063101</v>
      </c>
      <c r="AX10" s="17">
        <v>0.52652986369119703</v>
      </c>
      <c r="AY10" s="17">
        <v>0.30049218989078902</v>
      </c>
      <c r="AZ10" s="17">
        <v>0.49190774641135199</v>
      </c>
      <c r="BA10" s="17">
        <v>0.301352160287927</v>
      </c>
      <c r="BB10" s="17">
        <v>0.50845159289940001</v>
      </c>
      <c r="BC10" s="17">
        <v>0.30423344954372999</v>
      </c>
      <c r="BD10" s="17">
        <v>0.18136014854516</v>
      </c>
      <c r="BE10" s="17">
        <v>0.31352556240010399</v>
      </c>
      <c r="BF10" s="17">
        <v>0.21371069186919001</v>
      </c>
      <c r="BG10" s="17">
        <v>0.375319091672841</v>
      </c>
      <c r="BH10" s="17">
        <v>0.88053220893478901</v>
      </c>
      <c r="BI10" s="17">
        <v>1</v>
      </c>
      <c r="BJ10" s="17">
        <v>0.38446769906862799</v>
      </c>
      <c r="BK10" s="17">
        <v>0.177946451445961</v>
      </c>
      <c r="BL10" s="17"/>
      <c r="BM10" s="17">
        <v>0.33114985867451002</v>
      </c>
      <c r="BN10" s="17">
        <v>0.40877790681912701</v>
      </c>
      <c r="BO10" s="17">
        <v>0.47615687631027998</v>
      </c>
      <c r="BP10" s="17">
        <v>0.399057695955224</v>
      </c>
      <c r="BQ10" s="17">
        <v>0.365172466122964</v>
      </c>
      <c r="BR10" s="17">
        <v>0</v>
      </c>
      <c r="BS10" s="17"/>
      <c r="BT10" s="17">
        <v>0.31618126535423702</v>
      </c>
      <c r="BU10" s="17">
        <v>0.46098722780464202</v>
      </c>
      <c r="BV10" s="17"/>
      <c r="BW10" s="17">
        <v>0.41263165628036502</v>
      </c>
      <c r="BX10" s="17">
        <v>0.39785171920372098</v>
      </c>
      <c r="BY10" s="17"/>
      <c r="BZ10" s="17">
        <v>0.393277720674299</v>
      </c>
      <c r="CA10" s="17" t="s">
        <v>131</v>
      </c>
      <c r="CB10" s="17">
        <v>0.370317528913719</v>
      </c>
      <c r="CC10" s="17"/>
      <c r="CD10" s="17">
        <v>0.43564307407640501</v>
      </c>
      <c r="CE10" s="17">
        <v>0.25635900866839301</v>
      </c>
      <c r="CF10" s="17">
        <v>0.42230959022634601</v>
      </c>
      <c r="CG10" s="17"/>
      <c r="CH10" s="17">
        <v>0.39108399621983297</v>
      </c>
      <c r="CI10" s="17">
        <v>0.29602033270086198</v>
      </c>
      <c r="CJ10" s="17">
        <v>0.54892447159425894</v>
      </c>
      <c r="CK10" s="17"/>
      <c r="CL10" s="17">
        <v>0.39562818778382303</v>
      </c>
      <c r="CM10" s="17">
        <v>0.37635329233682202</v>
      </c>
      <c r="CN10" s="17"/>
      <c r="CO10" s="17">
        <v>0.43647947019368399</v>
      </c>
      <c r="CP10" s="17">
        <v>0.41485439485835801</v>
      </c>
      <c r="CQ10" s="17">
        <v>0.407629679535089</v>
      </c>
      <c r="CR10" s="17">
        <v>0.28593171344211499</v>
      </c>
    </row>
    <row r="11" spans="2:96" ht="30" x14ac:dyDescent="0.25">
      <c r="B11" s="18" t="s">
        <v>378</v>
      </c>
      <c r="C11" s="17">
        <v>0.20014469437134899</v>
      </c>
      <c r="D11" s="17">
        <v>0.176248513291307</v>
      </c>
      <c r="E11" s="17">
        <v>0.23125359804486201</v>
      </c>
      <c r="F11" s="17"/>
      <c r="G11" s="17">
        <v>0.28415956440962797</v>
      </c>
      <c r="H11" s="17">
        <v>0.188046317774345</v>
      </c>
      <c r="I11" s="17">
        <v>0.19499424704037099</v>
      </c>
      <c r="J11" s="17">
        <v>0.19458195250931701</v>
      </c>
      <c r="K11" s="17">
        <v>0.22112630054469901</v>
      </c>
      <c r="L11" s="17">
        <v>7.1467290350348003E-2</v>
      </c>
      <c r="M11" s="17"/>
      <c r="N11" s="17">
        <v>9.2054943508996595E-2</v>
      </c>
      <c r="O11" s="17">
        <v>0.14654534156476501</v>
      </c>
      <c r="P11" s="17">
        <v>0.15497807494549901</v>
      </c>
      <c r="Q11" s="17">
        <v>0.379062808014973</v>
      </c>
      <c r="R11" s="17"/>
      <c r="S11" s="17">
        <v>0.150350846956705</v>
      </c>
      <c r="T11" s="17">
        <v>0.18587108009377801</v>
      </c>
      <c r="U11" s="17">
        <v>9.9874359401460402E-2</v>
      </c>
      <c r="V11" s="17">
        <v>0.13902715499669799</v>
      </c>
      <c r="W11" s="17">
        <v>9.9022071851420396E-2</v>
      </c>
      <c r="X11" s="17">
        <v>6.00370026928842E-2</v>
      </c>
      <c r="Y11" s="17">
        <v>0.248282957960235</v>
      </c>
      <c r="Z11" s="17">
        <v>0.28670343868957898</v>
      </c>
      <c r="AA11" s="17">
        <v>0.18748264698206399</v>
      </c>
      <c r="AB11" s="17">
        <v>0.247775927495754</v>
      </c>
      <c r="AC11" s="17">
        <v>0.39922376884732003</v>
      </c>
      <c r="AD11" s="17">
        <v>0.38032044268694698</v>
      </c>
      <c r="AE11" s="17"/>
      <c r="AF11" s="17">
        <v>0.11216098286814501</v>
      </c>
      <c r="AG11" s="17">
        <v>0.16617407236478299</v>
      </c>
      <c r="AH11" s="17">
        <v>9.3706424352349396E-2</v>
      </c>
      <c r="AI11" s="17">
        <v>0</v>
      </c>
      <c r="AJ11" s="17">
        <v>0.28338087899595399</v>
      </c>
      <c r="AK11" s="17"/>
      <c r="AL11" s="17">
        <v>8.3177258338529902E-2</v>
      </c>
      <c r="AM11" s="17">
        <v>0.19536617287647101</v>
      </c>
      <c r="AN11" s="17">
        <v>0.23211173979843999</v>
      </c>
      <c r="AO11" s="17"/>
      <c r="AP11" s="17">
        <v>0.1485803258857</v>
      </c>
      <c r="AQ11" s="17">
        <v>0.29971453244415203</v>
      </c>
      <c r="AR11" s="17">
        <v>0.20652030935159099</v>
      </c>
      <c r="AS11" s="17">
        <v>0.120904373648565</v>
      </c>
      <c r="AT11" s="17">
        <v>0</v>
      </c>
      <c r="AU11" s="17"/>
      <c r="AV11" s="17">
        <v>0</v>
      </c>
      <c r="AW11" s="17">
        <v>0.24751254334127201</v>
      </c>
      <c r="AX11" s="17">
        <v>0.114978726505036</v>
      </c>
      <c r="AY11" s="17">
        <v>0.50385613151650599</v>
      </c>
      <c r="AZ11" s="17">
        <v>0.16347697230638999</v>
      </c>
      <c r="BA11" s="17">
        <v>0.34411957733266801</v>
      </c>
      <c r="BB11" s="17">
        <v>0.23343691838078801</v>
      </c>
      <c r="BC11" s="17">
        <v>8.01395411473525E-2</v>
      </c>
      <c r="BD11" s="17">
        <v>0.20819794654769</v>
      </c>
      <c r="BE11" s="17">
        <v>0.10964438371240499</v>
      </c>
      <c r="BF11" s="17">
        <v>0.25377046876099002</v>
      </c>
      <c r="BG11" s="17">
        <v>7.8421262542939796E-2</v>
      </c>
      <c r="BH11" s="17">
        <v>0</v>
      </c>
      <c r="BI11" s="17">
        <v>0</v>
      </c>
      <c r="BJ11" s="17">
        <v>0.119492997989728</v>
      </c>
      <c r="BK11" s="17">
        <v>0.104285631631773</v>
      </c>
      <c r="BL11" s="17"/>
      <c r="BM11" s="17">
        <v>0.22159643298987999</v>
      </c>
      <c r="BN11" s="17">
        <v>0.16170859069478899</v>
      </c>
      <c r="BO11" s="17">
        <v>0.15748746575052899</v>
      </c>
      <c r="BP11" s="17">
        <v>0.227459053728234</v>
      </c>
      <c r="BQ11" s="17">
        <v>0.24445155550707701</v>
      </c>
      <c r="BR11" s="17">
        <v>0.54825520506090397</v>
      </c>
      <c r="BS11" s="17"/>
      <c r="BT11" s="17">
        <v>0.19762289710280301</v>
      </c>
      <c r="BU11" s="17">
        <v>0.208267070575645</v>
      </c>
      <c r="BV11" s="17"/>
      <c r="BW11" s="17">
        <v>0.128892075793234</v>
      </c>
      <c r="BX11" s="17">
        <v>0.22780464763115699</v>
      </c>
      <c r="BY11" s="17"/>
      <c r="BZ11" s="17">
        <v>0.25159852943007099</v>
      </c>
      <c r="CA11" s="17" t="s">
        <v>131</v>
      </c>
      <c r="CB11" s="17">
        <v>0.11760954100196599</v>
      </c>
      <c r="CC11" s="17"/>
      <c r="CD11" s="17">
        <v>0.13474134352219599</v>
      </c>
      <c r="CE11" s="17">
        <v>0.34499592061446899</v>
      </c>
      <c r="CF11" s="17">
        <v>0.110526106467075</v>
      </c>
      <c r="CG11" s="17"/>
      <c r="CH11" s="17">
        <v>0.26643900756887401</v>
      </c>
      <c r="CI11" s="17">
        <v>0.303101475829056</v>
      </c>
      <c r="CJ11" s="17">
        <v>9.6466834375277505E-2</v>
      </c>
      <c r="CK11" s="17"/>
      <c r="CL11" s="17">
        <v>0.15227973180582499</v>
      </c>
      <c r="CM11" s="17">
        <v>0.233943345981108</v>
      </c>
      <c r="CN11" s="17"/>
      <c r="CO11" s="17">
        <v>3.6090851546195402E-2</v>
      </c>
      <c r="CP11" s="17">
        <v>0.14007957765896101</v>
      </c>
      <c r="CQ11" s="17">
        <v>0.26225515103969899</v>
      </c>
      <c r="CR11" s="17">
        <v>0.29060513674354599</v>
      </c>
    </row>
    <row r="12" spans="2:96" x14ac:dyDescent="0.25">
      <c r="B12" s="18" t="s">
        <v>379</v>
      </c>
      <c r="C12" s="17">
        <v>8.3008715326340299E-2</v>
      </c>
      <c r="D12" s="17">
        <v>6.5767631877971897E-2</v>
      </c>
      <c r="E12" s="17">
        <v>0.10545377474507001</v>
      </c>
      <c r="F12" s="17"/>
      <c r="G12" s="17">
        <v>0.11101832738947399</v>
      </c>
      <c r="H12" s="17">
        <v>0</v>
      </c>
      <c r="I12" s="17">
        <v>0.11442163250154699</v>
      </c>
      <c r="J12" s="17">
        <v>7.8779687110875907E-2</v>
      </c>
      <c r="K12" s="17">
        <v>3.7636238707495398E-2</v>
      </c>
      <c r="L12" s="17">
        <v>0.14317399481215101</v>
      </c>
      <c r="M12" s="17"/>
      <c r="N12" s="17">
        <v>9.9587445858077203E-2</v>
      </c>
      <c r="O12" s="17">
        <v>0.10094279962097</v>
      </c>
      <c r="P12" s="17">
        <v>0.108298315600516</v>
      </c>
      <c r="Q12" s="17">
        <v>3.4781408419203401E-2</v>
      </c>
      <c r="R12" s="17"/>
      <c r="S12" s="17">
        <v>9.0419574911086098E-2</v>
      </c>
      <c r="T12" s="17">
        <v>3.27327670307287E-2</v>
      </c>
      <c r="U12" s="17">
        <v>0.16331404479598099</v>
      </c>
      <c r="V12" s="17">
        <v>0.125917470587355</v>
      </c>
      <c r="W12" s="17">
        <v>0.19959640028214001</v>
      </c>
      <c r="X12" s="17">
        <v>6.5369237603046096E-2</v>
      </c>
      <c r="Y12" s="17">
        <v>0.157510028401742</v>
      </c>
      <c r="Z12" s="17">
        <v>0.23303853925559601</v>
      </c>
      <c r="AA12" s="17">
        <v>0</v>
      </c>
      <c r="AB12" s="17">
        <v>6.7768262441059393E-2</v>
      </c>
      <c r="AC12" s="17">
        <v>0</v>
      </c>
      <c r="AD12" s="17">
        <v>5.70297281963646E-2</v>
      </c>
      <c r="AE12" s="17"/>
      <c r="AF12" s="17">
        <v>0.15480130051445201</v>
      </c>
      <c r="AG12" s="17">
        <v>3.6903452417564403E-2</v>
      </c>
      <c r="AH12" s="17">
        <v>0</v>
      </c>
      <c r="AI12" s="17">
        <v>0</v>
      </c>
      <c r="AJ12" s="17">
        <v>9.3117099528058703E-2</v>
      </c>
      <c r="AK12" s="17"/>
      <c r="AL12" s="17">
        <v>9.8728236495463098E-2</v>
      </c>
      <c r="AM12" s="17">
        <v>5.3357275324987803E-2</v>
      </c>
      <c r="AN12" s="17">
        <v>0</v>
      </c>
      <c r="AO12" s="17"/>
      <c r="AP12" s="17">
        <v>0.118685827677124</v>
      </c>
      <c r="AQ12" s="17">
        <v>8.1983753717456295E-2</v>
      </c>
      <c r="AR12" s="17">
        <v>6.2169484828948698E-2</v>
      </c>
      <c r="AS12" s="17">
        <v>3.9466629518246997E-2</v>
      </c>
      <c r="AT12" s="17">
        <v>0.52790462020907702</v>
      </c>
      <c r="AU12" s="17"/>
      <c r="AV12" s="17">
        <v>0</v>
      </c>
      <c r="AW12" s="17">
        <v>0.16444312827268401</v>
      </c>
      <c r="AX12" s="17">
        <v>0.120447895705909</v>
      </c>
      <c r="AY12" s="17">
        <v>4.6553324990503998E-2</v>
      </c>
      <c r="AZ12" s="17">
        <v>8.1595914515882301E-2</v>
      </c>
      <c r="BA12" s="17">
        <v>0</v>
      </c>
      <c r="BB12" s="17">
        <v>4.3597913991460499E-2</v>
      </c>
      <c r="BC12" s="17">
        <v>0</v>
      </c>
      <c r="BD12" s="17">
        <v>0.150441903646651</v>
      </c>
      <c r="BE12" s="17">
        <v>0.12278842597470301</v>
      </c>
      <c r="BF12" s="17">
        <v>0.108629033493802</v>
      </c>
      <c r="BG12" s="17">
        <v>0.181268631453532</v>
      </c>
      <c r="BH12" s="17">
        <v>0</v>
      </c>
      <c r="BI12" s="17">
        <v>0</v>
      </c>
      <c r="BJ12" s="17">
        <v>0</v>
      </c>
      <c r="BK12" s="17">
        <v>0.106153044346167</v>
      </c>
      <c r="BL12" s="17"/>
      <c r="BM12" s="17">
        <v>9.7790453970052996E-2</v>
      </c>
      <c r="BN12" s="17">
        <v>8.0035303266390606E-2</v>
      </c>
      <c r="BO12" s="17">
        <v>6.5605171354868902E-2</v>
      </c>
      <c r="BP12" s="17">
        <v>6.1961920061212698E-2</v>
      </c>
      <c r="BQ12" s="17">
        <v>5.9330506833117698E-2</v>
      </c>
      <c r="BR12" s="17">
        <v>0.45174479493909597</v>
      </c>
      <c r="BS12" s="17"/>
      <c r="BT12" s="17">
        <v>7.3973043732747698E-2</v>
      </c>
      <c r="BU12" s="17">
        <v>9.5738439214202997E-2</v>
      </c>
      <c r="BV12" s="17"/>
      <c r="BW12" s="17">
        <v>4.0002014406644297E-2</v>
      </c>
      <c r="BX12" s="17">
        <v>0.10969337708196999</v>
      </c>
      <c r="BY12" s="17"/>
      <c r="BZ12" s="17">
        <v>7.9682129025801102E-2</v>
      </c>
      <c r="CA12" s="17" t="s">
        <v>131</v>
      </c>
      <c r="CB12" s="17">
        <v>8.8344766763480798E-2</v>
      </c>
      <c r="CC12" s="17"/>
      <c r="CD12" s="17">
        <v>7.3010044324711296E-2</v>
      </c>
      <c r="CE12" s="17">
        <v>8.8885760349220397E-2</v>
      </c>
      <c r="CF12" s="17">
        <v>0.15938185407061001</v>
      </c>
      <c r="CG12" s="17"/>
      <c r="CH12" s="17">
        <v>3.6107523375615201E-2</v>
      </c>
      <c r="CI12" s="17">
        <v>0.105530260482782</v>
      </c>
      <c r="CJ12" s="17">
        <v>0.20549944117672</v>
      </c>
      <c r="CK12" s="17"/>
      <c r="CL12" s="17">
        <v>9.5620062812304896E-2</v>
      </c>
      <c r="CM12" s="17">
        <v>7.7250724894086506E-2</v>
      </c>
      <c r="CN12" s="17"/>
      <c r="CO12" s="17">
        <v>0</v>
      </c>
      <c r="CP12" s="17">
        <v>5.7241665527331197E-2</v>
      </c>
      <c r="CQ12" s="17">
        <v>8.9359513122045597E-2</v>
      </c>
      <c r="CR12" s="17">
        <v>0.15442256436103199</v>
      </c>
    </row>
    <row r="13" spans="2:96" x14ac:dyDescent="0.25">
      <c r="B13" s="18" t="s">
        <v>380</v>
      </c>
      <c r="C13" s="17">
        <v>4.6088851043418401E-2</v>
      </c>
      <c r="D13" s="17">
        <v>6.2869326548200294E-2</v>
      </c>
      <c r="E13" s="17">
        <v>2.42434275288642E-2</v>
      </c>
      <c r="F13" s="17"/>
      <c r="G13" s="17">
        <v>0</v>
      </c>
      <c r="H13" s="17">
        <v>7.3555114470620797E-2</v>
      </c>
      <c r="I13" s="17">
        <v>4.5186619325334097E-2</v>
      </c>
      <c r="J13" s="17">
        <v>8.5418600850894505E-2</v>
      </c>
      <c r="K13" s="17">
        <v>8.4012524299645397E-2</v>
      </c>
      <c r="L13" s="17">
        <v>0</v>
      </c>
      <c r="M13" s="17"/>
      <c r="N13" s="17">
        <v>5.8762830813862597E-2</v>
      </c>
      <c r="O13" s="17">
        <v>2.2330454965559399E-2</v>
      </c>
      <c r="P13" s="17">
        <v>2.7279533924246702E-2</v>
      </c>
      <c r="Q13" s="17">
        <v>6.6840845026754303E-2</v>
      </c>
      <c r="R13" s="17"/>
      <c r="S13" s="17">
        <v>2.2396842912154099E-2</v>
      </c>
      <c r="T13" s="17">
        <v>3.40335132054745E-2</v>
      </c>
      <c r="U13" s="17">
        <v>0</v>
      </c>
      <c r="V13" s="17">
        <v>0.16873890981966599</v>
      </c>
      <c r="W13" s="17">
        <v>0</v>
      </c>
      <c r="X13" s="17">
        <v>6.5645029992196804E-2</v>
      </c>
      <c r="Y13" s="17">
        <v>0</v>
      </c>
      <c r="Z13" s="17">
        <v>0</v>
      </c>
      <c r="AA13" s="17">
        <v>9.5832061609239294E-2</v>
      </c>
      <c r="AB13" s="17">
        <v>7.8038045777388196E-2</v>
      </c>
      <c r="AC13" s="17">
        <v>0.105940014497581</v>
      </c>
      <c r="AD13" s="17">
        <v>0</v>
      </c>
      <c r="AE13" s="17"/>
      <c r="AF13" s="17">
        <v>2.9276286267196701E-2</v>
      </c>
      <c r="AG13" s="17">
        <v>5.8912063047616398E-2</v>
      </c>
      <c r="AH13" s="17">
        <v>8.1225007538311994E-2</v>
      </c>
      <c r="AI13" s="17">
        <v>0</v>
      </c>
      <c r="AJ13" s="17">
        <v>3.12601092190882E-2</v>
      </c>
      <c r="AK13" s="17"/>
      <c r="AL13" s="17">
        <v>3.7410542233891599E-2</v>
      </c>
      <c r="AM13" s="17">
        <v>4.8051109491371299E-2</v>
      </c>
      <c r="AN13" s="17">
        <v>7.5286280030250299E-2</v>
      </c>
      <c r="AO13" s="17"/>
      <c r="AP13" s="17">
        <v>2.3964640474207301E-2</v>
      </c>
      <c r="AQ13" s="17">
        <v>0</v>
      </c>
      <c r="AR13" s="17">
        <v>6.4739877531765397E-2</v>
      </c>
      <c r="AS13" s="17">
        <v>0.11655792691047</v>
      </c>
      <c r="AT13" s="17">
        <v>0</v>
      </c>
      <c r="AU13" s="17"/>
      <c r="AV13" s="17">
        <v>0</v>
      </c>
      <c r="AW13" s="17">
        <v>0.21224876254914801</v>
      </c>
      <c r="AX13" s="17">
        <v>0</v>
      </c>
      <c r="AY13" s="17">
        <v>0</v>
      </c>
      <c r="AZ13" s="17">
        <v>0</v>
      </c>
      <c r="BA13" s="17">
        <v>6.1314252036983E-2</v>
      </c>
      <c r="BB13" s="17">
        <v>0</v>
      </c>
      <c r="BC13" s="17">
        <v>7.4594566471909499E-2</v>
      </c>
      <c r="BD13" s="17">
        <v>0</v>
      </c>
      <c r="BE13" s="17">
        <v>0.15178627123639901</v>
      </c>
      <c r="BF13" s="17">
        <v>0</v>
      </c>
      <c r="BG13" s="17">
        <v>0</v>
      </c>
      <c r="BH13" s="17">
        <v>0</v>
      </c>
      <c r="BI13" s="17">
        <v>0</v>
      </c>
      <c r="BJ13" s="17">
        <v>0.10227209298376699</v>
      </c>
      <c r="BK13" s="17">
        <v>0.23664489719895199</v>
      </c>
      <c r="BL13" s="17"/>
      <c r="BM13" s="17">
        <v>3.8359891124183303E-2</v>
      </c>
      <c r="BN13" s="17">
        <v>3.0624473382059401E-2</v>
      </c>
      <c r="BO13" s="17">
        <v>6.6819578914932606E-2</v>
      </c>
      <c r="BP13" s="17">
        <v>3.69261190886696E-2</v>
      </c>
      <c r="BQ13" s="17">
        <v>0.126478061270833</v>
      </c>
      <c r="BR13" s="17">
        <v>0</v>
      </c>
      <c r="BS13" s="17"/>
      <c r="BT13" s="17">
        <v>5.86366533487577E-2</v>
      </c>
      <c r="BU13" s="17">
        <v>3.2577549217241597E-2</v>
      </c>
      <c r="BV13" s="17"/>
      <c r="BW13" s="17">
        <v>4.7646945143286802E-2</v>
      </c>
      <c r="BX13" s="17">
        <v>4.3421825136024203E-2</v>
      </c>
      <c r="BY13" s="17"/>
      <c r="BZ13" s="17">
        <v>3.0962761872736399E-2</v>
      </c>
      <c r="CA13" s="17" t="s">
        <v>131</v>
      </c>
      <c r="CB13" s="17">
        <v>7.0352039358855506E-2</v>
      </c>
      <c r="CC13" s="17"/>
      <c r="CD13" s="17">
        <v>4.8943632514987102E-2</v>
      </c>
      <c r="CE13" s="17">
        <v>3.9362234051158601E-2</v>
      </c>
      <c r="CF13" s="17">
        <v>5.6181011192771101E-2</v>
      </c>
      <c r="CG13" s="17"/>
      <c r="CH13" s="17">
        <v>5.1463918723305802E-2</v>
      </c>
      <c r="CI13" s="17">
        <v>0</v>
      </c>
      <c r="CJ13" s="17">
        <v>0</v>
      </c>
      <c r="CK13" s="17"/>
      <c r="CL13" s="17">
        <v>5.3462402327669897E-2</v>
      </c>
      <c r="CM13" s="17">
        <v>3.4508901359035102E-2</v>
      </c>
      <c r="CN13" s="17"/>
      <c r="CO13" s="17">
        <v>3.4837345930285001E-2</v>
      </c>
      <c r="CP13" s="17">
        <v>3.6889179480078103E-2</v>
      </c>
      <c r="CQ13" s="17">
        <v>1.37356720425566E-2</v>
      </c>
      <c r="CR13" s="17">
        <v>0.105720596443774</v>
      </c>
    </row>
    <row r="14" spans="2:96" x14ac:dyDescent="0.25">
      <c r="B14" s="18" t="s">
        <v>175</v>
      </c>
      <c r="C14" s="17">
        <v>1.47731708902423E-2</v>
      </c>
      <c r="D14" s="17">
        <v>9.5393118213285E-3</v>
      </c>
      <c r="E14" s="17">
        <v>2.1586795923891101E-2</v>
      </c>
      <c r="F14" s="17"/>
      <c r="G14" s="17">
        <v>0</v>
      </c>
      <c r="H14" s="17">
        <v>0</v>
      </c>
      <c r="I14" s="17">
        <v>5.08264089965531E-2</v>
      </c>
      <c r="J14" s="17">
        <v>0</v>
      </c>
      <c r="K14" s="17">
        <v>3.7636238707495398E-2</v>
      </c>
      <c r="L14" s="17">
        <v>0</v>
      </c>
      <c r="M14" s="17"/>
      <c r="N14" s="17">
        <v>0</v>
      </c>
      <c r="O14" s="17">
        <v>1.68027545233469E-2</v>
      </c>
      <c r="P14" s="17">
        <v>0</v>
      </c>
      <c r="Q14" s="17">
        <v>3.7346673506231901E-2</v>
      </c>
      <c r="R14" s="17"/>
      <c r="S14" s="17">
        <v>2.6089135227586598E-2</v>
      </c>
      <c r="T14" s="17">
        <v>4.0749711346444402E-2</v>
      </c>
      <c r="U14" s="17">
        <v>7.9526740113942396E-2</v>
      </c>
      <c r="V14" s="17">
        <v>0</v>
      </c>
      <c r="W14" s="17">
        <v>0</v>
      </c>
      <c r="X14" s="17">
        <v>0</v>
      </c>
      <c r="Y14" s="17">
        <v>0</v>
      </c>
      <c r="Z14" s="17">
        <v>0</v>
      </c>
      <c r="AA14" s="17">
        <v>0</v>
      </c>
      <c r="AB14" s="17">
        <v>0</v>
      </c>
      <c r="AC14" s="17">
        <v>0</v>
      </c>
      <c r="AD14" s="17">
        <v>0</v>
      </c>
      <c r="AE14" s="17"/>
      <c r="AF14" s="17">
        <v>1.8146692501870999E-2</v>
      </c>
      <c r="AG14" s="17">
        <v>1.38013635883373E-2</v>
      </c>
      <c r="AH14" s="17">
        <v>0</v>
      </c>
      <c r="AI14" s="17">
        <v>0</v>
      </c>
      <c r="AJ14" s="17">
        <v>3.1140108207731099E-2</v>
      </c>
      <c r="AK14" s="17"/>
      <c r="AL14" s="17">
        <v>2.3188651731669702E-2</v>
      </c>
      <c r="AM14" s="17">
        <v>1.0673680361870301E-2</v>
      </c>
      <c r="AN14" s="17">
        <v>0</v>
      </c>
      <c r="AO14" s="17"/>
      <c r="AP14" s="17">
        <v>1.8709343495099999E-2</v>
      </c>
      <c r="AQ14" s="17">
        <v>2.2517338498421E-2</v>
      </c>
      <c r="AR14" s="17">
        <v>1.7258813089943901E-2</v>
      </c>
      <c r="AS14" s="17">
        <v>0</v>
      </c>
      <c r="AT14" s="17">
        <v>0</v>
      </c>
      <c r="AU14" s="17"/>
      <c r="AV14" s="17">
        <v>0</v>
      </c>
      <c r="AW14" s="17">
        <v>0</v>
      </c>
      <c r="AX14" s="17">
        <v>6.4982177812549502E-2</v>
      </c>
      <c r="AY14" s="17">
        <v>0</v>
      </c>
      <c r="AZ14" s="17">
        <v>0</v>
      </c>
      <c r="BA14" s="17">
        <v>7.14223794418411E-2</v>
      </c>
      <c r="BB14" s="17">
        <v>0</v>
      </c>
      <c r="BC14" s="17">
        <v>5.5617894301543701E-2</v>
      </c>
      <c r="BD14" s="17">
        <v>0</v>
      </c>
      <c r="BE14" s="17">
        <v>0</v>
      </c>
      <c r="BF14" s="17">
        <v>0</v>
      </c>
      <c r="BG14" s="17">
        <v>0</v>
      </c>
      <c r="BH14" s="17">
        <v>0</v>
      </c>
      <c r="BI14" s="17">
        <v>0</v>
      </c>
      <c r="BJ14" s="17">
        <v>0</v>
      </c>
      <c r="BK14" s="17">
        <v>0</v>
      </c>
      <c r="BL14" s="17"/>
      <c r="BM14" s="17">
        <v>2.8204327432718401E-2</v>
      </c>
      <c r="BN14" s="17">
        <v>0</v>
      </c>
      <c r="BO14" s="17">
        <v>0</v>
      </c>
      <c r="BP14" s="17">
        <v>0</v>
      </c>
      <c r="BQ14" s="17">
        <v>7.3861798033087706E-2</v>
      </c>
      <c r="BR14" s="17">
        <v>0</v>
      </c>
      <c r="BS14" s="17"/>
      <c r="BT14" s="17">
        <v>2.7707864931679399E-2</v>
      </c>
      <c r="BU14" s="17">
        <v>0</v>
      </c>
      <c r="BV14" s="17"/>
      <c r="BW14" s="17">
        <v>3.1313299697159201E-2</v>
      </c>
      <c r="BX14" s="17">
        <v>0</v>
      </c>
      <c r="BY14" s="17"/>
      <c r="BZ14" s="17">
        <v>8.6731747484508001E-3</v>
      </c>
      <c r="CA14" s="17" t="s">
        <v>131</v>
      </c>
      <c r="CB14" s="17">
        <v>2.4557944300053799E-2</v>
      </c>
      <c r="CC14" s="17"/>
      <c r="CD14" s="17">
        <v>8.3559549162768795E-3</v>
      </c>
      <c r="CE14" s="17">
        <v>3.8051351318468797E-2</v>
      </c>
      <c r="CF14" s="17">
        <v>0</v>
      </c>
      <c r="CG14" s="17"/>
      <c r="CH14" s="17">
        <v>1.44158832523377E-2</v>
      </c>
      <c r="CI14" s="17">
        <v>0</v>
      </c>
      <c r="CJ14" s="17">
        <v>0</v>
      </c>
      <c r="CK14" s="17"/>
      <c r="CL14" s="17">
        <v>1.29869750519761E-2</v>
      </c>
      <c r="CM14" s="17">
        <v>1.6681377712658301E-2</v>
      </c>
      <c r="CN14" s="17"/>
      <c r="CO14" s="17">
        <v>0</v>
      </c>
      <c r="CP14" s="17">
        <v>0</v>
      </c>
      <c r="CQ14" s="17">
        <v>1.32038622975839E-2</v>
      </c>
      <c r="CR14" s="17">
        <v>4.4680658436490203E-2</v>
      </c>
    </row>
    <row r="15" spans="2:96" x14ac:dyDescent="0.25">
      <c r="B15" s="18" t="s">
        <v>381</v>
      </c>
      <c r="C15" s="20">
        <v>0.65598456836865005</v>
      </c>
      <c r="D15" s="20">
        <v>0.68557521646119302</v>
      </c>
      <c r="E15" s="20">
        <v>0.61746240375731198</v>
      </c>
      <c r="F15" s="20"/>
      <c r="G15" s="20">
        <v>0.60482210820089799</v>
      </c>
      <c r="H15" s="20">
        <v>0.73839856775503399</v>
      </c>
      <c r="I15" s="20">
        <v>0.59457109213619497</v>
      </c>
      <c r="J15" s="20">
        <v>0.64121975952891297</v>
      </c>
      <c r="K15" s="20">
        <v>0.61958869774066405</v>
      </c>
      <c r="L15" s="20">
        <v>0.78535871483750197</v>
      </c>
      <c r="M15" s="20"/>
      <c r="N15" s="20">
        <v>0.74959477981906397</v>
      </c>
      <c r="O15" s="20">
        <v>0.71337864932535799</v>
      </c>
      <c r="P15" s="20">
        <v>0.70944407552973698</v>
      </c>
      <c r="Q15" s="20">
        <v>0.48196826503283702</v>
      </c>
      <c r="R15" s="20"/>
      <c r="S15" s="20">
        <v>0.71074359999246906</v>
      </c>
      <c r="T15" s="20">
        <v>0.70661292832357503</v>
      </c>
      <c r="U15" s="20">
        <v>0.65728485568861605</v>
      </c>
      <c r="V15" s="20">
        <v>0.56631646459628204</v>
      </c>
      <c r="W15" s="20">
        <v>0.70138152786644004</v>
      </c>
      <c r="X15" s="20">
        <v>0.80894872971187304</v>
      </c>
      <c r="Y15" s="20">
        <v>0.59420701363802197</v>
      </c>
      <c r="Z15" s="20">
        <v>0.48025802205482399</v>
      </c>
      <c r="AA15" s="20">
        <v>0.71668529140869697</v>
      </c>
      <c r="AB15" s="20">
        <v>0.60641776428579897</v>
      </c>
      <c r="AC15" s="20">
        <v>0.49483621665509903</v>
      </c>
      <c r="AD15" s="20">
        <v>0.56264982911668804</v>
      </c>
      <c r="AE15" s="20"/>
      <c r="AF15" s="20">
        <v>0.68561473784833604</v>
      </c>
      <c r="AG15" s="20">
        <v>0.72420904858169899</v>
      </c>
      <c r="AH15" s="20">
        <v>0.82506856810933904</v>
      </c>
      <c r="AI15" s="20">
        <v>1</v>
      </c>
      <c r="AJ15" s="20">
        <v>0.56110180404916798</v>
      </c>
      <c r="AK15" s="20"/>
      <c r="AL15" s="20">
        <v>0.757495311200446</v>
      </c>
      <c r="AM15" s="20">
        <v>0.69255176194529999</v>
      </c>
      <c r="AN15" s="20">
        <v>0.69260198017130903</v>
      </c>
      <c r="AO15" s="20"/>
      <c r="AP15" s="20">
        <v>0.69005986246786899</v>
      </c>
      <c r="AQ15" s="20">
        <v>0.59578437533997097</v>
      </c>
      <c r="AR15" s="20">
        <v>0.64931151519775099</v>
      </c>
      <c r="AS15" s="20">
        <v>0.72307106992271797</v>
      </c>
      <c r="AT15" s="20">
        <v>0.47209537979092298</v>
      </c>
      <c r="AU15" s="20"/>
      <c r="AV15" s="20">
        <v>1</v>
      </c>
      <c r="AW15" s="20">
        <v>0.375795565836896</v>
      </c>
      <c r="AX15" s="20">
        <v>0.69959119997650498</v>
      </c>
      <c r="AY15" s="20">
        <v>0.44959054349298999</v>
      </c>
      <c r="AZ15" s="20">
        <v>0.75492711317772798</v>
      </c>
      <c r="BA15" s="20">
        <v>0.52314379118850796</v>
      </c>
      <c r="BB15" s="20">
        <v>0.72296516762775098</v>
      </c>
      <c r="BC15" s="20">
        <v>0.78964799807919395</v>
      </c>
      <c r="BD15" s="20">
        <v>0.64136014980565803</v>
      </c>
      <c r="BE15" s="20">
        <v>0.61578091907649302</v>
      </c>
      <c r="BF15" s="20">
        <v>0.63760049774520899</v>
      </c>
      <c r="BG15" s="20">
        <v>0.74031010600352798</v>
      </c>
      <c r="BH15" s="20">
        <v>1</v>
      </c>
      <c r="BI15" s="20">
        <v>1</v>
      </c>
      <c r="BJ15" s="20">
        <v>0.77823490902650605</v>
      </c>
      <c r="BK15" s="20">
        <v>0.55291642682310704</v>
      </c>
      <c r="BL15" s="20"/>
      <c r="BM15" s="20">
        <v>0.61404889448316502</v>
      </c>
      <c r="BN15" s="20">
        <v>0.72763163265676101</v>
      </c>
      <c r="BO15" s="20">
        <v>0.71008778397966998</v>
      </c>
      <c r="BP15" s="20">
        <v>0.67365290712188397</v>
      </c>
      <c r="BQ15" s="20">
        <v>0.49587807835588399</v>
      </c>
      <c r="BR15" s="20">
        <v>0</v>
      </c>
      <c r="BS15" s="20"/>
      <c r="BT15" s="20">
        <v>0.64205954088401196</v>
      </c>
      <c r="BU15" s="20">
        <v>0.66341694099291004</v>
      </c>
      <c r="BV15" s="20"/>
      <c r="BW15" s="20">
        <v>0.75214566495967605</v>
      </c>
      <c r="BX15" s="20">
        <v>0.61908015015084905</v>
      </c>
      <c r="BY15" s="20"/>
      <c r="BZ15" s="20">
        <v>0.62908340492294101</v>
      </c>
      <c r="CA15" s="20" t="s">
        <v>131</v>
      </c>
      <c r="CB15" s="20">
        <v>0.699135708575644</v>
      </c>
      <c r="CC15" s="20"/>
      <c r="CD15" s="20">
        <v>0.73494902472182899</v>
      </c>
      <c r="CE15" s="20">
        <v>0.48870473366668399</v>
      </c>
      <c r="CF15" s="20">
        <v>0.67391102826954397</v>
      </c>
      <c r="CG15" s="20"/>
      <c r="CH15" s="20">
        <v>0.63157366707986695</v>
      </c>
      <c r="CI15" s="20">
        <v>0.59136826368816198</v>
      </c>
      <c r="CJ15" s="20">
        <v>0.69803372444800305</v>
      </c>
      <c r="CK15" s="20"/>
      <c r="CL15" s="20">
        <v>0.68565082800222399</v>
      </c>
      <c r="CM15" s="20">
        <v>0.63761565005311205</v>
      </c>
      <c r="CN15" s="20"/>
      <c r="CO15" s="20">
        <v>0.92907180252351995</v>
      </c>
      <c r="CP15" s="20">
        <v>0.76578957733362996</v>
      </c>
      <c r="CQ15" s="20">
        <v>0.62144580149811501</v>
      </c>
      <c r="CR15" s="20">
        <v>0.40457104401515798</v>
      </c>
    </row>
    <row r="16" spans="2:96" x14ac:dyDescent="0.25">
      <c r="B16" s="18" t="s">
        <v>382</v>
      </c>
      <c r="C16" s="20">
        <v>0.129097566369759</v>
      </c>
      <c r="D16" s="20">
        <v>0.12863695842617201</v>
      </c>
      <c r="E16" s="20">
        <v>0.129697202273935</v>
      </c>
      <c r="F16" s="20"/>
      <c r="G16" s="20">
        <v>0.11101832738947399</v>
      </c>
      <c r="H16" s="20">
        <v>7.3555114470620797E-2</v>
      </c>
      <c r="I16" s="20">
        <v>0.15960825182688099</v>
      </c>
      <c r="J16" s="20">
        <v>0.16419828796177</v>
      </c>
      <c r="K16" s="20">
        <v>0.121648763007141</v>
      </c>
      <c r="L16" s="20">
        <v>0.14317399481215101</v>
      </c>
      <c r="M16" s="20"/>
      <c r="N16" s="20">
        <v>0.15835027667193999</v>
      </c>
      <c r="O16" s="20">
        <v>0.123273254586529</v>
      </c>
      <c r="P16" s="20">
        <v>0.13557784952476301</v>
      </c>
      <c r="Q16" s="20">
        <v>0.101622253445958</v>
      </c>
      <c r="R16" s="20"/>
      <c r="S16" s="20">
        <v>0.11281641782324001</v>
      </c>
      <c r="T16" s="20">
        <v>6.6766280236203193E-2</v>
      </c>
      <c r="U16" s="20">
        <v>0.16331404479598099</v>
      </c>
      <c r="V16" s="20">
        <v>0.29465638040702102</v>
      </c>
      <c r="W16" s="20">
        <v>0.19959640028214001</v>
      </c>
      <c r="X16" s="20">
        <v>0.13101426759524301</v>
      </c>
      <c r="Y16" s="20">
        <v>0.157510028401742</v>
      </c>
      <c r="Z16" s="20">
        <v>0.23303853925559601</v>
      </c>
      <c r="AA16" s="20">
        <v>9.5832061609239294E-2</v>
      </c>
      <c r="AB16" s="20">
        <v>0.14580630821844801</v>
      </c>
      <c r="AC16" s="20">
        <v>0.105940014497581</v>
      </c>
      <c r="AD16" s="20">
        <v>5.70297281963646E-2</v>
      </c>
      <c r="AE16" s="20"/>
      <c r="AF16" s="20">
        <v>0.18407758678164801</v>
      </c>
      <c r="AG16" s="20">
        <v>9.5815515465180801E-2</v>
      </c>
      <c r="AH16" s="20">
        <v>8.1225007538311994E-2</v>
      </c>
      <c r="AI16" s="20">
        <v>0</v>
      </c>
      <c r="AJ16" s="20">
        <v>0.124377208747147</v>
      </c>
      <c r="AK16" s="20"/>
      <c r="AL16" s="20">
        <v>0.13613877872935501</v>
      </c>
      <c r="AM16" s="20">
        <v>0.101408384816359</v>
      </c>
      <c r="AN16" s="20">
        <v>7.5286280030250299E-2</v>
      </c>
      <c r="AO16" s="20"/>
      <c r="AP16" s="20">
        <v>0.14265046815133101</v>
      </c>
      <c r="AQ16" s="20">
        <v>8.1983753717456295E-2</v>
      </c>
      <c r="AR16" s="20">
        <v>0.12690936236071401</v>
      </c>
      <c r="AS16" s="20">
        <v>0.15602455642871699</v>
      </c>
      <c r="AT16" s="20">
        <v>0.52790462020907702</v>
      </c>
      <c r="AU16" s="20"/>
      <c r="AV16" s="20">
        <v>0</v>
      </c>
      <c r="AW16" s="20">
        <v>0.37669189082183202</v>
      </c>
      <c r="AX16" s="20">
        <v>0.120447895705909</v>
      </c>
      <c r="AY16" s="20">
        <v>4.6553324990503998E-2</v>
      </c>
      <c r="AZ16" s="20">
        <v>8.1595914515882301E-2</v>
      </c>
      <c r="BA16" s="20">
        <v>6.1314252036983E-2</v>
      </c>
      <c r="BB16" s="20">
        <v>4.3597913991460499E-2</v>
      </c>
      <c r="BC16" s="20">
        <v>7.4594566471909499E-2</v>
      </c>
      <c r="BD16" s="20">
        <v>0.150441903646651</v>
      </c>
      <c r="BE16" s="20">
        <v>0.274574697211102</v>
      </c>
      <c r="BF16" s="20">
        <v>0.108629033493802</v>
      </c>
      <c r="BG16" s="20">
        <v>0.181268631453532</v>
      </c>
      <c r="BH16" s="20">
        <v>0</v>
      </c>
      <c r="BI16" s="20">
        <v>0</v>
      </c>
      <c r="BJ16" s="20">
        <v>0.10227209298376699</v>
      </c>
      <c r="BK16" s="20">
        <v>0.342797941545119</v>
      </c>
      <c r="BL16" s="20"/>
      <c r="BM16" s="20">
        <v>0.13615034509423601</v>
      </c>
      <c r="BN16" s="20">
        <v>0.11065977664845</v>
      </c>
      <c r="BO16" s="20">
        <v>0.13242475026980099</v>
      </c>
      <c r="BP16" s="20">
        <v>9.8888039149882298E-2</v>
      </c>
      <c r="BQ16" s="20">
        <v>0.18580856810395099</v>
      </c>
      <c r="BR16" s="20">
        <v>0.45174479493909597</v>
      </c>
      <c r="BS16" s="20"/>
      <c r="BT16" s="20">
        <v>0.132609697081505</v>
      </c>
      <c r="BU16" s="20">
        <v>0.12831598843144501</v>
      </c>
      <c r="BV16" s="20"/>
      <c r="BW16" s="20">
        <v>8.7648959549931099E-2</v>
      </c>
      <c r="BX16" s="20">
        <v>0.15311520221799399</v>
      </c>
      <c r="BY16" s="20"/>
      <c r="BZ16" s="20">
        <v>0.110644890898537</v>
      </c>
      <c r="CA16" s="20" t="s">
        <v>131</v>
      </c>
      <c r="CB16" s="20">
        <v>0.158696806122336</v>
      </c>
      <c r="CC16" s="20"/>
      <c r="CD16" s="20">
        <v>0.121953676839698</v>
      </c>
      <c r="CE16" s="20">
        <v>0.12824799440037901</v>
      </c>
      <c r="CF16" s="20">
        <v>0.215562865263381</v>
      </c>
      <c r="CG16" s="20"/>
      <c r="CH16" s="20">
        <v>8.7571442098920996E-2</v>
      </c>
      <c r="CI16" s="20">
        <v>0.105530260482782</v>
      </c>
      <c r="CJ16" s="20">
        <v>0.20549944117672</v>
      </c>
      <c r="CK16" s="20"/>
      <c r="CL16" s="20">
        <v>0.149082465139975</v>
      </c>
      <c r="CM16" s="20">
        <v>0.111759626253122</v>
      </c>
      <c r="CN16" s="20"/>
      <c r="CO16" s="20">
        <v>3.4837345930285001E-2</v>
      </c>
      <c r="CP16" s="20">
        <v>9.41308450074093E-2</v>
      </c>
      <c r="CQ16" s="20">
        <v>0.103095185164602</v>
      </c>
      <c r="CR16" s="20">
        <v>0.26014316080480698</v>
      </c>
    </row>
    <row r="17" spans="2:96" x14ac:dyDescent="0.25">
      <c r="B17" s="18" t="s">
        <v>275</v>
      </c>
      <c r="C17" s="21">
        <v>0.52688700199889105</v>
      </c>
      <c r="D17" s="21">
        <v>0.55693825803501995</v>
      </c>
      <c r="E17" s="21">
        <v>0.48776520148337799</v>
      </c>
      <c r="F17" s="21"/>
      <c r="G17" s="21">
        <v>0.49380378081142301</v>
      </c>
      <c r="H17" s="21">
        <v>0.66484345328441297</v>
      </c>
      <c r="I17" s="21">
        <v>0.43496284030931398</v>
      </c>
      <c r="J17" s="21">
        <v>0.47702147156714297</v>
      </c>
      <c r="K17" s="21">
        <v>0.49793993473352299</v>
      </c>
      <c r="L17" s="21">
        <v>0.64218472002535099</v>
      </c>
      <c r="M17" s="21"/>
      <c r="N17" s="21">
        <v>0.59124450314712396</v>
      </c>
      <c r="O17" s="21">
        <v>0.59010539473882895</v>
      </c>
      <c r="P17" s="21">
        <v>0.57386622600497394</v>
      </c>
      <c r="Q17" s="21">
        <v>0.38034601158687997</v>
      </c>
      <c r="R17" s="21"/>
      <c r="S17" s="21">
        <v>0.59792718216922902</v>
      </c>
      <c r="T17" s="21">
        <v>0.63984664808737102</v>
      </c>
      <c r="U17" s="21">
        <v>0.493970810892634</v>
      </c>
      <c r="V17" s="21">
        <v>0.27166008418926102</v>
      </c>
      <c r="W17" s="21">
        <v>0.50178512758430005</v>
      </c>
      <c r="X17" s="21">
        <v>0.67793446211663</v>
      </c>
      <c r="Y17" s="21">
        <v>0.43669698523627998</v>
      </c>
      <c r="Z17" s="21">
        <v>0.24721948279922801</v>
      </c>
      <c r="AA17" s="21">
        <v>0.62085322979945801</v>
      </c>
      <c r="AB17" s="21">
        <v>0.46061145606735099</v>
      </c>
      <c r="AC17" s="21">
        <v>0.38889620215751902</v>
      </c>
      <c r="AD17" s="21">
        <v>0.50562010092032394</v>
      </c>
      <c r="AE17" s="21"/>
      <c r="AF17" s="21">
        <v>0.50153715106668795</v>
      </c>
      <c r="AG17" s="21">
        <v>0.62839353311651802</v>
      </c>
      <c r="AH17" s="21">
        <v>0.74384356057102696</v>
      </c>
      <c r="AI17" s="21">
        <v>1</v>
      </c>
      <c r="AJ17" s="21">
        <v>0.43672459530202101</v>
      </c>
      <c r="AK17" s="21"/>
      <c r="AL17" s="21">
        <v>0.62135653247109102</v>
      </c>
      <c r="AM17" s="21">
        <v>0.59114337712894105</v>
      </c>
      <c r="AN17" s="21">
        <v>0.61731570014105897</v>
      </c>
      <c r="AO17" s="21"/>
      <c r="AP17" s="21">
        <v>0.54740939431653701</v>
      </c>
      <c r="AQ17" s="21">
        <v>0.51380062162251405</v>
      </c>
      <c r="AR17" s="21">
        <v>0.52240215283703695</v>
      </c>
      <c r="AS17" s="21">
        <v>0.56704651349400104</v>
      </c>
      <c r="AT17" s="21">
        <v>-5.5809240418154403E-2</v>
      </c>
      <c r="AU17" s="21"/>
      <c r="AV17" s="21">
        <v>1</v>
      </c>
      <c r="AW17" s="21">
        <v>-8.9632498493591505E-4</v>
      </c>
      <c r="AX17" s="21">
        <v>0.57914330427059701</v>
      </c>
      <c r="AY17" s="21">
        <v>0.40303721850248603</v>
      </c>
      <c r="AZ17" s="21">
        <v>0.67333119866184499</v>
      </c>
      <c r="BA17" s="21">
        <v>0.46182953915152503</v>
      </c>
      <c r="BB17" s="21">
        <v>0.67936725363629102</v>
      </c>
      <c r="BC17" s="21">
        <v>0.71505343160728496</v>
      </c>
      <c r="BD17" s="21">
        <v>0.49091824615900698</v>
      </c>
      <c r="BE17" s="21">
        <v>0.34120622186539101</v>
      </c>
      <c r="BF17" s="21">
        <v>0.52897146425140695</v>
      </c>
      <c r="BG17" s="21">
        <v>0.55904147454999598</v>
      </c>
      <c r="BH17" s="21">
        <v>1</v>
      </c>
      <c r="BI17" s="21">
        <v>1</v>
      </c>
      <c r="BJ17" s="21">
        <v>0.675962816042739</v>
      </c>
      <c r="BK17" s="21">
        <v>0.21011848527798799</v>
      </c>
      <c r="BL17" s="21"/>
      <c r="BM17" s="21">
        <v>0.47789854938892901</v>
      </c>
      <c r="BN17" s="21">
        <v>0.61697185600831095</v>
      </c>
      <c r="BO17" s="21">
        <v>0.57766303370986805</v>
      </c>
      <c r="BP17" s="21">
        <v>0.57476486797200099</v>
      </c>
      <c r="BQ17" s="21">
        <v>0.31006951025193302</v>
      </c>
      <c r="BR17" s="21">
        <v>-0.45174479493909597</v>
      </c>
      <c r="BS17" s="21"/>
      <c r="BT17" s="21">
        <v>0.50944984380250702</v>
      </c>
      <c r="BU17" s="21">
        <v>0.53510095256146495</v>
      </c>
      <c r="BV17" s="21"/>
      <c r="BW17" s="21">
        <v>0.66449670540974504</v>
      </c>
      <c r="BX17" s="21">
        <v>0.46596494793285498</v>
      </c>
      <c r="BY17" s="21"/>
      <c r="BZ17" s="21">
        <v>0.518438514024403</v>
      </c>
      <c r="CA17" s="21" t="s">
        <v>131</v>
      </c>
      <c r="CB17" s="21">
        <v>0.54043890245330795</v>
      </c>
      <c r="CC17" s="21"/>
      <c r="CD17" s="21">
        <v>0.61299534788212995</v>
      </c>
      <c r="CE17" s="21">
        <v>0.360456739266305</v>
      </c>
      <c r="CF17" s="21">
        <v>0.45834816300616199</v>
      </c>
      <c r="CG17" s="21"/>
      <c r="CH17" s="21">
        <v>0.54400222498094597</v>
      </c>
      <c r="CI17" s="21">
        <v>0.48583800320537901</v>
      </c>
      <c r="CJ17" s="21">
        <v>0.49253428327128301</v>
      </c>
      <c r="CK17" s="21"/>
      <c r="CL17" s="21">
        <v>0.53656836286224996</v>
      </c>
      <c r="CM17" s="21">
        <v>0.52585602379998997</v>
      </c>
      <c r="CN17" s="21"/>
      <c r="CO17" s="21">
        <v>0.89423445659323497</v>
      </c>
      <c r="CP17" s="21">
        <v>0.67165873232622098</v>
      </c>
      <c r="CQ17" s="21">
        <v>0.51835061633351298</v>
      </c>
      <c r="CR17" s="21">
        <v>0.14442788321035099</v>
      </c>
    </row>
    <row r="18" spans="2:96" x14ac:dyDescent="0.25">
      <c r="B18" s="16" t="s">
        <v>654</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J22"/>
  <sheetViews>
    <sheetView showGridLines="0" workbookViewId="0">
      <pane xSplit="2" topLeftCell="C1" activePane="topRight" state="frozen"/>
      <selection pane="topRight" activeCell="B16" sqref="B16"/>
    </sheetView>
  </sheetViews>
  <sheetFormatPr defaultColWidth="11.42578125" defaultRowHeight="15" x14ac:dyDescent="0.25"/>
  <cols>
    <col min="2" max="2" width="25.7109375" customWidth="1"/>
    <col min="3" max="10" width="20.7109375" customWidth="1"/>
  </cols>
  <sheetData>
    <row r="2" spans="2:10" ht="39.950000000000003" customHeight="1" x14ac:dyDescent="0.25">
      <c r="D2" s="30" t="s">
        <v>401</v>
      </c>
      <c r="E2" s="26"/>
      <c r="F2" s="26"/>
      <c r="G2" s="26"/>
      <c r="H2" s="26"/>
      <c r="I2" s="26"/>
      <c r="J2" s="26"/>
    </row>
    <row r="6" spans="2:10" ht="50.1" customHeight="1" x14ac:dyDescent="0.25">
      <c r="B6" s="23" t="s">
        <v>15</v>
      </c>
      <c r="C6" s="23" t="s">
        <v>369</v>
      </c>
      <c r="D6" s="23" t="s">
        <v>370</v>
      </c>
      <c r="E6" s="23" t="s">
        <v>371</v>
      </c>
      <c r="F6" s="23" t="s">
        <v>372</v>
      </c>
      <c r="G6" s="23" t="s">
        <v>374</v>
      </c>
      <c r="H6" s="23" t="s">
        <v>373</v>
      </c>
      <c r="I6" s="23" t="s">
        <v>375</v>
      </c>
    </row>
    <row r="7" spans="2:10" x14ac:dyDescent="0.25">
      <c r="B7" s="18" t="s">
        <v>376</v>
      </c>
      <c r="C7" s="17">
        <v>0.38046207309323798</v>
      </c>
      <c r="D7" s="17">
        <v>0.23131573638019401</v>
      </c>
      <c r="E7" s="17">
        <v>0.256930761016603</v>
      </c>
      <c r="F7" s="17">
        <v>0.25402680155569302</v>
      </c>
      <c r="G7" s="17">
        <v>0.226596531806535</v>
      </c>
      <c r="H7" s="17">
        <v>0.22318179960852799</v>
      </c>
      <c r="I7" s="17">
        <v>0.124528806139277</v>
      </c>
    </row>
    <row r="8" spans="2:10" x14ac:dyDescent="0.25">
      <c r="B8" s="18" t="s">
        <v>377</v>
      </c>
      <c r="C8" s="17">
        <v>0.447856610145693</v>
      </c>
      <c r="D8" s="17">
        <v>0.369333155562447</v>
      </c>
      <c r="E8" s="17">
        <v>0.45894264003676799</v>
      </c>
      <c r="F8" s="17">
        <v>0.42709742331685402</v>
      </c>
      <c r="G8" s="17">
        <v>0.37682261356765601</v>
      </c>
      <c r="H8" s="17">
        <v>0.40595146161359602</v>
      </c>
      <c r="I8" s="17">
        <v>0.29937325143814197</v>
      </c>
    </row>
    <row r="9" spans="2:10" ht="30" x14ac:dyDescent="0.25">
      <c r="B9" s="18" t="s">
        <v>378</v>
      </c>
      <c r="C9" s="17">
        <v>0.133977791833718</v>
      </c>
      <c r="D9" s="17">
        <v>0.27235623594242597</v>
      </c>
      <c r="E9" s="17">
        <v>0.18984260675610101</v>
      </c>
      <c r="F9" s="17">
        <v>0.21358139946339799</v>
      </c>
      <c r="G9" s="17">
        <v>0.253170797164816</v>
      </c>
      <c r="H9" s="17">
        <v>0.231103488249956</v>
      </c>
      <c r="I9" s="17">
        <v>0.26818327171998202</v>
      </c>
    </row>
    <row r="10" spans="2:10" x14ac:dyDescent="0.25">
      <c r="B10" s="18" t="s">
        <v>379</v>
      </c>
      <c r="C10" s="17">
        <v>2.0926039428548E-2</v>
      </c>
      <c r="D10" s="17">
        <v>6.0090014947693497E-2</v>
      </c>
      <c r="E10" s="17">
        <v>4.4706137137607301E-2</v>
      </c>
      <c r="F10" s="17">
        <v>4.5091123218932098E-2</v>
      </c>
      <c r="G10" s="17">
        <v>4.7500030336159099E-2</v>
      </c>
      <c r="H10" s="17">
        <v>6.7127322471228199E-2</v>
      </c>
      <c r="I10" s="17">
        <v>0.18424211118849099</v>
      </c>
    </row>
    <row r="11" spans="2:10" x14ac:dyDescent="0.25">
      <c r="B11" s="18" t="s">
        <v>380</v>
      </c>
      <c r="C11" s="17">
        <v>1.1842687393740401E-2</v>
      </c>
      <c r="D11" s="17">
        <v>1.7577082968978999E-2</v>
      </c>
      <c r="E11" s="17">
        <v>3.5013860216383801E-2</v>
      </c>
      <c r="F11" s="17">
        <v>4.3799575418508797E-2</v>
      </c>
      <c r="G11" s="17">
        <v>5.8183088191641898E-2</v>
      </c>
      <c r="H11" s="17">
        <v>5.0661963169052603E-2</v>
      </c>
      <c r="I11" s="17">
        <v>0.118737761409045</v>
      </c>
    </row>
    <row r="12" spans="2:10" x14ac:dyDescent="0.25">
      <c r="B12" s="18" t="s">
        <v>175</v>
      </c>
      <c r="C12" s="17">
        <v>4.9347981050635904E-3</v>
      </c>
      <c r="D12" s="17">
        <v>4.9327774198260101E-2</v>
      </c>
      <c r="E12" s="17">
        <v>1.4563994836536901E-2</v>
      </c>
      <c r="F12" s="17">
        <v>1.6403677026613502E-2</v>
      </c>
      <c r="G12" s="17">
        <v>3.7726938933191602E-2</v>
      </c>
      <c r="H12" s="17">
        <v>2.1973964887638898E-2</v>
      </c>
      <c r="I12" s="17">
        <v>4.9347981050635904E-3</v>
      </c>
    </row>
    <row r="13" spans="2:10" x14ac:dyDescent="0.25">
      <c r="B13" s="22" t="s">
        <v>381</v>
      </c>
      <c r="C13" s="20">
        <v>0.82831868323892999</v>
      </c>
      <c r="D13" s="20">
        <v>0.60064889194264204</v>
      </c>
      <c r="E13" s="20">
        <v>0.71587340105337105</v>
      </c>
      <c r="F13" s="20">
        <v>0.68112422487254798</v>
      </c>
      <c r="G13" s="20">
        <v>0.60341914537419095</v>
      </c>
      <c r="H13" s="20">
        <v>0.62913326122212399</v>
      </c>
      <c r="I13" s="20">
        <v>0.423902057577419</v>
      </c>
    </row>
    <row r="14" spans="2:10" x14ac:dyDescent="0.25">
      <c r="B14" s="22" t="s">
        <v>382</v>
      </c>
      <c r="C14" s="20">
        <v>3.2768726822288402E-2</v>
      </c>
      <c r="D14" s="20">
        <v>7.7667097916672506E-2</v>
      </c>
      <c r="E14" s="20">
        <v>7.9719997353991101E-2</v>
      </c>
      <c r="F14" s="20">
        <v>8.8890698637440896E-2</v>
      </c>
      <c r="G14" s="20">
        <v>0.105683118527801</v>
      </c>
      <c r="H14" s="20">
        <v>0.117789285640281</v>
      </c>
      <c r="I14" s="20">
        <v>0.302979872597535</v>
      </c>
    </row>
    <row r="15" spans="2:10" x14ac:dyDescent="0.25">
      <c r="B15" s="22" t="s">
        <v>275</v>
      </c>
      <c r="C15" s="21">
        <v>0.79554995641664195</v>
      </c>
      <c r="D15" s="21">
        <v>0.522981794025969</v>
      </c>
      <c r="E15" s="21">
        <v>0.63615340369938</v>
      </c>
      <c r="F15" s="21">
        <v>0.59223352623510706</v>
      </c>
      <c r="G15" s="21">
        <v>0.49773602684639001</v>
      </c>
      <c r="H15" s="21">
        <v>0.51134397558184397</v>
      </c>
      <c r="I15" s="21">
        <v>0.120922184979884</v>
      </c>
    </row>
    <row r="16" spans="2:10" x14ac:dyDescent="0.25">
      <c r="B16" s="16" t="s">
        <v>655</v>
      </c>
      <c r="C16" s="16"/>
      <c r="D16" s="16"/>
      <c r="E16" s="16"/>
      <c r="F16" s="16"/>
      <c r="G16" s="16"/>
      <c r="H16" s="16"/>
      <c r="I16" s="16"/>
    </row>
    <row r="17" spans="2:2" x14ac:dyDescent="0.25">
      <c r="B17" t="s">
        <v>124</v>
      </c>
    </row>
    <row r="18" spans="2:2" x14ac:dyDescent="0.25">
      <c r="B18" t="s">
        <v>125</v>
      </c>
    </row>
    <row r="22" spans="2:2" x14ac:dyDescent="0.25">
      <c r="B22"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CR22"/>
  <sheetViews>
    <sheetView showGridLines="0" workbookViewId="0">
      <pane xSplit="2" topLeftCell="C1" activePane="topRight" state="frozen"/>
      <selection pane="topRight" activeCell="B18" sqref="B18"/>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389</v>
      </c>
      <c r="D7" s="10">
        <v>202</v>
      </c>
      <c r="E7" s="10">
        <v>184</v>
      </c>
      <c r="F7" s="10"/>
      <c r="G7" s="10">
        <v>47</v>
      </c>
      <c r="H7" s="10">
        <v>52</v>
      </c>
      <c r="I7" s="10">
        <v>76</v>
      </c>
      <c r="J7" s="10">
        <v>72</v>
      </c>
      <c r="K7" s="10">
        <v>56</v>
      </c>
      <c r="L7" s="10">
        <v>86</v>
      </c>
      <c r="M7" s="10"/>
      <c r="N7" s="10">
        <v>110</v>
      </c>
      <c r="O7" s="10">
        <v>105</v>
      </c>
      <c r="P7" s="10">
        <v>79</v>
      </c>
      <c r="Q7" s="10">
        <v>94</v>
      </c>
      <c r="R7" s="10"/>
      <c r="S7" s="10">
        <v>65</v>
      </c>
      <c r="T7" s="10">
        <v>50</v>
      </c>
      <c r="U7" s="10">
        <v>46</v>
      </c>
      <c r="V7" s="10">
        <v>41</v>
      </c>
      <c r="W7" s="10">
        <v>17</v>
      </c>
      <c r="X7" s="10">
        <v>24</v>
      </c>
      <c r="Y7" s="10">
        <v>22</v>
      </c>
      <c r="Z7" s="10">
        <v>13</v>
      </c>
      <c r="AA7" s="10">
        <v>21</v>
      </c>
      <c r="AB7" s="10">
        <v>33</v>
      </c>
      <c r="AC7" s="10">
        <v>20</v>
      </c>
      <c r="AD7" s="10">
        <v>37</v>
      </c>
      <c r="AE7" s="10"/>
      <c r="AF7" s="10">
        <v>136</v>
      </c>
      <c r="AG7" s="10">
        <v>97</v>
      </c>
      <c r="AH7" s="10">
        <v>17</v>
      </c>
      <c r="AI7" s="10">
        <v>6</v>
      </c>
      <c r="AJ7" s="10">
        <v>68</v>
      </c>
      <c r="AK7" s="10"/>
      <c r="AL7" s="10">
        <v>87</v>
      </c>
      <c r="AM7" s="10">
        <v>119</v>
      </c>
      <c r="AN7" s="10">
        <v>27</v>
      </c>
      <c r="AO7" s="10"/>
      <c r="AP7" s="10">
        <v>76</v>
      </c>
      <c r="AQ7" s="10">
        <v>74</v>
      </c>
      <c r="AR7" s="10">
        <v>117</v>
      </c>
      <c r="AS7" s="10">
        <v>52</v>
      </c>
      <c r="AT7" s="10">
        <v>8</v>
      </c>
      <c r="AU7" s="10"/>
      <c r="AV7" s="10">
        <v>1</v>
      </c>
      <c r="AW7" s="10">
        <v>20</v>
      </c>
      <c r="AX7" s="10">
        <v>34</v>
      </c>
      <c r="AY7" s="10">
        <v>32</v>
      </c>
      <c r="AZ7" s="10">
        <v>36</v>
      </c>
      <c r="BA7" s="10">
        <v>51</v>
      </c>
      <c r="BB7" s="10">
        <v>33</v>
      </c>
      <c r="BC7" s="10">
        <v>30</v>
      </c>
      <c r="BD7" s="10">
        <v>32</v>
      </c>
      <c r="BE7" s="10">
        <v>17</v>
      </c>
      <c r="BF7" s="10">
        <v>19</v>
      </c>
      <c r="BG7" s="10">
        <v>14</v>
      </c>
      <c r="BH7" s="10">
        <v>15</v>
      </c>
      <c r="BI7" s="10">
        <v>7</v>
      </c>
      <c r="BJ7" s="10">
        <v>10</v>
      </c>
      <c r="BK7" s="10">
        <v>15</v>
      </c>
      <c r="BL7" s="10"/>
      <c r="BM7" s="10">
        <v>97</v>
      </c>
      <c r="BN7" s="10">
        <v>91</v>
      </c>
      <c r="BO7" s="10">
        <v>44</v>
      </c>
      <c r="BP7" s="10">
        <v>60</v>
      </c>
      <c r="BQ7" s="10">
        <v>47</v>
      </c>
      <c r="BR7" s="10">
        <v>50</v>
      </c>
      <c r="BS7" s="10"/>
      <c r="BT7" s="10">
        <v>194</v>
      </c>
      <c r="BU7" s="10">
        <v>190</v>
      </c>
      <c r="BV7" s="10"/>
      <c r="BW7" s="10">
        <v>51</v>
      </c>
      <c r="BX7" s="10">
        <v>58</v>
      </c>
      <c r="BY7" s="10"/>
      <c r="BZ7" s="10">
        <v>120</v>
      </c>
      <c r="CA7" s="10">
        <v>269</v>
      </c>
      <c r="CB7" s="10" t="s">
        <v>130</v>
      </c>
      <c r="CC7" s="10"/>
      <c r="CD7" s="10">
        <v>78</v>
      </c>
      <c r="CE7" s="10">
        <v>24</v>
      </c>
      <c r="CF7" s="10">
        <v>16</v>
      </c>
      <c r="CG7" s="10"/>
      <c r="CH7" s="10">
        <v>262</v>
      </c>
      <c r="CI7" s="10">
        <v>70</v>
      </c>
      <c r="CJ7" s="10">
        <v>55</v>
      </c>
      <c r="CK7" s="10"/>
      <c r="CL7" s="10">
        <v>182</v>
      </c>
      <c r="CM7" s="10">
        <v>193</v>
      </c>
      <c r="CN7" s="10"/>
      <c r="CO7" s="10">
        <v>31</v>
      </c>
      <c r="CP7" s="10">
        <v>128</v>
      </c>
      <c r="CQ7" s="10">
        <v>147</v>
      </c>
      <c r="CR7" s="10">
        <v>83</v>
      </c>
    </row>
    <row r="8" spans="2:96" ht="30" customHeight="1" x14ac:dyDescent="0.25">
      <c r="B8" s="11" t="s">
        <v>20</v>
      </c>
      <c r="C8" s="11">
        <v>395</v>
      </c>
      <c r="D8" s="11">
        <v>207</v>
      </c>
      <c r="E8" s="11">
        <v>185</v>
      </c>
      <c r="F8" s="11"/>
      <c r="G8" s="11">
        <v>58</v>
      </c>
      <c r="H8" s="11">
        <v>69</v>
      </c>
      <c r="I8" s="11">
        <v>74</v>
      </c>
      <c r="J8" s="11">
        <v>67</v>
      </c>
      <c r="K8" s="11">
        <v>50</v>
      </c>
      <c r="L8" s="11">
        <v>77</v>
      </c>
      <c r="M8" s="11"/>
      <c r="N8" s="11">
        <v>105</v>
      </c>
      <c r="O8" s="11">
        <v>101</v>
      </c>
      <c r="P8" s="11">
        <v>83</v>
      </c>
      <c r="Q8" s="11">
        <v>105</v>
      </c>
      <c r="R8" s="11"/>
      <c r="S8" s="11">
        <v>68</v>
      </c>
      <c r="T8" s="11">
        <v>49</v>
      </c>
      <c r="U8" s="11">
        <v>43</v>
      </c>
      <c r="V8" s="11">
        <v>40</v>
      </c>
      <c r="W8" s="11">
        <v>18</v>
      </c>
      <c r="X8" s="11">
        <v>27</v>
      </c>
      <c r="Y8" s="11">
        <v>20</v>
      </c>
      <c r="Z8" s="11">
        <v>13</v>
      </c>
      <c r="AA8" s="11">
        <v>20</v>
      </c>
      <c r="AB8" s="11">
        <v>32</v>
      </c>
      <c r="AC8" s="11">
        <v>22</v>
      </c>
      <c r="AD8" s="11">
        <v>43</v>
      </c>
      <c r="AE8" s="11"/>
      <c r="AF8" s="11">
        <v>131</v>
      </c>
      <c r="AG8" s="11">
        <v>98</v>
      </c>
      <c r="AH8" s="11">
        <v>16</v>
      </c>
      <c r="AI8" s="11">
        <v>6</v>
      </c>
      <c r="AJ8" s="11">
        <v>73</v>
      </c>
      <c r="AK8" s="11"/>
      <c r="AL8" s="11">
        <v>85</v>
      </c>
      <c r="AM8" s="11">
        <v>121</v>
      </c>
      <c r="AN8" s="11">
        <v>28</v>
      </c>
      <c r="AO8" s="11"/>
      <c r="AP8" s="11">
        <v>77</v>
      </c>
      <c r="AQ8" s="11">
        <v>76</v>
      </c>
      <c r="AR8" s="11">
        <v>121</v>
      </c>
      <c r="AS8" s="11">
        <v>53</v>
      </c>
      <c r="AT8" s="11">
        <v>8</v>
      </c>
      <c r="AU8" s="11"/>
      <c r="AV8" s="11">
        <v>1</v>
      </c>
      <c r="AW8" s="11">
        <v>21</v>
      </c>
      <c r="AX8" s="11">
        <v>35</v>
      </c>
      <c r="AY8" s="11">
        <v>32</v>
      </c>
      <c r="AZ8" s="11">
        <v>40</v>
      </c>
      <c r="BA8" s="11">
        <v>50</v>
      </c>
      <c r="BB8" s="11">
        <v>33</v>
      </c>
      <c r="BC8" s="11">
        <v>31</v>
      </c>
      <c r="BD8" s="11">
        <v>32</v>
      </c>
      <c r="BE8" s="11">
        <v>16</v>
      </c>
      <c r="BF8" s="11">
        <v>19</v>
      </c>
      <c r="BG8" s="11">
        <v>14</v>
      </c>
      <c r="BH8" s="11">
        <v>16</v>
      </c>
      <c r="BI8" s="11">
        <v>7</v>
      </c>
      <c r="BJ8" s="11">
        <v>11</v>
      </c>
      <c r="BK8" s="11">
        <v>15</v>
      </c>
      <c r="BL8" s="11"/>
      <c r="BM8" s="11">
        <v>104</v>
      </c>
      <c r="BN8" s="11">
        <v>92</v>
      </c>
      <c r="BO8" s="11">
        <v>47</v>
      </c>
      <c r="BP8" s="11">
        <v>59</v>
      </c>
      <c r="BQ8" s="11">
        <v>44</v>
      </c>
      <c r="BR8" s="11">
        <v>50</v>
      </c>
      <c r="BS8" s="11"/>
      <c r="BT8" s="11">
        <v>196</v>
      </c>
      <c r="BU8" s="11">
        <v>192</v>
      </c>
      <c r="BV8" s="11"/>
      <c r="BW8" s="11">
        <v>53</v>
      </c>
      <c r="BX8" s="11">
        <v>58</v>
      </c>
      <c r="BY8" s="11"/>
      <c r="BZ8" s="11">
        <v>124</v>
      </c>
      <c r="CA8" s="11">
        <v>271</v>
      </c>
      <c r="CB8" s="11" t="s">
        <v>130</v>
      </c>
      <c r="CC8" s="11"/>
      <c r="CD8" s="11">
        <v>79</v>
      </c>
      <c r="CE8" s="11">
        <v>27</v>
      </c>
      <c r="CF8" s="11">
        <v>15</v>
      </c>
      <c r="CG8" s="11"/>
      <c r="CH8" s="11">
        <v>260</v>
      </c>
      <c r="CI8" s="11">
        <v>75</v>
      </c>
      <c r="CJ8" s="11">
        <v>57</v>
      </c>
      <c r="CK8" s="11"/>
      <c r="CL8" s="11">
        <v>182</v>
      </c>
      <c r="CM8" s="11">
        <v>199</v>
      </c>
      <c r="CN8" s="11"/>
      <c r="CO8" s="11">
        <v>33</v>
      </c>
      <c r="CP8" s="11">
        <v>128</v>
      </c>
      <c r="CQ8" s="11">
        <v>148</v>
      </c>
      <c r="CR8" s="11">
        <v>85</v>
      </c>
    </row>
    <row r="9" spans="2:96" x14ac:dyDescent="0.25">
      <c r="B9" s="18" t="s">
        <v>376</v>
      </c>
      <c r="C9" s="17">
        <v>0.22318179960852799</v>
      </c>
      <c r="D9" s="17">
        <v>0.235626676100817</v>
      </c>
      <c r="E9" s="17">
        <v>0.20772584975099501</v>
      </c>
      <c r="F9" s="17"/>
      <c r="G9" s="17">
        <v>0.252771260175917</v>
      </c>
      <c r="H9" s="17">
        <v>0.243941275143682</v>
      </c>
      <c r="I9" s="17">
        <v>0.16492420463917701</v>
      </c>
      <c r="J9" s="17">
        <v>0.111845779754508</v>
      </c>
      <c r="K9" s="17">
        <v>0.33676688773192598</v>
      </c>
      <c r="L9" s="17">
        <v>0.26220395684209202</v>
      </c>
      <c r="M9" s="17"/>
      <c r="N9" s="17">
        <v>0.24764848592966399</v>
      </c>
      <c r="O9" s="17">
        <v>0.230889516147392</v>
      </c>
      <c r="P9" s="17">
        <v>0.21858114007423499</v>
      </c>
      <c r="Q9" s="17">
        <v>0.19708221882951199</v>
      </c>
      <c r="R9" s="17"/>
      <c r="S9" s="17">
        <v>0.32193874899688601</v>
      </c>
      <c r="T9" s="17">
        <v>0.14757837370121299</v>
      </c>
      <c r="U9" s="17">
        <v>0.18812865460549</v>
      </c>
      <c r="V9" s="17">
        <v>0.21512605627829001</v>
      </c>
      <c r="W9" s="17">
        <v>0.27638465254357902</v>
      </c>
      <c r="X9" s="17">
        <v>0.20498318329065801</v>
      </c>
      <c r="Y9" s="17">
        <v>0.166855107153914</v>
      </c>
      <c r="Z9" s="17">
        <v>0.30091849366825602</v>
      </c>
      <c r="AA9" s="17">
        <v>0.283123982373917</v>
      </c>
      <c r="AB9" s="17">
        <v>0.21597768090445499</v>
      </c>
      <c r="AC9" s="17">
        <v>0.129572173334777</v>
      </c>
      <c r="AD9" s="17">
        <v>0.21284397796000001</v>
      </c>
      <c r="AE9" s="17"/>
      <c r="AF9" s="17">
        <v>0.30514750180514799</v>
      </c>
      <c r="AG9" s="17">
        <v>0.21241316410229999</v>
      </c>
      <c r="AH9" s="17">
        <v>0.30586926868028103</v>
      </c>
      <c r="AI9" s="17">
        <v>0.14617496081495901</v>
      </c>
      <c r="AJ9" s="17">
        <v>9.2616087610148695E-2</v>
      </c>
      <c r="AK9" s="17"/>
      <c r="AL9" s="17">
        <v>0.31300532520838997</v>
      </c>
      <c r="AM9" s="17">
        <v>0.23385631053181999</v>
      </c>
      <c r="AN9" s="17">
        <v>0.32141648635230502</v>
      </c>
      <c r="AO9" s="17"/>
      <c r="AP9" s="17">
        <v>0.24195832706106399</v>
      </c>
      <c r="AQ9" s="17">
        <v>0.200930704506917</v>
      </c>
      <c r="AR9" s="17">
        <v>0.247099266072872</v>
      </c>
      <c r="AS9" s="17">
        <v>0.20854617500438399</v>
      </c>
      <c r="AT9" s="17">
        <v>0.20424674961383901</v>
      </c>
      <c r="AU9" s="17"/>
      <c r="AV9" s="17">
        <v>0</v>
      </c>
      <c r="AW9" s="17">
        <v>0.15751367845790501</v>
      </c>
      <c r="AX9" s="17">
        <v>0.32098507403175702</v>
      </c>
      <c r="AY9" s="17">
        <v>0.16790265081126399</v>
      </c>
      <c r="AZ9" s="17">
        <v>9.2218812760619703E-2</v>
      </c>
      <c r="BA9" s="17">
        <v>0.25256016505099999</v>
      </c>
      <c r="BB9" s="17">
        <v>0.19337250975345299</v>
      </c>
      <c r="BC9" s="17">
        <v>0.17796223759804999</v>
      </c>
      <c r="BD9" s="17">
        <v>0.25105533125923202</v>
      </c>
      <c r="BE9" s="17">
        <v>0.41262084296646601</v>
      </c>
      <c r="BF9" s="17">
        <v>0.146963966101682</v>
      </c>
      <c r="BG9" s="17">
        <v>0.43597292648247699</v>
      </c>
      <c r="BH9" s="17">
        <v>0.25499574946961601</v>
      </c>
      <c r="BI9" s="17">
        <v>0.49562819351007498</v>
      </c>
      <c r="BJ9" s="17">
        <v>0.299238828108083</v>
      </c>
      <c r="BK9" s="17">
        <v>0.26169648834332498</v>
      </c>
      <c r="BL9" s="17"/>
      <c r="BM9" s="17">
        <v>0.26276191371528801</v>
      </c>
      <c r="BN9" s="17">
        <v>0.19766517508532799</v>
      </c>
      <c r="BO9" s="17">
        <v>0.263672282026017</v>
      </c>
      <c r="BP9" s="17">
        <v>9.09342319518648E-2</v>
      </c>
      <c r="BQ9" s="17">
        <v>0.32498407661760897</v>
      </c>
      <c r="BR9" s="17">
        <v>0.21645067129276699</v>
      </c>
      <c r="BS9" s="17"/>
      <c r="BT9" s="17">
        <v>0.231015321567862</v>
      </c>
      <c r="BU9" s="17">
        <v>0.217212671551475</v>
      </c>
      <c r="BV9" s="17"/>
      <c r="BW9" s="17">
        <v>0.259280598731643</v>
      </c>
      <c r="BX9" s="17">
        <v>0.22347694300129101</v>
      </c>
      <c r="BY9" s="17"/>
      <c r="BZ9" s="17">
        <v>0.21465552806888899</v>
      </c>
      <c r="CA9" s="17">
        <v>0.22706920827582999</v>
      </c>
      <c r="CB9" s="17" t="s">
        <v>131</v>
      </c>
      <c r="CC9" s="17"/>
      <c r="CD9" s="17">
        <v>0.23012670985758399</v>
      </c>
      <c r="CE9" s="17">
        <v>0.16843543168146</v>
      </c>
      <c r="CF9" s="17">
        <v>0.19295897878912099</v>
      </c>
      <c r="CG9" s="17"/>
      <c r="CH9" s="17">
        <v>0.21522674010300299</v>
      </c>
      <c r="CI9" s="17">
        <v>0.270196393834156</v>
      </c>
      <c r="CJ9" s="17">
        <v>0.16733943089963699</v>
      </c>
      <c r="CK9" s="17"/>
      <c r="CL9" s="17">
        <v>0.22493067235594399</v>
      </c>
      <c r="CM9" s="17">
        <v>0.229624998814982</v>
      </c>
      <c r="CN9" s="17"/>
      <c r="CO9" s="17">
        <v>0.30529786387298102</v>
      </c>
      <c r="CP9" s="17">
        <v>0.290553940289694</v>
      </c>
      <c r="CQ9" s="17">
        <v>0.18273475076989601</v>
      </c>
      <c r="CR9" s="17">
        <v>0.16051785757930301</v>
      </c>
    </row>
    <row r="10" spans="2:96" x14ac:dyDescent="0.25">
      <c r="B10" s="18" t="s">
        <v>377</v>
      </c>
      <c r="C10" s="17">
        <v>0.40595146161359602</v>
      </c>
      <c r="D10" s="17">
        <v>0.43144900643874901</v>
      </c>
      <c r="E10" s="17">
        <v>0.378306421815989</v>
      </c>
      <c r="F10" s="17"/>
      <c r="G10" s="17">
        <v>0.419977056537303</v>
      </c>
      <c r="H10" s="17">
        <v>0.50179454486120201</v>
      </c>
      <c r="I10" s="17">
        <v>0.42509361740687901</v>
      </c>
      <c r="J10" s="17">
        <v>0.47276076113388898</v>
      </c>
      <c r="K10" s="17">
        <v>0.20223847669824299</v>
      </c>
      <c r="L10" s="17">
        <v>0.36373539262488003</v>
      </c>
      <c r="M10" s="17"/>
      <c r="N10" s="17">
        <v>0.45609778412964003</v>
      </c>
      <c r="O10" s="17">
        <v>0.39984683587625502</v>
      </c>
      <c r="P10" s="17">
        <v>0.38927274569864401</v>
      </c>
      <c r="Q10" s="17">
        <v>0.37881034483853099</v>
      </c>
      <c r="R10" s="17"/>
      <c r="S10" s="17">
        <v>0.32588585790777702</v>
      </c>
      <c r="T10" s="17">
        <v>0.46346224476710102</v>
      </c>
      <c r="U10" s="17">
        <v>0.393847878104094</v>
      </c>
      <c r="V10" s="17">
        <v>0.39416683471209502</v>
      </c>
      <c r="W10" s="17">
        <v>0.34900714684994999</v>
      </c>
      <c r="X10" s="17">
        <v>0.47043939293145298</v>
      </c>
      <c r="Y10" s="17">
        <v>0.54518293738113699</v>
      </c>
      <c r="Z10" s="17">
        <v>0.13886866075154899</v>
      </c>
      <c r="AA10" s="17">
        <v>0.430535894482451</v>
      </c>
      <c r="AB10" s="17">
        <v>0.39889512160253399</v>
      </c>
      <c r="AC10" s="17">
        <v>0.45067085906960702</v>
      </c>
      <c r="AD10" s="17">
        <v>0.46082449620673799</v>
      </c>
      <c r="AE10" s="17"/>
      <c r="AF10" s="17">
        <v>0.39650832713351403</v>
      </c>
      <c r="AG10" s="17">
        <v>0.438439207375517</v>
      </c>
      <c r="AH10" s="17">
        <v>0.27753021638514802</v>
      </c>
      <c r="AI10" s="17">
        <v>0.21191220160548599</v>
      </c>
      <c r="AJ10" s="17">
        <v>0.41191523115726503</v>
      </c>
      <c r="AK10" s="17"/>
      <c r="AL10" s="17">
        <v>0.36729301603436598</v>
      </c>
      <c r="AM10" s="17">
        <v>0.470206905223372</v>
      </c>
      <c r="AN10" s="17">
        <v>0.33756237438247699</v>
      </c>
      <c r="AO10" s="17"/>
      <c r="AP10" s="17">
        <v>0.40520211671692402</v>
      </c>
      <c r="AQ10" s="17">
        <v>0.42238610401034499</v>
      </c>
      <c r="AR10" s="17">
        <v>0.40132501727662701</v>
      </c>
      <c r="AS10" s="17">
        <v>0.49595454036407399</v>
      </c>
      <c r="AT10" s="17">
        <v>0.36574577239425399</v>
      </c>
      <c r="AU10" s="17"/>
      <c r="AV10" s="17">
        <v>0</v>
      </c>
      <c r="AW10" s="17">
        <v>0.33789243136272501</v>
      </c>
      <c r="AX10" s="17">
        <v>0.37760725203439299</v>
      </c>
      <c r="AY10" s="17">
        <v>0.27327624504667303</v>
      </c>
      <c r="AZ10" s="17">
        <v>0.51665677611930405</v>
      </c>
      <c r="BA10" s="17">
        <v>0.33925305310724901</v>
      </c>
      <c r="BB10" s="17">
        <v>0.49038916366848301</v>
      </c>
      <c r="BC10" s="17">
        <v>0.54704025738235595</v>
      </c>
      <c r="BD10" s="17">
        <v>0.40698694083169101</v>
      </c>
      <c r="BE10" s="17">
        <v>0.29499302413029199</v>
      </c>
      <c r="BF10" s="17">
        <v>0.48669585991504</v>
      </c>
      <c r="BG10" s="17">
        <v>0.37540079270082699</v>
      </c>
      <c r="BH10" s="17">
        <v>0.56725710381586802</v>
      </c>
      <c r="BI10" s="17">
        <v>0.12419140408960599</v>
      </c>
      <c r="BJ10" s="17">
        <v>0.457569037723003</v>
      </c>
      <c r="BK10" s="17">
        <v>0.46959836160115298</v>
      </c>
      <c r="BL10" s="17"/>
      <c r="BM10" s="17">
        <v>0.35940138863169302</v>
      </c>
      <c r="BN10" s="17">
        <v>0.43744930502794999</v>
      </c>
      <c r="BO10" s="17">
        <v>0.40741708230243801</v>
      </c>
      <c r="BP10" s="17">
        <v>0.51616382061609301</v>
      </c>
      <c r="BQ10" s="17">
        <v>0.36713830153441102</v>
      </c>
      <c r="BR10" s="17">
        <v>0.34732821406619202</v>
      </c>
      <c r="BS10" s="17"/>
      <c r="BT10" s="17">
        <v>0.44553455877498099</v>
      </c>
      <c r="BU10" s="17">
        <v>0.36856790065137601</v>
      </c>
      <c r="BV10" s="17"/>
      <c r="BW10" s="17">
        <v>0.42992668276974</v>
      </c>
      <c r="BX10" s="17">
        <v>0.38074041051944302</v>
      </c>
      <c r="BY10" s="17"/>
      <c r="BZ10" s="17">
        <v>0.38970677553259397</v>
      </c>
      <c r="CA10" s="17">
        <v>0.41335795027341499</v>
      </c>
      <c r="CB10" s="17" t="s">
        <v>131</v>
      </c>
      <c r="CC10" s="17"/>
      <c r="CD10" s="17">
        <v>0.40795479648267602</v>
      </c>
      <c r="CE10" s="17">
        <v>0.33261090230088702</v>
      </c>
      <c r="CF10" s="17">
        <v>0.359350462436963</v>
      </c>
      <c r="CG10" s="17"/>
      <c r="CH10" s="17">
        <v>0.44020967166025399</v>
      </c>
      <c r="CI10" s="17">
        <v>0.35005198234229901</v>
      </c>
      <c r="CJ10" s="17">
        <v>0.33853154982296901</v>
      </c>
      <c r="CK10" s="17"/>
      <c r="CL10" s="17">
        <v>0.416047957962416</v>
      </c>
      <c r="CM10" s="17">
        <v>0.403184694902953</v>
      </c>
      <c r="CN10" s="17"/>
      <c r="CO10" s="17">
        <v>0.40948598591762297</v>
      </c>
      <c r="CP10" s="17">
        <v>0.477797393438187</v>
      </c>
      <c r="CQ10" s="17">
        <v>0.42202423960625401</v>
      </c>
      <c r="CR10" s="17">
        <v>0.26881171278885801</v>
      </c>
    </row>
    <row r="11" spans="2:96" ht="30" x14ac:dyDescent="0.25">
      <c r="B11" s="18" t="s">
        <v>378</v>
      </c>
      <c r="C11" s="17">
        <v>0.231103488249956</v>
      </c>
      <c r="D11" s="17">
        <v>0.204091710525622</v>
      </c>
      <c r="E11" s="17">
        <v>0.26511477177061499</v>
      </c>
      <c r="F11" s="17"/>
      <c r="G11" s="17">
        <v>0.14740393206591401</v>
      </c>
      <c r="H11" s="17">
        <v>0.15561754508294501</v>
      </c>
      <c r="I11" s="17">
        <v>0.26471496301848202</v>
      </c>
      <c r="J11" s="17">
        <v>0.31241115590703999</v>
      </c>
      <c r="K11" s="17">
        <v>0.28778040825380302</v>
      </c>
      <c r="L11" s="17">
        <v>0.22262637146074399</v>
      </c>
      <c r="M11" s="17"/>
      <c r="N11" s="17">
        <v>0.21325193491636599</v>
      </c>
      <c r="O11" s="17">
        <v>0.23373575727514301</v>
      </c>
      <c r="P11" s="17">
        <v>0.219641864975471</v>
      </c>
      <c r="Q11" s="17">
        <v>0.248142782864546</v>
      </c>
      <c r="R11" s="17"/>
      <c r="S11" s="17">
        <v>0.22557275003053201</v>
      </c>
      <c r="T11" s="17">
        <v>0.29141889934729298</v>
      </c>
      <c r="U11" s="17">
        <v>0.20956763811653001</v>
      </c>
      <c r="V11" s="17">
        <v>0.227925445996468</v>
      </c>
      <c r="W11" s="17">
        <v>0.213075711431847</v>
      </c>
      <c r="X11" s="17">
        <v>0.238339077500861</v>
      </c>
      <c r="Y11" s="17">
        <v>9.1538380462326902E-2</v>
      </c>
      <c r="Z11" s="17">
        <v>0.49131540493313902</v>
      </c>
      <c r="AA11" s="17">
        <v>0.134938138362384</v>
      </c>
      <c r="AB11" s="17">
        <v>0.24128008904374501</v>
      </c>
      <c r="AC11" s="17">
        <v>0.19178734374338999</v>
      </c>
      <c r="AD11" s="17">
        <v>0.242929665078948</v>
      </c>
      <c r="AE11" s="17"/>
      <c r="AF11" s="17">
        <v>0.194566256738961</v>
      </c>
      <c r="AG11" s="17">
        <v>0.195888916768372</v>
      </c>
      <c r="AH11" s="17">
        <v>0.23997468409866299</v>
      </c>
      <c r="AI11" s="17">
        <v>0.298083594028834</v>
      </c>
      <c r="AJ11" s="17">
        <v>0.32761617099656198</v>
      </c>
      <c r="AK11" s="17"/>
      <c r="AL11" s="17">
        <v>0.18872731099654799</v>
      </c>
      <c r="AM11" s="17">
        <v>0.18781315887247399</v>
      </c>
      <c r="AN11" s="17">
        <v>0.24003091542166999</v>
      </c>
      <c r="AO11" s="17"/>
      <c r="AP11" s="17">
        <v>0.16936007441540399</v>
      </c>
      <c r="AQ11" s="17">
        <v>0.26762127201592401</v>
      </c>
      <c r="AR11" s="17">
        <v>0.21128979289758301</v>
      </c>
      <c r="AS11" s="17">
        <v>0.22811241379724501</v>
      </c>
      <c r="AT11" s="17">
        <v>0.116662897064735</v>
      </c>
      <c r="AU11" s="17"/>
      <c r="AV11" s="17">
        <v>0</v>
      </c>
      <c r="AW11" s="17">
        <v>0.191765047627455</v>
      </c>
      <c r="AX11" s="17">
        <v>0.195973579759322</v>
      </c>
      <c r="AY11" s="17">
        <v>0.345001327724547</v>
      </c>
      <c r="AZ11" s="17">
        <v>0.24674822785647599</v>
      </c>
      <c r="BA11" s="17">
        <v>0.255731998976996</v>
      </c>
      <c r="BB11" s="17">
        <v>0.233218875853939</v>
      </c>
      <c r="BC11" s="17">
        <v>0.18591653423347099</v>
      </c>
      <c r="BD11" s="17">
        <v>0.215903823836368</v>
      </c>
      <c r="BE11" s="17">
        <v>0.10227706839883501</v>
      </c>
      <c r="BF11" s="17">
        <v>0.16169939287635399</v>
      </c>
      <c r="BG11" s="17">
        <v>0.188626280816696</v>
      </c>
      <c r="BH11" s="17">
        <v>0.177747146714515</v>
      </c>
      <c r="BI11" s="17">
        <v>0.247633132180717</v>
      </c>
      <c r="BJ11" s="17">
        <v>0.243192134168913</v>
      </c>
      <c r="BK11" s="17">
        <v>0.26870515005552198</v>
      </c>
      <c r="BL11" s="17"/>
      <c r="BM11" s="17">
        <v>0.23637180544710701</v>
      </c>
      <c r="BN11" s="17">
        <v>0.221507364826938</v>
      </c>
      <c r="BO11" s="17">
        <v>0.128107620220206</v>
      </c>
      <c r="BP11" s="17">
        <v>0.2659229672624</v>
      </c>
      <c r="BQ11" s="17">
        <v>0.18844764578547499</v>
      </c>
      <c r="BR11" s="17">
        <v>0.33135412695841399</v>
      </c>
      <c r="BS11" s="17"/>
      <c r="BT11" s="17">
        <v>0.22493655143240701</v>
      </c>
      <c r="BU11" s="17">
        <v>0.23621617582561799</v>
      </c>
      <c r="BV11" s="17"/>
      <c r="BW11" s="17">
        <v>0.18943525535773301</v>
      </c>
      <c r="BX11" s="17">
        <v>0.268202711641783</v>
      </c>
      <c r="BY11" s="17"/>
      <c r="BZ11" s="17">
        <v>0.25961630742706798</v>
      </c>
      <c r="CA11" s="17">
        <v>0.218103552711544</v>
      </c>
      <c r="CB11" s="17" t="s">
        <v>131</v>
      </c>
      <c r="CC11" s="17"/>
      <c r="CD11" s="17">
        <v>0.24555323827395401</v>
      </c>
      <c r="CE11" s="17">
        <v>0.39359349450951298</v>
      </c>
      <c r="CF11" s="17">
        <v>0.13643525415209401</v>
      </c>
      <c r="CG11" s="17"/>
      <c r="CH11" s="17">
        <v>0.24660941068655501</v>
      </c>
      <c r="CI11" s="17">
        <v>0.171725570797715</v>
      </c>
      <c r="CJ11" s="17">
        <v>0.247711726539176</v>
      </c>
      <c r="CK11" s="17"/>
      <c r="CL11" s="17">
        <v>0.23954113869066401</v>
      </c>
      <c r="CM11" s="17">
        <v>0.20341994220509299</v>
      </c>
      <c r="CN11" s="17"/>
      <c r="CO11" s="17">
        <v>0.169496004107969</v>
      </c>
      <c r="CP11" s="17">
        <v>0.16499533236116101</v>
      </c>
      <c r="CQ11" s="17">
        <v>0.26354000791885202</v>
      </c>
      <c r="CR11" s="17">
        <v>0.29783987526428701</v>
      </c>
    </row>
    <row r="12" spans="2:96" x14ac:dyDescent="0.25">
      <c r="B12" s="18" t="s">
        <v>379</v>
      </c>
      <c r="C12" s="17">
        <v>6.7127322471228199E-2</v>
      </c>
      <c r="D12" s="17">
        <v>5.71627509845151E-2</v>
      </c>
      <c r="E12" s="17">
        <v>7.9375507794354899E-2</v>
      </c>
      <c r="F12" s="17"/>
      <c r="G12" s="17">
        <v>9.4939876346236102E-2</v>
      </c>
      <c r="H12" s="17">
        <v>3.9028442921200501E-2</v>
      </c>
      <c r="I12" s="17">
        <v>5.1801448607823597E-2</v>
      </c>
      <c r="J12" s="17">
        <v>3.2208822038540502E-2</v>
      </c>
      <c r="K12" s="17">
        <v>8.4327055410588006E-2</v>
      </c>
      <c r="L12" s="17">
        <v>0.105468468598078</v>
      </c>
      <c r="M12" s="17"/>
      <c r="N12" s="17">
        <v>4.9419557351046597E-2</v>
      </c>
      <c r="O12" s="17">
        <v>5.5794390918689901E-2</v>
      </c>
      <c r="P12" s="17">
        <v>0.100941892117642</v>
      </c>
      <c r="Q12" s="17">
        <v>6.9564242266850596E-2</v>
      </c>
      <c r="R12" s="17"/>
      <c r="S12" s="17">
        <v>6.7129280742093705E-2</v>
      </c>
      <c r="T12" s="17">
        <v>5.5722570164703299E-2</v>
      </c>
      <c r="U12" s="17">
        <v>0.10230426946858701</v>
      </c>
      <c r="V12" s="17">
        <v>2.0273491576942901E-2</v>
      </c>
      <c r="W12" s="17">
        <v>4.4615547123309202E-2</v>
      </c>
      <c r="X12" s="17">
        <v>3.1177798636536001E-2</v>
      </c>
      <c r="Y12" s="17">
        <v>0.151713562775458</v>
      </c>
      <c r="Z12" s="17">
        <v>0</v>
      </c>
      <c r="AA12" s="17">
        <v>4.7074078072371697E-2</v>
      </c>
      <c r="AB12" s="17">
        <v>8.9363852619755504E-2</v>
      </c>
      <c r="AC12" s="17">
        <v>0.18616827546599601</v>
      </c>
      <c r="AD12" s="17">
        <v>3.1164535510224599E-2</v>
      </c>
      <c r="AE12" s="17"/>
      <c r="AF12" s="17">
        <v>4.7287422190456403E-2</v>
      </c>
      <c r="AG12" s="17">
        <v>0.105308331947738</v>
      </c>
      <c r="AH12" s="17">
        <v>5.65857784292811E-2</v>
      </c>
      <c r="AI12" s="17">
        <v>0.192736388025568</v>
      </c>
      <c r="AJ12" s="17">
        <v>6.27629502245107E-2</v>
      </c>
      <c r="AK12" s="17"/>
      <c r="AL12" s="17">
        <v>4.3776431414715697E-2</v>
      </c>
      <c r="AM12" s="17">
        <v>8.4327014769237804E-2</v>
      </c>
      <c r="AN12" s="17">
        <v>6.4725365343734298E-2</v>
      </c>
      <c r="AO12" s="17"/>
      <c r="AP12" s="17">
        <v>0.115397363433294</v>
      </c>
      <c r="AQ12" s="17">
        <v>4.3515283779295498E-2</v>
      </c>
      <c r="AR12" s="17">
        <v>6.0787361426057999E-2</v>
      </c>
      <c r="AS12" s="17">
        <v>4.9413136612507902E-2</v>
      </c>
      <c r="AT12" s="17">
        <v>0.31334458092717199</v>
      </c>
      <c r="AU12" s="17"/>
      <c r="AV12" s="17">
        <v>0</v>
      </c>
      <c r="AW12" s="17">
        <v>5.1620598474635501E-2</v>
      </c>
      <c r="AX12" s="17">
        <v>5.2720700230201999E-2</v>
      </c>
      <c r="AY12" s="17">
        <v>0.17448532347821</v>
      </c>
      <c r="AZ12" s="17">
        <v>5.0890095785423903E-2</v>
      </c>
      <c r="BA12" s="17">
        <v>5.4281591933383097E-2</v>
      </c>
      <c r="BB12" s="17">
        <v>5.4120453069129701E-2</v>
      </c>
      <c r="BC12" s="17">
        <v>8.9080970786122496E-2</v>
      </c>
      <c r="BD12" s="17">
        <v>3.70374483619599E-2</v>
      </c>
      <c r="BE12" s="17">
        <v>8.1982519522023206E-2</v>
      </c>
      <c r="BF12" s="17">
        <v>9.1110675195423096E-2</v>
      </c>
      <c r="BG12" s="17">
        <v>0</v>
      </c>
      <c r="BH12" s="17">
        <v>0</v>
      </c>
      <c r="BI12" s="17">
        <v>0.132547270219601</v>
      </c>
      <c r="BJ12" s="17">
        <v>0</v>
      </c>
      <c r="BK12" s="17">
        <v>0</v>
      </c>
      <c r="BL12" s="17"/>
      <c r="BM12" s="17">
        <v>6.9242084062056397E-2</v>
      </c>
      <c r="BN12" s="17">
        <v>4.2547278888400701E-2</v>
      </c>
      <c r="BO12" s="17">
        <v>0.10479002554179601</v>
      </c>
      <c r="BP12" s="17">
        <v>4.7989772711819499E-2</v>
      </c>
      <c r="BQ12" s="17">
        <v>7.4451940167378799E-2</v>
      </c>
      <c r="BR12" s="17">
        <v>8.8622745765547406E-2</v>
      </c>
      <c r="BS12" s="17"/>
      <c r="BT12" s="17">
        <v>4.6274537800352199E-2</v>
      </c>
      <c r="BU12" s="17">
        <v>8.1961182403004595E-2</v>
      </c>
      <c r="BV12" s="17"/>
      <c r="BW12" s="17">
        <v>5.1171671528995197E-2</v>
      </c>
      <c r="BX12" s="17">
        <v>8.0714043736836702E-2</v>
      </c>
      <c r="BY12" s="17"/>
      <c r="BZ12" s="17">
        <v>7.4732232810102994E-2</v>
      </c>
      <c r="CA12" s="17">
        <v>6.3659992791666606E-2</v>
      </c>
      <c r="CB12" s="17" t="s">
        <v>131</v>
      </c>
      <c r="CC12" s="17"/>
      <c r="CD12" s="17">
        <v>5.8177788228795199E-2</v>
      </c>
      <c r="CE12" s="17">
        <v>0.10536017150814</v>
      </c>
      <c r="CF12" s="17">
        <v>0.116869147461515</v>
      </c>
      <c r="CG12" s="17"/>
      <c r="CH12" s="17">
        <v>5.3748325751124197E-2</v>
      </c>
      <c r="CI12" s="17">
        <v>8.0631809368848506E-2</v>
      </c>
      <c r="CJ12" s="17">
        <v>0.113205515335148</v>
      </c>
      <c r="CK12" s="17"/>
      <c r="CL12" s="17">
        <v>7.4475444173577696E-2</v>
      </c>
      <c r="CM12" s="17">
        <v>6.5063664389708703E-2</v>
      </c>
      <c r="CN12" s="17"/>
      <c r="CO12" s="17">
        <v>5.1296740741596403E-2</v>
      </c>
      <c r="CP12" s="17">
        <v>2.79194573300157E-2</v>
      </c>
      <c r="CQ12" s="17">
        <v>7.5411824508565498E-2</v>
      </c>
      <c r="CR12" s="17">
        <v>0.117714502597283</v>
      </c>
    </row>
    <row r="13" spans="2:96" x14ac:dyDescent="0.25">
      <c r="B13" s="18" t="s">
        <v>380</v>
      </c>
      <c r="C13" s="17">
        <v>5.0661963169052603E-2</v>
      </c>
      <c r="D13" s="17">
        <v>5.3817995810511499E-2</v>
      </c>
      <c r="E13" s="17">
        <v>4.2532129750631899E-2</v>
      </c>
      <c r="F13" s="17"/>
      <c r="G13" s="17">
        <v>8.4907874874630404E-2</v>
      </c>
      <c r="H13" s="17">
        <v>1.84316302454045E-2</v>
      </c>
      <c r="I13" s="17">
        <v>3.9699897356199998E-2</v>
      </c>
      <c r="J13" s="17">
        <v>7.0773481166022695E-2</v>
      </c>
      <c r="K13" s="17">
        <v>7.0902857091210206E-2</v>
      </c>
      <c r="L13" s="17">
        <v>3.3521096980252102E-2</v>
      </c>
      <c r="M13" s="17"/>
      <c r="N13" s="17">
        <v>2.49403185833251E-2</v>
      </c>
      <c r="O13" s="17">
        <v>6.9296752869342407E-2</v>
      </c>
      <c r="P13" s="17">
        <v>4.8857534831652297E-2</v>
      </c>
      <c r="Q13" s="17">
        <v>6.0352771739666099E-2</v>
      </c>
      <c r="R13" s="17"/>
      <c r="S13" s="17">
        <v>4.40712470373988E-2</v>
      </c>
      <c r="T13" s="17">
        <v>2.13625117377459E-2</v>
      </c>
      <c r="U13" s="17">
        <v>3.7233952978963897E-2</v>
      </c>
      <c r="V13" s="17">
        <v>7.3294432323520106E-2</v>
      </c>
      <c r="W13" s="17">
        <v>6.6171805666729699E-2</v>
      </c>
      <c r="X13" s="17">
        <v>5.5060547640492397E-2</v>
      </c>
      <c r="Y13" s="17">
        <v>4.4710012227164003E-2</v>
      </c>
      <c r="Z13" s="17">
        <v>6.8897440647055996E-2</v>
      </c>
      <c r="AA13" s="17">
        <v>0.104327906708877</v>
      </c>
      <c r="AB13" s="17">
        <v>5.44832558295099E-2</v>
      </c>
      <c r="AC13" s="17">
        <v>4.1801348386230001E-2</v>
      </c>
      <c r="AD13" s="17">
        <v>5.2237325244088903E-2</v>
      </c>
      <c r="AE13" s="17"/>
      <c r="AF13" s="17">
        <v>4.2830322103996898E-2</v>
      </c>
      <c r="AG13" s="17">
        <v>1.81789574523398E-2</v>
      </c>
      <c r="AH13" s="17">
        <v>0.120040052406628</v>
      </c>
      <c r="AI13" s="17">
        <v>0.151092855525152</v>
      </c>
      <c r="AJ13" s="17">
        <v>6.5108582903989506E-2</v>
      </c>
      <c r="AK13" s="17"/>
      <c r="AL13" s="17">
        <v>5.3843851527909103E-2</v>
      </c>
      <c r="AM13" s="17">
        <v>1.59342734109508E-2</v>
      </c>
      <c r="AN13" s="17">
        <v>3.6264858499813299E-2</v>
      </c>
      <c r="AO13" s="17"/>
      <c r="AP13" s="17">
        <v>3.1102227973093501E-2</v>
      </c>
      <c r="AQ13" s="17">
        <v>6.5546635687518395E-2</v>
      </c>
      <c r="AR13" s="17">
        <v>4.72185653511372E-2</v>
      </c>
      <c r="AS13" s="17">
        <v>1.7973734221788999E-2</v>
      </c>
      <c r="AT13" s="17">
        <v>0</v>
      </c>
      <c r="AU13" s="17"/>
      <c r="AV13" s="17">
        <v>1</v>
      </c>
      <c r="AW13" s="17">
        <v>0.26120824407727899</v>
      </c>
      <c r="AX13" s="17">
        <v>5.2713393944325899E-2</v>
      </c>
      <c r="AY13" s="17">
        <v>3.9334452939305903E-2</v>
      </c>
      <c r="AZ13" s="17">
        <v>2.2567980034750901E-2</v>
      </c>
      <c r="BA13" s="17">
        <v>8.0090351950282093E-2</v>
      </c>
      <c r="BB13" s="17">
        <v>0</v>
      </c>
      <c r="BC13" s="17">
        <v>0</v>
      </c>
      <c r="BD13" s="17">
        <v>2.79777961872574E-2</v>
      </c>
      <c r="BE13" s="17">
        <v>0.108126544982384</v>
      </c>
      <c r="BF13" s="17">
        <v>6.0422667207502001E-2</v>
      </c>
      <c r="BG13" s="17">
        <v>0</v>
      </c>
      <c r="BH13" s="17">
        <v>0</v>
      </c>
      <c r="BI13" s="17">
        <v>0</v>
      </c>
      <c r="BJ13" s="17">
        <v>0</v>
      </c>
      <c r="BK13" s="17">
        <v>0</v>
      </c>
      <c r="BL13" s="17"/>
      <c r="BM13" s="17">
        <v>6.2048184667771601E-2</v>
      </c>
      <c r="BN13" s="17">
        <v>6.0308449102012399E-2</v>
      </c>
      <c r="BO13" s="17">
        <v>9.6012989909543003E-2</v>
      </c>
      <c r="BP13" s="17">
        <v>2.8873890682513802E-2</v>
      </c>
      <c r="BQ13" s="17">
        <v>2.3151259027172601E-2</v>
      </c>
      <c r="BR13" s="17">
        <v>1.6244241917079301E-2</v>
      </c>
      <c r="BS13" s="17"/>
      <c r="BT13" s="17">
        <v>3.6966131319837302E-2</v>
      </c>
      <c r="BU13" s="17">
        <v>6.6445600225230203E-2</v>
      </c>
      <c r="BV13" s="17"/>
      <c r="BW13" s="17">
        <v>1.7150482207067701E-2</v>
      </c>
      <c r="BX13" s="17">
        <v>4.6865891100646102E-2</v>
      </c>
      <c r="BY13" s="17"/>
      <c r="BZ13" s="17">
        <v>3.8754419472876597E-2</v>
      </c>
      <c r="CA13" s="17">
        <v>5.6091005436306601E-2</v>
      </c>
      <c r="CB13" s="17" t="s">
        <v>131</v>
      </c>
      <c r="CC13" s="17"/>
      <c r="CD13" s="17">
        <v>2.27489465296998E-2</v>
      </c>
      <c r="CE13" s="17">
        <v>0</v>
      </c>
      <c r="CF13" s="17">
        <v>0.19438615716030599</v>
      </c>
      <c r="CG13" s="17"/>
      <c r="CH13" s="17">
        <v>3.73390081032055E-2</v>
      </c>
      <c r="CI13" s="17">
        <v>7.4549998714882701E-2</v>
      </c>
      <c r="CJ13" s="17">
        <v>8.2045419141226497E-2</v>
      </c>
      <c r="CK13" s="17"/>
      <c r="CL13" s="17">
        <v>3.95265381836893E-2</v>
      </c>
      <c r="CM13" s="17">
        <v>6.0114512247871503E-2</v>
      </c>
      <c r="CN13" s="17"/>
      <c r="CO13" s="17">
        <v>3.4287239945547797E-2</v>
      </c>
      <c r="CP13" s="17">
        <v>1.65388556386937E-2</v>
      </c>
      <c r="CQ13" s="17">
        <v>4.3849275213371001E-2</v>
      </c>
      <c r="CR13" s="17">
        <v>0.120068359804365</v>
      </c>
    </row>
    <row r="14" spans="2:96" x14ac:dyDescent="0.25">
      <c r="B14" s="18" t="s">
        <v>175</v>
      </c>
      <c r="C14" s="17">
        <v>2.1973964887638898E-2</v>
      </c>
      <c r="D14" s="17">
        <v>1.78518601397844E-2</v>
      </c>
      <c r="E14" s="17">
        <v>2.6945319117414001E-2</v>
      </c>
      <c r="F14" s="17"/>
      <c r="G14" s="17">
        <v>0</v>
      </c>
      <c r="H14" s="17">
        <v>4.1186561745566098E-2</v>
      </c>
      <c r="I14" s="17">
        <v>5.3765868971438403E-2</v>
      </c>
      <c r="J14" s="17">
        <v>0</v>
      </c>
      <c r="K14" s="17">
        <v>1.79843148142299E-2</v>
      </c>
      <c r="L14" s="17">
        <v>1.24447134939531E-2</v>
      </c>
      <c r="M14" s="17"/>
      <c r="N14" s="17">
        <v>8.6419190899582402E-3</v>
      </c>
      <c r="O14" s="17">
        <v>1.04367469131774E-2</v>
      </c>
      <c r="P14" s="17">
        <v>2.27048223023559E-2</v>
      </c>
      <c r="Q14" s="17">
        <v>4.6047639460893901E-2</v>
      </c>
      <c r="R14" s="17"/>
      <c r="S14" s="17">
        <v>1.54021152853124E-2</v>
      </c>
      <c r="T14" s="17">
        <v>2.0455400281944602E-2</v>
      </c>
      <c r="U14" s="17">
        <v>6.8917606726334804E-2</v>
      </c>
      <c r="V14" s="17">
        <v>6.9213739112684594E-2</v>
      </c>
      <c r="W14" s="17">
        <v>5.07451363845852E-2</v>
      </c>
      <c r="X14" s="17">
        <v>0</v>
      </c>
      <c r="Y14" s="17">
        <v>0</v>
      </c>
      <c r="Z14" s="17">
        <v>0</v>
      </c>
      <c r="AA14" s="17">
        <v>0</v>
      </c>
      <c r="AB14" s="17">
        <v>0</v>
      </c>
      <c r="AC14" s="17">
        <v>0</v>
      </c>
      <c r="AD14" s="17">
        <v>0</v>
      </c>
      <c r="AE14" s="17"/>
      <c r="AF14" s="17">
        <v>1.36601700279238E-2</v>
      </c>
      <c r="AG14" s="17">
        <v>2.9771422353733298E-2</v>
      </c>
      <c r="AH14" s="17">
        <v>0</v>
      </c>
      <c r="AI14" s="17">
        <v>0</v>
      </c>
      <c r="AJ14" s="17">
        <v>3.9980977107524303E-2</v>
      </c>
      <c r="AK14" s="17"/>
      <c r="AL14" s="17">
        <v>3.3354064818071801E-2</v>
      </c>
      <c r="AM14" s="17">
        <v>7.8623371921448491E-3</v>
      </c>
      <c r="AN14" s="17">
        <v>0</v>
      </c>
      <c r="AO14" s="17"/>
      <c r="AP14" s="17">
        <v>3.6979890400220497E-2</v>
      </c>
      <c r="AQ14" s="17">
        <v>0</v>
      </c>
      <c r="AR14" s="17">
        <v>3.2279996975722702E-2</v>
      </c>
      <c r="AS14" s="17">
        <v>0</v>
      </c>
      <c r="AT14" s="17">
        <v>0</v>
      </c>
      <c r="AU14" s="17"/>
      <c r="AV14" s="17">
        <v>0</v>
      </c>
      <c r="AW14" s="17">
        <v>0</v>
      </c>
      <c r="AX14" s="17">
        <v>0</v>
      </c>
      <c r="AY14" s="17">
        <v>0</v>
      </c>
      <c r="AZ14" s="17">
        <v>7.0918107443425901E-2</v>
      </c>
      <c r="BA14" s="17">
        <v>1.8082838981089699E-2</v>
      </c>
      <c r="BB14" s="17">
        <v>2.8898997654996001E-2</v>
      </c>
      <c r="BC14" s="17">
        <v>0</v>
      </c>
      <c r="BD14" s="17">
        <v>6.1038659523492599E-2</v>
      </c>
      <c r="BE14" s="17">
        <v>0</v>
      </c>
      <c r="BF14" s="17">
        <v>5.3107438703997902E-2</v>
      </c>
      <c r="BG14" s="17">
        <v>0</v>
      </c>
      <c r="BH14" s="17">
        <v>0</v>
      </c>
      <c r="BI14" s="17">
        <v>0</v>
      </c>
      <c r="BJ14" s="17">
        <v>0</v>
      </c>
      <c r="BK14" s="17">
        <v>0</v>
      </c>
      <c r="BL14" s="17"/>
      <c r="BM14" s="17">
        <v>1.0174623476084299E-2</v>
      </c>
      <c r="BN14" s="17">
        <v>4.0522427069370801E-2</v>
      </c>
      <c r="BO14" s="17">
        <v>0</v>
      </c>
      <c r="BP14" s="17">
        <v>5.0115316775308803E-2</v>
      </c>
      <c r="BQ14" s="17">
        <v>2.18267768679529E-2</v>
      </c>
      <c r="BR14" s="17">
        <v>0</v>
      </c>
      <c r="BS14" s="17"/>
      <c r="BT14" s="17">
        <v>1.5272899104560299E-2</v>
      </c>
      <c r="BU14" s="17">
        <v>2.9596469343296E-2</v>
      </c>
      <c r="BV14" s="17"/>
      <c r="BW14" s="17">
        <v>5.3035309404820902E-2</v>
      </c>
      <c r="BX14" s="17">
        <v>0</v>
      </c>
      <c r="BY14" s="17"/>
      <c r="BZ14" s="17">
        <v>2.2534736688469E-2</v>
      </c>
      <c r="CA14" s="17">
        <v>2.1718290511237501E-2</v>
      </c>
      <c r="CB14" s="17" t="s">
        <v>131</v>
      </c>
      <c r="CC14" s="17"/>
      <c r="CD14" s="17">
        <v>3.5438520627291401E-2</v>
      </c>
      <c r="CE14" s="17">
        <v>0</v>
      </c>
      <c r="CF14" s="17">
        <v>0</v>
      </c>
      <c r="CG14" s="17"/>
      <c r="CH14" s="17">
        <v>6.8668436958590597E-3</v>
      </c>
      <c r="CI14" s="17">
        <v>5.2844244942098398E-2</v>
      </c>
      <c r="CJ14" s="17">
        <v>5.1166358261843001E-2</v>
      </c>
      <c r="CK14" s="17"/>
      <c r="CL14" s="17">
        <v>5.4782486337097702E-3</v>
      </c>
      <c r="CM14" s="17">
        <v>3.8592187439391801E-2</v>
      </c>
      <c r="CN14" s="17"/>
      <c r="CO14" s="17">
        <v>3.0136165414282899E-2</v>
      </c>
      <c r="CP14" s="17">
        <v>2.2195020942249E-2</v>
      </c>
      <c r="CQ14" s="17">
        <v>1.24399019830615E-2</v>
      </c>
      <c r="CR14" s="17">
        <v>3.5047691965904203E-2</v>
      </c>
    </row>
    <row r="15" spans="2:96" x14ac:dyDescent="0.25">
      <c r="B15" s="18" t="s">
        <v>381</v>
      </c>
      <c r="C15" s="20">
        <v>0.62913326122212399</v>
      </c>
      <c r="D15" s="20">
        <v>0.66707568253956695</v>
      </c>
      <c r="E15" s="20">
        <v>0.58603227156698401</v>
      </c>
      <c r="F15" s="20"/>
      <c r="G15" s="20">
        <v>0.67274831671322</v>
      </c>
      <c r="H15" s="20">
        <v>0.74573582000488403</v>
      </c>
      <c r="I15" s="20">
        <v>0.59001782204605602</v>
      </c>
      <c r="J15" s="20">
        <v>0.58460654088839703</v>
      </c>
      <c r="K15" s="20">
        <v>0.539005364430168</v>
      </c>
      <c r="L15" s="20">
        <v>0.62593934946697205</v>
      </c>
      <c r="M15" s="20"/>
      <c r="N15" s="20">
        <v>0.70374627005930401</v>
      </c>
      <c r="O15" s="20">
        <v>0.63073635202364697</v>
      </c>
      <c r="P15" s="20">
        <v>0.60785388577287902</v>
      </c>
      <c r="Q15" s="20">
        <v>0.57589256366804298</v>
      </c>
      <c r="R15" s="20"/>
      <c r="S15" s="20">
        <v>0.64782460690466304</v>
      </c>
      <c r="T15" s="20">
        <v>0.61104061846831303</v>
      </c>
      <c r="U15" s="20">
        <v>0.58197653270958405</v>
      </c>
      <c r="V15" s="20">
        <v>0.60929289099038497</v>
      </c>
      <c r="W15" s="20">
        <v>0.62539179939352896</v>
      </c>
      <c r="X15" s="20">
        <v>0.67542257622210999</v>
      </c>
      <c r="Y15" s="20">
        <v>0.71203804453505104</v>
      </c>
      <c r="Z15" s="20">
        <v>0.43978715441980498</v>
      </c>
      <c r="AA15" s="20">
        <v>0.713659876856367</v>
      </c>
      <c r="AB15" s="20">
        <v>0.61487280250698895</v>
      </c>
      <c r="AC15" s="20">
        <v>0.58024303240438402</v>
      </c>
      <c r="AD15" s="20">
        <v>0.67366847416673803</v>
      </c>
      <c r="AE15" s="20"/>
      <c r="AF15" s="20">
        <v>0.70165582893866096</v>
      </c>
      <c r="AG15" s="20">
        <v>0.65085237147781705</v>
      </c>
      <c r="AH15" s="20">
        <v>0.58339948506542805</v>
      </c>
      <c r="AI15" s="20">
        <v>0.35808716242044503</v>
      </c>
      <c r="AJ15" s="20">
        <v>0.50453131876741397</v>
      </c>
      <c r="AK15" s="20"/>
      <c r="AL15" s="20">
        <v>0.68029834124275501</v>
      </c>
      <c r="AM15" s="20">
        <v>0.70406321575519204</v>
      </c>
      <c r="AN15" s="20">
        <v>0.65897886073478196</v>
      </c>
      <c r="AO15" s="20"/>
      <c r="AP15" s="20">
        <v>0.64716044377798798</v>
      </c>
      <c r="AQ15" s="20">
        <v>0.62331680851726201</v>
      </c>
      <c r="AR15" s="20">
        <v>0.64842428334949898</v>
      </c>
      <c r="AS15" s="20">
        <v>0.70450071536845804</v>
      </c>
      <c r="AT15" s="20">
        <v>0.56999252200809303</v>
      </c>
      <c r="AU15" s="20"/>
      <c r="AV15" s="20">
        <v>0</v>
      </c>
      <c r="AW15" s="20">
        <v>0.49540610982062999</v>
      </c>
      <c r="AX15" s="20">
        <v>0.69859232606614996</v>
      </c>
      <c r="AY15" s="20">
        <v>0.44117889585793701</v>
      </c>
      <c r="AZ15" s="20">
        <v>0.60887558887992399</v>
      </c>
      <c r="BA15" s="20">
        <v>0.59181321815824905</v>
      </c>
      <c r="BB15" s="20">
        <v>0.68376167342193594</v>
      </c>
      <c r="BC15" s="20">
        <v>0.72500249498040603</v>
      </c>
      <c r="BD15" s="20">
        <v>0.65804227209092203</v>
      </c>
      <c r="BE15" s="20">
        <v>0.707613867096759</v>
      </c>
      <c r="BF15" s="20">
        <v>0.63365982601672299</v>
      </c>
      <c r="BG15" s="20">
        <v>0.81137371918330403</v>
      </c>
      <c r="BH15" s="20">
        <v>0.82225285328548403</v>
      </c>
      <c r="BI15" s="20">
        <v>0.61981959759968097</v>
      </c>
      <c r="BJ15" s="20">
        <v>0.75680786583108695</v>
      </c>
      <c r="BK15" s="20">
        <v>0.73129484994447802</v>
      </c>
      <c r="BL15" s="20"/>
      <c r="BM15" s="20">
        <v>0.62216330234698103</v>
      </c>
      <c r="BN15" s="20">
        <v>0.63511448011327798</v>
      </c>
      <c r="BO15" s="20">
        <v>0.67108936432845501</v>
      </c>
      <c r="BP15" s="20">
        <v>0.60709805256795801</v>
      </c>
      <c r="BQ15" s="20">
        <v>0.69212237815202005</v>
      </c>
      <c r="BR15" s="20">
        <v>0.56377888535896004</v>
      </c>
      <c r="BS15" s="20"/>
      <c r="BT15" s="20">
        <v>0.67654988034284302</v>
      </c>
      <c r="BU15" s="20">
        <v>0.58578057220285096</v>
      </c>
      <c r="BV15" s="20"/>
      <c r="BW15" s="20">
        <v>0.689207281501383</v>
      </c>
      <c r="BX15" s="20">
        <v>0.60421735352073402</v>
      </c>
      <c r="BY15" s="20"/>
      <c r="BZ15" s="20">
        <v>0.60436230360148302</v>
      </c>
      <c r="CA15" s="20">
        <v>0.64042715854924503</v>
      </c>
      <c r="CB15" s="20" t="s">
        <v>131</v>
      </c>
      <c r="CC15" s="20"/>
      <c r="CD15" s="20">
        <v>0.63808150634025995</v>
      </c>
      <c r="CE15" s="20">
        <v>0.50104633398234699</v>
      </c>
      <c r="CF15" s="20">
        <v>0.55230944122608505</v>
      </c>
      <c r="CG15" s="20"/>
      <c r="CH15" s="20">
        <v>0.65543641176325695</v>
      </c>
      <c r="CI15" s="20">
        <v>0.62024837617645501</v>
      </c>
      <c r="CJ15" s="20">
        <v>0.50587098072260595</v>
      </c>
      <c r="CK15" s="20"/>
      <c r="CL15" s="20">
        <v>0.640978630318359</v>
      </c>
      <c r="CM15" s="20">
        <v>0.63280969371793505</v>
      </c>
      <c r="CN15" s="20"/>
      <c r="CO15" s="20">
        <v>0.71478384979060405</v>
      </c>
      <c r="CP15" s="20">
        <v>0.768351333727881</v>
      </c>
      <c r="CQ15" s="20">
        <v>0.60475899037615</v>
      </c>
      <c r="CR15" s="20">
        <v>0.429329570368161</v>
      </c>
    </row>
    <row r="16" spans="2:96" x14ac:dyDescent="0.25">
      <c r="B16" s="18" t="s">
        <v>382</v>
      </c>
      <c r="C16" s="20">
        <v>0.117789285640281</v>
      </c>
      <c r="D16" s="20">
        <v>0.11098074679502699</v>
      </c>
      <c r="E16" s="20">
        <v>0.121907637544987</v>
      </c>
      <c r="F16" s="20"/>
      <c r="G16" s="20">
        <v>0.17984775122086699</v>
      </c>
      <c r="H16" s="20">
        <v>5.7460073166605001E-2</v>
      </c>
      <c r="I16" s="20">
        <v>9.1501345964023595E-2</v>
      </c>
      <c r="J16" s="20">
        <v>0.102982303204563</v>
      </c>
      <c r="K16" s="20">
        <v>0.15522991250179799</v>
      </c>
      <c r="L16" s="20">
        <v>0.13898956557833</v>
      </c>
      <c r="M16" s="20"/>
      <c r="N16" s="20">
        <v>7.4359875934371697E-2</v>
      </c>
      <c r="O16" s="20">
        <v>0.12509114378803199</v>
      </c>
      <c r="P16" s="20">
        <v>0.14979942694929499</v>
      </c>
      <c r="Q16" s="20">
        <v>0.12991701400651701</v>
      </c>
      <c r="R16" s="20"/>
      <c r="S16" s="20">
        <v>0.11120052777949301</v>
      </c>
      <c r="T16" s="20">
        <v>7.7085081902449198E-2</v>
      </c>
      <c r="U16" s="20">
        <v>0.13953822244755101</v>
      </c>
      <c r="V16" s="20">
        <v>9.3567923900463104E-2</v>
      </c>
      <c r="W16" s="20">
        <v>0.110787352790039</v>
      </c>
      <c r="X16" s="20">
        <v>8.6238346277028394E-2</v>
      </c>
      <c r="Y16" s="20">
        <v>0.196423575002622</v>
      </c>
      <c r="Z16" s="20">
        <v>6.8897440647055996E-2</v>
      </c>
      <c r="AA16" s="20">
        <v>0.151401984781249</v>
      </c>
      <c r="AB16" s="20">
        <v>0.14384710844926499</v>
      </c>
      <c r="AC16" s="20">
        <v>0.22796962385222599</v>
      </c>
      <c r="AD16" s="20">
        <v>8.3401860754313495E-2</v>
      </c>
      <c r="AE16" s="20"/>
      <c r="AF16" s="20">
        <v>9.0117744294453295E-2</v>
      </c>
      <c r="AG16" s="20">
        <v>0.123487289400078</v>
      </c>
      <c r="AH16" s="20">
        <v>0.17662583083590899</v>
      </c>
      <c r="AI16" s="20">
        <v>0.34382924355072098</v>
      </c>
      <c r="AJ16" s="20">
        <v>0.1278715331285</v>
      </c>
      <c r="AK16" s="20"/>
      <c r="AL16" s="20">
        <v>9.7620282942624897E-2</v>
      </c>
      <c r="AM16" s="20">
        <v>0.10026128818018901</v>
      </c>
      <c r="AN16" s="20">
        <v>0.100990223843548</v>
      </c>
      <c r="AO16" s="20"/>
      <c r="AP16" s="20">
        <v>0.14649959140638699</v>
      </c>
      <c r="AQ16" s="20">
        <v>0.109061919466814</v>
      </c>
      <c r="AR16" s="20">
        <v>0.108005926777195</v>
      </c>
      <c r="AS16" s="20">
        <v>6.73868708342968E-2</v>
      </c>
      <c r="AT16" s="20">
        <v>0.31334458092717199</v>
      </c>
      <c r="AU16" s="20"/>
      <c r="AV16" s="20">
        <v>1</v>
      </c>
      <c r="AW16" s="20">
        <v>0.31282884255191501</v>
      </c>
      <c r="AX16" s="20">
        <v>0.105434094174528</v>
      </c>
      <c r="AY16" s="20">
        <v>0.21381977641751601</v>
      </c>
      <c r="AZ16" s="20">
        <v>7.3458075820174801E-2</v>
      </c>
      <c r="BA16" s="20">
        <v>0.134371943883665</v>
      </c>
      <c r="BB16" s="20">
        <v>5.4120453069129701E-2</v>
      </c>
      <c r="BC16" s="20">
        <v>8.9080970786122496E-2</v>
      </c>
      <c r="BD16" s="20">
        <v>6.5015244549217296E-2</v>
      </c>
      <c r="BE16" s="20">
        <v>0.19010906450440701</v>
      </c>
      <c r="BF16" s="20">
        <v>0.15153334240292499</v>
      </c>
      <c r="BG16" s="20">
        <v>0</v>
      </c>
      <c r="BH16" s="20">
        <v>0</v>
      </c>
      <c r="BI16" s="20">
        <v>0.132547270219601</v>
      </c>
      <c r="BJ16" s="20">
        <v>0</v>
      </c>
      <c r="BK16" s="20">
        <v>0</v>
      </c>
      <c r="BL16" s="20"/>
      <c r="BM16" s="20">
        <v>0.13129026872982799</v>
      </c>
      <c r="BN16" s="20">
        <v>0.102855727990413</v>
      </c>
      <c r="BO16" s="20">
        <v>0.200803015451339</v>
      </c>
      <c r="BP16" s="20">
        <v>7.6863663394333301E-2</v>
      </c>
      <c r="BQ16" s="20">
        <v>9.7603199194551404E-2</v>
      </c>
      <c r="BR16" s="20">
        <v>0.10486698768262701</v>
      </c>
      <c r="BS16" s="20"/>
      <c r="BT16" s="20">
        <v>8.32406691201895E-2</v>
      </c>
      <c r="BU16" s="20">
        <v>0.14840678262823501</v>
      </c>
      <c r="BV16" s="20"/>
      <c r="BW16" s="20">
        <v>6.8322153736062902E-2</v>
      </c>
      <c r="BX16" s="20">
        <v>0.12757993483748301</v>
      </c>
      <c r="BY16" s="20"/>
      <c r="BZ16" s="20">
        <v>0.11348665228297999</v>
      </c>
      <c r="CA16" s="20">
        <v>0.119750998227973</v>
      </c>
      <c r="CB16" s="20" t="s">
        <v>131</v>
      </c>
      <c r="CC16" s="20"/>
      <c r="CD16" s="20">
        <v>8.09267347584951E-2</v>
      </c>
      <c r="CE16" s="20">
        <v>0.10536017150814</v>
      </c>
      <c r="CF16" s="20">
        <v>0.31125530462182099</v>
      </c>
      <c r="CG16" s="20"/>
      <c r="CH16" s="20">
        <v>9.1087333854329697E-2</v>
      </c>
      <c r="CI16" s="20">
        <v>0.155181808083731</v>
      </c>
      <c r="CJ16" s="20">
        <v>0.19525093447637501</v>
      </c>
      <c r="CK16" s="20"/>
      <c r="CL16" s="20">
        <v>0.114001982357267</v>
      </c>
      <c r="CM16" s="20">
        <v>0.12517817663757999</v>
      </c>
      <c r="CN16" s="20"/>
      <c r="CO16" s="20">
        <v>8.5583980687144207E-2</v>
      </c>
      <c r="CP16" s="20">
        <v>4.4458312968709397E-2</v>
      </c>
      <c r="CQ16" s="20">
        <v>0.11926109972193601</v>
      </c>
      <c r="CR16" s="20">
        <v>0.237782862401648</v>
      </c>
    </row>
    <row r="17" spans="2:96" x14ac:dyDescent="0.25">
      <c r="B17" s="18" t="s">
        <v>275</v>
      </c>
      <c r="C17" s="21">
        <v>0.51134397558184397</v>
      </c>
      <c r="D17" s="21">
        <v>0.55609493574454005</v>
      </c>
      <c r="E17" s="21">
        <v>0.464124634021997</v>
      </c>
      <c r="F17" s="21"/>
      <c r="G17" s="21">
        <v>0.492900565492353</v>
      </c>
      <c r="H17" s="21">
        <v>0.68827574683827897</v>
      </c>
      <c r="I17" s="21">
        <v>0.49851647608203298</v>
      </c>
      <c r="J17" s="21">
        <v>0.481624237683834</v>
      </c>
      <c r="K17" s="21">
        <v>0.38377545192836998</v>
      </c>
      <c r="L17" s="21">
        <v>0.48694978388864202</v>
      </c>
      <c r="M17" s="21"/>
      <c r="N17" s="21">
        <v>0.62938639412493202</v>
      </c>
      <c r="O17" s="21">
        <v>0.50564520823561498</v>
      </c>
      <c r="P17" s="21">
        <v>0.45805445882358398</v>
      </c>
      <c r="Q17" s="21">
        <v>0.44597554966152603</v>
      </c>
      <c r="R17" s="21"/>
      <c r="S17" s="21">
        <v>0.53662407912517096</v>
      </c>
      <c r="T17" s="21">
        <v>0.53395553656586403</v>
      </c>
      <c r="U17" s="21">
        <v>0.44243831026203401</v>
      </c>
      <c r="V17" s="21">
        <v>0.51572496708992199</v>
      </c>
      <c r="W17" s="21">
        <v>0.51460444660349003</v>
      </c>
      <c r="X17" s="21">
        <v>0.58918422994508202</v>
      </c>
      <c r="Y17" s="21">
        <v>0.51561446953242895</v>
      </c>
      <c r="Z17" s="21">
        <v>0.37088971377274899</v>
      </c>
      <c r="AA17" s="21">
        <v>0.562257892075119</v>
      </c>
      <c r="AB17" s="21">
        <v>0.47102569405772399</v>
      </c>
      <c r="AC17" s="21">
        <v>0.352273408552158</v>
      </c>
      <c r="AD17" s="21">
        <v>0.59026661341242503</v>
      </c>
      <c r="AE17" s="21"/>
      <c r="AF17" s="21">
        <v>0.611538084644208</v>
      </c>
      <c r="AG17" s="21">
        <v>0.52736508207773902</v>
      </c>
      <c r="AH17" s="21">
        <v>0.40677365422952</v>
      </c>
      <c r="AI17" s="21">
        <v>1.42579188697242E-2</v>
      </c>
      <c r="AJ17" s="21">
        <v>0.376659785638914</v>
      </c>
      <c r="AK17" s="21"/>
      <c r="AL17" s="21">
        <v>0.58267805830013097</v>
      </c>
      <c r="AM17" s="21">
        <v>0.60380192757500395</v>
      </c>
      <c r="AN17" s="21">
        <v>0.55798863689123401</v>
      </c>
      <c r="AO17" s="21"/>
      <c r="AP17" s="21">
        <v>0.50066085237160096</v>
      </c>
      <c r="AQ17" s="21">
        <v>0.51425488905044903</v>
      </c>
      <c r="AR17" s="21">
        <v>0.54041835657230397</v>
      </c>
      <c r="AS17" s="21">
        <v>0.63711384453416098</v>
      </c>
      <c r="AT17" s="21">
        <v>0.25664794108092098</v>
      </c>
      <c r="AU17" s="21"/>
      <c r="AV17" s="21">
        <v>-1</v>
      </c>
      <c r="AW17" s="21">
        <v>0.18257726726871501</v>
      </c>
      <c r="AX17" s="21">
        <v>0.59315823189162198</v>
      </c>
      <c r="AY17" s="21">
        <v>0.227359119440422</v>
      </c>
      <c r="AZ17" s="21">
        <v>0.53541751305974905</v>
      </c>
      <c r="BA17" s="21">
        <v>0.45744127427458398</v>
      </c>
      <c r="BB17" s="21">
        <v>0.62964122035280601</v>
      </c>
      <c r="BC17" s="21">
        <v>0.63592152419428405</v>
      </c>
      <c r="BD17" s="21">
        <v>0.593027027541705</v>
      </c>
      <c r="BE17" s="21">
        <v>0.51750480259235199</v>
      </c>
      <c r="BF17" s="21">
        <v>0.48212648361379801</v>
      </c>
      <c r="BG17" s="21">
        <v>0.81137371918330403</v>
      </c>
      <c r="BH17" s="21">
        <v>0.82225285328548403</v>
      </c>
      <c r="BI17" s="21">
        <v>0.48727232738007997</v>
      </c>
      <c r="BJ17" s="21">
        <v>0.75680786583108695</v>
      </c>
      <c r="BK17" s="21">
        <v>0.73129484994447802</v>
      </c>
      <c r="BL17" s="21"/>
      <c r="BM17" s="21">
        <v>0.49087303361715301</v>
      </c>
      <c r="BN17" s="21">
        <v>0.532258752122865</v>
      </c>
      <c r="BO17" s="21">
        <v>0.47028634887711601</v>
      </c>
      <c r="BP17" s="21">
        <v>0.53023438917362498</v>
      </c>
      <c r="BQ17" s="21">
        <v>0.59451917895746897</v>
      </c>
      <c r="BR17" s="21">
        <v>0.458911897676333</v>
      </c>
      <c r="BS17" s="21"/>
      <c r="BT17" s="21">
        <v>0.59330921122265401</v>
      </c>
      <c r="BU17" s="21">
        <v>0.43737378957461598</v>
      </c>
      <c r="BV17" s="21"/>
      <c r="BW17" s="21">
        <v>0.62088512776532001</v>
      </c>
      <c r="BX17" s="21">
        <v>0.47663741868325099</v>
      </c>
      <c r="BY17" s="21"/>
      <c r="BZ17" s="21">
        <v>0.49087565131850402</v>
      </c>
      <c r="CA17" s="21">
        <v>0.52067616032127195</v>
      </c>
      <c r="CB17" s="21" t="s">
        <v>131</v>
      </c>
      <c r="CC17" s="21"/>
      <c r="CD17" s="21">
        <v>0.55715477158176496</v>
      </c>
      <c r="CE17" s="21">
        <v>0.39568616247420701</v>
      </c>
      <c r="CF17" s="21">
        <v>0.241054136604264</v>
      </c>
      <c r="CG17" s="21"/>
      <c r="CH17" s="21">
        <v>0.56434907790892697</v>
      </c>
      <c r="CI17" s="21">
        <v>0.46506656809272401</v>
      </c>
      <c r="CJ17" s="21">
        <v>0.31062004624623102</v>
      </c>
      <c r="CK17" s="21"/>
      <c r="CL17" s="21">
        <v>0.526976647961092</v>
      </c>
      <c r="CM17" s="21">
        <v>0.50763151708035503</v>
      </c>
      <c r="CN17" s="21"/>
      <c r="CO17" s="21">
        <v>0.62919986910346004</v>
      </c>
      <c r="CP17" s="21">
        <v>0.72389302075917095</v>
      </c>
      <c r="CQ17" s="21">
        <v>0.485497890654214</v>
      </c>
      <c r="CR17" s="21">
        <v>0.19154670796651299</v>
      </c>
    </row>
    <row r="18" spans="2:96" x14ac:dyDescent="0.25">
      <c r="B18" s="16" t="s">
        <v>655</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CR22"/>
  <sheetViews>
    <sheetView showGridLines="0" workbookViewId="0">
      <pane xSplit="2" topLeftCell="C1" activePane="topRight" state="frozen"/>
      <selection pane="topRight" activeCell="B18" sqref="B18"/>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389</v>
      </c>
      <c r="D7" s="10">
        <v>202</v>
      </c>
      <c r="E7" s="10">
        <v>184</v>
      </c>
      <c r="F7" s="10"/>
      <c r="G7" s="10">
        <v>47</v>
      </c>
      <c r="H7" s="10">
        <v>52</v>
      </c>
      <c r="I7" s="10">
        <v>76</v>
      </c>
      <c r="J7" s="10">
        <v>72</v>
      </c>
      <c r="K7" s="10">
        <v>56</v>
      </c>
      <c r="L7" s="10">
        <v>86</v>
      </c>
      <c r="M7" s="10"/>
      <c r="N7" s="10">
        <v>110</v>
      </c>
      <c r="O7" s="10">
        <v>105</v>
      </c>
      <c r="P7" s="10">
        <v>79</v>
      </c>
      <c r="Q7" s="10">
        <v>94</v>
      </c>
      <c r="R7" s="10"/>
      <c r="S7" s="10">
        <v>65</v>
      </c>
      <c r="T7" s="10">
        <v>50</v>
      </c>
      <c r="U7" s="10">
        <v>46</v>
      </c>
      <c r="V7" s="10">
        <v>41</v>
      </c>
      <c r="W7" s="10">
        <v>17</v>
      </c>
      <c r="X7" s="10">
        <v>24</v>
      </c>
      <c r="Y7" s="10">
        <v>22</v>
      </c>
      <c r="Z7" s="10">
        <v>13</v>
      </c>
      <c r="AA7" s="10">
        <v>21</v>
      </c>
      <c r="AB7" s="10">
        <v>33</v>
      </c>
      <c r="AC7" s="10">
        <v>20</v>
      </c>
      <c r="AD7" s="10">
        <v>37</v>
      </c>
      <c r="AE7" s="10"/>
      <c r="AF7" s="10">
        <v>136</v>
      </c>
      <c r="AG7" s="10">
        <v>97</v>
      </c>
      <c r="AH7" s="10">
        <v>17</v>
      </c>
      <c r="AI7" s="10">
        <v>6</v>
      </c>
      <c r="AJ7" s="10">
        <v>68</v>
      </c>
      <c r="AK7" s="10"/>
      <c r="AL7" s="10">
        <v>87</v>
      </c>
      <c r="AM7" s="10">
        <v>119</v>
      </c>
      <c r="AN7" s="10">
        <v>27</v>
      </c>
      <c r="AO7" s="10"/>
      <c r="AP7" s="10">
        <v>76</v>
      </c>
      <c r="AQ7" s="10">
        <v>74</v>
      </c>
      <c r="AR7" s="10">
        <v>117</v>
      </c>
      <c r="AS7" s="10">
        <v>52</v>
      </c>
      <c r="AT7" s="10">
        <v>8</v>
      </c>
      <c r="AU7" s="10"/>
      <c r="AV7" s="10">
        <v>1</v>
      </c>
      <c r="AW7" s="10">
        <v>20</v>
      </c>
      <c r="AX7" s="10">
        <v>34</v>
      </c>
      <c r="AY7" s="10">
        <v>32</v>
      </c>
      <c r="AZ7" s="10">
        <v>36</v>
      </c>
      <c r="BA7" s="10">
        <v>51</v>
      </c>
      <c r="BB7" s="10">
        <v>33</v>
      </c>
      <c r="BC7" s="10">
        <v>30</v>
      </c>
      <c r="BD7" s="10">
        <v>32</v>
      </c>
      <c r="BE7" s="10">
        <v>17</v>
      </c>
      <c r="BF7" s="10">
        <v>19</v>
      </c>
      <c r="BG7" s="10">
        <v>14</v>
      </c>
      <c r="BH7" s="10">
        <v>15</v>
      </c>
      <c r="BI7" s="10">
        <v>7</v>
      </c>
      <c r="BJ7" s="10">
        <v>10</v>
      </c>
      <c r="BK7" s="10">
        <v>15</v>
      </c>
      <c r="BL7" s="10"/>
      <c r="BM7" s="10">
        <v>97</v>
      </c>
      <c r="BN7" s="10">
        <v>91</v>
      </c>
      <c r="BO7" s="10">
        <v>44</v>
      </c>
      <c r="BP7" s="10">
        <v>60</v>
      </c>
      <c r="BQ7" s="10">
        <v>47</v>
      </c>
      <c r="BR7" s="10">
        <v>50</v>
      </c>
      <c r="BS7" s="10"/>
      <c r="BT7" s="10">
        <v>194</v>
      </c>
      <c r="BU7" s="10">
        <v>190</v>
      </c>
      <c r="BV7" s="10"/>
      <c r="BW7" s="10">
        <v>51</v>
      </c>
      <c r="BX7" s="10">
        <v>58</v>
      </c>
      <c r="BY7" s="10"/>
      <c r="BZ7" s="10">
        <v>120</v>
      </c>
      <c r="CA7" s="10">
        <v>269</v>
      </c>
      <c r="CB7" s="10" t="s">
        <v>130</v>
      </c>
      <c r="CC7" s="10"/>
      <c r="CD7" s="10">
        <v>78</v>
      </c>
      <c r="CE7" s="10">
        <v>24</v>
      </c>
      <c r="CF7" s="10">
        <v>16</v>
      </c>
      <c r="CG7" s="10"/>
      <c r="CH7" s="10">
        <v>262</v>
      </c>
      <c r="CI7" s="10">
        <v>70</v>
      </c>
      <c r="CJ7" s="10">
        <v>55</v>
      </c>
      <c r="CK7" s="10"/>
      <c r="CL7" s="10">
        <v>182</v>
      </c>
      <c r="CM7" s="10">
        <v>193</v>
      </c>
      <c r="CN7" s="10"/>
      <c r="CO7" s="10">
        <v>31</v>
      </c>
      <c r="CP7" s="10">
        <v>128</v>
      </c>
      <c r="CQ7" s="10">
        <v>147</v>
      </c>
      <c r="CR7" s="10">
        <v>83</v>
      </c>
    </row>
    <row r="8" spans="2:96" ht="30" customHeight="1" x14ac:dyDescent="0.25">
      <c r="B8" s="11" t="s">
        <v>20</v>
      </c>
      <c r="C8" s="11">
        <v>395</v>
      </c>
      <c r="D8" s="11">
        <v>207</v>
      </c>
      <c r="E8" s="11">
        <v>185</v>
      </c>
      <c r="F8" s="11"/>
      <c r="G8" s="11">
        <v>58</v>
      </c>
      <c r="H8" s="11">
        <v>69</v>
      </c>
      <c r="I8" s="11">
        <v>74</v>
      </c>
      <c r="J8" s="11">
        <v>67</v>
      </c>
      <c r="K8" s="11">
        <v>50</v>
      </c>
      <c r="L8" s="11">
        <v>77</v>
      </c>
      <c r="M8" s="11"/>
      <c r="N8" s="11">
        <v>105</v>
      </c>
      <c r="O8" s="11">
        <v>101</v>
      </c>
      <c r="P8" s="11">
        <v>83</v>
      </c>
      <c r="Q8" s="11">
        <v>105</v>
      </c>
      <c r="R8" s="11"/>
      <c r="S8" s="11">
        <v>68</v>
      </c>
      <c r="T8" s="11">
        <v>49</v>
      </c>
      <c r="U8" s="11">
        <v>43</v>
      </c>
      <c r="V8" s="11">
        <v>40</v>
      </c>
      <c r="W8" s="11">
        <v>18</v>
      </c>
      <c r="X8" s="11">
        <v>27</v>
      </c>
      <c r="Y8" s="11">
        <v>20</v>
      </c>
      <c r="Z8" s="11">
        <v>13</v>
      </c>
      <c r="AA8" s="11">
        <v>20</v>
      </c>
      <c r="AB8" s="11">
        <v>32</v>
      </c>
      <c r="AC8" s="11">
        <v>22</v>
      </c>
      <c r="AD8" s="11">
        <v>43</v>
      </c>
      <c r="AE8" s="11"/>
      <c r="AF8" s="11">
        <v>131</v>
      </c>
      <c r="AG8" s="11">
        <v>98</v>
      </c>
      <c r="AH8" s="11">
        <v>16</v>
      </c>
      <c r="AI8" s="11">
        <v>6</v>
      </c>
      <c r="AJ8" s="11">
        <v>73</v>
      </c>
      <c r="AK8" s="11"/>
      <c r="AL8" s="11">
        <v>85</v>
      </c>
      <c r="AM8" s="11">
        <v>121</v>
      </c>
      <c r="AN8" s="11">
        <v>28</v>
      </c>
      <c r="AO8" s="11"/>
      <c r="AP8" s="11">
        <v>77</v>
      </c>
      <c r="AQ8" s="11">
        <v>76</v>
      </c>
      <c r="AR8" s="11">
        <v>121</v>
      </c>
      <c r="AS8" s="11">
        <v>53</v>
      </c>
      <c r="AT8" s="11">
        <v>8</v>
      </c>
      <c r="AU8" s="11"/>
      <c r="AV8" s="11">
        <v>1</v>
      </c>
      <c r="AW8" s="11">
        <v>21</v>
      </c>
      <c r="AX8" s="11">
        <v>35</v>
      </c>
      <c r="AY8" s="11">
        <v>32</v>
      </c>
      <c r="AZ8" s="11">
        <v>40</v>
      </c>
      <c r="BA8" s="11">
        <v>50</v>
      </c>
      <c r="BB8" s="11">
        <v>33</v>
      </c>
      <c r="BC8" s="11">
        <v>31</v>
      </c>
      <c r="BD8" s="11">
        <v>32</v>
      </c>
      <c r="BE8" s="11">
        <v>16</v>
      </c>
      <c r="BF8" s="11">
        <v>19</v>
      </c>
      <c r="BG8" s="11">
        <v>14</v>
      </c>
      <c r="BH8" s="11">
        <v>16</v>
      </c>
      <c r="BI8" s="11">
        <v>7</v>
      </c>
      <c r="BJ8" s="11">
        <v>11</v>
      </c>
      <c r="BK8" s="11">
        <v>15</v>
      </c>
      <c r="BL8" s="11"/>
      <c r="BM8" s="11">
        <v>104</v>
      </c>
      <c r="BN8" s="11">
        <v>92</v>
      </c>
      <c r="BO8" s="11">
        <v>47</v>
      </c>
      <c r="BP8" s="11">
        <v>59</v>
      </c>
      <c r="BQ8" s="11">
        <v>44</v>
      </c>
      <c r="BR8" s="11">
        <v>50</v>
      </c>
      <c r="BS8" s="11"/>
      <c r="BT8" s="11">
        <v>196</v>
      </c>
      <c r="BU8" s="11">
        <v>192</v>
      </c>
      <c r="BV8" s="11"/>
      <c r="BW8" s="11">
        <v>53</v>
      </c>
      <c r="BX8" s="11">
        <v>58</v>
      </c>
      <c r="BY8" s="11"/>
      <c r="BZ8" s="11">
        <v>124</v>
      </c>
      <c r="CA8" s="11">
        <v>271</v>
      </c>
      <c r="CB8" s="11" t="s">
        <v>130</v>
      </c>
      <c r="CC8" s="11"/>
      <c r="CD8" s="11">
        <v>79</v>
      </c>
      <c r="CE8" s="11">
        <v>27</v>
      </c>
      <c r="CF8" s="11">
        <v>15</v>
      </c>
      <c r="CG8" s="11"/>
      <c r="CH8" s="11">
        <v>260</v>
      </c>
      <c r="CI8" s="11">
        <v>75</v>
      </c>
      <c r="CJ8" s="11">
        <v>57</v>
      </c>
      <c r="CK8" s="11"/>
      <c r="CL8" s="11">
        <v>182</v>
      </c>
      <c r="CM8" s="11">
        <v>199</v>
      </c>
      <c r="CN8" s="11"/>
      <c r="CO8" s="11">
        <v>33</v>
      </c>
      <c r="CP8" s="11">
        <v>128</v>
      </c>
      <c r="CQ8" s="11">
        <v>148</v>
      </c>
      <c r="CR8" s="11">
        <v>85</v>
      </c>
    </row>
    <row r="9" spans="2:96" x14ac:dyDescent="0.25">
      <c r="B9" s="18" t="s">
        <v>376</v>
      </c>
      <c r="C9" s="17">
        <v>0.226596531806535</v>
      </c>
      <c r="D9" s="17">
        <v>0.235656003915476</v>
      </c>
      <c r="E9" s="17">
        <v>0.220197247541842</v>
      </c>
      <c r="F9" s="17"/>
      <c r="G9" s="17">
        <v>0.25409205042557798</v>
      </c>
      <c r="H9" s="17">
        <v>0.26069310226925502</v>
      </c>
      <c r="I9" s="17">
        <v>0.180647328511684</v>
      </c>
      <c r="J9" s="17">
        <v>0.159387349647263</v>
      </c>
      <c r="K9" s="17">
        <v>0.31649283059154099</v>
      </c>
      <c r="L9" s="17">
        <v>0.22003217995525101</v>
      </c>
      <c r="M9" s="17"/>
      <c r="N9" s="17">
        <v>0.24637446478574901</v>
      </c>
      <c r="O9" s="17">
        <v>0.244748919619698</v>
      </c>
      <c r="P9" s="17">
        <v>0.203857873584043</v>
      </c>
      <c r="Q9" s="17">
        <v>0.20954960909282699</v>
      </c>
      <c r="R9" s="17"/>
      <c r="S9" s="17">
        <v>0.28658869783850099</v>
      </c>
      <c r="T9" s="17">
        <v>0.13277565443575701</v>
      </c>
      <c r="U9" s="17">
        <v>0.28670736727038199</v>
      </c>
      <c r="V9" s="17">
        <v>0.22336107079475101</v>
      </c>
      <c r="W9" s="17">
        <v>0.23161869598969001</v>
      </c>
      <c r="X9" s="17">
        <v>0.11498344713937</v>
      </c>
      <c r="Y9" s="17">
        <v>0.11952474581060001</v>
      </c>
      <c r="Z9" s="17">
        <v>0.153802194308055</v>
      </c>
      <c r="AA9" s="17">
        <v>0.28849389458747299</v>
      </c>
      <c r="AB9" s="17">
        <v>0.21233488971102699</v>
      </c>
      <c r="AC9" s="17">
        <v>0.22436824202253</v>
      </c>
      <c r="AD9" s="17">
        <v>0.30464395522778998</v>
      </c>
      <c r="AE9" s="17"/>
      <c r="AF9" s="17">
        <v>0.32588380450301602</v>
      </c>
      <c r="AG9" s="17">
        <v>0.177593068403683</v>
      </c>
      <c r="AH9" s="17">
        <v>0.18879382380562101</v>
      </c>
      <c r="AI9" s="17">
        <v>0.14617496081495901</v>
      </c>
      <c r="AJ9" s="17">
        <v>0.16065249339057899</v>
      </c>
      <c r="AK9" s="17"/>
      <c r="AL9" s="17">
        <v>0.36684900839498302</v>
      </c>
      <c r="AM9" s="17">
        <v>0.201243851362989</v>
      </c>
      <c r="AN9" s="17">
        <v>0.25946705487298899</v>
      </c>
      <c r="AO9" s="17"/>
      <c r="AP9" s="17">
        <v>0.28696153700324301</v>
      </c>
      <c r="AQ9" s="17">
        <v>0.244510291113749</v>
      </c>
      <c r="AR9" s="17">
        <v>0.238647965550045</v>
      </c>
      <c r="AS9" s="17">
        <v>0.16551849871878399</v>
      </c>
      <c r="AT9" s="17">
        <v>0.108671478849758</v>
      </c>
      <c r="AU9" s="17"/>
      <c r="AV9" s="17">
        <v>0</v>
      </c>
      <c r="AW9" s="17">
        <v>0.21019218516792901</v>
      </c>
      <c r="AX9" s="17">
        <v>0.26595367908893303</v>
      </c>
      <c r="AY9" s="17">
        <v>0.20842737890822899</v>
      </c>
      <c r="AZ9" s="17">
        <v>5.32980924268419E-2</v>
      </c>
      <c r="BA9" s="17">
        <v>0.20255047928512099</v>
      </c>
      <c r="BB9" s="17">
        <v>0.21082216621522901</v>
      </c>
      <c r="BC9" s="17">
        <v>0.36060406449419102</v>
      </c>
      <c r="BD9" s="17">
        <v>0.25236197372861802</v>
      </c>
      <c r="BE9" s="17">
        <v>0.36352596588980701</v>
      </c>
      <c r="BF9" s="17">
        <v>0.146963966101682</v>
      </c>
      <c r="BG9" s="17">
        <v>0.31218308334186901</v>
      </c>
      <c r="BH9" s="17">
        <v>0.26134059092141898</v>
      </c>
      <c r="BI9" s="17">
        <v>0.49562819351007498</v>
      </c>
      <c r="BJ9" s="17">
        <v>0.40250333439870101</v>
      </c>
      <c r="BK9" s="17">
        <v>0.18482102892796801</v>
      </c>
      <c r="BL9" s="17"/>
      <c r="BM9" s="17">
        <v>0.24334222137828401</v>
      </c>
      <c r="BN9" s="17">
        <v>0.176154883755025</v>
      </c>
      <c r="BO9" s="17">
        <v>0.27543368825339598</v>
      </c>
      <c r="BP9" s="17">
        <v>0.18281946538919899</v>
      </c>
      <c r="BQ9" s="17">
        <v>0.31012469356453298</v>
      </c>
      <c r="BR9" s="17">
        <v>0.21706700565710199</v>
      </c>
      <c r="BS9" s="17"/>
      <c r="BT9" s="17">
        <v>0.247220688414863</v>
      </c>
      <c r="BU9" s="17">
        <v>0.20769119391917301</v>
      </c>
      <c r="BV9" s="17"/>
      <c r="BW9" s="17">
        <v>0.23741114517199799</v>
      </c>
      <c r="BX9" s="17">
        <v>0.224971407500618</v>
      </c>
      <c r="BY9" s="17"/>
      <c r="BZ9" s="17">
        <v>0.20606192284455699</v>
      </c>
      <c r="CA9" s="17">
        <v>0.23595893792828801</v>
      </c>
      <c r="CB9" s="17" t="s">
        <v>131</v>
      </c>
      <c r="CC9" s="17"/>
      <c r="CD9" s="17">
        <v>0.19636608553496401</v>
      </c>
      <c r="CE9" s="17">
        <v>0.227066191795604</v>
      </c>
      <c r="CF9" s="17">
        <v>0.19295897878912099</v>
      </c>
      <c r="CG9" s="17"/>
      <c r="CH9" s="17">
        <v>0.21244690889769599</v>
      </c>
      <c r="CI9" s="17">
        <v>0.29770768461195402</v>
      </c>
      <c r="CJ9" s="17">
        <v>0.16730264936158101</v>
      </c>
      <c r="CK9" s="17"/>
      <c r="CL9" s="17">
        <v>0.222021664009142</v>
      </c>
      <c r="CM9" s="17">
        <v>0.246511336101328</v>
      </c>
      <c r="CN9" s="17"/>
      <c r="CO9" s="17">
        <v>0.31517650481899301</v>
      </c>
      <c r="CP9" s="17">
        <v>0.27308709219612598</v>
      </c>
      <c r="CQ9" s="17">
        <v>0.203620330623418</v>
      </c>
      <c r="CR9" s="17">
        <v>0.16240154411131999</v>
      </c>
    </row>
    <row r="10" spans="2:96" x14ac:dyDescent="0.25">
      <c r="B10" s="18" t="s">
        <v>377</v>
      </c>
      <c r="C10" s="17">
        <v>0.37682261356765601</v>
      </c>
      <c r="D10" s="17">
        <v>0.38282801216664603</v>
      </c>
      <c r="E10" s="17">
        <v>0.37109757159661</v>
      </c>
      <c r="F10" s="17"/>
      <c r="G10" s="17">
        <v>0.38646562740872797</v>
      </c>
      <c r="H10" s="17">
        <v>0.47773546788154703</v>
      </c>
      <c r="I10" s="17">
        <v>0.41044240490676698</v>
      </c>
      <c r="J10" s="17">
        <v>0.38450376470865699</v>
      </c>
      <c r="K10" s="17">
        <v>0.23953415970501299</v>
      </c>
      <c r="L10" s="17">
        <v>0.32811311641417901</v>
      </c>
      <c r="M10" s="17"/>
      <c r="N10" s="17">
        <v>0.42671180671708903</v>
      </c>
      <c r="O10" s="17">
        <v>0.29295203167800399</v>
      </c>
      <c r="P10" s="17">
        <v>0.46064369853782</v>
      </c>
      <c r="Q10" s="17">
        <v>0.34481944153339</v>
      </c>
      <c r="R10" s="17"/>
      <c r="S10" s="17">
        <v>0.31552330461489603</v>
      </c>
      <c r="T10" s="17">
        <v>0.40134282224926798</v>
      </c>
      <c r="U10" s="17">
        <v>0.295622855734893</v>
      </c>
      <c r="V10" s="17">
        <v>0.35650389179383501</v>
      </c>
      <c r="W10" s="17">
        <v>0.40900971325949098</v>
      </c>
      <c r="X10" s="17">
        <v>0.64624980906005802</v>
      </c>
      <c r="Y10" s="17">
        <v>0.33982403051577598</v>
      </c>
      <c r="Z10" s="17">
        <v>0.42851303185828599</v>
      </c>
      <c r="AA10" s="17">
        <v>0.374956822910125</v>
      </c>
      <c r="AB10" s="17">
        <v>0.34674193374034401</v>
      </c>
      <c r="AC10" s="17">
        <v>0.38211788567620297</v>
      </c>
      <c r="AD10" s="17">
        <v>0.38727622301457998</v>
      </c>
      <c r="AE10" s="17"/>
      <c r="AF10" s="17">
        <v>0.32946721814536001</v>
      </c>
      <c r="AG10" s="17">
        <v>0.41349486915010097</v>
      </c>
      <c r="AH10" s="17">
        <v>0.46303156565204001</v>
      </c>
      <c r="AI10" s="17">
        <v>0.21191220160548599</v>
      </c>
      <c r="AJ10" s="17">
        <v>0.35305254411475001</v>
      </c>
      <c r="AK10" s="17"/>
      <c r="AL10" s="17">
        <v>0.31124429522897801</v>
      </c>
      <c r="AM10" s="17">
        <v>0.446916701521335</v>
      </c>
      <c r="AN10" s="17">
        <v>0.40455611915544198</v>
      </c>
      <c r="AO10" s="17"/>
      <c r="AP10" s="17">
        <v>0.33642630135704099</v>
      </c>
      <c r="AQ10" s="17">
        <v>0.33997493709693499</v>
      </c>
      <c r="AR10" s="17">
        <v>0.37469390324955698</v>
      </c>
      <c r="AS10" s="17">
        <v>0.51336314728256305</v>
      </c>
      <c r="AT10" s="17">
        <v>0.44522112937735803</v>
      </c>
      <c r="AU10" s="17"/>
      <c r="AV10" s="17">
        <v>0</v>
      </c>
      <c r="AW10" s="17">
        <v>0.28222192196225898</v>
      </c>
      <c r="AX10" s="17">
        <v>0.37582616101496602</v>
      </c>
      <c r="AY10" s="17">
        <v>0.28118192719165702</v>
      </c>
      <c r="AZ10" s="17">
        <v>0.54609703613668403</v>
      </c>
      <c r="BA10" s="17">
        <v>0.37364623803564001</v>
      </c>
      <c r="BB10" s="17">
        <v>0.43114601106050998</v>
      </c>
      <c r="BC10" s="17">
        <v>0.27239401821384002</v>
      </c>
      <c r="BD10" s="17">
        <v>0.42200324425234897</v>
      </c>
      <c r="BE10" s="17">
        <v>0.29043111020662998</v>
      </c>
      <c r="BF10" s="17">
        <v>0.30418256154577999</v>
      </c>
      <c r="BG10" s="17">
        <v>0.49919063584143503</v>
      </c>
      <c r="BH10" s="17">
        <v>0.51369658863420797</v>
      </c>
      <c r="BI10" s="17">
        <v>0.12419140408960599</v>
      </c>
      <c r="BJ10" s="17">
        <v>0.35430453143238499</v>
      </c>
      <c r="BK10" s="17">
        <v>0.41737423170083299</v>
      </c>
      <c r="BL10" s="17"/>
      <c r="BM10" s="17">
        <v>0.36970292933580901</v>
      </c>
      <c r="BN10" s="17">
        <v>0.432247908461181</v>
      </c>
      <c r="BO10" s="17">
        <v>0.41229578271017697</v>
      </c>
      <c r="BP10" s="17">
        <v>0.37782290737940899</v>
      </c>
      <c r="BQ10" s="17">
        <v>0.32130324668425603</v>
      </c>
      <c r="BR10" s="17">
        <v>0.30350847095533801</v>
      </c>
      <c r="BS10" s="17"/>
      <c r="BT10" s="17">
        <v>0.37727935812174601</v>
      </c>
      <c r="BU10" s="17">
        <v>0.37834621540131602</v>
      </c>
      <c r="BV10" s="17"/>
      <c r="BW10" s="17">
        <v>0.42740880612675403</v>
      </c>
      <c r="BX10" s="17">
        <v>0.32586403030871097</v>
      </c>
      <c r="BY10" s="17"/>
      <c r="BZ10" s="17">
        <v>0.371491104473329</v>
      </c>
      <c r="CA10" s="17">
        <v>0.37925342456947903</v>
      </c>
      <c r="CB10" s="17" t="s">
        <v>131</v>
      </c>
      <c r="CC10" s="17"/>
      <c r="CD10" s="17">
        <v>0.41546878995098102</v>
      </c>
      <c r="CE10" s="17">
        <v>0.25906008788753598</v>
      </c>
      <c r="CF10" s="17">
        <v>0.30458227029989099</v>
      </c>
      <c r="CG10" s="17"/>
      <c r="CH10" s="17">
        <v>0.40896801402884603</v>
      </c>
      <c r="CI10" s="17">
        <v>0.32886342403455499</v>
      </c>
      <c r="CJ10" s="17">
        <v>0.30743049502105202</v>
      </c>
      <c r="CK10" s="17"/>
      <c r="CL10" s="17">
        <v>0.37303957418989703</v>
      </c>
      <c r="CM10" s="17">
        <v>0.36939728252126802</v>
      </c>
      <c r="CN10" s="17"/>
      <c r="CO10" s="17">
        <v>0.220822630151843</v>
      </c>
      <c r="CP10" s="17">
        <v>0.463389351588476</v>
      </c>
      <c r="CQ10" s="17">
        <v>0.41377245215765301</v>
      </c>
      <c r="CR10" s="17">
        <v>0.24317050075757299</v>
      </c>
    </row>
    <row r="11" spans="2:96" ht="30" x14ac:dyDescent="0.25">
      <c r="B11" s="18" t="s">
        <v>378</v>
      </c>
      <c r="C11" s="17">
        <v>0.253170797164816</v>
      </c>
      <c r="D11" s="17">
        <v>0.25224779365300898</v>
      </c>
      <c r="E11" s="17">
        <v>0.25255444294845603</v>
      </c>
      <c r="F11" s="17"/>
      <c r="G11" s="17">
        <v>0.25449617445547201</v>
      </c>
      <c r="H11" s="17">
        <v>0.19265808275874099</v>
      </c>
      <c r="I11" s="17">
        <v>0.26491520827147902</v>
      </c>
      <c r="J11" s="17">
        <v>0.301259514724105</v>
      </c>
      <c r="K11" s="17">
        <v>0.28769712236432798</v>
      </c>
      <c r="L11" s="17">
        <v>0.230923358665926</v>
      </c>
      <c r="M11" s="17"/>
      <c r="N11" s="17">
        <v>0.21044250849006299</v>
      </c>
      <c r="O11" s="17">
        <v>0.25720014483986797</v>
      </c>
      <c r="P11" s="17">
        <v>0.254502609826882</v>
      </c>
      <c r="Q11" s="17">
        <v>0.283801613699602</v>
      </c>
      <c r="R11" s="17"/>
      <c r="S11" s="17">
        <v>0.25816641092759002</v>
      </c>
      <c r="T11" s="17">
        <v>0.37073223708300501</v>
      </c>
      <c r="U11" s="17">
        <v>0.23189052271987301</v>
      </c>
      <c r="V11" s="17">
        <v>0.25325698974108801</v>
      </c>
      <c r="W11" s="17">
        <v>0.24245464869950401</v>
      </c>
      <c r="X11" s="17">
        <v>0.152528397523544</v>
      </c>
      <c r="Y11" s="17">
        <v>0.31852575294685398</v>
      </c>
      <c r="Z11" s="17">
        <v>0.28655953397988199</v>
      </c>
      <c r="AA11" s="17">
        <v>0.18097977309913599</v>
      </c>
      <c r="AB11" s="17">
        <v>0.158593282346672</v>
      </c>
      <c r="AC11" s="17">
        <v>0.209911098998805</v>
      </c>
      <c r="AD11" s="17">
        <v>0.28559947964843302</v>
      </c>
      <c r="AE11" s="17"/>
      <c r="AF11" s="17">
        <v>0.22151316817848801</v>
      </c>
      <c r="AG11" s="17">
        <v>0.25739899666891503</v>
      </c>
      <c r="AH11" s="17">
        <v>4.8482171887166303E-2</v>
      </c>
      <c r="AI11" s="17">
        <v>0.49081998205440303</v>
      </c>
      <c r="AJ11" s="17">
        <v>0.345262596939578</v>
      </c>
      <c r="AK11" s="17"/>
      <c r="AL11" s="17">
        <v>0.182086388518204</v>
      </c>
      <c r="AM11" s="17">
        <v>0.23894200777063501</v>
      </c>
      <c r="AN11" s="17">
        <v>0.194309642680701</v>
      </c>
      <c r="AO11" s="17"/>
      <c r="AP11" s="17">
        <v>0.233061409727848</v>
      </c>
      <c r="AQ11" s="17">
        <v>0.27731549062848199</v>
      </c>
      <c r="AR11" s="17">
        <v>0.26448707451682302</v>
      </c>
      <c r="AS11" s="17">
        <v>0.21607820972958899</v>
      </c>
      <c r="AT11" s="17">
        <v>0.13276281084571301</v>
      </c>
      <c r="AU11" s="17"/>
      <c r="AV11" s="17">
        <v>0</v>
      </c>
      <c r="AW11" s="17">
        <v>0.148804836619301</v>
      </c>
      <c r="AX11" s="17">
        <v>0.25583137425549801</v>
      </c>
      <c r="AY11" s="17">
        <v>0.32254930875729598</v>
      </c>
      <c r="AZ11" s="17">
        <v>0.30274731755685802</v>
      </c>
      <c r="BA11" s="17">
        <v>0.264974427975602</v>
      </c>
      <c r="BB11" s="17">
        <v>0.24502303420882399</v>
      </c>
      <c r="BC11" s="17">
        <v>0.19222154934833099</v>
      </c>
      <c r="BD11" s="17">
        <v>0.264587189958567</v>
      </c>
      <c r="BE11" s="17">
        <v>0.29397864376191102</v>
      </c>
      <c r="BF11" s="17">
        <v>0.30095985382407903</v>
      </c>
      <c r="BG11" s="17">
        <v>0.188626280816696</v>
      </c>
      <c r="BH11" s="17">
        <v>0.22496282044437299</v>
      </c>
      <c r="BI11" s="17">
        <v>0.247633132180717</v>
      </c>
      <c r="BJ11" s="17">
        <v>0.16633680738423401</v>
      </c>
      <c r="BK11" s="17">
        <v>0.32945145477905802</v>
      </c>
      <c r="BL11" s="17"/>
      <c r="BM11" s="17">
        <v>0.243812573097128</v>
      </c>
      <c r="BN11" s="17">
        <v>0.25265973836100097</v>
      </c>
      <c r="BO11" s="17">
        <v>0.145411023967979</v>
      </c>
      <c r="BP11" s="17">
        <v>0.27806593514605499</v>
      </c>
      <c r="BQ11" s="17">
        <v>0.26090263019646098</v>
      </c>
      <c r="BR11" s="17">
        <v>0.33909954579278501</v>
      </c>
      <c r="BS11" s="17"/>
      <c r="BT11" s="17">
        <v>0.268775884627245</v>
      </c>
      <c r="BU11" s="17">
        <v>0.23684179518957699</v>
      </c>
      <c r="BV11" s="17"/>
      <c r="BW11" s="17">
        <v>0.21085481197736999</v>
      </c>
      <c r="BX11" s="17">
        <v>0.34349733076399203</v>
      </c>
      <c r="BY11" s="17"/>
      <c r="BZ11" s="17">
        <v>0.29540989775517001</v>
      </c>
      <c r="CA11" s="17">
        <v>0.233912596793108</v>
      </c>
      <c r="CB11" s="17" t="s">
        <v>131</v>
      </c>
      <c r="CC11" s="17"/>
      <c r="CD11" s="17">
        <v>0.248519599230343</v>
      </c>
      <c r="CE11" s="17">
        <v>0.51387372031685996</v>
      </c>
      <c r="CF11" s="17">
        <v>0.196427614197275</v>
      </c>
      <c r="CG11" s="17"/>
      <c r="CH11" s="17">
        <v>0.25558399477015498</v>
      </c>
      <c r="CI11" s="17">
        <v>0.23474238632477801</v>
      </c>
      <c r="CJ11" s="17">
        <v>0.276323461587902</v>
      </c>
      <c r="CK11" s="17"/>
      <c r="CL11" s="17">
        <v>0.27101441108978502</v>
      </c>
      <c r="CM11" s="17">
        <v>0.23068282671045001</v>
      </c>
      <c r="CN11" s="17"/>
      <c r="CO11" s="17">
        <v>0.32271277719157299</v>
      </c>
      <c r="CP11" s="17">
        <v>0.199921868876618</v>
      </c>
      <c r="CQ11" s="17">
        <v>0.23492063467822699</v>
      </c>
      <c r="CR11" s="17">
        <v>0.337843545733023</v>
      </c>
    </row>
    <row r="12" spans="2:96" x14ac:dyDescent="0.25">
      <c r="B12" s="18" t="s">
        <v>379</v>
      </c>
      <c r="C12" s="17">
        <v>4.7500030336159099E-2</v>
      </c>
      <c r="D12" s="17">
        <v>3.7352307904322E-2</v>
      </c>
      <c r="E12" s="17">
        <v>5.96298178616445E-2</v>
      </c>
      <c r="F12" s="17"/>
      <c r="G12" s="17">
        <v>3.9459633025954198E-2</v>
      </c>
      <c r="H12" s="17">
        <v>1.44333696851392E-2</v>
      </c>
      <c r="I12" s="17">
        <v>3.6407817701616003E-2</v>
      </c>
      <c r="J12" s="17">
        <v>5.9566277235419698E-2</v>
      </c>
      <c r="K12" s="17">
        <v>6.9161717520934099E-2</v>
      </c>
      <c r="L12" s="17">
        <v>6.9586796305779103E-2</v>
      </c>
      <c r="M12" s="17"/>
      <c r="N12" s="17">
        <v>3.2793893388351897E-2</v>
      </c>
      <c r="O12" s="17">
        <v>9.3331636626097503E-2</v>
      </c>
      <c r="P12" s="17">
        <v>2.4201259381414601E-2</v>
      </c>
      <c r="Q12" s="17">
        <v>3.7005873991243998E-2</v>
      </c>
      <c r="R12" s="17"/>
      <c r="S12" s="17">
        <v>7.1157622084165595E-2</v>
      </c>
      <c r="T12" s="17">
        <v>5.49855288839722E-2</v>
      </c>
      <c r="U12" s="17">
        <v>4.2463407539509203E-2</v>
      </c>
      <c r="V12" s="17">
        <v>5.2045797706621003E-2</v>
      </c>
      <c r="W12" s="17">
        <v>0</v>
      </c>
      <c r="X12" s="17">
        <v>3.1177798636536001E-2</v>
      </c>
      <c r="Y12" s="17">
        <v>8.9703738831348495E-2</v>
      </c>
      <c r="Z12" s="17">
        <v>6.2227799206721002E-2</v>
      </c>
      <c r="AA12" s="17">
        <v>0</v>
      </c>
      <c r="AB12" s="17">
        <v>5.5567585871181997E-2</v>
      </c>
      <c r="AC12" s="17">
        <v>4.9083432418478901E-2</v>
      </c>
      <c r="AD12" s="17">
        <v>2.2480342109196801E-2</v>
      </c>
      <c r="AE12" s="17"/>
      <c r="AF12" s="17">
        <v>4.2418506168517299E-2</v>
      </c>
      <c r="AG12" s="17">
        <v>5.6773575685371003E-2</v>
      </c>
      <c r="AH12" s="17">
        <v>0.17965238624854499</v>
      </c>
      <c r="AI12" s="17">
        <v>0</v>
      </c>
      <c r="AJ12" s="17">
        <v>5.22611317496618E-2</v>
      </c>
      <c r="AK12" s="17"/>
      <c r="AL12" s="17">
        <v>4.6931179326162101E-2</v>
      </c>
      <c r="AM12" s="17">
        <v>5.3475542881752498E-2</v>
      </c>
      <c r="AN12" s="17">
        <v>7.2597095209229204E-2</v>
      </c>
      <c r="AO12" s="17"/>
      <c r="AP12" s="17">
        <v>7.2782647180761703E-2</v>
      </c>
      <c r="AQ12" s="17">
        <v>2.4480255399233E-2</v>
      </c>
      <c r="AR12" s="17">
        <v>2.5036651470599899E-2</v>
      </c>
      <c r="AS12" s="17">
        <v>8.9281221326970597E-2</v>
      </c>
      <c r="AT12" s="17">
        <v>0</v>
      </c>
      <c r="AU12" s="17"/>
      <c r="AV12" s="17">
        <v>0</v>
      </c>
      <c r="AW12" s="17">
        <v>0</v>
      </c>
      <c r="AX12" s="17">
        <v>2.7560524986905598E-2</v>
      </c>
      <c r="AY12" s="17">
        <v>0.108543067493529</v>
      </c>
      <c r="AZ12" s="17">
        <v>4.9179741100668903E-2</v>
      </c>
      <c r="BA12" s="17">
        <v>7.9838346618815503E-2</v>
      </c>
      <c r="BB12" s="17">
        <v>2.59136602699588E-2</v>
      </c>
      <c r="BC12" s="17">
        <v>6.2911376893638404E-2</v>
      </c>
      <c r="BD12" s="17">
        <v>0</v>
      </c>
      <c r="BE12" s="17">
        <v>0</v>
      </c>
      <c r="BF12" s="17">
        <v>0.19478617982446</v>
      </c>
      <c r="BG12" s="17">
        <v>0</v>
      </c>
      <c r="BH12" s="17">
        <v>0</v>
      </c>
      <c r="BI12" s="17">
        <v>0.132547270219601</v>
      </c>
      <c r="BJ12" s="17">
        <v>0</v>
      </c>
      <c r="BK12" s="17">
        <v>0</v>
      </c>
      <c r="BL12" s="17"/>
      <c r="BM12" s="17">
        <v>5.5423785291096102E-2</v>
      </c>
      <c r="BN12" s="17">
        <v>2.9222911302947598E-2</v>
      </c>
      <c r="BO12" s="17">
        <v>7.74629393032326E-2</v>
      </c>
      <c r="BP12" s="17">
        <v>3.84005472310288E-2</v>
      </c>
      <c r="BQ12" s="17">
        <v>0</v>
      </c>
      <c r="BR12" s="17">
        <v>8.8796405452631497E-2</v>
      </c>
      <c r="BS12" s="17"/>
      <c r="BT12" s="17">
        <v>3.5747882303564099E-2</v>
      </c>
      <c r="BU12" s="17">
        <v>6.1186946204118499E-2</v>
      </c>
      <c r="BV12" s="17"/>
      <c r="BW12" s="17">
        <v>2.06793389838704E-2</v>
      </c>
      <c r="BX12" s="17">
        <v>1.43883144539667E-2</v>
      </c>
      <c r="BY12" s="17"/>
      <c r="BZ12" s="17">
        <v>3.0765310224243898E-2</v>
      </c>
      <c r="CA12" s="17">
        <v>5.5129941687853803E-2</v>
      </c>
      <c r="CB12" s="17" t="s">
        <v>131</v>
      </c>
      <c r="CC12" s="17"/>
      <c r="CD12" s="17">
        <v>4.83820643684192E-2</v>
      </c>
      <c r="CE12" s="17">
        <v>0</v>
      </c>
      <c r="CF12" s="17">
        <v>0</v>
      </c>
      <c r="CG12" s="17"/>
      <c r="CH12" s="17">
        <v>4.9447922182967001E-2</v>
      </c>
      <c r="CI12" s="17">
        <v>2.5033869712374601E-2</v>
      </c>
      <c r="CJ12" s="17">
        <v>7.0247208424852797E-2</v>
      </c>
      <c r="CK12" s="17"/>
      <c r="CL12" s="17">
        <v>5.2150429974600399E-2</v>
      </c>
      <c r="CM12" s="17">
        <v>4.2159623568883801E-2</v>
      </c>
      <c r="CN12" s="17"/>
      <c r="CO12" s="17">
        <v>3.4287239945547797E-2</v>
      </c>
      <c r="CP12" s="17">
        <v>1.3612296201605201E-2</v>
      </c>
      <c r="CQ12" s="17">
        <v>7.5472051083136302E-2</v>
      </c>
      <c r="CR12" s="17">
        <v>5.4868845779412298E-2</v>
      </c>
    </row>
    <row r="13" spans="2:96" x14ac:dyDescent="0.25">
      <c r="B13" s="18" t="s">
        <v>380</v>
      </c>
      <c r="C13" s="17">
        <v>5.8183088191641898E-2</v>
      </c>
      <c r="D13" s="17">
        <v>6.4847469211655795E-2</v>
      </c>
      <c r="E13" s="17">
        <v>4.6253926861018098E-2</v>
      </c>
      <c r="F13" s="17"/>
      <c r="G13" s="17">
        <v>4.0119684459420102E-2</v>
      </c>
      <c r="H13" s="17">
        <v>3.9212217698367698E-2</v>
      </c>
      <c r="I13" s="17">
        <v>4.0210579272653403E-2</v>
      </c>
      <c r="J13" s="17">
        <v>4.1895970740010897E-2</v>
      </c>
      <c r="K13" s="17">
        <v>8.7114169818183498E-2</v>
      </c>
      <c r="L13" s="17">
        <v>0.10196217301337999</v>
      </c>
      <c r="M13" s="17"/>
      <c r="N13" s="17">
        <v>5.7367265429362102E-2</v>
      </c>
      <c r="O13" s="17">
        <v>7.5412764748996802E-2</v>
      </c>
      <c r="P13" s="17">
        <v>3.3217877019562601E-2</v>
      </c>
      <c r="Q13" s="17">
        <v>6.2770006434264003E-2</v>
      </c>
      <c r="R13" s="17"/>
      <c r="S13" s="17">
        <v>3.9075530194302002E-2</v>
      </c>
      <c r="T13" s="17">
        <v>0</v>
      </c>
      <c r="U13" s="17">
        <v>9.5037037363993895E-2</v>
      </c>
      <c r="V13" s="17">
        <v>9.3567923900462993E-2</v>
      </c>
      <c r="W13" s="17">
        <v>6.6171805666729699E-2</v>
      </c>
      <c r="X13" s="17">
        <v>0</v>
      </c>
      <c r="Y13" s="17">
        <v>4.49103827069397E-2</v>
      </c>
      <c r="Z13" s="17">
        <v>6.8897440647055996E-2</v>
      </c>
      <c r="AA13" s="17">
        <v>0.155569509403266</v>
      </c>
      <c r="AB13" s="17">
        <v>0.171601331353886</v>
      </c>
      <c r="AC13" s="17">
        <v>4.1801348386230001E-2</v>
      </c>
      <c r="AD13" s="17">
        <v>0</v>
      </c>
      <c r="AE13" s="17"/>
      <c r="AF13" s="17">
        <v>5.3343189775935301E-2</v>
      </c>
      <c r="AG13" s="17">
        <v>6.6048946167978601E-2</v>
      </c>
      <c r="AH13" s="17">
        <v>6.1476194133594501E-2</v>
      </c>
      <c r="AI13" s="17">
        <v>0.151092855525152</v>
      </c>
      <c r="AJ13" s="17">
        <v>6.0947677463684902E-2</v>
      </c>
      <c r="AK13" s="17"/>
      <c r="AL13" s="17">
        <v>5.96644181481178E-2</v>
      </c>
      <c r="AM13" s="17">
        <v>5.2431508918325598E-2</v>
      </c>
      <c r="AN13" s="17">
        <v>6.9070088081639197E-2</v>
      </c>
      <c r="AO13" s="17"/>
      <c r="AP13" s="17">
        <v>3.77966576100323E-2</v>
      </c>
      <c r="AQ13" s="17">
        <v>5.3607973139062501E-2</v>
      </c>
      <c r="AR13" s="17">
        <v>6.4772268907967098E-2</v>
      </c>
      <c r="AS13" s="17">
        <v>0</v>
      </c>
      <c r="AT13" s="17">
        <v>0.31334458092717199</v>
      </c>
      <c r="AU13" s="17"/>
      <c r="AV13" s="17">
        <v>1</v>
      </c>
      <c r="AW13" s="17">
        <v>0.24195351263985601</v>
      </c>
      <c r="AX13" s="17">
        <v>4.8025292839485402E-2</v>
      </c>
      <c r="AY13" s="17">
        <v>5.3136767063779997E-2</v>
      </c>
      <c r="AZ13" s="17">
        <v>2.2567980034750901E-2</v>
      </c>
      <c r="BA13" s="17">
        <v>4.1671258123763898E-2</v>
      </c>
      <c r="BB13" s="17">
        <v>5.5505835437989301E-2</v>
      </c>
      <c r="BC13" s="17">
        <v>5.3837912044877603E-2</v>
      </c>
      <c r="BD13" s="17">
        <v>2.79777961872574E-2</v>
      </c>
      <c r="BE13" s="17">
        <v>5.20642801416525E-2</v>
      </c>
      <c r="BF13" s="17">
        <v>0</v>
      </c>
      <c r="BG13" s="17">
        <v>0</v>
      </c>
      <c r="BH13" s="17">
        <v>0</v>
      </c>
      <c r="BI13" s="17">
        <v>0</v>
      </c>
      <c r="BJ13" s="17">
        <v>0</v>
      </c>
      <c r="BK13" s="17">
        <v>6.8353284592141197E-2</v>
      </c>
      <c r="BL13" s="17"/>
      <c r="BM13" s="17">
        <v>6.8634570258485503E-2</v>
      </c>
      <c r="BN13" s="17">
        <v>6.8464068562300001E-2</v>
      </c>
      <c r="BO13" s="17">
        <v>3.7472305392515302E-2</v>
      </c>
      <c r="BP13" s="17">
        <v>5.8380628443384798E-2</v>
      </c>
      <c r="BQ13" s="17">
        <v>4.1424913156916099E-2</v>
      </c>
      <c r="BR13" s="17">
        <v>5.1528572142143098E-2</v>
      </c>
      <c r="BS13" s="17"/>
      <c r="BT13" s="17">
        <v>3.7535876103047698E-2</v>
      </c>
      <c r="BU13" s="17">
        <v>7.2488966488500298E-2</v>
      </c>
      <c r="BV13" s="17"/>
      <c r="BW13" s="17">
        <v>4.7642814752192501E-2</v>
      </c>
      <c r="BX13" s="17">
        <v>6.20659546043454E-2</v>
      </c>
      <c r="BY13" s="17"/>
      <c r="BZ13" s="17">
        <v>5.8817447320413101E-2</v>
      </c>
      <c r="CA13" s="17">
        <v>5.7893862923140603E-2</v>
      </c>
      <c r="CB13" s="17" t="s">
        <v>131</v>
      </c>
      <c r="CC13" s="17"/>
      <c r="CD13" s="17">
        <v>4.3124111075763701E-2</v>
      </c>
      <c r="CE13" s="17">
        <v>0</v>
      </c>
      <c r="CF13" s="17">
        <v>0.25126294457664</v>
      </c>
      <c r="CG13" s="17"/>
      <c r="CH13" s="17">
        <v>4.4666355381285099E-2</v>
      </c>
      <c r="CI13" s="17">
        <v>5.2973659991473299E-2</v>
      </c>
      <c r="CJ13" s="17">
        <v>0.12942845812325501</v>
      </c>
      <c r="CK13" s="17"/>
      <c r="CL13" s="17">
        <v>5.0598285456976602E-2</v>
      </c>
      <c r="CM13" s="17">
        <v>6.4909031673607107E-2</v>
      </c>
      <c r="CN13" s="17"/>
      <c r="CO13" s="17">
        <v>5.1296740741596403E-2</v>
      </c>
      <c r="CP13" s="17">
        <v>2.72550966444087E-2</v>
      </c>
      <c r="CQ13" s="17">
        <v>4.0809489355233403E-2</v>
      </c>
      <c r="CR13" s="17">
        <v>0.13746988322227399</v>
      </c>
    </row>
    <row r="14" spans="2:96" x14ac:dyDescent="0.25">
      <c r="B14" s="18" t="s">
        <v>175</v>
      </c>
      <c r="C14" s="17">
        <v>3.7726938933191602E-2</v>
      </c>
      <c r="D14" s="17">
        <v>2.7068413148890798E-2</v>
      </c>
      <c r="E14" s="17">
        <v>5.0266993190428502E-2</v>
      </c>
      <c r="F14" s="17"/>
      <c r="G14" s="17">
        <v>2.5366830224848601E-2</v>
      </c>
      <c r="H14" s="17">
        <v>1.5267759706949499E-2</v>
      </c>
      <c r="I14" s="17">
        <v>6.7376661335801197E-2</v>
      </c>
      <c r="J14" s="17">
        <v>5.3387122944544202E-2</v>
      </c>
      <c r="K14" s="17">
        <v>0</v>
      </c>
      <c r="L14" s="17">
        <v>4.9382375645485199E-2</v>
      </c>
      <c r="M14" s="17"/>
      <c r="N14" s="17">
        <v>2.63100611893844E-2</v>
      </c>
      <c r="O14" s="17">
        <v>3.6354502487335301E-2</v>
      </c>
      <c r="P14" s="17">
        <v>2.3576681650277001E-2</v>
      </c>
      <c r="Q14" s="17">
        <v>6.2053455248674103E-2</v>
      </c>
      <c r="R14" s="17"/>
      <c r="S14" s="17">
        <v>2.9488434340545301E-2</v>
      </c>
      <c r="T14" s="17">
        <v>4.0163757347997202E-2</v>
      </c>
      <c r="U14" s="17">
        <v>4.8278809371348597E-2</v>
      </c>
      <c r="V14" s="17">
        <v>2.1264326063241301E-2</v>
      </c>
      <c r="W14" s="17">
        <v>5.07451363845852E-2</v>
      </c>
      <c r="X14" s="17">
        <v>5.5060547640492397E-2</v>
      </c>
      <c r="Y14" s="17">
        <v>8.7511349188481594E-2</v>
      </c>
      <c r="Z14" s="17">
        <v>0</v>
      </c>
      <c r="AA14" s="17">
        <v>0</v>
      </c>
      <c r="AB14" s="17">
        <v>5.5160976976889098E-2</v>
      </c>
      <c r="AC14" s="17">
        <v>9.2717992497753393E-2</v>
      </c>
      <c r="AD14" s="17">
        <v>0</v>
      </c>
      <c r="AE14" s="17"/>
      <c r="AF14" s="17">
        <v>2.7374113228683699E-2</v>
      </c>
      <c r="AG14" s="17">
        <v>2.8690543923951099E-2</v>
      </c>
      <c r="AH14" s="17">
        <v>5.8563858273033301E-2</v>
      </c>
      <c r="AI14" s="17">
        <v>0</v>
      </c>
      <c r="AJ14" s="17">
        <v>2.7823556341746099E-2</v>
      </c>
      <c r="AK14" s="17"/>
      <c r="AL14" s="17">
        <v>3.3224710383555102E-2</v>
      </c>
      <c r="AM14" s="17">
        <v>6.9903875449634804E-3</v>
      </c>
      <c r="AN14" s="17">
        <v>0</v>
      </c>
      <c r="AO14" s="17"/>
      <c r="AP14" s="17">
        <v>3.2971447121073999E-2</v>
      </c>
      <c r="AQ14" s="17">
        <v>6.0111052622539199E-2</v>
      </c>
      <c r="AR14" s="17">
        <v>3.2362136305007901E-2</v>
      </c>
      <c r="AS14" s="17">
        <v>1.5758922942092499E-2</v>
      </c>
      <c r="AT14" s="17">
        <v>0</v>
      </c>
      <c r="AU14" s="17"/>
      <c r="AV14" s="17">
        <v>0</v>
      </c>
      <c r="AW14" s="17">
        <v>0.116827543610655</v>
      </c>
      <c r="AX14" s="17">
        <v>2.6802967814212701E-2</v>
      </c>
      <c r="AY14" s="17">
        <v>2.6161550585508501E-2</v>
      </c>
      <c r="AZ14" s="17">
        <v>2.61098327441967E-2</v>
      </c>
      <c r="BA14" s="17">
        <v>3.7319249961057399E-2</v>
      </c>
      <c r="BB14" s="17">
        <v>3.1589292807488498E-2</v>
      </c>
      <c r="BC14" s="17">
        <v>5.8031079005121403E-2</v>
      </c>
      <c r="BD14" s="17">
        <v>3.3069795873208498E-2</v>
      </c>
      <c r="BE14" s="17">
        <v>0</v>
      </c>
      <c r="BF14" s="17">
        <v>5.3107438703997902E-2</v>
      </c>
      <c r="BG14" s="17">
        <v>0</v>
      </c>
      <c r="BH14" s="17">
        <v>0</v>
      </c>
      <c r="BI14" s="17">
        <v>0</v>
      </c>
      <c r="BJ14" s="17">
        <v>7.6855326784679504E-2</v>
      </c>
      <c r="BK14" s="17">
        <v>0</v>
      </c>
      <c r="BL14" s="17"/>
      <c r="BM14" s="17">
        <v>1.90839206391978E-2</v>
      </c>
      <c r="BN14" s="17">
        <v>4.1250489557545102E-2</v>
      </c>
      <c r="BO14" s="17">
        <v>5.1924260372700301E-2</v>
      </c>
      <c r="BP14" s="17">
        <v>6.4510516410923202E-2</v>
      </c>
      <c r="BQ14" s="17">
        <v>6.6244516397833894E-2</v>
      </c>
      <c r="BR14" s="17">
        <v>0</v>
      </c>
      <c r="BS14" s="17"/>
      <c r="BT14" s="17">
        <v>3.3440310429533597E-2</v>
      </c>
      <c r="BU14" s="17">
        <v>4.3444882797315003E-2</v>
      </c>
      <c r="BV14" s="17"/>
      <c r="BW14" s="17">
        <v>5.60030829878152E-2</v>
      </c>
      <c r="BX14" s="17">
        <v>2.9212962368367599E-2</v>
      </c>
      <c r="BY14" s="17"/>
      <c r="BZ14" s="17">
        <v>3.74543173822873E-2</v>
      </c>
      <c r="CA14" s="17">
        <v>3.7851236098130701E-2</v>
      </c>
      <c r="CB14" s="17" t="s">
        <v>131</v>
      </c>
      <c r="CC14" s="17"/>
      <c r="CD14" s="17">
        <v>4.8139349839529402E-2</v>
      </c>
      <c r="CE14" s="17">
        <v>0</v>
      </c>
      <c r="CF14" s="17">
        <v>5.4768192137072097E-2</v>
      </c>
      <c r="CG14" s="17"/>
      <c r="CH14" s="17">
        <v>2.88868047390516E-2</v>
      </c>
      <c r="CI14" s="17">
        <v>6.0678975324865297E-2</v>
      </c>
      <c r="CJ14" s="17">
        <v>4.9267727481357299E-2</v>
      </c>
      <c r="CK14" s="17"/>
      <c r="CL14" s="17">
        <v>3.1175635279598501E-2</v>
      </c>
      <c r="CM14" s="17">
        <v>4.6339899424463198E-2</v>
      </c>
      <c r="CN14" s="17"/>
      <c r="CO14" s="17">
        <v>5.5704107150447303E-2</v>
      </c>
      <c r="CP14" s="17">
        <v>2.27342944927665E-2</v>
      </c>
      <c r="CQ14" s="17">
        <v>3.1405042102332401E-2</v>
      </c>
      <c r="CR14" s="17">
        <v>6.4245680396396498E-2</v>
      </c>
    </row>
    <row r="15" spans="2:96" x14ac:dyDescent="0.25">
      <c r="B15" s="18" t="s">
        <v>381</v>
      </c>
      <c r="C15" s="20">
        <v>0.60341914537419095</v>
      </c>
      <c r="D15" s="20">
        <v>0.618484016082122</v>
      </c>
      <c r="E15" s="20">
        <v>0.59129481913845305</v>
      </c>
      <c r="F15" s="20"/>
      <c r="G15" s="20">
        <v>0.64055767783430495</v>
      </c>
      <c r="H15" s="20">
        <v>0.73842857015080199</v>
      </c>
      <c r="I15" s="20">
        <v>0.59108973341845095</v>
      </c>
      <c r="J15" s="20">
        <v>0.54389111435591997</v>
      </c>
      <c r="K15" s="20">
        <v>0.556026990296554</v>
      </c>
      <c r="L15" s="20">
        <v>0.54814529636942999</v>
      </c>
      <c r="M15" s="20"/>
      <c r="N15" s="20">
        <v>0.67308627150283795</v>
      </c>
      <c r="O15" s="20">
        <v>0.53770095129770201</v>
      </c>
      <c r="P15" s="20">
        <v>0.664501572121864</v>
      </c>
      <c r="Q15" s="20">
        <v>0.554369050626216</v>
      </c>
      <c r="R15" s="20"/>
      <c r="S15" s="20">
        <v>0.60211200245339802</v>
      </c>
      <c r="T15" s="20">
        <v>0.53411847668502599</v>
      </c>
      <c r="U15" s="20">
        <v>0.58233022300527504</v>
      </c>
      <c r="V15" s="20">
        <v>0.579864962588586</v>
      </c>
      <c r="W15" s="20">
        <v>0.64062840924918096</v>
      </c>
      <c r="X15" s="20">
        <v>0.76123325619942706</v>
      </c>
      <c r="Y15" s="20">
        <v>0.459348776326376</v>
      </c>
      <c r="Z15" s="20">
        <v>0.58231522616634102</v>
      </c>
      <c r="AA15" s="20">
        <v>0.66345071749759799</v>
      </c>
      <c r="AB15" s="20">
        <v>0.559076823451371</v>
      </c>
      <c r="AC15" s="20">
        <v>0.606486127698733</v>
      </c>
      <c r="AD15" s="20">
        <v>0.69192017824237095</v>
      </c>
      <c r="AE15" s="20"/>
      <c r="AF15" s="20">
        <v>0.65535102264837597</v>
      </c>
      <c r="AG15" s="20">
        <v>0.59108793755378497</v>
      </c>
      <c r="AH15" s="20">
        <v>0.651825389457661</v>
      </c>
      <c r="AI15" s="20">
        <v>0.35808716242044503</v>
      </c>
      <c r="AJ15" s="20">
        <v>0.51370503750532903</v>
      </c>
      <c r="AK15" s="20"/>
      <c r="AL15" s="20">
        <v>0.67809330362396103</v>
      </c>
      <c r="AM15" s="20">
        <v>0.64816055288432395</v>
      </c>
      <c r="AN15" s="20">
        <v>0.66402317402843103</v>
      </c>
      <c r="AO15" s="20"/>
      <c r="AP15" s="20">
        <v>0.623387838360284</v>
      </c>
      <c r="AQ15" s="20">
        <v>0.58448522821068405</v>
      </c>
      <c r="AR15" s="20">
        <v>0.61334186879960195</v>
      </c>
      <c r="AS15" s="20">
        <v>0.67888164600134704</v>
      </c>
      <c r="AT15" s="20">
        <v>0.55389260822711595</v>
      </c>
      <c r="AU15" s="20"/>
      <c r="AV15" s="20">
        <v>0</v>
      </c>
      <c r="AW15" s="20">
        <v>0.49241410713018902</v>
      </c>
      <c r="AX15" s="20">
        <v>0.64177984010389799</v>
      </c>
      <c r="AY15" s="20">
        <v>0.48960930609988601</v>
      </c>
      <c r="AZ15" s="20">
        <v>0.59939512856352595</v>
      </c>
      <c r="BA15" s="20">
        <v>0.57619671732076205</v>
      </c>
      <c r="BB15" s="20">
        <v>0.64196817727573896</v>
      </c>
      <c r="BC15" s="20">
        <v>0.63299808270803104</v>
      </c>
      <c r="BD15" s="20">
        <v>0.67436521798096705</v>
      </c>
      <c r="BE15" s="20">
        <v>0.65395707609643705</v>
      </c>
      <c r="BF15" s="20">
        <v>0.45114652764746299</v>
      </c>
      <c r="BG15" s="20">
        <v>0.81137371918330403</v>
      </c>
      <c r="BH15" s="20">
        <v>0.77503717955562701</v>
      </c>
      <c r="BI15" s="20">
        <v>0.61981959759968097</v>
      </c>
      <c r="BJ15" s="20">
        <v>0.75680786583108695</v>
      </c>
      <c r="BK15" s="20">
        <v>0.60219526062880102</v>
      </c>
      <c r="BL15" s="20"/>
      <c r="BM15" s="20">
        <v>0.61304515071409305</v>
      </c>
      <c r="BN15" s="20">
        <v>0.60840279221620597</v>
      </c>
      <c r="BO15" s="20">
        <v>0.68772947096357295</v>
      </c>
      <c r="BP15" s="20">
        <v>0.56064237276860895</v>
      </c>
      <c r="BQ15" s="20">
        <v>0.63142794024878901</v>
      </c>
      <c r="BR15" s="20">
        <v>0.52057547661243997</v>
      </c>
      <c r="BS15" s="20"/>
      <c r="BT15" s="20">
        <v>0.62450004653660895</v>
      </c>
      <c r="BU15" s="20">
        <v>0.58603740932048898</v>
      </c>
      <c r="BV15" s="20"/>
      <c r="BW15" s="20">
        <v>0.66481995129875204</v>
      </c>
      <c r="BX15" s="20">
        <v>0.55083543780932798</v>
      </c>
      <c r="BY15" s="20"/>
      <c r="BZ15" s="20">
        <v>0.57755302731788605</v>
      </c>
      <c r="CA15" s="20">
        <v>0.61521236249776701</v>
      </c>
      <c r="CB15" s="20" t="s">
        <v>131</v>
      </c>
      <c r="CC15" s="20"/>
      <c r="CD15" s="20">
        <v>0.61183487548594495</v>
      </c>
      <c r="CE15" s="20">
        <v>0.48612627968313998</v>
      </c>
      <c r="CF15" s="20">
        <v>0.49754124908901298</v>
      </c>
      <c r="CG15" s="20"/>
      <c r="CH15" s="20">
        <v>0.62141492292654099</v>
      </c>
      <c r="CI15" s="20">
        <v>0.626571108646509</v>
      </c>
      <c r="CJ15" s="20">
        <v>0.47473314438263298</v>
      </c>
      <c r="CK15" s="20"/>
      <c r="CL15" s="20">
        <v>0.595061238199039</v>
      </c>
      <c r="CM15" s="20">
        <v>0.61590861862259605</v>
      </c>
      <c r="CN15" s="20"/>
      <c r="CO15" s="20">
        <v>0.53599913497083596</v>
      </c>
      <c r="CP15" s="20">
        <v>0.73647644378460198</v>
      </c>
      <c r="CQ15" s="20">
        <v>0.61739278278107101</v>
      </c>
      <c r="CR15" s="20">
        <v>0.40557204486889298</v>
      </c>
    </row>
    <row r="16" spans="2:96" x14ac:dyDescent="0.25">
      <c r="B16" s="18" t="s">
        <v>382</v>
      </c>
      <c r="C16" s="20">
        <v>0.105683118527801</v>
      </c>
      <c r="D16" s="20">
        <v>0.102199777115978</v>
      </c>
      <c r="E16" s="20">
        <v>0.105883744722663</v>
      </c>
      <c r="F16" s="20"/>
      <c r="G16" s="20">
        <v>7.9579317485374307E-2</v>
      </c>
      <c r="H16" s="20">
        <v>5.3645587383506797E-2</v>
      </c>
      <c r="I16" s="20">
        <v>7.6618396974269407E-2</v>
      </c>
      <c r="J16" s="20">
        <v>0.10146224797543101</v>
      </c>
      <c r="K16" s="20">
        <v>0.15627588733911801</v>
      </c>
      <c r="L16" s="20">
        <v>0.171548969319159</v>
      </c>
      <c r="M16" s="20"/>
      <c r="N16" s="20">
        <v>9.0161158817713999E-2</v>
      </c>
      <c r="O16" s="20">
        <v>0.168744401375094</v>
      </c>
      <c r="P16" s="20">
        <v>5.7419136400977101E-2</v>
      </c>
      <c r="Q16" s="20">
        <v>9.9775880425508001E-2</v>
      </c>
      <c r="R16" s="20"/>
      <c r="S16" s="20">
        <v>0.110233152278468</v>
      </c>
      <c r="T16" s="20">
        <v>5.49855288839722E-2</v>
      </c>
      <c r="U16" s="20">
        <v>0.13750044490350299</v>
      </c>
      <c r="V16" s="20">
        <v>0.145613721607084</v>
      </c>
      <c r="W16" s="20">
        <v>6.6171805666729699E-2</v>
      </c>
      <c r="X16" s="20">
        <v>3.1177798636536001E-2</v>
      </c>
      <c r="Y16" s="20">
        <v>0.134614121538288</v>
      </c>
      <c r="Z16" s="20">
        <v>0.131125239853777</v>
      </c>
      <c r="AA16" s="20">
        <v>0.155569509403266</v>
      </c>
      <c r="AB16" s="20">
        <v>0.22716891722506799</v>
      </c>
      <c r="AC16" s="20">
        <v>9.0884780804708895E-2</v>
      </c>
      <c r="AD16" s="20">
        <v>2.2480342109196801E-2</v>
      </c>
      <c r="AE16" s="20"/>
      <c r="AF16" s="20">
        <v>9.5761695944452593E-2</v>
      </c>
      <c r="AG16" s="20">
        <v>0.12282252185335001</v>
      </c>
      <c r="AH16" s="20">
        <v>0.241128580382139</v>
      </c>
      <c r="AI16" s="20">
        <v>0.151092855525152</v>
      </c>
      <c r="AJ16" s="20">
        <v>0.113208809213347</v>
      </c>
      <c r="AK16" s="20"/>
      <c r="AL16" s="20">
        <v>0.10659559747428</v>
      </c>
      <c r="AM16" s="20">
        <v>0.10590705180007801</v>
      </c>
      <c r="AN16" s="20">
        <v>0.141667183290868</v>
      </c>
      <c r="AO16" s="20"/>
      <c r="AP16" s="20">
        <v>0.110579304790794</v>
      </c>
      <c r="AQ16" s="20">
        <v>7.8088228538295501E-2</v>
      </c>
      <c r="AR16" s="20">
        <v>8.9808920378566998E-2</v>
      </c>
      <c r="AS16" s="20">
        <v>8.9281221326970597E-2</v>
      </c>
      <c r="AT16" s="20">
        <v>0.31334458092717199</v>
      </c>
      <c r="AU16" s="20"/>
      <c r="AV16" s="20">
        <v>1</v>
      </c>
      <c r="AW16" s="20">
        <v>0.24195351263985601</v>
      </c>
      <c r="AX16" s="20">
        <v>7.55858178263909E-2</v>
      </c>
      <c r="AY16" s="20">
        <v>0.161679834557309</v>
      </c>
      <c r="AZ16" s="20">
        <v>7.1747721135419801E-2</v>
      </c>
      <c r="BA16" s="20">
        <v>0.12150960474257901</v>
      </c>
      <c r="BB16" s="20">
        <v>8.1419495707948097E-2</v>
      </c>
      <c r="BC16" s="20">
        <v>0.11674928893851599</v>
      </c>
      <c r="BD16" s="20">
        <v>2.79777961872574E-2</v>
      </c>
      <c r="BE16" s="20">
        <v>5.20642801416525E-2</v>
      </c>
      <c r="BF16" s="20">
        <v>0.19478617982446</v>
      </c>
      <c r="BG16" s="20">
        <v>0</v>
      </c>
      <c r="BH16" s="20">
        <v>0</v>
      </c>
      <c r="BI16" s="20">
        <v>0.132547270219601</v>
      </c>
      <c r="BJ16" s="20">
        <v>0</v>
      </c>
      <c r="BK16" s="20">
        <v>6.8353284592141197E-2</v>
      </c>
      <c r="BL16" s="20"/>
      <c r="BM16" s="20">
        <v>0.124058355549582</v>
      </c>
      <c r="BN16" s="20">
        <v>9.7686979865247603E-2</v>
      </c>
      <c r="BO16" s="20">
        <v>0.11493524469574801</v>
      </c>
      <c r="BP16" s="20">
        <v>9.6781175674413703E-2</v>
      </c>
      <c r="BQ16" s="20">
        <v>4.1424913156916099E-2</v>
      </c>
      <c r="BR16" s="20">
        <v>0.140324977594775</v>
      </c>
      <c r="BS16" s="20"/>
      <c r="BT16" s="20">
        <v>7.3283758406611901E-2</v>
      </c>
      <c r="BU16" s="20">
        <v>0.133675912692619</v>
      </c>
      <c r="BV16" s="20"/>
      <c r="BW16" s="20">
        <v>6.8322153736062902E-2</v>
      </c>
      <c r="BX16" s="20">
        <v>7.6454269058312097E-2</v>
      </c>
      <c r="BY16" s="20"/>
      <c r="BZ16" s="20">
        <v>8.9582757544657096E-2</v>
      </c>
      <c r="CA16" s="20">
        <v>0.113023804610994</v>
      </c>
      <c r="CB16" s="20" t="s">
        <v>131</v>
      </c>
      <c r="CC16" s="20"/>
      <c r="CD16" s="20">
        <v>9.1506175444182894E-2</v>
      </c>
      <c r="CE16" s="20">
        <v>0</v>
      </c>
      <c r="CF16" s="20">
        <v>0.25126294457664</v>
      </c>
      <c r="CG16" s="20"/>
      <c r="CH16" s="20">
        <v>9.41142775642521E-2</v>
      </c>
      <c r="CI16" s="20">
        <v>7.8007529703847903E-2</v>
      </c>
      <c r="CJ16" s="20">
        <v>0.19967566654810801</v>
      </c>
      <c r="CK16" s="20"/>
      <c r="CL16" s="20">
        <v>0.102748715431577</v>
      </c>
      <c r="CM16" s="20">
        <v>0.107068655242491</v>
      </c>
      <c r="CN16" s="20"/>
      <c r="CO16" s="20">
        <v>8.5583980687144207E-2</v>
      </c>
      <c r="CP16" s="20">
        <v>4.08673928460139E-2</v>
      </c>
      <c r="CQ16" s="20">
        <v>0.11628154043837</v>
      </c>
      <c r="CR16" s="20">
        <v>0.192338729001687</v>
      </c>
    </row>
    <row r="17" spans="2:96" x14ac:dyDescent="0.25">
      <c r="B17" s="18" t="s">
        <v>275</v>
      </c>
      <c r="C17" s="21">
        <v>0.49773602684639001</v>
      </c>
      <c r="D17" s="21">
        <v>0.51628423896614395</v>
      </c>
      <c r="E17" s="21">
        <v>0.48541107441579001</v>
      </c>
      <c r="F17" s="21"/>
      <c r="G17" s="21">
        <v>0.560978360348931</v>
      </c>
      <c r="H17" s="21">
        <v>0.68478298276729499</v>
      </c>
      <c r="I17" s="21">
        <v>0.51447133644418197</v>
      </c>
      <c r="J17" s="21">
        <v>0.44242886638049</v>
      </c>
      <c r="K17" s="21">
        <v>0.39975110295743599</v>
      </c>
      <c r="L17" s="21">
        <v>0.37659632705027102</v>
      </c>
      <c r="M17" s="21"/>
      <c r="N17" s="21">
        <v>0.58292511268512404</v>
      </c>
      <c r="O17" s="21">
        <v>0.36895654992260801</v>
      </c>
      <c r="P17" s="21">
        <v>0.60708243572088605</v>
      </c>
      <c r="Q17" s="21">
        <v>0.454593170200708</v>
      </c>
      <c r="R17" s="21"/>
      <c r="S17" s="21">
        <v>0.49187885017492999</v>
      </c>
      <c r="T17" s="21">
        <v>0.47913294780105298</v>
      </c>
      <c r="U17" s="21">
        <v>0.44482977810177199</v>
      </c>
      <c r="V17" s="21">
        <v>0.43425124098150197</v>
      </c>
      <c r="W17" s="21">
        <v>0.57445660358245099</v>
      </c>
      <c r="X17" s="21">
        <v>0.73005545756289103</v>
      </c>
      <c r="Y17" s="21">
        <v>0.324734654788088</v>
      </c>
      <c r="Z17" s="21">
        <v>0.45118998631256402</v>
      </c>
      <c r="AA17" s="21">
        <v>0.50788120809433202</v>
      </c>
      <c r="AB17" s="21">
        <v>0.33190790622630301</v>
      </c>
      <c r="AC17" s="21">
        <v>0.51560134689402404</v>
      </c>
      <c r="AD17" s="21">
        <v>0.66943983613317404</v>
      </c>
      <c r="AE17" s="21"/>
      <c r="AF17" s="21">
        <v>0.55958932670392303</v>
      </c>
      <c r="AG17" s="21">
        <v>0.46826541570043501</v>
      </c>
      <c r="AH17" s="21">
        <v>0.41069680907552197</v>
      </c>
      <c r="AI17" s="21">
        <v>0.206994306895293</v>
      </c>
      <c r="AJ17" s="21">
        <v>0.400496228291982</v>
      </c>
      <c r="AK17" s="21"/>
      <c r="AL17" s="21">
        <v>0.57149770614968098</v>
      </c>
      <c r="AM17" s="21">
        <v>0.54225350108424497</v>
      </c>
      <c r="AN17" s="21">
        <v>0.522355990737562</v>
      </c>
      <c r="AO17" s="21"/>
      <c r="AP17" s="21">
        <v>0.51280853356948997</v>
      </c>
      <c r="AQ17" s="21">
        <v>0.50639699967238805</v>
      </c>
      <c r="AR17" s="21">
        <v>0.52353294842103504</v>
      </c>
      <c r="AS17" s="21">
        <v>0.58960042467437701</v>
      </c>
      <c r="AT17" s="21">
        <v>0.24054802729994401</v>
      </c>
      <c r="AU17" s="21"/>
      <c r="AV17" s="21">
        <v>-1</v>
      </c>
      <c r="AW17" s="21">
        <v>0.25046059449033298</v>
      </c>
      <c r="AX17" s="21">
        <v>0.56619402227750704</v>
      </c>
      <c r="AY17" s="21">
        <v>0.32792947154257701</v>
      </c>
      <c r="AZ17" s="21">
        <v>0.52764740742810601</v>
      </c>
      <c r="BA17" s="21">
        <v>0.45468711257818201</v>
      </c>
      <c r="BB17" s="21">
        <v>0.56054868156779103</v>
      </c>
      <c r="BC17" s="21">
        <v>0.51624879376951505</v>
      </c>
      <c r="BD17" s="21">
        <v>0.646387421793709</v>
      </c>
      <c r="BE17" s="21">
        <v>0.60189279595478395</v>
      </c>
      <c r="BF17" s="21">
        <v>0.25636034782300299</v>
      </c>
      <c r="BG17" s="21">
        <v>0.81137371918330403</v>
      </c>
      <c r="BH17" s="21">
        <v>0.77503717955562701</v>
      </c>
      <c r="BI17" s="21">
        <v>0.48727232738007997</v>
      </c>
      <c r="BJ17" s="21">
        <v>0.75680786583108695</v>
      </c>
      <c r="BK17" s="21">
        <v>0.53384197603665995</v>
      </c>
      <c r="BL17" s="21"/>
      <c r="BM17" s="21">
        <v>0.48898679516451099</v>
      </c>
      <c r="BN17" s="21">
        <v>0.51071581235095898</v>
      </c>
      <c r="BO17" s="21">
        <v>0.57279422626782495</v>
      </c>
      <c r="BP17" s="21">
        <v>0.46386119709419499</v>
      </c>
      <c r="BQ17" s="21">
        <v>0.59000302709187302</v>
      </c>
      <c r="BR17" s="21">
        <v>0.380250499017666</v>
      </c>
      <c r="BS17" s="21"/>
      <c r="BT17" s="21">
        <v>0.55121628812999701</v>
      </c>
      <c r="BU17" s="21">
        <v>0.45236149662787001</v>
      </c>
      <c r="BV17" s="21"/>
      <c r="BW17" s="21">
        <v>0.59649779756268895</v>
      </c>
      <c r="BX17" s="21">
        <v>0.47438116875101599</v>
      </c>
      <c r="BY17" s="21"/>
      <c r="BZ17" s="21">
        <v>0.48797026977322899</v>
      </c>
      <c r="CA17" s="21">
        <v>0.50218855788677197</v>
      </c>
      <c r="CB17" s="21" t="s">
        <v>131</v>
      </c>
      <c r="CC17" s="21"/>
      <c r="CD17" s="21">
        <v>0.52032870004176202</v>
      </c>
      <c r="CE17" s="21">
        <v>0.48612627968313998</v>
      </c>
      <c r="CF17" s="21">
        <v>0.24627830451237201</v>
      </c>
      <c r="CG17" s="21"/>
      <c r="CH17" s="21">
        <v>0.52730064536228904</v>
      </c>
      <c r="CI17" s="21">
        <v>0.54856357894266095</v>
      </c>
      <c r="CJ17" s="21">
        <v>0.275057477834524</v>
      </c>
      <c r="CK17" s="21"/>
      <c r="CL17" s="21">
        <v>0.49231252276746201</v>
      </c>
      <c r="CM17" s="21">
        <v>0.50883996338010495</v>
      </c>
      <c r="CN17" s="21"/>
      <c r="CO17" s="21">
        <v>0.450415154283691</v>
      </c>
      <c r="CP17" s="21">
        <v>0.69560905093858805</v>
      </c>
      <c r="CQ17" s="21">
        <v>0.50111124234270099</v>
      </c>
      <c r="CR17" s="21">
        <v>0.21323331586720701</v>
      </c>
    </row>
    <row r="18" spans="2:96" x14ac:dyDescent="0.25">
      <c r="B18" s="16" t="s">
        <v>655</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CR22"/>
  <sheetViews>
    <sheetView showGridLines="0" workbookViewId="0">
      <pane xSplit="2" topLeftCell="C1" activePane="topRight" state="frozen"/>
      <selection pane="topRight" activeCell="B18" sqref="B18"/>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389</v>
      </c>
      <c r="D7" s="10">
        <v>202</v>
      </c>
      <c r="E7" s="10">
        <v>184</v>
      </c>
      <c r="F7" s="10"/>
      <c r="G7" s="10">
        <v>47</v>
      </c>
      <c r="H7" s="10">
        <v>52</v>
      </c>
      <c r="I7" s="10">
        <v>76</v>
      </c>
      <c r="J7" s="10">
        <v>72</v>
      </c>
      <c r="K7" s="10">
        <v>56</v>
      </c>
      <c r="L7" s="10">
        <v>86</v>
      </c>
      <c r="M7" s="10"/>
      <c r="N7" s="10">
        <v>110</v>
      </c>
      <c r="O7" s="10">
        <v>105</v>
      </c>
      <c r="P7" s="10">
        <v>79</v>
      </c>
      <c r="Q7" s="10">
        <v>94</v>
      </c>
      <c r="R7" s="10"/>
      <c r="S7" s="10">
        <v>65</v>
      </c>
      <c r="T7" s="10">
        <v>50</v>
      </c>
      <c r="U7" s="10">
        <v>46</v>
      </c>
      <c r="V7" s="10">
        <v>41</v>
      </c>
      <c r="W7" s="10">
        <v>17</v>
      </c>
      <c r="X7" s="10">
        <v>24</v>
      </c>
      <c r="Y7" s="10">
        <v>22</v>
      </c>
      <c r="Z7" s="10">
        <v>13</v>
      </c>
      <c r="AA7" s="10">
        <v>21</v>
      </c>
      <c r="AB7" s="10">
        <v>33</v>
      </c>
      <c r="AC7" s="10">
        <v>20</v>
      </c>
      <c r="AD7" s="10">
        <v>37</v>
      </c>
      <c r="AE7" s="10"/>
      <c r="AF7" s="10">
        <v>136</v>
      </c>
      <c r="AG7" s="10">
        <v>97</v>
      </c>
      <c r="AH7" s="10">
        <v>17</v>
      </c>
      <c r="AI7" s="10">
        <v>6</v>
      </c>
      <c r="AJ7" s="10">
        <v>68</v>
      </c>
      <c r="AK7" s="10"/>
      <c r="AL7" s="10">
        <v>87</v>
      </c>
      <c r="AM7" s="10">
        <v>119</v>
      </c>
      <c r="AN7" s="10">
        <v>27</v>
      </c>
      <c r="AO7" s="10"/>
      <c r="AP7" s="10">
        <v>76</v>
      </c>
      <c r="AQ7" s="10">
        <v>74</v>
      </c>
      <c r="AR7" s="10">
        <v>117</v>
      </c>
      <c r="AS7" s="10">
        <v>52</v>
      </c>
      <c r="AT7" s="10">
        <v>8</v>
      </c>
      <c r="AU7" s="10"/>
      <c r="AV7" s="10">
        <v>1</v>
      </c>
      <c r="AW7" s="10">
        <v>20</v>
      </c>
      <c r="AX7" s="10">
        <v>34</v>
      </c>
      <c r="AY7" s="10">
        <v>32</v>
      </c>
      <c r="AZ7" s="10">
        <v>36</v>
      </c>
      <c r="BA7" s="10">
        <v>51</v>
      </c>
      <c r="BB7" s="10">
        <v>33</v>
      </c>
      <c r="BC7" s="10">
        <v>30</v>
      </c>
      <c r="BD7" s="10">
        <v>32</v>
      </c>
      <c r="BE7" s="10">
        <v>17</v>
      </c>
      <c r="BF7" s="10">
        <v>19</v>
      </c>
      <c r="BG7" s="10">
        <v>14</v>
      </c>
      <c r="BH7" s="10">
        <v>15</v>
      </c>
      <c r="BI7" s="10">
        <v>7</v>
      </c>
      <c r="BJ7" s="10">
        <v>10</v>
      </c>
      <c r="BK7" s="10">
        <v>15</v>
      </c>
      <c r="BL7" s="10"/>
      <c r="BM7" s="10">
        <v>97</v>
      </c>
      <c r="BN7" s="10">
        <v>91</v>
      </c>
      <c r="BO7" s="10">
        <v>44</v>
      </c>
      <c r="BP7" s="10">
        <v>60</v>
      </c>
      <c r="BQ7" s="10">
        <v>47</v>
      </c>
      <c r="BR7" s="10">
        <v>50</v>
      </c>
      <c r="BS7" s="10"/>
      <c r="BT7" s="10">
        <v>194</v>
      </c>
      <c r="BU7" s="10">
        <v>190</v>
      </c>
      <c r="BV7" s="10"/>
      <c r="BW7" s="10">
        <v>51</v>
      </c>
      <c r="BX7" s="10">
        <v>58</v>
      </c>
      <c r="BY7" s="10"/>
      <c r="BZ7" s="10">
        <v>120</v>
      </c>
      <c r="CA7" s="10">
        <v>269</v>
      </c>
      <c r="CB7" s="10" t="s">
        <v>130</v>
      </c>
      <c r="CC7" s="10"/>
      <c r="CD7" s="10">
        <v>78</v>
      </c>
      <c r="CE7" s="10">
        <v>24</v>
      </c>
      <c r="CF7" s="10">
        <v>16</v>
      </c>
      <c r="CG7" s="10"/>
      <c r="CH7" s="10">
        <v>262</v>
      </c>
      <c r="CI7" s="10">
        <v>70</v>
      </c>
      <c r="CJ7" s="10">
        <v>55</v>
      </c>
      <c r="CK7" s="10"/>
      <c r="CL7" s="10">
        <v>182</v>
      </c>
      <c r="CM7" s="10">
        <v>193</v>
      </c>
      <c r="CN7" s="10"/>
      <c r="CO7" s="10">
        <v>31</v>
      </c>
      <c r="CP7" s="10">
        <v>128</v>
      </c>
      <c r="CQ7" s="10">
        <v>147</v>
      </c>
      <c r="CR7" s="10">
        <v>83</v>
      </c>
    </row>
    <row r="8" spans="2:96" ht="30" customHeight="1" x14ac:dyDescent="0.25">
      <c r="B8" s="11" t="s">
        <v>20</v>
      </c>
      <c r="C8" s="11">
        <v>395</v>
      </c>
      <c r="D8" s="11">
        <v>207</v>
      </c>
      <c r="E8" s="11">
        <v>185</v>
      </c>
      <c r="F8" s="11"/>
      <c r="G8" s="11">
        <v>58</v>
      </c>
      <c r="H8" s="11">
        <v>69</v>
      </c>
      <c r="I8" s="11">
        <v>74</v>
      </c>
      <c r="J8" s="11">
        <v>67</v>
      </c>
      <c r="K8" s="11">
        <v>50</v>
      </c>
      <c r="L8" s="11">
        <v>77</v>
      </c>
      <c r="M8" s="11"/>
      <c r="N8" s="11">
        <v>105</v>
      </c>
      <c r="O8" s="11">
        <v>101</v>
      </c>
      <c r="P8" s="11">
        <v>83</v>
      </c>
      <c r="Q8" s="11">
        <v>105</v>
      </c>
      <c r="R8" s="11"/>
      <c r="S8" s="11">
        <v>68</v>
      </c>
      <c r="T8" s="11">
        <v>49</v>
      </c>
      <c r="U8" s="11">
        <v>43</v>
      </c>
      <c r="V8" s="11">
        <v>40</v>
      </c>
      <c r="W8" s="11">
        <v>18</v>
      </c>
      <c r="X8" s="11">
        <v>27</v>
      </c>
      <c r="Y8" s="11">
        <v>20</v>
      </c>
      <c r="Z8" s="11">
        <v>13</v>
      </c>
      <c r="AA8" s="11">
        <v>20</v>
      </c>
      <c r="AB8" s="11">
        <v>32</v>
      </c>
      <c r="AC8" s="11">
        <v>22</v>
      </c>
      <c r="AD8" s="11">
        <v>43</v>
      </c>
      <c r="AE8" s="11"/>
      <c r="AF8" s="11">
        <v>131</v>
      </c>
      <c r="AG8" s="11">
        <v>98</v>
      </c>
      <c r="AH8" s="11">
        <v>16</v>
      </c>
      <c r="AI8" s="11">
        <v>6</v>
      </c>
      <c r="AJ8" s="11">
        <v>73</v>
      </c>
      <c r="AK8" s="11"/>
      <c r="AL8" s="11">
        <v>85</v>
      </c>
      <c r="AM8" s="11">
        <v>121</v>
      </c>
      <c r="AN8" s="11">
        <v>28</v>
      </c>
      <c r="AO8" s="11"/>
      <c r="AP8" s="11">
        <v>77</v>
      </c>
      <c r="AQ8" s="11">
        <v>76</v>
      </c>
      <c r="AR8" s="11">
        <v>121</v>
      </c>
      <c r="AS8" s="11">
        <v>53</v>
      </c>
      <c r="AT8" s="11">
        <v>8</v>
      </c>
      <c r="AU8" s="11"/>
      <c r="AV8" s="11">
        <v>1</v>
      </c>
      <c r="AW8" s="11">
        <v>21</v>
      </c>
      <c r="AX8" s="11">
        <v>35</v>
      </c>
      <c r="AY8" s="11">
        <v>32</v>
      </c>
      <c r="AZ8" s="11">
        <v>40</v>
      </c>
      <c r="BA8" s="11">
        <v>50</v>
      </c>
      <c r="BB8" s="11">
        <v>33</v>
      </c>
      <c r="BC8" s="11">
        <v>31</v>
      </c>
      <c r="BD8" s="11">
        <v>32</v>
      </c>
      <c r="BE8" s="11">
        <v>16</v>
      </c>
      <c r="BF8" s="11">
        <v>19</v>
      </c>
      <c r="BG8" s="11">
        <v>14</v>
      </c>
      <c r="BH8" s="11">
        <v>16</v>
      </c>
      <c r="BI8" s="11">
        <v>7</v>
      </c>
      <c r="BJ8" s="11">
        <v>11</v>
      </c>
      <c r="BK8" s="11">
        <v>15</v>
      </c>
      <c r="BL8" s="11"/>
      <c r="BM8" s="11">
        <v>104</v>
      </c>
      <c r="BN8" s="11">
        <v>92</v>
      </c>
      <c r="BO8" s="11">
        <v>47</v>
      </c>
      <c r="BP8" s="11">
        <v>59</v>
      </c>
      <c r="BQ8" s="11">
        <v>44</v>
      </c>
      <c r="BR8" s="11">
        <v>50</v>
      </c>
      <c r="BS8" s="11"/>
      <c r="BT8" s="11">
        <v>196</v>
      </c>
      <c r="BU8" s="11">
        <v>192</v>
      </c>
      <c r="BV8" s="11"/>
      <c r="BW8" s="11">
        <v>53</v>
      </c>
      <c r="BX8" s="11">
        <v>58</v>
      </c>
      <c r="BY8" s="11"/>
      <c r="BZ8" s="11">
        <v>124</v>
      </c>
      <c r="CA8" s="11">
        <v>271</v>
      </c>
      <c r="CB8" s="11" t="s">
        <v>130</v>
      </c>
      <c r="CC8" s="11"/>
      <c r="CD8" s="11">
        <v>79</v>
      </c>
      <c r="CE8" s="11">
        <v>27</v>
      </c>
      <c r="CF8" s="11">
        <v>15</v>
      </c>
      <c r="CG8" s="11"/>
      <c r="CH8" s="11">
        <v>260</v>
      </c>
      <c r="CI8" s="11">
        <v>75</v>
      </c>
      <c r="CJ8" s="11">
        <v>57</v>
      </c>
      <c r="CK8" s="11"/>
      <c r="CL8" s="11">
        <v>182</v>
      </c>
      <c r="CM8" s="11">
        <v>199</v>
      </c>
      <c r="CN8" s="11"/>
      <c r="CO8" s="11">
        <v>33</v>
      </c>
      <c r="CP8" s="11">
        <v>128</v>
      </c>
      <c r="CQ8" s="11">
        <v>148</v>
      </c>
      <c r="CR8" s="11">
        <v>85</v>
      </c>
    </row>
    <row r="9" spans="2:96" x14ac:dyDescent="0.25">
      <c r="B9" s="18" t="s">
        <v>376</v>
      </c>
      <c r="C9" s="17">
        <v>0.38046207309323798</v>
      </c>
      <c r="D9" s="17">
        <v>0.40121379904268101</v>
      </c>
      <c r="E9" s="17">
        <v>0.35248952940239398</v>
      </c>
      <c r="F9" s="17"/>
      <c r="G9" s="17">
        <v>0.32249581431531898</v>
      </c>
      <c r="H9" s="17">
        <v>0.343883178405544</v>
      </c>
      <c r="I9" s="17">
        <v>0.32003786503758702</v>
      </c>
      <c r="J9" s="17">
        <v>0.389161711114623</v>
      </c>
      <c r="K9" s="17">
        <v>0.46450763254442701</v>
      </c>
      <c r="L9" s="17">
        <v>0.454118609775018</v>
      </c>
      <c r="M9" s="17"/>
      <c r="N9" s="17">
        <v>0.39282111240237599</v>
      </c>
      <c r="O9" s="17">
        <v>0.41924158068607398</v>
      </c>
      <c r="P9" s="17">
        <v>0.36513186033060602</v>
      </c>
      <c r="Q9" s="17">
        <v>0.33697981499588697</v>
      </c>
      <c r="R9" s="17"/>
      <c r="S9" s="17">
        <v>0.30980494942175002</v>
      </c>
      <c r="T9" s="17">
        <v>0.28517756133119798</v>
      </c>
      <c r="U9" s="17">
        <v>0.48334042896810903</v>
      </c>
      <c r="V9" s="17">
        <v>0.36369149837298598</v>
      </c>
      <c r="W9" s="17">
        <v>0.21997613079509201</v>
      </c>
      <c r="X9" s="17">
        <v>0.37886493860199599</v>
      </c>
      <c r="Y9" s="17">
        <v>0.46497527485516599</v>
      </c>
      <c r="Z9" s="17">
        <v>0.301308157854696</v>
      </c>
      <c r="AA9" s="17">
        <v>0.56977553106941603</v>
      </c>
      <c r="AB9" s="17">
        <v>0.33108416232180099</v>
      </c>
      <c r="AC9" s="17">
        <v>0.46190727674618298</v>
      </c>
      <c r="AD9" s="17">
        <v>0.473425742335361</v>
      </c>
      <c r="AE9" s="17"/>
      <c r="AF9" s="17">
        <v>0.489034304312982</v>
      </c>
      <c r="AG9" s="17">
        <v>0.33294692612697302</v>
      </c>
      <c r="AH9" s="17">
        <v>0.59369323282187902</v>
      </c>
      <c r="AI9" s="17">
        <v>0.14617496081495901</v>
      </c>
      <c r="AJ9" s="17">
        <v>0.22064915069841501</v>
      </c>
      <c r="AK9" s="17"/>
      <c r="AL9" s="17">
        <v>0.47116839223639601</v>
      </c>
      <c r="AM9" s="17">
        <v>0.39293596664322</v>
      </c>
      <c r="AN9" s="17">
        <v>0.338518298999753</v>
      </c>
      <c r="AO9" s="17"/>
      <c r="AP9" s="17">
        <v>0.56912642488304999</v>
      </c>
      <c r="AQ9" s="17">
        <v>0.31365215510142203</v>
      </c>
      <c r="AR9" s="17">
        <v>0.37611324359743098</v>
      </c>
      <c r="AS9" s="17">
        <v>0.32466652593790701</v>
      </c>
      <c r="AT9" s="17">
        <v>0.31055172457800601</v>
      </c>
      <c r="AU9" s="17"/>
      <c r="AV9" s="17">
        <v>0</v>
      </c>
      <c r="AW9" s="17">
        <v>0.30922263762387497</v>
      </c>
      <c r="AX9" s="17">
        <v>0.58850344389683695</v>
      </c>
      <c r="AY9" s="17">
        <v>0.44393200483776801</v>
      </c>
      <c r="AZ9" s="17">
        <v>0.32106967644482298</v>
      </c>
      <c r="BA9" s="17">
        <v>0.42343182159091602</v>
      </c>
      <c r="BB9" s="17">
        <v>0.260883794422543</v>
      </c>
      <c r="BC9" s="17">
        <v>0.29222907582230301</v>
      </c>
      <c r="BD9" s="17">
        <v>0.44199753395562302</v>
      </c>
      <c r="BE9" s="17">
        <v>0.60435031005145001</v>
      </c>
      <c r="BF9" s="17">
        <v>0.32588264569739001</v>
      </c>
      <c r="BG9" s="17">
        <v>0.31218308334186901</v>
      </c>
      <c r="BH9" s="17">
        <v>0.33407622478256599</v>
      </c>
      <c r="BI9" s="17">
        <v>0.50364372100931698</v>
      </c>
      <c r="BJ9" s="17">
        <v>0.37609415489276299</v>
      </c>
      <c r="BK9" s="17">
        <v>0.36913438807375398</v>
      </c>
      <c r="BL9" s="17"/>
      <c r="BM9" s="17">
        <v>0.32087487144587601</v>
      </c>
      <c r="BN9" s="17">
        <v>0.38372233661660099</v>
      </c>
      <c r="BO9" s="17">
        <v>0.45871613138138101</v>
      </c>
      <c r="BP9" s="17">
        <v>0.377379828121437</v>
      </c>
      <c r="BQ9" s="17">
        <v>0.44171841191653499</v>
      </c>
      <c r="BR9" s="17">
        <v>0.37433808516452299</v>
      </c>
      <c r="BS9" s="17"/>
      <c r="BT9" s="17">
        <v>0.37450548760059799</v>
      </c>
      <c r="BU9" s="17">
        <v>0.39416489303837099</v>
      </c>
      <c r="BV9" s="17"/>
      <c r="BW9" s="17">
        <v>0.35478938449547398</v>
      </c>
      <c r="BX9" s="17">
        <v>0.33140105311985002</v>
      </c>
      <c r="BY9" s="17"/>
      <c r="BZ9" s="17">
        <v>0.33092660341647301</v>
      </c>
      <c r="CA9" s="17">
        <v>0.40304692900183298</v>
      </c>
      <c r="CB9" s="17" t="s">
        <v>131</v>
      </c>
      <c r="CC9" s="17"/>
      <c r="CD9" s="17">
        <v>0.297337382072759</v>
      </c>
      <c r="CE9" s="17">
        <v>0.332963433604964</v>
      </c>
      <c r="CF9" s="17">
        <v>0.49232251826272699</v>
      </c>
      <c r="CG9" s="17"/>
      <c r="CH9" s="17">
        <v>0.352646296228323</v>
      </c>
      <c r="CI9" s="17">
        <v>0.45142907416603001</v>
      </c>
      <c r="CJ9" s="17">
        <v>0.390046112697849</v>
      </c>
      <c r="CK9" s="17"/>
      <c r="CL9" s="17">
        <v>0.40723473861099202</v>
      </c>
      <c r="CM9" s="17">
        <v>0.38237556868086497</v>
      </c>
      <c r="CN9" s="17"/>
      <c r="CO9" s="17">
        <v>0.40476453805523299</v>
      </c>
      <c r="CP9" s="17">
        <v>0.48827188103055902</v>
      </c>
      <c r="CQ9" s="17">
        <v>0.34510186690968903</v>
      </c>
      <c r="CR9" s="17">
        <v>0.27068422074743698</v>
      </c>
    </row>
    <row r="10" spans="2:96" x14ac:dyDescent="0.25">
      <c r="B10" s="18" t="s">
        <v>377</v>
      </c>
      <c r="C10" s="17">
        <v>0.447856610145693</v>
      </c>
      <c r="D10" s="17">
        <v>0.446494158083237</v>
      </c>
      <c r="E10" s="17">
        <v>0.456755062146735</v>
      </c>
      <c r="F10" s="17"/>
      <c r="G10" s="17">
        <v>0.35223370710221202</v>
      </c>
      <c r="H10" s="17">
        <v>0.525009242405995</v>
      </c>
      <c r="I10" s="17">
        <v>0.50902977783048098</v>
      </c>
      <c r="J10" s="17">
        <v>0.469217469103484</v>
      </c>
      <c r="K10" s="17">
        <v>0.36141416512987301</v>
      </c>
      <c r="L10" s="17">
        <v>0.429284279864596</v>
      </c>
      <c r="M10" s="17"/>
      <c r="N10" s="17">
        <v>0.47855701392947902</v>
      </c>
      <c r="O10" s="17">
        <v>0.383910136791283</v>
      </c>
      <c r="P10" s="17">
        <v>0.444602390831211</v>
      </c>
      <c r="Q10" s="17">
        <v>0.48561842002043998</v>
      </c>
      <c r="R10" s="17"/>
      <c r="S10" s="17">
        <v>0.51964152655212104</v>
      </c>
      <c r="T10" s="17">
        <v>0.55984149599337996</v>
      </c>
      <c r="U10" s="17">
        <v>0.41129500061067598</v>
      </c>
      <c r="V10" s="17">
        <v>0.447684829613678</v>
      </c>
      <c r="W10" s="17">
        <v>0.43077604078403497</v>
      </c>
      <c r="X10" s="17">
        <v>0.406022190839185</v>
      </c>
      <c r="Y10" s="17">
        <v>0.42735984429725998</v>
      </c>
      <c r="Z10" s="17">
        <v>0.403057536101047</v>
      </c>
      <c r="AA10" s="17">
        <v>0.33667349723640599</v>
      </c>
      <c r="AB10" s="17">
        <v>0.48728040298064401</v>
      </c>
      <c r="AC10" s="17">
        <v>0.310123099401591</v>
      </c>
      <c r="AD10" s="17">
        <v>0.39221509524688802</v>
      </c>
      <c r="AE10" s="17"/>
      <c r="AF10" s="17">
        <v>0.40643823524528799</v>
      </c>
      <c r="AG10" s="17">
        <v>0.48416453232608297</v>
      </c>
      <c r="AH10" s="17">
        <v>0.28620785760027501</v>
      </c>
      <c r="AI10" s="17">
        <v>0.21191220160548599</v>
      </c>
      <c r="AJ10" s="17">
        <v>0.58269808064151996</v>
      </c>
      <c r="AK10" s="17"/>
      <c r="AL10" s="17">
        <v>0.44607826100707698</v>
      </c>
      <c r="AM10" s="17">
        <v>0.48422642583195502</v>
      </c>
      <c r="AN10" s="17">
        <v>0.49763500549817702</v>
      </c>
      <c r="AO10" s="17"/>
      <c r="AP10" s="17">
        <v>0.29548561702807602</v>
      </c>
      <c r="AQ10" s="17">
        <v>0.48616025470424501</v>
      </c>
      <c r="AR10" s="17">
        <v>0.497483558070967</v>
      </c>
      <c r="AS10" s="17">
        <v>0.457510199994969</v>
      </c>
      <c r="AT10" s="17">
        <v>0.449811664971556</v>
      </c>
      <c r="AU10" s="17"/>
      <c r="AV10" s="17">
        <v>0</v>
      </c>
      <c r="AW10" s="17">
        <v>0.40730442329635003</v>
      </c>
      <c r="AX10" s="17">
        <v>0.31203988727946402</v>
      </c>
      <c r="AY10" s="17">
        <v>0.315644090276054</v>
      </c>
      <c r="AZ10" s="17">
        <v>0.48112234065412202</v>
      </c>
      <c r="BA10" s="17">
        <v>0.37582515034099701</v>
      </c>
      <c r="BB10" s="17">
        <v>0.65223134565649299</v>
      </c>
      <c r="BC10" s="17">
        <v>0.61621709973563199</v>
      </c>
      <c r="BD10" s="17">
        <v>0.35706179851126302</v>
      </c>
      <c r="BE10" s="17">
        <v>0.343585409806897</v>
      </c>
      <c r="BF10" s="17">
        <v>0.42627564833276799</v>
      </c>
      <c r="BG10" s="17">
        <v>0.63105596624898797</v>
      </c>
      <c r="BH10" s="17">
        <v>0.66592377521743396</v>
      </c>
      <c r="BI10" s="17">
        <v>0.38424800406585302</v>
      </c>
      <c r="BJ10" s="17">
        <v>0.48256024759120297</v>
      </c>
      <c r="BK10" s="17">
        <v>0.48013716059441103</v>
      </c>
      <c r="BL10" s="17"/>
      <c r="BM10" s="17">
        <v>0.49354826815214597</v>
      </c>
      <c r="BN10" s="17">
        <v>0.4488759666539</v>
      </c>
      <c r="BO10" s="17">
        <v>0.34241209006811402</v>
      </c>
      <c r="BP10" s="17">
        <v>0.46670606777002999</v>
      </c>
      <c r="BQ10" s="17">
        <v>0.46275172724583202</v>
      </c>
      <c r="BR10" s="17">
        <v>0.41529088610899001</v>
      </c>
      <c r="BS10" s="17"/>
      <c r="BT10" s="17">
        <v>0.45887768124314199</v>
      </c>
      <c r="BU10" s="17">
        <v>0.432280023106765</v>
      </c>
      <c r="BV10" s="17"/>
      <c r="BW10" s="17">
        <v>0.48997466611302298</v>
      </c>
      <c r="BX10" s="17">
        <v>0.45181677075411197</v>
      </c>
      <c r="BY10" s="17"/>
      <c r="BZ10" s="17">
        <v>0.46465407245831503</v>
      </c>
      <c r="CA10" s="17">
        <v>0.44019809255342701</v>
      </c>
      <c r="CB10" s="17" t="s">
        <v>131</v>
      </c>
      <c r="CC10" s="17"/>
      <c r="CD10" s="17">
        <v>0.57558119200426205</v>
      </c>
      <c r="CE10" s="17">
        <v>0.29174570288796797</v>
      </c>
      <c r="CF10" s="17">
        <v>0.17791793953169299</v>
      </c>
      <c r="CG10" s="17"/>
      <c r="CH10" s="17">
        <v>0.491189756425716</v>
      </c>
      <c r="CI10" s="17">
        <v>0.347663785805089</v>
      </c>
      <c r="CJ10" s="17">
        <v>0.39925173235183398</v>
      </c>
      <c r="CK10" s="17"/>
      <c r="CL10" s="17">
        <v>0.42854159782808698</v>
      </c>
      <c r="CM10" s="17">
        <v>0.45051426500832498</v>
      </c>
      <c r="CN10" s="17"/>
      <c r="CO10" s="17">
        <v>0.49598644775650302</v>
      </c>
      <c r="CP10" s="17">
        <v>0.42542431057140701</v>
      </c>
      <c r="CQ10" s="17">
        <v>0.52141829196984102</v>
      </c>
      <c r="CR10" s="17">
        <v>0.33500536188137497</v>
      </c>
    </row>
    <row r="11" spans="2:96" ht="30" x14ac:dyDescent="0.25">
      <c r="B11" s="18" t="s">
        <v>378</v>
      </c>
      <c r="C11" s="17">
        <v>0.133977791833718</v>
      </c>
      <c r="D11" s="17">
        <v>0.120600113456152</v>
      </c>
      <c r="E11" s="17">
        <v>0.151143487049233</v>
      </c>
      <c r="F11" s="17"/>
      <c r="G11" s="17">
        <v>0.27968266065592301</v>
      </c>
      <c r="H11" s="17">
        <v>0.131107579188462</v>
      </c>
      <c r="I11" s="17">
        <v>0.10599600379749299</v>
      </c>
      <c r="J11" s="17">
        <v>0.110404966464746</v>
      </c>
      <c r="K11" s="17">
        <v>0.137667401038883</v>
      </c>
      <c r="L11" s="17">
        <v>7.0798285626758203E-2</v>
      </c>
      <c r="M11" s="17"/>
      <c r="N11" s="17">
        <v>0.103073553250956</v>
      </c>
      <c r="O11" s="17">
        <v>0.158380115114824</v>
      </c>
      <c r="P11" s="17">
        <v>0.1661818707039</v>
      </c>
      <c r="Q11" s="17">
        <v>0.117112836848491</v>
      </c>
      <c r="R11" s="17"/>
      <c r="S11" s="17">
        <v>0.15715284957221901</v>
      </c>
      <c r="T11" s="17">
        <v>0.137100331788617</v>
      </c>
      <c r="U11" s="17">
        <v>8.1225165735540394E-2</v>
      </c>
      <c r="V11" s="17">
        <v>7.1448507503272807E-2</v>
      </c>
      <c r="W11" s="17">
        <v>0.23233088636955801</v>
      </c>
      <c r="X11" s="17">
        <v>0.160052322918326</v>
      </c>
      <c r="Y11" s="17">
        <v>0.107664880847573</v>
      </c>
      <c r="Z11" s="17">
        <v>0.295634306044257</v>
      </c>
      <c r="AA11" s="17">
        <v>9.3550971694178101E-2</v>
      </c>
      <c r="AB11" s="17">
        <v>0.1552495890958</v>
      </c>
      <c r="AC11" s="17">
        <v>0.137084843047517</v>
      </c>
      <c r="AD11" s="17">
        <v>0.111323228417055</v>
      </c>
      <c r="AE11" s="17"/>
      <c r="AF11" s="17">
        <v>9.1065482943415002E-2</v>
      </c>
      <c r="AG11" s="17">
        <v>0.144349327635278</v>
      </c>
      <c r="AH11" s="17">
        <v>5.86227154442511E-2</v>
      </c>
      <c r="AI11" s="17">
        <v>0.35247529083082402</v>
      </c>
      <c r="AJ11" s="17">
        <v>0.18476107992619301</v>
      </c>
      <c r="AK11" s="17"/>
      <c r="AL11" s="17">
        <v>7.2825676454215699E-2</v>
      </c>
      <c r="AM11" s="17">
        <v>0.106531921720456</v>
      </c>
      <c r="AN11" s="17">
        <v>0.127581837002257</v>
      </c>
      <c r="AO11" s="17"/>
      <c r="AP11" s="17">
        <v>0.116031351916831</v>
      </c>
      <c r="AQ11" s="17">
        <v>0.17361983424572999</v>
      </c>
      <c r="AR11" s="17">
        <v>8.6645534409184002E-2</v>
      </c>
      <c r="AS11" s="17">
        <v>0.18310181142766599</v>
      </c>
      <c r="AT11" s="17">
        <v>0.23963661045043799</v>
      </c>
      <c r="AU11" s="17"/>
      <c r="AV11" s="17">
        <v>0</v>
      </c>
      <c r="AW11" s="17">
        <v>6.5271966668434697E-2</v>
      </c>
      <c r="AX11" s="17">
        <v>9.9456668823699704E-2</v>
      </c>
      <c r="AY11" s="17">
        <v>0.24042390488617699</v>
      </c>
      <c r="AZ11" s="17">
        <v>0.175472733357764</v>
      </c>
      <c r="BA11" s="17">
        <v>0.14453640160701001</v>
      </c>
      <c r="BB11" s="17">
        <v>8.6884859920963994E-2</v>
      </c>
      <c r="BC11" s="17">
        <v>5.5950861233866001E-2</v>
      </c>
      <c r="BD11" s="17">
        <v>0.20094066753311399</v>
      </c>
      <c r="BE11" s="17">
        <v>0</v>
      </c>
      <c r="BF11" s="17">
        <v>0.20141907754055499</v>
      </c>
      <c r="BG11" s="17">
        <v>5.6760950409143002E-2</v>
      </c>
      <c r="BH11" s="17">
        <v>0</v>
      </c>
      <c r="BI11" s="17">
        <v>0.112108274924829</v>
      </c>
      <c r="BJ11" s="17">
        <v>0.14134559751603401</v>
      </c>
      <c r="BK11" s="17">
        <v>0.15072845133183499</v>
      </c>
      <c r="BL11" s="17"/>
      <c r="BM11" s="17">
        <v>0.14653880355587601</v>
      </c>
      <c r="BN11" s="17">
        <v>0.137961923309771</v>
      </c>
      <c r="BO11" s="17">
        <v>0.129898775885611</v>
      </c>
      <c r="BP11" s="17">
        <v>0.104282942071108</v>
      </c>
      <c r="BQ11" s="17">
        <v>5.2992588890321303E-2</v>
      </c>
      <c r="BR11" s="17">
        <v>0.210371028726487</v>
      </c>
      <c r="BS11" s="17"/>
      <c r="BT11" s="17">
        <v>0.14146117587277501</v>
      </c>
      <c r="BU11" s="17">
        <v>0.121700739309304</v>
      </c>
      <c r="BV11" s="17"/>
      <c r="BW11" s="17">
        <v>0.134556610407632</v>
      </c>
      <c r="BX11" s="17">
        <v>0.16689242647810201</v>
      </c>
      <c r="BY11" s="17"/>
      <c r="BZ11" s="17">
        <v>0.162751680794718</v>
      </c>
      <c r="CA11" s="17">
        <v>0.12085882596230101</v>
      </c>
      <c r="CB11" s="17" t="s">
        <v>131</v>
      </c>
      <c r="CC11" s="17"/>
      <c r="CD11" s="17">
        <v>0.10197447554492001</v>
      </c>
      <c r="CE11" s="17">
        <v>0.33901642240759999</v>
      </c>
      <c r="CF11" s="17">
        <v>0.187804771998551</v>
      </c>
      <c r="CG11" s="17"/>
      <c r="CH11" s="17">
        <v>0.13113109394755201</v>
      </c>
      <c r="CI11" s="17">
        <v>0.14103782755049701</v>
      </c>
      <c r="CJ11" s="17">
        <v>0.142819919423405</v>
      </c>
      <c r="CK11" s="17"/>
      <c r="CL11" s="17">
        <v>0.14414186863089601</v>
      </c>
      <c r="CM11" s="17">
        <v>0.114918880330488</v>
      </c>
      <c r="CN11" s="17"/>
      <c r="CO11" s="17">
        <v>9.9249014188263804E-2</v>
      </c>
      <c r="CP11" s="17">
        <v>7.9697571602926801E-2</v>
      </c>
      <c r="CQ11" s="17">
        <v>0.108934242782203</v>
      </c>
      <c r="CR11" s="17">
        <v>0.27244215525471599</v>
      </c>
    </row>
    <row r="12" spans="2:96" x14ac:dyDescent="0.25">
      <c r="B12" s="18" t="s">
        <v>379</v>
      </c>
      <c r="C12" s="17">
        <v>2.0926039428548E-2</v>
      </c>
      <c r="D12" s="17">
        <v>9.5642124046720102E-3</v>
      </c>
      <c r="E12" s="17">
        <v>3.3975891791371497E-2</v>
      </c>
      <c r="F12" s="17"/>
      <c r="G12" s="17">
        <v>4.5587817926545898E-2</v>
      </c>
      <c r="H12" s="17">
        <v>0</v>
      </c>
      <c r="I12" s="17">
        <v>2.50298134309489E-2</v>
      </c>
      <c r="J12" s="17">
        <v>1.6213760223082099E-2</v>
      </c>
      <c r="K12" s="17">
        <v>1.8501071256416701E-2</v>
      </c>
      <c r="L12" s="17">
        <v>2.2687590455414301E-2</v>
      </c>
      <c r="M12" s="17"/>
      <c r="N12" s="17">
        <v>8.0808827244106193E-3</v>
      </c>
      <c r="O12" s="17">
        <v>3.0088168694114299E-2</v>
      </c>
      <c r="P12" s="17">
        <v>2.4083878134282501E-2</v>
      </c>
      <c r="Q12" s="17">
        <v>2.2641878482948598E-2</v>
      </c>
      <c r="R12" s="17"/>
      <c r="S12" s="17">
        <v>1.3400674453910799E-2</v>
      </c>
      <c r="T12" s="17">
        <v>1.7880610886805402E-2</v>
      </c>
      <c r="U12" s="17">
        <v>0</v>
      </c>
      <c r="V12" s="17">
        <v>4.3880732186542301E-2</v>
      </c>
      <c r="W12" s="17">
        <v>6.6171805666729699E-2</v>
      </c>
      <c r="X12" s="17">
        <v>5.5060547640492397E-2</v>
      </c>
      <c r="Y12" s="17">
        <v>0</v>
      </c>
      <c r="Z12" s="17">
        <v>0</v>
      </c>
      <c r="AA12" s="17">
        <v>0</v>
      </c>
      <c r="AB12" s="17">
        <v>0</v>
      </c>
      <c r="AC12" s="17">
        <v>4.9083432418478901E-2</v>
      </c>
      <c r="AD12" s="17">
        <v>2.30359340006955E-2</v>
      </c>
      <c r="AE12" s="17"/>
      <c r="AF12" s="17">
        <v>7.0010436216101403E-3</v>
      </c>
      <c r="AG12" s="17">
        <v>2.02127085270585E-2</v>
      </c>
      <c r="AH12" s="17">
        <v>0</v>
      </c>
      <c r="AI12" s="17">
        <v>0.13834469122357901</v>
      </c>
      <c r="AJ12" s="17">
        <v>1.1891688733872601E-2</v>
      </c>
      <c r="AK12" s="17"/>
      <c r="AL12" s="17">
        <v>0</v>
      </c>
      <c r="AM12" s="17">
        <v>1.6305685804369401E-2</v>
      </c>
      <c r="AN12" s="17">
        <v>0</v>
      </c>
      <c r="AO12" s="17"/>
      <c r="AP12" s="17">
        <v>1.9356606172043701E-2</v>
      </c>
      <c r="AQ12" s="17">
        <v>1.5480478736287899E-2</v>
      </c>
      <c r="AR12" s="17">
        <v>8.9670245966456293E-3</v>
      </c>
      <c r="AS12" s="17">
        <v>3.4721462639458002E-2</v>
      </c>
      <c r="AT12" s="17">
        <v>0</v>
      </c>
      <c r="AU12" s="17"/>
      <c r="AV12" s="17">
        <v>0</v>
      </c>
      <c r="AW12" s="17">
        <v>0.12737309340091599</v>
      </c>
      <c r="AX12" s="17">
        <v>0</v>
      </c>
      <c r="AY12" s="17">
        <v>0</v>
      </c>
      <c r="AZ12" s="17">
        <v>2.2335249543291701E-2</v>
      </c>
      <c r="BA12" s="17">
        <v>1.9656774521622199E-2</v>
      </c>
      <c r="BB12" s="17">
        <v>0</v>
      </c>
      <c r="BC12" s="17">
        <v>3.5602963208199098E-2</v>
      </c>
      <c r="BD12" s="17">
        <v>0</v>
      </c>
      <c r="BE12" s="17">
        <v>0</v>
      </c>
      <c r="BF12" s="17">
        <v>4.6422628429287599E-2</v>
      </c>
      <c r="BG12" s="17">
        <v>0</v>
      </c>
      <c r="BH12" s="17">
        <v>0</v>
      </c>
      <c r="BI12" s="17">
        <v>0</v>
      </c>
      <c r="BJ12" s="17">
        <v>0</v>
      </c>
      <c r="BK12" s="17">
        <v>0</v>
      </c>
      <c r="BL12" s="17"/>
      <c r="BM12" s="17">
        <v>2.9332491253667901E-2</v>
      </c>
      <c r="BN12" s="17">
        <v>9.7068114533602808E-3</v>
      </c>
      <c r="BO12" s="17">
        <v>5.0988565580590797E-2</v>
      </c>
      <c r="BP12" s="17">
        <v>1.8483034950948499E-2</v>
      </c>
      <c r="BQ12" s="17">
        <v>1.9386012920139101E-2</v>
      </c>
      <c r="BR12" s="17">
        <v>0</v>
      </c>
      <c r="BS12" s="17"/>
      <c r="BT12" s="17">
        <v>1.51168485052534E-2</v>
      </c>
      <c r="BU12" s="17">
        <v>2.7600778322372E-2</v>
      </c>
      <c r="BV12" s="17"/>
      <c r="BW12" s="17">
        <v>2.06793389838704E-2</v>
      </c>
      <c r="BX12" s="17">
        <v>1.70359089369004E-2</v>
      </c>
      <c r="BY12" s="17"/>
      <c r="BZ12" s="17">
        <v>2.6306772461871301E-2</v>
      </c>
      <c r="CA12" s="17">
        <v>1.8472785607938299E-2</v>
      </c>
      <c r="CB12" s="17" t="s">
        <v>131</v>
      </c>
      <c r="CC12" s="17"/>
      <c r="CD12" s="17">
        <v>1.3818061766073701E-2</v>
      </c>
      <c r="CE12" s="17">
        <v>3.6274441099468202E-2</v>
      </c>
      <c r="CF12" s="17">
        <v>7.6469435873857294E-2</v>
      </c>
      <c r="CG12" s="17"/>
      <c r="CH12" s="17">
        <v>1.4191117944893901E-2</v>
      </c>
      <c r="CI12" s="17">
        <v>3.2714501927474798E-2</v>
      </c>
      <c r="CJ12" s="17">
        <v>3.6992469313871797E-2</v>
      </c>
      <c r="CK12" s="17"/>
      <c r="CL12" s="17">
        <v>9.4421759942605703E-3</v>
      </c>
      <c r="CM12" s="17">
        <v>3.2885876346622503E-2</v>
      </c>
      <c r="CN12" s="17"/>
      <c r="CO12" s="17">
        <v>0</v>
      </c>
      <c r="CP12" s="17">
        <v>0</v>
      </c>
      <c r="CQ12" s="17">
        <v>2.4545598338267E-2</v>
      </c>
      <c r="CR12" s="17">
        <v>5.4158044977767703E-2</v>
      </c>
    </row>
    <row r="13" spans="2:96" x14ac:dyDescent="0.25">
      <c r="B13" s="18" t="s">
        <v>380</v>
      </c>
      <c r="C13" s="17">
        <v>1.1842687393740401E-2</v>
      </c>
      <c r="D13" s="17">
        <v>1.7747333967636801E-2</v>
      </c>
      <c r="E13" s="17">
        <v>0</v>
      </c>
      <c r="F13" s="17"/>
      <c r="G13" s="17">
        <v>0</v>
      </c>
      <c r="H13" s="17">
        <v>0</v>
      </c>
      <c r="I13" s="17">
        <v>1.3639231769987201E-2</v>
      </c>
      <c r="J13" s="17">
        <v>1.50020930940645E-2</v>
      </c>
      <c r="K13" s="17">
        <v>1.79097300303999E-2</v>
      </c>
      <c r="L13" s="17">
        <v>2.31112342782137E-2</v>
      </c>
      <c r="M13" s="17"/>
      <c r="N13" s="17">
        <v>8.8255186028199407E-3</v>
      </c>
      <c r="O13" s="17">
        <v>8.3799987137042706E-3</v>
      </c>
      <c r="P13" s="17">
        <v>0</v>
      </c>
      <c r="Q13" s="17">
        <v>2.7704028354118001E-2</v>
      </c>
      <c r="R13" s="17"/>
      <c r="S13" s="17">
        <v>0</v>
      </c>
      <c r="T13" s="17">
        <v>0</v>
      </c>
      <c r="U13" s="17">
        <v>0</v>
      </c>
      <c r="V13" s="17">
        <v>7.3294432323520106E-2</v>
      </c>
      <c r="W13" s="17">
        <v>0</v>
      </c>
      <c r="X13" s="17">
        <v>0</v>
      </c>
      <c r="Y13" s="17">
        <v>0</v>
      </c>
      <c r="Z13" s="17">
        <v>0</v>
      </c>
      <c r="AA13" s="17">
        <v>0</v>
      </c>
      <c r="AB13" s="17">
        <v>2.63858456017547E-2</v>
      </c>
      <c r="AC13" s="17">
        <v>4.1801348386230001E-2</v>
      </c>
      <c r="AD13" s="17">
        <v>0</v>
      </c>
      <c r="AE13" s="17"/>
      <c r="AF13" s="17">
        <v>6.4609338767054204E-3</v>
      </c>
      <c r="AG13" s="17">
        <v>9.06914032496417E-3</v>
      </c>
      <c r="AH13" s="17">
        <v>6.1476194133594501E-2</v>
      </c>
      <c r="AI13" s="17">
        <v>0.151092855525152</v>
      </c>
      <c r="AJ13" s="17">
        <v>0</v>
      </c>
      <c r="AK13" s="17"/>
      <c r="AL13" s="17">
        <v>9.9276703023111895E-3</v>
      </c>
      <c r="AM13" s="17">
        <v>0</v>
      </c>
      <c r="AN13" s="17">
        <v>3.6264858499813299E-2</v>
      </c>
      <c r="AO13" s="17"/>
      <c r="AP13" s="17">
        <v>0</v>
      </c>
      <c r="AQ13" s="17">
        <v>1.1087277212315901E-2</v>
      </c>
      <c r="AR13" s="17">
        <v>2.3312842039118299E-2</v>
      </c>
      <c r="AS13" s="17">
        <v>0</v>
      </c>
      <c r="AT13" s="17">
        <v>0</v>
      </c>
      <c r="AU13" s="17"/>
      <c r="AV13" s="17">
        <v>1</v>
      </c>
      <c r="AW13" s="17">
        <v>9.0827879010424897E-2</v>
      </c>
      <c r="AX13" s="17">
        <v>0</v>
      </c>
      <c r="AY13" s="17">
        <v>0</v>
      </c>
      <c r="AZ13" s="17">
        <v>0</v>
      </c>
      <c r="BA13" s="17">
        <v>1.8467012958365399E-2</v>
      </c>
      <c r="BB13" s="17">
        <v>0</v>
      </c>
      <c r="BC13" s="17">
        <v>0</v>
      </c>
      <c r="BD13" s="17">
        <v>0</v>
      </c>
      <c r="BE13" s="17">
        <v>5.20642801416525E-2</v>
      </c>
      <c r="BF13" s="17">
        <v>0</v>
      </c>
      <c r="BG13" s="17">
        <v>0</v>
      </c>
      <c r="BH13" s="17">
        <v>0</v>
      </c>
      <c r="BI13" s="17">
        <v>0</v>
      </c>
      <c r="BJ13" s="17">
        <v>0</v>
      </c>
      <c r="BK13" s="17">
        <v>0</v>
      </c>
      <c r="BL13" s="17"/>
      <c r="BM13" s="17">
        <v>9.7055655924333292E-3</v>
      </c>
      <c r="BN13" s="17">
        <v>1.9732961966367701E-2</v>
      </c>
      <c r="BO13" s="17">
        <v>1.7984437084302599E-2</v>
      </c>
      <c r="BP13" s="17">
        <v>0</v>
      </c>
      <c r="BQ13" s="17">
        <v>2.3151259027172601E-2</v>
      </c>
      <c r="BR13" s="17">
        <v>0</v>
      </c>
      <c r="BS13" s="17"/>
      <c r="BT13" s="17">
        <v>4.7204404890081198E-3</v>
      </c>
      <c r="BU13" s="17">
        <v>1.9534829187873502E-2</v>
      </c>
      <c r="BV13" s="17"/>
      <c r="BW13" s="17">
        <v>0</v>
      </c>
      <c r="BX13" s="17">
        <v>3.2853840711035497E-2</v>
      </c>
      <c r="BY13" s="17"/>
      <c r="BZ13" s="17">
        <v>1.5360870868622801E-2</v>
      </c>
      <c r="CA13" s="17">
        <v>1.02386314039878E-2</v>
      </c>
      <c r="CB13" s="17" t="s">
        <v>131</v>
      </c>
      <c r="CC13" s="17"/>
      <c r="CD13" s="17">
        <v>1.1288888611985201E-2</v>
      </c>
      <c r="CE13" s="17">
        <v>0</v>
      </c>
      <c r="CF13" s="17">
        <v>6.5485334333171205E-2</v>
      </c>
      <c r="CG13" s="17"/>
      <c r="CH13" s="17">
        <v>1.08417354535147E-2</v>
      </c>
      <c r="CI13" s="17">
        <v>1.3330719836163201E-2</v>
      </c>
      <c r="CJ13" s="17">
        <v>1.49173148280691E-2</v>
      </c>
      <c r="CK13" s="17"/>
      <c r="CL13" s="17">
        <v>1.06396189357639E-2</v>
      </c>
      <c r="CM13" s="17">
        <v>9.5129243006707304E-3</v>
      </c>
      <c r="CN13" s="17"/>
      <c r="CO13" s="17">
        <v>0</v>
      </c>
      <c r="CP13" s="17">
        <v>6.60623679510732E-3</v>
      </c>
      <c r="CQ13" s="17">
        <v>0</v>
      </c>
      <c r="CR13" s="17">
        <v>4.4878056917642802E-2</v>
      </c>
    </row>
    <row r="14" spans="2:96" x14ac:dyDescent="0.25">
      <c r="B14" s="18" t="s">
        <v>175</v>
      </c>
      <c r="C14" s="17">
        <v>4.9347981050635904E-3</v>
      </c>
      <c r="D14" s="17">
        <v>4.3803830456214596E-3</v>
      </c>
      <c r="E14" s="17">
        <v>5.6360296102662801E-3</v>
      </c>
      <c r="F14" s="17"/>
      <c r="G14" s="17">
        <v>0</v>
      </c>
      <c r="H14" s="17">
        <v>0</v>
      </c>
      <c r="I14" s="17">
        <v>2.6267308133502299E-2</v>
      </c>
      <c r="J14" s="17">
        <v>0</v>
      </c>
      <c r="K14" s="17">
        <v>0</v>
      </c>
      <c r="L14" s="17">
        <v>0</v>
      </c>
      <c r="M14" s="17"/>
      <c r="N14" s="17">
        <v>8.6419190899582402E-3</v>
      </c>
      <c r="O14" s="17">
        <v>0</v>
      </c>
      <c r="P14" s="17">
        <v>0</v>
      </c>
      <c r="Q14" s="17">
        <v>9.9430212981149093E-3</v>
      </c>
      <c r="R14" s="17"/>
      <c r="S14" s="17">
        <v>0</v>
      </c>
      <c r="T14" s="17">
        <v>0</v>
      </c>
      <c r="U14" s="17">
        <v>2.4139404685674298E-2</v>
      </c>
      <c r="V14" s="17">
        <v>0</v>
      </c>
      <c r="W14" s="17">
        <v>5.07451363845852E-2</v>
      </c>
      <c r="X14" s="17">
        <v>0</v>
      </c>
      <c r="Y14" s="17">
        <v>0</v>
      </c>
      <c r="Z14" s="17">
        <v>0</v>
      </c>
      <c r="AA14" s="17">
        <v>0</v>
      </c>
      <c r="AB14" s="17">
        <v>0</v>
      </c>
      <c r="AC14" s="17">
        <v>0</v>
      </c>
      <c r="AD14" s="17">
        <v>0</v>
      </c>
      <c r="AE14" s="17"/>
      <c r="AF14" s="17">
        <v>0</v>
      </c>
      <c r="AG14" s="17">
        <v>9.2573650596430596E-3</v>
      </c>
      <c r="AH14" s="17">
        <v>0</v>
      </c>
      <c r="AI14" s="17">
        <v>0</v>
      </c>
      <c r="AJ14" s="17">
        <v>0</v>
      </c>
      <c r="AK14" s="17"/>
      <c r="AL14" s="17">
        <v>0</v>
      </c>
      <c r="AM14" s="17">
        <v>0</v>
      </c>
      <c r="AN14" s="17">
        <v>0</v>
      </c>
      <c r="AO14" s="17"/>
      <c r="AP14" s="17">
        <v>0</v>
      </c>
      <c r="AQ14" s="17">
        <v>0</v>
      </c>
      <c r="AR14" s="17">
        <v>7.4777972866541097E-3</v>
      </c>
      <c r="AS14" s="17">
        <v>0</v>
      </c>
      <c r="AT14" s="17">
        <v>0</v>
      </c>
      <c r="AU14" s="17"/>
      <c r="AV14" s="17">
        <v>0</v>
      </c>
      <c r="AW14" s="17">
        <v>0</v>
      </c>
      <c r="AX14" s="17">
        <v>0</v>
      </c>
      <c r="AY14" s="17">
        <v>0</v>
      </c>
      <c r="AZ14" s="17">
        <v>0</v>
      </c>
      <c r="BA14" s="17">
        <v>1.8082838981089699E-2</v>
      </c>
      <c r="BB14" s="17">
        <v>0</v>
      </c>
      <c r="BC14" s="17">
        <v>0</v>
      </c>
      <c r="BD14" s="17">
        <v>0</v>
      </c>
      <c r="BE14" s="17">
        <v>0</v>
      </c>
      <c r="BF14" s="17">
        <v>0</v>
      </c>
      <c r="BG14" s="17">
        <v>0</v>
      </c>
      <c r="BH14" s="17">
        <v>0</v>
      </c>
      <c r="BI14" s="17">
        <v>0</v>
      </c>
      <c r="BJ14" s="17">
        <v>0</v>
      </c>
      <c r="BK14" s="17">
        <v>0</v>
      </c>
      <c r="BL14" s="17"/>
      <c r="BM14" s="17">
        <v>0</v>
      </c>
      <c r="BN14" s="17">
        <v>0</v>
      </c>
      <c r="BO14" s="17">
        <v>0</v>
      </c>
      <c r="BP14" s="17">
        <v>3.3148127086476901E-2</v>
      </c>
      <c r="BQ14" s="17">
        <v>0</v>
      </c>
      <c r="BR14" s="17">
        <v>0</v>
      </c>
      <c r="BS14" s="17"/>
      <c r="BT14" s="17">
        <v>5.3183662892232796E-3</v>
      </c>
      <c r="BU14" s="17">
        <v>4.7187370353137499E-3</v>
      </c>
      <c r="BV14" s="17"/>
      <c r="BW14" s="17">
        <v>0</v>
      </c>
      <c r="BX14" s="17">
        <v>0</v>
      </c>
      <c r="BY14" s="17"/>
      <c r="BZ14" s="17">
        <v>0</v>
      </c>
      <c r="CA14" s="17">
        <v>7.1847354705135997E-3</v>
      </c>
      <c r="CB14" s="17" t="s">
        <v>131</v>
      </c>
      <c r="CC14" s="17"/>
      <c r="CD14" s="17">
        <v>0</v>
      </c>
      <c r="CE14" s="17">
        <v>0</v>
      </c>
      <c r="CF14" s="17">
        <v>0</v>
      </c>
      <c r="CG14" s="17"/>
      <c r="CH14" s="17">
        <v>0</v>
      </c>
      <c r="CI14" s="17">
        <v>1.3824090714746501E-2</v>
      </c>
      <c r="CJ14" s="17">
        <v>1.5972451384971099E-2</v>
      </c>
      <c r="CK14" s="17"/>
      <c r="CL14" s="17">
        <v>0</v>
      </c>
      <c r="CM14" s="17">
        <v>9.7924853330279994E-3</v>
      </c>
      <c r="CN14" s="17"/>
      <c r="CO14" s="17">
        <v>0</v>
      </c>
      <c r="CP14" s="17">
        <v>0</v>
      </c>
      <c r="CQ14" s="17">
        <v>0</v>
      </c>
      <c r="CR14" s="17">
        <v>2.2832160221061701E-2</v>
      </c>
    </row>
    <row r="15" spans="2:96" x14ac:dyDescent="0.25">
      <c r="B15" s="18" t="s">
        <v>381</v>
      </c>
      <c r="C15" s="20">
        <v>0.82831868323892999</v>
      </c>
      <c r="D15" s="20">
        <v>0.84770795712591795</v>
      </c>
      <c r="E15" s="20">
        <v>0.80924459154912898</v>
      </c>
      <c r="F15" s="20"/>
      <c r="G15" s="20">
        <v>0.67472952141753095</v>
      </c>
      <c r="H15" s="20">
        <v>0.86889242081153795</v>
      </c>
      <c r="I15" s="20">
        <v>0.829067642868068</v>
      </c>
      <c r="J15" s="20">
        <v>0.858379180218107</v>
      </c>
      <c r="K15" s="20">
        <v>0.82592179767429996</v>
      </c>
      <c r="L15" s="20">
        <v>0.883402889639614</v>
      </c>
      <c r="M15" s="20"/>
      <c r="N15" s="20">
        <v>0.87137812633185496</v>
      </c>
      <c r="O15" s="20">
        <v>0.80315171747735803</v>
      </c>
      <c r="P15" s="20">
        <v>0.80973425116181696</v>
      </c>
      <c r="Q15" s="20">
        <v>0.82259823501632701</v>
      </c>
      <c r="R15" s="20"/>
      <c r="S15" s="20">
        <v>0.829446475973871</v>
      </c>
      <c r="T15" s="20">
        <v>0.84501905732457805</v>
      </c>
      <c r="U15" s="20">
        <v>0.89463542957878495</v>
      </c>
      <c r="V15" s="20">
        <v>0.81137632798666504</v>
      </c>
      <c r="W15" s="20">
        <v>0.65075217157912701</v>
      </c>
      <c r="X15" s="20">
        <v>0.784887129441182</v>
      </c>
      <c r="Y15" s="20">
        <v>0.89233511915242703</v>
      </c>
      <c r="Z15" s="20">
        <v>0.704365693955743</v>
      </c>
      <c r="AA15" s="20">
        <v>0.90644902830582197</v>
      </c>
      <c r="AB15" s="20">
        <v>0.81836456530244495</v>
      </c>
      <c r="AC15" s="20">
        <v>0.77203037614777403</v>
      </c>
      <c r="AD15" s="20">
        <v>0.86564083758224897</v>
      </c>
      <c r="AE15" s="20"/>
      <c r="AF15" s="20">
        <v>0.895472539558269</v>
      </c>
      <c r="AG15" s="20">
        <v>0.81711145845305699</v>
      </c>
      <c r="AH15" s="20">
        <v>0.87990109042215403</v>
      </c>
      <c r="AI15" s="20">
        <v>0.35808716242044503</v>
      </c>
      <c r="AJ15" s="20">
        <v>0.80334723133993502</v>
      </c>
      <c r="AK15" s="20"/>
      <c r="AL15" s="20">
        <v>0.91724665324347299</v>
      </c>
      <c r="AM15" s="20">
        <v>0.87716239247517502</v>
      </c>
      <c r="AN15" s="20">
        <v>0.83615330449793002</v>
      </c>
      <c r="AO15" s="20"/>
      <c r="AP15" s="20">
        <v>0.86461204191112495</v>
      </c>
      <c r="AQ15" s="20">
        <v>0.79981240980566604</v>
      </c>
      <c r="AR15" s="20">
        <v>0.87359680166839804</v>
      </c>
      <c r="AS15" s="20">
        <v>0.78217672593287602</v>
      </c>
      <c r="AT15" s="20">
        <v>0.76036338954956195</v>
      </c>
      <c r="AU15" s="20"/>
      <c r="AV15" s="20">
        <v>0</v>
      </c>
      <c r="AW15" s="20">
        <v>0.716527060920225</v>
      </c>
      <c r="AX15" s="20">
        <v>0.90054333117630003</v>
      </c>
      <c r="AY15" s="20">
        <v>0.75957609511382296</v>
      </c>
      <c r="AZ15" s="20">
        <v>0.80219201709894405</v>
      </c>
      <c r="BA15" s="20">
        <v>0.79925697193191203</v>
      </c>
      <c r="BB15" s="20">
        <v>0.91311514007903605</v>
      </c>
      <c r="BC15" s="20">
        <v>0.90844617555793505</v>
      </c>
      <c r="BD15" s="20">
        <v>0.79905933246688599</v>
      </c>
      <c r="BE15" s="20">
        <v>0.94793571985834801</v>
      </c>
      <c r="BF15" s="20">
        <v>0.75215829403015799</v>
      </c>
      <c r="BG15" s="20">
        <v>0.94323904959085703</v>
      </c>
      <c r="BH15" s="20">
        <v>1</v>
      </c>
      <c r="BI15" s="20">
        <v>0.887891725075171</v>
      </c>
      <c r="BJ15" s="20">
        <v>0.85865440248396596</v>
      </c>
      <c r="BK15" s="20">
        <v>0.84927154866816501</v>
      </c>
      <c r="BL15" s="20"/>
      <c r="BM15" s="20">
        <v>0.81442313959802304</v>
      </c>
      <c r="BN15" s="20">
        <v>0.83259830327050099</v>
      </c>
      <c r="BO15" s="20">
        <v>0.80112822144949503</v>
      </c>
      <c r="BP15" s="20">
        <v>0.84408589589146699</v>
      </c>
      <c r="BQ15" s="20">
        <v>0.90447013916236696</v>
      </c>
      <c r="BR15" s="20">
        <v>0.78962897127351295</v>
      </c>
      <c r="BS15" s="20"/>
      <c r="BT15" s="20">
        <v>0.83338316884373997</v>
      </c>
      <c r="BU15" s="20">
        <v>0.82644491614513604</v>
      </c>
      <c r="BV15" s="20"/>
      <c r="BW15" s="20">
        <v>0.84476405060849702</v>
      </c>
      <c r="BX15" s="20">
        <v>0.78321782387396299</v>
      </c>
      <c r="BY15" s="20"/>
      <c r="BZ15" s="20">
        <v>0.79558067587478798</v>
      </c>
      <c r="CA15" s="20">
        <v>0.84324502155526004</v>
      </c>
      <c r="CB15" s="20" t="s">
        <v>131</v>
      </c>
      <c r="CC15" s="20"/>
      <c r="CD15" s="20">
        <v>0.872918574077021</v>
      </c>
      <c r="CE15" s="20">
        <v>0.62470913649293203</v>
      </c>
      <c r="CF15" s="20">
        <v>0.67024045779441999</v>
      </c>
      <c r="CG15" s="20"/>
      <c r="CH15" s="20">
        <v>0.84383605265403905</v>
      </c>
      <c r="CI15" s="20">
        <v>0.79909285997111801</v>
      </c>
      <c r="CJ15" s="20">
        <v>0.78929784504968303</v>
      </c>
      <c r="CK15" s="20"/>
      <c r="CL15" s="20">
        <v>0.835776336439079</v>
      </c>
      <c r="CM15" s="20">
        <v>0.83288983368919101</v>
      </c>
      <c r="CN15" s="20"/>
      <c r="CO15" s="20">
        <v>0.90075098581173596</v>
      </c>
      <c r="CP15" s="20">
        <v>0.91369619160196602</v>
      </c>
      <c r="CQ15" s="20">
        <v>0.86652015887953004</v>
      </c>
      <c r="CR15" s="20">
        <v>0.60568958262881201</v>
      </c>
    </row>
    <row r="16" spans="2:96" x14ac:dyDescent="0.25">
      <c r="B16" s="18" t="s">
        <v>382</v>
      </c>
      <c r="C16" s="20">
        <v>3.2768726822288402E-2</v>
      </c>
      <c r="D16" s="20">
        <v>2.7311546372308902E-2</v>
      </c>
      <c r="E16" s="20">
        <v>3.3975891791371497E-2</v>
      </c>
      <c r="F16" s="20"/>
      <c r="G16" s="20">
        <v>4.5587817926545898E-2</v>
      </c>
      <c r="H16" s="20">
        <v>0</v>
      </c>
      <c r="I16" s="20">
        <v>3.86690452009361E-2</v>
      </c>
      <c r="J16" s="20">
        <v>3.1215853317146498E-2</v>
      </c>
      <c r="K16" s="20">
        <v>3.6410801286816598E-2</v>
      </c>
      <c r="L16" s="20">
        <v>4.5798824733628E-2</v>
      </c>
      <c r="M16" s="20"/>
      <c r="N16" s="20">
        <v>1.6906401327230602E-2</v>
      </c>
      <c r="O16" s="20">
        <v>3.8468167407818603E-2</v>
      </c>
      <c r="P16" s="20">
        <v>2.4083878134282501E-2</v>
      </c>
      <c r="Q16" s="20">
        <v>5.0345906837066599E-2</v>
      </c>
      <c r="R16" s="20"/>
      <c r="S16" s="20">
        <v>1.3400674453910799E-2</v>
      </c>
      <c r="T16" s="20">
        <v>1.7880610886805402E-2</v>
      </c>
      <c r="U16" s="20">
        <v>0</v>
      </c>
      <c r="V16" s="20">
        <v>0.117175164510062</v>
      </c>
      <c r="W16" s="20">
        <v>6.6171805666729699E-2</v>
      </c>
      <c r="X16" s="20">
        <v>5.5060547640492397E-2</v>
      </c>
      <c r="Y16" s="20">
        <v>0</v>
      </c>
      <c r="Z16" s="20">
        <v>0</v>
      </c>
      <c r="AA16" s="20">
        <v>0</v>
      </c>
      <c r="AB16" s="20">
        <v>2.63858456017547E-2</v>
      </c>
      <c r="AC16" s="20">
        <v>9.0884780804708895E-2</v>
      </c>
      <c r="AD16" s="20">
        <v>2.30359340006955E-2</v>
      </c>
      <c r="AE16" s="20"/>
      <c r="AF16" s="20">
        <v>1.3461977498315601E-2</v>
      </c>
      <c r="AG16" s="20">
        <v>2.9281848852022702E-2</v>
      </c>
      <c r="AH16" s="20">
        <v>6.1476194133594501E-2</v>
      </c>
      <c r="AI16" s="20">
        <v>0.28943754674873101</v>
      </c>
      <c r="AJ16" s="20">
        <v>1.1891688733872601E-2</v>
      </c>
      <c r="AK16" s="20"/>
      <c r="AL16" s="20">
        <v>9.9276703023111895E-3</v>
      </c>
      <c r="AM16" s="20">
        <v>1.6305685804369401E-2</v>
      </c>
      <c r="AN16" s="20">
        <v>3.6264858499813299E-2</v>
      </c>
      <c r="AO16" s="20"/>
      <c r="AP16" s="20">
        <v>1.9356606172043701E-2</v>
      </c>
      <c r="AQ16" s="20">
        <v>2.6567755948603802E-2</v>
      </c>
      <c r="AR16" s="20">
        <v>3.2279866635764001E-2</v>
      </c>
      <c r="AS16" s="20">
        <v>3.4721462639458002E-2</v>
      </c>
      <c r="AT16" s="20">
        <v>0</v>
      </c>
      <c r="AU16" s="20"/>
      <c r="AV16" s="20">
        <v>1</v>
      </c>
      <c r="AW16" s="20">
        <v>0.21820097241134101</v>
      </c>
      <c r="AX16" s="20">
        <v>0</v>
      </c>
      <c r="AY16" s="20">
        <v>0</v>
      </c>
      <c r="AZ16" s="20">
        <v>2.2335249543291701E-2</v>
      </c>
      <c r="BA16" s="20">
        <v>3.8123787479987702E-2</v>
      </c>
      <c r="BB16" s="20">
        <v>0</v>
      </c>
      <c r="BC16" s="20">
        <v>3.5602963208199098E-2</v>
      </c>
      <c r="BD16" s="20">
        <v>0</v>
      </c>
      <c r="BE16" s="20">
        <v>5.20642801416525E-2</v>
      </c>
      <c r="BF16" s="20">
        <v>4.6422628429287599E-2</v>
      </c>
      <c r="BG16" s="20">
        <v>0</v>
      </c>
      <c r="BH16" s="20">
        <v>0</v>
      </c>
      <c r="BI16" s="20">
        <v>0</v>
      </c>
      <c r="BJ16" s="20">
        <v>0</v>
      </c>
      <c r="BK16" s="20">
        <v>0</v>
      </c>
      <c r="BL16" s="20"/>
      <c r="BM16" s="20">
        <v>3.9038056846101198E-2</v>
      </c>
      <c r="BN16" s="20">
        <v>2.9439773419728001E-2</v>
      </c>
      <c r="BO16" s="20">
        <v>6.8973002664893299E-2</v>
      </c>
      <c r="BP16" s="20">
        <v>1.8483034950948499E-2</v>
      </c>
      <c r="BQ16" s="20">
        <v>4.2537271947311703E-2</v>
      </c>
      <c r="BR16" s="20">
        <v>0</v>
      </c>
      <c r="BS16" s="20"/>
      <c r="BT16" s="20">
        <v>1.9837288994261501E-2</v>
      </c>
      <c r="BU16" s="20">
        <v>4.7135607510245502E-2</v>
      </c>
      <c r="BV16" s="20"/>
      <c r="BW16" s="20">
        <v>2.06793389838704E-2</v>
      </c>
      <c r="BX16" s="20">
        <v>4.9889749647935903E-2</v>
      </c>
      <c r="BY16" s="20"/>
      <c r="BZ16" s="20">
        <v>4.1667643330494102E-2</v>
      </c>
      <c r="CA16" s="20">
        <v>2.8711417011926098E-2</v>
      </c>
      <c r="CB16" s="20" t="s">
        <v>131</v>
      </c>
      <c r="CC16" s="20"/>
      <c r="CD16" s="20">
        <v>2.51069503780589E-2</v>
      </c>
      <c r="CE16" s="20">
        <v>3.6274441099468202E-2</v>
      </c>
      <c r="CF16" s="20">
        <v>0.14195477020702901</v>
      </c>
      <c r="CG16" s="20"/>
      <c r="CH16" s="20">
        <v>2.5032853398408599E-2</v>
      </c>
      <c r="CI16" s="20">
        <v>4.6045221763637997E-2</v>
      </c>
      <c r="CJ16" s="20">
        <v>5.1909784141940897E-2</v>
      </c>
      <c r="CK16" s="20"/>
      <c r="CL16" s="20">
        <v>2.0081794930024498E-2</v>
      </c>
      <c r="CM16" s="20">
        <v>4.2398800647293199E-2</v>
      </c>
      <c r="CN16" s="20"/>
      <c r="CO16" s="20">
        <v>0</v>
      </c>
      <c r="CP16" s="20">
        <v>6.60623679510732E-3</v>
      </c>
      <c r="CQ16" s="20">
        <v>2.4545598338267E-2</v>
      </c>
      <c r="CR16" s="20">
        <v>9.9036101895410497E-2</v>
      </c>
    </row>
    <row r="17" spans="2:96" x14ac:dyDescent="0.25">
      <c r="B17" s="18" t="s">
        <v>275</v>
      </c>
      <c r="C17" s="21">
        <v>0.79554995641664195</v>
      </c>
      <c r="D17" s="21">
        <v>0.82039641075360903</v>
      </c>
      <c r="E17" s="21">
        <v>0.77526869975775803</v>
      </c>
      <c r="F17" s="21"/>
      <c r="G17" s="21">
        <v>0.62914170349098497</v>
      </c>
      <c r="H17" s="21">
        <v>0.86889242081153795</v>
      </c>
      <c r="I17" s="21">
        <v>0.79039859766713205</v>
      </c>
      <c r="J17" s="21">
        <v>0.82716332690096095</v>
      </c>
      <c r="K17" s="21">
        <v>0.78951099638748401</v>
      </c>
      <c r="L17" s="21">
        <v>0.83760406490598605</v>
      </c>
      <c r="M17" s="21"/>
      <c r="N17" s="21">
        <v>0.85447172500462398</v>
      </c>
      <c r="O17" s="21">
        <v>0.76468355006953903</v>
      </c>
      <c r="P17" s="21">
        <v>0.78565037302753504</v>
      </c>
      <c r="Q17" s="21">
        <v>0.77225232817926004</v>
      </c>
      <c r="R17" s="21"/>
      <c r="S17" s="21">
        <v>0.81604580151995998</v>
      </c>
      <c r="T17" s="21">
        <v>0.82713844643777201</v>
      </c>
      <c r="U17" s="21">
        <v>0.89463542957878495</v>
      </c>
      <c r="V17" s="21">
        <v>0.69420116347660199</v>
      </c>
      <c r="W17" s="21">
        <v>0.58458036591239804</v>
      </c>
      <c r="X17" s="21">
        <v>0.72982658180068904</v>
      </c>
      <c r="Y17" s="21">
        <v>0.89233511915242703</v>
      </c>
      <c r="Z17" s="21">
        <v>0.704365693955743</v>
      </c>
      <c r="AA17" s="21">
        <v>0.90644902830582197</v>
      </c>
      <c r="AB17" s="21">
        <v>0.79197871970069</v>
      </c>
      <c r="AC17" s="21">
        <v>0.68114559534306496</v>
      </c>
      <c r="AD17" s="21">
        <v>0.84260490358155304</v>
      </c>
      <c r="AE17" s="21"/>
      <c r="AF17" s="21">
        <v>0.88201056205995398</v>
      </c>
      <c r="AG17" s="21">
        <v>0.78782960960103399</v>
      </c>
      <c r="AH17" s="21">
        <v>0.81842489628855997</v>
      </c>
      <c r="AI17" s="21">
        <v>6.8649615671713807E-2</v>
      </c>
      <c r="AJ17" s="21">
        <v>0.79145554260606199</v>
      </c>
      <c r="AK17" s="21"/>
      <c r="AL17" s="21">
        <v>0.90731898294116198</v>
      </c>
      <c r="AM17" s="21">
        <v>0.86085670667080605</v>
      </c>
      <c r="AN17" s="21">
        <v>0.79988844599811704</v>
      </c>
      <c r="AO17" s="21"/>
      <c r="AP17" s="21">
        <v>0.84525543573908202</v>
      </c>
      <c r="AQ17" s="21">
        <v>0.77324465385706298</v>
      </c>
      <c r="AR17" s="21">
        <v>0.84131693503263405</v>
      </c>
      <c r="AS17" s="21">
        <v>0.74745526329341805</v>
      </c>
      <c r="AT17" s="21">
        <v>0.76036338954956195</v>
      </c>
      <c r="AU17" s="21"/>
      <c r="AV17" s="21">
        <v>-1</v>
      </c>
      <c r="AW17" s="21">
        <v>0.49832608850888399</v>
      </c>
      <c r="AX17" s="21">
        <v>0.90054333117630003</v>
      </c>
      <c r="AY17" s="21">
        <v>0.75957609511382296</v>
      </c>
      <c r="AZ17" s="21">
        <v>0.77985676755565203</v>
      </c>
      <c r="BA17" s="21">
        <v>0.76113318445192502</v>
      </c>
      <c r="BB17" s="21">
        <v>0.91311514007903605</v>
      </c>
      <c r="BC17" s="21">
        <v>0.87284321234973605</v>
      </c>
      <c r="BD17" s="21">
        <v>0.79905933246688599</v>
      </c>
      <c r="BE17" s="21">
        <v>0.89587143971669503</v>
      </c>
      <c r="BF17" s="21">
        <v>0.70573566560086998</v>
      </c>
      <c r="BG17" s="21">
        <v>0.94323904959085703</v>
      </c>
      <c r="BH17" s="21">
        <v>1</v>
      </c>
      <c r="BI17" s="21">
        <v>0.887891725075171</v>
      </c>
      <c r="BJ17" s="21">
        <v>0.85865440248396596</v>
      </c>
      <c r="BK17" s="21">
        <v>0.84927154866816501</v>
      </c>
      <c r="BL17" s="21"/>
      <c r="BM17" s="21">
        <v>0.77538508275192197</v>
      </c>
      <c r="BN17" s="21">
        <v>0.80315852985077296</v>
      </c>
      <c r="BO17" s="21">
        <v>0.73215521878460199</v>
      </c>
      <c r="BP17" s="21">
        <v>0.82560286094051805</v>
      </c>
      <c r="BQ17" s="21">
        <v>0.86193286721505502</v>
      </c>
      <c r="BR17" s="21">
        <v>0.78962897127351295</v>
      </c>
      <c r="BS17" s="21"/>
      <c r="BT17" s="21">
        <v>0.81354587984947802</v>
      </c>
      <c r="BU17" s="21">
        <v>0.77930930863489101</v>
      </c>
      <c r="BV17" s="21"/>
      <c r="BW17" s="21">
        <v>0.82408471162462704</v>
      </c>
      <c r="BX17" s="21">
        <v>0.73332807422602697</v>
      </c>
      <c r="BY17" s="21"/>
      <c r="BZ17" s="21">
        <v>0.75391303254429298</v>
      </c>
      <c r="CA17" s="21">
        <v>0.81453360454333401</v>
      </c>
      <c r="CB17" s="21" t="s">
        <v>131</v>
      </c>
      <c r="CC17" s="21"/>
      <c r="CD17" s="21">
        <v>0.84781162369896201</v>
      </c>
      <c r="CE17" s="21">
        <v>0.58843469539346405</v>
      </c>
      <c r="CF17" s="21">
        <v>0.52828568758739203</v>
      </c>
      <c r="CG17" s="21"/>
      <c r="CH17" s="21">
        <v>0.81880319925563005</v>
      </c>
      <c r="CI17" s="21">
        <v>0.75304763820748</v>
      </c>
      <c r="CJ17" s="21">
        <v>0.737388060907742</v>
      </c>
      <c r="CK17" s="21"/>
      <c r="CL17" s="21">
        <v>0.81569454150905496</v>
      </c>
      <c r="CM17" s="21">
        <v>0.79049103304189705</v>
      </c>
      <c r="CN17" s="21"/>
      <c r="CO17" s="21">
        <v>0.90075098581173596</v>
      </c>
      <c r="CP17" s="21">
        <v>0.90708995480685894</v>
      </c>
      <c r="CQ17" s="21">
        <v>0.84197456054126296</v>
      </c>
      <c r="CR17" s="21">
        <v>0.506653480733402</v>
      </c>
    </row>
    <row r="18" spans="2:96" x14ac:dyDescent="0.25">
      <c r="B18" s="16" t="s">
        <v>655</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CR22"/>
  <sheetViews>
    <sheetView showGridLines="0" workbookViewId="0">
      <pane xSplit="2" topLeftCell="C1" activePane="topRight" state="frozen"/>
      <selection pane="topRight" activeCell="B18" sqref="B18"/>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389</v>
      </c>
      <c r="D7" s="10">
        <v>202</v>
      </c>
      <c r="E7" s="10">
        <v>184</v>
      </c>
      <c r="F7" s="10"/>
      <c r="G7" s="10">
        <v>47</v>
      </c>
      <c r="H7" s="10">
        <v>52</v>
      </c>
      <c r="I7" s="10">
        <v>76</v>
      </c>
      <c r="J7" s="10">
        <v>72</v>
      </c>
      <c r="K7" s="10">
        <v>56</v>
      </c>
      <c r="L7" s="10">
        <v>86</v>
      </c>
      <c r="M7" s="10"/>
      <c r="N7" s="10">
        <v>110</v>
      </c>
      <c r="O7" s="10">
        <v>105</v>
      </c>
      <c r="P7" s="10">
        <v>79</v>
      </c>
      <c r="Q7" s="10">
        <v>94</v>
      </c>
      <c r="R7" s="10"/>
      <c r="S7" s="10">
        <v>65</v>
      </c>
      <c r="T7" s="10">
        <v>50</v>
      </c>
      <c r="U7" s="10">
        <v>46</v>
      </c>
      <c r="V7" s="10">
        <v>41</v>
      </c>
      <c r="W7" s="10">
        <v>17</v>
      </c>
      <c r="X7" s="10">
        <v>24</v>
      </c>
      <c r="Y7" s="10">
        <v>22</v>
      </c>
      <c r="Z7" s="10">
        <v>13</v>
      </c>
      <c r="AA7" s="10">
        <v>21</v>
      </c>
      <c r="AB7" s="10">
        <v>33</v>
      </c>
      <c r="AC7" s="10">
        <v>20</v>
      </c>
      <c r="AD7" s="10">
        <v>37</v>
      </c>
      <c r="AE7" s="10"/>
      <c r="AF7" s="10">
        <v>136</v>
      </c>
      <c r="AG7" s="10">
        <v>97</v>
      </c>
      <c r="AH7" s="10">
        <v>17</v>
      </c>
      <c r="AI7" s="10">
        <v>6</v>
      </c>
      <c r="AJ7" s="10">
        <v>68</v>
      </c>
      <c r="AK7" s="10"/>
      <c r="AL7" s="10">
        <v>87</v>
      </c>
      <c r="AM7" s="10">
        <v>119</v>
      </c>
      <c r="AN7" s="10">
        <v>27</v>
      </c>
      <c r="AO7" s="10"/>
      <c r="AP7" s="10">
        <v>76</v>
      </c>
      <c r="AQ7" s="10">
        <v>74</v>
      </c>
      <c r="AR7" s="10">
        <v>117</v>
      </c>
      <c r="AS7" s="10">
        <v>52</v>
      </c>
      <c r="AT7" s="10">
        <v>8</v>
      </c>
      <c r="AU7" s="10"/>
      <c r="AV7" s="10">
        <v>1</v>
      </c>
      <c r="AW7" s="10">
        <v>20</v>
      </c>
      <c r="AX7" s="10">
        <v>34</v>
      </c>
      <c r="AY7" s="10">
        <v>32</v>
      </c>
      <c r="AZ7" s="10">
        <v>36</v>
      </c>
      <c r="BA7" s="10">
        <v>51</v>
      </c>
      <c r="BB7" s="10">
        <v>33</v>
      </c>
      <c r="BC7" s="10">
        <v>30</v>
      </c>
      <c r="BD7" s="10">
        <v>32</v>
      </c>
      <c r="BE7" s="10">
        <v>17</v>
      </c>
      <c r="BF7" s="10">
        <v>19</v>
      </c>
      <c r="BG7" s="10">
        <v>14</v>
      </c>
      <c r="BH7" s="10">
        <v>15</v>
      </c>
      <c r="BI7" s="10">
        <v>7</v>
      </c>
      <c r="BJ7" s="10">
        <v>10</v>
      </c>
      <c r="BK7" s="10">
        <v>15</v>
      </c>
      <c r="BL7" s="10"/>
      <c r="BM7" s="10">
        <v>97</v>
      </c>
      <c r="BN7" s="10">
        <v>91</v>
      </c>
      <c r="BO7" s="10">
        <v>44</v>
      </c>
      <c r="BP7" s="10">
        <v>60</v>
      </c>
      <c r="BQ7" s="10">
        <v>47</v>
      </c>
      <c r="BR7" s="10">
        <v>50</v>
      </c>
      <c r="BS7" s="10"/>
      <c r="BT7" s="10">
        <v>194</v>
      </c>
      <c r="BU7" s="10">
        <v>190</v>
      </c>
      <c r="BV7" s="10"/>
      <c r="BW7" s="10">
        <v>51</v>
      </c>
      <c r="BX7" s="10">
        <v>58</v>
      </c>
      <c r="BY7" s="10"/>
      <c r="BZ7" s="10">
        <v>120</v>
      </c>
      <c r="CA7" s="10">
        <v>269</v>
      </c>
      <c r="CB7" s="10" t="s">
        <v>130</v>
      </c>
      <c r="CC7" s="10"/>
      <c r="CD7" s="10">
        <v>78</v>
      </c>
      <c r="CE7" s="10">
        <v>24</v>
      </c>
      <c r="CF7" s="10">
        <v>16</v>
      </c>
      <c r="CG7" s="10"/>
      <c r="CH7" s="10">
        <v>262</v>
      </c>
      <c r="CI7" s="10">
        <v>70</v>
      </c>
      <c r="CJ7" s="10">
        <v>55</v>
      </c>
      <c r="CK7" s="10"/>
      <c r="CL7" s="10">
        <v>182</v>
      </c>
      <c r="CM7" s="10">
        <v>193</v>
      </c>
      <c r="CN7" s="10"/>
      <c r="CO7" s="10">
        <v>31</v>
      </c>
      <c r="CP7" s="10">
        <v>128</v>
      </c>
      <c r="CQ7" s="10">
        <v>147</v>
      </c>
      <c r="CR7" s="10">
        <v>83</v>
      </c>
    </row>
    <row r="8" spans="2:96" ht="30" customHeight="1" x14ac:dyDescent="0.25">
      <c r="B8" s="11" t="s">
        <v>20</v>
      </c>
      <c r="C8" s="11">
        <v>395</v>
      </c>
      <c r="D8" s="11">
        <v>207</v>
      </c>
      <c r="E8" s="11">
        <v>185</v>
      </c>
      <c r="F8" s="11"/>
      <c r="G8" s="11">
        <v>58</v>
      </c>
      <c r="H8" s="11">
        <v>69</v>
      </c>
      <c r="I8" s="11">
        <v>74</v>
      </c>
      <c r="J8" s="11">
        <v>67</v>
      </c>
      <c r="K8" s="11">
        <v>50</v>
      </c>
      <c r="L8" s="11">
        <v>77</v>
      </c>
      <c r="M8" s="11"/>
      <c r="N8" s="11">
        <v>105</v>
      </c>
      <c r="O8" s="11">
        <v>101</v>
      </c>
      <c r="P8" s="11">
        <v>83</v>
      </c>
      <c r="Q8" s="11">
        <v>105</v>
      </c>
      <c r="R8" s="11"/>
      <c r="S8" s="11">
        <v>68</v>
      </c>
      <c r="T8" s="11">
        <v>49</v>
      </c>
      <c r="U8" s="11">
        <v>43</v>
      </c>
      <c r="V8" s="11">
        <v>40</v>
      </c>
      <c r="W8" s="11">
        <v>18</v>
      </c>
      <c r="X8" s="11">
        <v>27</v>
      </c>
      <c r="Y8" s="11">
        <v>20</v>
      </c>
      <c r="Z8" s="11">
        <v>13</v>
      </c>
      <c r="AA8" s="11">
        <v>20</v>
      </c>
      <c r="AB8" s="11">
        <v>32</v>
      </c>
      <c r="AC8" s="11">
        <v>22</v>
      </c>
      <c r="AD8" s="11">
        <v>43</v>
      </c>
      <c r="AE8" s="11"/>
      <c r="AF8" s="11">
        <v>131</v>
      </c>
      <c r="AG8" s="11">
        <v>98</v>
      </c>
      <c r="AH8" s="11">
        <v>16</v>
      </c>
      <c r="AI8" s="11">
        <v>6</v>
      </c>
      <c r="AJ8" s="11">
        <v>73</v>
      </c>
      <c r="AK8" s="11"/>
      <c r="AL8" s="11">
        <v>85</v>
      </c>
      <c r="AM8" s="11">
        <v>121</v>
      </c>
      <c r="AN8" s="11">
        <v>28</v>
      </c>
      <c r="AO8" s="11"/>
      <c r="AP8" s="11">
        <v>77</v>
      </c>
      <c r="AQ8" s="11">
        <v>76</v>
      </c>
      <c r="AR8" s="11">
        <v>121</v>
      </c>
      <c r="AS8" s="11">
        <v>53</v>
      </c>
      <c r="AT8" s="11">
        <v>8</v>
      </c>
      <c r="AU8" s="11"/>
      <c r="AV8" s="11">
        <v>1</v>
      </c>
      <c r="AW8" s="11">
        <v>21</v>
      </c>
      <c r="AX8" s="11">
        <v>35</v>
      </c>
      <c r="AY8" s="11">
        <v>32</v>
      </c>
      <c r="AZ8" s="11">
        <v>40</v>
      </c>
      <c r="BA8" s="11">
        <v>50</v>
      </c>
      <c r="BB8" s="11">
        <v>33</v>
      </c>
      <c r="BC8" s="11">
        <v>31</v>
      </c>
      <c r="BD8" s="11">
        <v>32</v>
      </c>
      <c r="BE8" s="11">
        <v>16</v>
      </c>
      <c r="BF8" s="11">
        <v>19</v>
      </c>
      <c r="BG8" s="11">
        <v>14</v>
      </c>
      <c r="BH8" s="11">
        <v>16</v>
      </c>
      <c r="BI8" s="11">
        <v>7</v>
      </c>
      <c r="BJ8" s="11">
        <v>11</v>
      </c>
      <c r="BK8" s="11">
        <v>15</v>
      </c>
      <c r="BL8" s="11"/>
      <c r="BM8" s="11">
        <v>104</v>
      </c>
      <c r="BN8" s="11">
        <v>92</v>
      </c>
      <c r="BO8" s="11">
        <v>47</v>
      </c>
      <c r="BP8" s="11">
        <v>59</v>
      </c>
      <c r="BQ8" s="11">
        <v>44</v>
      </c>
      <c r="BR8" s="11">
        <v>50</v>
      </c>
      <c r="BS8" s="11"/>
      <c r="BT8" s="11">
        <v>196</v>
      </c>
      <c r="BU8" s="11">
        <v>192</v>
      </c>
      <c r="BV8" s="11"/>
      <c r="BW8" s="11">
        <v>53</v>
      </c>
      <c r="BX8" s="11">
        <v>58</v>
      </c>
      <c r="BY8" s="11"/>
      <c r="BZ8" s="11">
        <v>124</v>
      </c>
      <c r="CA8" s="11">
        <v>271</v>
      </c>
      <c r="CB8" s="11" t="s">
        <v>130</v>
      </c>
      <c r="CC8" s="11"/>
      <c r="CD8" s="11">
        <v>79</v>
      </c>
      <c r="CE8" s="11">
        <v>27</v>
      </c>
      <c r="CF8" s="11">
        <v>15</v>
      </c>
      <c r="CG8" s="11"/>
      <c r="CH8" s="11">
        <v>260</v>
      </c>
      <c r="CI8" s="11">
        <v>75</v>
      </c>
      <c r="CJ8" s="11">
        <v>57</v>
      </c>
      <c r="CK8" s="11"/>
      <c r="CL8" s="11">
        <v>182</v>
      </c>
      <c r="CM8" s="11">
        <v>199</v>
      </c>
      <c r="CN8" s="11"/>
      <c r="CO8" s="11">
        <v>33</v>
      </c>
      <c r="CP8" s="11">
        <v>128</v>
      </c>
      <c r="CQ8" s="11">
        <v>148</v>
      </c>
      <c r="CR8" s="11">
        <v>85</v>
      </c>
    </row>
    <row r="9" spans="2:96" x14ac:dyDescent="0.25">
      <c r="B9" s="18" t="s">
        <v>376</v>
      </c>
      <c r="C9" s="17">
        <v>0.23131573638019401</v>
      </c>
      <c r="D9" s="17">
        <v>0.235870454428354</v>
      </c>
      <c r="E9" s="17">
        <v>0.230031564538898</v>
      </c>
      <c r="F9" s="17"/>
      <c r="G9" s="17">
        <v>0.24784714408646999</v>
      </c>
      <c r="H9" s="17">
        <v>0.28939782158837901</v>
      </c>
      <c r="I9" s="17">
        <v>0.152449312532043</v>
      </c>
      <c r="J9" s="17">
        <v>0.12500341325762901</v>
      </c>
      <c r="K9" s="17">
        <v>0.320962777847974</v>
      </c>
      <c r="L9" s="17">
        <v>0.27771248368471202</v>
      </c>
      <c r="M9" s="17"/>
      <c r="N9" s="17">
        <v>0.23804624689050799</v>
      </c>
      <c r="O9" s="17">
        <v>0.29054732890906698</v>
      </c>
      <c r="P9" s="17">
        <v>0.18266742466959199</v>
      </c>
      <c r="Q9" s="17">
        <v>0.20835440270544001</v>
      </c>
      <c r="R9" s="17"/>
      <c r="S9" s="17">
        <v>0.23827830475806699</v>
      </c>
      <c r="T9" s="17">
        <v>0.189110849487897</v>
      </c>
      <c r="U9" s="17">
        <v>0.234075767739365</v>
      </c>
      <c r="V9" s="17">
        <v>0.247400271939901</v>
      </c>
      <c r="W9" s="17">
        <v>0.152260770323082</v>
      </c>
      <c r="X9" s="17">
        <v>0.16261225334315199</v>
      </c>
      <c r="Y9" s="17">
        <v>0.198319985651258</v>
      </c>
      <c r="Z9" s="17">
        <v>0.15997944803391101</v>
      </c>
      <c r="AA9" s="17">
        <v>0.37134255433959701</v>
      </c>
      <c r="AB9" s="17">
        <v>0.21597768090445499</v>
      </c>
      <c r="AC9" s="17">
        <v>0.26474821318353597</v>
      </c>
      <c r="AD9" s="17">
        <v>0.29409245502855802</v>
      </c>
      <c r="AE9" s="17"/>
      <c r="AF9" s="17">
        <v>0.296242510348112</v>
      </c>
      <c r="AG9" s="17">
        <v>0.19610898271087901</v>
      </c>
      <c r="AH9" s="17">
        <v>0.28138274015382603</v>
      </c>
      <c r="AI9" s="17">
        <v>0</v>
      </c>
      <c r="AJ9" s="17">
        <v>0.16161371699672</v>
      </c>
      <c r="AK9" s="17"/>
      <c r="AL9" s="17">
        <v>0.302463109275939</v>
      </c>
      <c r="AM9" s="17">
        <v>0.22715263449758399</v>
      </c>
      <c r="AN9" s="17">
        <v>0.26791192774425099</v>
      </c>
      <c r="AO9" s="17"/>
      <c r="AP9" s="17">
        <v>0.23943425649255701</v>
      </c>
      <c r="AQ9" s="17">
        <v>0.20690317022333299</v>
      </c>
      <c r="AR9" s="17">
        <v>0.227391755042051</v>
      </c>
      <c r="AS9" s="17">
        <v>0.23988975435093901</v>
      </c>
      <c r="AT9" s="17">
        <v>0.51702250590045296</v>
      </c>
      <c r="AU9" s="17"/>
      <c r="AV9" s="17">
        <v>0</v>
      </c>
      <c r="AW9" s="17">
        <v>9.58732023783848E-2</v>
      </c>
      <c r="AX9" s="17">
        <v>0.31912551316284898</v>
      </c>
      <c r="AY9" s="17">
        <v>0.25958787752982998</v>
      </c>
      <c r="AZ9" s="17">
        <v>0</v>
      </c>
      <c r="BA9" s="17">
        <v>0.280062937810238</v>
      </c>
      <c r="BB9" s="17">
        <v>0.27752212350081201</v>
      </c>
      <c r="BC9" s="17">
        <v>0.17397058486636399</v>
      </c>
      <c r="BD9" s="17">
        <v>0.25810185259123902</v>
      </c>
      <c r="BE9" s="17">
        <v>0.599788396127787</v>
      </c>
      <c r="BF9" s="17">
        <v>0.146963966101682</v>
      </c>
      <c r="BG9" s="17">
        <v>0.25341626244155802</v>
      </c>
      <c r="BH9" s="17">
        <v>0.16303844322806499</v>
      </c>
      <c r="BI9" s="17">
        <v>0.37109645078971598</v>
      </c>
      <c r="BJ9" s="17">
        <v>0.40250333439870101</v>
      </c>
      <c r="BK9" s="17">
        <v>0.18482102892796801</v>
      </c>
      <c r="BL9" s="17"/>
      <c r="BM9" s="17">
        <v>0.240464973862374</v>
      </c>
      <c r="BN9" s="17">
        <v>0.23249626712448801</v>
      </c>
      <c r="BO9" s="17">
        <v>0.232641108324697</v>
      </c>
      <c r="BP9" s="17">
        <v>0.165930491049293</v>
      </c>
      <c r="BQ9" s="17">
        <v>0.25293645908226903</v>
      </c>
      <c r="BR9" s="17">
        <v>0.26701233333011898</v>
      </c>
      <c r="BS9" s="17"/>
      <c r="BT9" s="17">
        <v>0.253405045051245</v>
      </c>
      <c r="BU9" s="17">
        <v>0.20224074287740501</v>
      </c>
      <c r="BV9" s="17"/>
      <c r="BW9" s="17">
        <v>0.204159830309663</v>
      </c>
      <c r="BX9" s="17">
        <v>0.22701227554842299</v>
      </c>
      <c r="BY9" s="17"/>
      <c r="BZ9" s="17">
        <v>0.20173528230680801</v>
      </c>
      <c r="CA9" s="17">
        <v>0.24480244191296999</v>
      </c>
      <c r="CB9" s="17" t="s">
        <v>131</v>
      </c>
      <c r="CC9" s="17"/>
      <c r="CD9" s="17">
        <v>0.18145168842130399</v>
      </c>
      <c r="CE9" s="17">
        <v>0.289918708471882</v>
      </c>
      <c r="CF9" s="17">
        <v>0.123779598331921</v>
      </c>
      <c r="CG9" s="17"/>
      <c r="CH9" s="17">
        <v>0.230344114386519</v>
      </c>
      <c r="CI9" s="17">
        <v>0.250656619452712</v>
      </c>
      <c r="CJ9" s="17">
        <v>0.18050130564649899</v>
      </c>
      <c r="CK9" s="17"/>
      <c r="CL9" s="17">
        <v>0.23416166980289699</v>
      </c>
      <c r="CM9" s="17">
        <v>0.24476838345870999</v>
      </c>
      <c r="CN9" s="17"/>
      <c r="CO9" s="17">
        <v>0.31394528126210902</v>
      </c>
      <c r="CP9" s="17">
        <v>0.306002061494621</v>
      </c>
      <c r="CQ9" s="17">
        <v>0.18180912303126501</v>
      </c>
      <c r="CR9" s="17">
        <v>0.17322092857007601</v>
      </c>
    </row>
    <row r="10" spans="2:96" x14ac:dyDescent="0.25">
      <c r="B10" s="18" t="s">
        <v>377</v>
      </c>
      <c r="C10" s="17">
        <v>0.369333155562447</v>
      </c>
      <c r="D10" s="17">
        <v>0.40487283862968598</v>
      </c>
      <c r="E10" s="17">
        <v>0.32464085053667602</v>
      </c>
      <c r="F10" s="17"/>
      <c r="G10" s="17">
        <v>0.38346544815467698</v>
      </c>
      <c r="H10" s="17">
        <v>0.33894479929305599</v>
      </c>
      <c r="I10" s="17">
        <v>0.445899375959738</v>
      </c>
      <c r="J10" s="17">
        <v>0.42765290400300598</v>
      </c>
      <c r="K10" s="17">
        <v>0.25481878394525698</v>
      </c>
      <c r="L10" s="17">
        <v>0.33488461633556099</v>
      </c>
      <c r="M10" s="17"/>
      <c r="N10" s="17">
        <v>0.398164413404206</v>
      </c>
      <c r="O10" s="17">
        <v>0.33892603996480197</v>
      </c>
      <c r="P10" s="17">
        <v>0.39674752141353198</v>
      </c>
      <c r="Q10" s="17">
        <v>0.35157768391753202</v>
      </c>
      <c r="R10" s="17"/>
      <c r="S10" s="17">
        <v>0.34793685045029399</v>
      </c>
      <c r="T10" s="17">
        <v>0.44207239973545298</v>
      </c>
      <c r="U10" s="17">
        <v>0.33365380912926001</v>
      </c>
      <c r="V10" s="17">
        <v>0.449903333364439</v>
      </c>
      <c r="W10" s="17">
        <v>0.25842394306743499</v>
      </c>
      <c r="X10" s="17">
        <v>0.34388310394935301</v>
      </c>
      <c r="Y10" s="17">
        <v>0.41302856557773299</v>
      </c>
      <c r="Z10" s="17">
        <v>0.42233577813243001</v>
      </c>
      <c r="AA10" s="17">
        <v>0.19591793186533099</v>
      </c>
      <c r="AB10" s="17">
        <v>0.33739788139313298</v>
      </c>
      <c r="AC10" s="17">
        <v>0.41626812066362501</v>
      </c>
      <c r="AD10" s="17">
        <v>0.38682795306213402</v>
      </c>
      <c r="AE10" s="17"/>
      <c r="AF10" s="17">
        <v>0.32992637262652902</v>
      </c>
      <c r="AG10" s="17">
        <v>0.43577869809650299</v>
      </c>
      <c r="AH10" s="17">
        <v>0.36063946035585398</v>
      </c>
      <c r="AI10" s="17">
        <v>0.54299328085463305</v>
      </c>
      <c r="AJ10" s="17">
        <v>0.36859218538722499</v>
      </c>
      <c r="AK10" s="17"/>
      <c r="AL10" s="17">
        <v>0.31770447155437298</v>
      </c>
      <c r="AM10" s="17">
        <v>0.46573239972425101</v>
      </c>
      <c r="AN10" s="17">
        <v>0.28505334832839202</v>
      </c>
      <c r="AO10" s="17"/>
      <c r="AP10" s="17">
        <v>0.35256356075540402</v>
      </c>
      <c r="AQ10" s="17">
        <v>0.36883660075001401</v>
      </c>
      <c r="AR10" s="17">
        <v>0.350016149932459</v>
      </c>
      <c r="AS10" s="17">
        <v>0.424139744222713</v>
      </c>
      <c r="AT10" s="17">
        <v>0.25944079743008602</v>
      </c>
      <c r="AU10" s="17"/>
      <c r="AV10" s="17">
        <v>0</v>
      </c>
      <c r="AW10" s="17">
        <v>0.34370889112003999</v>
      </c>
      <c r="AX10" s="17">
        <v>0.322229839896023</v>
      </c>
      <c r="AY10" s="17">
        <v>0.35785647724928399</v>
      </c>
      <c r="AZ10" s="17">
        <v>0.39936374597927499</v>
      </c>
      <c r="BA10" s="17">
        <v>0.28992883754107901</v>
      </c>
      <c r="BB10" s="17">
        <v>0.41265777664984599</v>
      </c>
      <c r="BC10" s="17">
        <v>0.57532280099983102</v>
      </c>
      <c r="BD10" s="17">
        <v>0.364146610265003</v>
      </c>
      <c r="BE10" s="17">
        <v>0.23849986115899199</v>
      </c>
      <c r="BF10" s="17">
        <v>0.53008288570671702</v>
      </c>
      <c r="BG10" s="17">
        <v>0.42760217086698599</v>
      </c>
      <c r="BH10" s="17">
        <v>0.52129361615473502</v>
      </c>
      <c r="BI10" s="17">
        <v>0.26005659997624703</v>
      </c>
      <c r="BJ10" s="17">
        <v>7.9337937681572504E-2</v>
      </c>
      <c r="BK10" s="17">
        <v>0.48853941771168002</v>
      </c>
      <c r="BL10" s="17"/>
      <c r="BM10" s="17">
        <v>0.320235246629968</v>
      </c>
      <c r="BN10" s="17">
        <v>0.43604761972557399</v>
      </c>
      <c r="BO10" s="17">
        <v>0.31211913874624397</v>
      </c>
      <c r="BP10" s="17">
        <v>0.44442508372890799</v>
      </c>
      <c r="BQ10" s="17">
        <v>0.420178188929971</v>
      </c>
      <c r="BR10" s="17">
        <v>0.269313205809673</v>
      </c>
      <c r="BS10" s="17"/>
      <c r="BT10" s="17">
        <v>0.409723598705314</v>
      </c>
      <c r="BU10" s="17">
        <v>0.33599216558602502</v>
      </c>
      <c r="BV10" s="17"/>
      <c r="BW10" s="17">
        <v>0.36996131591074999</v>
      </c>
      <c r="BX10" s="17">
        <v>0.28307478423436799</v>
      </c>
      <c r="BY10" s="17"/>
      <c r="BZ10" s="17">
        <v>0.309716065241743</v>
      </c>
      <c r="CA10" s="17">
        <v>0.39651455514074502</v>
      </c>
      <c r="CB10" s="17" t="s">
        <v>131</v>
      </c>
      <c r="CC10" s="17"/>
      <c r="CD10" s="17">
        <v>0.36366553395441598</v>
      </c>
      <c r="CE10" s="17">
        <v>0.11624248841636201</v>
      </c>
      <c r="CF10" s="17">
        <v>0.32479612545337699</v>
      </c>
      <c r="CG10" s="17"/>
      <c r="CH10" s="17">
        <v>0.39605226260194998</v>
      </c>
      <c r="CI10" s="17">
        <v>0.31995136866037299</v>
      </c>
      <c r="CJ10" s="17">
        <v>0.32646704457984499</v>
      </c>
      <c r="CK10" s="17"/>
      <c r="CL10" s="17">
        <v>0.41041475908955499</v>
      </c>
      <c r="CM10" s="17">
        <v>0.32361742523759401</v>
      </c>
      <c r="CN10" s="17"/>
      <c r="CO10" s="17">
        <v>0.45759709893673201</v>
      </c>
      <c r="CP10" s="17">
        <v>0.38674034254562401</v>
      </c>
      <c r="CQ10" s="17">
        <v>0.42649889559863602</v>
      </c>
      <c r="CR10" s="17">
        <v>0.209619988676257</v>
      </c>
    </row>
    <row r="11" spans="2:96" ht="30" x14ac:dyDescent="0.25">
      <c r="B11" s="18" t="s">
        <v>378</v>
      </c>
      <c r="C11" s="17">
        <v>0.27235623594242597</v>
      </c>
      <c r="D11" s="17">
        <v>0.27879467291519799</v>
      </c>
      <c r="E11" s="17">
        <v>0.26964143057822199</v>
      </c>
      <c r="F11" s="17"/>
      <c r="G11" s="17">
        <v>0.22144125092054101</v>
      </c>
      <c r="H11" s="17">
        <v>0.31062462585407902</v>
      </c>
      <c r="I11" s="17">
        <v>0.26819160170648598</v>
      </c>
      <c r="J11" s="17">
        <v>0.32207822327013003</v>
      </c>
      <c r="K11" s="17">
        <v>0.31607931836182601</v>
      </c>
      <c r="L11" s="17">
        <v>0.20899678762355101</v>
      </c>
      <c r="M11" s="17"/>
      <c r="N11" s="17">
        <v>0.25939834453084398</v>
      </c>
      <c r="O11" s="17">
        <v>0.24406545559123299</v>
      </c>
      <c r="P11" s="17">
        <v>0.28726786834755702</v>
      </c>
      <c r="Q11" s="17">
        <v>0.29375488998806798</v>
      </c>
      <c r="R11" s="17"/>
      <c r="S11" s="17">
        <v>0.31853029542920502</v>
      </c>
      <c r="T11" s="17">
        <v>0.27445710231152198</v>
      </c>
      <c r="U11" s="17">
        <v>0.29888171365428301</v>
      </c>
      <c r="V11" s="17">
        <v>0.17578910372876999</v>
      </c>
      <c r="W11" s="17">
        <v>0.36632132744867302</v>
      </c>
      <c r="X11" s="17">
        <v>0.35933623346704002</v>
      </c>
      <c r="Y11" s="17">
        <v>0.293869163200354</v>
      </c>
      <c r="Z11" s="17">
        <v>0.35069533672829201</v>
      </c>
      <c r="AA11" s="17">
        <v>8.7083122859652806E-2</v>
      </c>
      <c r="AB11" s="17">
        <v>0.24479626350674999</v>
      </c>
      <c r="AC11" s="17">
        <v>0.22809888534813</v>
      </c>
      <c r="AD11" s="17">
        <v>0.25951697663130202</v>
      </c>
      <c r="AE11" s="17"/>
      <c r="AF11" s="17">
        <v>0.24288554037455801</v>
      </c>
      <c r="AG11" s="17">
        <v>0.251968433538513</v>
      </c>
      <c r="AH11" s="17">
        <v>0.173434997537462</v>
      </c>
      <c r="AI11" s="17">
        <v>0.15973890280525599</v>
      </c>
      <c r="AJ11" s="17">
        <v>0.33049145621890003</v>
      </c>
      <c r="AK11" s="17"/>
      <c r="AL11" s="17">
        <v>0.236288144696472</v>
      </c>
      <c r="AM11" s="17">
        <v>0.21095915817525401</v>
      </c>
      <c r="AN11" s="17">
        <v>0.298632604011212</v>
      </c>
      <c r="AO11" s="17"/>
      <c r="AP11" s="17">
        <v>0.26818791827591598</v>
      </c>
      <c r="AQ11" s="17">
        <v>0.29653308639470399</v>
      </c>
      <c r="AR11" s="17">
        <v>0.32664515512904702</v>
      </c>
      <c r="AS11" s="17">
        <v>0.25888151622809202</v>
      </c>
      <c r="AT11" s="17">
        <v>0.116662897064735</v>
      </c>
      <c r="AU11" s="17"/>
      <c r="AV11" s="17">
        <v>0</v>
      </c>
      <c r="AW11" s="17">
        <v>0.24358621368161401</v>
      </c>
      <c r="AX11" s="17">
        <v>0.19675145271892899</v>
      </c>
      <c r="AY11" s="17">
        <v>0.35613343572792899</v>
      </c>
      <c r="AZ11" s="17">
        <v>0.47705351032881199</v>
      </c>
      <c r="BA11" s="17">
        <v>0.21364047279249099</v>
      </c>
      <c r="BB11" s="17">
        <v>0.17060210229372</v>
      </c>
      <c r="BC11" s="17">
        <v>0.187435332773213</v>
      </c>
      <c r="BD11" s="17">
        <v>0.27881803877392802</v>
      </c>
      <c r="BE11" s="17">
        <v>5.6062264840731103E-2</v>
      </c>
      <c r="BF11" s="17">
        <v>0.21610785255481099</v>
      </c>
      <c r="BG11" s="17">
        <v>0.24580009313743501</v>
      </c>
      <c r="BH11" s="17">
        <v>0.25992730460665198</v>
      </c>
      <c r="BI11" s="17">
        <v>0.36884694923403699</v>
      </c>
      <c r="BJ11" s="17">
        <v>0.51815872791972595</v>
      </c>
      <c r="BK11" s="17">
        <v>0.25828626876821098</v>
      </c>
      <c r="BL11" s="17"/>
      <c r="BM11" s="17">
        <v>0.31140385880569799</v>
      </c>
      <c r="BN11" s="17">
        <v>0.238250519419273</v>
      </c>
      <c r="BO11" s="17">
        <v>0.21716962473189699</v>
      </c>
      <c r="BP11" s="17">
        <v>0.30517606562734401</v>
      </c>
      <c r="BQ11" s="17">
        <v>0.21862827532145299</v>
      </c>
      <c r="BR11" s="17">
        <v>0.31455240505545401</v>
      </c>
      <c r="BS11" s="17"/>
      <c r="BT11" s="17">
        <v>0.24176858503943999</v>
      </c>
      <c r="BU11" s="17">
        <v>0.30386668760792301</v>
      </c>
      <c r="BV11" s="17"/>
      <c r="BW11" s="17">
        <v>0.316466665610732</v>
      </c>
      <c r="BX11" s="17">
        <v>0.31934925173044798</v>
      </c>
      <c r="BY11" s="17"/>
      <c r="BZ11" s="17">
        <v>0.35275705324742301</v>
      </c>
      <c r="CA11" s="17">
        <v>0.23569884911202699</v>
      </c>
      <c r="CB11" s="17" t="s">
        <v>131</v>
      </c>
      <c r="CC11" s="17"/>
      <c r="CD11" s="17">
        <v>0.35579817608078101</v>
      </c>
      <c r="CE11" s="17">
        <v>0.51127433267144495</v>
      </c>
      <c r="CF11" s="17">
        <v>0.11400621389681199</v>
      </c>
      <c r="CG11" s="17"/>
      <c r="CH11" s="17">
        <v>0.28005431916293799</v>
      </c>
      <c r="CI11" s="17">
        <v>0.31125495994539198</v>
      </c>
      <c r="CJ11" s="17">
        <v>0.195761862519201</v>
      </c>
      <c r="CK11" s="17"/>
      <c r="CL11" s="17">
        <v>0.23945657508607199</v>
      </c>
      <c r="CM11" s="17">
        <v>0.29879974901657302</v>
      </c>
      <c r="CN11" s="17"/>
      <c r="CO11" s="17">
        <v>0.194170379855612</v>
      </c>
      <c r="CP11" s="17">
        <v>0.265408976621681</v>
      </c>
      <c r="CQ11" s="17">
        <v>0.25309487319273699</v>
      </c>
      <c r="CR11" s="17">
        <v>0.34658150847901598</v>
      </c>
    </row>
    <row r="12" spans="2:96" x14ac:dyDescent="0.25">
      <c r="B12" s="18" t="s">
        <v>379</v>
      </c>
      <c r="C12" s="17">
        <v>6.0090014947693497E-2</v>
      </c>
      <c r="D12" s="17">
        <v>4.0288503836004498E-2</v>
      </c>
      <c r="E12" s="17">
        <v>8.3222385596371101E-2</v>
      </c>
      <c r="F12" s="17"/>
      <c r="G12" s="17">
        <v>8.3126583774124505E-2</v>
      </c>
      <c r="H12" s="17">
        <v>2.9254880611175298E-2</v>
      </c>
      <c r="I12" s="17">
        <v>6.5937914025456706E-2</v>
      </c>
      <c r="J12" s="17">
        <v>8.3457605378202501E-2</v>
      </c>
      <c r="K12" s="17">
        <v>3.5759688929667001E-2</v>
      </c>
      <c r="L12" s="17">
        <v>5.9941321021334898E-2</v>
      </c>
      <c r="M12" s="17"/>
      <c r="N12" s="17">
        <v>5.9824562316711398E-2</v>
      </c>
      <c r="O12" s="17">
        <v>7.0554147202404993E-2</v>
      </c>
      <c r="P12" s="17">
        <v>7.5482007413490801E-2</v>
      </c>
      <c r="Q12" s="17">
        <v>3.8641623454042401E-2</v>
      </c>
      <c r="R12" s="17"/>
      <c r="S12" s="17">
        <v>6.8771120620487305E-2</v>
      </c>
      <c r="T12" s="17">
        <v>3.9243122624551298E-2</v>
      </c>
      <c r="U12" s="17">
        <v>4.2463407539509203E-2</v>
      </c>
      <c r="V12" s="17">
        <v>2.95431743355732E-2</v>
      </c>
      <c r="W12" s="17">
        <v>0.172248822776226</v>
      </c>
      <c r="X12" s="17">
        <v>3.5103187895159899E-2</v>
      </c>
      <c r="Y12" s="17">
        <v>4.88863527817575E-2</v>
      </c>
      <c r="Z12" s="17">
        <v>6.6989437105366895E-2</v>
      </c>
      <c r="AA12" s="17">
        <v>9.52117572909707E-2</v>
      </c>
      <c r="AB12" s="17">
        <v>0.121016593697421</v>
      </c>
      <c r="AC12" s="17">
        <v>4.9083432418478901E-2</v>
      </c>
      <c r="AD12" s="17">
        <v>3.2040881619401003E-2</v>
      </c>
      <c r="AE12" s="17"/>
      <c r="AF12" s="17">
        <v>5.7766408111727702E-2</v>
      </c>
      <c r="AG12" s="17">
        <v>6.8854325705340405E-2</v>
      </c>
      <c r="AH12" s="17">
        <v>7.1139159718356604E-2</v>
      </c>
      <c r="AI12" s="17">
        <v>0</v>
      </c>
      <c r="AJ12" s="17">
        <v>7.2067985600215406E-2</v>
      </c>
      <c r="AK12" s="17"/>
      <c r="AL12" s="17">
        <v>6.81629499799635E-2</v>
      </c>
      <c r="AM12" s="17">
        <v>6.3092387175039899E-2</v>
      </c>
      <c r="AN12" s="17">
        <v>8.1505216212890197E-2</v>
      </c>
      <c r="AO12" s="17"/>
      <c r="AP12" s="17">
        <v>4.1622217888420299E-2</v>
      </c>
      <c r="AQ12" s="17">
        <v>6.4597292361503203E-2</v>
      </c>
      <c r="AR12" s="17">
        <v>5.0315014916088703E-2</v>
      </c>
      <c r="AS12" s="17">
        <v>3.8197865875457801E-2</v>
      </c>
      <c r="AT12" s="17">
        <v>0.106873799604725</v>
      </c>
      <c r="AU12" s="17"/>
      <c r="AV12" s="17">
        <v>0</v>
      </c>
      <c r="AW12" s="17">
        <v>5.6497763488856899E-2</v>
      </c>
      <c r="AX12" s="17">
        <v>8.2568976578339004E-2</v>
      </c>
      <c r="AY12" s="17">
        <v>0</v>
      </c>
      <c r="AZ12" s="17">
        <v>2.2469076384097598E-2</v>
      </c>
      <c r="BA12" s="17">
        <v>0.102459563547868</v>
      </c>
      <c r="BB12" s="17">
        <v>8.3905938906434399E-2</v>
      </c>
      <c r="BC12" s="17">
        <v>3.5602963208199098E-2</v>
      </c>
      <c r="BD12" s="17">
        <v>7.0964634719545505E-2</v>
      </c>
      <c r="BE12" s="17">
        <v>5.3585197730836497E-2</v>
      </c>
      <c r="BF12" s="17">
        <v>0.10684529563679</v>
      </c>
      <c r="BG12" s="17">
        <v>7.3181473554020507E-2</v>
      </c>
      <c r="BH12" s="17">
        <v>5.5740636010548801E-2</v>
      </c>
      <c r="BI12" s="17">
        <v>0</v>
      </c>
      <c r="BJ12" s="17">
        <v>0</v>
      </c>
      <c r="BK12" s="17">
        <v>0</v>
      </c>
      <c r="BL12" s="17"/>
      <c r="BM12" s="17">
        <v>8.0771156067403996E-2</v>
      </c>
      <c r="BN12" s="17">
        <v>1.9269902860616799E-2</v>
      </c>
      <c r="BO12" s="17">
        <v>0.106292798167807</v>
      </c>
      <c r="BP12" s="17">
        <v>6.9054953830291199E-2</v>
      </c>
      <c r="BQ12" s="17">
        <v>0</v>
      </c>
      <c r="BR12" s="17">
        <v>9.0837100650167396E-2</v>
      </c>
      <c r="BS12" s="17"/>
      <c r="BT12" s="17">
        <v>6.4360560520357393E-2</v>
      </c>
      <c r="BU12" s="17">
        <v>5.78675212772536E-2</v>
      </c>
      <c r="BV12" s="17"/>
      <c r="BW12" s="17">
        <v>3.9391916257740398E-2</v>
      </c>
      <c r="BX12" s="17">
        <v>9.0736911158415604E-2</v>
      </c>
      <c r="BY12" s="17"/>
      <c r="BZ12" s="17">
        <v>6.8716791345702702E-2</v>
      </c>
      <c r="CA12" s="17">
        <v>5.6156782797558098E-2</v>
      </c>
      <c r="CB12" s="17" t="s">
        <v>131</v>
      </c>
      <c r="CC12" s="17"/>
      <c r="CD12" s="17">
        <v>6.4439907989123496E-2</v>
      </c>
      <c r="CE12" s="17">
        <v>5.0454436665902297E-2</v>
      </c>
      <c r="CF12" s="17">
        <v>0.133346223290192</v>
      </c>
      <c r="CG12" s="17"/>
      <c r="CH12" s="17">
        <v>5.2271971248550098E-2</v>
      </c>
      <c r="CI12" s="17">
        <v>1.27536555281714E-2</v>
      </c>
      <c r="CJ12" s="17">
        <v>0.161238976600905</v>
      </c>
      <c r="CK12" s="17"/>
      <c r="CL12" s="17">
        <v>7.6043946310550198E-2</v>
      </c>
      <c r="CM12" s="17">
        <v>4.5281250568885101E-2</v>
      </c>
      <c r="CN12" s="17"/>
      <c r="CO12" s="17">
        <v>3.4287239945547797E-2</v>
      </c>
      <c r="CP12" s="17">
        <v>1.40679027685873E-2</v>
      </c>
      <c r="CQ12" s="17">
        <v>6.6366399884316002E-2</v>
      </c>
      <c r="CR12" s="17">
        <v>0.12826216865234299</v>
      </c>
    </row>
    <row r="13" spans="2:96" x14ac:dyDescent="0.25">
      <c r="B13" s="18" t="s">
        <v>380</v>
      </c>
      <c r="C13" s="17">
        <v>1.7577082968978999E-2</v>
      </c>
      <c r="D13" s="17">
        <v>2.30732320335531E-2</v>
      </c>
      <c r="E13" s="17">
        <v>6.2856231463534603E-3</v>
      </c>
      <c r="F13" s="17"/>
      <c r="G13" s="17">
        <v>3.8752742839339299E-2</v>
      </c>
      <c r="H13" s="17">
        <v>0</v>
      </c>
      <c r="I13" s="17">
        <v>1.3639231769987201E-2</v>
      </c>
      <c r="J13" s="17">
        <v>1.50020930940645E-2</v>
      </c>
      <c r="K13" s="17">
        <v>1.79097300303999E-2</v>
      </c>
      <c r="L13" s="17">
        <v>2.31112342782137E-2</v>
      </c>
      <c r="M13" s="17"/>
      <c r="N13" s="17">
        <v>1.9332814354733802E-2</v>
      </c>
      <c r="O13" s="17">
        <v>1.9893984834353201E-2</v>
      </c>
      <c r="P13" s="17">
        <v>0</v>
      </c>
      <c r="Q13" s="17">
        <v>2.7704028354118001E-2</v>
      </c>
      <c r="R13" s="17"/>
      <c r="S13" s="17">
        <v>0</v>
      </c>
      <c r="T13" s="17">
        <v>0</v>
      </c>
      <c r="U13" s="17">
        <v>2.5508302541935899E-2</v>
      </c>
      <c r="V13" s="17">
        <v>7.3294432323520106E-2</v>
      </c>
      <c r="W13" s="17">
        <v>0</v>
      </c>
      <c r="X13" s="17">
        <v>0</v>
      </c>
      <c r="Y13" s="17">
        <v>0</v>
      </c>
      <c r="Z13" s="17">
        <v>0</v>
      </c>
      <c r="AA13" s="17">
        <v>5.9046754450065499E-2</v>
      </c>
      <c r="AB13" s="17">
        <v>2.63858456017547E-2</v>
      </c>
      <c r="AC13" s="17">
        <v>4.1801348386230001E-2</v>
      </c>
      <c r="AD13" s="17">
        <v>0</v>
      </c>
      <c r="AE13" s="17"/>
      <c r="AF13" s="17">
        <v>6.4609338767054204E-3</v>
      </c>
      <c r="AG13" s="17">
        <v>9.06914032496417E-3</v>
      </c>
      <c r="AH13" s="17">
        <v>6.1476194133594501E-2</v>
      </c>
      <c r="AI13" s="17">
        <v>0.151092855525152</v>
      </c>
      <c r="AJ13" s="17">
        <v>1.58583752341592E-2</v>
      </c>
      <c r="AK13" s="17"/>
      <c r="AL13" s="17">
        <v>2.2852029690329699E-2</v>
      </c>
      <c r="AM13" s="17">
        <v>0</v>
      </c>
      <c r="AN13" s="17">
        <v>3.6264858499813299E-2</v>
      </c>
      <c r="AO13" s="17"/>
      <c r="AP13" s="17">
        <v>1.43869116289477E-2</v>
      </c>
      <c r="AQ13" s="17">
        <v>2.6321021309391401E-2</v>
      </c>
      <c r="AR13" s="17">
        <v>2.3312842039118299E-2</v>
      </c>
      <c r="AS13" s="17">
        <v>0</v>
      </c>
      <c r="AT13" s="17">
        <v>0</v>
      </c>
      <c r="AU13" s="17"/>
      <c r="AV13" s="17">
        <v>1</v>
      </c>
      <c r="AW13" s="17">
        <v>0.14350638572044899</v>
      </c>
      <c r="AX13" s="17">
        <v>0</v>
      </c>
      <c r="AY13" s="17">
        <v>0</v>
      </c>
      <c r="AZ13" s="17">
        <v>0</v>
      </c>
      <c r="BA13" s="17">
        <v>4.1671258123763898E-2</v>
      </c>
      <c r="BB13" s="17">
        <v>0</v>
      </c>
      <c r="BC13" s="17">
        <v>0</v>
      </c>
      <c r="BD13" s="17">
        <v>0</v>
      </c>
      <c r="BE13" s="17">
        <v>5.20642801416525E-2</v>
      </c>
      <c r="BF13" s="17">
        <v>0</v>
      </c>
      <c r="BG13" s="17">
        <v>0</v>
      </c>
      <c r="BH13" s="17">
        <v>0</v>
      </c>
      <c r="BI13" s="17">
        <v>0</v>
      </c>
      <c r="BJ13" s="17">
        <v>0</v>
      </c>
      <c r="BK13" s="17">
        <v>0</v>
      </c>
      <c r="BL13" s="17"/>
      <c r="BM13" s="17">
        <v>2.0930372944861299E-2</v>
      </c>
      <c r="BN13" s="17">
        <v>3.1723671384145197E-2</v>
      </c>
      <c r="BO13" s="17">
        <v>1.7984437084302599E-2</v>
      </c>
      <c r="BP13" s="17">
        <v>0</v>
      </c>
      <c r="BQ13" s="17">
        <v>2.3151259027172601E-2</v>
      </c>
      <c r="BR13" s="17">
        <v>0</v>
      </c>
      <c r="BS13" s="17"/>
      <c r="BT13" s="17">
        <v>1.6271747612612599E-2</v>
      </c>
      <c r="BU13" s="17">
        <v>1.9534829187873502E-2</v>
      </c>
      <c r="BV13" s="17"/>
      <c r="BW13" s="17">
        <v>0</v>
      </c>
      <c r="BX13" s="17">
        <v>3.2853840711035497E-2</v>
      </c>
      <c r="BY13" s="17"/>
      <c r="BZ13" s="17">
        <v>1.5360870868622801E-2</v>
      </c>
      <c r="CA13" s="17">
        <v>1.85875272279321E-2</v>
      </c>
      <c r="CB13" s="17" t="s">
        <v>131</v>
      </c>
      <c r="CC13" s="17"/>
      <c r="CD13" s="17">
        <v>1.1288888611985201E-2</v>
      </c>
      <c r="CE13" s="17">
        <v>0</v>
      </c>
      <c r="CF13" s="17">
        <v>6.5485334333171205E-2</v>
      </c>
      <c r="CG13" s="17"/>
      <c r="CH13" s="17">
        <v>1.9532458609876999E-2</v>
      </c>
      <c r="CI13" s="17">
        <v>1.3330719836163201E-2</v>
      </c>
      <c r="CJ13" s="17">
        <v>1.49173148280691E-2</v>
      </c>
      <c r="CK13" s="17"/>
      <c r="CL13" s="17">
        <v>2.3076431192741401E-2</v>
      </c>
      <c r="CM13" s="17">
        <v>9.5129243006707304E-3</v>
      </c>
      <c r="CN13" s="17"/>
      <c r="CO13" s="17">
        <v>0</v>
      </c>
      <c r="CP13" s="17">
        <v>6.60623679510732E-3</v>
      </c>
      <c r="CQ13" s="17">
        <v>7.4267912065973402E-3</v>
      </c>
      <c r="CR13" s="17">
        <v>5.8501517827169398E-2</v>
      </c>
    </row>
    <row r="14" spans="2:96" x14ac:dyDescent="0.25">
      <c r="B14" s="18" t="s">
        <v>175</v>
      </c>
      <c r="C14" s="17">
        <v>4.9327774198260101E-2</v>
      </c>
      <c r="D14" s="17">
        <v>1.7100298157203701E-2</v>
      </c>
      <c r="E14" s="17">
        <v>8.6178145603480194E-2</v>
      </c>
      <c r="F14" s="17"/>
      <c r="G14" s="17">
        <v>2.5366830224848601E-2</v>
      </c>
      <c r="H14" s="17">
        <v>3.1777872653310703E-2</v>
      </c>
      <c r="I14" s="17">
        <v>5.3882564006288103E-2</v>
      </c>
      <c r="J14" s="17">
        <v>2.6805760996968402E-2</v>
      </c>
      <c r="K14" s="17">
        <v>5.4469700884876501E-2</v>
      </c>
      <c r="L14" s="17">
        <v>9.5353557056626501E-2</v>
      </c>
      <c r="M14" s="17"/>
      <c r="N14" s="17">
        <v>2.5233618502996599E-2</v>
      </c>
      <c r="O14" s="17">
        <v>3.6013043498138497E-2</v>
      </c>
      <c r="P14" s="17">
        <v>5.7835178155828698E-2</v>
      </c>
      <c r="Q14" s="17">
        <v>7.9967371580800306E-2</v>
      </c>
      <c r="R14" s="17"/>
      <c r="S14" s="17">
        <v>2.6483428741947101E-2</v>
      </c>
      <c r="T14" s="17">
        <v>5.5116525840577198E-2</v>
      </c>
      <c r="U14" s="17">
        <v>6.5416999395646699E-2</v>
      </c>
      <c r="V14" s="17">
        <v>2.4069684307796699E-2</v>
      </c>
      <c r="W14" s="17">
        <v>5.07451363845852E-2</v>
      </c>
      <c r="X14" s="17">
        <v>9.9065221345295301E-2</v>
      </c>
      <c r="Y14" s="17">
        <v>4.5895932788896802E-2</v>
      </c>
      <c r="Z14" s="17">
        <v>0</v>
      </c>
      <c r="AA14" s="17">
        <v>0.191397879194382</v>
      </c>
      <c r="AB14" s="17">
        <v>5.4425734896486597E-2</v>
      </c>
      <c r="AC14" s="17">
        <v>0</v>
      </c>
      <c r="AD14" s="17">
        <v>2.7521733658604199E-2</v>
      </c>
      <c r="AE14" s="17"/>
      <c r="AF14" s="17">
        <v>6.6718234662368703E-2</v>
      </c>
      <c r="AG14" s="17">
        <v>3.8220419623800399E-2</v>
      </c>
      <c r="AH14" s="17">
        <v>5.1927448100906999E-2</v>
      </c>
      <c r="AI14" s="17">
        <v>0.14617496081495901</v>
      </c>
      <c r="AJ14" s="17">
        <v>5.1376280562780902E-2</v>
      </c>
      <c r="AK14" s="17"/>
      <c r="AL14" s="17">
        <v>5.2529294802923503E-2</v>
      </c>
      <c r="AM14" s="17">
        <v>3.3063420427870902E-2</v>
      </c>
      <c r="AN14" s="17">
        <v>3.0632045203441201E-2</v>
      </c>
      <c r="AO14" s="17"/>
      <c r="AP14" s="17">
        <v>8.3805134958754704E-2</v>
      </c>
      <c r="AQ14" s="17">
        <v>3.6808828961055098E-2</v>
      </c>
      <c r="AR14" s="17">
        <v>2.2319082941235999E-2</v>
      </c>
      <c r="AS14" s="17">
        <v>3.8891119322798602E-2</v>
      </c>
      <c r="AT14" s="17">
        <v>0</v>
      </c>
      <c r="AU14" s="17"/>
      <c r="AV14" s="17">
        <v>0</v>
      </c>
      <c r="AW14" s="17">
        <v>0.116827543610655</v>
      </c>
      <c r="AX14" s="17">
        <v>7.9324217643860204E-2</v>
      </c>
      <c r="AY14" s="17">
        <v>2.64222094929575E-2</v>
      </c>
      <c r="AZ14" s="17">
        <v>0.101113667307815</v>
      </c>
      <c r="BA14" s="17">
        <v>7.2236930184560705E-2</v>
      </c>
      <c r="BB14" s="17">
        <v>5.53120586491875E-2</v>
      </c>
      <c r="BC14" s="17">
        <v>2.7668318152393501E-2</v>
      </c>
      <c r="BD14" s="17">
        <v>2.7968863650284E-2</v>
      </c>
      <c r="BE14" s="17">
        <v>0</v>
      </c>
      <c r="BF14" s="17">
        <v>0</v>
      </c>
      <c r="BG14" s="17">
        <v>0</v>
      </c>
      <c r="BH14" s="17">
        <v>0</v>
      </c>
      <c r="BI14" s="17">
        <v>0</v>
      </c>
      <c r="BJ14" s="17">
        <v>0</v>
      </c>
      <c r="BK14" s="17">
        <v>6.8353284592141197E-2</v>
      </c>
      <c r="BL14" s="17"/>
      <c r="BM14" s="17">
        <v>2.6194391689694299E-2</v>
      </c>
      <c r="BN14" s="17">
        <v>4.2212019485903002E-2</v>
      </c>
      <c r="BO14" s="17">
        <v>0.113792892945052</v>
      </c>
      <c r="BP14" s="17">
        <v>1.54134057641638E-2</v>
      </c>
      <c r="BQ14" s="17">
        <v>8.5105817639133802E-2</v>
      </c>
      <c r="BR14" s="17">
        <v>5.8284955154585899E-2</v>
      </c>
      <c r="BS14" s="17"/>
      <c r="BT14" s="17">
        <v>1.44704630710305E-2</v>
      </c>
      <c r="BU14" s="17">
        <v>8.0498053463518904E-2</v>
      </c>
      <c r="BV14" s="17"/>
      <c r="BW14" s="17">
        <v>7.0020271911115206E-2</v>
      </c>
      <c r="BX14" s="17">
        <v>4.69729366173098E-2</v>
      </c>
      <c r="BY14" s="17"/>
      <c r="BZ14" s="17">
        <v>5.1713936989700698E-2</v>
      </c>
      <c r="CA14" s="17">
        <v>4.8239843808767703E-2</v>
      </c>
      <c r="CB14" s="17" t="s">
        <v>131</v>
      </c>
      <c r="CC14" s="17"/>
      <c r="CD14" s="17">
        <v>2.3355804942390101E-2</v>
      </c>
      <c r="CE14" s="17">
        <v>3.2110033774408402E-2</v>
      </c>
      <c r="CF14" s="17">
        <v>0.238586504694527</v>
      </c>
      <c r="CG14" s="17"/>
      <c r="CH14" s="17">
        <v>2.1744873990165101E-2</v>
      </c>
      <c r="CI14" s="17">
        <v>9.2052676577188006E-2</v>
      </c>
      <c r="CJ14" s="17">
        <v>0.121113495825481</v>
      </c>
      <c r="CK14" s="17"/>
      <c r="CL14" s="17">
        <v>1.6846618518184399E-2</v>
      </c>
      <c r="CM14" s="17">
        <v>7.8020267417566694E-2</v>
      </c>
      <c r="CN14" s="17"/>
      <c r="CO14" s="17">
        <v>0</v>
      </c>
      <c r="CP14" s="17">
        <v>2.1174479774379001E-2</v>
      </c>
      <c r="CQ14" s="17">
        <v>6.4803917086448601E-2</v>
      </c>
      <c r="CR14" s="17">
        <v>8.3813887795139194E-2</v>
      </c>
    </row>
    <row r="15" spans="2:96" x14ac:dyDescent="0.25">
      <c r="B15" s="18" t="s">
        <v>381</v>
      </c>
      <c r="C15" s="20">
        <v>0.60064889194264204</v>
      </c>
      <c r="D15" s="20">
        <v>0.64074329305804101</v>
      </c>
      <c r="E15" s="20">
        <v>0.55467241507557297</v>
      </c>
      <c r="F15" s="20"/>
      <c r="G15" s="20">
        <v>0.631312592241147</v>
      </c>
      <c r="H15" s="20">
        <v>0.628342620881435</v>
      </c>
      <c r="I15" s="20">
        <v>0.59834868849178102</v>
      </c>
      <c r="J15" s="20">
        <v>0.55265631726063502</v>
      </c>
      <c r="K15" s="20">
        <v>0.57578156179323003</v>
      </c>
      <c r="L15" s="20">
        <v>0.61259710002027401</v>
      </c>
      <c r="M15" s="20"/>
      <c r="N15" s="20">
        <v>0.63621066029471396</v>
      </c>
      <c r="O15" s="20">
        <v>0.62947336887386995</v>
      </c>
      <c r="P15" s="20">
        <v>0.57941494608312405</v>
      </c>
      <c r="Q15" s="20">
        <v>0.559932086622972</v>
      </c>
      <c r="R15" s="20"/>
      <c r="S15" s="20">
        <v>0.58621515520836098</v>
      </c>
      <c r="T15" s="20">
        <v>0.63118324922335001</v>
      </c>
      <c r="U15" s="20">
        <v>0.56772957686862502</v>
      </c>
      <c r="V15" s="20">
        <v>0.69730360530433999</v>
      </c>
      <c r="W15" s="20">
        <v>0.41068471339051599</v>
      </c>
      <c r="X15" s="20">
        <v>0.50649535729250506</v>
      </c>
      <c r="Y15" s="20">
        <v>0.61134855122899101</v>
      </c>
      <c r="Z15" s="20">
        <v>0.58231522616634102</v>
      </c>
      <c r="AA15" s="20">
        <v>0.56726048620492897</v>
      </c>
      <c r="AB15" s="20">
        <v>0.553375562297588</v>
      </c>
      <c r="AC15" s="20">
        <v>0.68101633384716098</v>
      </c>
      <c r="AD15" s="20">
        <v>0.68092040809069299</v>
      </c>
      <c r="AE15" s="20"/>
      <c r="AF15" s="20">
        <v>0.62616888297464102</v>
      </c>
      <c r="AG15" s="20">
        <v>0.631887680807382</v>
      </c>
      <c r="AH15" s="20">
        <v>0.64202220050967995</v>
      </c>
      <c r="AI15" s="20">
        <v>0.54299328085463305</v>
      </c>
      <c r="AJ15" s="20">
        <v>0.53020590238394405</v>
      </c>
      <c r="AK15" s="20"/>
      <c r="AL15" s="20">
        <v>0.62016758083031198</v>
      </c>
      <c r="AM15" s="20">
        <v>0.69288503422183501</v>
      </c>
      <c r="AN15" s="20">
        <v>0.55296527607264401</v>
      </c>
      <c r="AO15" s="20"/>
      <c r="AP15" s="20">
        <v>0.59199781724796097</v>
      </c>
      <c r="AQ15" s="20">
        <v>0.57573977097334705</v>
      </c>
      <c r="AR15" s="20">
        <v>0.577407904974509</v>
      </c>
      <c r="AS15" s="20">
        <v>0.66402949857365101</v>
      </c>
      <c r="AT15" s="20">
        <v>0.77646330333053903</v>
      </c>
      <c r="AU15" s="20"/>
      <c r="AV15" s="20">
        <v>0</v>
      </c>
      <c r="AW15" s="20">
        <v>0.43958209349842498</v>
      </c>
      <c r="AX15" s="20">
        <v>0.64135535305887204</v>
      </c>
      <c r="AY15" s="20">
        <v>0.61744435477911297</v>
      </c>
      <c r="AZ15" s="20">
        <v>0.39936374597927499</v>
      </c>
      <c r="BA15" s="20">
        <v>0.56999177535131595</v>
      </c>
      <c r="BB15" s="20">
        <v>0.690179900150658</v>
      </c>
      <c r="BC15" s="20">
        <v>0.74929338586619498</v>
      </c>
      <c r="BD15" s="20">
        <v>0.62224846285624202</v>
      </c>
      <c r="BE15" s="20">
        <v>0.83828825728678003</v>
      </c>
      <c r="BF15" s="20">
        <v>0.67704685180839996</v>
      </c>
      <c r="BG15" s="20">
        <v>0.68101843330854395</v>
      </c>
      <c r="BH15" s="20">
        <v>0.68433205938279995</v>
      </c>
      <c r="BI15" s="20">
        <v>0.63115305076596295</v>
      </c>
      <c r="BJ15" s="20">
        <v>0.481841272080274</v>
      </c>
      <c r="BK15" s="20">
        <v>0.673360446639648</v>
      </c>
      <c r="BL15" s="20"/>
      <c r="BM15" s="20">
        <v>0.56070022049234203</v>
      </c>
      <c r="BN15" s="20">
        <v>0.66854388685006205</v>
      </c>
      <c r="BO15" s="20">
        <v>0.54476024707094195</v>
      </c>
      <c r="BP15" s="20">
        <v>0.61035557477820102</v>
      </c>
      <c r="BQ15" s="20">
        <v>0.67311464801224097</v>
      </c>
      <c r="BR15" s="20">
        <v>0.53632553913979297</v>
      </c>
      <c r="BS15" s="20"/>
      <c r="BT15" s="20">
        <v>0.66312864375656</v>
      </c>
      <c r="BU15" s="20">
        <v>0.53823290846343097</v>
      </c>
      <c r="BV15" s="20"/>
      <c r="BW15" s="20">
        <v>0.57412114622041299</v>
      </c>
      <c r="BX15" s="20">
        <v>0.51008705978279101</v>
      </c>
      <c r="BY15" s="20"/>
      <c r="BZ15" s="20">
        <v>0.51145134754855104</v>
      </c>
      <c r="CA15" s="20">
        <v>0.64131699705371503</v>
      </c>
      <c r="CB15" s="20" t="s">
        <v>131</v>
      </c>
      <c r="CC15" s="20"/>
      <c r="CD15" s="20">
        <v>0.54511722237572002</v>
      </c>
      <c r="CE15" s="20">
        <v>0.40616119688824398</v>
      </c>
      <c r="CF15" s="20">
        <v>0.44857572378529798</v>
      </c>
      <c r="CG15" s="20"/>
      <c r="CH15" s="20">
        <v>0.62639637698846995</v>
      </c>
      <c r="CI15" s="20">
        <v>0.570607988113085</v>
      </c>
      <c r="CJ15" s="20">
        <v>0.50696835022634401</v>
      </c>
      <c r="CK15" s="20"/>
      <c r="CL15" s="20">
        <v>0.64457642889245204</v>
      </c>
      <c r="CM15" s="20">
        <v>0.56838580869630495</v>
      </c>
      <c r="CN15" s="20"/>
      <c r="CO15" s="20">
        <v>0.77154238019884103</v>
      </c>
      <c r="CP15" s="20">
        <v>0.69274240404024501</v>
      </c>
      <c r="CQ15" s="20">
        <v>0.60830801862990103</v>
      </c>
      <c r="CR15" s="20">
        <v>0.38284091724633301</v>
      </c>
    </row>
    <row r="16" spans="2:96" x14ac:dyDescent="0.25">
      <c r="B16" s="18" t="s">
        <v>382</v>
      </c>
      <c r="C16" s="20">
        <v>7.7667097916672506E-2</v>
      </c>
      <c r="D16" s="20">
        <v>6.3361735869557595E-2</v>
      </c>
      <c r="E16" s="20">
        <v>8.9508008742724604E-2</v>
      </c>
      <c r="F16" s="20"/>
      <c r="G16" s="20">
        <v>0.121879326613464</v>
      </c>
      <c r="H16" s="20">
        <v>2.9254880611175298E-2</v>
      </c>
      <c r="I16" s="20">
        <v>7.9577145795443796E-2</v>
      </c>
      <c r="J16" s="20">
        <v>9.8459698472267002E-2</v>
      </c>
      <c r="K16" s="20">
        <v>5.36694189600668E-2</v>
      </c>
      <c r="L16" s="20">
        <v>8.3052555299548594E-2</v>
      </c>
      <c r="M16" s="20"/>
      <c r="N16" s="20">
        <v>7.9157376671445207E-2</v>
      </c>
      <c r="O16" s="20">
        <v>9.0448132036758194E-2</v>
      </c>
      <c r="P16" s="20">
        <v>7.5482007413490801E-2</v>
      </c>
      <c r="Q16" s="20">
        <v>6.6345651808160405E-2</v>
      </c>
      <c r="R16" s="20"/>
      <c r="S16" s="20">
        <v>6.8771120620487305E-2</v>
      </c>
      <c r="T16" s="20">
        <v>3.9243122624551298E-2</v>
      </c>
      <c r="U16" s="20">
        <v>6.7971710081445105E-2</v>
      </c>
      <c r="V16" s="20">
        <v>0.102837606659093</v>
      </c>
      <c r="W16" s="20">
        <v>0.172248822776226</v>
      </c>
      <c r="X16" s="20">
        <v>3.5103187895159899E-2</v>
      </c>
      <c r="Y16" s="20">
        <v>4.88863527817575E-2</v>
      </c>
      <c r="Z16" s="20">
        <v>6.6989437105366895E-2</v>
      </c>
      <c r="AA16" s="20">
        <v>0.154258511741036</v>
      </c>
      <c r="AB16" s="20">
        <v>0.14740243929917499</v>
      </c>
      <c r="AC16" s="20">
        <v>9.0884780804708895E-2</v>
      </c>
      <c r="AD16" s="20">
        <v>3.2040881619401003E-2</v>
      </c>
      <c r="AE16" s="20"/>
      <c r="AF16" s="20">
        <v>6.4227341988433106E-2</v>
      </c>
      <c r="AG16" s="20">
        <v>7.7923466030304603E-2</v>
      </c>
      <c r="AH16" s="20">
        <v>0.132615353851951</v>
      </c>
      <c r="AI16" s="20">
        <v>0.151092855525152</v>
      </c>
      <c r="AJ16" s="20">
        <v>8.7926360834374606E-2</v>
      </c>
      <c r="AK16" s="20"/>
      <c r="AL16" s="20">
        <v>9.1014979670293206E-2</v>
      </c>
      <c r="AM16" s="20">
        <v>6.3092387175039899E-2</v>
      </c>
      <c r="AN16" s="20">
        <v>0.117770074712704</v>
      </c>
      <c r="AO16" s="20"/>
      <c r="AP16" s="20">
        <v>5.6009129517368E-2</v>
      </c>
      <c r="AQ16" s="20">
        <v>9.0918313670894493E-2</v>
      </c>
      <c r="AR16" s="20">
        <v>7.3627856955207099E-2</v>
      </c>
      <c r="AS16" s="20">
        <v>3.8197865875457801E-2</v>
      </c>
      <c r="AT16" s="20">
        <v>0.106873799604725</v>
      </c>
      <c r="AU16" s="20"/>
      <c r="AV16" s="20">
        <v>1</v>
      </c>
      <c r="AW16" s="20">
        <v>0.20000414920930601</v>
      </c>
      <c r="AX16" s="20">
        <v>8.2568976578339004E-2</v>
      </c>
      <c r="AY16" s="20">
        <v>0</v>
      </c>
      <c r="AZ16" s="20">
        <v>2.2469076384097598E-2</v>
      </c>
      <c r="BA16" s="20">
        <v>0.14413082167163199</v>
      </c>
      <c r="BB16" s="20">
        <v>8.3905938906434399E-2</v>
      </c>
      <c r="BC16" s="20">
        <v>3.5602963208199098E-2</v>
      </c>
      <c r="BD16" s="20">
        <v>7.0964634719545505E-2</v>
      </c>
      <c r="BE16" s="20">
        <v>0.105649477872489</v>
      </c>
      <c r="BF16" s="20">
        <v>0.10684529563679</v>
      </c>
      <c r="BG16" s="20">
        <v>7.3181473554020507E-2</v>
      </c>
      <c r="BH16" s="20">
        <v>5.5740636010548801E-2</v>
      </c>
      <c r="BI16" s="20">
        <v>0</v>
      </c>
      <c r="BJ16" s="20">
        <v>0</v>
      </c>
      <c r="BK16" s="20">
        <v>0</v>
      </c>
      <c r="BL16" s="20"/>
      <c r="BM16" s="20">
        <v>0.10170152901226499</v>
      </c>
      <c r="BN16" s="20">
        <v>5.0993574244761898E-2</v>
      </c>
      <c r="BO16" s="20">
        <v>0.12427723525211</v>
      </c>
      <c r="BP16" s="20">
        <v>6.9054953830291199E-2</v>
      </c>
      <c r="BQ16" s="20">
        <v>2.3151259027172601E-2</v>
      </c>
      <c r="BR16" s="20">
        <v>9.0837100650167396E-2</v>
      </c>
      <c r="BS16" s="20"/>
      <c r="BT16" s="20">
        <v>8.0632308132969996E-2</v>
      </c>
      <c r="BU16" s="20">
        <v>7.7402350465127098E-2</v>
      </c>
      <c r="BV16" s="20"/>
      <c r="BW16" s="20">
        <v>3.9391916257740398E-2</v>
      </c>
      <c r="BX16" s="20">
        <v>0.123590751869451</v>
      </c>
      <c r="BY16" s="20"/>
      <c r="BZ16" s="20">
        <v>8.4077662214325499E-2</v>
      </c>
      <c r="CA16" s="20">
        <v>7.4744310025490104E-2</v>
      </c>
      <c r="CB16" s="20" t="s">
        <v>131</v>
      </c>
      <c r="CC16" s="20"/>
      <c r="CD16" s="20">
        <v>7.5728796601108705E-2</v>
      </c>
      <c r="CE16" s="20">
        <v>5.0454436665902297E-2</v>
      </c>
      <c r="CF16" s="20">
        <v>0.19883155762336299</v>
      </c>
      <c r="CG16" s="20"/>
      <c r="CH16" s="20">
        <v>7.1804429858427096E-2</v>
      </c>
      <c r="CI16" s="20">
        <v>2.6084375364334601E-2</v>
      </c>
      <c r="CJ16" s="20">
        <v>0.17615629142897399</v>
      </c>
      <c r="CK16" s="20"/>
      <c r="CL16" s="20">
        <v>9.9120377503291598E-2</v>
      </c>
      <c r="CM16" s="20">
        <v>5.4794174869555901E-2</v>
      </c>
      <c r="CN16" s="20"/>
      <c r="CO16" s="20">
        <v>3.4287239945547797E-2</v>
      </c>
      <c r="CP16" s="20">
        <v>2.0674139563694599E-2</v>
      </c>
      <c r="CQ16" s="20">
        <v>7.3793191090913396E-2</v>
      </c>
      <c r="CR16" s="20">
        <v>0.186763686479512</v>
      </c>
    </row>
    <row r="17" spans="2:96" x14ac:dyDescent="0.25">
      <c r="B17" s="18" t="s">
        <v>275</v>
      </c>
      <c r="C17" s="21">
        <v>0.522981794025969</v>
      </c>
      <c r="D17" s="21">
        <v>0.57738155718848305</v>
      </c>
      <c r="E17" s="21">
        <v>0.465164406332849</v>
      </c>
      <c r="F17" s="21"/>
      <c r="G17" s="21">
        <v>0.50943326562768299</v>
      </c>
      <c r="H17" s="21">
        <v>0.59908774027026002</v>
      </c>
      <c r="I17" s="21">
        <v>0.51877154269633796</v>
      </c>
      <c r="J17" s="21">
        <v>0.45419661878836798</v>
      </c>
      <c r="K17" s="21">
        <v>0.52211214283316398</v>
      </c>
      <c r="L17" s="21">
        <v>0.52954454472072499</v>
      </c>
      <c r="M17" s="21"/>
      <c r="N17" s="21">
        <v>0.557053283623269</v>
      </c>
      <c r="O17" s="21">
        <v>0.53902523683711201</v>
      </c>
      <c r="P17" s="21">
        <v>0.50393293866963296</v>
      </c>
      <c r="Q17" s="21">
        <v>0.49358643481481101</v>
      </c>
      <c r="R17" s="21"/>
      <c r="S17" s="21">
        <v>0.51744403458787402</v>
      </c>
      <c r="T17" s="21">
        <v>0.59194012659879802</v>
      </c>
      <c r="U17" s="21">
        <v>0.49975786678717998</v>
      </c>
      <c r="V17" s="21">
        <v>0.59446599864524696</v>
      </c>
      <c r="W17" s="21">
        <v>0.23843589061429099</v>
      </c>
      <c r="X17" s="21">
        <v>0.47139216939734502</v>
      </c>
      <c r="Y17" s="21">
        <v>0.562462198447234</v>
      </c>
      <c r="Z17" s="21">
        <v>0.51532578906097404</v>
      </c>
      <c r="AA17" s="21">
        <v>0.41300197446389197</v>
      </c>
      <c r="AB17" s="21">
        <v>0.40597312299841198</v>
      </c>
      <c r="AC17" s="21">
        <v>0.59013155304245202</v>
      </c>
      <c r="AD17" s="21">
        <v>0.64887952647129199</v>
      </c>
      <c r="AE17" s="21"/>
      <c r="AF17" s="21">
        <v>0.56194154098620797</v>
      </c>
      <c r="AG17" s="21">
        <v>0.55396421477707702</v>
      </c>
      <c r="AH17" s="21">
        <v>0.50940684665772795</v>
      </c>
      <c r="AI17" s="21">
        <v>0.39190042532948099</v>
      </c>
      <c r="AJ17" s="21">
        <v>0.44227954154957</v>
      </c>
      <c r="AK17" s="21"/>
      <c r="AL17" s="21">
        <v>0.52915260116001805</v>
      </c>
      <c r="AM17" s="21">
        <v>0.62979264704679505</v>
      </c>
      <c r="AN17" s="21">
        <v>0.43519520135994</v>
      </c>
      <c r="AO17" s="21"/>
      <c r="AP17" s="21">
        <v>0.53598868773059305</v>
      </c>
      <c r="AQ17" s="21">
        <v>0.48482145730245202</v>
      </c>
      <c r="AR17" s="21">
        <v>0.50378004801930198</v>
      </c>
      <c r="AS17" s="21">
        <v>0.62583163269819297</v>
      </c>
      <c r="AT17" s="21">
        <v>0.66958950372581405</v>
      </c>
      <c r="AU17" s="21"/>
      <c r="AV17" s="21">
        <v>-1</v>
      </c>
      <c r="AW17" s="21">
        <v>0.23957794428911899</v>
      </c>
      <c r="AX17" s="21">
        <v>0.55878637648053298</v>
      </c>
      <c r="AY17" s="21">
        <v>0.61744435477911297</v>
      </c>
      <c r="AZ17" s="21">
        <v>0.37689466959517698</v>
      </c>
      <c r="BA17" s="21">
        <v>0.42586095367968402</v>
      </c>
      <c r="BB17" s="21">
        <v>0.60627396124422395</v>
      </c>
      <c r="BC17" s="21">
        <v>0.71369042265799498</v>
      </c>
      <c r="BD17" s="21">
        <v>0.55128382813669696</v>
      </c>
      <c r="BE17" s="21">
        <v>0.73263877941429101</v>
      </c>
      <c r="BF17" s="21">
        <v>0.57020155617160995</v>
      </c>
      <c r="BG17" s="21">
        <v>0.60783695975452401</v>
      </c>
      <c r="BH17" s="21">
        <v>0.62859142337225105</v>
      </c>
      <c r="BI17" s="21">
        <v>0.63115305076596295</v>
      </c>
      <c r="BJ17" s="21">
        <v>0.481841272080274</v>
      </c>
      <c r="BK17" s="21">
        <v>0.673360446639648</v>
      </c>
      <c r="BL17" s="21"/>
      <c r="BM17" s="21">
        <v>0.45899869148007699</v>
      </c>
      <c r="BN17" s="21">
        <v>0.61755031260530002</v>
      </c>
      <c r="BO17" s="21">
        <v>0.42048301181883202</v>
      </c>
      <c r="BP17" s="21">
        <v>0.54130062094790998</v>
      </c>
      <c r="BQ17" s="21">
        <v>0.649963388985068</v>
      </c>
      <c r="BR17" s="21">
        <v>0.44548843848962499</v>
      </c>
      <c r="BS17" s="21"/>
      <c r="BT17" s="21">
        <v>0.58249633562359004</v>
      </c>
      <c r="BU17" s="21">
        <v>0.46083055799830303</v>
      </c>
      <c r="BV17" s="21"/>
      <c r="BW17" s="21">
        <v>0.53472922996267203</v>
      </c>
      <c r="BX17" s="21">
        <v>0.386496307913339</v>
      </c>
      <c r="BY17" s="21"/>
      <c r="BZ17" s="21">
        <v>0.42737368533422598</v>
      </c>
      <c r="CA17" s="21">
        <v>0.56657268702822505</v>
      </c>
      <c r="CB17" s="21" t="s">
        <v>131</v>
      </c>
      <c r="CC17" s="21"/>
      <c r="CD17" s="21">
        <v>0.46938842577461098</v>
      </c>
      <c r="CE17" s="21">
        <v>0.35570676022234199</v>
      </c>
      <c r="CF17" s="21">
        <v>0.24974416616193501</v>
      </c>
      <c r="CG17" s="21"/>
      <c r="CH17" s="21">
        <v>0.55459194713004301</v>
      </c>
      <c r="CI17" s="21">
        <v>0.54452361274875005</v>
      </c>
      <c r="CJ17" s="21">
        <v>0.33081205879737002</v>
      </c>
      <c r="CK17" s="21"/>
      <c r="CL17" s="21">
        <v>0.54545605138915998</v>
      </c>
      <c r="CM17" s="21">
        <v>0.51359163382674899</v>
      </c>
      <c r="CN17" s="21"/>
      <c r="CO17" s="21">
        <v>0.73725514025329297</v>
      </c>
      <c r="CP17" s="21">
        <v>0.67206826447655099</v>
      </c>
      <c r="CQ17" s="21">
        <v>0.53451482753898805</v>
      </c>
      <c r="CR17" s="21">
        <v>0.19607723076682099</v>
      </c>
    </row>
    <row r="18" spans="2:96" x14ac:dyDescent="0.25">
      <c r="B18" s="16" t="s">
        <v>655</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CR22"/>
  <sheetViews>
    <sheetView showGridLines="0" workbookViewId="0">
      <pane xSplit="2" topLeftCell="C1" activePane="topRight" state="frozen"/>
      <selection pane="topRight" activeCell="B18" sqref="B18"/>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389</v>
      </c>
      <c r="D7" s="10">
        <v>202</v>
      </c>
      <c r="E7" s="10">
        <v>184</v>
      </c>
      <c r="F7" s="10"/>
      <c r="G7" s="10">
        <v>47</v>
      </c>
      <c r="H7" s="10">
        <v>52</v>
      </c>
      <c r="I7" s="10">
        <v>76</v>
      </c>
      <c r="J7" s="10">
        <v>72</v>
      </c>
      <c r="K7" s="10">
        <v>56</v>
      </c>
      <c r="L7" s="10">
        <v>86</v>
      </c>
      <c r="M7" s="10"/>
      <c r="N7" s="10">
        <v>110</v>
      </c>
      <c r="O7" s="10">
        <v>105</v>
      </c>
      <c r="P7" s="10">
        <v>79</v>
      </c>
      <c r="Q7" s="10">
        <v>94</v>
      </c>
      <c r="R7" s="10"/>
      <c r="S7" s="10">
        <v>65</v>
      </c>
      <c r="T7" s="10">
        <v>50</v>
      </c>
      <c r="U7" s="10">
        <v>46</v>
      </c>
      <c r="V7" s="10">
        <v>41</v>
      </c>
      <c r="W7" s="10">
        <v>17</v>
      </c>
      <c r="X7" s="10">
        <v>24</v>
      </c>
      <c r="Y7" s="10">
        <v>22</v>
      </c>
      <c r="Z7" s="10">
        <v>13</v>
      </c>
      <c r="AA7" s="10">
        <v>21</v>
      </c>
      <c r="AB7" s="10">
        <v>33</v>
      </c>
      <c r="AC7" s="10">
        <v>20</v>
      </c>
      <c r="AD7" s="10">
        <v>37</v>
      </c>
      <c r="AE7" s="10"/>
      <c r="AF7" s="10">
        <v>136</v>
      </c>
      <c r="AG7" s="10">
        <v>97</v>
      </c>
      <c r="AH7" s="10">
        <v>17</v>
      </c>
      <c r="AI7" s="10">
        <v>6</v>
      </c>
      <c r="AJ7" s="10">
        <v>68</v>
      </c>
      <c r="AK7" s="10"/>
      <c r="AL7" s="10">
        <v>87</v>
      </c>
      <c r="AM7" s="10">
        <v>119</v>
      </c>
      <c r="AN7" s="10">
        <v>27</v>
      </c>
      <c r="AO7" s="10"/>
      <c r="AP7" s="10">
        <v>76</v>
      </c>
      <c r="AQ7" s="10">
        <v>74</v>
      </c>
      <c r="AR7" s="10">
        <v>117</v>
      </c>
      <c r="AS7" s="10">
        <v>52</v>
      </c>
      <c r="AT7" s="10">
        <v>8</v>
      </c>
      <c r="AU7" s="10"/>
      <c r="AV7" s="10">
        <v>1</v>
      </c>
      <c r="AW7" s="10">
        <v>20</v>
      </c>
      <c r="AX7" s="10">
        <v>34</v>
      </c>
      <c r="AY7" s="10">
        <v>32</v>
      </c>
      <c r="AZ7" s="10">
        <v>36</v>
      </c>
      <c r="BA7" s="10">
        <v>51</v>
      </c>
      <c r="BB7" s="10">
        <v>33</v>
      </c>
      <c r="BC7" s="10">
        <v>30</v>
      </c>
      <c r="BD7" s="10">
        <v>32</v>
      </c>
      <c r="BE7" s="10">
        <v>17</v>
      </c>
      <c r="BF7" s="10">
        <v>19</v>
      </c>
      <c r="BG7" s="10">
        <v>14</v>
      </c>
      <c r="BH7" s="10">
        <v>15</v>
      </c>
      <c r="BI7" s="10">
        <v>7</v>
      </c>
      <c r="BJ7" s="10">
        <v>10</v>
      </c>
      <c r="BK7" s="10">
        <v>15</v>
      </c>
      <c r="BL7" s="10"/>
      <c r="BM7" s="10">
        <v>97</v>
      </c>
      <c r="BN7" s="10">
        <v>91</v>
      </c>
      <c r="BO7" s="10">
        <v>44</v>
      </c>
      <c r="BP7" s="10">
        <v>60</v>
      </c>
      <c r="BQ7" s="10">
        <v>47</v>
      </c>
      <c r="BR7" s="10">
        <v>50</v>
      </c>
      <c r="BS7" s="10"/>
      <c r="BT7" s="10">
        <v>194</v>
      </c>
      <c r="BU7" s="10">
        <v>190</v>
      </c>
      <c r="BV7" s="10"/>
      <c r="BW7" s="10">
        <v>51</v>
      </c>
      <c r="BX7" s="10">
        <v>58</v>
      </c>
      <c r="BY7" s="10"/>
      <c r="BZ7" s="10">
        <v>120</v>
      </c>
      <c r="CA7" s="10">
        <v>269</v>
      </c>
      <c r="CB7" s="10" t="s">
        <v>130</v>
      </c>
      <c r="CC7" s="10"/>
      <c r="CD7" s="10">
        <v>78</v>
      </c>
      <c r="CE7" s="10">
        <v>24</v>
      </c>
      <c r="CF7" s="10">
        <v>16</v>
      </c>
      <c r="CG7" s="10"/>
      <c r="CH7" s="10">
        <v>262</v>
      </c>
      <c r="CI7" s="10">
        <v>70</v>
      </c>
      <c r="CJ7" s="10">
        <v>55</v>
      </c>
      <c r="CK7" s="10"/>
      <c r="CL7" s="10">
        <v>182</v>
      </c>
      <c r="CM7" s="10">
        <v>193</v>
      </c>
      <c r="CN7" s="10"/>
      <c r="CO7" s="10">
        <v>31</v>
      </c>
      <c r="CP7" s="10">
        <v>128</v>
      </c>
      <c r="CQ7" s="10">
        <v>147</v>
      </c>
      <c r="CR7" s="10">
        <v>83</v>
      </c>
    </row>
    <row r="8" spans="2:96" ht="30" customHeight="1" x14ac:dyDescent="0.25">
      <c r="B8" s="11" t="s">
        <v>20</v>
      </c>
      <c r="C8" s="11">
        <v>395</v>
      </c>
      <c r="D8" s="11">
        <v>207</v>
      </c>
      <c r="E8" s="11">
        <v>185</v>
      </c>
      <c r="F8" s="11"/>
      <c r="G8" s="11">
        <v>58</v>
      </c>
      <c r="H8" s="11">
        <v>69</v>
      </c>
      <c r="I8" s="11">
        <v>74</v>
      </c>
      <c r="J8" s="11">
        <v>67</v>
      </c>
      <c r="K8" s="11">
        <v>50</v>
      </c>
      <c r="L8" s="11">
        <v>77</v>
      </c>
      <c r="M8" s="11"/>
      <c r="N8" s="11">
        <v>105</v>
      </c>
      <c r="O8" s="11">
        <v>101</v>
      </c>
      <c r="P8" s="11">
        <v>83</v>
      </c>
      <c r="Q8" s="11">
        <v>105</v>
      </c>
      <c r="R8" s="11"/>
      <c r="S8" s="11">
        <v>68</v>
      </c>
      <c r="T8" s="11">
        <v>49</v>
      </c>
      <c r="U8" s="11">
        <v>43</v>
      </c>
      <c r="V8" s="11">
        <v>40</v>
      </c>
      <c r="W8" s="11">
        <v>18</v>
      </c>
      <c r="X8" s="11">
        <v>27</v>
      </c>
      <c r="Y8" s="11">
        <v>20</v>
      </c>
      <c r="Z8" s="11">
        <v>13</v>
      </c>
      <c r="AA8" s="11">
        <v>20</v>
      </c>
      <c r="AB8" s="11">
        <v>32</v>
      </c>
      <c r="AC8" s="11">
        <v>22</v>
      </c>
      <c r="AD8" s="11">
        <v>43</v>
      </c>
      <c r="AE8" s="11"/>
      <c r="AF8" s="11">
        <v>131</v>
      </c>
      <c r="AG8" s="11">
        <v>98</v>
      </c>
      <c r="AH8" s="11">
        <v>16</v>
      </c>
      <c r="AI8" s="11">
        <v>6</v>
      </c>
      <c r="AJ8" s="11">
        <v>73</v>
      </c>
      <c r="AK8" s="11"/>
      <c r="AL8" s="11">
        <v>85</v>
      </c>
      <c r="AM8" s="11">
        <v>121</v>
      </c>
      <c r="AN8" s="11">
        <v>28</v>
      </c>
      <c r="AO8" s="11"/>
      <c r="AP8" s="11">
        <v>77</v>
      </c>
      <c r="AQ8" s="11">
        <v>76</v>
      </c>
      <c r="AR8" s="11">
        <v>121</v>
      </c>
      <c r="AS8" s="11">
        <v>53</v>
      </c>
      <c r="AT8" s="11">
        <v>8</v>
      </c>
      <c r="AU8" s="11"/>
      <c r="AV8" s="11">
        <v>1</v>
      </c>
      <c r="AW8" s="11">
        <v>21</v>
      </c>
      <c r="AX8" s="11">
        <v>35</v>
      </c>
      <c r="AY8" s="11">
        <v>32</v>
      </c>
      <c r="AZ8" s="11">
        <v>40</v>
      </c>
      <c r="BA8" s="11">
        <v>50</v>
      </c>
      <c r="BB8" s="11">
        <v>33</v>
      </c>
      <c r="BC8" s="11">
        <v>31</v>
      </c>
      <c r="BD8" s="11">
        <v>32</v>
      </c>
      <c r="BE8" s="11">
        <v>16</v>
      </c>
      <c r="BF8" s="11">
        <v>19</v>
      </c>
      <c r="BG8" s="11">
        <v>14</v>
      </c>
      <c r="BH8" s="11">
        <v>16</v>
      </c>
      <c r="BI8" s="11">
        <v>7</v>
      </c>
      <c r="BJ8" s="11">
        <v>11</v>
      </c>
      <c r="BK8" s="11">
        <v>15</v>
      </c>
      <c r="BL8" s="11"/>
      <c r="BM8" s="11">
        <v>104</v>
      </c>
      <c r="BN8" s="11">
        <v>92</v>
      </c>
      <c r="BO8" s="11">
        <v>47</v>
      </c>
      <c r="BP8" s="11">
        <v>59</v>
      </c>
      <c r="BQ8" s="11">
        <v>44</v>
      </c>
      <c r="BR8" s="11">
        <v>50</v>
      </c>
      <c r="BS8" s="11"/>
      <c r="BT8" s="11">
        <v>196</v>
      </c>
      <c r="BU8" s="11">
        <v>192</v>
      </c>
      <c r="BV8" s="11"/>
      <c r="BW8" s="11">
        <v>53</v>
      </c>
      <c r="BX8" s="11">
        <v>58</v>
      </c>
      <c r="BY8" s="11"/>
      <c r="BZ8" s="11">
        <v>124</v>
      </c>
      <c r="CA8" s="11">
        <v>271</v>
      </c>
      <c r="CB8" s="11" t="s">
        <v>130</v>
      </c>
      <c r="CC8" s="11"/>
      <c r="CD8" s="11">
        <v>79</v>
      </c>
      <c r="CE8" s="11">
        <v>27</v>
      </c>
      <c r="CF8" s="11">
        <v>15</v>
      </c>
      <c r="CG8" s="11"/>
      <c r="CH8" s="11">
        <v>260</v>
      </c>
      <c r="CI8" s="11">
        <v>75</v>
      </c>
      <c r="CJ8" s="11">
        <v>57</v>
      </c>
      <c r="CK8" s="11"/>
      <c r="CL8" s="11">
        <v>182</v>
      </c>
      <c r="CM8" s="11">
        <v>199</v>
      </c>
      <c r="CN8" s="11"/>
      <c r="CO8" s="11">
        <v>33</v>
      </c>
      <c r="CP8" s="11">
        <v>128</v>
      </c>
      <c r="CQ8" s="11">
        <v>148</v>
      </c>
      <c r="CR8" s="11">
        <v>85</v>
      </c>
    </row>
    <row r="9" spans="2:96" x14ac:dyDescent="0.25">
      <c r="B9" s="18" t="s">
        <v>376</v>
      </c>
      <c r="C9" s="17">
        <v>0.256930761016603</v>
      </c>
      <c r="D9" s="17">
        <v>0.23889167419473301</v>
      </c>
      <c r="E9" s="17">
        <v>0.27611897715216599</v>
      </c>
      <c r="F9" s="17"/>
      <c r="G9" s="17">
        <v>0.22725898609596101</v>
      </c>
      <c r="H9" s="17">
        <v>0.28396210761389801</v>
      </c>
      <c r="I9" s="17">
        <v>0.16842598707100001</v>
      </c>
      <c r="J9" s="17">
        <v>0.20896949149219299</v>
      </c>
      <c r="K9" s="17">
        <v>0.36588138767185102</v>
      </c>
      <c r="L9" s="17">
        <v>0.31234346161983101</v>
      </c>
      <c r="M9" s="17"/>
      <c r="N9" s="17">
        <v>0.32994354417599597</v>
      </c>
      <c r="O9" s="17">
        <v>0.270733088172667</v>
      </c>
      <c r="P9" s="17">
        <v>0.21179392399301999</v>
      </c>
      <c r="Q9" s="17">
        <v>0.20890194454166799</v>
      </c>
      <c r="R9" s="17"/>
      <c r="S9" s="17">
        <v>0.28574098218106597</v>
      </c>
      <c r="T9" s="17">
        <v>0.19098531135855201</v>
      </c>
      <c r="U9" s="17">
        <v>0.29994993246860002</v>
      </c>
      <c r="V9" s="17">
        <v>0.26078097852660598</v>
      </c>
      <c r="W9" s="17">
        <v>0.23161869598969001</v>
      </c>
      <c r="X9" s="17">
        <v>0.26072468070687899</v>
      </c>
      <c r="Y9" s="17">
        <v>0.29536955552359001</v>
      </c>
      <c r="Z9" s="17">
        <v>0.215075890294467</v>
      </c>
      <c r="AA9" s="17">
        <v>0.33829846422500698</v>
      </c>
      <c r="AB9" s="17">
        <v>0.153241816680806</v>
      </c>
      <c r="AC9" s="17">
        <v>0.29089998278242002</v>
      </c>
      <c r="AD9" s="17">
        <v>0.26436115610161298</v>
      </c>
      <c r="AE9" s="17"/>
      <c r="AF9" s="17">
        <v>0.31213816738905897</v>
      </c>
      <c r="AG9" s="17">
        <v>0.19835954504556999</v>
      </c>
      <c r="AH9" s="17">
        <v>0.28173848567035298</v>
      </c>
      <c r="AI9" s="17">
        <v>0.28451965203853802</v>
      </c>
      <c r="AJ9" s="17">
        <v>0.250254202488494</v>
      </c>
      <c r="AK9" s="17"/>
      <c r="AL9" s="17">
        <v>0.33396248713893101</v>
      </c>
      <c r="AM9" s="17">
        <v>0.25255702236840299</v>
      </c>
      <c r="AN9" s="17">
        <v>0.194459504634307</v>
      </c>
      <c r="AO9" s="17"/>
      <c r="AP9" s="17">
        <v>0.37954813027404599</v>
      </c>
      <c r="AQ9" s="17">
        <v>0.15314484941157799</v>
      </c>
      <c r="AR9" s="17">
        <v>0.263247027783159</v>
      </c>
      <c r="AS9" s="17">
        <v>0.29713145199262497</v>
      </c>
      <c r="AT9" s="17">
        <v>0.31055172457800601</v>
      </c>
      <c r="AU9" s="17"/>
      <c r="AV9" s="17">
        <v>0</v>
      </c>
      <c r="AW9" s="17">
        <v>0.14942935965607301</v>
      </c>
      <c r="AX9" s="17">
        <v>0.32831404258734898</v>
      </c>
      <c r="AY9" s="17">
        <v>0.29443692477011202</v>
      </c>
      <c r="AZ9" s="17">
        <v>0.17092070692213901</v>
      </c>
      <c r="BA9" s="17">
        <v>0.24323683071338101</v>
      </c>
      <c r="BB9" s="17">
        <v>0.209163196757265</v>
      </c>
      <c r="BC9" s="17">
        <v>0.234622539180569</v>
      </c>
      <c r="BD9" s="17">
        <v>0.29084764113207101</v>
      </c>
      <c r="BE9" s="17">
        <v>0.52846443473568105</v>
      </c>
      <c r="BF9" s="17">
        <v>9.21179869707624E-2</v>
      </c>
      <c r="BG9" s="17">
        <v>0.23950443154013201</v>
      </c>
      <c r="BH9" s="17">
        <v>0.32286810619406803</v>
      </c>
      <c r="BI9" s="17">
        <v>0.49562819351007498</v>
      </c>
      <c r="BJ9" s="17">
        <v>0.299238828108083</v>
      </c>
      <c r="BK9" s="17">
        <v>0.30940814384459497</v>
      </c>
      <c r="BL9" s="17"/>
      <c r="BM9" s="17">
        <v>0.26935849337773798</v>
      </c>
      <c r="BN9" s="17">
        <v>0.26637044462514298</v>
      </c>
      <c r="BO9" s="17">
        <v>0.27928676948814102</v>
      </c>
      <c r="BP9" s="17">
        <v>0.13909353421204601</v>
      </c>
      <c r="BQ9" s="17">
        <v>0.37058672594395098</v>
      </c>
      <c r="BR9" s="17">
        <v>0.23193227277228001</v>
      </c>
      <c r="BS9" s="17"/>
      <c r="BT9" s="17">
        <v>0.26557987918890802</v>
      </c>
      <c r="BU9" s="17">
        <v>0.25132935079423002</v>
      </c>
      <c r="BV9" s="17"/>
      <c r="BW9" s="17">
        <v>0.30648792323143198</v>
      </c>
      <c r="BX9" s="17">
        <v>0.204632411217542</v>
      </c>
      <c r="BY9" s="17"/>
      <c r="BZ9" s="17">
        <v>0.225903156366066</v>
      </c>
      <c r="CA9" s="17">
        <v>0.27107727027136302</v>
      </c>
      <c r="CB9" s="17" t="s">
        <v>131</v>
      </c>
      <c r="CC9" s="17"/>
      <c r="CD9" s="17">
        <v>0.26476677457743902</v>
      </c>
      <c r="CE9" s="17">
        <v>0.125741145420183</v>
      </c>
      <c r="CF9" s="17">
        <v>0.18171825485507501</v>
      </c>
      <c r="CG9" s="17"/>
      <c r="CH9" s="17">
        <v>0.26659244348945699</v>
      </c>
      <c r="CI9" s="17">
        <v>0.25682985080141602</v>
      </c>
      <c r="CJ9" s="17">
        <v>0.18410922688036699</v>
      </c>
      <c r="CK9" s="17"/>
      <c r="CL9" s="17">
        <v>0.25822144366120298</v>
      </c>
      <c r="CM9" s="17">
        <v>0.26208277013301501</v>
      </c>
      <c r="CN9" s="17"/>
      <c r="CO9" s="17">
        <v>0.35728577941252199</v>
      </c>
      <c r="CP9" s="17">
        <v>0.389691342770215</v>
      </c>
      <c r="CQ9" s="17">
        <v>0.17073363400417499</v>
      </c>
      <c r="CR9" s="17">
        <v>0.168568887938849</v>
      </c>
    </row>
    <row r="10" spans="2:96" x14ac:dyDescent="0.25">
      <c r="B10" s="18" t="s">
        <v>377</v>
      </c>
      <c r="C10" s="17">
        <v>0.45894264003676799</v>
      </c>
      <c r="D10" s="17">
        <v>0.48767137714397202</v>
      </c>
      <c r="E10" s="17">
        <v>0.42855695982679098</v>
      </c>
      <c r="F10" s="17"/>
      <c r="G10" s="17">
        <v>0.49334654547822099</v>
      </c>
      <c r="H10" s="17">
        <v>0.54597364712797003</v>
      </c>
      <c r="I10" s="17">
        <v>0.45104620639076698</v>
      </c>
      <c r="J10" s="17">
        <v>0.46427091057174502</v>
      </c>
      <c r="K10" s="17">
        <v>0.40205157945167302</v>
      </c>
      <c r="L10" s="17">
        <v>0.39411180810750701</v>
      </c>
      <c r="M10" s="17"/>
      <c r="N10" s="17">
        <v>0.42291504579635802</v>
      </c>
      <c r="O10" s="17">
        <v>0.38805755539025399</v>
      </c>
      <c r="P10" s="17">
        <v>0.52400958294386601</v>
      </c>
      <c r="Q10" s="17">
        <v>0.51601306681625203</v>
      </c>
      <c r="R10" s="17"/>
      <c r="S10" s="17">
        <v>0.45142878899886102</v>
      </c>
      <c r="T10" s="17">
        <v>0.52423150824223197</v>
      </c>
      <c r="U10" s="17">
        <v>0.33649999465375902</v>
      </c>
      <c r="V10" s="17">
        <v>0.52461527531655605</v>
      </c>
      <c r="W10" s="17">
        <v>0.32351838642314501</v>
      </c>
      <c r="X10" s="17">
        <v>0.40740986453880601</v>
      </c>
      <c r="Y10" s="17">
        <v>0.41834813506123297</v>
      </c>
      <c r="Z10" s="17">
        <v>0.41683008704132501</v>
      </c>
      <c r="AA10" s="17">
        <v>0.41258105467754902</v>
      </c>
      <c r="AB10" s="17">
        <v>0.50816407637038896</v>
      </c>
      <c r="AC10" s="17">
        <v>0.40958589533991302</v>
      </c>
      <c r="AD10" s="17">
        <v>0.59050636747913099</v>
      </c>
      <c r="AE10" s="17"/>
      <c r="AF10" s="17">
        <v>0.44297480377429799</v>
      </c>
      <c r="AG10" s="17">
        <v>0.44361992803559402</v>
      </c>
      <c r="AH10" s="17">
        <v>0.42946779029608401</v>
      </c>
      <c r="AI10" s="17">
        <v>0.37165110441074101</v>
      </c>
      <c r="AJ10" s="17">
        <v>0.49864921596508999</v>
      </c>
      <c r="AK10" s="17"/>
      <c r="AL10" s="17">
        <v>0.46550122421375101</v>
      </c>
      <c r="AM10" s="17">
        <v>0.48682645770187599</v>
      </c>
      <c r="AN10" s="17">
        <v>0.53120118633359503</v>
      </c>
      <c r="AO10" s="17"/>
      <c r="AP10" s="17">
        <v>0.40281471761682403</v>
      </c>
      <c r="AQ10" s="17">
        <v>0.52006501472644395</v>
      </c>
      <c r="AR10" s="17">
        <v>0.43263956969557799</v>
      </c>
      <c r="AS10" s="17">
        <v>0.50971726313797905</v>
      </c>
      <c r="AT10" s="17">
        <v>0.58257447581726796</v>
      </c>
      <c r="AU10" s="17"/>
      <c r="AV10" s="17">
        <v>0</v>
      </c>
      <c r="AW10" s="17">
        <v>0.33180807376562999</v>
      </c>
      <c r="AX10" s="17">
        <v>0.48605706119800202</v>
      </c>
      <c r="AY10" s="17">
        <v>0.42719909507846998</v>
      </c>
      <c r="AZ10" s="17">
        <v>0.46298010826208402</v>
      </c>
      <c r="BA10" s="17">
        <v>0.45204778620414898</v>
      </c>
      <c r="BB10" s="17">
        <v>0.56401829411095505</v>
      </c>
      <c r="BC10" s="17">
        <v>0.61627556636052006</v>
      </c>
      <c r="BD10" s="17">
        <v>0.40269009430686298</v>
      </c>
      <c r="BE10" s="17">
        <v>0.31171740742317999</v>
      </c>
      <c r="BF10" s="17">
        <v>0.46678231596471398</v>
      </c>
      <c r="BG10" s="17">
        <v>0.55745463498946102</v>
      </c>
      <c r="BH10" s="17">
        <v>0.453634345583108</v>
      </c>
      <c r="BI10" s="17">
        <v>0.23629967901443599</v>
      </c>
      <c r="BJ10" s="17">
        <v>0.457569037723003</v>
      </c>
      <c r="BK10" s="17">
        <v>0.54546431402992102</v>
      </c>
      <c r="BL10" s="17"/>
      <c r="BM10" s="17">
        <v>0.443011710074661</v>
      </c>
      <c r="BN10" s="17">
        <v>0.47212238168507997</v>
      </c>
      <c r="BO10" s="17">
        <v>0.380410607123987</v>
      </c>
      <c r="BP10" s="17">
        <v>0.47343347398686603</v>
      </c>
      <c r="BQ10" s="17">
        <v>0.40405770048190698</v>
      </c>
      <c r="BR10" s="17">
        <v>0.57286279948419205</v>
      </c>
      <c r="BS10" s="17"/>
      <c r="BT10" s="17">
        <v>0.481962653568279</v>
      </c>
      <c r="BU10" s="17">
        <v>0.43151090645121898</v>
      </c>
      <c r="BV10" s="17"/>
      <c r="BW10" s="17">
        <v>0.40091403320254598</v>
      </c>
      <c r="BX10" s="17">
        <v>0.51832218380156203</v>
      </c>
      <c r="BY10" s="17"/>
      <c r="BZ10" s="17">
        <v>0.47560454923325501</v>
      </c>
      <c r="CA10" s="17">
        <v>0.45134592558507802</v>
      </c>
      <c r="CB10" s="17" t="s">
        <v>131</v>
      </c>
      <c r="CC10" s="17"/>
      <c r="CD10" s="17">
        <v>0.46801673394980198</v>
      </c>
      <c r="CE10" s="17">
        <v>0.47432947772864398</v>
      </c>
      <c r="CF10" s="17">
        <v>0.49209652306888901</v>
      </c>
      <c r="CG10" s="17"/>
      <c r="CH10" s="17">
        <v>0.44227792918236303</v>
      </c>
      <c r="CI10" s="17">
        <v>0.47647869597192999</v>
      </c>
      <c r="CJ10" s="17">
        <v>0.52982234402342099</v>
      </c>
      <c r="CK10" s="17"/>
      <c r="CL10" s="17">
        <v>0.45886708643677598</v>
      </c>
      <c r="CM10" s="17">
        <v>0.45960073705082</v>
      </c>
      <c r="CN10" s="17"/>
      <c r="CO10" s="17">
        <v>0.47861702663080602</v>
      </c>
      <c r="CP10" s="17">
        <v>0.40745790903680001</v>
      </c>
      <c r="CQ10" s="17">
        <v>0.54295963585853302</v>
      </c>
      <c r="CR10" s="17">
        <v>0.382559222925002</v>
      </c>
    </row>
    <row r="11" spans="2:96" ht="30" x14ac:dyDescent="0.25">
      <c r="B11" s="18" t="s">
        <v>378</v>
      </c>
      <c r="C11" s="17">
        <v>0.18984260675610101</v>
      </c>
      <c r="D11" s="17">
        <v>0.18146311075148999</v>
      </c>
      <c r="E11" s="17">
        <v>0.202339061231673</v>
      </c>
      <c r="F11" s="17"/>
      <c r="G11" s="17">
        <v>0.23517359211935299</v>
      </c>
      <c r="H11" s="17">
        <v>0.12510451412141699</v>
      </c>
      <c r="I11" s="17">
        <v>0.23652942406615099</v>
      </c>
      <c r="J11" s="17">
        <v>0.21312467460430101</v>
      </c>
      <c r="K11" s="17">
        <v>0.14332548810526199</v>
      </c>
      <c r="L11" s="17">
        <v>0.17812721243917701</v>
      </c>
      <c r="M11" s="17"/>
      <c r="N11" s="17">
        <v>0.150628681928652</v>
      </c>
      <c r="O11" s="17">
        <v>0.23465291874347899</v>
      </c>
      <c r="P11" s="17">
        <v>0.19126705273005001</v>
      </c>
      <c r="Q11" s="17">
        <v>0.177002880385004</v>
      </c>
      <c r="R11" s="17"/>
      <c r="S11" s="17">
        <v>0.14557286726482099</v>
      </c>
      <c r="T11" s="17">
        <v>0.226054161580546</v>
      </c>
      <c r="U11" s="17">
        <v>0.233390380687924</v>
      </c>
      <c r="V11" s="17">
        <v>9.3346046895375706E-2</v>
      </c>
      <c r="W11" s="17">
        <v>0.24009423089870699</v>
      </c>
      <c r="X11" s="17">
        <v>0.276804907113823</v>
      </c>
      <c r="Y11" s="17">
        <v>0.237395956633419</v>
      </c>
      <c r="Z11" s="17">
        <v>0.30110458555884201</v>
      </c>
      <c r="AA11" s="17">
        <v>0.19918987606528499</v>
      </c>
      <c r="AB11" s="17">
        <v>0.19036159555867899</v>
      </c>
      <c r="AC11" s="17">
        <v>0.156334132662548</v>
      </c>
      <c r="AD11" s="17">
        <v>0.145132476419255</v>
      </c>
      <c r="AE11" s="17"/>
      <c r="AF11" s="17">
        <v>0.16946653197606701</v>
      </c>
      <c r="AG11" s="17">
        <v>0.22979614112667701</v>
      </c>
      <c r="AH11" s="17">
        <v>0.11049130637394</v>
      </c>
      <c r="AI11" s="17">
        <v>0.192736388025568</v>
      </c>
      <c r="AJ11" s="17">
        <v>0.19068983514903201</v>
      </c>
      <c r="AK11" s="17"/>
      <c r="AL11" s="17">
        <v>0.11423578517457</v>
      </c>
      <c r="AM11" s="17">
        <v>0.174932875162049</v>
      </c>
      <c r="AN11" s="17">
        <v>0.16368328215602901</v>
      </c>
      <c r="AO11" s="17"/>
      <c r="AP11" s="17">
        <v>0.13300033652290999</v>
      </c>
      <c r="AQ11" s="17">
        <v>0.25403397279469497</v>
      </c>
      <c r="AR11" s="17">
        <v>0.20320824544881599</v>
      </c>
      <c r="AS11" s="17">
        <v>0.139160587366043</v>
      </c>
      <c r="AT11" s="17">
        <v>0</v>
      </c>
      <c r="AU11" s="17"/>
      <c r="AV11" s="17">
        <v>0</v>
      </c>
      <c r="AW11" s="17">
        <v>0.256970996964479</v>
      </c>
      <c r="AX11" s="17">
        <v>8.0194802040121402E-2</v>
      </c>
      <c r="AY11" s="17">
        <v>0.22123707295866701</v>
      </c>
      <c r="AZ11" s="17">
        <v>0.299157752948916</v>
      </c>
      <c r="BA11" s="17">
        <v>0.209560744338773</v>
      </c>
      <c r="BB11" s="17">
        <v>0.106270228902096</v>
      </c>
      <c r="BC11" s="17">
        <v>8.6190517565272795E-2</v>
      </c>
      <c r="BD11" s="17">
        <v>0.27723916490445599</v>
      </c>
      <c r="BE11" s="17">
        <v>5.4168679968649401E-2</v>
      </c>
      <c r="BF11" s="17">
        <v>0.34095004839716803</v>
      </c>
      <c r="BG11" s="17">
        <v>0.12985945991638601</v>
      </c>
      <c r="BH11" s="17">
        <v>0.16775691221227601</v>
      </c>
      <c r="BI11" s="17">
        <v>0.135524857255888</v>
      </c>
      <c r="BJ11" s="17">
        <v>0.243192134168913</v>
      </c>
      <c r="BK11" s="17">
        <v>0.14512754212548401</v>
      </c>
      <c r="BL11" s="17"/>
      <c r="BM11" s="17">
        <v>0.18865721483686301</v>
      </c>
      <c r="BN11" s="17">
        <v>0.210511583447726</v>
      </c>
      <c r="BO11" s="17">
        <v>0.164914460973382</v>
      </c>
      <c r="BP11" s="17">
        <v>0.25931331112234002</v>
      </c>
      <c r="BQ11" s="17">
        <v>0.159527626000602</v>
      </c>
      <c r="BR11" s="17">
        <v>0.12242490994503701</v>
      </c>
      <c r="BS11" s="17"/>
      <c r="BT11" s="17">
        <v>0.17345560926275699</v>
      </c>
      <c r="BU11" s="17">
        <v>0.20392120044203799</v>
      </c>
      <c r="BV11" s="17"/>
      <c r="BW11" s="17">
        <v>0.19727527401851</v>
      </c>
      <c r="BX11" s="17">
        <v>0.166110764763374</v>
      </c>
      <c r="BY11" s="17"/>
      <c r="BZ11" s="17">
        <v>0.19859035260095501</v>
      </c>
      <c r="CA11" s="17">
        <v>0.18585422064166099</v>
      </c>
      <c r="CB11" s="17" t="s">
        <v>131</v>
      </c>
      <c r="CC11" s="17"/>
      <c r="CD11" s="17">
        <v>0.171022417823118</v>
      </c>
      <c r="CE11" s="17">
        <v>0.36562969161848602</v>
      </c>
      <c r="CF11" s="17">
        <v>7.6469435873857294E-2</v>
      </c>
      <c r="CG11" s="17"/>
      <c r="CH11" s="17">
        <v>0.207426540244803</v>
      </c>
      <c r="CI11" s="17">
        <v>0.18023417137178299</v>
      </c>
      <c r="CJ11" s="17">
        <v>0.12915529492132499</v>
      </c>
      <c r="CK11" s="17"/>
      <c r="CL11" s="17">
        <v>0.20084282101932299</v>
      </c>
      <c r="CM11" s="17">
        <v>0.17056388772258901</v>
      </c>
      <c r="CN11" s="17"/>
      <c r="CO11" s="17">
        <v>0.16409719395667199</v>
      </c>
      <c r="CP11" s="17">
        <v>0.160482426625083</v>
      </c>
      <c r="CQ11" s="17">
        <v>0.176816102874332</v>
      </c>
      <c r="CR11" s="17">
        <v>0.26653431982095399</v>
      </c>
    </row>
    <row r="12" spans="2:96" x14ac:dyDescent="0.25">
      <c r="B12" s="18" t="s">
        <v>379</v>
      </c>
      <c r="C12" s="17">
        <v>4.4706137137607301E-2</v>
      </c>
      <c r="D12" s="17">
        <v>4.1633986351486997E-2</v>
      </c>
      <c r="E12" s="17">
        <v>4.8877722863958702E-2</v>
      </c>
      <c r="F12" s="17"/>
      <c r="G12" s="17">
        <v>1.8854046081616501E-2</v>
      </c>
      <c r="H12" s="17">
        <v>2.9254880611175298E-2</v>
      </c>
      <c r="I12" s="17">
        <v>3.60838251622227E-2</v>
      </c>
      <c r="J12" s="17">
        <v>8.51858914147227E-2</v>
      </c>
      <c r="K12" s="17">
        <v>3.5515803991853799E-2</v>
      </c>
      <c r="L12" s="17">
        <v>5.7225147597132202E-2</v>
      </c>
      <c r="M12" s="17"/>
      <c r="N12" s="17">
        <v>5.29053542883706E-2</v>
      </c>
      <c r="O12" s="17">
        <v>6.1550257205625097E-2</v>
      </c>
      <c r="P12" s="17">
        <v>2.4979568280143E-2</v>
      </c>
      <c r="Q12" s="17">
        <v>3.6364231638932203E-2</v>
      </c>
      <c r="R12" s="17"/>
      <c r="S12" s="17">
        <v>3.8764458504060802E-2</v>
      </c>
      <c r="T12" s="17">
        <v>3.73665070809239E-2</v>
      </c>
      <c r="U12" s="17">
        <v>0.10602028750404301</v>
      </c>
      <c r="V12" s="17">
        <v>4.7963266937941597E-2</v>
      </c>
      <c r="W12" s="17">
        <v>0.15402355030387299</v>
      </c>
      <c r="X12" s="17">
        <v>0</v>
      </c>
      <c r="Y12" s="17">
        <v>4.88863527817575E-2</v>
      </c>
      <c r="Z12" s="17">
        <v>6.6989437105366895E-2</v>
      </c>
      <c r="AA12" s="17">
        <v>0</v>
      </c>
      <c r="AB12" s="17">
        <v>3.0914900941213401E-2</v>
      </c>
      <c r="AC12" s="17">
        <v>4.9083432418478901E-2</v>
      </c>
      <c r="AD12" s="17">
        <v>0</v>
      </c>
      <c r="AE12" s="17"/>
      <c r="AF12" s="17">
        <v>2.73796081572629E-2</v>
      </c>
      <c r="AG12" s="17">
        <v>7.8023475955086102E-2</v>
      </c>
      <c r="AH12" s="17">
        <v>6.02404450967471E-2</v>
      </c>
      <c r="AI12" s="17">
        <v>0</v>
      </c>
      <c r="AJ12" s="17">
        <v>4.6199382802975801E-2</v>
      </c>
      <c r="AK12" s="17"/>
      <c r="AL12" s="17">
        <v>6.6049353722669596E-2</v>
      </c>
      <c r="AM12" s="17">
        <v>5.45093412482138E-2</v>
      </c>
      <c r="AN12" s="17">
        <v>3.5535889106145802E-2</v>
      </c>
      <c r="AO12" s="17"/>
      <c r="AP12" s="17">
        <v>3.8670704365636799E-2</v>
      </c>
      <c r="AQ12" s="17">
        <v>3.6980586033659099E-2</v>
      </c>
      <c r="AR12" s="17">
        <v>5.5181946136652602E-2</v>
      </c>
      <c r="AS12" s="17">
        <v>1.6303515382784E-2</v>
      </c>
      <c r="AT12" s="17">
        <v>0.106873799604725</v>
      </c>
      <c r="AU12" s="17"/>
      <c r="AV12" s="17">
        <v>0</v>
      </c>
      <c r="AW12" s="17">
        <v>0.10008836069133401</v>
      </c>
      <c r="AX12" s="17">
        <v>5.0425642583094399E-2</v>
      </c>
      <c r="AY12" s="17">
        <v>5.7126907192750598E-2</v>
      </c>
      <c r="AZ12" s="17">
        <v>2.2335249543291701E-2</v>
      </c>
      <c r="BA12" s="17">
        <v>3.6969363984229703E-2</v>
      </c>
      <c r="BB12" s="17">
        <v>2.74860871284975E-2</v>
      </c>
      <c r="BC12" s="17">
        <v>3.5602963208199098E-2</v>
      </c>
      <c r="BD12" s="17">
        <v>0</v>
      </c>
      <c r="BE12" s="17">
        <v>5.3585197730836497E-2</v>
      </c>
      <c r="BF12" s="17">
        <v>0.100149648667355</v>
      </c>
      <c r="BG12" s="17">
        <v>7.3181473554020507E-2</v>
      </c>
      <c r="BH12" s="17">
        <v>5.5740636010548801E-2</v>
      </c>
      <c r="BI12" s="17">
        <v>0</v>
      </c>
      <c r="BJ12" s="17">
        <v>0</v>
      </c>
      <c r="BK12" s="17">
        <v>0</v>
      </c>
      <c r="BL12" s="17"/>
      <c r="BM12" s="17">
        <v>2.55408292982214E-2</v>
      </c>
      <c r="BN12" s="17">
        <v>3.1262628275684302E-2</v>
      </c>
      <c r="BO12" s="17">
        <v>6.3111186126758298E-2</v>
      </c>
      <c r="BP12" s="17">
        <v>7.9172863579324307E-2</v>
      </c>
      <c r="BQ12" s="17">
        <v>4.2676688546367102E-2</v>
      </c>
      <c r="BR12" s="17">
        <v>5.3065368547229E-2</v>
      </c>
      <c r="BS12" s="17"/>
      <c r="BT12" s="17">
        <v>4.8352241275502403E-2</v>
      </c>
      <c r="BU12" s="17">
        <v>4.2573966579776697E-2</v>
      </c>
      <c r="BV12" s="17"/>
      <c r="BW12" s="17">
        <v>2.06793389838704E-2</v>
      </c>
      <c r="BX12" s="17">
        <v>6.1972313848882001E-2</v>
      </c>
      <c r="BY12" s="17"/>
      <c r="BZ12" s="17">
        <v>3.7761928357607499E-2</v>
      </c>
      <c r="CA12" s="17">
        <v>4.78722311651575E-2</v>
      </c>
      <c r="CB12" s="17" t="s">
        <v>131</v>
      </c>
      <c r="CC12" s="17"/>
      <c r="CD12" s="17">
        <v>3.7905983488252797E-2</v>
      </c>
      <c r="CE12" s="17">
        <v>0</v>
      </c>
      <c r="CF12" s="17">
        <v>0.109308174369612</v>
      </c>
      <c r="CG12" s="17"/>
      <c r="CH12" s="17">
        <v>5.0778675535564997E-2</v>
      </c>
      <c r="CI12" s="17">
        <v>0</v>
      </c>
      <c r="CJ12" s="17">
        <v>7.7967619664146295E-2</v>
      </c>
      <c r="CK12" s="17"/>
      <c r="CL12" s="17">
        <v>6.6315143468710203E-2</v>
      </c>
      <c r="CM12" s="17">
        <v>2.8037994677039799E-2</v>
      </c>
      <c r="CN12" s="17"/>
      <c r="CO12" s="17">
        <v>0</v>
      </c>
      <c r="CP12" s="17">
        <v>2.12228047174426E-2</v>
      </c>
      <c r="CQ12" s="17">
        <v>5.7425921048665299E-2</v>
      </c>
      <c r="CR12" s="17">
        <v>7.5181560999381003E-2</v>
      </c>
    </row>
    <row r="13" spans="2:96" x14ac:dyDescent="0.25">
      <c r="B13" s="18" t="s">
        <v>380</v>
      </c>
      <c r="C13" s="17">
        <v>3.5013860216383801E-2</v>
      </c>
      <c r="D13" s="17">
        <v>3.58605725289994E-2</v>
      </c>
      <c r="E13" s="17">
        <v>2.9208724553178401E-2</v>
      </c>
      <c r="F13" s="17"/>
      <c r="G13" s="17">
        <v>2.5366830224848601E-2</v>
      </c>
      <c r="H13" s="17">
        <v>1.5704850525538602E-2</v>
      </c>
      <c r="I13" s="17">
        <v>5.3488264287038401E-2</v>
      </c>
      <c r="J13" s="17">
        <v>2.8449031917037699E-2</v>
      </c>
      <c r="K13" s="17">
        <v>3.6410801286816598E-2</v>
      </c>
      <c r="L13" s="17">
        <v>4.6712604758050703E-2</v>
      </c>
      <c r="M13" s="17"/>
      <c r="N13" s="17">
        <v>2.60827496712706E-2</v>
      </c>
      <c r="O13" s="17">
        <v>2.8039114682682199E-2</v>
      </c>
      <c r="P13" s="17">
        <v>3.4034127103351998E-2</v>
      </c>
      <c r="Q13" s="17">
        <v>5.1774855320028498E-2</v>
      </c>
      <c r="R13" s="17"/>
      <c r="S13" s="17">
        <v>3.9843082776079397E-2</v>
      </c>
      <c r="T13" s="17">
        <v>2.13625117377459E-2</v>
      </c>
      <c r="U13" s="17">
        <v>0</v>
      </c>
      <c r="V13" s="17">
        <v>7.3294432323520106E-2</v>
      </c>
      <c r="W13" s="17">
        <v>0</v>
      </c>
      <c r="X13" s="17">
        <v>5.5060547640492397E-2</v>
      </c>
      <c r="Y13" s="17">
        <v>0</v>
      </c>
      <c r="Z13" s="17">
        <v>0</v>
      </c>
      <c r="AA13" s="17">
        <v>4.9930605032159098E-2</v>
      </c>
      <c r="AB13" s="17">
        <v>0.11731761044891301</v>
      </c>
      <c r="AC13" s="17">
        <v>4.1801348386230001E-2</v>
      </c>
      <c r="AD13" s="17">
        <v>0</v>
      </c>
      <c r="AE13" s="17"/>
      <c r="AF13" s="17">
        <v>3.4959372345746399E-2</v>
      </c>
      <c r="AG13" s="17">
        <v>2.91161515495174E-2</v>
      </c>
      <c r="AH13" s="17">
        <v>6.1476194133594501E-2</v>
      </c>
      <c r="AI13" s="17">
        <v>0.151092855525152</v>
      </c>
      <c r="AJ13" s="17">
        <v>1.4207363594407999E-2</v>
      </c>
      <c r="AK13" s="17"/>
      <c r="AL13" s="17">
        <v>9.9276703023111895E-3</v>
      </c>
      <c r="AM13" s="17">
        <v>2.3498267709060099E-2</v>
      </c>
      <c r="AN13" s="17">
        <v>7.5120137769922699E-2</v>
      </c>
      <c r="AO13" s="17"/>
      <c r="AP13" s="17">
        <v>1.9356606172043701E-2</v>
      </c>
      <c r="AQ13" s="17">
        <v>3.5775577033623898E-2</v>
      </c>
      <c r="AR13" s="17">
        <v>3.8245413649140997E-2</v>
      </c>
      <c r="AS13" s="17">
        <v>2.0271895368006498E-2</v>
      </c>
      <c r="AT13" s="17">
        <v>0</v>
      </c>
      <c r="AU13" s="17"/>
      <c r="AV13" s="17">
        <v>1</v>
      </c>
      <c r="AW13" s="17">
        <v>0.16170320892248399</v>
      </c>
      <c r="AX13" s="17">
        <v>5.5008451591433402E-2</v>
      </c>
      <c r="AY13" s="17">
        <v>0</v>
      </c>
      <c r="AZ13" s="17">
        <v>2.2567980034750901E-2</v>
      </c>
      <c r="BA13" s="17">
        <v>4.01024357783775E-2</v>
      </c>
      <c r="BB13" s="17">
        <v>5.7992278636475603E-2</v>
      </c>
      <c r="BC13" s="17">
        <v>0</v>
      </c>
      <c r="BD13" s="17">
        <v>2.9223099656610699E-2</v>
      </c>
      <c r="BE13" s="17">
        <v>5.20642801416525E-2</v>
      </c>
      <c r="BF13" s="17">
        <v>0</v>
      </c>
      <c r="BG13" s="17">
        <v>0</v>
      </c>
      <c r="BH13" s="17">
        <v>0</v>
      </c>
      <c r="BI13" s="17">
        <v>0</v>
      </c>
      <c r="BJ13" s="17">
        <v>0</v>
      </c>
      <c r="BK13" s="17">
        <v>0</v>
      </c>
      <c r="BL13" s="17"/>
      <c r="BM13" s="17">
        <v>5.6394960774003598E-2</v>
      </c>
      <c r="BN13" s="17">
        <v>1.9732961966367701E-2</v>
      </c>
      <c r="BO13" s="17">
        <v>6.8973002664893299E-2</v>
      </c>
      <c r="BP13" s="17">
        <v>1.5838690012946698E-2</v>
      </c>
      <c r="BQ13" s="17">
        <v>2.3151259027172601E-2</v>
      </c>
      <c r="BR13" s="17">
        <v>1.9714649251261301E-2</v>
      </c>
      <c r="BS13" s="17"/>
      <c r="BT13" s="17">
        <v>2.5331250415329298E-2</v>
      </c>
      <c r="BU13" s="17">
        <v>4.6143940206714397E-2</v>
      </c>
      <c r="BV13" s="17"/>
      <c r="BW13" s="17">
        <v>3.5863059480937702E-2</v>
      </c>
      <c r="BX13" s="17">
        <v>4.8962326368639897E-2</v>
      </c>
      <c r="BY13" s="17"/>
      <c r="BZ13" s="17">
        <v>3.8130658378092201E-2</v>
      </c>
      <c r="CA13" s="17">
        <v>3.3592809041585299E-2</v>
      </c>
      <c r="CB13" s="17" t="s">
        <v>131</v>
      </c>
      <c r="CC13" s="17"/>
      <c r="CD13" s="17">
        <v>3.5252805999020601E-2</v>
      </c>
      <c r="CE13" s="17">
        <v>3.4299685232686797E-2</v>
      </c>
      <c r="CF13" s="17">
        <v>6.5485334333171205E-2</v>
      </c>
      <c r="CG13" s="17"/>
      <c r="CH13" s="17">
        <v>2.2773976360415699E-2</v>
      </c>
      <c r="CI13" s="17">
        <v>5.7283046787434198E-2</v>
      </c>
      <c r="CJ13" s="17">
        <v>6.2973063125769196E-2</v>
      </c>
      <c r="CK13" s="17"/>
      <c r="CL13" s="17">
        <v>1.57535054139879E-2</v>
      </c>
      <c r="CM13" s="17">
        <v>5.08141969060543E-2</v>
      </c>
      <c r="CN13" s="17"/>
      <c r="CO13" s="17">
        <v>0</v>
      </c>
      <c r="CP13" s="17">
        <v>1.38749193697454E-2</v>
      </c>
      <c r="CQ13" s="17">
        <v>3.2710078244376099E-2</v>
      </c>
      <c r="CR13" s="17">
        <v>8.4323848094752504E-2</v>
      </c>
    </row>
    <row r="14" spans="2:96" x14ac:dyDescent="0.25">
      <c r="B14" s="18" t="s">
        <v>175</v>
      </c>
      <c r="C14" s="17">
        <v>1.4563994836536901E-2</v>
      </c>
      <c r="D14" s="17">
        <v>1.44792790293193E-2</v>
      </c>
      <c r="E14" s="17">
        <v>1.48985543722328E-2</v>
      </c>
      <c r="F14" s="17"/>
      <c r="G14" s="17">
        <v>0</v>
      </c>
      <c r="H14" s="17">
        <v>0</v>
      </c>
      <c r="I14" s="17">
        <v>5.4426293022821197E-2</v>
      </c>
      <c r="J14" s="17">
        <v>0</v>
      </c>
      <c r="K14" s="17">
        <v>1.6814939492543202E-2</v>
      </c>
      <c r="L14" s="17">
        <v>1.1479765478302199E-2</v>
      </c>
      <c r="M14" s="17"/>
      <c r="N14" s="17">
        <v>1.7524624139352601E-2</v>
      </c>
      <c r="O14" s="17">
        <v>1.69670658052926E-2</v>
      </c>
      <c r="P14" s="17">
        <v>1.39157449495698E-2</v>
      </c>
      <c r="Q14" s="17">
        <v>9.9430212981149093E-3</v>
      </c>
      <c r="R14" s="17"/>
      <c r="S14" s="17">
        <v>3.8649820275111199E-2</v>
      </c>
      <c r="T14" s="17">
        <v>0</v>
      </c>
      <c r="U14" s="17">
        <v>2.4139404685674298E-2</v>
      </c>
      <c r="V14" s="17">
        <v>0</v>
      </c>
      <c r="W14" s="17">
        <v>5.07451363845852E-2</v>
      </c>
      <c r="X14" s="17">
        <v>0</v>
      </c>
      <c r="Y14" s="17">
        <v>0</v>
      </c>
      <c r="Z14" s="17">
        <v>0</v>
      </c>
      <c r="AA14" s="17">
        <v>0</v>
      </c>
      <c r="AB14" s="17">
        <v>0</v>
      </c>
      <c r="AC14" s="17">
        <v>5.2295208410410098E-2</v>
      </c>
      <c r="AD14" s="17">
        <v>0</v>
      </c>
      <c r="AE14" s="17"/>
      <c r="AF14" s="17">
        <v>1.30815163575661E-2</v>
      </c>
      <c r="AG14" s="17">
        <v>2.1084758287555402E-2</v>
      </c>
      <c r="AH14" s="17">
        <v>5.65857784292811E-2</v>
      </c>
      <c r="AI14" s="17">
        <v>0</v>
      </c>
      <c r="AJ14" s="17">
        <v>0</v>
      </c>
      <c r="AK14" s="17"/>
      <c r="AL14" s="17">
        <v>1.0323479447767601E-2</v>
      </c>
      <c r="AM14" s="17">
        <v>7.67603581039796E-3</v>
      </c>
      <c r="AN14" s="17">
        <v>0</v>
      </c>
      <c r="AO14" s="17"/>
      <c r="AP14" s="17">
        <v>2.66095050485393E-2</v>
      </c>
      <c r="AQ14" s="17">
        <v>0</v>
      </c>
      <c r="AR14" s="17">
        <v>7.4777972866541097E-3</v>
      </c>
      <c r="AS14" s="17">
        <v>1.7415286752561598E-2</v>
      </c>
      <c r="AT14" s="17">
        <v>0</v>
      </c>
      <c r="AU14" s="17"/>
      <c r="AV14" s="17">
        <v>0</v>
      </c>
      <c r="AW14" s="17">
        <v>0</v>
      </c>
      <c r="AX14" s="17">
        <v>0</v>
      </c>
      <c r="AY14" s="17">
        <v>0</v>
      </c>
      <c r="AZ14" s="17">
        <v>2.20382022888184E-2</v>
      </c>
      <c r="BA14" s="17">
        <v>1.8082838981089699E-2</v>
      </c>
      <c r="BB14" s="17">
        <v>3.50699144647105E-2</v>
      </c>
      <c r="BC14" s="17">
        <v>2.7308413685439299E-2</v>
      </c>
      <c r="BD14" s="17">
        <v>0</v>
      </c>
      <c r="BE14" s="17">
        <v>0</v>
      </c>
      <c r="BF14" s="17">
        <v>0</v>
      </c>
      <c r="BG14" s="17">
        <v>0</v>
      </c>
      <c r="BH14" s="17">
        <v>0</v>
      </c>
      <c r="BI14" s="17">
        <v>0.132547270219601</v>
      </c>
      <c r="BJ14" s="17">
        <v>0</v>
      </c>
      <c r="BK14" s="17">
        <v>0</v>
      </c>
      <c r="BL14" s="17"/>
      <c r="BM14" s="17">
        <v>1.7036791638513699E-2</v>
      </c>
      <c r="BN14" s="17">
        <v>0</v>
      </c>
      <c r="BO14" s="17">
        <v>4.3303973622838401E-2</v>
      </c>
      <c r="BP14" s="17">
        <v>3.3148127086476901E-2</v>
      </c>
      <c r="BQ14" s="17">
        <v>0</v>
      </c>
      <c r="BR14" s="17">
        <v>0</v>
      </c>
      <c r="BS14" s="17"/>
      <c r="BT14" s="17">
        <v>5.3183662892232796E-3</v>
      </c>
      <c r="BU14" s="17">
        <v>2.4520635526022901E-2</v>
      </c>
      <c r="BV14" s="17"/>
      <c r="BW14" s="17">
        <v>3.8780371082704101E-2</v>
      </c>
      <c r="BX14" s="17">
        <v>0</v>
      </c>
      <c r="BY14" s="17"/>
      <c r="BZ14" s="17">
        <v>2.4009355064024799E-2</v>
      </c>
      <c r="CA14" s="17">
        <v>1.0257543295154801E-2</v>
      </c>
      <c r="CB14" s="17" t="s">
        <v>131</v>
      </c>
      <c r="CC14" s="17"/>
      <c r="CD14" s="17">
        <v>2.3035284162366301E-2</v>
      </c>
      <c r="CE14" s="17">
        <v>0</v>
      </c>
      <c r="CF14" s="17">
        <v>7.4922277499395007E-2</v>
      </c>
      <c r="CG14" s="17"/>
      <c r="CH14" s="17">
        <v>1.01504351873964E-2</v>
      </c>
      <c r="CI14" s="17">
        <v>2.9174235067436102E-2</v>
      </c>
      <c r="CJ14" s="17">
        <v>1.5972451384971099E-2</v>
      </c>
      <c r="CK14" s="17"/>
      <c r="CL14" s="17">
        <v>0</v>
      </c>
      <c r="CM14" s="17">
        <v>2.89004135104825E-2</v>
      </c>
      <c r="CN14" s="17"/>
      <c r="CO14" s="17">
        <v>0</v>
      </c>
      <c r="CP14" s="17">
        <v>7.2705974807143097E-3</v>
      </c>
      <c r="CQ14" s="17">
        <v>1.93546279699187E-2</v>
      </c>
      <c r="CR14" s="17">
        <v>2.2832160221061701E-2</v>
      </c>
    </row>
    <row r="15" spans="2:96" x14ac:dyDescent="0.25">
      <c r="B15" s="18" t="s">
        <v>381</v>
      </c>
      <c r="C15" s="20">
        <v>0.71587340105337105</v>
      </c>
      <c r="D15" s="20">
        <v>0.72656305133870402</v>
      </c>
      <c r="E15" s="20">
        <v>0.70467593697895703</v>
      </c>
      <c r="F15" s="20"/>
      <c r="G15" s="20">
        <v>0.72060553157418095</v>
      </c>
      <c r="H15" s="20">
        <v>0.82993575474186898</v>
      </c>
      <c r="I15" s="20">
        <v>0.61947219346176696</v>
      </c>
      <c r="J15" s="20">
        <v>0.67324040206393798</v>
      </c>
      <c r="K15" s="20">
        <v>0.76793296712352499</v>
      </c>
      <c r="L15" s="20">
        <v>0.70645526972733697</v>
      </c>
      <c r="M15" s="20"/>
      <c r="N15" s="20">
        <v>0.752858589972355</v>
      </c>
      <c r="O15" s="20">
        <v>0.65879064356292105</v>
      </c>
      <c r="P15" s="20">
        <v>0.73580350693688601</v>
      </c>
      <c r="Q15" s="20">
        <v>0.72491501135792002</v>
      </c>
      <c r="R15" s="20"/>
      <c r="S15" s="20">
        <v>0.73716977117992699</v>
      </c>
      <c r="T15" s="20">
        <v>0.71521681960078398</v>
      </c>
      <c r="U15" s="20">
        <v>0.63644992712235804</v>
      </c>
      <c r="V15" s="20">
        <v>0.78539625384316303</v>
      </c>
      <c r="W15" s="20">
        <v>0.55513708241283499</v>
      </c>
      <c r="X15" s="20">
        <v>0.66813454524568405</v>
      </c>
      <c r="Y15" s="20">
        <v>0.71371769058482304</v>
      </c>
      <c r="Z15" s="20">
        <v>0.63190597733579101</v>
      </c>
      <c r="AA15" s="20">
        <v>0.750879518902556</v>
      </c>
      <c r="AB15" s="20">
        <v>0.66140589305119502</v>
      </c>
      <c r="AC15" s="20">
        <v>0.70048587812233398</v>
      </c>
      <c r="AD15" s="20">
        <v>0.85486752358074403</v>
      </c>
      <c r="AE15" s="20"/>
      <c r="AF15" s="20">
        <v>0.75511297116335696</v>
      </c>
      <c r="AG15" s="20">
        <v>0.64197947308116399</v>
      </c>
      <c r="AH15" s="20">
        <v>0.71120627596643704</v>
      </c>
      <c r="AI15" s="20">
        <v>0.65617075644927902</v>
      </c>
      <c r="AJ15" s="20">
        <v>0.74890341845358399</v>
      </c>
      <c r="AK15" s="20"/>
      <c r="AL15" s="20">
        <v>0.79946371135268202</v>
      </c>
      <c r="AM15" s="20">
        <v>0.73938348007027899</v>
      </c>
      <c r="AN15" s="20">
        <v>0.72566069096790198</v>
      </c>
      <c r="AO15" s="20"/>
      <c r="AP15" s="20">
        <v>0.78236284789086996</v>
      </c>
      <c r="AQ15" s="20">
        <v>0.67320986413802197</v>
      </c>
      <c r="AR15" s="20">
        <v>0.69588659747873605</v>
      </c>
      <c r="AS15" s="20">
        <v>0.80684871513060497</v>
      </c>
      <c r="AT15" s="20">
        <v>0.89312620039527502</v>
      </c>
      <c r="AU15" s="20"/>
      <c r="AV15" s="20">
        <v>0</v>
      </c>
      <c r="AW15" s="20">
        <v>0.481237433421704</v>
      </c>
      <c r="AX15" s="20">
        <v>0.81437110378535105</v>
      </c>
      <c r="AY15" s="20">
        <v>0.72163601984858206</v>
      </c>
      <c r="AZ15" s="20">
        <v>0.63390081518422303</v>
      </c>
      <c r="BA15" s="20">
        <v>0.69528461691752996</v>
      </c>
      <c r="BB15" s="20">
        <v>0.77318149086821997</v>
      </c>
      <c r="BC15" s="20">
        <v>0.85089810554108902</v>
      </c>
      <c r="BD15" s="20">
        <v>0.69353773543893404</v>
      </c>
      <c r="BE15" s="20">
        <v>0.84018184215886205</v>
      </c>
      <c r="BF15" s="20">
        <v>0.55890030293547599</v>
      </c>
      <c r="BG15" s="20">
        <v>0.79695906652959403</v>
      </c>
      <c r="BH15" s="20">
        <v>0.77650245177717503</v>
      </c>
      <c r="BI15" s="20">
        <v>0.73192787252451097</v>
      </c>
      <c r="BJ15" s="20">
        <v>0.75680786583108695</v>
      </c>
      <c r="BK15" s="20">
        <v>0.85487245787451605</v>
      </c>
      <c r="BL15" s="20"/>
      <c r="BM15" s="20">
        <v>0.71237020345239899</v>
      </c>
      <c r="BN15" s="20">
        <v>0.73849282631022295</v>
      </c>
      <c r="BO15" s="20">
        <v>0.65969737661212802</v>
      </c>
      <c r="BP15" s="20">
        <v>0.61252700819891204</v>
      </c>
      <c r="BQ15" s="20">
        <v>0.77464442642585796</v>
      </c>
      <c r="BR15" s="20">
        <v>0.80479507225647295</v>
      </c>
      <c r="BS15" s="20"/>
      <c r="BT15" s="20">
        <v>0.74754253275718796</v>
      </c>
      <c r="BU15" s="20">
        <v>0.68284025724544795</v>
      </c>
      <c r="BV15" s="20"/>
      <c r="BW15" s="20">
        <v>0.70740195643397796</v>
      </c>
      <c r="BX15" s="20">
        <v>0.72295459501910397</v>
      </c>
      <c r="BY15" s="20"/>
      <c r="BZ15" s="20">
        <v>0.70150770559931996</v>
      </c>
      <c r="CA15" s="20">
        <v>0.72242319585644099</v>
      </c>
      <c r="CB15" s="20" t="s">
        <v>131</v>
      </c>
      <c r="CC15" s="20"/>
      <c r="CD15" s="20">
        <v>0.73278350852724194</v>
      </c>
      <c r="CE15" s="20">
        <v>0.60007062314882698</v>
      </c>
      <c r="CF15" s="20">
        <v>0.67381477792396505</v>
      </c>
      <c r="CG15" s="20"/>
      <c r="CH15" s="20">
        <v>0.70887037267181996</v>
      </c>
      <c r="CI15" s="20">
        <v>0.733308546773347</v>
      </c>
      <c r="CJ15" s="20">
        <v>0.713931570903789</v>
      </c>
      <c r="CK15" s="20"/>
      <c r="CL15" s="20">
        <v>0.71708853009797902</v>
      </c>
      <c r="CM15" s="20">
        <v>0.721683507183835</v>
      </c>
      <c r="CN15" s="20"/>
      <c r="CO15" s="20">
        <v>0.83590280604332801</v>
      </c>
      <c r="CP15" s="20">
        <v>0.79714925180701401</v>
      </c>
      <c r="CQ15" s="20">
        <v>0.71369326986270798</v>
      </c>
      <c r="CR15" s="20">
        <v>0.55112811086385105</v>
      </c>
    </row>
    <row r="16" spans="2:96" x14ac:dyDescent="0.25">
      <c r="B16" s="18" t="s">
        <v>382</v>
      </c>
      <c r="C16" s="20">
        <v>7.9719997353991101E-2</v>
      </c>
      <c r="D16" s="20">
        <v>7.7494558880486397E-2</v>
      </c>
      <c r="E16" s="20">
        <v>7.8086447417137106E-2</v>
      </c>
      <c r="F16" s="20"/>
      <c r="G16" s="20">
        <v>4.4220876306465103E-2</v>
      </c>
      <c r="H16" s="20">
        <v>4.49597311367139E-2</v>
      </c>
      <c r="I16" s="20">
        <v>8.9572089449261094E-2</v>
      </c>
      <c r="J16" s="20">
        <v>0.11363492333175999</v>
      </c>
      <c r="K16" s="20">
        <v>7.1926605278670397E-2</v>
      </c>
      <c r="L16" s="20">
        <v>0.103937752355183</v>
      </c>
      <c r="M16" s="20"/>
      <c r="N16" s="20">
        <v>7.8988103959641107E-2</v>
      </c>
      <c r="O16" s="20">
        <v>8.9589371888307304E-2</v>
      </c>
      <c r="P16" s="20">
        <v>5.9013695383494998E-2</v>
      </c>
      <c r="Q16" s="20">
        <v>8.8139086958960694E-2</v>
      </c>
      <c r="R16" s="20"/>
      <c r="S16" s="20">
        <v>7.8607541280140095E-2</v>
      </c>
      <c r="T16" s="20">
        <v>5.87290188186698E-2</v>
      </c>
      <c r="U16" s="20">
        <v>0.10602028750404301</v>
      </c>
      <c r="V16" s="20">
        <v>0.121257699261462</v>
      </c>
      <c r="W16" s="20">
        <v>0.15402355030387299</v>
      </c>
      <c r="X16" s="20">
        <v>5.5060547640492397E-2</v>
      </c>
      <c r="Y16" s="20">
        <v>4.88863527817575E-2</v>
      </c>
      <c r="Z16" s="20">
        <v>6.6989437105366895E-2</v>
      </c>
      <c r="AA16" s="20">
        <v>4.9930605032159098E-2</v>
      </c>
      <c r="AB16" s="20">
        <v>0.148232511390126</v>
      </c>
      <c r="AC16" s="20">
        <v>9.0884780804708895E-2</v>
      </c>
      <c r="AD16" s="20">
        <v>0</v>
      </c>
      <c r="AE16" s="20"/>
      <c r="AF16" s="20">
        <v>6.2338980503009303E-2</v>
      </c>
      <c r="AG16" s="20">
        <v>0.107139627504603</v>
      </c>
      <c r="AH16" s="20">
        <v>0.121716639230342</v>
      </c>
      <c r="AI16" s="20">
        <v>0.151092855525152</v>
      </c>
      <c r="AJ16" s="20">
        <v>6.0406746397383797E-2</v>
      </c>
      <c r="AK16" s="20"/>
      <c r="AL16" s="20">
        <v>7.5977024024980799E-2</v>
      </c>
      <c r="AM16" s="20">
        <v>7.8007608957273794E-2</v>
      </c>
      <c r="AN16" s="20">
        <v>0.110656026876069</v>
      </c>
      <c r="AO16" s="20"/>
      <c r="AP16" s="20">
        <v>5.8027310537680503E-2</v>
      </c>
      <c r="AQ16" s="20">
        <v>7.2756163067282997E-2</v>
      </c>
      <c r="AR16" s="20">
        <v>9.3427359785793598E-2</v>
      </c>
      <c r="AS16" s="20">
        <v>3.6575410750790502E-2</v>
      </c>
      <c r="AT16" s="20">
        <v>0.106873799604725</v>
      </c>
      <c r="AU16" s="20"/>
      <c r="AV16" s="20">
        <v>1</v>
      </c>
      <c r="AW16" s="20">
        <v>0.261791569613818</v>
      </c>
      <c r="AX16" s="20">
        <v>0.105434094174528</v>
      </c>
      <c r="AY16" s="20">
        <v>5.7126907192750598E-2</v>
      </c>
      <c r="AZ16" s="20">
        <v>4.4903229578042603E-2</v>
      </c>
      <c r="BA16" s="20">
        <v>7.7071799762607196E-2</v>
      </c>
      <c r="BB16" s="20">
        <v>8.5478365764973099E-2</v>
      </c>
      <c r="BC16" s="20">
        <v>3.5602963208199098E-2</v>
      </c>
      <c r="BD16" s="20">
        <v>2.9223099656610699E-2</v>
      </c>
      <c r="BE16" s="20">
        <v>0.105649477872489</v>
      </c>
      <c r="BF16" s="20">
        <v>0.100149648667355</v>
      </c>
      <c r="BG16" s="20">
        <v>7.3181473554020507E-2</v>
      </c>
      <c r="BH16" s="20">
        <v>5.5740636010548801E-2</v>
      </c>
      <c r="BI16" s="20">
        <v>0</v>
      </c>
      <c r="BJ16" s="20">
        <v>0</v>
      </c>
      <c r="BK16" s="20">
        <v>0</v>
      </c>
      <c r="BL16" s="20"/>
      <c r="BM16" s="20">
        <v>8.1935790072224901E-2</v>
      </c>
      <c r="BN16" s="20">
        <v>5.0995590242051997E-2</v>
      </c>
      <c r="BO16" s="20">
        <v>0.13208418879165201</v>
      </c>
      <c r="BP16" s="20">
        <v>9.5011553592270995E-2</v>
      </c>
      <c r="BQ16" s="20">
        <v>6.58279475735397E-2</v>
      </c>
      <c r="BR16" s="20">
        <v>7.2780017798490304E-2</v>
      </c>
      <c r="BS16" s="20"/>
      <c r="BT16" s="20">
        <v>7.3683491690831701E-2</v>
      </c>
      <c r="BU16" s="20">
        <v>8.8717906786490996E-2</v>
      </c>
      <c r="BV16" s="20"/>
      <c r="BW16" s="20">
        <v>5.65423984648082E-2</v>
      </c>
      <c r="BX16" s="20">
        <v>0.110934640217522</v>
      </c>
      <c r="BY16" s="20"/>
      <c r="BZ16" s="20">
        <v>7.5892586735699694E-2</v>
      </c>
      <c r="CA16" s="20">
        <v>8.1465040206742806E-2</v>
      </c>
      <c r="CB16" s="20" t="s">
        <v>131</v>
      </c>
      <c r="CC16" s="20"/>
      <c r="CD16" s="20">
        <v>7.3158789487273404E-2</v>
      </c>
      <c r="CE16" s="20">
        <v>3.4299685232686797E-2</v>
      </c>
      <c r="CF16" s="20">
        <v>0.17479350870278301</v>
      </c>
      <c r="CG16" s="20"/>
      <c r="CH16" s="20">
        <v>7.3552651895980703E-2</v>
      </c>
      <c r="CI16" s="20">
        <v>5.7283046787434198E-2</v>
      </c>
      <c r="CJ16" s="20">
        <v>0.14094068278991601</v>
      </c>
      <c r="CK16" s="20"/>
      <c r="CL16" s="20">
        <v>8.2068648882698103E-2</v>
      </c>
      <c r="CM16" s="20">
        <v>7.88521915830942E-2</v>
      </c>
      <c r="CN16" s="20"/>
      <c r="CO16" s="20">
        <v>0</v>
      </c>
      <c r="CP16" s="20">
        <v>3.5097724087187997E-2</v>
      </c>
      <c r="CQ16" s="20">
        <v>9.0135999293041502E-2</v>
      </c>
      <c r="CR16" s="20">
        <v>0.15950540909413399</v>
      </c>
    </row>
    <row r="17" spans="2:96" x14ac:dyDescent="0.25">
      <c r="B17" s="18" t="s">
        <v>275</v>
      </c>
      <c r="C17" s="21">
        <v>0.63615340369938</v>
      </c>
      <c r="D17" s="21">
        <v>0.64906849245821796</v>
      </c>
      <c r="E17" s="21">
        <v>0.62658948956181904</v>
      </c>
      <c r="F17" s="21"/>
      <c r="G17" s="21">
        <v>0.67638465526771596</v>
      </c>
      <c r="H17" s="21">
        <v>0.78497602360515495</v>
      </c>
      <c r="I17" s="21">
        <v>0.52990010401250498</v>
      </c>
      <c r="J17" s="21">
        <v>0.55960547873217803</v>
      </c>
      <c r="K17" s="21">
        <v>0.69600636184485398</v>
      </c>
      <c r="L17" s="21">
        <v>0.60251751737215498</v>
      </c>
      <c r="M17" s="21"/>
      <c r="N17" s="21">
        <v>0.67387048601271304</v>
      </c>
      <c r="O17" s="21">
        <v>0.56920127167461398</v>
      </c>
      <c r="P17" s="21">
        <v>0.67678981155339102</v>
      </c>
      <c r="Q17" s="21">
        <v>0.63677592439896002</v>
      </c>
      <c r="R17" s="21"/>
      <c r="S17" s="21">
        <v>0.65856222989978697</v>
      </c>
      <c r="T17" s="21">
        <v>0.65648780078211399</v>
      </c>
      <c r="U17" s="21">
        <v>0.53042963961831502</v>
      </c>
      <c r="V17" s="21">
        <v>0.66413855458170101</v>
      </c>
      <c r="W17" s="21">
        <v>0.401113532108963</v>
      </c>
      <c r="X17" s="21">
        <v>0.61307399760519199</v>
      </c>
      <c r="Y17" s="21">
        <v>0.66483133780306602</v>
      </c>
      <c r="Z17" s="21">
        <v>0.56491654023042404</v>
      </c>
      <c r="AA17" s="21">
        <v>0.70094891387039704</v>
      </c>
      <c r="AB17" s="21">
        <v>0.51317338166106896</v>
      </c>
      <c r="AC17" s="21">
        <v>0.60960109731762502</v>
      </c>
      <c r="AD17" s="21">
        <v>0.85486752358074403</v>
      </c>
      <c r="AE17" s="21"/>
      <c r="AF17" s="21">
        <v>0.69277399066034795</v>
      </c>
      <c r="AG17" s="21">
        <v>0.53483984557656095</v>
      </c>
      <c r="AH17" s="21">
        <v>0.589489636736096</v>
      </c>
      <c r="AI17" s="21">
        <v>0.50507790092412697</v>
      </c>
      <c r="AJ17" s="21">
        <v>0.68849667205620002</v>
      </c>
      <c r="AK17" s="21"/>
      <c r="AL17" s="21">
        <v>0.72348668732770105</v>
      </c>
      <c r="AM17" s="21">
        <v>0.661375871113005</v>
      </c>
      <c r="AN17" s="21">
        <v>0.61500466409183396</v>
      </c>
      <c r="AO17" s="21"/>
      <c r="AP17" s="21">
        <v>0.72433553735318901</v>
      </c>
      <c r="AQ17" s="21">
        <v>0.60045370107073903</v>
      </c>
      <c r="AR17" s="21">
        <v>0.60245923769294196</v>
      </c>
      <c r="AS17" s="21">
        <v>0.77027330437981401</v>
      </c>
      <c r="AT17" s="21">
        <v>0.78625240079054903</v>
      </c>
      <c r="AU17" s="21"/>
      <c r="AV17" s="21">
        <v>-1</v>
      </c>
      <c r="AW17" s="21">
        <v>0.219445863807886</v>
      </c>
      <c r="AX17" s="21">
        <v>0.70893700961082295</v>
      </c>
      <c r="AY17" s="21">
        <v>0.66450911265583201</v>
      </c>
      <c r="AZ17" s="21">
        <v>0.58899758560618098</v>
      </c>
      <c r="BA17" s="21">
        <v>0.61821281715492304</v>
      </c>
      <c r="BB17" s="21">
        <v>0.68770312510324705</v>
      </c>
      <c r="BC17" s="21">
        <v>0.81529514233289002</v>
      </c>
      <c r="BD17" s="21">
        <v>0.66431463578232297</v>
      </c>
      <c r="BE17" s="21">
        <v>0.73453236428637303</v>
      </c>
      <c r="BF17" s="21">
        <v>0.45875065426812101</v>
      </c>
      <c r="BG17" s="21">
        <v>0.72377759297557298</v>
      </c>
      <c r="BH17" s="21">
        <v>0.72076181576662701</v>
      </c>
      <c r="BI17" s="21">
        <v>0.73192787252451097</v>
      </c>
      <c r="BJ17" s="21">
        <v>0.75680786583108695</v>
      </c>
      <c r="BK17" s="21">
        <v>0.85487245787451605</v>
      </c>
      <c r="BL17" s="21"/>
      <c r="BM17" s="21">
        <v>0.63043441338017403</v>
      </c>
      <c r="BN17" s="21">
        <v>0.68749723606817104</v>
      </c>
      <c r="BO17" s="21">
        <v>0.52761318782047595</v>
      </c>
      <c r="BP17" s="21">
        <v>0.51751545460664095</v>
      </c>
      <c r="BQ17" s="21">
        <v>0.70881647885231802</v>
      </c>
      <c r="BR17" s="21">
        <v>0.73201505445798198</v>
      </c>
      <c r="BS17" s="21"/>
      <c r="BT17" s="21">
        <v>0.67385904106635597</v>
      </c>
      <c r="BU17" s="21">
        <v>0.594122350458957</v>
      </c>
      <c r="BV17" s="21"/>
      <c r="BW17" s="21">
        <v>0.65085955796916894</v>
      </c>
      <c r="BX17" s="21">
        <v>0.612019954801582</v>
      </c>
      <c r="BY17" s="21"/>
      <c r="BZ17" s="21">
        <v>0.62561511886362098</v>
      </c>
      <c r="CA17" s="21">
        <v>0.64095815564969805</v>
      </c>
      <c r="CB17" s="21" t="s">
        <v>131</v>
      </c>
      <c r="CC17" s="21"/>
      <c r="CD17" s="21">
        <v>0.659624719039968</v>
      </c>
      <c r="CE17" s="21">
        <v>0.56577093791613997</v>
      </c>
      <c r="CF17" s="21">
        <v>0.49902126922118201</v>
      </c>
      <c r="CG17" s="21"/>
      <c r="CH17" s="21">
        <v>0.63531772077583903</v>
      </c>
      <c r="CI17" s="21">
        <v>0.67602549998591199</v>
      </c>
      <c r="CJ17" s="21">
        <v>0.572990888113873</v>
      </c>
      <c r="CK17" s="21"/>
      <c r="CL17" s="21">
        <v>0.63501988121528097</v>
      </c>
      <c r="CM17" s="21">
        <v>0.64283131560074003</v>
      </c>
      <c r="CN17" s="21"/>
      <c r="CO17" s="21">
        <v>0.83590280604332801</v>
      </c>
      <c r="CP17" s="21">
        <v>0.76205152771982598</v>
      </c>
      <c r="CQ17" s="21">
        <v>0.62355727056966603</v>
      </c>
      <c r="CR17" s="21">
        <v>0.39162270176971797</v>
      </c>
    </row>
    <row r="18" spans="2:96" x14ac:dyDescent="0.25">
      <c r="B18" s="16" t="s">
        <v>655</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CR22"/>
  <sheetViews>
    <sheetView showGridLines="0" workbookViewId="0">
      <pane xSplit="2" topLeftCell="C1" activePane="topRight" state="frozen"/>
      <selection pane="topRight" activeCell="B18" sqref="B18"/>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389</v>
      </c>
      <c r="D7" s="10">
        <v>202</v>
      </c>
      <c r="E7" s="10">
        <v>184</v>
      </c>
      <c r="F7" s="10"/>
      <c r="G7" s="10">
        <v>47</v>
      </c>
      <c r="H7" s="10">
        <v>52</v>
      </c>
      <c r="I7" s="10">
        <v>76</v>
      </c>
      <c r="J7" s="10">
        <v>72</v>
      </c>
      <c r="K7" s="10">
        <v>56</v>
      </c>
      <c r="L7" s="10">
        <v>86</v>
      </c>
      <c r="M7" s="10"/>
      <c r="N7" s="10">
        <v>110</v>
      </c>
      <c r="O7" s="10">
        <v>105</v>
      </c>
      <c r="P7" s="10">
        <v>79</v>
      </c>
      <c r="Q7" s="10">
        <v>94</v>
      </c>
      <c r="R7" s="10"/>
      <c r="S7" s="10">
        <v>65</v>
      </c>
      <c r="T7" s="10">
        <v>50</v>
      </c>
      <c r="U7" s="10">
        <v>46</v>
      </c>
      <c r="V7" s="10">
        <v>41</v>
      </c>
      <c r="W7" s="10">
        <v>17</v>
      </c>
      <c r="X7" s="10">
        <v>24</v>
      </c>
      <c r="Y7" s="10">
        <v>22</v>
      </c>
      <c r="Z7" s="10">
        <v>13</v>
      </c>
      <c r="AA7" s="10">
        <v>21</v>
      </c>
      <c r="AB7" s="10">
        <v>33</v>
      </c>
      <c r="AC7" s="10">
        <v>20</v>
      </c>
      <c r="AD7" s="10">
        <v>37</v>
      </c>
      <c r="AE7" s="10"/>
      <c r="AF7" s="10">
        <v>136</v>
      </c>
      <c r="AG7" s="10">
        <v>97</v>
      </c>
      <c r="AH7" s="10">
        <v>17</v>
      </c>
      <c r="AI7" s="10">
        <v>6</v>
      </c>
      <c r="AJ7" s="10">
        <v>68</v>
      </c>
      <c r="AK7" s="10"/>
      <c r="AL7" s="10">
        <v>87</v>
      </c>
      <c r="AM7" s="10">
        <v>119</v>
      </c>
      <c r="AN7" s="10">
        <v>27</v>
      </c>
      <c r="AO7" s="10"/>
      <c r="AP7" s="10">
        <v>76</v>
      </c>
      <c r="AQ7" s="10">
        <v>74</v>
      </c>
      <c r="AR7" s="10">
        <v>117</v>
      </c>
      <c r="AS7" s="10">
        <v>52</v>
      </c>
      <c r="AT7" s="10">
        <v>8</v>
      </c>
      <c r="AU7" s="10"/>
      <c r="AV7" s="10">
        <v>1</v>
      </c>
      <c r="AW7" s="10">
        <v>20</v>
      </c>
      <c r="AX7" s="10">
        <v>34</v>
      </c>
      <c r="AY7" s="10">
        <v>32</v>
      </c>
      <c r="AZ7" s="10">
        <v>36</v>
      </c>
      <c r="BA7" s="10">
        <v>51</v>
      </c>
      <c r="BB7" s="10">
        <v>33</v>
      </c>
      <c r="BC7" s="10">
        <v>30</v>
      </c>
      <c r="BD7" s="10">
        <v>32</v>
      </c>
      <c r="BE7" s="10">
        <v>17</v>
      </c>
      <c r="BF7" s="10">
        <v>19</v>
      </c>
      <c r="BG7" s="10">
        <v>14</v>
      </c>
      <c r="BH7" s="10">
        <v>15</v>
      </c>
      <c r="BI7" s="10">
        <v>7</v>
      </c>
      <c r="BJ7" s="10">
        <v>10</v>
      </c>
      <c r="BK7" s="10">
        <v>15</v>
      </c>
      <c r="BL7" s="10"/>
      <c r="BM7" s="10">
        <v>97</v>
      </c>
      <c r="BN7" s="10">
        <v>91</v>
      </c>
      <c r="BO7" s="10">
        <v>44</v>
      </c>
      <c r="BP7" s="10">
        <v>60</v>
      </c>
      <c r="BQ7" s="10">
        <v>47</v>
      </c>
      <c r="BR7" s="10">
        <v>50</v>
      </c>
      <c r="BS7" s="10"/>
      <c r="BT7" s="10">
        <v>194</v>
      </c>
      <c r="BU7" s="10">
        <v>190</v>
      </c>
      <c r="BV7" s="10"/>
      <c r="BW7" s="10">
        <v>51</v>
      </c>
      <c r="BX7" s="10">
        <v>58</v>
      </c>
      <c r="BY7" s="10"/>
      <c r="BZ7" s="10">
        <v>120</v>
      </c>
      <c r="CA7" s="10">
        <v>269</v>
      </c>
      <c r="CB7" s="10" t="s">
        <v>130</v>
      </c>
      <c r="CC7" s="10"/>
      <c r="CD7" s="10">
        <v>78</v>
      </c>
      <c r="CE7" s="10">
        <v>24</v>
      </c>
      <c r="CF7" s="10">
        <v>16</v>
      </c>
      <c r="CG7" s="10"/>
      <c r="CH7" s="10">
        <v>262</v>
      </c>
      <c r="CI7" s="10">
        <v>70</v>
      </c>
      <c r="CJ7" s="10">
        <v>55</v>
      </c>
      <c r="CK7" s="10"/>
      <c r="CL7" s="10">
        <v>182</v>
      </c>
      <c r="CM7" s="10">
        <v>193</v>
      </c>
      <c r="CN7" s="10"/>
      <c r="CO7" s="10">
        <v>31</v>
      </c>
      <c r="CP7" s="10">
        <v>128</v>
      </c>
      <c r="CQ7" s="10">
        <v>147</v>
      </c>
      <c r="CR7" s="10">
        <v>83</v>
      </c>
    </row>
    <row r="8" spans="2:96" ht="30" customHeight="1" x14ac:dyDescent="0.25">
      <c r="B8" s="11" t="s">
        <v>20</v>
      </c>
      <c r="C8" s="11">
        <v>395</v>
      </c>
      <c r="D8" s="11">
        <v>207</v>
      </c>
      <c r="E8" s="11">
        <v>185</v>
      </c>
      <c r="F8" s="11"/>
      <c r="G8" s="11">
        <v>58</v>
      </c>
      <c r="H8" s="11">
        <v>69</v>
      </c>
      <c r="I8" s="11">
        <v>74</v>
      </c>
      <c r="J8" s="11">
        <v>67</v>
      </c>
      <c r="K8" s="11">
        <v>50</v>
      </c>
      <c r="L8" s="11">
        <v>77</v>
      </c>
      <c r="M8" s="11"/>
      <c r="N8" s="11">
        <v>105</v>
      </c>
      <c r="O8" s="11">
        <v>101</v>
      </c>
      <c r="P8" s="11">
        <v>83</v>
      </c>
      <c r="Q8" s="11">
        <v>105</v>
      </c>
      <c r="R8" s="11"/>
      <c r="S8" s="11">
        <v>68</v>
      </c>
      <c r="T8" s="11">
        <v>49</v>
      </c>
      <c r="U8" s="11">
        <v>43</v>
      </c>
      <c r="V8" s="11">
        <v>40</v>
      </c>
      <c r="W8" s="11">
        <v>18</v>
      </c>
      <c r="X8" s="11">
        <v>27</v>
      </c>
      <c r="Y8" s="11">
        <v>20</v>
      </c>
      <c r="Z8" s="11">
        <v>13</v>
      </c>
      <c r="AA8" s="11">
        <v>20</v>
      </c>
      <c r="AB8" s="11">
        <v>32</v>
      </c>
      <c r="AC8" s="11">
        <v>22</v>
      </c>
      <c r="AD8" s="11">
        <v>43</v>
      </c>
      <c r="AE8" s="11"/>
      <c r="AF8" s="11">
        <v>131</v>
      </c>
      <c r="AG8" s="11">
        <v>98</v>
      </c>
      <c r="AH8" s="11">
        <v>16</v>
      </c>
      <c r="AI8" s="11">
        <v>6</v>
      </c>
      <c r="AJ8" s="11">
        <v>73</v>
      </c>
      <c r="AK8" s="11"/>
      <c r="AL8" s="11">
        <v>85</v>
      </c>
      <c r="AM8" s="11">
        <v>121</v>
      </c>
      <c r="AN8" s="11">
        <v>28</v>
      </c>
      <c r="AO8" s="11"/>
      <c r="AP8" s="11">
        <v>77</v>
      </c>
      <c r="AQ8" s="11">
        <v>76</v>
      </c>
      <c r="AR8" s="11">
        <v>121</v>
      </c>
      <c r="AS8" s="11">
        <v>53</v>
      </c>
      <c r="AT8" s="11">
        <v>8</v>
      </c>
      <c r="AU8" s="11"/>
      <c r="AV8" s="11">
        <v>1</v>
      </c>
      <c r="AW8" s="11">
        <v>21</v>
      </c>
      <c r="AX8" s="11">
        <v>35</v>
      </c>
      <c r="AY8" s="11">
        <v>32</v>
      </c>
      <c r="AZ8" s="11">
        <v>40</v>
      </c>
      <c r="BA8" s="11">
        <v>50</v>
      </c>
      <c r="BB8" s="11">
        <v>33</v>
      </c>
      <c r="BC8" s="11">
        <v>31</v>
      </c>
      <c r="BD8" s="11">
        <v>32</v>
      </c>
      <c r="BE8" s="11">
        <v>16</v>
      </c>
      <c r="BF8" s="11">
        <v>19</v>
      </c>
      <c r="BG8" s="11">
        <v>14</v>
      </c>
      <c r="BH8" s="11">
        <v>16</v>
      </c>
      <c r="BI8" s="11">
        <v>7</v>
      </c>
      <c r="BJ8" s="11">
        <v>11</v>
      </c>
      <c r="BK8" s="11">
        <v>15</v>
      </c>
      <c r="BL8" s="11"/>
      <c r="BM8" s="11">
        <v>104</v>
      </c>
      <c r="BN8" s="11">
        <v>92</v>
      </c>
      <c r="BO8" s="11">
        <v>47</v>
      </c>
      <c r="BP8" s="11">
        <v>59</v>
      </c>
      <c r="BQ8" s="11">
        <v>44</v>
      </c>
      <c r="BR8" s="11">
        <v>50</v>
      </c>
      <c r="BS8" s="11"/>
      <c r="BT8" s="11">
        <v>196</v>
      </c>
      <c r="BU8" s="11">
        <v>192</v>
      </c>
      <c r="BV8" s="11"/>
      <c r="BW8" s="11">
        <v>53</v>
      </c>
      <c r="BX8" s="11">
        <v>58</v>
      </c>
      <c r="BY8" s="11"/>
      <c r="BZ8" s="11">
        <v>124</v>
      </c>
      <c r="CA8" s="11">
        <v>271</v>
      </c>
      <c r="CB8" s="11" t="s">
        <v>130</v>
      </c>
      <c r="CC8" s="11"/>
      <c r="CD8" s="11">
        <v>79</v>
      </c>
      <c r="CE8" s="11">
        <v>27</v>
      </c>
      <c r="CF8" s="11">
        <v>15</v>
      </c>
      <c r="CG8" s="11"/>
      <c r="CH8" s="11">
        <v>260</v>
      </c>
      <c r="CI8" s="11">
        <v>75</v>
      </c>
      <c r="CJ8" s="11">
        <v>57</v>
      </c>
      <c r="CK8" s="11"/>
      <c r="CL8" s="11">
        <v>182</v>
      </c>
      <c r="CM8" s="11">
        <v>199</v>
      </c>
      <c r="CN8" s="11"/>
      <c r="CO8" s="11">
        <v>33</v>
      </c>
      <c r="CP8" s="11">
        <v>128</v>
      </c>
      <c r="CQ8" s="11">
        <v>148</v>
      </c>
      <c r="CR8" s="11">
        <v>85</v>
      </c>
    </row>
    <row r="9" spans="2:96" x14ac:dyDescent="0.25">
      <c r="B9" s="18" t="s">
        <v>376</v>
      </c>
      <c r="C9" s="17">
        <v>0.124528806139277</v>
      </c>
      <c r="D9" s="17">
        <v>0.134665964138943</v>
      </c>
      <c r="E9" s="17">
        <v>0.115243649258638</v>
      </c>
      <c r="F9" s="17"/>
      <c r="G9" s="17">
        <v>0.17115036250822399</v>
      </c>
      <c r="H9" s="17">
        <v>0.16704479401762701</v>
      </c>
      <c r="I9" s="17">
        <v>9.3032630705155606E-2</v>
      </c>
      <c r="J9" s="17">
        <v>6.9487642154016094E-2</v>
      </c>
      <c r="K9" s="17">
        <v>0.17682988658413701</v>
      </c>
      <c r="L9" s="17">
        <v>9.5486538043363003E-2</v>
      </c>
      <c r="M9" s="17"/>
      <c r="N9" s="17">
        <v>9.06906097900676E-2</v>
      </c>
      <c r="O9" s="17">
        <v>0.13833663521367501</v>
      </c>
      <c r="P9" s="17">
        <v>0.1104623117717</v>
      </c>
      <c r="Q9" s="17">
        <v>0.15742129318137099</v>
      </c>
      <c r="R9" s="17"/>
      <c r="S9" s="17">
        <v>0.19345860069336401</v>
      </c>
      <c r="T9" s="17">
        <v>5.5547363322461803E-2</v>
      </c>
      <c r="U9" s="17">
        <v>0.13569433267898501</v>
      </c>
      <c r="V9" s="17">
        <v>7.2440374231541593E-2</v>
      </c>
      <c r="W9" s="17">
        <v>5.3912096729471497E-2</v>
      </c>
      <c r="X9" s="17">
        <v>0.15339378864164699</v>
      </c>
      <c r="Y9" s="17">
        <v>8.08673710435273E-2</v>
      </c>
      <c r="Z9" s="17">
        <v>8.6773892697391802E-2</v>
      </c>
      <c r="AA9" s="17">
        <v>0.25290821549376002</v>
      </c>
      <c r="AB9" s="17">
        <v>0.111544598422289</v>
      </c>
      <c r="AC9" s="17">
        <v>4.1892674081695197E-2</v>
      </c>
      <c r="AD9" s="17">
        <v>0.16694037139817899</v>
      </c>
      <c r="AE9" s="17"/>
      <c r="AF9" s="17">
        <v>0.16675274732262499</v>
      </c>
      <c r="AG9" s="17">
        <v>9.9766536954336599E-2</v>
      </c>
      <c r="AH9" s="17">
        <v>0.13257234201537299</v>
      </c>
      <c r="AI9" s="17">
        <v>0.14617496081495901</v>
      </c>
      <c r="AJ9" s="17">
        <v>0.12978772063490601</v>
      </c>
      <c r="AK9" s="17"/>
      <c r="AL9" s="17">
        <v>0.208219309999499</v>
      </c>
      <c r="AM9" s="17">
        <v>9.9481895849550306E-2</v>
      </c>
      <c r="AN9" s="17">
        <v>0.17210773095606499</v>
      </c>
      <c r="AO9" s="17"/>
      <c r="AP9" s="17">
        <v>0.201087822974234</v>
      </c>
      <c r="AQ9" s="17">
        <v>0.124418080080577</v>
      </c>
      <c r="AR9" s="17">
        <v>0.101609901833856</v>
      </c>
      <c r="AS9" s="17">
        <v>0.114545283971577</v>
      </c>
      <c r="AT9" s="17">
        <v>0</v>
      </c>
      <c r="AU9" s="17"/>
      <c r="AV9" s="17">
        <v>0</v>
      </c>
      <c r="AW9" s="17">
        <v>0.15751367845790501</v>
      </c>
      <c r="AX9" s="17">
        <v>0.185094477839818</v>
      </c>
      <c r="AY9" s="17">
        <v>0.12450856858979201</v>
      </c>
      <c r="AZ9" s="17">
        <v>0.10778183096928701</v>
      </c>
      <c r="BA9" s="17">
        <v>0.138895176286183</v>
      </c>
      <c r="BB9" s="17">
        <v>0.102789613894906</v>
      </c>
      <c r="BC9" s="17">
        <v>2.9439144373851998E-2</v>
      </c>
      <c r="BD9" s="17">
        <v>0.14868636682911701</v>
      </c>
      <c r="BE9" s="17">
        <v>0.24937026063335599</v>
      </c>
      <c r="BF9" s="17">
        <v>4.9376679803631501E-2</v>
      </c>
      <c r="BG9" s="17">
        <v>0.122245343790769</v>
      </c>
      <c r="BH9" s="17">
        <v>5.6833153143438203E-2</v>
      </c>
      <c r="BI9" s="17">
        <v>0.37109645078971598</v>
      </c>
      <c r="BJ9" s="17">
        <v>0.18531485463053801</v>
      </c>
      <c r="BK9" s="17">
        <v>0.12631969859154901</v>
      </c>
      <c r="BL9" s="17"/>
      <c r="BM9" s="17">
        <v>0.109089496313062</v>
      </c>
      <c r="BN9" s="17">
        <v>0.138498510247963</v>
      </c>
      <c r="BO9" s="17">
        <v>0.15870633636418</v>
      </c>
      <c r="BP9" s="17">
        <v>0.138340178876</v>
      </c>
      <c r="BQ9" s="17">
        <v>0.192561185063888</v>
      </c>
      <c r="BR9" s="17">
        <v>2.2713947409266199E-2</v>
      </c>
      <c r="BS9" s="17"/>
      <c r="BT9" s="17">
        <v>0.12916811025719799</v>
      </c>
      <c r="BU9" s="17">
        <v>0.118311813902333</v>
      </c>
      <c r="BV9" s="17"/>
      <c r="BW9" s="17">
        <v>0.21923964382921499</v>
      </c>
      <c r="BX9" s="17">
        <v>0.110892041947021</v>
      </c>
      <c r="BY9" s="17"/>
      <c r="BZ9" s="17">
        <v>0.145002832845534</v>
      </c>
      <c r="CA9" s="17">
        <v>0.115194021467872</v>
      </c>
      <c r="CB9" s="17" t="s">
        <v>131</v>
      </c>
      <c r="CC9" s="17"/>
      <c r="CD9" s="17">
        <v>0.15583451067114101</v>
      </c>
      <c r="CE9" s="17">
        <v>8.9650662349681304E-2</v>
      </c>
      <c r="CF9" s="17">
        <v>0.20988074947452601</v>
      </c>
      <c r="CG9" s="17"/>
      <c r="CH9" s="17">
        <v>0.113684630954202</v>
      </c>
      <c r="CI9" s="17">
        <v>0.18806435038628799</v>
      </c>
      <c r="CJ9" s="17">
        <v>9.4660320808183707E-2</v>
      </c>
      <c r="CK9" s="17"/>
      <c r="CL9" s="17">
        <v>0.118716633745423</v>
      </c>
      <c r="CM9" s="17">
        <v>0.13334437559833401</v>
      </c>
      <c r="CN9" s="17"/>
      <c r="CO9" s="17">
        <v>0.152108473236724</v>
      </c>
      <c r="CP9" s="17">
        <v>0.18376845541866299</v>
      </c>
      <c r="CQ9" s="17">
        <v>9.8659485657388094E-2</v>
      </c>
      <c r="CR9" s="17">
        <v>6.9883185145701701E-2</v>
      </c>
    </row>
    <row r="10" spans="2:96" x14ac:dyDescent="0.25">
      <c r="B10" s="18" t="s">
        <v>377</v>
      </c>
      <c r="C10" s="17">
        <v>0.29937325143814197</v>
      </c>
      <c r="D10" s="17">
        <v>0.29609534882421701</v>
      </c>
      <c r="E10" s="17">
        <v>0.30275381085134101</v>
      </c>
      <c r="F10" s="17"/>
      <c r="G10" s="17">
        <v>0.33283350587938798</v>
      </c>
      <c r="H10" s="17">
        <v>0.40362145308068997</v>
      </c>
      <c r="I10" s="17">
        <v>0.27809411998490102</v>
      </c>
      <c r="J10" s="17">
        <v>0.28192711161661699</v>
      </c>
      <c r="K10" s="17">
        <v>0.27247915931184202</v>
      </c>
      <c r="L10" s="17">
        <v>0.23322321262058901</v>
      </c>
      <c r="M10" s="17"/>
      <c r="N10" s="17">
        <v>0.34164820035701998</v>
      </c>
      <c r="O10" s="17">
        <v>0.25161618904065702</v>
      </c>
      <c r="P10" s="17">
        <v>0.33627391367776199</v>
      </c>
      <c r="Q10" s="17">
        <v>0.27668730001432101</v>
      </c>
      <c r="R10" s="17"/>
      <c r="S10" s="17">
        <v>0.27882091622058203</v>
      </c>
      <c r="T10" s="17">
        <v>0.36001172750370802</v>
      </c>
      <c r="U10" s="17">
        <v>0.192367914296312</v>
      </c>
      <c r="V10" s="17">
        <v>0.42071369349871302</v>
      </c>
      <c r="W10" s="17">
        <v>0.29340878610120102</v>
      </c>
      <c r="X10" s="17">
        <v>0.32268470379388903</v>
      </c>
      <c r="Y10" s="17">
        <v>0.34218945737902501</v>
      </c>
      <c r="Z10" s="17">
        <v>0.349751365799085</v>
      </c>
      <c r="AA10" s="17">
        <v>0.182487637657679</v>
      </c>
      <c r="AB10" s="17">
        <v>0.27909783591416598</v>
      </c>
      <c r="AC10" s="17">
        <v>0.46321481278814902</v>
      </c>
      <c r="AD10" s="17">
        <v>0.194961764022649</v>
      </c>
      <c r="AE10" s="17"/>
      <c r="AF10" s="17">
        <v>0.30682409326106402</v>
      </c>
      <c r="AG10" s="17">
        <v>0.28042568591474998</v>
      </c>
      <c r="AH10" s="17">
        <v>0.24789716146234</v>
      </c>
      <c r="AI10" s="17">
        <v>0.21191220160548599</v>
      </c>
      <c r="AJ10" s="17">
        <v>0.32577093409403901</v>
      </c>
      <c r="AK10" s="17"/>
      <c r="AL10" s="17">
        <v>0.32082048665490598</v>
      </c>
      <c r="AM10" s="17">
        <v>0.326044218092439</v>
      </c>
      <c r="AN10" s="17">
        <v>0.25172916168933501</v>
      </c>
      <c r="AO10" s="17"/>
      <c r="AP10" s="17">
        <v>0.26921921541162003</v>
      </c>
      <c r="AQ10" s="17">
        <v>0.27472891329469401</v>
      </c>
      <c r="AR10" s="17">
        <v>0.30737201061831398</v>
      </c>
      <c r="AS10" s="17">
        <v>0.35780081890247101</v>
      </c>
      <c r="AT10" s="17">
        <v>0.574583057602291</v>
      </c>
      <c r="AU10" s="17"/>
      <c r="AV10" s="17">
        <v>0</v>
      </c>
      <c r="AW10" s="17">
        <v>0.13953623308851901</v>
      </c>
      <c r="AX10" s="17">
        <v>0.30518136445107003</v>
      </c>
      <c r="AY10" s="17">
        <v>0.22265137813458799</v>
      </c>
      <c r="AZ10" s="17">
        <v>0.287458177954863</v>
      </c>
      <c r="BA10" s="17">
        <v>0.28237074343292701</v>
      </c>
      <c r="BB10" s="17">
        <v>0.37532319573323603</v>
      </c>
      <c r="BC10" s="17">
        <v>0.33835147465490001</v>
      </c>
      <c r="BD10" s="17">
        <v>0.380350947342524</v>
      </c>
      <c r="BE10" s="17">
        <v>0.25347415590940298</v>
      </c>
      <c r="BF10" s="17">
        <v>0.31249759220155698</v>
      </c>
      <c r="BG10" s="17">
        <v>0.37254134669920003</v>
      </c>
      <c r="BH10" s="17">
        <v>0.32894467857133403</v>
      </c>
      <c r="BI10" s="17">
        <v>0.124531742720359</v>
      </c>
      <c r="BJ10" s="17">
        <v>0.49215507351897603</v>
      </c>
      <c r="BK10" s="17">
        <v>0.36570567992638597</v>
      </c>
      <c r="BL10" s="17"/>
      <c r="BM10" s="17">
        <v>0.37422425994422698</v>
      </c>
      <c r="BN10" s="17">
        <v>0.28848617789736403</v>
      </c>
      <c r="BO10" s="17">
        <v>0.20041331653924699</v>
      </c>
      <c r="BP10" s="17">
        <v>0.236823022464139</v>
      </c>
      <c r="BQ10" s="17">
        <v>0.29585533004136599</v>
      </c>
      <c r="BR10" s="17">
        <v>0.33414534916618799</v>
      </c>
      <c r="BS10" s="17"/>
      <c r="BT10" s="17">
        <v>0.322727836097291</v>
      </c>
      <c r="BU10" s="17">
        <v>0.27116790627222798</v>
      </c>
      <c r="BV10" s="17"/>
      <c r="BW10" s="17">
        <v>0.33508700754327397</v>
      </c>
      <c r="BX10" s="17">
        <v>0.26004600463185501</v>
      </c>
      <c r="BY10" s="17"/>
      <c r="BZ10" s="17">
        <v>0.30033179681907601</v>
      </c>
      <c r="CA10" s="17">
        <v>0.29893621895512501</v>
      </c>
      <c r="CB10" s="17" t="s">
        <v>131</v>
      </c>
      <c r="CC10" s="17"/>
      <c r="CD10" s="17">
        <v>0.36569069880302801</v>
      </c>
      <c r="CE10" s="17">
        <v>0.18466663097663499</v>
      </c>
      <c r="CF10" s="17">
        <v>6.1308881343722199E-2</v>
      </c>
      <c r="CG10" s="17"/>
      <c r="CH10" s="17">
        <v>0.33564213910672203</v>
      </c>
      <c r="CI10" s="17">
        <v>0.208421805305781</v>
      </c>
      <c r="CJ10" s="17">
        <v>0.22675595832933601</v>
      </c>
      <c r="CK10" s="17"/>
      <c r="CL10" s="17">
        <v>0.33535325580036102</v>
      </c>
      <c r="CM10" s="17">
        <v>0.27654573209893502</v>
      </c>
      <c r="CN10" s="17"/>
      <c r="CO10" s="17">
        <v>0.37516451556935199</v>
      </c>
      <c r="CP10" s="17">
        <v>0.29802832343166702</v>
      </c>
      <c r="CQ10" s="17">
        <v>0.314773948445282</v>
      </c>
      <c r="CR10" s="17">
        <v>0.24523243496389099</v>
      </c>
    </row>
    <row r="11" spans="2:96" ht="30" x14ac:dyDescent="0.25">
      <c r="B11" s="18" t="s">
        <v>378</v>
      </c>
      <c r="C11" s="17">
        <v>0.26818327171998202</v>
      </c>
      <c r="D11" s="17">
        <v>0.26704155221227799</v>
      </c>
      <c r="E11" s="17">
        <v>0.27387619163715998</v>
      </c>
      <c r="F11" s="17"/>
      <c r="G11" s="17">
        <v>0.28663398395504802</v>
      </c>
      <c r="H11" s="17">
        <v>0.22688569011368701</v>
      </c>
      <c r="I11" s="17">
        <v>0.21405749073116201</v>
      </c>
      <c r="J11" s="17">
        <v>0.23944892731196901</v>
      </c>
      <c r="K11" s="17">
        <v>0.27903080170951799</v>
      </c>
      <c r="L11" s="17">
        <v>0.36179750825005302</v>
      </c>
      <c r="M11" s="17"/>
      <c r="N11" s="17">
        <v>0.219620861712229</v>
      </c>
      <c r="O11" s="17">
        <v>0.33539025837212</v>
      </c>
      <c r="P11" s="17">
        <v>0.28341468080608101</v>
      </c>
      <c r="Q11" s="17">
        <v>0.24250330544198501</v>
      </c>
      <c r="R11" s="17"/>
      <c r="S11" s="17">
        <v>0.248654888634674</v>
      </c>
      <c r="T11" s="17">
        <v>0.270498892132369</v>
      </c>
      <c r="U11" s="17">
        <v>0.28489407920252202</v>
      </c>
      <c r="V11" s="17">
        <v>0.163000407762841</v>
      </c>
      <c r="W11" s="17">
        <v>0.273988005248893</v>
      </c>
      <c r="X11" s="17">
        <v>0.40650536265089998</v>
      </c>
      <c r="Y11" s="17">
        <v>0.16180753104568801</v>
      </c>
      <c r="Z11" s="17">
        <v>0.56347474150352395</v>
      </c>
      <c r="AA11" s="17">
        <v>0.22856818811791099</v>
      </c>
      <c r="AB11" s="17">
        <v>0.19244051710165999</v>
      </c>
      <c r="AC11" s="17">
        <v>0.30631146470112203</v>
      </c>
      <c r="AD11" s="17">
        <v>0.30376568034562201</v>
      </c>
      <c r="AE11" s="17"/>
      <c r="AF11" s="17">
        <v>0.24563583909894901</v>
      </c>
      <c r="AG11" s="17">
        <v>0.29069261970492399</v>
      </c>
      <c r="AH11" s="17">
        <v>0.324378859754483</v>
      </c>
      <c r="AI11" s="17">
        <v>0</v>
      </c>
      <c r="AJ11" s="17">
        <v>0.25214611706179901</v>
      </c>
      <c r="AK11" s="17"/>
      <c r="AL11" s="17">
        <v>0.28888760007523501</v>
      </c>
      <c r="AM11" s="17">
        <v>0.30704762806103097</v>
      </c>
      <c r="AN11" s="17">
        <v>0.22126843426165199</v>
      </c>
      <c r="AO11" s="17"/>
      <c r="AP11" s="17">
        <v>0.27474734697393699</v>
      </c>
      <c r="AQ11" s="17">
        <v>0.27165218087203702</v>
      </c>
      <c r="AR11" s="17">
        <v>0.25510252139543599</v>
      </c>
      <c r="AS11" s="17">
        <v>0.29486276304964498</v>
      </c>
      <c r="AT11" s="17">
        <v>0</v>
      </c>
      <c r="AU11" s="17"/>
      <c r="AV11" s="17">
        <v>0</v>
      </c>
      <c r="AW11" s="17">
        <v>0.29441559239443099</v>
      </c>
      <c r="AX11" s="17">
        <v>0.29696460241800199</v>
      </c>
      <c r="AY11" s="17">
        <v>0.27087002607611999</v>
      </c>
      <c r="AZ11" s="17">
        <v>0.326255271893506</v>
      </c>
      <c r="BA11" s="17">
        <v>0.17841354334921899</v>
      </c>
      <c r="BB11" s="17">
        <v>0.22777655415979001</v>
      </c>
      <c r="BC11" s="17">
        <v>0.39714033197279602</v>
      </c>
      <c r="BD11" s="17">
        <v>0.18109528621499499</v>
      </c>
      <c r="BE11" s="17">
        <v>0.204769450554</v>
      </c>
      <c r="BF11" s="17">
        <v>0.201440008265068</v>
      </c>
      <c r="BG11" s="17">
        <v>0.27640119482921899</v>
      </c>
      <c r="BH11" s="17">
        <v>0.26910673992164802</v>
      </c>
      <c r="BI11" s="17">
        <v>0.12419140408960599</v>
      </c>
      <c r="BJ11" s="17">
        <v>0.16913441237031501</v>
      </c>
      <c r="BK11" s="17">
        <v>0.32226012674954702</v>
      </c>
      <c r="BL11" s="17"/>
      <c r="BM11" s="17">
        <v>0.22394667801520901</v>
      </c>
      <c r="BN11" s="17">
        <v>0.27525932182583701</v>
      </c>
      <c r="BO11" s="17">
        <v>0.24864660944983299</v>
      </c>
      <c r="BP11" s="17">
        <v>0.27395462115818497</v>
      </c>
      <c r="BQ11" s="17">
        <v>0.26152627726100602</v>
      </c>
      <c r="BR11" s="17">
        <v>0.36449095625875899</v>
      </c>
      <c r="BS11" s="17"/>
      <c r="BT11" s="17">
        <v>0.25410831204880002</v>
      </c>
      <c r="BU11" s="17">
        <v>0.28684716890933998</v>
      </c>
      <c r="BV11" s="17"/>
      <c r="BW11" s="17">
        <v>0.14408398007006001</v>
      </c>
      <c r="BX11" s="17">
        <v>0.232796161904677</v>
      </c>
      <c r="BY11" s="17"/>
      <c r="BZ11" s="17">
        <v>0.217146072646828</v>
      </c>
      <c r="CA11" s="17">
        <v>0.29145281563602898</v>
      </c>
      <c r="CB11" s="17" t="s">
        <v>131</v>
      </c>
      <c r="CC11" s="17"/>
      <c r="CD11" s="17">
        <v>0.21457882285729701</v>
      </c>
      <c r="CE11" s="17">
        <v>0.22693306231254301</v>
      </c>
      <c r="CF11" s="17">
        <v>0.24704876749169799</v>
      </c>
      <c r="CG11" s="17"/>
      <c r="CH11" s="17">
        <v>0.26646063013999599</v>
      </c>
      <c r="CI11" s="17">
        <v>0.22096413777797699</v>
      </c>
      <c r="CJ11" s="17">
        <v>0.34918399412058598</v>
      </c>
      <c r="CK11" s="17"/>
      <c r="CL11" s="17">
        <v>0.25464199613155603</v>
      </c>
      <c r="CM11" s="17">
        <v>0.25424420095433797</v>
      </c>
      <c r="CN11" s="17"/>
      <c r="CO11" s="17">
        <v>0.285625139392641</v>
      </c>
      <c r="CP11" s="17">
        <v>0.27966385580595399</v>
      </c>
      <c r="CQ11" s="17">
        <v>0.28057469863114898</v>
      </c>
      <c r="CR11" s="17">
        <v>0.22265096839614401</v>
      </c>
    </row>
    <row r="12" spans="2:96" x14ac:dyDescent="0.25">
      <c r="B12" s="18" t="s">
        <v>379</v>
      </c>
      <c r="C12" s="17">
        <v>0.18424211118849099</v>
      </c>
      <c r="D12" s="17">
        <v>0.17063680444850601</v>
      </c>
      <c r="E12" s="17">
        <v>0.20249005764493599</v>
      </c>
      <c r="F12" s="17"/>
      <c r="G12" s="17">
        <v>0.12597623258636401</v>
      </c>
      <c r="H12" s="17">
        <v>0.16730112426658</v>
      </c>
      <c r="I12" s="17">
        <v>0.25270173710982502</v>
      </c>
      <c r="J12" s="17">
        <v>0.20457042992819499</v>
      </c>
      <c r="K12" s="17">
        <v>0.13082818095041601</v>
      </c>
      <c r="L12" s="17">
        <v>0.19442321446546201</v>
      </c>
      <c r="M12" s="17"/>
      <c r="N12" s="17">
        <v>0.197640688321471</v>
      </c>
      <c r="O12" s="17">
        <v>0.210406079076459</v>
      </c>
      <c r="P12" s="17">
        <v>0.12757162514413001</v>
      </c>
      <c r="Q12" s="17">
        <v>0.19237366460607899</v>
      </c>
      <c r="R12" s="17"/>
      <c r="S12" s="17">
        <v>0.105266621866741</v>
      </c>
      <c r="T12" s="17">
        <v>0.193691570508285</v>
      </c>
      <c r="U12" s="17">
        <v>0.25828733263569698</v>
      </c>
      <c r="V12" s="17">
        <v>0.13867144405135001</v>
      </c>
      <c r="W12" s="17">
        <v>0.32794597553584998</v>
      </c>
      <c r="X12" s="17">
        <v>3.1177798636536001E-2</v>
      </c>
      <c r="Y12" s="17">
        <v>0.31250880101783601</v>
      </c>
      <c r="Z12" s="17">
        <v>0</v>
      </c>
      <c r="AA12" s="17">
        <v>0.28610535369849099</v>
      </c>
      <c r="AB12" s="17">
        <v>0.245286627219957</v>
      </c>
      <c r="AC12" s="17">
        <v>0.10137864082888901</v>
      </c>
      <c r="AD12" s="17">
        <v>0.24897373551459201</v>
      </c>
      <c r="AE12" s="17"/>
      <c r="AF12" s="17">
        <v>0.136180514503111</v>
      </c>
      <c r="AG12" s="17">
        <v>0.22204717737014501</v>
      </c>
      <c r="AH12" s="17">
        <v>0.11682622352602801</v>
      </c>
      <c r="AI12" s="17">
        <v>0.298083594028834</v>
      </c>
      <c r="AJ12" s="17">
        <v>0.22858968076233699</v>
      </c>
      <c r="AK12" s="17"/>
      <c r="AL12" s="17">
        <v>9.5159969973644606E-2</v>
      </c>
      <c r="AM12" s="17">
        <v>0.16471711806061801</v>
      </c>
      <c r="AN12" s="17">
        <v>0.22099717196580801</v>
      </c>
      <c r="AO12" s="17"/>
      <c r="AP12" s="17">
        <v>0.14701622508238901</v>
      </c>
      <c r="AQ12" s="17">
        <v>0.204983435889351</v>
      </c>
      <c r="AR12" s="17">
        <v>0.19405623203453501</v>
      </c>
      <c r="AS12" s="17">
        <v>0.200292240958689</v>
      </c>
      <c r="AT12" s="17">
        <v>0.201880245728248</v>
      </c>
      <c r="AU12" s="17"/>
      <c r="AV12" s="17">
        <v>0</v>
      </c>
      <c r="AW12" s="17">
        <v>0.15240398457561</v>
      </c>
      <c r="AX12" s="17">
        <v>0.10444633596771299</v>
      </c>
      <c r="AY12" s="17">
        <v>0.25408131300280201</v>
      </c>
      <c r="AZ12" s="17">
        <v>0.16148416900482701</v>
      </c>
      <c r="BA12" s="17">
        <v>0.28948307529596001</v>
      </c>
      <c r="BB12" s="17">
        <v>0.21111244746598501</v>
      </c>
      <c r="BC12" s="17">
        <v>0.123705695548025</v>
      </c>
      <c r="BD12" s="17">
        <v>0.12768656477777701</v>
      </c>
      <c r="BE12" s="17">
        <v>0.187631997394512</v>
      </c>
      <c r="BF12" s="17">
        <v>0.22451780366994001</v>
      </c>
      <c r="BG12" s="17">
        <v>0.146279983061263</v>
      </c>
      <c r="BH12" s="17">
        <v>0.289398449970588</v>
      </c>
      <c r="BI12" s="17">
        <v>0.26807212747548897</v>
      </c>
      <c r="BJ12" s="17">
        <v>0</v>
      </c>
      <c r="BK12" s="17">
        <v>0.185714494732518</v>
      </c>
      <c r="BL12" s="17"/>
      <c r="BM12" s="17">
        <v>0.139874948920855</v>
      </c>
      <c r="BN12" s="17">
        <v>0.189655195225439</v>
      </c>
      <c r="BO12" s="17">
        <v>0.28911940571016598</v>
      </c>
      <c r="BP12" s="17">
        <v>0.20969501562550499</v>
      </c>
      <c r="BQ12" s="17">
        <v>0.146116394006956</v>
      </c>
      <c r="BR12" s="17">
        <v>0.170878793029377</v>
      </c>
      <c r="BS12" s="17"/>
      <c r="BT12" s="17">
        <v>0.182227207075777</v>
      </c>
      <c r="BU12" s="17">
        <v>0.18344937830277599</v>
      </c>
      <c r="BV12" s="17"/>
      <c r="BW12" s="17">
        <v>0.210742587445989</v>
      </c>
      <c r="BX12" s="17">
        <v>0.24506373449779301</v>
      </c>
      <c r="BY12" s="17"/>
      <c r="BZ12" s="17">
        <v>0.22822365557680499</v>
      </c>
      <c r="CA12" s="17">
        <v>0.164189473167104</v>
      </c>
      <c r="CB12" s="17" t="s">
        <v>131</v>
      </c>
      <c r="CC12" s="17"/>
      <c r="CD12" s="17">
        <v>0.17944968282687601</v>
      </c>
      <c r="CE12" s="17">
        <v>0.38192008564570601</v>
      </c>
      <c r="CF12" s="17">
        <v>0.24211421663492499</v>
      </c>
      <c r="CG12" s="17"/>
      <c r="CH12" s="17">
        <v>0.18110895731759699</v>
      </c>
      <c r="CI12" s="17">
        <v>0.21180026927562201</v>
      </c>
      <c r="CJ12" s="17">
        <v>0.169082659165597</v>
      </c>
      <c r="CK12" s="17"/>
      <c r="CL12" s="17">
        <v>0.19887539491782999</v>
      </c>
      <c r="CM12" s="17">
        <v>0.17500701500084601</v>
      </c>
      <c r="CN12" s="17"/>
      <c r="CO12" s="17">
        <v>0.122678466441452</v>
      </c>
      <c r="CP12" s="17">
        <v>0.16807974601943501</v>
      </c>
      <c r="CQ12" s="17">
        <v>0.18510309842018</v>
      </c>
      <c r="CR12" s="17">
        <v>0.23087824033895599</v>
      </c>
    </row>
    <row r="13" spans="2:96" x14ac:dyDescent="0.25">
      <c r="B13" s="18" t="s">
        <v>380</v>
      </c>
      <c r="C13" s="17">
        <v>0.118737761409045</v>
      </c>
      <c r="D13" s="17">
        <v>0.127179947330435</v>
      </c>
      <c r="E13" s="17">
        <v>0.10000026099766</v>
      </c>
      <c r="F13" s="17"/>
      <c r="G13" s="17">
        <v>8.3405915070976597E-2</v>
      </c>
      <c r="H13" s="17">
        <v>3.5146938521415302E-2</v>
      </c>
      <c r="I13" s="17">
        <v>0.13584671333545401</v>
      </c>
      <c r="J13" s="17">
        <v>0.204565888989203</v>
      </c>
      <c r="K13" s="17">
        <v>0.14083197144408799</v>
      </c>
      <c r="L13" s="17">
        <v>0.11506952662053301</v>
      </c>
      <c r="M13" s="17"/>
      <c r="N13" s="17">
        <v>0.14175772072925399</v>
      </c>
      <c r="O13" s="17">
        <v>6.42508382970889E-2</v>
      </c>
      <c r="P13" s="17">
        <v>0.142277468600327</v>
      </c>
      <c r="Q13" s="17">
        <v>0.12107141545812999</v>
      </c>
      <c r="R13" s="17"/>
      <c r="S13" s="17">
        <v>0.173798972584639</v>
      </c>
      <c r="T13" s="17">
        <v>0.120250446533175</v>
      </c>
      <c r="U13" s="17">
        <v>0.104616936500809</v>
      </c>
      <c r="V13" s="17">
        <v>0.20517408045555399</v>
      </c>
      <c r="W13" s="17">
        <v>0</v>
      </c>
      <c r="X13" s="17">
        <v>8.6238346277028394E-2</v>
      </c>
      <c r="Y13" s="17">
        <v>0.102626839513925</v>
      </c>
      <c r="Z13" s="17">
        <v>0</v>
      </c>
      <c r="AA13" s="17">
        <v>4.9930605032159098E-2</v>
      </c>
      <c r="AB13" s="17">
        <v>0.17163042134192799</v>
      </c>
      <c r="AC13" s="17">
        <v>8.7202407600144596E-2</v>
      </c>
      <c r="AD13" s="17">
        <v>8.5358448718957994E-2</v>
      </c>
      <c r="AE13" s="17"/>
      <c r="AF13" s="17">
        <v>0.144606805814252</v>
      </c>
      <c r="AG13" s="17">
        <v>9.7810614996200404E-2</v>
      </c>
      <c r="AH13" s="17">
        <v>0.178325413241776</v>
      </c>
      <c r="AI13" s="17">
        <v>0.34382924355072098</v>
      </c>
      <c r="AJ13" s="17">
        <v>6.3705547446918406E-2</v>
      </c>
      <c r="AK13" s="17"/>
      <c r="AL13" s="17">
        <v>8.6912633296715794E-2</v>
      </c>
      <c r="AM13" s="17">
        <v>0.10270913993636099</v>
      </c>
      <c r="AN13" s="17">
        <v>0.13389750112714</v>
      </c>
      <c r="AO13" s="17"/>
      <c r="AP13" s="17">
        <v>0.10792938955782</v>
      </c>
      <c r="AQ13" s="17">
        <v>0.12421738986333999</v>
      </c>
      <c r="AR13" s="17">
        <v>0.13438153683120499</v>
      </c>
      <c r="AS13" s="17">
        <v>3.2498893117617798E-2</v>
      </c>
      <c r="AT13" s="17">
        <v>0.22353669666946099</v>
      </c>
      <c r="AU13" s="17"/>
      <c r="AV13" s="17">
        <v>1</v>
      </c>
      <c r="AW13" s="17">
        <v>0.256130511483534</v>
      </c>
      <c r="AX13" s="17">
        <v>0.10831321932339801</v>
      </c>
      <c r="AY13" s="17">
        <v>0.12788871419669801</v>
      </c>
      <c r="AZ13" s="17">
        <v>0.117020550177517</v>
      </c>
      <c r="BA13" s="17">
        <v>9.2754622654620603E-2</v>
      </c>
      <c r="BB13" s="17">
        <v>8.2998188746081905E-2</v>
      </c>
      <c r="BC13" s="17">
        <v>0.111363353450426</v>
      </c>
      <c r="BD13" s="17">
        <v>0.16218083483558701</v>
      </c>
      <c r="BE13" s="17">
        <v>0.104754135508729</v>
      </c>
      <c r="BF13" s="17">
        <v>0.21216791605980401</v>
      </c>
      <c r="BG13" s="17">
        <v>8.2532131619548199E-2</v>
      </c>
      <c r="BH13" s="17">
        <v>5.57169783929913E-2</v>
      </c>
      <c r="BI13" s="17">
        <v>0.112108274924829</v>
      </c>
      <c r="BJ13" s="17">
        <v>0.153395659480171</v>
      </c>
      <c r="BK13" s="17">
        <v>0</v>
      </c>
      <c r="BL13" s="17"/>
      <c r="BM13" s="17">
        <v>0.15286461680664601</v>
      </c>
      <c r="BN13" s="17">
        <v>0.108100794803398</v>
      </c>
      <c r="BO13" s="17">
        <v>0.103114331936574</v>
      </c>
      <c r="BP13" s="17">
        <v>0.108039034789694</v>
      </c>
      <c r="BQ13" s="17">
        <v>0.10394081362678401</v>
      </c>
      <c r="BR13" s="17">
        <v>0.107770954136409</v>
      </c>
      <c r="BS13" s="17"/>
      <c r="BT13" s="17">
        <v>0.10645016823171</v>
      </c>
      <c r="BU13" s="17">
        <v>0.13550499557800999</v>
      </c>
      <c r="BV13" s="17"/>
      <c r="BW13" s="17">
        <v>9.0846781111462396E-2</v>
      </c>
      <c r="BX13" s="17">
        <v>0.151202057018654</v>
      </c>
      <c r="BY13" s="17"/>
      <c r="BZ13" s="17">
        <v>0.109295642111757</v>
      </c>
      <c r="CA13" s="17">
        <v>0.12304273530335701</v>
      </c>
      <c r="CB13" s="17" t="s">
        <v>131</v>
      </c>
      <c r="CC13" s="17"/>
      <c r="CD13" s="17">
        <v>8.4446284841657906E-2</v>
      </c>
      <c r="CE13" s="17">
        <v>0.116829558715435</v>
      </c>
      <c r="CF13" s="17">
        <v>0.239647385055129</v>
      </c>
      <c r="CG13" s="17"/>
      <c r="CH13" s="17">
        <v>0.103103642481483</v>
      </c>
      <c r="CI13" s="17">
        <v>0.15692534653958601</v>
      </c>
      <c r="CJ13" s="17">
        <v>0.14434461619132499</v>
      </c>
      <c r="CK13" s="17"/>
      <c r="CL13" s="17">
        <v>9.2412719404831201E-2</v>
      </c>
      <c r="CM13" s="17">
        <v>0.15106619101452001</v>
      </c>
      <c r="CN13" s="17"/>
      <c r="CO13" s="17">
        <v>6.4423405359830696E-2</v>
      </c>
      <c r="CP13" s="17">
        <v>7.0459619324280603E-2</v>
      </c>
      <c r="CQ13" s="17">
        <v>0.120888768846001</v>
      </c>
      <c r="CR13" s="17">
        <v>0.208523010934245</v>
      </c>
    </row>
    <row r="14" spans="2:96" x14ac:dyDescent="0.25">
      <c r="B14" s="18" t="s">
        <v>175</v>
      </c>
      <c r="C14" s="17">
        <v>4.9347981050635904E-3</v>
      </c>
      <c r="D14" s="17">
        <v>4.3803830456214596E-3</v>
      </c>
      <c r="E14" s="17">
        <v>5.6360296102662801E-3</v>
      </c>
      <c r="F14" s="17"/>
      <c r="G14" s="17">
        <v>0</v>
      </c>
      <c r="H14" s="17">
        <v>0</v>
      </c>
      <c r="I14" s="17">
        <v>2.6267308133502299E-2</v>
      </c>
      <c r="J14" s="17">
        <v>0</v>
      </c>
      <c r="K14" s="17">
        <v>0</v>
      </c>
      <c r="L14" s="17">
        <v>0</v>
      </c>
      <c r="M14" s="17"/>
      <c r="N14" s="17">
        <v>8.6419190899582402E-3</v>
      </c>
      <c r="O14" s="17">
        <v>0</v>
      </c>
      <c r="P14" s="17">
        <v>0</v>
      </c>
      <c r="Q14" s="17">
        <v>9.9430212981149093E-3</v>
      </c>
      <c r="R14" s="17"/>
      <c r="S14" s="17">
        <v>0</v>
      </c>
      <c r="T14" s="17">
        <v>0</v>
      </c>
      <c r="U14" s="17">
        <v>2.4139404685674298E-2</v>
      </c>
      <c r="V14" s="17">
        <v>0</v>
      </c>
      <c r="W14" s="17">
        <v>5.07451363845852E-2</v>
      </c>
      <c r="X14" s="17">
        <v>0</v>
      </c>
      <c r="Y14" s="17">
        <v>0</v>
      </c>
      <c r="Z14" s="17">
        <v>0</v>
      </c>
      <c r="AA14" s="17">
        <v>0</v>
      </c>
      <c r="AB14" s="17">
        <v>0</v>
      </c>
      <c r="AC14" s="17">
        <v>0</v>
      </c>
      <c r="AD14" s="17">
        <v>0</v>
      </c>
      <c r="AE14" s="17"/>
      <c r="AF14" s="17">
        <v>0</v>
      </c>
      <c r="AG14" s="17">
        <v>9.2573650596430596E-3</v>
      </c>
      <c r="AH14" s="17">
        <v>0</v>
      </c>
      <c r="AI14" s="17">
        <v>0</v>
      </c>
      <c r="AJ14" s="17">
        <v>0</v>
      </c>
      <c r="AK14" s="17"/>
      <c r="AL14" s="17">
        <v>0</v>
      </c>
      <c r="AM14" s="17">
        <v>0</v>
      </c>
      <c r="AN14" s="17">
        <v>0</v>
      </c>
      <c r="AO14" s="17"/>
      <c r="AP14" s="17">
        <v>0</v>
      </c>
      <c r="AQ14" s="17">
        <v>0</v>
      </c>
      <c r="AR14" s="17">
        <v>7.4777972866541097E-3</v>
      </c>
      <c r="AS14" s="17">
        <v>0</v>
      </c>
      <c r="AT14" s="17">
        <v>0</v>
      </c>
      <c r="AU14" s="17"/>
      <c r="AV14" s="17">
        <v>0</v>
      </c>
      <c r="AW14" s="17">
        <v>0</v>
      </c>
      <c r="AX14" s="17">
        <v>0</v>
      </c>
      <c r="AY14" s="17">
        <v>0</v>
      </c>
      <c r="AZ14" s="17">
        <v>0</v>
      </c>
      <c r="BA14" s="17">
        <v>1.8082838981089699E-2</v>
      </c>
      <c r="BB14" s="17">
        <v>0</v>
      </c>
      <c r="BC14" s="17">
        <v>0</v>
      </c>
      <c r="BD14" s="17">
        <v>0</v>
      </c>
      <c r="BE14" s="17">
        <v>0</v>
      </c>
      <c r="BF14" s="17">
        <v>0</v>
      </c>
      <c r="BG14" s="17">
        <v>0</v>
      </c>
      <c r="BH14" s="17">
        <v>0</v>
      </c>
      <c r="BI14" s="17">
        <v>0</v>
      </c>
      <c r="BJ14" s="17">
        <v>0</v>
      </c>
      <c r="BK14" s="17">
        <v>0</v>
      </c>
      <c r="BL14" s="17"/>
      <c r="BM14" s="17">
        <v>0</v>
      </c>
      <c r="BN14" s="17">
        <v>0</v>
      </c>
      <c r="BO14" s="17">
        <v>0</v>
      </c>
      <c r="BP14" s="17">
        <v>3.3148127086476901E-2</v>
      </c>
      <c r="BQ14" s="17">
        <v>0</v>
      </c>
      <c r="BR14" s="17">
        <v>0</v>
      </c>
      <c r="BS14" s="17"/>
      <c r="BT14" s="17">
        <v>5.3183662892232796E-3</v>
      </c>
      <c r="BU14" s="17">
        <v>4.7187370353137499E-3</v>
      </c>
      <c r="BV14" s="17"/>
      <c r="BW14" s="17">
        <v>0</v>
      </c>
      <c r="BX14" s="17">
        <v>0</v>
      </c>
      <c r="BY14" s="17"/>
      <c r="BZ14" s="17">
        <v>0</v>
      </c>
      <c r="CA14" s="17">
        <v>7.1847354705135997E-3</v>
      </c>
      <c r="CB14" s="17" t="s">
        <v>131</v>
      </c>
      <c r="CC14" s="17"/>
      <c r="CD14" s="17">
        <v>0</v>
      </c>
      <c r="CE14" s="17">
        <v>0</v>
      </c>
      <c r="CF14" s="17">
        <v>0</v>
      </c>
      <c r="CG14" s="17"/>
      <c r="CH14" s="17">
        <v>0</v>
      </c>
      <c r="CI14" s="17">
        <v>1.3824090714746501E-2</v>
      </c>
      <c r="CJ14" s="17">
        <v>1.5972451384971099E-2</v>
      </c>
      <c r="CK14" s="17"/>
      <c r="CL14" s="17">
        <v>0</v>
      </c>
      <c r="CM14" s="17">
        <v>9.7924853330279994E-3</v>
      </c>
      <c r="CN14" s="17"/>
      <c r="CO14" s="17">
        <v>0</v>
      </c>
      <c r="CP14" s="17">
        <v>0</v>
      </c>
      <c r="CQ14" s="17">
        <v>0</v>
      </c>
      <c r="CR14" s="17">
        <v>2.2832160221061701E-2</v>
      </c>
    </row>
    <row r="15" spans="2:96" x14ac:dyDescent="0.25">
      <c r="B15" s="18" t="s">
        <v>381</v>
      </c>
      <c r="C15" s="20">
        <v>0.423902057577419</v>
      </c>
      <c r="D15" s="20">
        <v>0.43076131296316</v>
      </c>
      <c r="E15" s="20">
        <v>0.41799746010997801</v>
      </c>
      <c r="F15" s="20"/>
      <c r="G15" s="20">
        <v>0.503983868387612</v>
      </c>
      <c r="H15" s="20">
        <v>0.57066624709831704</v>
      </c>
      <c r="I15" s="20">
        <v>0.37112675069005602</v>
      </c>
      <c r="J15" s="20">
        <v>0.35141475377063303</v>
      </c>
      <c r="K15" s="20">
        <v>0.44930904589597798</v>
      </c>
      <c r="L15" s="20">
        <v>0.32870975066395203</v>
      </c>
      <c r="M15" s="20"/>
      <c r="N15" s="20">
        <v>0.43233881014708703</v>
      </c>
      <c r="O15" s="20">
        <v>0.38995282425433198</v>
      </c>
      <c r="P15" s="20">
        <v>0.44673622544946201</v>
      </c>
      <c r="Q15" s="20">
        <v>0.43410859319569201</v>
      </c>
      <c r="R15" s="20"/>
      <c r="S15" s="20">
        <v>0.47227951691394598</v>
      </c>
      <c r="T15" s="20">
        <v>0.41555909082616999</v>
      </c>
      <c r="U15" s="20">
        <v>0.32806224697529801</v>
      </c>
      <c r="V15" s="20">
        <v>0.493154067730255</v>
      </c>
      <c r="W15" s="20">
        <v>0.34732088283067197</v>
      </c>
      <c r="X15" s="20">
        <v>0.47607849243553602</v>
      </c>
      <c r="Y15" s="20">
        <v>0.42305682842255199</v>
      </c>
      <c r="Z15" s="20">
        <v>0.436525258496476</v>
      </c>
      <c r="AA15" s="20">
        <v>0.43539585315143903</v>
      </c>
      <c r="AB15" s="20">
        <v>0.39064243433645501</v>
      </c>
      <c r="AC15" s="20">
        <v>0.50510748686984397</v>
      </c>
      <c r="AD15" s="20">
        <v>0.361902135420828</v>
      </c>
      <c r="AE15" s="20"/>
      <c r="AF15" s="20">
        <v>0.47357684058368898</v>
      </c>
      <c r="AG15" s="20">
        <v>0.38019222286908699</v>
      </c>
      <c r="AH15" s="20">
        <v>0.38046950347771302</v>
      </c>
      <c r="AI15" s="20">
        <v>0.35808716242044503</v>
      </c>
      <c r="AJ15" s="20">
        <v>0.45555865472894502</v>
      </c>
      <c r="AK15" s="20"/>
      <c r="AL15" s="20">
        <v>0.52903979665440504</v>
      </c>
      <c r="AM15" s="20">
        <v>0.42552611394198903</v>
      </c>
      <c r="AN15" s="20">
        <v>0.42383689264539898</v>
      </c>
      <c r="AO15" s="20"/>
      <c r="AP15" s="20">
        <v>0.47030703838585403</v>
      </c>
      <c r="AQ15" s="20">
        <v>0.39914699337527199</v>
      </c>
      <c r="AR15" s="20">
        <v>0.40898191245217003</v>
      </c>
      <c r="AS15" s="20">
        <v>0.47234610287404799</v>
      </c>
      <c r="AT15" s="20">
        <v>0.574583057602291</v>
      </c>
      <c r="AU15" s="20"/>
      <c r="AV15" s="20">
        <v>0</v>
      </c>
      <c r="AW15" s="20">
        <v>0.29704991154642402</v>
      </c>
      <c r="AX15" s="20">
        <v>0.490275842290888</v>
      </c>
      <c r="AY15" s="20">
        <v>0.34715994672438</v>
      </c>
      <c r="AZ15" s="20">
        <v>0.39524000892415001</v>
      </c>
      <c r="BA15" s="20">
        <v>0.42126591971911098</v>
      </c>
      <c r="BB15" s="20">
        <v>0.47811280962814201</v>
      </c>
      <c r="BC15" s="20">
        <v>0.36779061902875199</v>
      </c>
      <c r="BD15" s="20">
        <v>0.52903731417164102</v>
      </c>
      <c r="BE15" s="20">
        <v>0.50284441654275902</v>
      </c>
      <c r="BF15" s="20">
        <v>0.36187427200518801</v>
      </c>
      <c r="BG15" s="20">
        <v>0.49478669048996898</v>
      </c>
      <c r="BH15" s="20">
        <v>0.38577783171477198</v>
      </c>
      <c r="BI15" s="20">
        <v>0.49562819351007498</v>
      </c>
      <c r="BJ15" s="20">
        <v>0.67746992814951401</v>
      </c>
      <c r="BK15" s="20">
        <v>0.49202537851793499</v>
      </c>
      <c r="BL15" s="20"/>
      <c r="BM15" s="20">
        <v>0.48331375625729001</v>
      </c>
      <c r="BN15" s="20">
        <v>0.42698468814532597</v>
      </c>
      <c r="BO15" s="20">
        <v>0.35911965290342701</v>
      </c>
      <c r="BP15" s="20">
        <v>0.37516320134013997</v>
      </c>
      <c r="BQ15" s="20">
        <v>0.48841651510525402</v>
      </c>
      <c r="BR15" s="20">
        <v>0.35685929657545401</v>
      </c>
      <c r="BS15" s="20"/>
      <c r="BT15" s="20">
        <v>0.45189594635448999</v>
      </c>
      <c r="BU15" s="20">
        <v>0.38947972017456101</v>
      </c>
      <c r="BV15" s="20"/>
      <c r="BW15" s="20">
        <v>0.55432665137248904</v>
      </c>
      <c r="BX15" s="20">
        <v>0.37093804657887702</v>
      </c>
      <c r="BY15" s="20"/>
      <c r="BZ15" s="20">
        <v>0.44533462966461002</v>
      </c>
      <c r="CA15" s="20">
        <v>0.41413024042299701</v>
      </c>
      <c r="CB15" s="20" t="s">
        <v>131</v>
      </c>
      <c r="CC15" s="20"/>
      <c r="CD15" s="20">
        <v>0.52152520947416903</v>
      </c>
      <c r="CE15" s="20">
        <v>0.27431729332631599</v>
      </c>
      <c r="CF15" s="20">
        <v>0.27118963081824798</v>
      </c>
      <c r="CG15" s="20"/>
      <c r="CH15" s="20">
        <v>0.44932677006092397</v>
      </c>
      <c r="CI15" s="20">
        <v>0.39648615569206902</v>
      </c>
      <c r="CJ15" s="20">
        <v>0.32141627913752002</v>
      </c>
      <c r="CK15" s="20"/>
      <c r="CL15" s="20">
        <v>0.45406988954578398</v>
      </c>
      <c r="CM15" s="20">
        <v>0.40989010769726902</v>
      </c>
      <c r="CN15" s="20"/>
      <c r="CO15" s="20">
        <v>0.52727298880607598</v>
      </c>
      <c r="CP15" s="20">
        <v>0.48179677885033001</v>
      </c>
      <c r="CQ15" s="20">
        <v>0.41343343410267003</v>
      </c>
      <c r="CR15" s="20">
        <v>0.31511562010959299</v>
      </c>
    </row>
    <row r="16" spans="2:96" x14ac:dyDescent="0.25">
      <c r="B16" s="18" t="s">
        <v>382</v>
      </c>
      <c r="C16" s="20">
        <v>0.302979872597535</v>
      </c>
      <c r="D16" s="20">
        <v>0.29781675177894101</v>
      </c>
      <c r="E16" s="20">
        <v>0.30249031864259501</v>
      </c>
      <c r="F16" s="20"/>
      <c r="G16" s="20">
        <v>0.20938214765734001</v>
      </c>
      <c r="H16" s="20">
        <v>0.20244806278799601</v>
      </c>
      <c r="I16" s="20">
        <v>0.38854845044527903</v>
      </c>
      <c r="J16" s="20">
        <v>0.40913631891739799</v>
      </c>
      <c r="K16" s="20">
        <v>0.27166015239450397</v>
      </c>
      <c r="L16" s="20">
        <v>0.309492741085995</v>
      </c>
      <c r="M16" s="20"/>
      <c r="N16" s="20">
        <v>0.33939840905072599</v>
      </c>
      <c r="O16" s="20">
        <v>0.27465691737354803</v>
      </c>
      <c r="P16" s="20">
        <v>0.26984909374445598</v>
      </c>
      <c r="Q16" s="20">
        <v>0.31344508006420901</v>
      </c>
      <c r="R16" s="20"/>
      <c r="S16" s="20">
        <v>0.27906559445138102</v>
      </c>
      <c r="T16" s="20">
        <v>0.31394201704146002</v>
      </c>
      <c r="U16" s="20">
        <v>0.36290426913650597</v>
      </c>
      <c r="V16" s="20">
        <v>0.34384552450690398</v>
      </c>
      <c r="W16" s="20">
        <v>0.32794597553584998</v>
      </c>
      <c r="X16" s="20">
        <v>0.117416144913564</v>
      </c>
      <c r="Y16" s="20">
        <v>0.41513564053176</v>
      </c>
      <c r="Z16" s="20">
        <v>0</v>
      </c>
      <c r="AA16" s="20">
        <v>0.33603595873065001</v>
      </c>
      <c r="AB16" s="20">
        <v>0.416917048561885</v>
      </c>
      <c r="AC16" s="20">
        <v>0.188581048429034</v>
      </c>
      <c r="AD16" s="20">
        <v>0.33433218423354999</v>
      </c>
      <c r="AE16" s="20"/>
      <c r="AF16" s="20">
        <v>0.28078732031736298</v>
      </c>
      <c r="AG16" s="20">
        <v>0.31985779236634598</v>
      </c>
      <c r="AH16" s="20">
        <v>0.29515163676780398</v>
      </c>
      <c r="AI16" s="20">
        <v>0.64191283757955497</v>
      </c>
      <c r="AJ16" s="20">
        <v>0.29229522820925602</v>
      </c>
      <c r="AK16" s="20"/>
      <c r="AL16" s="20">
        <v>0.18207260327036001</v>
      </c>
      <c r="AM16" s="20">
        <v>0.26742625799698</v>
      </c>
      <c r="AN16" s="20">
        <v>0.35489467309294898</v>
      </c>
      <c r="AO16" s="20"/>
      <c r="AP16" s="20">
        <v>0.25494561464020898</v>
      </c>
      <c r="AQ16" s="20">
        <v>0.329200825752691</v>
      </c>
      <c r="AR16" s="20">
        <v>0.32843776886574</v>
      </c>
      <c r="AS16" s="20">
        <v>0.232791134076307</v>
      </c>
      <c r="AT16" s="20">
        <v>0.425416942397709</v>
      </c>
      <c r="AU16" s="20"/>
      <c r="AV16" s="20">
        <v>1</v>
      </c>
      <c r="AW16" s="20">
        <v>0.40853449605914399</v>
      </c>
      <c r="AX16" s="20">
        <v>0.21275955529110999</v>
      </c>
      <c r="AY16" s="20">
        <v>0.38197002719950002</v>
      </c>
      <c r="AZ16" s="20">
        <v>0.27850471918234398</v>
      </c>
      <c r="BA16" s="20">
        <v>0.38223769795058099</v>
      </c>
      <c r="BB16" s="20">
        <v>0.29411063621206701</v>
      </c>
      <c r="BC16" s="20">
        <v>0.23506904899845099</v>
      </c>
      <c r="BD16" s="20">
        <v>0.289867399613364</v>
      </c>
      <c r="BE16" s="20">
        <v>0.292386132903241</v>
      </c>
      <c r="BF16" s="20">
        <v>0.43668571972974402</v>
      </c>
      <c r="BG16" s="20">
        <v>0.228812114680811</v>
      </c>
      <c r="BH16" s="20">
        <v>0.34511542836358</v>
      </c>
      <c r="BI16" s="20">
        <v>0.38018040240031897</v>
      </c>
      <c r="BJ16" s="20">
        <v>0.153395659480171</v>
      </c>
      <c r="BK16" s="20">
        <v>0.185714494732518</v>
      </c>
      <c r="BL16" s="20"/>
      <c r="BM16" s="20">
        <v>0.29273956572750098</v>
      </c>
      <c r="BN16" s="20">
        <v>0.29775599002883602</v>
      </c>
      <c r="BO16" s="20">
        <v>0.39223373764674002</v>
      </c>
      <c r="BP16" s="20">
        <v>0.31773405041519898</v>
      </c>
      <c r="BQ16" s="20">
        <v>0.25005720763374001</v>
      </c>
      <c r="BR16" s="20">
        <v>0.278649747165786</v>
      </c>
      <c r="BS16" s="20"/>
      <c r="BT16" s="20">
        <v>0.28867737530748699</v>
      </c>
      <c r="BU16" s="20">
        <v>0.31895437388078601</v>
      </c>
      <c r="BV16" s="20"/>
      <c r="BW16" s="20">
        <v>0.301589368557451</v>
      </c>
      <c r="BX16" s="20">
        <v>0.39626579151644697</v>
      </c>
      <c r="BY16" s="20"/>
      <c r="BZ16" s="20">
        <v>0.33751929768856198</v>
      </c>
      <c r="CA16" s="20">
        <v>0.28723220847046099</v>
      </c>
      <c r="CB16" s="20" t="s">
        <v>131</v>
      </c>
      <c r="CC16" s="20"/>
      <c r="CD16" s="20">
        <v>0.26389596766853401</v>
      </c>
      <c r="CE16" s="20">
        <v>0.498749644361141</v>
      </c>
      <c r="CF16" s="20">
        <v>0.481761601690054</v>
      </c>
      <c r="CG16" s="20"/>
      <c r="CH16" s="20">
        <v>0.28421259979907998</v>
      </c>
      <c r="CI16" s="20">
        <v>0.36872561581520802</v>
      </c>
      <c r="CJ16" s="20">
        <v>0.313427275356922</v>
      </c>
      <c r="CK16" s="20"/>
      <c r="CL16" s="20">
        <v>0.291288114322661</v>
      </c>
      <c r="CM16" s="20">
        <v>0.32607320601536499</v>
      </c>
      <c r="CN16" s="20"/>
      <c r="CO16" s="20">
        <v>0.18710187180128299</v>
      </c>
      <c r="CP16" s="20">
        <v>0.238539365343716</v>
      </c>
      <c r="CQ16" s="20">
        <v>0.30599186726618099</v>
      </c>
      <c r="CR16" s="20">
        <v>0.43940125127320101</v>
      </c>
    </row>
    <row r="17" spans="2:96" x14ac:dyDescent="0.25">
      <c r="B17" s="18" t="s">
        <v>275</v>
      </c>
      <c r="C17" s="21">
        <v>0.120922184979884</v>
      </c>
      <c r="D17" s="21">
        <v>0.13294456118421899</v>
      </c>
      <c r="E17" s="21">
        <v>0.115507141467383</v>
      </c>
      <c r="F17" s="21"/>
      <c r="G17" s="21">
        <v>0.29460172073027102</v>
      </c>
      <c r="H17" s="21">
        <v>0.368218184310321</v>
      </c>
      <c r="I17" s="21">
        <v>-1.74216997552229E-2</v>
      </c>
      <c r="J17" s="21">
        <v>-5.7721565146764603E-2</v>
      </c>
      <c r="K17" s="21">
        <v>0.177648893501475</v>
      </c>
      <c r="L17" s="21">
        <v>1.9217009577957699E-2</v>
      </c>
      <c r="M17" s="21"/>
      <c r="N17" s="21">
        <v>9.2940401096361799E-2</v>
      </c>
      <c r="O17" s="21">
        <v>0.115295906880784</v>
      </c>
      <c r="P17" s="21">
        <v>0.176887131705006</v>
      </c>
      <c r="Q17" s="21">
        <v>0.12066351313148301</v>
      </c>
      <c r="R17" s="21"/>
      <c r="S17" s="21">
        <v>0.193213922462565</v>
      </c>
      <c r="T17" s="21">
        <v>0.10161707378470999</v>
      </c>
      <c r="U17" s="21">
        <v>-3.4842022161208401E-2</v>
      </c>
      <c r="V17" s="21">
        <v>0.14930854322335099</v>
      </c>
      <c r="W17" s="21">
        <v>1.9374907294822399E-2</v>
      </c>
      <c r="X17" s="21">
        <v>0.35866234752197101</v>
      </c>
      <c r="Y17" s="21">
        <v>7.9211878907914403E-3</v>
      </c>
      <c r="Z17" s="21">
        <v>0.436525258496476</v>
      </c>
      <c r="AA17" s="21">
        <v>9.9359894420789102E-2</v>
      </c>
      <c r="AB17" s="21">
        <v>-2.6274614225430998E-2</v>
      </c>
      <c r="AC17" s="21">
        <v>0.31652643844081002</v>
      </c>
      <c r="AD17" s="21">
        <v>2.75699511872773E-2</v>
      </c>
      <c r="AE17" s="21"/>
      <c r="AF17" s="21">
        <v>0.19278952026632601</v>
      </c>
      <c r="AG17" s="21">
        <v>6.0334430502741399E-2</v>
      </c>
      <c r="AH17" s="21">
        <v>8.5317866709908999E-2</v>
      </c>
      <c r="AI17" s="21">
        <v>-0.28382567515911</v>
      </c>
      <c r="AJ17" s="21">
        <v>0.16326342651969</v>
      </c>
      <c r="AK17" s="21"/>
      <c r="AL17" s="21">
        <v>0.34696719338404503</v>
      </c>
      <c r="AM17" s="21">
        <v>0.158099855945009</v>
      </c>
      <c r="AN17" s="21">
        <v>6.8942219552450806E-2</v>
      </c>
      <c r="AO17" s="21"/>
      <c r="AP17" s="21">
        <v>0.21536142374564499</v>
      </c>
      <c r="AQ17" s="21">
        <v>6.9946167622580505E-2</v>
      </c>
      <c r="AR17" s="21">
        <v>8.0544143586430403E-2</v>
      </c>
      <c r="AS17" s="21">
        <v>0.23955496879774099</v>
      </c>
      <c r="AT17" s="21">
        <v>0.14916611520458201</v>
      </c>
      <c r="AU17" s="21"/>
      <c r="AV17" s="21">
        <v>-1</v>
      </c>
      <c r="AW17" s="21">
        <v>-0.11148458451272</v>
      </c>
      <c r="AX17" s="21">
        <v>0.27751628699977698</v>
      </c>
      <c r="AY17" s="21">
        <v>-3.4810080475120402E-2</v>
      </c>
      <c r="AZ17" s="21">
        <v>0.116735289741806</v>
      </c>
      <c r="BA17" s="21">
        <v>3.9028221768529797E-2</v>
      </c>
      <c r="BB17" s="21">
        <v>0.184002173416075</v>
      </c>
      <c r="BC17" s="21">
        <v>0.13272157003030099</v>
      </c>
      <c r="BD17" s="21">
        <v>0.23916991455827699</v>
      </c>
      <c r="BE17" s="21">
        <v>0.21045828363951799</v>
      </c>
      <c r="BF17" s="21">
        <v>-7.4811447724556002E-2</v>
      </c>
      <c r="BG17" s="21">
        <v>0.26597457580915801</v>
      </c>
      <c r="BH17" s="21">
        <v>4.0662403351192297E-2</v>
      </c>
      <c r="BI17" s="21">
        <v>0.115447791109756</v>
      </c>
      <c r="BJ17" s="21">
        <v>0.52407426866934403</v>
      </c>
      <c r="BK17" s="21">
        <v>0.30631088378541699</v>
      </c>
      <c r="BL17" s="21"/>
      <c r="BM17" s="21">
        <v>0.19057419052978899</v>
      </c>
      <c r="BN17" s="21">
        <v>0.12922869811648999</v>
      </c>
      <c r="BO17" s="21">
        <v>-3.3114084743312698E-2</v>
      </c>
      <c r="BP17" s="21">
        <v>5.7429150924940997E-2</v>
      </c>
      <c r="BQ17" s="21">
        <v>0.23835930747151399</v>
      </c>
      <c r="BR17" s="21">
        <v>7.8209549409667803E-2</v>
      </c>
      <c r="BS17" s="21"/>
      <c r="BT17" s="21">
        <v>0.16321857104700199</v>
      </c>
      <c r="BU17" s="21">
        <v>7.0525346293775396E-2</v>
      </c>
      <c r="BV17" s="21"/>
      <c r="BW17" s="21">
        <v>0.25273728281503799</v>
      </c>
      <c r="BX17" s="21">
        <v>-2.5327744937569702E-2</v>
      </c>
      <c r="BY17" s="21"/>
      <c r="BZ17" s="21">
        <v>0.10781533197604801</v>
      </c>
      <c r="CA17" s="21">
        <v>0.12689803195253499</v>
      </c>
      <c r="CB17" s="21" t="s">
        <v>131</v>
      </c>
      <c r="CC17" s="21"/>
      <c r="CD17" s="21">
        <v>0.25762924180563601</v>
      </c>
      <c r="CE17" s="21">
        <v>-0.22443235103482401</v>
      </c>
      <c r="CF17" s="21">
        <v>-0.21057197087180701</v>
      </c>
      <c r="CG17" s="21"/>
      <c r="CH17" s="21">
        <v>0.165114170261844</v>
      </c>
      <c r="CI17" s="21">
        <v>2.7760539876860699E-2</v>
      </c>
      <c r="CJ17" s="21">
        <v>7.9890037805977494E-3</v>
      </c>
      <c r="CK17" s="21"/>
      <c r="CL17" s="21">
        <v>0.16278177522312301</v>
      </c>
      <c r="CM17" s="21">
        <v>8.3816901681903394E-2</v>
      </c>
      <c r="CN17" s="21"/>
      <c r="CO17" s="21">
        <v>0.34017111700479402</v>
      </c>
      <c r="CP17" s="21">
        <v>0.24325741350661401</v>
      </c>
      <c r="CQ17" s="21">
        <v>0.10744156683648901</v>
      </c>
      <c r="CR17" s="21">
        <v>-0.124285631163608</v>
      </c>
    </row>
    <row r="18" spans="2:96" x14ac:dyDescent="0.25">
      <c r="B18" s="16" t="s">
        <v>655</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CR22"/>
  <sheetViews>
    <sheetView showGridLines="0" workbookViewId="0">
      <pane xSplit="2" topLeftCell="C1" activePane="topRight" state="frozen"/>
      <selection pane="topRight" activeCell="B18" sqref="B18"/>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389</v>
      </c>
      <c r="D7" s="10">
        <v>202</v>
      </c>
      <c r="E7" s="10">
        <v>184</v>
      </c>
      <c r="F7" s="10"/>
      <c r="G7" s="10">
        <v>47</v>
      </c>
      <c r="H7" s="10">
        <v>52</v>
      </c>
      <c r="I7" s="10">
        <v>76</v>
      </c>
      <c r="J7" s="10">
        <v>72</v>
      </c>
      <c r="K7" s="10">
        <v>56</v>
      </c>
      <c r="L7" s="10">
        <v>86</v>
      </c>
      <c r="M7" s="10"/>
      <c r="N7" s="10">
        <v>110</v>
      </c>
      <c r="O7" s="10">
        <v>105</v>
      </c>
      <c r="P7" s="10">
        <v>79</v>
      </c>
      <c r="Q7" s="10">
        <v>94</v>
      </c>
      <c r="R7" s="10"/>
      <c r="S7" s="10">
        <v>65</v>
      </c>
      <c r="T7" s="10">
        <v>50</v>
      </c>
      <c r="U7" s="10">
        <v>46</v>
      </c>
      <c r="V7" s="10">
        <v>41</v>
      </c>
      <c r="W7" s="10">
        <v>17</v>
      </c>
      <c r="X7" s="10">
        <v>24</v>
      </c>
      <c r="Y7" s="10">
        <v>22</v>
      </c>
      <c r="Z7" s="10">
        <v>13</v>
      </c>
      <c r="AA7" s="10">
        <v>21</v>
      </c>
      <c r="AB7" s="10">
        <v>33</v>
      </c>
      <c r="AC7" s="10">
        <v>20</v>
      </c>
      <c r="AD7" s="10">
        <v>37</v>
      </c>
      <c r="AE7" s="10"/>
      <c r="AF7" s="10">
        <v>136</v>
      </c>
      <c r="AG7" s="10">
        <v>97</v>
      </c>
      <c r="AH7" s="10">
        <v>17</v>
      </c>
      <c r="AI7" s="10">
        <v>6</v>
      </c>
      <c r="AJ7" s="10">
        <v>68</v>
      </c>
      <c r="AK7" s="10"/>
      <c r="AL7" s="10">
        <v>87</v>
      </c>
      <c r="AM7" s="10">
        <v>119</v>
      </c>
      <c r="AN7" s="10">
        <v>27</v>
      </c>
      <c r="AO7" s="10"/>
      <c r="AP7" s="10">
        <v>76</v>
      </c>
      <c r="AQ7" s="10">
        <v>74</v>
      </c>
      <c r="AR7" s="10">
        <v>117</v>
      </c>
      <c r="AS7" s="10">
        <v>52</v>
      </c>
      <c r="AT7" s="10">
        <v>8</v>
      </c>
      <c r="AU7" s="10"/>
      <c r="AV7" s="10">
        <v>1</v>
      </c>
      <c r="AW7" s="10">
        <v>20</v>
      </c>
      <c r="AX7" s="10">
        <v>34</v>
      </c>
      <c r="AY7" s="10">
        <v>32</v>
      </c>
      <c r="AZ7" s="10">
        <v>36</v>
      </c>
      <c r="BA7" s="10">
        <v>51</v>
      </c>
      <c r="BB7" s="10">
        <v>33</v>
      </c>
      <c r="BC7" s="10">
        <v>30</v>
      </c>
      <c r="BD7" s="10">
        <v>32</v>
      </c>
      <c r="BE7" s="10">
        <v>17</v>
      </c>
      <c r="BF7" s="10">
        <v>19</v>
      </c>
      <c r="BG7" s="10">
        <v>14</v>
      </c>
      <c r="BH7" s="10">
        <v>15</v>
      </c>
      <c r="BI7" s="10">
        <v>7</v>
      </c>
      <c r="BJ7" s="10">
        <v>10</v>
      </c>
      <c r="BK7" s="10">
        <v>15</v>
      </c>
      <c r="BL7" s="10"/>
      <c r="BM7" s="10">
        <v>97</v>
      </c>
      <c r="BN7" s="10">
        <v>91</v>
      </c>
      <c r="BO7" s="10">
        <v>44</v>
      </c>
      <c r="BP7" s="10">
        <v>60</v>
      </c>
      <c r="BQ7" s="10">
        <v>47</v>
      </c>
      <c r="BR7" s="10">
        <v>50</v>
      </c>
      <c r="BS7" s="10"/>
      <c r="BT7" s="10">
        <v>194</v>
      </c>
      <c r="BU7" s="10">
        <v>190</v>
      </c>
      <c r="BV7" s="10"/>
      <c r="BW7" s="10">
        <v>51</v>
      </c>
      <c r="BX7" s="10">
        <v>58</v>
      </c>
      <c r="BY7" s="10"/>
      <c r="BZ7" s="10">
        <v>120</v>
      </c>
      <c r="CA7" s="10">
        <v>269</v>
      </c>
      <c r="CB7" s="10" t="s">
        <v>130</v>
      </c>
      <c r="CC7" s="10"/>
      <c r="CD7" s="10">
        <v>78</v>
      </c>
      <c r="CE7" s="10">
        <v>24</v>
      </c>
      <c r="CF7" s="10">
        <v>16</v>
      </c>
      <c r="CG7" s="10"/>
      <c r="CH7" s="10">
        <v>262</v>
      </c>
      <c r="CI7" s="10">
        <v>70</v>
      </c>
      <c r="CJ7" s="10">
        <v>55</v>
      </c>
      <c r="CK7" s="10"/>
      <c r="CL7" s="10">
        <v>182</v>
      </c>
      <c r="CM7" s="10">
        <v>193</v>
      </c>
      <c r="CN7" s="10"/>
      <c r="CO7" s="10">
        <v>31</v>
      </c>
      <c r="CP7" s="10">
        <v>128</v>
      </c>
      <c r="CQ7" s="10">
        <v>147</v>
      </c>
      <c r="CR7" s="10">
        <v>83</v>
      </c>
    </row>
    <row r="8" spans="2:96" ht="30" customHeight="1" x14ac:dyDescent="0.25">
      <c r="B8" s="11" t="s">
        <v>20</v>
      </c>
      <c r="C8" s="11">
        <v>395</v>
      </c>
      <c r="D8" s="11">
        <v>207</v>
      </c>
      <c r="E8" s="11">
        <v>185</v>
      </c>
      <c r="F8" s="11"/>
      <c r="G8" s="11">
        <v>58</v>
      </c>
      <c r="H8" s="11">
        <v>69</v>
      </c>
      <c r="I8" s="11">
        <v>74</v>
      </c>
      <c r="J8" s="11">
        <v>67</v>
      </c>
      <c r="K8" s="11">
        <v>50</v>
      </c>
      <c r="L8" s="11">
        <v>77</v>
      </c>
      <c r="M8" s="11"/>
      <c r="N8" s="11">
        <v>105</v>
      </c>
      <c r="O8" s="11">
        <v>101</v>
      </c>
      <c r="P8" s="11">
        <v>83</v>
      </c>
      <c r="Q8" s="11">
        <v>105</v>
      </c>
      <c r="R8" s="11"/>
      <c r="S8" s="11">
        <v>68</v>
      </c>
      <c r="T8" s="11">
        <v>49</v>
      </c>
      <c r="U8" s="11">
        <v>43</v>
      </c>
      <c r="V8" s="11">
        <v>40</v>
      </c>
      <c r="W8" s="11">
        <v>18</v>
      </c>
      <c r="X8" s="11">
        <v>27</v>
      </c>
      <c r="Y8" s="11">
        <v>20</v>
      </c>
      <c r="Z8" s="11">
        <v>13</v>
      </c>
      <c r="AA8" s="11">
        <v>20</v>
      </c>
      <c r="AB8" s="11">
        <v>32</v>
      </c>
      <c r="AC8" s="11">
        <v>22</v>
      </c>
      <c r="AD8" s="11">
        <v>43</v>
      </c>
      <c r="AE8" s="11"/>
      <c r="AF8" s="11">
        <v>131</v>
      </c>
      <c r="AG8" s="11">
        <v>98</v>
      </c>
      <c r="AH8" s="11">
        <v>16</v>
      </c>
      <c r="AI8" s="11">
        <v>6</v>
      </c>
      <c r="AJ8" s="11">
        <v>73</v>
      </c>
      <c r="AK8" s="11"/>
      <c r="AL8" s="11">
        <v>85</v>
      </c>
      <c r="AM8" s="11">
        <v>121</v>
      </c>
      <c r="AN8" s="11">
        <v>28</v>
      </c>
      <c r="AO8" s="11"/>
      <c r="AP8" s="11">
        <v>77</v>
      </c>
      <c r="AQ8" s="11">
        <v>76</v>
      </c>
      <c r="AR8" s="11">
        <v>121</v>
      </c>
      <c r="AS8" s="11">
        <v>53</v>
      </c>
      <c r="AT8" s="11">
        <v>8</v>
      </c>
      <c r="AU8" s="11"/>
      <c r="AV8" s="11">
        <v>1</v>
      </c>
      <c r="AW8" s="11">
        <v>21</v>
      </c>
      <c r="AX8" s="11">
        <v>35</v>
      </c>
      <c r="AY8" s="11">
        <v>32</v>
      </c>
      <c r="AZ8" s="11">
        <v>40</v>
      </c>
      <c r="BA8" s="11">
        <v>50</v>
      </c>
      <c r="BB8" s="11">
        <v>33</v>
      </c>
      <c r="BC8" s="11">
        <v>31</v>
      </c>
      <c r="BD8" s="11">
        <v>32</v>
      </c>
      <c r="BE8" s="11">
        <v>16</v>
      </c>
      <c r="BF8" s="11">
        <v>19</v>
      </c>
      <c r="BG8" s="11">
        <v>14</v>
      </c>
      <c r="BH8" s="11">
        <v>16</v>
      </c>
      <c r="BI8" s="11">
        <v>7</v>
      </c>
      <c r="BJ8" s="11">
        <v>11</v>
      </c>
      <c r="BK8" s="11">
        <v>15</v>
      </c>
      <c r="BL8" s="11"/>
      <c r="BM8" s="11">
        <v>104</v>
      </c>
      <c r="BN8" s="11">
        <v>92</v>
      </c>
      <c r="BO8" s="11">
        <v>47</v>
      </c>
      <c r="BP8" s="11">
        <v>59</v>
      </c>
      <c r="BQ8" s="11">
        <v>44</v>
      </c>
      <c r="BR8" s="11">
        <v>50</v>
      </c>
      <c r="BS8" s="11"/>
      <c r="BT8" s="11">
        <v>196</v>
      </c>
      <c r="BU8" s="11">
        <v>192</v>
      </c>
      <c r="BV8" s="11"/>
      <c r="BW8" s="11">
        <v>53</v>
      </c>
      <c r="BX8" s="11">
        <v>58</v>
      </c>
      <c r="BY8" s="11"/>
      <c r="BZ8" s="11">
        <v>124</v>
      </c>
      <c r="CA8" s="11">
        <v>271</v>
      </c>
      <c r="CB8" s="11" t="s">
        <v>130</v>
      </c>
      <c r="CC8" s="11"/>
      <c r="CD8" s="11">
        <v>79</v>
      </c>
      <c r="CE8" s="11">
        <v>27</v>
      </c>
      <c r="CF8" s="11">
        <v>15</v>
      </c>
      <c r="CG8" s="11"/>
      <c r="CH8" s="11">
        <v>260</v>
      </c>
      <c r="CI8" s="11">
        <v>75</v>
      </c>
      <c r="CJ8" s="11">
        <v>57</v>
      </c>
      <c r="CK8" s="11"/>
      <c r="CL8" s="11">
        <v>182</v>
      </c>
      <c r="CM8" s="11">
        <v>199</v>
      </c>
      <c r="CN8" s="11"/>
      <c r="CO8" s="11">
        <v>33</v>
      </c>
      <c r="CP8" s="11">
        <v>128</v>
      </c>
      <c r="CQ8" s="11">
        <v>148</v>
      </c>
      <c r="CR8" s="11">
        <v>85</v>
      </c>
    </row>
    <row r="9" spans="2:96" x14ac:dyDescent="0.25">
      <c r="B9" s="18" t="s">
        <v>376</v>
      </c>
      <c r="C9" s="17">
        <v>0.25402680155569302</v>
      </c>
      <c r="D9" s="17">
        <v>0.26687589621954599</v>
      </c>
      <c r="E9" s="17">
        <v>0.24384150305058799</v>
      </c>
      <c r="F9" s="17"/>
      <c r="G9" s="17">
        <v>0.27109170455735798</v>
      </c>
      <c r="H9" s="17">
        <v>0.28064660861893898</v>
      </c>
      <c r="I9" s="17">
        <v>0.19589353926842401</v>
      </c>
      <c r="J9" s="17">
        <v>0.152484781953101</v>
      </c>
      <c r="K9" s="17">
        <v>0.36588138767185102</v>
      </c>
      <c r="L9" s="17">
        <v>0.28975505145747499</v>
      </c>
      <c r="M9" s="17"/>
      <c r="N9" s="17">
        <v>0.32518693831483497</v>
      </c>
      <c r="O9" s="17">
        <v>0.29808858181933001</v>
      </c>
      <c r="P9" s="17">
        <v>0.19624609622717201</v>
      </c>
      <c r="Q9" s="17">
        <v>0.18871163022339199</v>
      </c>
      <c r="R9" s="17"/>
      <c r="S9" s="17">
        <v>0.28060412229082698</v>
      </c>
      <c r="T9" s="17">
        <v>0.21088672381451101</v>
      </c>
      <c r="U9" s="17">
        <v>0.32926716657758298</v>
      </c>
      <c r="V9" s="17">
        <v>0.213223022511003</v>
      </c>
      <c r="W9" s="17">
        <v>0.27638465254357902</v>
      </c>
      <c r="X9" s="17">
        <v>0.32786109469258101</v>
      </c>
      <c r="Y9" s="17">
        <v>0.11952474581060001</v>
      </c>
      <c r="Z9" s="17">
        <v>0.14804758868380399</v>
      </c>
      <c r="AA9" s="17">
        <v>0.34366837643856302</v>
      </c>
      <c r="AB9" s="17">
        <v>0.114432344323275</v>
      </c>
      <c r="AC9" s="17">
        <v>0.27765861103179501</v>
      </c>
      <c r="AD9" s="17">
        <v>0.314347793044504</v>
      </c>
      <c r="AE9" s="17"/>
      <c r="AF9" s="17">
        <v>0.31757622612053898</v>
      </c>
      <c r="AG9" s="17">
        <v>0.21848187281999801</v>
      </c>
      <c r="AH9" s="17">
        <v>0.29049876808931002</v>
      </c>
      <c r="AI9" s="17">
        <v>0.14617496081495901</v>
      </c>
      <c r="AJ9" s="17">
        <v>0.209234727190001</v>
      </c>
      <c r="AK9" s="17"/>
      <c r="AL9" s="17">
        <v>0.33664263166561997</v>
      </c>
      <c r="AM9" s="17">
        <v>0.23442150016893801</v>
      </c>
      <c r="AN9" s="17">
        <v>0.27398786777027201</v>
      </c>
      <c r="AO9" s="17"/>
      <c r="AP9" s="17">
        <v>0.313813026067149</v>
      </c>
      <c r="AQ9" s="17">
        <v>0.218938647146769</v>
      </c>
      <c r="AR9" s="17">
        <v>0.26758178768776703</v>
      </c>
      <c r="AS9" s="17">
        <v>0.30263676897179997</v>
      </c>
      <c r="AT9" s="17">
        <v>0.21497645381392599</v>
      </c>
      <c r="AU9" s="17"/>
      <c r="AV9" s="17">
        <v>0</v>
      </c>
      <c r="AW9" s="17">
        <v>0.168684091093496</v>
      </c>
      <c r="AX9" s="17">
        <v>0.29586725776301298</v>
      </c>
      <c r="AY9" s="17">
        <v>0.25975638394423001</v>
      </c>
      <c r="AZ9" s="17">
        <v>0.18835681514221</v>
      </c>
      <c r="BA9" s="17">
        <v>0.22400478368682</v>
      </c>
      <c r="BB9" s="17">
        <v>0.208197304606517</v>
      </c>
      <c r="BC9" s="17">
        <v>0.22386492854853501</v>
      </c>
      <c r="BD9" s="17">
        <v>0.26340105713511502</v>
      </c>
      <c r="BE9" s="17">
        <v>0.43152045515065302</v>
      </c>
      <c r="BF9" s="17">
        <v>0.24255818998398301</v>
      </c>
      <c r="BG9" s="17">
        <v>0.29667824386087099</v>
      </c>
      <c r="BH9" s="17">
        <v>0.43512112616617699</v>
      </c>
      <c r="BI9" s="17">
        <v>0.37109645078971598</v>
      </c>
      <c r="BJ9" s="17">
        <v>0.28857936092115599</v>
      </c>
      <c r="BK9" s="17">
        <v>0.26169648834332498</v>
      </c>
      <c r="BL9" s="17"/>
      <c r="BM9" s="17">
        <v>0.22501952695229699</v>
      </c>
      <c r="BN9" s="17">
        <v>0.242343725074606</v>
      </c>
      <c r="BO9" s="17">
        <v>0.33698972484267398</v>
      </c>
      <c r="BP9" s="17">
        <v>0.199556599224431</v>
      </c>
      <c r="BQ9" s="17">
        <v>0.35661207597245798</v>
      </c>
      <c r="BR9" s="17">
        <v>0.23182930728687101</v>
      </c>
      <c r="BS9" s="17"/>
      <c r="BT9" s="17">
        <v>0.27577807434284202</v>
      </c>
      <c r="BU9" s="17">
        <v>0.23494642268145799</v>
      </c>
      <c r="BV9" s="17"/>
      <c r="BW9" s="17">
        <v>0.34223115516727398</v>
      </c>
      <c r="BX9" s="17">
        <v>0.228464887601671</v>
      </c>
      <c r="BY9" s="17"/>
      <c r="BZ9" s="17">
        <v>0.252233394491858</v>
      </c>
      <c r="CA9" s="17">
        <v>0.25484447504070301</v>
      </c>
      <c r="CB9" s="17" t="s">
        <v>131</v>
      </c>
      <c r="CC9" s="17"/>
      <c r="CD9" s="17">
        <v>0.289222319128288</v>
      </c>
      <c r="CE9" s="17">
        <v>0.16843543168146</v>
      </c>
      <c r="CF9" s="17">
        <v>0.19295897878912099</v>
      </c>
      <c r="CG9" s="17"/>
      <c r="CH9" s="17">
        <v>0.243582142631907</v>
      </c>
      <c r="CI9" s="17">
        <v>0.31380390108858802</v>
      </c>
      <c r="CJ9" s="17">
        <v>0.193838788422316</v>
      </c>
      <c r="CK9" s="17"/>
      <c r="CL9" s="17">
        <v>0.23692827361282101</v>
      </c>
      <c r="CM9" s="17">
        <v>0.27065624256411702</v>
      </c>
      <c r="CN9" s="17"/>
      <c r="CO9" s="17">
        <v>0.38589976261640802</v>
      </c>
      <c r="CP9" s="17">
        <v>0.37772104687450703</v>
      </c>
      <c r="CQ9" s="17">
        <v>0.18088616255159001</v>
      </c>
      <c r="CR9" s="17">
        <v>0.14435683595389101</v>
      </c>
    </row>
    <row r="10" spans="2:96" x14ac:dyDescent="0.25">
      <c r="B10" s="18" t="s">
        <v>377</v>
      </c>
      <c r="C10" s="17">
        <v>0.42709742331685402</v>
      </c>
      <c r="D10" s="17">
        <v>0.41680943426411399</v>
      </c>
      <c r="E10" s="17">
        <v>0.44042019641028601</v>
      </c>
      <c r="F10" s="17"/>
      <c r="G10" s="17">
        <v>0.47798090037677099</v>
      </c>
      <c r="H10" s="17">
        <v>0.52948105746023999</v>
      </c>
      <c r="I10" s="17">
        <v>0.36866731691069199</v>
      </c>
      <c r="J10" s="17">
        <v>0.46461901511915799</v>
      </c>
      <c r="K10" s="17">
        <v>0.29060864078010101</v>
      </c>
      <c r="L10" s="17">
        <v>0.40810713721459402</v>
      </c>
      <c r="M10" s="17"/>
      <c r="N10" s="17">
        <v>0.39659951751633099</v>
      </c>
      <c r="O10" s="17">
        <v>0.40211335215729899</v>
      </c>
      <c r="P10" s="17">
        <v>0.457346800843002</v>
      </c>
      <c r="Q10" s="17">
        <v>0.46175022597215598</v>
      </c>
      <c r="R10" s="17"/>
      <c r="S10" s="17">
        <v>0.45837611222538399</v>
      </c>
      <c r="T10" s="17">
        <v>0.45973118594865497</v>
      </c>
      <c r="U10" s="17">
        <v>0.29732527034200401</v>
      </c>
      <c r="V10" s="17">
        <v>0.45951702022461399</v>
      </c>
      <c r="W10" s="17">
        <v>0.14753673131349601</v>
      </c>
      <c r="X10" s="17">
        <v>0.51857289550808505</v>
      </c>
      <c r="Y10" s="17">
        <v>0.42332260721961901</v>
      </c>
      <c r="Z10" s="17">
        <v>0.50082607971930504</v>
      </c>
      <c r="AA10" s="17">
        <v>0.36713497345801699</v>
      </c>
      <c r="AB10" s="17">
        <v>0.471386673771584</v>
      </c>
      <c r="AC10" s="17">
        <v>0.32363731766758302</v>
      </c>
      <c r="AD10" s="17">
        <v>0.52725574846804102</v>
      </c>
      <c r="AE10" s="17"/>
      <c r="AF10" s="17">
        <v>0.378966537971206</v>
      </c>
      <c r="AG10" s="17">
        <v>0.43410735916269699</v>
      </c>
      <c r="AH10" s="17">
        <v>0.47059801896306402</v>
      </c>
      <c r="AI10" s="17">
        <v>0.35025689282906403</v>
      </c>
      <c r="AJ10" s="17">
        <v>0.472211113287761</v>
      </c>
      <c r="AK10" s="17"/>
      <c r="AL10" s="17">
        <v>0.39878469383388798</v>
      </c>
      <c r="AM10" s="17">
        <v>0.47935994342002602</v>
      </c>
      <c r="AN10" s="17">
        <v>0.48835491808935499</v>
      </c>
      <c r="AO10" s="17"/>
      <c r="AP10" s="17">
        <v>0.39693147124551698</v>
      </c>
      <c r="AQ10" s="17">
        <v>0.42230713973699802</v>
      </c>
      <c r="AR10" s="17">
        <v>0.461566905422374</v>
      </c>
      <c r="AS10" s="17">
        <v>0.43632246539640801</v>
      </c>
      <c r="AT10" s="17">
        <v>0.33891615441319001</v>
      </c>
      <c r="AU10" s="17"/>
      <c r="AV10" s="17">
        <v>0</v>
      </c>
      <c r="AW10" s="17">
        <v>0.43043879417425002</v>
      </c>
      <c r="AX10" s="17">
        <v>0.40751608362478597</v>
      </c>
      <c r="AY10" s="17">
        <v>0.43802153452594</v>
      </c>
      <c r="AZ10" s="17">
        <v>0.36412355826102899</v>
      </c>
      <c r="BA10" s="17">
        <v>0.41993589829779598</v>
      </c>
      <c r="BB10" s="17">
        <v>0.46801228712242798</v>
      </c>
      <c r="BC10" s="17">
        <v>0.560796144575615</v>
      </c>
      <c r="BD10" s="17">
        <v>0.37082342510398902</v>
      </c>
      <c r="BE10" s="17">
        <v>0.30475001965910797</v>
      </c>
      <c r="BF10" s="17">
        <v>0.44924676921747098</v>
      </c>
      <c r="BG10" s="17">
        <v>0.63014028258510801</v>
      </c>
      <c r="BH10" s="17">
        <v>0.44977541714240299</v>
      </c>
      <c r="BI10" s="17">
        <v>0.38127041702956599</v>
      </c>
      <c r="BJ10" s="17">
        <v>0.54476883760542105</v>
      </c>
      <c r="BK10" s="17">
        <v>0.51627333043641499</v>
      </c>
      <c r="BL10" s="17"/>
      <c r="BM10" s="17">
        <v>0.46274660000494799</v>
      </c>
      <c r="BN10" s="17">
        <v>0.46609737053759298</v>
      </c>
      <c r="BO10" s="17">
        <v>0.36664316429507798</v>
      </c>
      <c r="BP10" s="17">
        <v>0.37603344101041802</v>
      </c>
      <c r="BQ10" s="17">
        <v>0.38080433652163298</v>
      </c>
      <c r="BR10" s="17">
        <v>0.43900366592615098</v>
      </c>
      <c r="BS10" s="17"/>
      <c r="BT10" s="17">
        <v>0.447478123839188</v>
      </c>
      <c r="BU10" s="17">
        <v>0.41006923469550699</v>
      </c>
      <c r="BV10" s="17"/>
      <c r="BW10" s="17">
        <v>0.35898407624051298</v>
      </c>
      <c r="BX10" s="17">
        <v>0.44670696233732798</v>
      </c>
      <c r="BY10" s="17"/>
      <c r="BZ10" s="17">
        <v>0.42332448796351102</v>
      </c>
      <c r="CA10" s="17">
        <v>0.42881762909795901</v>
      </c>
      <c r="CB10" s="17" t="s">
        <v>131</v>
      </c>
      <c r="CC10" s="17"/>
      <c r="CD10" s="17">
        <v>0.42866380993959502</v>
      </c>
      <c r="CE10" s="17">
        <v>0.38523978306890899</v>
      </c>
      <c r="CF10" s="17">
        <v>0.43052169612535401</v>
      </c>
      <c r="CG10" s="17"/>
      <c r="CH10" s="17">
        <v>0.43574651372195</v>
      </c>
      <c r="CI10" s="17">
        <v>0.396792158446372</v>
      </c>
      <c r="CJ10" s="17">
        <v>0.44408758299406798</v>
      </c>
      <c r="CK10" s="17"/>
      <c r="CL10" s="17">
        <v>0.44194923972200101</v>
      </c>
      <c r="CM10" s="17">
        <v>0.42603860857199899</v>
      </c>
      <c r="CN10" s="17"/>
      <c r="CO10" s="17">
        <v>0.41041291167671301</v>
      </c>
      <c r="CP10" s="17">
        <v>0.41643970154418802</v>
      </c>
      <c r="CQ10" s="17">
        <v>0.490585629635372</v>
      </c>
      <c r="CR10" s="17">
        <v>0.33921720821735901</v>
      </c>
    </row>
    <row r="11" spans="2:96" ht="30" x14ac:dyDescent="0.25">
      <c r="B11" s="18" t="s">
        <v>378</v>
      </c>
      <c r="C11" s="17">
        <v>0.21358139946339799</v>
      </c>
      <c r="D11" s="17">
        <v>0.21436481838396901</v>
      </c>
      <c r="E11" s="17">
        <v>0.21622241580691601</v>
      </c>
      <c r="F11" s="17"/>
      <c r="G11" s="17">
        <v>0.19321621587524099</v>
      </c>
      <c r="H11" s="17">
        <v>0.15084389099962001</v>
      </c>
      <c r="I11" s="17">
        <v>0.29371183926992001</v>
      </c>
      <c r="J11" s="17">
        <v>0.25957374637319403</v>
      </c>
      <c r="K11" s="17">
        <v>0.22048486371255599</v>
      </c>
      <c r="L11" s="17">
        <v>0.16338169110925299</v>
      </c>
      <c r="M11" s="17"/>
      <c r="N11" s="17">
        <v>0.159247865956367</v>
      </c>
      <c r="O11" s="17">
        <v>0.19159719610946399</v>
      </c>
      <c r="P11" s="17">
        <v>0.256461744277308</v>
      </c>
      <c r="Q11" s="17">
        <v>0.25711182795371501</v>
      </c>
      <c r="R11" s="17"/>
      <c r="S11" s="17">
        <v>0.15361305009632001</v>
      </c>
      <c r="T11" s="17">
        <v>0.26806987707514901</v>
      </c>
      <c r="U11" s="17">
        <v>0.168314471617241</v>
      </c>
      <c r="V11" s="17">
        <v>0.232701198877622</v>
      </c>
      <c r="W11" s="17">
        <v>0.47655609919031899</v>
      </c>
      <c r="X11" s="17">
        <v>0.12238821116279799</v>
      </c>
      <c r="Y11" s="17">
        <v>0.36335591148108298</v>
      </c>
      <c r="Z11" s="17">
        <v>0.216718928694422</v>
      </c>
      <c r="AA11" s="17">
        <v>0</v>
      </c>
      <c r="AB11" s="17">
        <v>0.33066601829842701</v>
      </c>
      <c r="AC11" s="17">
        <v>0.26241823128199898</v>
      </c>
      <c r="AD11" s="17">
        <v>0.13591611637825801</v>
      </c>
      <c r="AE11" s="17"/>
      <c r="AF11" s="17">
        <v>0.188029376326732</v>
      </c>
      <c r="AG11" s="17">
        <v>0.23971631600778701</v>
      </c>
      <c r="AH11" s="17">
        <v>0.177427018814031</v>
      </c>
      <c r="AI11" s="17">
        <v>0.35247529083082402</v>
      </c>
      <c r="AJ11" s="17">
        <v>0.19209891338451299</v>
      </c>
      <c r="AK11" s="17"/>
      <c r="AL11" s="17">
        <v>0.149202432201096</v>
      </c>
      <c r="AM11" s="17">
        <v>0.20738335137116801</v>
      </c>
      <c r="AN11" s="17">
        <v>0.13799579854510899</v>
      </c>
      <c r="AO11" s="17"/>
      <c r="AP11" s="17">
        <v>0.217861694946412</v>
      </c>
      <c r="AQ11" s="17">
        <v>0.27173362049310301</v>
      </c>
      <c r="AR11" s="17">
        <v>0.170825251662311</v>
      </c>
      <c r="AS11" s="17">
        <v>0.174117898531399</v>
      </c>
      <c r="AT11" s="17">
        <v>0.13276281084571301</v>
      </c>
      <c r="AU11" s="17"/>
      <c r="AV11" s="17">
        <v>0</v>
      </c>
      <c r="AW11" s="17">
        <v>0.31004923572182802</v>
      </c>
      <c r="AX11" s="17">
        <v>0.193366079720802</v>
      </c>
      <c r="AY11" s="17">
        <v>0.15813807094580001</v>
      </c>
      <c r="AZ11" s="17">
        <v>0.35163356225519099</v>
      </c>
      <c r="BA11" s="17">
        <v>0.20508705040667299</v>
      </c>
      <c r="BB11" s="17">
        <v>0.26579812963457899</v>
      </c>
      <c r="BC11" s="17">
        <v>0.152427549982212</v>
      </c>
      <c r="BD11" s="17">
        <v>0.308574621917028</v>
      </c>
      <c r="BE11" s="17">
        <v>0.15808004731774999</v>
      </c>
      <c r="BF11" s="17">
        <v>0.217084365603123</v>
      </c>
      <c r="BG11" s="17">
        <v>7.3181473554020507E-2</v>
      </c>
      <c r="BH11" s="17">
        <v>5.9362820680870697E-2</v>
      </c>
      <c r="BI11" s="17">
        <v>0.247633132180717</v>
      </c>
      <c r="BJ11" s="17">
        <v>8.97964746887428E-2</v>
      </c>
      <c r="BK11" s="17">
        <v>0.145255923686918</v>
      </c>
      <c r="BL11" s="17"/>
      <c r="BM11" s="17">
        <v>0.21312087328196899</v>
      </c>
      <c r="BN11" s="17">
        <v>0.17866508509698201</v>
      </c>
      <c r="BO11" s="17">
        <v>0.20118183856792299</v>
      </c>
      <c r="BP11" s="17">
        <v>0.31145398568563698</v>
      </c>
      <c r="BQ11" s="17">
        <v>0.17961718781271399</v>
      </c>
      <c r="BR11" s="17">
        <v>0.20496011663228</v>
      </c>
      <c r="BS11" s="17"/>
      <c r="BT11" s="17">
        <v>0.198396077982577</v>
      </c>
      <c r="BU11" s="17">
        <v>0.22727754191153099</v>
      </c>
      <c r="BV11" s="17"/>
      <c r="BW11" s="17">
        <v>0.22549449124554999</v>
      </c>
      <c r="BX11" s="17">
        <v>0.201828926050938</v>
      </c>
      <c r="BY11" s="17"/>
      <c r="BZ11" s="17">
        <v>0.235792529102645</v>
      </c>
      <c r="CA11" s="17">
        <v>0.20345461221896699</v>
      </c>
      <c r="CB11" s="17" t="s">
        <v>131</v>
      </c>
      <c r="CC11" s="17"/>
      <c r="CD11" s="17">
        <v>0.18889319768021301</v>
      </c>
      <c r="CE11" s="17">
        <v>0.41202510001694398</v>
      </c>
      <c r="CF11" s="17">
        <v>0.20172581638274201</v>
      </c>
      <c r="CG11" s="17"/>
      <c r="CH11" s="17">
        <v>0.221699865755069</v>
      </c>
      <c r="CI11" s="17">
        <v>0.199116965493917</v>
      </c>
      <c r="CJ11" s="17">
        <v>0.203737441218103</v>
      </c>
      <c r="CK11" s="17"/>
      <c r="CL11" s="17">
        <v>0.224341851971671</v>
      </c>
      <c r="CM11" s="17">
        <v>0.204698791871499</v>
      </c>
      <c r="CN11" s="17"/>
      <c r="CO11" s="17">
        <v>9.1557251262509201E-2</v>
      </c>
      <c r="CP11" s="17">
        <v>0.15630157261408001</v>
      </c>
      <c r="CQ11" s="17">
        <v>0.24284188588209901</v>
      </c>
      <c r="CR11" s="17">
        <v>0.29601720460007802</v>
      </c>
    </row>
    <row r="12" spans="2:96" x14ac:dyDescent="0.25">
      <c r="B12" s="18" t="s">
        <v>379</v>
      </c>
      <c r="C12" s="17">
        <v>4.5091123218932098E-2</v>
      </c>
      <c r="D12" s="17">
        <v>4.3227518439496897E-2</v>
      </c>
      <c r="E12" s="17">
        <v>4.7917602830929801E-2</v>
      </c>
      <c r="F12" s="17"/>
      <c r="G12" s="17">
        <v>0</v>
      </c>
      <c r="H12" s="17">
        <v>3.9028442921200501E-2</v>
      </c>
      <c r="I12" s="17">
        <v>4.7918347201021602E-2</v>
      </c>
      <c r="J12" s="17">
        <v>6.7954107351778703E-2</v>
      </c>
      <c r="K12" s="17">
        <v>3.4572040315904197E-2</v>
      </c>
      <c r="L12" s="17">
        <v>6.9000378119717598E-2</v>
      </c>
      <c r="M12" s="17"/>
      <c r="N12" s="17">
        <v>6.5386679188753599E-2</v>
      </c>
      <c r="O12" s="17">
        <v>5.3128271916725797E-2</v>
      </c>
      <c r="P12" s="17">
        <v>3.4643259817236101E-2</v>
      </c>
      <c r="Q12" s="17">
        <v>1.6192193959656799E-2</v>
      </c>
      <c r="R12" s="17"/>
      <c r="S12" s="17">
        <v>3.8130196272028703E-2</v>
      </c>
      <c r="T12" s="17">
        <v>1.7880610886805402E-2</v>
      </c>
      <c r="U12" s="17">
        <v>0.117417645046739</v>
      </c>
      <c r="V12" s="17">
        <v>0</v>
      </c>
      <c r="W12" s="17">
        <v>4.8777380568021202E-2</v>
      </c>
      <c r="X12" s="17">
        <v>3.1177798636536001E-2</v>
      </c>
      <c r="Y12" s="17">
        <v>9.3796735488697297E-2</v>
      </c>
      <c r="Z12" s="17">
        <v>0.134407402902469</v>
      </c>
      <c r="AA12" s="17">
        <v>9.0661232731213404E-2</v>
      </c>
      <c r="AB12" s="17">
        <v>0</v>
      </c>
      <c r="AC12" s="17">
        <v>9.44844916323936E-2</v>
      </c>
      <c r="AD12" s="17">
        <v>0</v>
      </c>
      <c r="AE12" s="17"/>
      <c r="AF12" s="17">
        <v>5.38003952380922E-2</v>
      </c>
      <c r="AG12" s="17">
        <v>6.6794453082873698E-2</v>
      </c>
      <c r="AH12" s="17">
        <v>0</v>
      </c>
      <c r="AI12" s="17">
        <v>0</v>
      </c>
      <c r="AJ12" s="17">
        <v>4.59315608126417E-2</v>
      </c>
      <c r="AK12" s="17"/>
      <c r="AL12" s="17">
        <v>6.1546739440581998E-2</v>
      </c>
      <c r="AM12" s="17">
        <v>5.37045202535937E-2</v>
      </c>
      <c r="AN12" s="17">
        <v>6.3396557095450307E-2</v>
      </c>
      <c r="AO12" s="17"/>
      <c r="AP12" s="17">
        <v>3.4822612203594998E-2</v>
      </c>
      <c r="AQ12" s="17">
        <v>3.6011271492431503E-2</v>
      </c>
      <c r="AR12" s="17">
        <v>5.2668276749832502E-2</v>
      </c>
      <c r="AS12" s="17">
        <v>3.1997849859946297E-2</v>
      </c>
      <c r="AT12" s="17">
        <v>0.20647078132244601</v>
      </c>
      <c r="AU12" s="17"/>
      <c r="AV12" s="17">
        <v>0</v>
      </c>
      <c r="AW12" s="17">
        <v>0</v>
      </c>
      <c r="AX12" s="17">
        <v>4.8025292839485402E-2</v>
      </c>
      <c r="AY12" s="17">
        <v>8.3675070267150903E-2</v>
      </c>
      <c r="AZ12" s="17">
        <v>2.5170049273804201E-2</v>
      </c>
      <c r="BA12" s="17">
        <v>5.4246542203401797E-2</v>
      </c>
      <c r="BB12" s="17">
        <v>0</v>
      </c>
      <c r="BC12" s="17">
        <v>6.2911376893638404E-2</v>
      </c>
      <c r="BD12" s="17">
        <v>2.79777961872574E-2</v>
      </c>
      <c r="BE12" s="17">
        <v>5.3585197730836497E-2</v>
      </c>
      <c r="BF12" s="17">
        <v>9.1110675195423096E-2</v>
      </c>
      <c r="BG12" s="17">
        <v>0</v>
      </c>
      <c r="BH12" s="17">
        <v>5.5740636010548801E-2</v>
      </c>
      <c r="BI12" s="17">
        <v>0</v>
      </c>
      <c r="BJ12" s="17">
        <v>0</v>
      </c>
      <c r="BK12" s="17">
        <v>0</v>
      </c>
      <c r="BL12" s="17"/>
      <c r="BM12" s="17">
        <v>5.0435863061290102E-2</v>
      </c>
      <c r="BN12" s="17">
        <v>2.81837417137508E-2</v>
      </c>
      <c r="BO12" s="17">
        <v>3.9011503117679501E-2</v>
      </c>
      <c r="BP12" s="17">
        <v>6.3969156980091202E-2</v>
      </c>
      <c r="BQ12" s="17">
        <v>2.0137318652253999E-2</v>
      </c>
      <c r="BR12" s="17">
        <v>7.0490010810382503E-2</v>
      </c>
      <c r="BS12" s="17"/>
      <c r="BT12" s="17">
        <v>2.3111093889820598E-2</v>
      </c>
      <c r="BU12" s="17">
        <v>6.0292004875911E-2</v>
      </c>
      <c r="BV12" s="17"/>
      <c r="BW12" s="17">
        <v>2.06793389838704E-2</v>
      </c>
      <c r="BX12" s="17">
        <v>1.5064118357211701E-2</v>
      </c>
      <c r="BY12" s="17"/>
      <c r="BZ12" s="17">
        <v>1.5829919252028899E-2</v>
      </c>
      <c r="CA12" s="17">
        <v>5.8432272088960902E-2</v>
      </c>
      <c r="CB12" s="17" t="s">
        <v>131</v>
      </c>
      <c r="CC12" s="17"/>
      <c r="CD12" s="17">
        <v>2.4894407584910402E-2</v>
      </c>
      <c r="CE12" s="17">
        <v>0</v>
      </c>
      <c r="CF12" s="17">
        <v>0</v>
      </c>
      <c r="CG12" s="17"/>
      <c r="CH12" s="17">
        <v>5.8165816403419703E-2</v>
      </c>
      <c r="CI12" s="17">
        <v>0</v>
      </c>
      <c r="CJ12" s="17">
        <v>4.6718481274302698E-2</v>
      </c>
      <c r="CK12" s="17"/>
      <c r="CL12" s="17">
        <v>5.3050547462570798E-2</v>
      </c>
      <c r="CM12" s="17">
        <v>3.2266646594172797E-2</v>
      </c>
      <c r="CN12" s="17"/>
      <c r="CO12" s="17">
        <v>7.7887971571666895E-2</v>
      </c>
      <c r="CP12" s="17">
        <v>2.17904898403007E-2</v>
      </c>
      <c r="CQ12" s="17">
        <v>3.53945946892412E-2</v>
      </c>
      <c r="CR12" s="17">
        <v>8.4197550895504597E-2</v>
      </c>
    </row>
    <row r="13" spans="2:96" x14ac:dyDescent="0.25">
      <c r="B13" s="18" t="s">
        <v>380</v>
      </c>
      <c r="C13" s="17">
        <v>4.3799575418508797E-2</v>
      </c>
      <c r="D13" s="17">
        <v>4.5986312499047E-2</v>
      </c>
      <c r="E13" s="17">
        <v>3.0823159465555899E-2</v>
      </c>
      <c r="F13" s="17"/>
      <c r="G13" s="17">
        <v>5.7711179190630402E-2</v>
      </c>
      <c r="H13" s="17">
        <v>0</v>
      </c>
      <c r="I13" s="17">
        <v>5.3488264287038401E-2</v>
      </c>
      <c r="J13" s="17">
        <v>4.27924218247797E-2</v>
      </c>
      <c r="K13" s="17">
        <v>7.0740394773017495E-2</v>
      </c>
      <c r="L13" s="17">
        <v>4.6722518139927602E-2</v>
      </c>
      <c r="M13" s="17"/>
      <c r="N13" s="17">
        <v>3.6899206863984797E-2</v>
      </c>
      <c r="O13" s="17">
        <v>4.6358494702160802E-2</v>
      </c>
      <c r="P13" s="17">
        <v>4.4749034024718699E-2</v>
      </c>
      <c r="Q13" s="17">
        <v>4.79017222285388E-2</v>
      </c>
      <c r="R13" s="17"/>
      <c r="S13" s="17">
        <v>5.6416609349058601E-2</v>
      </c>
      <c r="T13" s="17">
        <v>4.34316022748793E-2</v>
      </c>
      <c r="U13" s="17">
        <v>3.9396637045084698E-2</v>
      </c>
      <c r="V13" s="17">
        <v>7.3294432323520106E-2</v>
      </c>
      <c r="W13" s="17">
        <v>0</v>
      </c>
      <c r="X13" s="17">
        <v>0</v>
      </c>
      <c r="Y13" s="17">
        <v>0</v>
      </c>
      <c r="Z13" s="17">
        <v>0</v>
      </c>
      <c r="AA13" s="17">
        <v>0.10897735948222501</v>
      </c>
      <c r="AB13" s="17">
        <v>8.3514963606713399E-2</v>
      </c>
      <c r="AC13" s="17">
        <v>4.1801348386230001E-2</v>
      </c>
      <c r="AD13" s="17">
        <v>2.2480342109196801E-2</v>
      </c>
      <c r="AE13" s="17"/>
      <c r="AF13" s="17">
        <v>4.8474550851215902E-2</v>
      </c>
      <c r="AG13" s="17">
        <v>3.16426338670013E-2</v>
      </c>
      <c r="AH13" s="17">
        <v>6.1476194133594501E-2</v>
      </c>
      <c r="AI13" s="17">
        <v>0.151092855525152</v>
      </c>
      <c r="AJ13" s="17">
        <v>5.4225105562483701E-2</v>
      </c>
      <c r="AK13" s="17"/>
      <c r="AL13" s="17">
        <v>2.3223394740590701E-2</v>
      </c>
      <c r="AM13" s="17">
        <v>2.5130684786274001E-2</v>
      </c>
      <c r="AN13" s="17">
        <v>3.6264858499813299E-2</v>
      </c>
      <c r="AO13" s="17"/>
      <c r="AP13" s="17">
        <v>0</v>
      </c>
      <c r="AQ13" s="17">
        <v>5.1009321130699302E-2</v>
      </c>
      <c r="AR13" s="17">
        <v>3.9879981191061599E-2</v>
      </c>
      <c r="AS13" s="17">
        <v>3.9166094298354097E-2</v>
      </c>
      <c r="AT13" s="17">
        <v>0.106873799604725</v>
      </c>
      <c r="AU13" s="17"/>
      <c r="AV13" s="17">
        <v>1</v>
      </c>
      <c r="AW13" s="17">
        <v>9.0827879010424897E-2</v>
      </c>
      <c r="AX13" s="17">
        <v>2.9848276348136998E-2</v>
      </c>
      <c r="AY13" s="17">
        <v>3.3268418636902802E-2</v>
      </c>
      <c r="AZ13" s="17">
        <v>2.2567980034750901E-2</v>
      </c>
      <c r="BA13" s="17">
        <v>7.8642886424219793E-2</v>
      </c>
      <c r="BB13" s="17">
        <v>5.7992278636475603E-2</v>
      </c>
      <c r="BC13" s="17">
        <v>0</v>
      </c>
      <c r="BD13" s="17">
        <v>2.9223099656610699E-2</v>
      </c>
      <c r="BE13" s="17">
        <v>5.20642801416525E-2</v>
      </c>
      <c r="BF13" s="17">
        <v>0</v>
      </c>
      <c r="BG13" s="17">
        <v>0</v>
      </c>
      <c r="BH13" s="17">
        <v>0</v>
      </c>
      <c r="BI13" s="17">
        <v>0</v>
      </c>
      <c r="BJ13" s="17">
        <v>0</v>
      </c>
      <c r="BK13" s="17">
        <v>7.6774257533342993E-2</v>
      </c>
      <c r="BL13" s="17"/>
      <c r="BM13" s="17">
        <v>4.86771366994962E-2</v>
      </c>
      <c r="BN13" s="17">
        <v>6.3807688347694194E-2</v>
      </c>
      <c r="BO13" s="17">
        <v>3.7472305392515302E-2</v>
      </c>
      <c r="BP13" s="17">
        <v>1.5838690012946698E-2</v>
      </c>
      <c r="BQ13" s="17">
        <v>4.3546248150631003E-2</v>
      </c>
      <c r="BR13" s="17">
        <v>3.5958891168340501E-2</v>
      </c>
      <c r="BS13" s="17"/>
      <c r="BT13" s="17">
        <v>4.5619105364175003E-2</v>
      </c>
      <c r="BU13" s="17">
        <v>4.3499868419552001E-2</v>
      </c>
      <c r="BV13" s="17"/>
      <c r="BW13" s="17">
        <v>3.5863059480937702E-2</v>
      </c>
      <c r="BX13" s="17">
        <v>7.8174440261949807E-2</v>
      </c>
      <c r="BY13" s="17"/>
      <c r="BZ13" s="17">
        <v>5.1788833483443299E-2</v>
      </c>
      <c r="CA13" s="17">
        <v>4.0157008922409497E-2</v>
      </c>
      <c r="CB13" s="17" t="s">
        <v>131</v>
      </c>
      <c r="CC13" s="17"/>
      <c r="CD13" s="17">
        <v>3.5252805999020601E-2</v>
      </c>
      <c r="CE13" s="17">
        <v>3.4299685232686797E-2</v>
      </c>
      <c r="CF13" s="17">
        <v>0.17479350870278301</v>
      </c>
      <c r="CG13" s="17"/>
      <c r="CH13" s="17">
        <v>2.7425399803187402E-2</v>
      </c>
      <c r="CI13" s="17">
        <v>7.6462884256376304E-2</v>
      </c>
      <c r="CJ13" s="17">
        <v>7.72672934379217E-2</v>
      </c>
      <c r="CK13" s="17"/>
      <c r="CL13" s="17">
        <v>3.9101362189633698E-2</v>
      </c>
      <c r="CM13" s="17">
        <v>4.6885987060826001E-2</v>
      </c>
      <c r="CN13" s="17"/>
      <c r="CO13" s="17">
        <v>3.4242102872703802E-2</v>
      </c>
      <c r="CP13" s="17">
        <v>2.0833467640931198E-2</v>
      </c>
      <c r="CQ13" s="17">
        <v>3.8678144945451701E-2</v>
      </c>
      <c r="CR13" s="17">
        <v>9.0877179371693706E-2</v>
      </c>
    </row>
    <row r="14" spans="2:96" x14ac:dyDescent="0.25">
      <c r="B14" s="18" t="s">
        <v>175</v>
      </c>
      <c r="C14" s="17">
        <v>1.6403677026613502E-2</v>
      </c>
      <c r="D14" s="17">
        <v>1.27360201938269E-2</v>
      </c>
      <c r="E14" s="17">
        <v>2.0775122435724099E-2</v>
      </c>
      <c r="F14" s="17"/>
      <c r="G14" s="17">
        <v>0</v>
      </c>
      <c r="H14" s="17">
        <v>0</v>
      </c>
      <c r="I14" s="17">
        <v>4.03206930629042E-2</v>
      </c>
      <c r="J14" s="17">
        <v>1.2575927377989E-2</v>
      </c>
      <c r="K14" s="17">
        <v>1.77126727465702E-2</v>
      </c>
      <c r="L14" s="17">
        <v>2.3033223959033299E-2</v>
      </c>
      <c r="M14" s="17"/>
      <c r="N14" s="17">
        <v>1.66797921597285E-2</v>
      </c>
      <c r="O14" s="17">
        <v>8.7141032950202903E-3</v>
      </c>
      <c r="P14" s="17">
        <v>1.05530648105625E-2</v>
      </c>
      <c r="Q14" s="17">
        <v>2.83323996625401E-2</v>
      </c>
      <c r="R14" s="17"/>
      <c r="S14" s="17">
        <v>1.28599097663816E-2</v>
      </c>
      <c r="T14" s="17">
        <v>0</v>
      </c>
      <c r="U14" s="17">
        <v>4.8278809371348597E-2</v>
      </c>
      <c r="V14" s="17">
        <v>2.1264326063241301E-2</v>
      </c>
      <c r="W14" s="17">
        <v>5.07451363845852E-2</v>
      </c>
      <c r="X14" s="17">
        <v>0</v>
      </c>
      <c r="Y14" s="17">
        <v>0</v>
      </c>
      <c r="Z14" s="17">
        <v>0</v>
      </c>
      <c r="AA14" s="17">
        <v>8.9558057889982001E-2</v>
      </c>
      <c r="AB14" s="17">
        <v>0</v>
      </c>
      <c r="AC14" s="17">
        <v>0</v>
      </c>
      <c r="AD14" s="17">
        <v>0</v>
      </c>
      <c r="AE14" s="17"/>
      <c r="AF14" s="17">
        <v>1.31529134922155E-2</v>
      </c>
      <c r="AG14" s="17">
        <v>9.2573650596430596E-3</v>
      </c>
      <c r="AH14" s="17">
        <v>0</v>
      </c>
      <c r="AI14" s="17">
        <v>0</v>
      </c>
      <c r="AJ14" s="17">
        <v>2.6298579762599701E-2</v>
      </c>
      <c r="AK14" s="17"/>
      <c r="AL14" s="17">
        <v>3.06001081182238E-2</v>
      </c>
      <c r="AM14" s="17">
        <v>0</v>
      </c>
      <c r="AN14" s="17">
        <v>0</v>
      </c>
      <c r="AO14" s="17"/>
      <c r="AP14" s="17">
        <v>3.65711955373271E-2</v>
      </c>
      <c r="AQ14" s="17">
        <v>0</v>
      </c>
      <c r="AR14" s="17">
        <v>7.4777972866541097E-3</v>
      </c>
      <c r="AS14" s="17">
        <v>1.5758922942092499E-2</v>
      </c>
      <c r="AT14" s="17">
        <v>0</v>
      </c>
      <c r="AU14" s="17"/>
      <c r="AV14" s="17">
        <v>0</v>
      </c>
      <c r="AW14" s="17">
        <v>0</v>
      </c>
      <c r="AX14" s="17">
        <v>2.53770097037757E-2</v>
      </c>
      <c r="AY14" s="17">
        <v>2.71405216799766E-2</v>
      </c>
      <c r="AZ14" s="17">
        <v>4.8148035033014999E-2</v>
      </c>
      <c r="BA14" s="17">
        <v>1.8082838981089699E-2</v>
      </c>
      <c r="BB14" s="17">
        <v>0</v>
      </c>
      <c r="BC14" s="17">
        <v>0</v>
      </c>
      <c r="BD14" s="17">
        <v>0</v>
      </c>
      <c r="BE14" s="17">
        <v>0</v>
      </c>
      <c r="BF14" s="17">
        <v>0</v>
      </c>
      <c r="BG14" s="17">
        <v>0</v>
      </c>
      <c r="BH14" s="17">
        <v>0</v>
      </c>
      <c r="BI14" s="17">
        <v>0</v>
      </c>
      <c r="BJ14" s="17">
        <v>7.6855326784679504E-2</v>
      </c>
      <c r="BK14" s="17">
        <v>0</v>
      </c>
      <c r="BL14" s="17"/>
      <c r="BM14" s="17">
        <v>0</v>
      </c>
      <c r="BN14" s="17">
        <v>2.0902389229373701E-2</v>
      </c>
      <c r="BO14" s="17">
        <v>1.8701463784131199E-2</v>
      </c>
      <c r="BP14" s="17">
        <v>3.3148127086476901E-2</v>
      </c>
      <c r="BQ14" s="17">
        <v>1.92828328903101E-2</v>
      </c>
      <c r="BR14" s="17">
        <v>1.77580081759737E-2</v>
      </c>
      <c r="BS14" s="17"/>
      <c r="BT14" s="17">
        <v>9.61752458139754E-3</v>
      </c>
      <c r="BU14" s="17">
        <v>2.3914927416040802E-2</v>
      </c>
      <c r="BV14" s="17"/>
      <c r="BW14" s="17">
        <v>1.6747878881855398E-2</v>
      </c>
      <c r="BX14" s="17">
        <v>2.9760665390901799E-2</v>
      </c>
      <c r="BY14" s="17"/>
      <c r="BZ14" s="17">
        <v>2.1030835706513699E-2</v>
      </c>
      <c r="CA14" s="17">
        <v>1.42940026310002E-2</v>
      </c>
      <c r="CB14" s="17" t="s">
        <v>131</v>
      </c>
      <c r="CC14" s="17"/>
      <c r="CD14" s="17">
        <v>3.30734596679726E-2</v>
      </c>
      <c r="CE14" s="17">
        <v>0</v>
      </c>
      <c r="CF14" s="17">
        <v>0</v>
      </c>
      <c r="CG14" s="17"/>
      <c r="CH14" s="17">
        <v>1.33802616844679E-2</v>
      </c>
      <c r="CI14" s="17">
        <v>1.3824090714746501E-2</v>
      </c>
      <c r="CJ14" s="17">
        <v>3.4350412653288198E-2</v>
      </c>
      <c r="CK14" s="17"/>
      <c r="CL14" s="17">
        <v>4.6287250413020696E-3</v>
      </c>
      <c r="CM14" s="17">
        <v>1.9453723337385299E-2</v>
      </c>
      <c r="CN14" s="17"/>
      <c r="CO14" s="17">
        <v>0</v>
      </c>
      <c r="CP14" s="17">
        <v>6.9137214859929796E-3</v>
      </c>
      <c r="CQ14" s="17">
        <v>1.1613582296245499E-2</v>
      </c>
      <c r="CR14" s="17">
        <v>4.5334020961472897E-2</v>
      </c>
    </row>
    <row r="15" spans="2:96" x14ac:dyDescent="0.25">
      <c r="B15" s="18" t="s">
        <v>381</v>
      </c>
      <c r="C15" s="20">
        <v>0.68112422487254798</v>
      </c>
      <c r="D15" s="20">
        <v>0.68368533048365998</v>
      </c>
      <c r="E15" s="20">
        <v>0.68426169946087401</v>
      </c>
      <c r="F15" s="20"/>
      <c r="G15" s="20">
        <v>0.74907260493412897</v>
      </c>
      <c r="H15" s="20">
        <v>0.81012766607917897</v>
      </c>
      <c r="I15" s="20">
        <v>0.564560856179116</v>
      </c>
      <c r="J15" s="20">
        <v>0.61710379707225804</v>
      </c>
      <c r="K15" s="20">
        <v>0.65649002845195203</v>
      </c>
      <c r="L15" s="20">
        <v>0.69786218867206795</v>
      </c>
      <c r="M15" s="20"/>
      <c r="N15" s="20">
        <v>0.72178645583116596</v>
      </c>
      <c r="O15" s="20">
        <v>0.700201933976629</v>
      </c>
      <c r="P15" s="20">
        <v>0.65359289707017398</v>
      </c>
      <c r="Q15" s="20">
        <v>0.65046185619554897</v>
      </c>
      <c r="R15" s="20"/>
      <c r="S15" s="20">
        <v>0.73898023451621098</v>
      </c>
      <c r="T15" s="20">
        <v>0.67061790976316604</v>
      </c>
      <c r="U15" s="20">
        <v>0.62659243691958699</v>
      </c>
      <c r="V15" s="20">
        <v>0.67274004273561705</v>
      </c>
      <c r="W15" s="20">
        <v>0.42392138385707501</v>
      </c>
      <c r="X15" s="20">
        <v>0.84643399020066601</v>
      </c>
      <c r="Y15" s="20">
        <v>0.54284735303021903</v>
      </c>
      <c r="Z15" s="20">
        <v>0.64887366840310901</v>
      </c>
      <c r="AA15" s="20">
        <v>0.71080334989658001</v>
      </c>
      <c r="AB15" s="20">
        <v>0.58581901809485903</v>
      </c>
      <c r="AC15" s="20">
        <v>0.60129592869937798</v>
      </c>
      <c r="AD15" s="20">
        <v>0.84160354151254502</v>
      </c>
      <c r="AE15" s="20"/>
      <c r="AF15" s="20">
        <v>0.69654276409174498</v>
      </c>
      <c r="AG15" s="20">
        <v>0.65258923198269503</v>
      </c>
      <c r="AH15" s="20">
        <v>0.76109678705237405</v>
      </c>
      <c r="AI15" s="20">
        <v>0.49643185364402398</v>
      </c>
      <c r="AJ15" s="20">
        <v>0.68144584047776202</v>
      </c>
      <c r="AK15" s="20"/>
      <c r="AL15" s="20">
        <v>0.73542732549950796</v>
      </c>
      <c r="AM15" s="20">
        <v>0.713781443588964</v>
      </c>
      <c r="AN15" s="20">
        <v>0.762342785859627</v>
      </c>
      <c r="AO15" s="20"/>
      <c r="AP15" s="20">
        <v>0.71074449731266598</v>
      </c>
      <c r="AQ15" s="20">
        <v>0.64124578688376599</v>
      </c>
      <c r="AR15" s="20">
        <v>0.72914869311014097</v>
      </c>
      <c r="AS15" s="20">
        <v>0.73895923436820798</v>
      </c>
      <c r="AT15" s="20">
        <v>0.55389260822711595</v>
      </c>
      <c r="AU15" s="20"/>
      <c r="AV15" s="20">
        <v>0</v>
      </c>
      <c r="AW15" s="20">
        <v>0.59912288526774704</v>
      </c>
      <c r="AX15" s="20">
        <v>0.70338334138780001</v>
      </c>
      <c r="AY15" s="20">
        <v>0.69777791847017001</v>
      </c>
      <c r="AZ15" s="20">
        <v>0.55248037340323897</v>
      </c>
      <c r="BA15" s="20">
        <v>0.64394068198461596</v>
      </c>
      <c r="BB15" s="20">
        <v>0.67620959172894501</v>
      </c>
      <c r="BC15" s="20">
        <v>0.78466107312415001</v>
      </c>
      <c r="BD15" s="20">
        <v>0.63422448223910399</v>
      </c>
      <c r="BE15" s="20">
        <v>0.73627047480976104</v>
      </c>
      <c r="BF15" s="20">
        <v>0.69180495920145402</v>
      </c>
      <c r="BG15" s="20">
        <v>0.92681852644597995</v>
      </c>
      <c r="BH15" s="20">
        <v>0.88489654330858003</v>
      </c>
      <c r="BI15" s="20">
        <v>0.75236686781928297</v>
      </c>
      <c r="BJ15" s="20">
        <v>0.83334819852657804</v>
      </c>
      <c r="BK15" s="20">
        <v>0.77796981877973903</v>
      </c>
      <c r="BL15" s="20"/>
      <c r="BM15" s="20">
        <v>0.68776612695724504</v>
      </c>
      <c r="BN15" s="20">
        <v>0.70844109561219903</v>
      </c>
      <c r="BO15" s="20">
        <v>0.70363288913775102</v>
      </c>
      <c r="BP15" s="20">
        <v>0.57559004023484805</v>
      </c>
      <c r="BQ15" s="20">
        <v>0.73741641249409096</v>
      </c>
      <c r="BR15" s="20">
        <v>0.67083297321302304</v>
      </c>
      <c r="BS15" s="20"/>
      <c r="BT15" s="20">
        <v>0.72325619818203002</v>
      </c>
      <c r="BU15" s="20">
        <v>0.64501565737696498</v>
      </c>
      <c r="BV15" s="20"/>
      <c r="BW15" s="20">
        <v>0.70121523140778697</v>
      </c>
      <c r="BX15" s="20">
        <v>0.67517184993899904</v>
      </c>
      <c r="BY15" s="20"/>
      <c r="BZ15" s="20">
        <v>0.67555788245536896</v>
      </c>
      <c r="CA15" s="20">
        <v>0.68366210413866202</v>
      </c>
      <c r="CB15" s="20" t="s">
        <v>131</v>
      </c>
      <c r="CC15" s="20"/>
      <c r="CD15" s="20">
        <v>0.71788612906788296</v>
      </c>
      <c r="CE15" s="20">
        <v>0.55367521475036896</v>
      </c>
      <c r="CF15" s="20">
        <v>0.62348067491447501</v>
      </c>
      <c r="CG15" s="20"/>
      <c r="CH15" s="20">
        <v>0.67932865635385598</v>
      </c>
      <c r="CI15" s="20">
        <v>0.71059605953495997</v>
      </c>
      <c r="CJ15" s="20">
        <v>0.63792637141638397</v>
      </c>
      <c r="CK15" s="20"/>
      <c r="CL15" s="20">
        <v>0.67887751333482205</v>
      </c>
      <c r="CM15" s="20">
        <v>0.69669485113611596</v>
      </c>
      <c r="CN15" s="20"/>
      <c r="CO15" s="20">
        <v>0.79631267429312003</v>
      </c>
      <c r="CP15" s="20">
        <v>0.794160748418695</v>
      </c>
      <c r="CQ15" s="20">
        <v>0.67147179218696196</v>
      </c>
      <c r="CR15" s="20">
        <v>0.48357404417124999</v>
      </c>
    </row>
    <row r="16" spans="2:96" x14ac:dyDescent="0.25">
      <c r="B16" s="18" t="s">
        <v>382</v>
      </c>
      <c r="C16" s="20">
        <v>8.8890698637440896E-2</v>
      </c>
      <c r="D16" s="20">
        <v>8.9213830938544E-2</v>
      </c>
      <c r="E16" s="20">
        <v>7.8740762296485703E-2</v>
      </c>
      <c r="F16" s="20"/>
      <c r="G16" s="20">
        <v>5.7711179190630402E-2</v>
      </c>
      <c r="H16" s="20">
        <v>3.9028442921200501E-2</v>
      </c>
      <c r="I16" s="20">
        <v>0.10140661148806</v>
      </c>
      <c r="J16" s="20">
        <v>0.110746529176558</v>
      </c>
      <c r="K16" s="20">
        <v>0.105312435088922</v>
      </c>
      <c r="L16" s="20">
        <v>0.11572289625964501</v>
      </c>
      <c r="M16" s="20"/>
      <c r="N16" s="20">
        <v>0.102285886052738</v>
      </c>
      <c r="O16" s="20">
        <v>9.9486766618886599E-2</v>
      </c>
      <c r="P16" s="20">
        <v>7.93922938419548E-2</v>
      </c>
      <c r="Q16" s="20">
        <v>6.4093916188195502E-2</v>
      </c>
      <c r="R16" s="20"/>
      <c r="S16" s="20">
        <v>9.4546805621087304E-2</v>
      </c>
      <c r="T16" s="20">
        <v>6.1312213161684698E-2</v>
      </c>
      <c r="U16" s="20">
        <v>0.15681428209182399</v>
      </c>
      <c r="V16" s="20">
        <v>7.3294432323520106E-2</v>
      </c>
      <c r="W16" s="20">
        <v>4.8777380568021202E-2</v>
      </c>
      <c r="X16" s="20">
        <v>3.1177798636536001E-2</v>
      </c>
      <c r="Y16" s="20">
        <v>9.3796735488697297E-2</v>
      </c>
      <c r="Z16" s="20">
        <v>0.134407402902469</v>
      </c>
      <c r="AA16" s="20">
        <v>0.19963859221343799</v>
      </c>
      <c r="AB16" s="20">
        <v>8.3514963606713399E-2</v>
      </c>
      <c r="AC16" s="20">
        <v>0.13628584001862401</v>
      </c>
      <c r="AD16" s="20">
        <v>2.2480342109196801E-2</v>
      </c>
      <c r="AE16" s="20"/>
      <c r="AF16" s="20">
        <v>0.102274946089308</v>
      </c>
      <c r="AG16" s="20">
        <v>9.8437086949875005E-2</v>
      </c>
      <c r="AH16" s="20">
        <v>6.1476194133594501E-2</v>
      </c>
      <c r="AI16" s="20">
        <v>0.151092855525152</v>
      </c>
      <c r="AJ16" s="20">
        <v>0.10015666637512501</v>
      </c>
      <c r="AK16" s="20"/>
      <c r="AL16" s="20">
        <v>8.4770134181172699E-2</v>
      </c>
      <c r="AM16" s="20">
        <v>7.8835205039867698E-2</v>
      </c>
      <c r="AN16" s="20">
        <v>9.9661415595263605E-2</v>
      </c>
      <c r="AO16" s="20"/>
      <c r="AP16" s="20">
        <v>3.4822612203594998E-2</v>
      </c>
      <c r="AQ16" s="20">
        <v>8.7020592623130902E-2</v>
      </c>
      <c r="AR16" s="20">
        <v>9.2548257940894094E-2</v>
      </c>
      <c r="AS16" s="20">
        <v>7.1163944158300393E-2</v>
      </c>
      <c r="AT16" s="20">
        <v>0.31334458092717199</v>
      </c>
      <c r="AU16" s="20"/>
      <c r="AV16" s="20">
        <v>1</v>
      </c>
      <c r="AW16" s="20">
        <v>9.0827879010424897E-2</v>
      </c>
      <c r="AX16" s="20">
        <v>7.7873569187622296E-2</v>
      </c>
      <c r="AY16" s="20">
        <v>0.116943488904054</v>
      </c>
      <c r="AZ16" s="20">
        <v>4.7738029308555099E-2</v>
      </c>
      <c r="BA16" s="20">
        <v>0.13288942862762201</v>
      </c>
      <c r="BB16" s="20">
        <v>5.7992278636475603E-2</v>
      </c>
      <c r="BC16" s="20">
        <v>6.2911376893638404E-2</v>
      </c>
      <c r="BD16" s="20">
        <v>5.7200895843868102E-2</v>
      </c>
      <c r="BE16" s="20">
        <v>0.105649477872489</v>
      </c>
      <c r="BF16" s="20">
        <v>9.1110675195423096E-2</v>
      </c>
      <c r="BG16" s="20">
        <v>0</v>
      </c>
      <c r="BH16" s="20">
        <v>5.5740636010548801E-2</v>
      </c>
      <c r="BI16" s="20">
        <v>0</v>
      </c>
      <c r="BJ16" s="20">
        <v>0</v>
      </c>
      <c r="BK16" s="20">
        <v>7.6774257533342993E-2</v>
      </c>
      <c r="BL16" s="20"/>
      <c r="BM16" s="20">
        <v>9.9112999760786205E-2</v>
      </c>
      <c r="BN16" s="20">
        <v>9.1991430061445001E-2</v>
      </c>
      <c r="BO16" s="20">
        <v>7.6483808510194803E-2</v>
      </c>
      <c r="BP16" s="20">
        <v>7.9807846993037904E-2</v>
      </c>
      <c r="BQ16" s="20">
        <v>6.3683566802885005E-2</v>
      </c>
      <c r="BR16" s="20">
        <v>0.106448901978723</v>
      </c>
      <c r="BS16" s="20"/>
      <c r="BT16" s="20">
        <v>6.8730199253995594E-2</v>
      </c>
      <c r="BU16" s="20">
        <v>0.10379187329546299</v>
      </c>
      <c r="BV16" s="20"/>
      <c r="BW16" s="20">
        <v>5.65423984648082E-2</v>
      </c>
      <c r="BX16" s="20">
        <v>9.3238558619161499E-2</v>
      </c>
      <c r="BY16" s="20"/>
      <c r="BZ16" s="20">
        <v>6.7618752735472104E-2</v>
      </c>
      <c r="CA16" s="20">
        <v>9.8589281011370405E-2</v>
      </c>
      <c r="CB16" s="20" t="s">
        <v>131</v>
      </c>
      <c r="CC16" s="20"/>
      <c r="CD16" s="20">
        <v>6.0147213583930999E-2</v>
      </c>
      <c r="CE16" s="20">
        <v>3.4299685232686797E-2</v>
      </c>
      <c r="CF16" s="20">
        <v>0.17479350870278301</v>
      </c>
      <c r="CG16" s="20"/>
      <c r="CH16" s="20">
        <v>8.5591216206606993E-2</v>
      </c>
      <c r="CI16" s="20">
        <v>7.6462884256376304E-2</v>
      </c>
      <c r="CJ16" s="20">
        <v>0.123985774712224</v>
      </c>
      <c r="CK16" s="20"/>
      <c r="CL16" s="20">
        <v>9.2151909652204503E-2</v>
      </c>
      <c r="CM16" s="20">
        <v>7.9152633654998805E-2</v>
      </c>
      <c r="CN16" s="20"/>
      <c r="CO16" s="20">
        <v>0.11213007444437099</v>
      </c>
      <c r="CP16" s="20">
        <v>4.2623957481231801E-2</v>
      </c>
      <c r="CQ16" s="20">
        <v>7.4072739634692894E-2</v>
      </c>
      <c r="CR16" s="20">
        <v>0.175074730267198</v>
      </c>
    </row>
    <row r="17" spans="2:96" x14ac:dyDescent="0.25">
      <c r="B17" s="18" t="s">
        <v>275</v>
      </c>
      <c r="C17" s="21">
        <v>0.59223352623510706</v>
      </c>
      <c r="D17" s="21">
        <v>0.59447149954511602</v>
      </c>
      <c r="E17" s="21">
        <v>0.60552093716438904</v>
      </c>
      <c r="F17" s="21"/>
      <c r="G17" s="21">
        <v>0.69136142574349801</v>
      </c>
      <c r="H17" s="21">
        <v>0.77109922315797896</v>
      </c>
      <c r="I17" s="21">
        <v>0.46315424469105598</v>
      </c>
      <c r="J17" s="21">
        <v>0.50635726789570001</v>
      </c>
      <c r="K17" s="21">
        <v>0.55117759336302996</v>
      </c>
      <c r="L17" s="21">
        <v>0.58213929241242302</v>
      </c>
      <c r="M17" s="21"/>
      <c r="N17" s="21">
        <v>0.61950056977842705</v>
      </c>
      <c r="O17" s="21">
        <v>0.600715167357742</v>
      </c>
      <c r="P17" s="21">
        <v>0.57420060322821997</v>
      </c>
      <c r="Q17" s="21">
        <v>0.58636794000735304</v>
      </c>
      <c r="R17" s="21"/>
      <c r="S17" s="21">
        <v>0.64443342889512401</v>
      </c>
      <c r="T17" s="21">
        <v>0.60930569660148104</v>
      </c>
      <c r="U17" s="21">
        <v>0.46977815482776297</v>
      </c>
      <c r="V17" s="21">
        <v>0.59944561041209699</v>
      </c>
      <c r="W17" s="21">
        <v>0.37514400328905301</v>
      </c>
      <c r="X17" s="21">
        <v>0.81525619156412998</v>
      </c>
      <c r="Y17" s="21">
        <v>0.44905061754152198</v>
      </c>
      <c r="Z17" s="21">
        <v>0.51446626550064001</v>
      </c>
      <c r="AA17" s="21">
        <v>0.51116475768314196</v>
      </c>
      <c r="AB17" s="21">
        <v>0.50230405448814597</v>
      </c>
      <c r="AC17" s="21">
        <v>0.465010088680754</v>
      </c>
      <c r="AD17" s="21">
        <v>0.81912319940334899</v>
      </c>
      <c r="AE17" s="21"/>
      <c r="AF17" s="21">
        <v>0.594267818002436</v>
      </c>
      <c r="AG17" s="21">
        <v>0.55415214503281995</v>
      </c>
      <c r="AH17" s="21">
        <v>0.69962059291877998</v>
      </c>
      <c r="AI17" s="21">
        <v>0.34533899811887098</v>
      </c>
      <c r="AJ17" s="21">
        <v>0.58128917410263703</v>
      </c>
      <c r="AK17" s="21"/>
      <c r="AL17" s="21">
        <v>0.65065719131833499</v>
      </c>
      <c r="AM17" s="21">
        <v>0.63494623854909604</v>
      </c>
      <c r="AN17" s="21">
        <v>0.66268137026436302</v>
      </c>
      <c r="AO17" s="21"/>
      <c r="AP17" s="21">
        <v>0.67592188510907103</v>
      </c>
      <c r="AQ17" s="21">
        <v>0.55422519426063599</v>
      </c>
      <c r="AR17" s="21">
        <v>0.63660043516924703</v>
      </c>
      <c r="AS17" s="21">
        <v>0.66779529020990702</v>
      </c>
      <c r="AT17" s="21">
        <v>0.24054802729994401</v>
      </c>
      <c r="AU17" s="21"/>
      <c r="AV17" s="21">
        <v>-1</v>
      </c>
      <c r="AW17" s="21">
        <v>0.50829500625732205</v>
      </c>
      <c r="AX17" s="21">
        <v>0.62550977220017701</v>
      </c>
      <c r="AY17" s="21">
        <v>0.58083442956611597</v>
      </c>
      <c r="AZ17" s="21">
        <v>0.50474234409468399</v>
      </c>
      <c r="BA17" s="21">
        <v>0.51105125335699397</v>
      </c>
      <c r="BB17" s="21">
        <v>0.61821731309246997</v>
      </c>
      <c r="BC17" s="21">
        <v>0.721749696230511</v>
      </c>
      <c r="BD17" s="21">
        <v>0.57702358639523599</v>
      </c>
      <c r="BE17" s="21">
        <v>0.63062099693727203</v>
      </c>
      <c r="BF17" s="21">
        <v>0.60069428400603098</v>
      </c>
      <c r="BG17" s="21">
        <v>0.92681852644597995</v>
      </c>
      <c r="BH17" s="21">
        <v>0.82915590729803201</v>
      </c>
      <c r="BI17" s="21">
        <v>0.75236686781928297</v>
      </c>
      <c r="BJ17" s="21">
        <v>0.83334819852657804</v>
      </c>
      <c r="BK17" s="21">
        <v>0.70119556124639604</v>
      </c>
      <c r="BL17" s="21"/>
      <c r="BM17" s="21">
        <v>0.58865312719645901</v>
      </c>
      <c r="BN17" s="21">
        <v>0.61644966555075398</v>
      </c>
      <c r="BO17" s="21">
        <v>0.62714908062755703</v>
      </c>
      <c r="BP17" s="21">
        <v>0.495782193241811</v>
      </c>
      <c r="BQ17" s="21">
        <v>0.67373284569120595</v>
      </c>
      <c r="BR17" s="21">
        <v>0.56438407123430001</v>
      </c>
      <c r="BS17" s="21"/>
      <c r="BT17" s="21">
        <v>0.65452599892803398</v>
      </c>
      <c r="BU17" s="21">
        <v>0.54122378408150196</v>
      </c>
      <c r="BV17" s="21"/>
      <c r="BW17" s="21">
        <v>0.64467283294297895</v>
      </c>
      <c r="BX17" s="21">
        <v>0.58193329131983795</v>
      </c>
      <c r="BY17" s="21"/>
      <c r="BZ17" s="21">
        <v>0.60793912971989605</v>
      </c>
      <c r="CA17" s="21">
        <v>0.58507282312729103</v>
      </c>
      <c r="CB17" s="21" t="s">
        <v>131</v>
      </c>
      <c r="CC17" s="21"/>
      <c r="CD17" s="21">
        <v>0.65773891548395202</v>
      </c>
      <c r="CE17" s="21">
        <v>0.51937552951768295</v>
      </c>
      <c r="CF17" s="21">
        <v>0.44868716621169302</v>
      </c>
      <c r="CG17" s="21"/>
      <c r="CH17" s="21">
        <v>0.59373744014724905</v>
      </c>
      <c r="CI17" s="21">
        <v>0.63413317527858404</v>
      </c>
      <c r="CJ17" s="21">
        <v>0.51394059670416004</v>
      </c>
      <c r="CK17" s="21"/>
      <c r="CL17" s="21">
        <v>0.58672560368261795</v>
      </c>
      <c r="CM17" s="21">
        <v>0.61754221748111804</v>
      </c>
      <c r="CN17" s="21"/>
      <c r="CO17" s="21">
        <v>0.68418259984874896</v>
      </c>
      <c r="CP17" s="21">
        <v>0.75153679093746395</v>
      </c>
      <c r="CQ17" s="21">
        <v>0.59739905255226899</v>
      </c>
      <c r="CR17" s="21">
        <v>0.308499313904052</v>
      </c>
    </row>
    <row r="18" spans="2:96" x14ac:dyDescent="0.25">
      <c r="B18" s="16" t="s">
        <v>655</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CR27"/>
  <sheetViews>
    <sheetView showGridLines="0" topLeftCell="A12" workbookViewId="0">
      <pane xSplit="2" topLeftCell="C1" activePane="topRight" state="frozen"/>
      <selection pane="topRight" activeCell="B23" sqref="B23"/>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141</v>
      </c>
      <c r="D7" s="10">
        <v>90</v>
      </c>
      <c r="E7" s="10">
        <v>51</v>
      </c>
      <c r="F7" s="10"/>
      <c r="G7" s="10">
        <v>13</v>
      </c>
      <c r="H7" s="10">
        <v>18</v>
      </c>
      <c r="I7" s="10">
        <v>23</v>
      </c>
      <c r="J7" s="10">
        <v>33</v>
      </c>
      <c r="K7" s="10">
        <v>25</v>
      </c>
      <c r="L7" s="10">
        <v>29</v>
      </c>
      <c r="M7" s="10"/>
      <c r="N7" s="10">
        <v>37</v>
      </c>
      <c r="O7" s="10">
        <v>38</v>
      </c>
      <c r="P7" s="10">
        <v>30</v>
      </c>
      <c r="Q7" s="10">
        <v>36</v>
      </c>
      <c r="R7" s="10"/>
      <c r="S7" s="10">
        <v>16</v>
      </c>
      <c r="T7" s="10">
        <v>17</v>
      </c>
      <c r="U7" s="10">
        <v>10</v>
      </c>
      <c r="V7" s="10">
        <v>9</v>
      </c>
      <c r="W7" s="10">
        <v>11</v>
      </c>
      <c r="X7" s="10">
        <v>9</v>
      </c>
      <c r="Y7" s="10">
        <v>15</v>
      </c>
      <c r="Z7" s="10">
        <v>9</v>
      </c>
      <c r="AA7" s="10">
        <v>21</v>
      </c>
      <c r="AB7" s="10">
        <v>16</v>
      </c>
      <c r="AC7" s="10">
        <v>8</v>
      </c>
      <c r="AD7" s="10" t="s">
        <v>130</v>
      </c>
      <c r="AE7" s="10"/>
      <c r="AF7" s="10">
        <v>45</v>
      </c>
      <c r="AG7" s="10">
        <v>44</v>
      </c>
      <c r="AH7" s="10">
        <v>9</v>
      </c>
      <c r="AI7" s="10">
        <v>4</v>
      </c>
      <c r="AJ7" s="10">
        <v>23</v>
      </c>
      <c r="AK7" s="10"/>
      <c r="AL7" s="10">
        <v>20</v>
      </c>
      <c r="AM7" s="10">
        <v>55</v>
      </c>
      <c r="AN7" s="10">
        <v>12</v>
      </c>
      <c r="AO7" s="10"/>
      <c r="AP7" s="10">
        <v>35</v>
      </c>
      <c r="AQ7" s="10">
        <v>38</v>
      </c>
      <c r="AR7" s="10">
        <v>37</v>
      </c>
      <c r="AS7" s="10">
        <v>5</v>
      </c>
      <c r="AT7" s="10">
        <v>3</v>
      </c>
      <c r="AU7" s="10"/>
      <c r="AV7" s="10" t="s">
        <v>130</v>
      </c>
      <c r="AW7" s="10">
        <v>8</v>
      </c>
      <c r="AX7" s="10">
        <v>11</v>
      </c>
      <c r="AY7" s="10">
        <v>15</v>
      </c>
      <c r="AZ7" s="10">
        <v>14</v>
      </c>
      <c r="BA7" s="10">
        <v>21</v>
      </c>
      <c r="BB7" s="10">
        <v>13</v>
      </c>
      <c r="BC7" s="10">
        <v>16</v>
      </c>
      <c r="BD7" s="10">
        <v>7</v>
      </c>
      <c r="BE7" s="10">
        <v>5</v>
      </c>
      <c r="BF7" s="10">
        <v>11</v>
      </c>
      <c r="BG7" s="10">
        <v>5</v>
      </c>
      <c r="BH7" s="10">
        <v>4</v>
      </c>
      <c r="BI7" s="10">
        <v>3</v>
      </c>
      <c r="BJ7" s="10" t="s">
        <v>130</v>
      </c>
      <c r="BK7" s="10">
        <v>2</v>
      </c>
      <c r="BL7" s="10"/>
      <c r="BM7" s="10">
        <v>30</v>
      </c>
      <c r="BN7" s="10">
        <v>46</v>
      </c>
      <c r="BO7" s="10">
        <v>19</v>
      </c>
      <c r="BP7" s="10">
        <v>30</v>
      </c>
      <c r="BQ7" s="10">
        <v>9</v>
      </c>
      <c r="BR7" s="10">
        <v>7</v>
      </c>
      <c r="BS7" s="10"/>
      <c r="BT7" s="10">
        <v>81</v>
      </c>
      <c r="BU7" s="10">
        <v>59</v>
      </c>
      <c r="BV7" s="10"/>
      <c r="BW7" s="10">
        <v>58</v>
      </c>
      <c r="BX7" s="10">
        <v>74</v>
      </c>
      <c r="BY7" s="10"/>
      <c r="BZ7" s="10">
        <v>141</v>
      </c>
      <c r="CA7" s="10" t="s">
        <v>130</v>
      </c>
      <c r="CB7" s="10" t="s">
        <v>130</v>
      </c>
      <c r="CC7" s="10"/>
      <c r="CD7" s="10">
        <v>108</v>
      </c>
      <c r="CE7" s="10">
        <v>18</v>
      </c>
      <c r="CF7" s="10">
        <v>13</v>
      </c>
      <c r="CG7" s="10"/>
      <c r="CH7" s="10">
        <v>106</v>
      </c>
      <c r="CI7" s="10">
        <v>17</v>
      </c>
      <c r="CJ7" s="10">
        <v>16</v>
      </c>
      <c r="CK7" s="10"/>
      <c r="CL7" s="10">
        <v>67</v>
      </c>
      <c r="CM7" s="10">
        <v>69</v>
      </c>
      <c r="CN7" s="10"/>
      <c r="CO7" s="10">
        <v>4</v>
      </c>
      <c r="CP7" s="10">
        <v>43</v>
      </c>
      <c r="CQ7" s="10">
        <v>48</v>
      </c>
      <c r="CR7" s="10">
        <v>46</v>
      </c>
    </row>
    <row r="8" spans="2:96" ht="30" customHeight="1" x14ac:dyDescent="0.25">
      <c r="B8" s="11" t="s">
        <v>20</v>
      </c>
      <c r="C8" s="11">
        <v>142</v>
      </c>
      <c r="D8" s="11">
        <v>92</v>
      </c>
      <c r="E8" s="11">
        <v>50</v>
      </c>
      <c r="F8" s="11"/>
      <c r="G8" s="11">
        <v>15</v>
      </c>
      <c r="H8" s="11">
        <v>26</v>
      </c>
      <c r="I8" s="11">
        <v>23</v>
      </c>
      <c r="J8" s="11">
        <v>30</v>
      </c>
      <c r="K8" s="11">
        <v>22</v>
      </c>
      <c r="L8" s="11">
        <v>25</v>
      </c>
      <c r="M8" s="11"/>
      <c r="N8" s="11">
        <v>34</v>
      </c>
      <c r="O8" s="11">
        <v>38</v>
      </c>
      <c r="P8" s="11">
        <v>34</v>
      </c>
      <c r="Q8" s="11">
        <v>36</v>
      </c>
      <c r="R8" s="11"/>
      <c r="S8" s="11">
        <v>18</v>
      </c>
      <c r="T8" s="11">
        <v>17</v>
      </c>
      <c r="U8" s="11">
        <v>9</v>
      </c>
      <c r="V8" s="11">
        <v>9</v>
      </c>
      <c r="W8" s="11">
        <v>10</v>
      </c>
      <c r="X8" s="11">
        <v>8</v>
      </c>
      <c r="Y8" s="11">
        <v>15</v>
      </c>
      <c r="Z8" s="11">
        <v>10</v>
      </c>
      <c r="AA8" s="11">
        <v>22</v>
      </c>
      <c r="AB8" s="11">
        <v>15</v>
      </c>
      <c r="AC8" s="11">
        <v>9</v>
      </c>
      <c r="AD8" s="11" t="s">
        <v>130</v>
      </c>
      <c r="AE8" s="11"/>
      <c r="AF8" s="11">
        <v>44</v>
      </c>
      <c r="AG8" s="11">
        <v>45</v>
      </c>
      <c r="AH8" s="11">
        <v>9</v>
      </c>
      <c r="AI8" s="11">
        <v>5</v>
      </c>
      <c r="AJ8" s="11">
        <v>23</v>
      </c>
      <c r="AK8" s="11"/>
      <c r="AL8" s="11">
        <v>21</v>
      </c>
      <c r="AM8" s="11">
        <v>56</v>
      </c>
      <c r="AN8" s="11">
        <v>12</v>
      </c>
      <c r="AO8" s="11"/>
      <c r="AP8" s="11">
        <v>34</v>
      </c>
      <c r="AQ8" s="11">
        <v>39</v>
      </c>
      <c r="AR8" s="11">
        <v>39</v>
      </c>
      <c r="AS8" s="11">
        <v>5</v>
      </c>
      <c r="AT8" s="11">
        <v>3</v>
      </c>
      <c r="AU8" s="11"/>
      <c r="AV8" s="11" t="s">
        <v>130</v>
      </c>
      <c r="AW8" s="11">
        <v>8</v>
      </c>
      <c r="AX8" s="11">
        <v>12</v>
      </c>
      <c r="AY8" s="11">
        <v>16</v>
      </c>
      <c r="AZ8" s="11">
        <v>16</v>
      </c>
      <c r="BA8" s="11">
        <v>20</v>
      </c>
      <c r="BB8" s="11">
        <v>14</v>
      </c>
      <c r="BC8" s="11">
        <v>15</v>
      </c>
      <c r="BD8" s="11">
        <v>7</v>
      </c>
      <c r="BE8" s="11">
        <v>4</v>
      </c>
      <c r="BF8" s="11">
        <v>10</v>
      </c>
      <c r="BG8" s="11">
        <v>5</v>
      </c>
      <c r="BH8" s="11">
        <v>4</v>
      </c>
      <c r="BI8" s="11">
        <v>3</v>
      </c>
      <c r="BJ8" s="11" t="s">
        <v>130</v>
      </c>
      <c r="BK8" s="11">
        <v>2</v>
      </c>
      <c r="BL8" s="11"/>
      <c r="BM8" s="11">
        <v>33</v>
      </c>
      <c r="BN8" s="11">
        <v>45</v>
      </c>
      <c r="BO8" s="11">
        <v>21</v>
      </c>
      <c r="BP8" s="11">
        <v>29</v>
      </c>
      <c r="BQ8" s="11">
        <v>8</v>
      </c>
      <c r="BR8" s="11">
        <v>7</v>
      </c>
      <c r="BS8" s="11"/>
      <c r="BT8" s="11">
        <v>82</v>
      </c>
      <c r="BU8" s="11">
        <v>58</v>
      </c>
      <c r="BV8" s="11"/>
      <c r="BW8" s="11">
        <v>59</v>
      </c>
      <c r="BX8" s="11">
        <v>73</v>
      </c>
      <c r="BY8" s="11"/>
      <c r="BZ8" s="11">
        <v>142</v>
      </c>
      <c r="CA8" s="11" t="s">
        <v>130</v>
      </c>
      <c r="CB8" s="11" t="s">
        <v>130</v>
      </c>
      <c r="CC8" s="11"/>
      <c r="CD8" s="11">
        <v>108</v>
      </c>
      <c r="CE8" s="11">
        <v>18</v>
      </c>
      <c r="CF8" s="11">
        <v>14</v>
      </c>
      <c r="CG8" s="11"/>
      <c r="CH8" s="11">
        <v>106</v>
      </c>
      <c r="CI8" s="11">
        <v>17</v>
      </c>
      <c r="CJ8" s="11">
        <v>17</v>
      </c>
      <c r="CK8" s="11"/>
      <c r="CL8" s="11">
        <v>66</v>
      </c>
      <c r="CM8" s="11">
        <v>70</v>
      </c>
      <c r="CN8" s="11"/>
      <c r="CO8" s="11">
        <v>4</v>
      </c>
      <c r="CP8" s="11">
        <v>43</v>
      </c>
      <c r="CQ8" s="11">
        <v>47</v>
      </c>
      <c r="CR8" s="11">
        <v>48</v>
      </c>
    </row>
    <row r="9" spans="2:96" ht="45" x14ac:dyDescent="0.25">
      <c r="B9" s="18" t="s">
        <v>410</v>
      </c>
      <c r="C9" s="17">
        <v>0.54579673146396102</v>
      </c>
      <c r="D9" s="17">
        <v>0.54034908135600301</v>
      </c>
      <c r="E9" s="17">
        <v>0.55574416214038802</v>
      </c>
      <c r="F9" s="17"/>
      <c r="G9" s="17">
        <v>0.31171822519841502</v>
      </c>
      <c r="H9" s="17">
        <v>0.22676152130195401</v>
      </c>
      <c r="I9" s="17">
        <v>0.60825427514391694</v>
      </c>
      <c r="J9" s="17">
        <v>0.72677629722380599</v>
      </c>
      <c r="K9" s="17">
        <v>0.64248918028345603</v>
      </c>
      <c r="L9" s="17">
        <v>0.65468263066931298</v>
      </c>
      <c r="M9" s="17"/>
      <c r="N9" s="17">
        <v>0.487529826092444</v>
      </c>
      <c r="O9" s="17">
        <v>0.54190610393166005</v>
      </c>
      <c r="P9" s="17">
        <v>0.45705518712632198</v>
      </c>
      <c r="Q9" s="17">
        <v>0.68809096238065603</v>
      </c>
      <c r="R9" s="17"/>
      <c r="S9" s="17">
        <v>0.39080135369324898</v>
      </c>
      <c r="T9" s="17">
        <v>0.57059892909022603</v>
      </c>
      <c r="U9" s="17">
        <v>0.19505230071268001</v>
      </c>
      <c r="V9" s="17">
        <v>0.77059781629971302</v>
      </c>
      <c r="W9" s="17">
        <v>0.726843647408839</v>
      </c>
      <c r="X9" s="17">
        <v>0.56822152371651902</v>
      </c>
      <c r="Y9" s="17">
        <v>0.62821412445584202</v>
      </c>
      <c r="Z9" s="17">
        <v>0.387014622336946</v>
      </c>
      <c r="AA9" s="17">
        <v>0.67320110470062899</v>
      </c>
      <c r="AB9" s="17">
        <v>0.55907035694489104</v>
      </c>
      <c r="AC9" s="17">
        <v>0.42402816203936</v>
      </c>
      <c r="AD9" s="17" t="s">
        <v>131</v>
      </c>
      <c r="AE9" s="17"/>
      <c r="AF9" s="17">
        <v>0.56661623411347795</v>
      </c>
      <c r="AG9" s="17">
        <v>0.60134878866640495</v>
      </c>
      <c r="AH9" s="17">
        <v>0.63887412786060105</v>
      </c>
      <c r="AI9" s="17">
        <v>0.642175878912429</v>
      </c>
      <c r="AJ9" s="17">
        <v>0.47566492856913201</v>
      </c>
      <c r="AK9" s="17"/>
      <c r="AL9" s="17">
        <v>0.34386293399405399</v>
      </c>
      <c r="AM9" s="17">
        <v>0.66196361642232004</v>
      </c>
      <c r="AN9" s="17">
        <v>0.52150251284322002</v>
      </c>
      <c r="AO9" s="17"/>
      <c r="AP9" s="17">
        <v>0.56825257626224801</v>
      </c>
      <c r="AQ9" s="17">
        <v>0.56853034943825798</v>
      </c>
      <c r="AR9" s="17">
        <v>0.50178778103496402</v>
      </c>
      <c r="AS9" s="17">
        <v>0.52285623681687599</v>
      </c>
      <c r="AT9" s="17">
        <v>0.67180539778555504</v>
      </c>
      <c r="AU9" s="17"/>
      <c r="AV9" s="17" t="s">
        <v>131</v>
      </c>
      <c r="AW9" s="17">
        <v>0.86444814507206602</v>
      </c>
      <c r="AX9" s="17">
        <v>0.59807385774717603</v>
      </c>
      <c r="AY9" s="17">
        <v>0.43677340959895999</v>
      </c>
      <c r="AZ9" s="17">
        <v>0.54791482274697001</v>
      </c>
      <c r="BA9" s="17">
        <v>0.58969223181852803</v>
      </c>
      <c r="BB9" s="17">
        <v>0.80390930096023505</v>
      </c>
      <c r="BC9" s="17">
        <v>0.56255930969648904</v>
      </c>
      <c r="BD9" s="17">
        <v>0.481008026792351</v>
      </c>
      <c r="BE9" s="17">
        <v>0.61917627981935497</v>
      </c>
      <c r="BF9" s="17">
        <v>0.51779323835166202</v>
      </c>
      <c r="BG9" s="17">
        <v>0.16368319776798601</v>
      </c>
      <c r="BH9" s="17">
        <v>0.471224851511517</v>
      </c>
      <c r="BI9" s="17">
        <v>0</v>
      </c>
      <c r="BJ9" s="17" t="s">
        <v>131</v>
      </c>
      <c r="BK9" s="17">
        <v>0</v>
      </c>
      <c r="BL9" s="17"/>
      <c r="BM9" s="17">
        <v>0.49439804562711998</v>
      </c>
      <c r="BN9" s="17">
        <v>0.59811008193958903</v>
      </c>
      <c r="BO9" s="17">
        <v>0.36090091673694003</v>
      </c>
      <c r="BP9" s="17">
        <v>0.70016210023550196</v>
      </c>
      <c r="BQ9" s="17">
        <v>0.65500879350360797</v>
      </c>
      <c r="BR9" s="17">
        <v>0.24449479333709601</v>
      </c>
      <c r="BS9" s="17"/>
      <c r="BT9" s="17">
        <v>0.62634435856764603</v>
      </c>
      <c r="BU9" s="17">
        <v>0.44853476770306699</v>
      </c>
      <c r="BV9" s="17"/>
      <c r="BW9" s="17">
        <v>0.476636213853257</v>
      </c>
      <c r="BX9" s="17">
        <v>0.62528218259693902</v>
      </c>
      <c r="BY9" s="17"/>
      <c r="BZ9" s="17">
        <v>0.54579673146396102</v>
      </c>
      <c r="CA9" s="17" t="s">
        <v>131</v>
      </c>
      <c r="CB9" s="17" t="s">
        <v>131</v>
      </c>
      <c r="CC9" s="17"/>
      <c r="CD9" s="17">
        <v>0.52036942730841396</v>
      </c>
      <c r="CE9" s="17">
        <v>0.661414108307113</v>
      </c>
      <c r="CF9" s="17">
        <v>0.60148546475892795</v>
      </c>
      <c r="CG9" s="17"/>
      <c r="CH9" s="17">
        <v>0.51905557367158095</v>
      </c>
      <c r="CI9" s="17">
        <v>0.64059862834147796</v>
      </c>
      <c r="CJ9" s="17">
        <v>0.65012926688686401</v>
      </c>
      <c r="CK9" s="17"/>
      <c r="CL9" s="17">
        <v>0.63007608189098396</v>
      </c>
      <c r="CM9" s="17">
        <v>0.48319469776089502</v>
      </c>
      <c r="CN9" s="17"/>
      <c r="CO9" s="17">
        <v>0.62835496882176101</v>
      </c>
      <c r="CP9" s="17">
        <v>0.424176046127486</v>
      </c>
      <c r="CQ9" s="17">
        <v>0.52974611755469003</v>
      </c>
      <c r="CR9" s="17">
        <v>0.66287396599140702</v>
      </c>
    </row>
    <row r="10" spans="2:96" ht="45" x14ac:dyDescent="0.25">
      <c r="B10" s="18" t="s">
        <v>411</v>
      </c>
      <c r="C10" s="17">
        <v>0.44853926219981399</v>
      </c>
      <c r="D10" s="17">
        <v>0.43874281721825498</v>
      </c>
      <c r="E10" s="17">
        <v>0.46642760954193602</v>
      </c>
      <c r="F10" s="17"/>
      <c r="G10" s="17">
        <v>0.31612872512718798</v>
      </c>
      <c r="H10" s="17">
        <v>0.16912182276431001</v>
      </c>
      <c r="I10" s="17">
        <v>0.47356165466642502</v>
      </c>
      <c r="J10" s="17">
        <v>0.69948557090024099</v>
      </c>
      <c r="K10" s="17">
        <v>0.493649447467435</v>
      </c>
      <c r="L10" s="17">
        <v>0.45075793279866899</v>
      </c>
      <c r="M10" s="17"/>
      <c r="N10" s="17">
        <v>0.37645396884836202</v>
      </c>
      <c r="O10" s="17">
        <v>0.431601683824621</v>
      </c>
      <c r="P10" s="17">
        <v>0.42708056502807801</v>
      </c>
      <c r="Q10" s="17">
        <v>0.55426188509492902</v>
      </c>
      <c r="R10" s="17"/>
      <c r="S10" s="17">
        <v>0.48208524087322302</v>
      </c>
      <c r="T10" s="17">
        <v>0.43800983711340202</v>
      </c>
      <c r="U10" s="17">
        <v>0.38002372375535698</v>
      </c>
      <c r="V10" s="17">
        <v>0.65558915910771698</v>
      </c>
      <c r="W10" s="17">
        <v>0.58188297154377899</v>
      </c>
      <c r="X10" s="17">
        <v>0.65772207752445799</v>
      </c>
      <c r="Y10" s="17">
        <v>0.37105749936244298</v>
      </c>
      <c r="Z10" s="17">
        <v>0.55786417809000899</v>
      </c>
      <c r="AA10" s="17">
        <v>0.203382406134581</v>
      </c>
      <c r="AB10" s="17">
        <v>0.55907035694489104</v>
      </c>
      <c r="AC10" s="17">
        <v>0.35254236347081702</v>
      </c>
      <c r="AD10" s="17" t="s">
        <v>131</v>
      </c>
      <c r="AE10" s="17"/>
      <c r="AF10" s="17">
        <v>0.469561267784881</v>
      </c>
      <c r="AG10" s="17">
        <v>0.40105968527965502</v>
      </c>
      <c r="AH10" s="17">
        <v>0.53976753826081503</v>
      </c>
      <c r="AI10" s="17">
        <v>0.41704176847291602</v>
      </c>
      <c r="AJ10" s="17">
        <v>0.43825640803787502</v>
      </c>
      <c r="AK10" s="17"/>
      <c r="AL10" s="17">
        <v>0.38533661943562197</v>
      </c>
      <c r="AM10" s="17">
        <v>0.46567248268732903</v>
      </c>
      <c r="AN10" s="17">
        <v>0.40350222014167098</v>
      </c>
      <c r="AO10" s="17"/>
      <c r="AP10" s="17">
        <v>0.58857772200052205</v>
      </c>
      <c r="AQ10" s="17">
        <v>0.44764777213371598</v>
      </c>
      <c r="AR10" s="17">
        <v>0.40916401590733698</v>
      </c>
      <c r="AS10" s="17">
        <v>0</v>
      </c>
      <c r="AT10" s="17">
        <v>0.65548067278992606</v>
      </c>
      <c r="AU10" s="17"/>
      <c r="AV10" s="17" t="s">
        <v>131</v>
      </c>
      <c r="AW10" s="17">
        <v>0.48636759436975102</v>
      </c>
      <c r="AX10" s="17">
        <v>0.422402397439604</v>
      </c>
      <c r="AY10" s="17">
        <v>0.60940001526403198</v>
      </c>
      <c r="AZ10" s="17">
        <v>0.40316092538076698</v>
      </c>
      <c r="BA10" s="17">
        <v>0.53099052711301697</v>
      </c>
      <c r="BB10" s="17">
        <v>0.35827905487396799</v>
      </c>
      <c r="BC10" s="17">
        <v>0.414602731238078</v>
      </c>
      <c r="BD10" s="17">
        <v>0.507310985850702</v>
      </c>
      <c r="BE10" s="17">
        <v>0.606997707493526</v>
      </c>
      <c r="BF10" s="17">
        <v>0.52655405272159395</v>
      </c>
      <c r="BG10" s="17">
        <v>0.33700414386517802</v>
      </c>
      <c r="BH10" s="17">
        <v>0.2594633889397</v>
      </c>
      <c r="BI10" s="17">
        <v>0</v>
      </c>
      <c r="BJ10" s="17" t="s">
        <v>131</v>
      </c>
      <c r="BK10" s="17">
        <v>0</v>
      </c>
      <c r="BL10" s="17"/>
      <c r="BM10" s="17">
        <v>0.30881132208933698</v>
      </c>
      <c r="BN10" s="17">
        <v>0.56718310140329598</v>
      </c>
      <c r="BO10" s="17">
        <v>0.46025720800436298</v>
      </c>
      <c r="BP10" s="17">
        <v>0.38935459324149202</v>
      </c>
      <c r="BQ10" s="17">
        <v>0.69903524463081101</v>
      </c>
      <c r="BR10" s="17">
        <v>0.26762994842214</v>
      </c>
      <c r="BS10" s="17"/>
      <c r="BT10" s="17">
        <v>0.43884679946724597</v>
      </c>
      <c r="BU10" s="17">
        <v>0.446011718235648</v>
      </c>
      <c r="BV10" s="17"/>
      <c r="BW10" s="17">
        <v>0.36436460392729803</v>
      </c>
      <c r="BX10" s="17">
        <v>0.49421772353119803</v>
      </c>
      <c r="BY10" s="17"/>
      <c r="BZ10" s="17">
        <v>0.44853926219981399</v>
      </c>
      <c r="CA10" s="17" t="s">
        <v>131</v>
      </c>
      <c r="CB10" s="17" t="s">
        <v>131</v>
      </c>
      <c r="CC10" s="17"/>
      <c r="CD10" s="17">
        <v>0.41703273615829201</v>
      </c>
      <c r="CE10" s="17">
        <v>0.43560469037527999</v>
      </c>
      <c r="CF10" s="17">
        <v>0.64559655900059798</v>
      </c>
      <c r="CG10" s="17"/>
      <c r="CH10" s="17">
        <v>0.41272519477848801</v>
      </c>
      <c r="CI10" s="17">
        <v>0.46238466239392401</v>
      </c>
      <c r="CJ10" s="17">
        <v>0.57744005086718397</v>
      </c>
      <c r="CK10" s="17"/>
      <c r="CL10" s="17">
        <v>0.50970853804583904</v>
      </c>
      <c r="CM10" s="17">
        <v>0.37524151088027002</v>
      </c>
      <c r="CN10" s="17"/>
      <c r="CO10" s="17">
        <v>0.62835496882176101</v>
      </c>
      <c r="CP10" s="17">
        <v>0.40291404077180398</v>
      </c>
      <c r="CQ10" s="17">
        <v>0.46191025480682402</v>
      </c>
      <c r="CR10" s="17">
        <v>0.461260359097038</v>
      </c>
    </row>
    <row r="11" spans="2:96" ht="30" x14ac:dyDescent="0.25">
      <c r="B11" s="18" t="s">
        <v>412</v>
      </c>
      <c r="C11" s="17">
        <v>0.36953319611150698</v>
      </c>
      <c r="D11" s="17">
        <v>0.39801535618100098</v>
      </c>
      <c r="E11" s="17">
        <v>0.31752465900074101</v>
      </c>
      <c r="F11" s="17"/>
      <c r="G11" s="17">
        <v>0.22572991654701299</v>
      </c>
      <c r="H11" s="17">
        <v>0.27310918030445003</v>
      </c>
      <c r="I11" s="17">
        <v>0.338093027622835</v>
      </c>
      <c r="J11" s="17">
        <v>0.58168372671257396</v>
      </c>
      <c r="K11" s="17">
        <v>0.43382714747498102</v>
      </c>
      <c r="L11" s="17">
        <v>0.27254385871516601</v>
      </c>
      <c r="M11" s="17"/>
      <c r="N11" s="17">
        <v>0.30369306608187002</v>
      </c>
      <c r="O11" s="17">
        <v>0.42683628950117303</v>
      </c>
      <c r="P11" s="17">
        <v>0.44529683275005999</v>
      </c>
      <c r="Q11" s="17">
        <v>0.30100570960356499</v>
      </c>
      <c r="R11" s="17"/>
      <c r="S11" s="17">
        <v>0.30659519402140301</v>
      </c>
      <c r="T11" s="17">
        <v>0.33057364465441003</v>
      </c>
      <c r="U11" s="17">
        <v>0.29169879606080201</v>
      </c>
      <c r="V11" s="17">
        <v>0.55633009232041297</v>
      </c>
      <c r="W11" s="17">
        <v>0.53008335091426495</v>
      </c>
      <c r="X11" s="17">
        <v>0.65879004922928397</v>
      </c>
      <c r="Y11" s="17">
        <v>0.17694908761355699</v>
      </c>
      <c r="Z11" s="17">
        <v>0.68966542628961403</v>
      </c>
      <c r="AA11" s="17">
        <v>0.32359012587991498</v>
      </c>
      <c r="AB11" s="17">
        <v>0.36907053476842699</v>
      </c>
      <c r="AC11" s="17">
        <v>0.103522643982254</v>
      </c>
      <c r="AD11" s="17" t="s">
        <v>131</v>
      </c>
      <c r="AE11" s="17"/>
      <c r="AF11" s="17">
        <v>0.42417530523279301</v>
      </c>
      <c r="AG11" s="17">
        <v>0.39739292837837897</v>
      </c>
      <c r="AH11" s="17">
        <v>0.42267308702656597</v>
      </c>
      <c r="AI11" s="17">
        <v>0.642175878912429</v>
      </c>
      <c r="AJ11" s="17">
        <v>0.27306958795713698</v>
      </c>
      <c r="AK11" s="17"/>
      <c r="AL11" s="17">
        <v>0.220641859538459</v>
      </c>
      <c r="AM11" s="17">
        <v>0.473325048865406</v>
      </c>
      <c r="AN11" s="17">
        <v>0.24776457890494399</v>
      </c>
      <c r="AO11" s="17"/>
      <c r="AP11" s="17">
        <v>0.36075060274112902</v>
      </c>
      <c r="AQ11" s="17">
        <v>0.44609662887023899</v>
      </c>
      <c r="AR11" s="17">
        <v>0.34140104637170199</v>
      </c>
      <c r="AS11" s="17">
        <v>0</v>
      </c>
      <c r="AT11" s="17">
        <v>0.65548067278992606</v>
      </c>
      <c r="AU11" s="17"/>
      <c r="AV11" s="17" t="s">
        <v>131</v>
      </c>
      <c r="AW11" s="17">
        <v>0.60411430000426103</v>
      </c>
      <c r="AX11" s="17">
        <v>0.33155931053092103</v>
      </c>
      <c r="AY11" s="17">
        <v>0.19339646595799001</v>
      </c>
      <c r="AZ11" s="17">
        <v>0.39398368076132101</v>
      </c>
      <c r="BA11" s="17">
        <v>0.37668755100910001</v>
      </c>
      <c r="BB11" s="17">
        <v>0.53306300963975095</v>
      </c>
      <c r="BC11" s="17">
        <v>0.10204923750482001</v>
      </c>
      <c r="BD11" s="17">
        <v>0.28840465604340898</v>
      </c>
      <c r="BE11" s="17">
        <v>1</v>
      </c>
      <c r="BF11" s="17">
        <v>0.52895998523326804</v>
      </c>
      <c r="BG11" s="17">
        <v>0.36518623431212499</v>
      </c>
      <c r="BH11" s="17">
        <v>0.49284757060425799</v>
      </c>
      <c r="BI11" s="17">
        <v>0.227852837152628</v>
      </c>
      <c r="BJ11" s="17" t="s">
        <v>131</v>
      </c>
      <c r="BK11" s="17">
        <v>0.34575379586442501</v>
      </c>
      <c r="BL11" s="17"/>
      <c r="BM11" s="17">
        <v>0.38844245043966602</v>
      </c>
      <c r="BN11" s="17">
        <v>0.31150973085424599</v>
      </c>
      <c r="BO11" s="17">
        <v>0.27196867162617999</v>
      </c>
      <c r="BP11" s="17">
        <v>0.44951239164133899</v>
      </c>
      <c r="BQ11" s="17">
        <v>0.79000309818567105</v>
      </c>
      <c r="BR11" s="17">
        <v>0.134702181924372</v>
      </c>
      <c r="BS11" s="17"/>
      <c r="BT11" s="17">
        <v>0.34265390462161699</v>
      </c>
      <c r="BU11" s="17">
        <v>0.41815159791029999</v>
      </c>
      <c r="BV11" s="17"/>
      <c r="BW11" s="17">
        <v>0.36738954534777601</v>
      </c>
      <c r="BX11" s="17">
        <v>0.36831487467089202</v>
      </c>
      <c r="BY11" s="17"/>
      <c r="BZ11" s="17">
        <v>0.36953319611150698</v>
      </c>
      <c r="CA11" s="17" t="s">
        <v>131</v>
      </c>
      <c r="CB11" s="17" t="s">
        <v>131</v>
      </c>
      <c r="CC11" s="17"/>
      <c r="CD11" s="17">
        <v>0.34051977504990499</v>
      </c>
      <c r="CE11" s="17">
        <v>0.31555714520615602</v>
      </c>
      <c r="CF11" s="17">
        <v>0.59210669416728501</v>
      </c>
      <c r="CG11" s="17"/>
      <c r="CH11" s="17">
        <v>0.34350721771696302</v>
      </c>
      <c r="CI11" s="17">
        <v>0.33495687093368198</v>
      </c>
      <c r="CJ11" s="17">
        <v>0.577902255826657</v>
      </c>
      <c r="CK11" s="17"/>
      <c r="CL11" s="17">
        <v>0.41496421333698302</v>
      </c>
      <c r="CM11" s="17">
        <v>0.34342892554849502</v>
      </c>
      <c r="CN11" s="17"/>
      <c r="CO11" s="17">
        <v>0</v>
      </c>
      <c r="CP11" s="17">
        <v>0.32084767986722001</v>
      </c>
      <c r="CQ11" s="17">
        <v>0.33800294916201101</v>
      </c>
      <c r="CR11" s="17">
        <v>0.47442477581239401</v>
      </c>
    </row>
    <row r="12" spans="2:96" ht="45" x14ac:dyDescent="0.25">
      <c r="B12" s="18" t="s">
        <v>413</v>
      </c>
      <c r="C12" s="17">
        <v>0.339617840800082</v>
      </c>
      <c r="D12" s="17">
        <v>0.34480142463638902</v>
      </c>
      <c r="E12" s="17">
        <v>0.330152596181711</v>
      </c>
      <c r="F12" s="17"/>
      <c r="G12" s="17">
        <v>0.31121149898199002</v>
      </c>
      <c r="H12" s="17">
        <v>0.22907153071709699</v>
      </c>
      <c r="I12" s="17">
        <v>0.42241926863474299</v>
      </c>
      <c r="J12" s="17">
        <v>0.48173916995882698</v>
      </c>
      <c r="K12" s="17">
        <v>0.16342484034631399</v>
      </c>
      <c r="L12" s="17">
        <v>0.37913378700592998</v>
      </c>
      <c r="M12" s="17"/>
      <c r="N12" s="17">
        <v>0.32336075355386301</v>
      </c>
      <c r="O12" s="17">
        <v>0.31674492718431801</v>
      </c>
      <c r="P12" s="17">
        <v>0.51198548781664899</v>
      </c>
      <c r="Q12" s="17">
        <v>0.21691361414981999</v>
      </c>
      <c r="R12" s="17"/>
      <c r="S12" s="17">
        <v>0.13954248777866701</v>
      </c>
      <c r="T12" s="17">
        <v>0.44022460692158499</v>
      </c>
      <c r="U12" s="17">
        <v>0.60943512383931797</v>
      </c>
      <c r="V12" s="17">
        <v>0.33627463516969702</v>
      </c>
      <c r="W12" s="17">
        <v>0.41200817799971101</v>
      </c>
      <c r="X12" s="17">
        <v>0.43839653238166099</v>
      </c>
      <c r="Y12" s="17">
        <v>0.29643142713639797</v>
      </c>
      <c r="Z12" s="17">
        <v>0.31439114197002399</v>
      </c>
      <c r="AA12" s="17">
        <v>0.27711381066934798</v>
      </c>
      <c r="AB12" s="17">
        <v>0.49314588704822898</v>
      </c>
      <c r="AC12" s="17">
        <v>0.10378182612494399</v>
      </c>
      <c r="AD12" s="17" t="s">
        <v>131</v>
      </c>
      <c r="AE12" s="17"/>
      <c r="AF12" s="17">
        <v>0.34794422010090098</v>
      </c>
      <c r="AG12" s="17">
        <v>0.22733886016791299</v>
      </c>
      <c r="AH12" s="17">
        <v>0.66356655846839896</v>
      </c>
      <c r="AI12" s="17">
        <v>0.41704176847291602</v>
      </c>
      <c r="AJ12" s="17">
        <v>0.37676899077220199</v>
      </c>
      <c r="AK12" s="17"/>
      <c r="AL12" s="17">
        <v>0.178259038806766</v>
      </c>
      <c r="AM12" s="17">
        <v>0.326619413011839</v>
      </c>
      <c r="AN12" s="17">
        <v>0.49732325826488699</v>
      </c>
      <c r="AO12" s="17"/>
      <c r="AP12" s="17">
        <v>0.25604576799964301</v>
      </c>
      <c r="AQ12" s="17">
        <v>0.32672348427688502</v>
      </c>
      <c r="AR12" s="17">
        <v>0.43044175045326699</v>
      </c>
      <c r="AS12" s="17">
        <v>0</v>
      </c>
      <c r="AT12" s="17">
        <v>0.32819460221444502</v>
      </c>
      <c r="AU12" s="17"/>
      <c r="AV12" s="17" t="s">
        <v>131</v>
      </c>
      <c r="AW12" s="17">
        <v>0.35289916552317402</v>
      </c>
      <c r="AX12" s="17">
        <v>0.49582336258593801</v>
      </c>
      <c r="AY12" s="17">
        <v>0.18064523876781499</v>
      </c>
      <c r="AZ12" s="17">
        <v>0.45521543570328199</v>
      </c>
      <c r="BA12" s="17">
        <v>0.17674786894005801</v>
      </c>
      <c r="BB12" s="17">
        <v>0.28730444579551501</v>
      </c>
      <c r="BC12" s="17">
        <v>0.28563389951700602</v>
      </c>
      <c r="BD12" s="17">
        <v>0.61357806962459305</v>
      </c>
      <c r="BE12" s="17">
        <v>0.809748851836396</v>
      </c>
      <c r="BF12" s="17">
        <v>0.349604078595319</v>
      </c>
      <c r="BG12" s="17">
        <v>0.33700414386517802</v>
      </c>
      <c r="BH12" s="17">
        <v>0.2594633889397</v>
      </c>
      <c r="BI12" s="17">
        <v>0.29318596887821602</v>
      </c>
      <c r="BJ12" s="17" t="s">
        <v>131</v>
      </c>
      <c r="BK12" s="17">
        <v>0.34575379586442501</v>
      </c>
      <c r="BL12" s="17"/>
      <c r="BM12" s="17">
        <v>0.19870301853314401</v>
      </c>
      <c r="BN12" s="17">
        <v>0.38507648285702001</v>
      </c>
      <c r="BO12" s="17">
        <v>0.206771607981174</v>
      </c>
      <c r="BP12" s="17">
        <v>0.39174650864244498</v>
      </c>
      <c r="BQ12" s="17">
        <v>0.59148555747659404</v>
      </c>
      <c r="BR12" s="17">
        <v>0.62080302473853199</v>
      </c>
      <c r="BS12" s="17"/>
      <c r="BT12" s="17">
        <v>0.34396499029271699</v>
      </c>
      <c r="BU12" s="17">
        <v>0.34345494531711901</v>
      </c>
      <c r="BV12" s="17"/>
      <c r="BW12" s="17">
        <v>0.29205506336362702</v>
      </c>
      <c r="BX12" s="17">
        <v>0.399935514599152</v>
      </c>
      <c r="BY12" s="17"/>
      <c r="BZ12" s="17">
        <v>0.339617840800082</v>
      </c>
      <c r="CA12" s="17" t="s">
        <v>131</v>
      </c>
      <c r="CB12" s="17" t="s">
        <v>131</v>
      </c>
      <c r="CC12" s="17"/>
      <c r="CD12" s="17">
        <v>0.32882570349015999</v>
      </c>
      <c r="CE12" s="17">
        <v>0.34504970295846998</v>
      </c>
      <c r="CF12" s="17">
        <v>0.40094387602825998</v>
      </c>
      <c r="CG12" s="17"/>
      <c r="CH12" s="17">
        <v>0.33350991531201102</v>
      </c>
      <c r="CI12" s="17">
        <v>0.30478486877299699</v>
      </c>
      <c r="CJ12" s="17">
        <v>0.416417499776287</v>
      </c>
      <c r="CK12" s="17"/>
      <c r="CL12" s="17">
        <v>0.379665139670951</v>
      </c>
      <c r="CM12" s="17">
        <v>0.30158990355332399</v>
      </c>
      <c r="CN12" s="17"/>
      <c r="CO12" s="17">
        <v>0.42690410914515398</v>
      </c>
      <c r="CP12" s="17">
        <v>0.30655668472106001</v>
      </c>
      <c r="CQ12" s="17">
        <v>0.37936275254964902</v>
      </c>
      <c r="CR12" s="17">
        <v>0.32347529539464898</v>
      </c>
    </row>
    <row r="13" spans="2:96" ht="45" x14ac:dyDescent="0.25">
      <c r="B13" s="18" t="s">
        <v>414</v>
      </c>
      <c r="C13" s="17">
        <v>0.24664559844275799</v>
      </c>
      <c r="D13" s="17">
        <v>0.23746617835836201</v>
      </c>
      <c r="E13" s="17">
        <v>0.26340725587849201</v>
      </c>
      <c r="F13" s="17"/>
      <c r="G13" s="17">
        <v>0.392994453807049</v>
      </c>
      <c r="H13" s="17">
        <v>0.106420332066531</v>
      </c>
      <c r="I13" s="17">
        <v>0.16954720816322</v>
      </c>
      <c r="J13" s="17">
        <v>0.33076868166378498</v>
      </c>
      <c r="K13" s="17">
        <v>0.24408184387800499</v>
      </c>
      <c r="L13" s="17">
        <v>0.27205749874476598</v>
      </c>
      <c r="M13" s="17"/>
      <c r="N13" s="17">
        <v>0.23548846833435499</v>
      </c>
      <c r="O13" s="17">
        <v>0.24576137102117199</v>
      </c>
      <c r="P13" s="17">
        <v>0.34021355760446098</v>
      </c>
      <c r="Q13" s="17">
        <v>0.17025994762936</v>
      </c>
      <c r="R13" s="17"/>
      <c r="S13" s="17">
        <v>9.6676130707845406E-2</v>
      </c>
      <c r="T13" s="17">
        <v>0.44455943572761403</v>
      </c>
      <c r="U13" s="17">
        <v>9.9454434080536294E-2</v>
      </c>
      <c r="V13" s="17">
        <v>0.34543444483270302</v>
      </c>
      <c r="W13" s="17">
        <v>0.39155661492789401</v>
      </c>
      <c r="X13" s="17">
        <v>0.44376253994029402</v>
      </c>
      <c r="Y13" s="17">
        <v>0.125447069217554</v>
      </c>
      <c r="Z13" s="17">
        <v>0.44643712498561999</v>
      </c>
      <c r="AA13" s="17">
        <v>0.15014807428032201</v>
      </c>
      <c r="AB13" s="17">
        <v>0.24310077784043899</v>
      </c>
      <c r="AC13" s="17">
        <v>0.11075526375141</v>
      </c>
      <c r="AD13" s="17" t="s">
        <v>131</v>
      </c>
      <c r="AE13" s="17"/>
      <c r="AF13" s="17">
        <v>0.205220666071668</v>
      </c>
      <c r="AG13" s="17">
        <v>0.26403772962177402</v>
      </c>
      <c r="AH13" s="17">
        <v>0.12270554782564901</v>
      </c>
      <c r="AI13" s="17">
        <v>0.220902117139576</v>
      </c>
      <c r="AJ13" s="17">
        <v>0.365247546372647</v>
      </c>
      <c r="AK13" s="17"/>
      <c r="AL13" s="17">
        <v>0.17901680643923601</v>
      </c>
      <c r="AM13" s="17">
        <v>0.19211183919890101</v>
      </c>
      <c r="AN13" s="17">
        <v>9.6323239831867594E-2</v>
      </c>
      <c r="AO13" s="17"/>
      <c r="AP13" s="17">
        <v>0.32790776337687599</v>
      </c>
      <c r="AQ13" s="17">
        <v>0.149727505589721</v>
      </c>
      <c r="AR13" s="17">
        <v>0.23899336003320301</v>
      </c>
      <c r="AS13" s="17">
        <v>0</v>
      </c>
      <c r="AT13" s="17">
        <v>0.32728607057547998</v>
      </c>
      <c r="AU13" s="17"/>
      <c r="AV13" s="17" t="s">
        <v>131</v>
      </c>
      <c r="AW13" s="17">
        <v>0.113392313523713</v>
      </c>
      <c r="AX13" s="17">
        <v>0.30785852539994402</v>
      </c>
      <c r="AY13" s="17">
        <v>0.19973770280189199</v>
      </c>
      <c r="AZ13" s="17">
        <v>0.26964734930827999</v>
      </c>
      <c r="BA13" s="17">
        <v>0.32017934379502</v>
      </c>
      <c r="BB13" s="17">
        <v>0.28730444579551501</v>
      </c>
      <c r="BC13" s="17">
        <v>0.197048035816518</v>
      </c>
      <c r="BD13" s="17">
        <v>0</v>
      </c>
      <c r="BE13" s="17">
        <v>0.415425333444078</v>
      </c>
      <c r="BF13" s="17">
        <v>0.17195449988814901</v>
      </c>
      <c r="BG13" s="17">
        <v>0.16368319776798601</v>
      </c>
      <c r="BH13" s="17">
        <v>0.50269594121334105</v>
      </c>
      <c r="BI13" s="17">
        <v>0</v>
      </c>
      <c r="BJ13" s="17" t="s">
        <v>131</v>
      </c>
      <c r="BK13" s="17">
        <v>0.34575379586442501</v>
      </c>
      <c r="BL13" s="17"/>
      <c r="BM13" s="17">
        <v>0.27860200471687302</v>
      </c>
      <c r="BN13" s="17">
        <v>0.22526967609755</v>
      </c>
      <c r="BO13" s="17">
        <v>0.22188184048390899</v>
      </c>
      <c r="BP13" s="17">
        <v>0.26521432307923298</v>
      </c>
      <c r="BQ13" s="17">
        <v>0.34486773757748401</v>
      </c>
      <c r="BR13" s="17">
        <v>0.116631232505214</v>
      </c>
      <c r="BS13" s="17"/>
      <c r="BT13" s="17">
        <v>0.29649451058912502</v>
      </c>
      <c r="BU13" s="17">
        <v>0.18378277580372199</v>
      </c>
      <c r="BV13" s="17"/>
      <c r="BW13" s="17">
        <v>0.256210926036749</v>
      </c>
      <c r="BX13" s="17">
        <v>0.26086611031478502</v>
      </c>
      <c r="BY13" s="17"/>
      <c r="BZ13" s="17">
        <v>0.24664559844275799</v>
      </c>
      <c r="CA13" s="17" t="s">
        <v>131</v>
      </c>
      <c r="CB13" s="17" t="s">
        <v>131</v>
      </c>
      <c r="CC13" s="17"/>
      <c r="CD13" s="17">
        <v>0.21495152892806699</v>
      </c>
      <c r="CE13" s="17">
        <v>0.28041784940847903</v>
      </c>
      <c r="CF13" s="17">
        <v>0.48731006610176197</v>
      </c>
      <c r="CG13" s="17"/>
      <c r="CH13" s="17">
        <v>0.22818722426690299</v>
      </c>
      <c r="CI13" s="17">
        <v>0.29765729224877002</v>
      </c>
      <c r="CJ13" s="17">
        <v>0.349113734964492</v>
      </c>
      <c r="CK13" s="17"/>
      <c r="CL13" s="17">
        <v>0.32887955929278301</v>
      </c>
      <c r="CM13" s="17">
        <v>0.17545975434046801</v>
      </c>
      <c r="CN13" s="17"/>
      <c r="CO13" s="17">
        <v>0.220291193047471</v>
      </c>
      <c r="CP13" s="17">
        <v>0.19896792201477001</v>
      </c>
      <c r="CQ13" s="17">
        <v>0.31060695652870601</v>
      </c>
      <c r="CR13" s="17">
        <v>0.22975024679707901</v>
      </c>
    </row>
    <row r="14" spans="2:96" ht="45" x14ac:dyDescent="0.25">
      <c r="B14" s="18" t="s">
        <v>415</v>
      </c>
      <c r="C14" s="17">
        <v>0.23063039151071199</v>
      </c>
      <c r="D14" s="17">
        <v>0.20377034951949599</v>
      </c>
      <c r="E14" s="17">
        <v>0.27967693458498899</v>
      </c>
      <c r="F14" s="17"/>
      <c r="G14" s="17">
        <v>0.45690549442093797</v>
      </c>
      <c r="H14" s="17">
        <v>0.25576286213113703</v>
      </c>
      <c r="I14" s="17">
        <v>0.20961516130368801</v>
      </c>
      <c r="J14" s="17">
        <v>0.24456053409261799</v>
      </c>
      <c r="K14" s="17">
        <v>0.196448601680144</v>
      </c>
      <c r="L14" s="17">
        <v>0.100624688140336</v>
      </c>
      <c r="M14" s="17"/>
      <c r="N14" s="17">
        <v>0.24034764565562899</v>
      </c>
      <c r="O14" s="17">
        <v>0.34530492565292198</v>
      </c>
      <c r="P14" s="17">
        <v>0.24912897107854401</v>
      </c>
      <c r="Q14" s="17">
        <v>8.5006809179659998E-2</v>
      </c>
      <c r="R14" s="17"/>
      <c r="S14" s="17">
        <v>8.5613773656696895E-2</v>
      </c>
      <c r="T14" s="17">
        <v>0.26293651611942698</v>
      </c>
      <c r="U14" s="17">
        <v>0.20771646268463401</v>
      </c>
      <c r="V14" s="17">
        <v>0.34543444483270302</v>
      </c>
      <c r="W14" s="17">
        <v>0.221681821383825</v>
      </c>
      <c r="X14" s="17">
        <v>0.32620195372670802</v>
      </c>
      <c r="Y14" s="17">
        <v>0.16248301960810699</v>
      </c>
      <c r="Z14" s="17">
        <v>0.22018265905975601</v>
      </c>
      <c r="AA14" s="17">
        <v>0.12847770006002901</v>
      </c>
      <c r="AB14" s="17">
        <v>0.37014308499419901</v>
      </c>
      <c r="AC14" s="17">
        <v>0.43340540733395799</v>
      </c>
      <c r="AD14" s="17" t="s">
        <v>131</v>
      </c>
      <c r="AE14" s="17"/>
      <c r="AF14" s="17">
        <v>0.20284884500654099</v>
      </c>
      <c r="AG14" s="17">
        <v>0.23560322056913899</v>
      </c>
      <c r="AH14" s="17">
        <v>0.35736889822911</v>
      </c>
      <c r="AI14" s="17">
        <v>0.220902117139576</v>
      </c>
      <c r="AJ14" s="17">
        <v>0.251770690659046</v>
      </c>
      <c r="AK14" s="17"/>
      <c r="AL14" s="17">
        <v>0.12763985816038501</v>
      </c>
      <c r="AM14" s="17">
        <v>0.219546650269036</v>
      </c>
      <c r="AN14" s="17">
        <v>0.176048583114985</v>
      </c>
      <c r="AO14" s="17"/>
      <c r="AP14" s="17">
        <v>0.20256359403046401</v>
      </c>
      <c r="AQ14" s="17">
        <v>0.32498857108757501</v>
      </c>
      <c r="AR14" s="17">
        <v>0.243007605569803</v>
      </c>
      <c r="AS14" s="17">
        <v>0</v>
      </c>
      <c r="AT14" s="17">
        <v>0</v>
      </c>
      <c r="AU14" s="17"/>
      <c r="AV14" s="17" t="s">
        <v>131</v>
      </c>
      <c r="AW14" s="17">
        <v>0.113392313523713</v>
      </c>
      <c r="AX14" s="17">
        <v>8.7925987876577794E-2</v>
      </c>
      <c r="AY14" s="17">
        <v>0.139672098036877</v>
      </c>
      <c r="AZ14" s="17">
        <v>0.44527460539763097</v>
      </c>
      <c r="BA14" s="17">
        <v>0.243683124544399</v>
      </c>
      <c r="BB14" s="17">
        <v>0.348568245691803</v>
      </c>
      <c r="BC14" s="17">
        <v>0.30091564064450699</v>
      </c>
      <c r="BD14" s="17">
        <v>0</v>
      </c>
      <c r="BE14" s="17">
        <v>0.402925337264812</v>
      </c>
      <c r="BF14" s="17">
        <v>0.27871684414597903</v>
      </c>
      <c r="BG14" s="17">
        <v>0.340229481395597</v>
      </c>
      <c r="BH14" s="17">
        <v>0</v>
      </c>
      <c r="BI14" s="17">
        <v>0.227852837152628</v>
      </c>
      <c r="BJ14" s="17" t="s">
        <v>131</v>
      </c>
      <c r="BK14" s="17">
        <v>0</v>
      </c>
      <c r="BL14" s="17"/>
      <c r="BM14" s="17">
        <v>0.27955088874341399</v>
      </c>
      <c r="BN14" s="17">
        <v>0.18489298359834</v>
      </c>
      <c r="BO14" s="17">
        <v>0.18908656936260601</v>
      </c>
      <c r="BP14" s="17">
        <v>0.29047208455128698</v>
      </c>
      <c r="BQ14" s="17">
        <v>0.223818869411788</v>
      </c>
      <c r="BR14" s="17">
        <v>0.17823509361623699</v>
      </c>
      <c r="BS14" s="17"/>
      <c r="BT14" s="17">
        <v>0.278236670724195</v>
      </c>
      <c r="BU14" s="17">
        <v>0.17045157593881</v>
      </c>
      <c r="BV14" s="17"/>
      <c r="BW14" s="17">
        <v>0.23146198995516901</v>
      </c>
      <c r="BX14" s="17">
        <v>0.24888613930519099</v>
      </c>
      <c r="BY14" s="17"/>
      <c r="BZ14" s="17">
        <v>0.23063039151071199</v>
      </c>
      <c r="CA14" s="17" t="s">
        <v>131</v>
      </c>
      <c r="CB14" s="17" t="s">
        <v>131</v>
      </c>
      <c r="CC14" s="17"/>
      <c r="CD14" s="17">
        <v>0.180685618579709</v>
      </c>
      <c r="CE14" s="17">
        <v>0.39627032977200299</v>
      </c>
      <c r="CF14" s="17">
        <v>0.37282426847406003</v>
      </c>
      <c r="CG14" s="17"/>
      <c r="CH14" s="17">
        <v>0.15914632486875999</v>
      </c>
      <c r="CI14" s="17">
        <v>0.420632115991456</v>
      </c>
      <c r="CJ14" s="17">
        <v>0.47200338808159698</v>
      </c>
      <c r="CK14" s="17"/>
      <c r="CL14" s="17">
        <v>0.30246883102369498</v>
      </c>
      <c r="CM14" s="17">
        <v>0.15096561709233</v>
      </c>
      <c r="CN14" s="17"/>
      <c r="CO14" s="17">
        <v>0</v>
      </c>
      <c r="CP14" s="17">
        <v>0.22088683777717499</v>
      </c>
      <c r="CQ14" s="17">
        <v>0.29727028678213602</v>
      </c>
      <c r="CR14" s="17">
        <v>0.19446098154819</v>
      </c>
    </row>
    <row r="15" spans="2:96" ht="30" x14ac:dyDescent="0.25">
      <c r="B15" s="18" t="s">
        <v>416</v>
      </c>
      <c r="C15" s="17">
        <v>0.203446552934341</v>
      </c>
      <c r="D15" s="17">
        <v>0.22454108158866701</v>
      </c>
      <c r="E15" s="17">
        <v>0.164927860051643</v>
      </c>
      <c r="F15" s="17"/>
      <c r="G15" s="17">
        <v>0.14878529827571299</v>
      </c>
      <c r="H15" s="17">
        <v>0.24189238182970499</v>
      </c>
      <c r="I15" s="17">
        <v>0.31349803845027502</v>
      </c>
      <c r="J15" s="17">
        <v>0.15428748542957499</v>
      </c>
      <c r="K15" s="17">
        <v>0.187451840192604</v>
      </c>
      <c r="L15" s="17">
        <v>0.17120152734187299</v>
      </c>
      <c r="M15" s="17"/>
      <c r="N15" s="17">
        <v>0.17792661895675899</v>
      </c>
      <c r="O15" s="17">
        <v>0.24126227364017799</v>
      </c>
      <c r="P15" s="17">
        <v>0.19100239603962199</v>
      </c>
      <c r="Q15" s="17">
        <v>0.19992397782499099</v>
      </c>
      <c r="R15" s="17"/>
      <c r="S15" s="17">
        <v>9.4685602143289402E-2</v>
      </c>
      <c r="T15" s="17">
        <v>0.38625805575111799</v>
      </c>
      <c r="U15" s="17">
        <v>8.7060341347480294E-2</v>
      </c>
      <c r="V15" s="17">
        <v>0.31790559663116602</v>
      </c>
      <c r="W15" s="17">
        <v>0</v>
      </c>
      <c r="X15" s="17">
        <v>0.11001240840578901</v>
      </c>
      <c r="Y15" s="17">
        <v>0.16211900938139201</v>
      </c>
      <c r="Z15" s="17">
        <v>0.37074029890536198</v>
      </c>
      <c r="AA15" s="17">
        <v>0.26848540260852899</v>
      </c>
      <c r="AB15" s="17">
        <v>0.189933187741364</v>
      </c>
      <c r="AC15" s="17">
        <v>0.13559299300021599</v>
      </c>
      <c r="AD15" s="17" t="s">
        <v>131</v>
      </c>
      <c r="AE15" s="17"/>
      <c r="AF15" s="17">
        <v>0.203107814577593</v>
      </c>
      <c r="AG15" s="17">
        <v>0.109997611674316</v>
      </c>
      <c r="AH15" s="17">
        <v>0.12270554782564901</v>
      </c>
      <c r="AI15" s="17">
        <v>0.80386034866666001</v>
      </c>
      <c r="AJ15" s="17">
        <v>0.34116304544374998</v>
      </c>
      <c r="AK15" s="17"/>
      <c r="AL15" s="17">
        <v>0.25565206367474702</v>
      </c>
      <c r="AM15" s="17">
        <v>0.11900533768122</v>
      </c>
      <c r="AN15" s="17">
        <v>0.16509002993866501</v>
      </c>
      <c r="AO15" s="17"/>
      <c r="AP15" s="17">
        <v>0.31151713008235399</v>
      </c>
      <c r="AQ15" s="17">
        <v>0.119281376570088</v>
      </c>
      <c r="AR15" s="17">
        <v>0.19240999097202</v>
      </c>
      <c r="AS15" s="17">
        <v>0</v>
      </c>
      <c r="AT15" s="17">
        <v>0.344519327210074</v>
      </c>
      <c r="AU15" s="17"/>
      <c r="AV15" s="17" t="s">
        <v>131</v>
      </c>
      <c r="AW15" s="17">
        <v>0.38288918766278901</v>
      </c>
      <c r="AX15" s="17">
        <v>9.0783237789375207E-2</v>
      </c>
      <c r="AY15" s="17">
        <v>0.181332948057157</v>
      </c>
      <c r="AZ15" s="17">
        <v>0.134670162377071</v>
      </c>
      <c r="BA15" s="17">
        <v>0.18731394525827699</v>
      </c>
      <c r="BB15" s="17">
        <v>0.39383161766983299</v>
      </c>
      <c r="BC15" s="17">
        <v>0.13647472079144499</v>
      </c>
      <c r="BD15" s="17">
        <v>0</v>
      </c>
      <c r="BE15" s="17">
        <v>0.20375094637527699</v>
      </c>
      <c r="BF15" s="17">
        <v>0.27894329385149902</v>
      </c>
      <c r="BG15" s="17">
        <v>0</v>
      </c>
      <c r="BH15" s="17">
        <v>0.23338418166455799</v>
      </c>
      <c r="BI15" s="17">
        <v>0.227852837152628</v>
      </c>
      <c r="BJ15" s="17" t="s">
        <v>131</v>
      </c>
      <c r="BK15" s="17">
        <v>0.65424620413557499</v>
      </c>
      <c r="BL15" s="17"/>
      <c r="BM15" s="17">
        <v>0.221356736622973</v>
      </c>
      <c r="BN15" s="17">
        <v>0.22161265426458401</v>
      </c>
      <c r="BO15" s="17">
        <v>0.26259133717156802</v>
      </c>
      <c r="BP15" s="17">
        <v>0.15318094130959101</v>
      </c>
      <c r="BQ15" s="17">
        <v>0.12613843189924501</v>
      </c>
      <c r="BR15" s="17">
        <v>0.116631232505214</v>
      </c>
      <c r="BS15" s="17"/>
      <c r="BT15" s="17">
        <v>0.164192234152647</v>
      </c>
      <c r="BU15" s="17">
        <v>0.264598865878301</v>
      </c>
      <c r="BV15" s="17"/>
      <c r="BW15" s="17">
        <v>0.22296833193613499</v>
      </c>
      <c r="BX15" s="17">
        <v>0.19035815746105</v>
      </c>
      <c r="BY15" s="17"/>
      <c r="BZ15" s="17">
        <v>0.203446552934341</v>
      </c>
      <c r="CA15" s="17" t="s">
        <v>131</v>
      </c>
      <c r="CB15" s="17" t="s">
        <v>131</v>
      </c>
      <c r="CC15" s="17"/>
      <c r="CD15" s="17">
        <v>0.211371236910324</v>
      </c>
      <c r="CE15" s="17">
        <v>0.10807685599401499</v>
      </c>
      <c r="CF15" s="17">
        <v>0.29696488346366801</v>
      </c>
      <c r="CG15" s="17"/>
      <c r="CH15" s="17">
        <v>0.209022119763043</v>
      </c>
      <c r="CI15" s="17">
        <v>0.114721171914693</v>
      </c>
      <c r="CJ15" s="17">
        <v>0.29247953218762401</v>
      </c>
      <c r="CK15" s="17"/>
      <c r="CL15" s="17">
        <v>0.18515106825314201</v>
      </c>
      <c r="CM15" s="17">
        <v>0.224055173636281</v>
      </c>
      <c r="CN15" s="17"/>
      <c r="CO15" s="17">
        <v>0.37164503117823899</v>
      </c>
      <c r="CP15" s="17">
        <v>0.100891673562472</v>
      </c>
      <c r="CQ15" s="17">
        <v>0.24434438363092001</v>
      </c>
      <c r="CR15" s="17">
        <v>0.241414387840518</v>
      </c>
    </row>
    <row r="16" spans="2:96" ht="45" x14ac:dyDescent="0.25">
      <c r="B16" s="18" t="s">
        <v>417</v>
      </c>
      <c r="C16" s="17">
        <v>0.17768866208870401</v>
      </c>
      <c r="D16" s="17">
        <v>0.15884390680251301</v>
      </c>
      <c r="E16" s="17">
        <v>0.21209925988935799</v>
      </c>
      <c r="F16" s="17"/>
      <c r="G16" s="17">
        <v>0.45825812908944102</v>
      </c>
      <c r="H16" s="17">
        <v>0.168246596185538</v>
      </c>
      <c r="I16" s="17">
        <v>0.16808761735099101</v>
      </c>
      <c r="J16" s="17">
        <v>0.15371982974850901</v>
      </c>
      <c r="K16" s="17">
        <v>3.8281440574920098E-2</v>
      </c>
      <c r="L16" s="17">
        <v>0.17740740290357099</v>
      </c>
      <c r="M16" s="17"/>
      <c r="N16" s="17">
        <v>0.14546702068050299</v>
      </c>
      <c r="O16" s="17">
        <v>0.20088432513894</v>
      </c>
      <c r="P16" s="17">
        <v>0.22591797287276</v>
      </c>
      <c r="Q16" s="17">
        <v>0.13871972020293999</v>
      </c>
      <c r="R16" s="17"/>
      <c r="S16" s="17">
        <v>0.27082789639437099</v>
      </c>
      <c r="T16" s="17">
        <v>0.31338332715877198</v>
      </c>
      <c r="U16" s="17">
        <v>0.112023492214544</v>
      </c>
      <c r="V16" s="17">
        <v>9.4217293978911903E-2</v>
      </c>
      <c r="W16" s="17">
        <v>0.10281328754734501</v>
      </c>
      <c r="X16" s="17">
        <v>0.20850351751791299</v>
      </c>
      <c r="Y16" s="17">
        <v>0.19875103937805999</v>
      </c>
      <c r="Z16" s="17">
        <v>0.19406367110218201</v>
      </c>
      <c r="AA16" s="17">
        <v>0.16730716023086101</v>
      </c>
      <c r="AB16" s="17">
        <v>0.121954861386843</v>
      </c>
      <c r="AC16" s="17">
        <v>0</v>
      </c>
      <c r="AD16" s="17" t="s">
        <v>131</v>
      </c>
      <c r="AE16" s="17"/>
      <c r="AF16" s="17">
        <v>0.16609736532661501</v>
      </c>
      <c r="AG16" s="17">
        <v>0.10677692551359499</v>
      </c>
      <c r="AH16" s="17">
        <v>0.240639834047645</v>
      </c>
      <c r="AI16" s="17">
        <v>0</v>
      </c>
      <c r="AJ16" s="17">
        <v>0.345444424587454</v>
      </c>
      <c r="AK16" s="17"/>
      <c r="AL16" s="17">
        <v>0.18802745809041799</v>
      </c>
      <c r="AM16" s="17">
        <v>0.144168946297492</v>
      </c>
      <c r="AN16" s="17">
        <v>8.4416852979385504E-2</v>
      </c>
      <c r="AO16" s="17"/>
      <c r="AP16" s="17">
        <v>0.13911530935310501</v>
      </c>
      <c r="AQ16" s="17">
        <v>0.202550209924551</v>
      </c>
      <c r="AR16" s="17">
        <v>0.185699811408504</v>
      </c>
      <c r="AS16" s="17">
        <v>0</v>
      </c>
      <c r="AT16" s="17">
        <v>0</v>
      </c>
      <c r="AU16" s="17"/>
      <c r="AV16" s="17" t="s">
        <v>131</v>
      </c>
      <c r="AW16" s="17">
        <v>0</v>
      </c>
      <c r="AX16" s="17">
        <v>0.49582336258593801</v>
      </c>
      <c r="AY16" s="17">
        <v>0.112503641792443</v>
      </c>
      <c r="AZ16" s="17">
        <v>0.18647263042153001</v>
      </c>
      <c r="BA16" s="17">
        <v>0.25093909258718999</v>
      </c>
      <c r="BB16" s="17">
        <v>0</v>
      </c>
      <c r="BC16" s="17">
        <v>7.66151583894433E-2</v>
      </c>
      <c r="BD16" s="17">
        <v>0</v>
      </c>
      <c r="BE16" s="17">
        <v>0.190251148163604</v>
      </c>
      <c r="BF16" s="17">
        <v>0.29885906517306299</v>
      </c>
      <c r="BG16" s="17">
        <v>0.17654628362761099</v>
      </c>
      <c r="BH16" s="17">
        <v>0.23338418166455799</v>
      </c>
      <c r="BI16" s="17">
        <v>0.29318596887821602</v>
      </c>
      <c r="BJ16" s="17" t="s">
        <v>131</v>
      </c>
      <c r="BK16" s="17">
        <v>0</v>
      </c>
      <c r="BL16" s="17"/>
      <c r="BM16" s="17">
        <v>0.178809243269764</v>
      </c>
      <c r="BN16" s="17">
        <v>0.124660935464167</v>
      </c>
      <c r="BO16" s="17">
        <v>0.32050175321077201</v>
      </c>
      <c r="BP16" s="17">
        <v>0.10194060080630001</v>
      </c>
      <c r="BQ16" s="17">
        <v>0.23753259675580299</v>
      </c>
      <c r="BR16" s="17">
        <v>0.32843640625582499</v>
      </c>
      <c r="BS16" s="17"/>
      <c r="BT16" s="17">
        <v>0.12627728897580801</v>
      </c>
      <c r="BU16" s="17">
        <v>0.25517941213537698</v>
      </c>
      <c r="BV16" s="17"/>
      <c r="BW16" s="17">
        <v>0.24782786768280901</v>
      </c>
      <c r="BX16" s="17">
        <v>0.120100764506271</v>
      </c>
      <c r="BY16" s="17"/>
      <c r="BZ16" s="17">
        <v>0.17768866208870401</v>
      </c>
      <c r="CA16" s="17" t="s">
        <v>131</v>
      </c>
      <c r="CB16" s="17" t="s">
        <v>131</v>
      </c>
      <c r="CC16" s="17"/>
      <c r="CD16" s="17">
        <v>0.145970770825705</v>
      </c>
      <c r="CE16" s="17">
        <v>0.16240702288700701</v>
      </c>
      <c r="CF16" s="17">
        <v>0.41351550494351003</v>
      </c>
      <c r="CG16" s="17"/>
      <c r="CH16" s="17">
        <v>0.14594854902975499</v>
      </c>
      <c r="CI16" s="17">
        <v>0.172391432202707</v>
      </c>
      <c r="CJ16" s="17">
        <v>0.36213205188320902</v>
      </c>
      <c r="CK16" s="17"/>
      <c r="CL16" s="17">
        <v>0.20497375207122601</v>
      </c>
      <c r="CM16" s="17">
        <v>0.166755434096236</v>
      </c>
      <c r="CN16" s="17"/>
      <c r="CO16" s="17">
        <v>0</v>
      </c>
      <c r="CP16" s="17">
        <v>0.12739661584140699</v>
      </c>
      <c r="CQ16" s="17">
        <v>0.169120271895707</v>
      </c>
      <c r="CR16" s="17">
        <v>0.24576051408194899</v>
      </c>
    </row>
    <row r="17" spans="2:96" ht="45" x14ac:dyDescent="0.25">
      <c r="B17" s="18" t="s">
        <v>418</v>
      </c>
      <c r="C17" s="17">
        <v>0.14937360306671399</v>
      </c>
      <c r="D17" s="17">
        <v>0.15342552635728399</v>
      </c>
      <c r="E17" s="17">
        <v>0.141974775087606</v>
      </c>
      <c r="F17" s="17"/>
      <c r="G17" s="17">
        <v>0.147251111999502</v>
      </c>
      <c r="H17" s="17">
        <v>0.153610816236428</v>
      </c>
      <c r="I17" s="17">
        <v>0.24909616413893301</v>
      </c>
      <c r="J17" s="17">
        <v>0.18641237200087701</v>
      </c>
      <c r="K17" s="17">
        <v>0.126508417317172</v>
      </c>
      <c r="L17" s="17">
        <v>3.2392191117468501E-2</v>
      </c>
      <c r="M17" s="17"/>
      <c r="N17" s="17">
        <v>2.78343420641636E-2</v>
      </c>
      <c r="O17" s="17">
        <v>0.231028853240246</v>
      </c>
      <c r="P17" s="17">
        <v>0.218684726233697</v>
      </c>
      <c r="Q17" s="17">
        <v>0.114146713523348</v>
      </c>
      <c r="R17" s="17"/>
      <c r="S17" s="17">
        <v>4.53437231827135E-2</v>
      </c>
      <c r="T17" s="17">
        <v>0</v>
      </c>
      <c r="U17" s="17">
        <v>9.9454434080536294E-2</v>
      </c>
      <c r="V17" s="17">
        <v>0.230351935517324</v>
      </c>
      <c r="W17" s="17">
        <v>0.10281328754734501</v>
      </c>
      <c r="X17" s="17">
        <v>0.113722999631165</v>
      </c>
      <c r="Y17" s="17">
        <v>0.19711271435648101</v>
      </c>
      <c r="Z17" s="17">
        <v>0.59253492085672799</v>
      </c>
      <c r="AA17" s="17">
        <v>0.12568127138537</v>
      </c>
      <c r="AB17" s="17">
        <v>0.188599249074418</v>
      </c>
      <c r="AC17" s="17">
        <v>0.133244346584134</v>
      </c>
      <c r="AD17" s="17" t="s">
        <v>131</v>
      </c>
      <c r="AE17" s="17"/>
      <c r="AF17" s="17">
        <v>0.17167538653961001</v>
      </c>
      <c r="AG17" s="17">
        <v>0.149786906842826</v>
      </c>
      <c r="AH17" s="17">
        <v>0.12270554782564901</v>
      </c>
      <c r="AI17" s="17">
        <v>0</v>
      </c>
      <c r="AJ17" s="17">
        <v>0.161655722240376</v>
      </c>
      <c r="AK17" s="17"/>
      <c r="AL17" s="17">
        <v>9.3160399356437301E-2</v>
      </c>
      <c r="AM17" s="17">
        <v>0.168309833898203</v>
      </c>
      <c r="AN17" s="17">
        <v>9.6323239831867594E-2</v>
      </c>
      <c r="AO17" s="17"/>
      <c r="AP17" s="17">
        <v>0.14234092374663401</v>
      </c>
      <c r="AQ17" s="17">
        <v>0.21191633827531101</v>
      </c>
      <c r="AR17" s="17">
        <v>0.12247492942727201</v>
      </c>
      <c r="AS17" s="17">
        <v>0.31554696915257702</v>
      </c>
      <c r="AT17" s="17">
        <v>0</v>
      </c>
      <c r="AU17" s="17"/>
      <c r="AV17" s="17" t="s">
        <v>131</v>
      </c>
      <c r="AW17" s="17">
        <v>0.22726121741199101</v>
      </c>
      <c r="AX17" s="17">
        <v>0.18258748623645599</v>
      </c>
      <c r="AY17" s="17">
        <v>0.204224007857253</v>
      </c>
      <c r="AZ17" s="17">
        <v>0.128261725701594</v>
      </c>
      <c r="BA17" s="17">
        <v>9.1796212857455095E-2</v>
      </c>
      <c r="BB17" s="17">
        <v>8.0195405063729797E-2</v>
      </c>
      <c r="BC17" s="17">
        <v>5.9264707831500001E-2</v>
      </c>
      <c r="BD17" s="17">
        <v>0.15188745796003</v>
      </c>
      <c r="BE17" s="17">
        <v>0.61917627981935497</v>
      </c>
      <c r="BF17" s="17">
        <v>0</v>
      </c>
      <c r="BG17" s="17">
        <v>0</v>
      </c>
      <c r="BH17" s="17">
        <v>0.2594633889397</v>
      </c>
      <c r="BI17" s="17">
        <v>0.47896119396915598</v>
      </c>
      <c r="BJ17" s="17" t="s">
        <v>131</v>
      </c>
      <c r="BK17" s="17">
        <v>0</v>
      </c>
      <c r="BL17" s="17"/>
      <c r="BM17" s="17">
        <v>0.124762208929505</v>
      </c>
      <c r="BN17" s="17">
        <v>0.20640775191726399</v>
      </c>
      <c r="BO17" s="17">
        <v>4.8513670927171799E-2</v>
      </c>
      <c r="BP17" s="17">
        <v>0.20455335615829201</v>
      </c>
      <c r="BQ17" s="17">
        <v>0.12635297823177999</v>
      </c>
      <c r="BR17" s="17">
        <v>0</v>
      </c>
      <c r="BS17" s="17"/>
      <c r="BT17" s="17">
        <v>0.137619307000453</v>
      </c>
      <c r="BU17" s="17">
        <v>0.17027631821418701</v>
      </c>
      <c r="BV17" s="17"/>
      <c r="BW17" s="17">
        <v>0.19913608847528699</v>
      </c>
      <c r="BX17" s="17">
        <v>0.10184080204326</v>
      </c>
      <c r="BY17" s="17"/>
      <c r="BZ17" s="17">
        <v>0.14937360306671399</v>
      </c>
      <c r="CA17" s="17" t="s">
        <v>131</v>
      </c>
      <c r="CB17" s="17" t="s">
        <v>131</v>
      </c>
      <c r="CC17" s="17"/>
      <c r="CD17" s="17">
        <v>0.14029921922081801</v>
      </c>
      <c r="CE17" s="17">
        <v>0.169685547928245</v>
      </c>
      <c r="CF17" s="17">
        <v>0.151418702802048</v>
      </c>
      <c r="CG17" s="17"/>
      <c r="CH17" s="17">
        <v>0.13612080642116001</v>
      </c>
      <c r="CI17" s="17">
        <v>0.180117424181854</v>
      </c>
      <c r="CJ17" s="17">
        <v>0.17351468176406901</v>
      </c>
      <c r="CK17" s="17"/>
      <c r="CL17" s="17">
        <v>0.15208947069923701</v>
      </c>
      <c r="CM17" s="17">
        <v>0.142334605968298</v>
      </c>
      <c r="CN17" s="17"/>
      <c r="CO17" s="17">
        <v>0</v>
      </c>
      <c r="CP17" s="17">
        <v>5.7796858421052297E-2</v>
      </c>
      <c r="CQ17" s="17">
        <v>0.18548481272201101</v>
      </c>
      <c r="CR17" s="17">
        <v>0.20883943078001799</v>
      </c>
    </row>
    <row r="18" spans="2:96" ht="30" x14ac:dyDescent="0.25">
      <c r="B18" s="18" t="s">
        <v>419</v>
      </c>
      <c r="C18" s="17">
        <v>7.9829351571413701E-2</v>
      </c>
      <c r="D18" s="17">
        <v>7.7494954436695102E-2</v>
      </c>
      <c r="E18" s="17">
        <v>8.4091969986451603E-2</v>
      </c>
      <c r="F18" s="17"/>
      <c r="G18" s="17">
        <v>0.16630353211577401</v>
      </c>
      <c r="H18" s="17">
        <v>0.11904226582258</v>
      </c>
      <c r="I18" s="17">
        <v>0.17202891157103301</v>
      </c>
      <c r="J18" s="17">
        <v>3.2542195893634801E-2</v>
      </c>
      <c r="K18" s="17">
        <v>3.5790544630988699E-2</v>
      </c>
      <c r="L18" s="17">
        <v>0</v>
      </c>
      <c r="M18" s="17"/>
      <c r="N18" s="17">
        <v>6.8318751836887598E-2</v>
      </c>
      <c r="O18" s="17">
        <v>4.3696882485769098E-2</v>
      </c>
      <c r="P18" s="17">
        <v>0.15179276631924499</v>
      </c>
      <c r="Q18" s="17">
        <v>6.0663031651292297E-2</v>
      </c>
      <c r="R18" s="17"/>
      <c r="S18" s="17">
        <v>6.8819893156444698E-2</v>
      </c>
      <c r="T18" s="17">
        <v>5.0942964452032898E-2</v>
      </c>
      <c r="U18" s="17">
        <v>8.7250546843904403E-2</v>
      </c>
      <c r="V18" s="17">
        <v>0</v>
      </c>
      <c r="W18" s="17">
        <v>0.23658984503282701</v>
      </c>
      <c r="X18" s="17">
        <v>0</v>
      </c>
      <c r="Y18" s="17">
        <v>0.33342799132157203</v>
      </c>
      <c r="Z18" s="17">
        <v>0</v>
      </c>
      <c r="AA18" s="17">
        <v>0</v>
      </c>
      <c r="AB18" s="17">
        <v>0</v>
      </c>
      <c r="AC18" s="17">
        <v>0.13559299300021599</v>
      </c>
      <c r="AD18" s="17" t="s">
        <v>131</v>
      </c>
      <c r="AE18" s="17"/>
      <c r="AF18" s="17">
        <v>1.9287230483974599E-2</v>
      </c>
      <c r="AG18" s="17">
        <v>8.6571051202460503E-2</v>
      </c>
      <c r="AH18" s="17">
        <v>0</v>
      </c>
      <c r="AI18" s="17">
        <v>0.357824121087571</v>
      </c>
      <c r="AJ18" s="17">
        <v>8.1592600615387104E-2</v>
      </c>
      <c r="AK18" s="17"/>
      <c r="AL18" s="17">
        <v>0</v>
      </c>
      <c r="AM18" s="17">
        <v>0.100750959245699</v>
      </c>
      <c r="AN18" s="17">
        <v>6.85788541261802E-2</v>
      </c>
      <c r="AO18" s="17"/>
      <c r="AP18" s="17">
        <v>0.133940378612037</v>
      </c>
      <c r="AQ18" s="17">
        <v>4.4162766791425299E-2</v>
      </c>
      <c r="AR18" s="17">
        <v>3.2284524102424703E-2</v>
      </c>
      <c r="AS18" s="17">
        <v>0</v>
      </c>
      <c r="AT18" s="17">
        <v>0</v>
      </c>
      <c r="AU18" s="17"/>
      <c r="AV18" s="17" t="s">
        <v>131</v>
      </c>
      <c r="AW18" s="17">
        <v>0</v>
      </c>
      <c r="AX18" s="17">
        <v>8.4960097869862097E-2</v>
      </c>
      <c r="AY18" s="17">
        <v>0</v>
      </c>
      <c r="AZ18" s="17">
        <v>0.16012848877208799</v>
      </c>
      <c r="BA18" s="17">
        <v>0.18462658871974599</v>
      </c>
      <c r="BB18" s="17">
        <v>0.186869903054489</v>
      </c>
      <c r="BC18" s="17">
        <v>0</v>
      </c>
      <c r="BD18" s="17">
        <v>0.208455601948078</v>
      </c>
      <c r="BE18" s="17">
        <v>0</v>
      </c>
      <c r="BF18" s="17">
        <v>0</v>
      </c>
      <c r="BG18" s="17">
        <v>0</v>
      </c>
      <c r="BH18" s="17">
        <v>0</v>
      </c>
      <c r="BI18" s="17">
        <v>0</v>
      </c>
      <c r="BJ18" s="17" t="s">
        <v>131</v>
      </c>
      <c r="BK18" s="17">
        <v>0</v>
      </c>
      <c r="BL18" s="17"/>
      <c r="BM18" s="17">
        <v>0.15673115178012301</v>
      </c>
      <c r="BN18" s="17">
        <v>9.6698939751811E-2</v>
      </c>
      <c r="BO18" s="17">
        <v>0</v>
      </c>
      <c r="BP18" s="17">
        <v>0</v>
      </c>
      <c r="BQ18" s="17">
        <v>0.12635297823177999</v>
      </c>
      <c r="BR18" s="17">
        <v>0.12786356083188199</v>
      </c>
      <c r="BS18" s="17"/>
      <c r="BT18" s="17">
        <v>6.8760996734177807E-2</v>
      </c>
      <c r="BU18" s="17">
        <v>9.7730288586386299E-2</v>
      </c>
      <c r="BV18" s="17"/>
      <c r="BW18" s="17">
        <v>8.0894730199861806E-2</v>
      </c>
      <c r="BX18" s="17">
        <v>8.9910470904575698E-2</v>
      </c>
      <c r="BY18" s="17"/>
      <c r="BZ18" s="17">
        <v>7.9829351571413701E-2</v>
      </c>
      <c r="CA18" s="17" t="s">
        <v>131</v>
      </c>
      <c r="CB18" s="17" t="s">
        <v>131</v>
      </c>
      <c r="CC18" s="17"/>
      <c r="CD18" s="17">
        <v>6.7695191667500099E-2</v>
      </c>
      <c r="CE18" s="17">
        <v>0.11772153351664</v>
      </c>
      <c r="CF18" s="17">
        <v>7.3203407486038999E-2</v>
      </c>
      <c r="CG18" s="17"/>
      <c r="CH18" s="17">
        <v>6.9437572478260504E-2</v>
      </c>
      <c r="CI18" s="17">
        <v>0.12495878197429899</v>
      </c>
      <c r="CJ18" s="17">
        <v>5.9834152861199703E-2</v>
      </c>
      <c r="CK18" s="17"/>
      <c r="CL18" s="17">
        <v>7.9403155964009903E-2</v>
      </c>
      <c r="CM18" s="17">
        <v>8.6911488851494606E-2</v>
      </c>
      <c r="CN18" s="17"/>
      <c r="CO18" s="17">
        <v>0</v>
      </c>
      <c r="CP18" s="17">
        <v>1.8459294466702001E-2</v>
      </c>
      <c r="CQ18" s="17">
        <v>3.1457536231318799E-2</v>
      </c>
      <c r="CR18" s="17">
        <v>0.187937025213743</v>
      </c>
    </row>
    <row r="19" spans="2:96" ht="30" x14ac:dyDescent="0.25">
      <c r="B19" s="18" t="s">
        <v>420</v>
      </c>
      <c r="C19" s="17">
        <v>7.5590442392630505E-2</v>
      </c>
      <c r="D19" s="17">
        <v>9.5404297995116794E-2</v>
      </c>
      <c r="E19" s="17">
        <v>3.9410263575610303E-2</v>
      </c>
      <c r="F19" s="17"/>
      <c r="G19" s="17">
        <v>7.1823970405293994E-2</v>
      </c>
      <c r="H19" s="17">
        <v>0.12071990045275199</v>
      </c>
      <c r="I19" s="17">
        <v>4.52996092664349E-2</v>
      </c>
      <c r="J19" s="17">
        <v>0.119963459995109</v>
      </c>
      <c r="K19" s="17">
        <v>0</v>
      </c>
      <c r="L19" s="17">
        <v>7.21690797622032E-2</v>
      </c>
      <c r="M19" s="17"/>
      <c r="N19" s="17">
        <v>3.2202690105565798E-2</v>
      </c>
      <c r="O19" s="17">
        <v>0.110707665743111</v>
      </c>
      <c r="P19" s="17">
        <v>4.7496834997908501E-2</v>
      </c>
      <c r="Q19" s="17">
        <v>0.10641240889324401</v>
      </c>
      <c r="R19" s="17"/>
      <c r="S19" s="17">
        <v>0</v>
      </c>
      <c r="T19" s="17">
        <v>8.8340587579817206E-2</v>
      </c>
      <c r="U19" s="17">
        <v>0.120656121337154</v>
      </c>
      <c r="V19" s="17">
        <v>0.11508250931538</v>
      </c>
      <c r="W19" s="17">
        <v>0</v>
      </c>
      <c r="X19" s="17">
        <v>0</v>
      </c>
      <c r="Y19" s="17">
        <v>0.17658507738684201</v>
      </c>
      <c r="Z19" s="17">
        <v>8.8422550454030899E-2</v>
      </c>
      <c r="AA19" s="17">
        <v>8.2593923210583897E-2</v>
      </c>
      <c r="AB19" s="17">
        <v>0.119177949065877</v>
      </c>
      <c r="AC19" s="17">
        <v>0</v>
      </c>
      <c r="AD19" s="17" t="s">
        <v>131</v>
      </c>
      <c r="AE19" s="17"/>
      <c r="AF19" s="17">
        <v>8.1939206015733193E-2</v>
      </c>
      <c r="AG19" s="17">
        <v>4.7110438074475201E-2</v>
      </c>
      <c r="AH19" s="17">
        <v>0</v>
      </c>
      <c r="AI19" s="17">
        <v>0.55396377242091099</v>
      </c>
      <c r="AJ19" s="17">
        <v>0</v>
      </c>
      <c r="AK19" s="17"/>
      <c r="AL19" s="17">
        <v>0.118564047812621</v>
      </c>
      <c r="AM19" s="17">
        <v>8.5594371004782399E-2</v>
      </c>
      <c r="AN19" s="17">
        <v>0</v>
      </c>
      <c r="AO19" s="17"/>
      <c r="AP19" s="17">
        <v>5.5840527103009602E-2</v>
      </c>
      <c r="AQ19" s="17">
        <v>7.6845941163255493E-2</v>
      </c>
      <c r="AR19" s="17">
        <v>8.5607261342909496E-2</v>
      </c>
      <c r="AS19" s="17">
        <v>0</v>
      </c>
      <c r="AT19" s="17">
        <v>0</v>
      </c>
      <c r="AU19" s="17"/>
      <c r="AV19" s="17" t="s">
        <v>131</v>
      </c>
      <c r="AW19" s="17">
        <v>0.12505572334760401</v>
      </c>
      <c r="AX19" s="17">
        <v>8.7925987876577794E-2</v>
      </c>
      <c r="AY19" s="17">
        <v>0</v>
      </c>
      <c r="AZ19" s="17">
        <v>0.115022753185142</v>
      </c>
      <c r="BA19" s="17">
        <v>5.4002424050627301E-2</v>
      </c>
      <c r="BB19" s="17">
        <v>0.186869903054489</v>
      </c>
      <c r="BC19" s="17">
        <v>0</v>
      </c>
      <c r="BD19" s="17">
        <v>0</v>
      </c>
      <c r="BE19" s="17">
        <v>0</v>
      </c>
      <c r="BF19" s="17">
        <v>8.6348517014554899E-2</v>
      </c>
      <c r="BG19" s="17">
        <v>0</v>
      </c>
      <c r="BH19" s="17">
        <v>0.23338418166455799</v>
      </c>
      <c r="BI19" s="17">
        <v>0</v>
      </c>
      <c r="BJ19" s="17" t="s">
        <v>131</v>
      </c>
      <c r="BK19" s="17">
        <v>0.65424620413557499</v>
      </c>
      <c r="BL19" s="17"/>
      <c r="BM19" s="17">
        <v>0.112698288965076</v>
      </c>
      <c r="BN19" s="17">
        <v>3.8990307649661597E-2</v>
      </c>
      <c r="BO19" s="17">
        <v>0.116533384536148</v>
      </c>
      <c r="BP19" s="17">
        <v>9.8678708867333806E-2</v>
      </c>
      <c r="BQ19" s="17">
        <v>0</v>
      </c>
      <c r="BR19" s="17">
        <v>0</v>
      </c>
      <c r="BS19" s="17"/>
      <c r="BT19" s="17">
        <v>8.7619086693409995E-2</v>
      </c>
      <c r="BU19" s="17">
        <v>6.0892421056926403E-2</v>
      </c>
      <c r="BV19" s="17"/>
      <c r="BW19" s="17">
        <v>9.4545963555936002E-2</v>
      </c>
      <c r="BX19" s="17">
        <v>5.8644217572625598E-2</v>
      </c>
      <c r="BY19" s="17"/>
      <c r="BZ19" s="17">
        <v>7.5590442392630505E-2</v>
      </c>
      <c r="CA19" s="17" t="s">
        <v>131</v>
      </c>
      <c r="CB19" s="17" t="s">
        <v>131</v>
      </c>
      <c r="CC19" s="17"/>
      <c r="CD19" s="17">
        <v>7.9840100433402603E-2</v>
      </c>
      <c r="CE19" s="17">
        <v>5.97133923150567E-2</v>
      </c>
      <c r="CF19" s="17">
        <v>7.3203407486038999E-2</v>
      </c>
      <c r="CG19" s="17"/>
      <c r="CH19" s="17">
        <v>8.1895074435213794E-2</v>
      </c>
      <c r="CI19" s="17">
        <v>6.3384433997270603E-2</v>
      </c>
      <c r="CJ19" s="17">
        <v>5.9834152861199703E-2</v>
      </c>
      <c r="CK19" s="17"/>
      <c r="CL19" s="17">
        <v>6.8472975385215906E-2</v>
      </c>
      <c r="CM19" s="17">
        <v>8.8645001952964694E-2</v>
      </c>
      <c r="CN19" s="17"/>
      <c r="CO19" s="17">
        <v>0.37164503117823899</v>
      </c>
      <c r="CP19" s="17">
        <v>2.5526795573640002E-2</v>
      </c>
      <c r="CQ19" s="17">
        <v>3.8693443169961601E-2</v>
      </c>
      <c r="CR19" s="17">
        <v>0.13096565089666601</v>
      </c>
    </row>
    <row r="20" spans="2:96" x14ac:dyDescent="0.25">
      <c r="B20" s="18" t="s">
        <v>152</v>
      </c>
      <c r="C20" s="17">
        <v>2.4763822759844598E-2</v>
      </c>
      <c r="D20" s="17">
        <v>3.8325580174329701E-2</v>
      </c>
      <c r="E20" s="17">
        <v>0</v>
      </c>
      <c r="F20" s="17"/>
      <c r="G20" s="17">
        <v>7.0739113293418504E-2</v>
      </c>
      <c r="H20" s="17">
        <v>5.7460667809473703E-2</v>
      </c>
      <c r="I20" s="17">
        <v>0</v>
      </c>
      <c r="J20" s="17">
        <v>0</v>
      </c>
      <c r="K20" s="17">
        <v>4.2585209659301099E-2</v>
      </c>
      <c r="L20" s="17">
        <v>0</v>
      </c>
      <c r="M20" s="17"/>
      <c r="N20" s="17">
        <v>3.1716288181731597E-2</v>
      </c>
      <c r="O20" s="17">
        <v>3.9512486760619102E-2</v>
      </c>
      <c r="P20" s="17">
        <v>0</v>
      </c>
      <c r="Q20" s="17">
        <v>2.6133649716844998E-2</v>
      </c>
      <c r="R20" s="17"/>
      <c r="S20" s="17">
        <v>0</v>
      </c>
      <c r="T20" s="17">
        <v>0</v>
      </c>
      <c r="U20" s="17">
        <v>0</v>
      </c>
      <c r="V20" s="17">
        <v>0</v>
      </c>
      <c r="W20" s="17">
        <v>0</v>
      </c>
      <c r="X20" s="17">
        <v>0</v>
      </c>
      <c r="Y20" s="17">
        <v>0</v>
      </c>
      <c r="Z20" s="17">
        <v>0</v>
      </c>
      <c r="AA20" s="17">
        <v>0.115862575634189</v>
      </c>
      <c r="AB20" s="17">
        <v>6.2627619361085199E-2</v>
      </c>
      <c r="AC20" s="17">
        <v>0</v>
      </c>
      <c r="AD20" s="17" t="s">
        <v>131</v>
      </c>
      <c r="AE20" s="17"/>
      <c r="AF20" s="17">
        <v>2.1524497644530901E-2</v>
      </c>
      <c r="AG20" s="17">
        <v>0</v>
      </c>
      <c r="AH20" s="17">
        <v>0</v>
      </c>
      <c r="AI20" s="17">
        <v>0</v>
      </c>
      <c r="AJ20" s="17">
        <v>6.4917568842584206E-2</v>
      </c>
      <c r="AK20" s="17"/>
      <c r="AL20" s="17">
        <v>4.5721658496553401E-2</v>
      </c>
      <c r="AM20" s="17">
        <v>0</v>
      </c>
      <c r="AN20" s="17">
        <v>0</v>
      </c>
      <c r="AO20" s="17"/>
      <c r="AP20" s="17">
        <v>2.8204578196801298E-2</v>
      </c>
      <c r="AQ20" s="17">
        <v>2.78575887625803E-2</v>
      </c>
      <c r="AR20" s="17">
        <v>3.8451320421187603E-2</v>
      </c>
      <c r="AS20" s="17">
        <v>0</v>
      </c>
      <c r="AT20" s="17">
        <v>0</v>
      </c>
      <c r="AU20" s="17"/>
      <c r="AV20" s="17" t="s">
        <v>131</v>
      </c>
      <c r="AW20" s="17">
        <v>0</v>
      </c>
      <c r="AX20" s="17">
        <v>0</v>
      </c>
      <c r="AY20" s="17">
        <v>0</v>
      </c>
      <c r="AZ20" s="17">
        <v>6.04440776234638E-2</v>
      </c>
      <c r="BA20" s="17">
        <v>0</v>
      </c>
      <c r="BB20" s="17">
        <v>0</v>
      </c>
      <c r="BC20" s="17">
        <v>7.0508514813884399E-2</v>
      </c>
      <c r="BD20" s="17">
        <v>0</v>
      </c>
      <c r="BE20" s="17">
        <v>0</v>
      </c>
      <c r="BF20" s="17">
        <v>0</v>
      </c>
      <c r="BG20" s="17">
        <v>0.28494653596307101</v>
      </c>
      <c r="BH20" s="17">
        <v>0</v>
      </c>
      <c r="BI20" s="17">
        <v>0</v>
      </c>
      <c r="BJ20" s="17" t="s">
        <v>131</v>
      </c>
      <c r="BK20" s="17">
        <v>0</v>
      </c>
      <c r="BL20" s="17"/>
      <c r="BM20" s="17">
        <v>0</v>
      </c>
      <c r="BN20" s="17">
        <v>2.42730936311705E-2</v>
      </c>
      <c r="BO20" s="17">
        <v>7.0563358874467394E-2</v>
      </c>
      <c r="BP20" s="17">
        <v>3.2950600971431501E-2</v>
      </c>
      <c r="BQ20" s="17">
        <v>0</v>
      </c>
      <c r="BR20" s="17">
        <v>0</v>
      </c>
      <c r="BS20" s="17"/>
      <c r="BT20" s="17">
        <v>0</v>
      </c>
      <c r="BU20" s="17">
        <v>6.0307651165157801E-2</v>
      </c>
      <c r="BV20" s="17"/>
      <c r="BW20" s="17">
        <v>1.82201488179028E-2</v>
      </c>
      <c r="BX20" s="17">
        <v>3.3524021146827197E-2</v>
      </c>
      <c r="BY20" s="17"/>
      <c r="BZ20" s="17">
        <v>2.4763822759844598E-2</v>
      </c>
      <c r="CA20" s="17" t="s">
        <v>131</v>
      </c>
      <c r="CB20" s="17" t="s">
        <v>131</v>
      </c>
      <c r="CC20" s="17"/>
      <c r="CD20" s="17">
        <v>3.2476836147387202E-2</v>
      </c>
      <c r="CE20" s="17">
        <v>0</v>
      </c>
      <c r="CF20" s="17">
        <v>0</v>
      </c>
      <c r="CG20" s="17"/>
      <c r="CH20" s="17">
        <v>3.3312745090157497E-2</v>
      </c>
      <c r="CI20" s="17">
        <v>0</v>
      </c>
      <c r="CJ20" s="17">
        <v>0</v>
      </c>
      <c r="CK20" s="17"/>
      <c r="CL20" s="17">
        <v>0</v>
      </c>
      <c r="CM20" s="17">
        <v>5.0251744146574198E-2</v>
      </c>
      <c r="CN20" s="17"/>
      <c r="CO20" s="17">
        <v>0</v>
      </c>
      <c r="CP20" s="17">
        <v>0</v>
      </c>
      <c r="CQ20" s="17">
        <v>7.5535877673146207E-2</v>
      </c>
      <c r="CR20" s="17">
        <v>0</v>
      </c>
    </row>
    <row r="21" spans="2:96" ht="45" x14ac:dyDescent="0.25">
      <c r="B21" s="18" t="s">
        <v>421</v>
      </c>
      <c r="C21" s="17">
        <v>2.13113199253257E-2</v>
      </c>
      <c r="D21" s="17">
        <v>1.9758372817493298E-2</v>
      </c>
      <c r="E21" s="17">
        <v>2.4147007495780401E-2</v>
      </c>
      <c r="F21" s="17"/>
      <c r="G21" s="17">
        <v>0</v>
      </c>
      <c r="H21" s="17">
        <v>4.6906120114156402E-2</v>
      </c>
      <c r="I21" s="17">
        <v>0</v>
      </c>
      <c r="J21" s="17">
        <v>3.3433460855933302E-2</v>
      </c>
      <c r="K21" s="17">
        <v>0</v>
      </c>
      <c r="L21" s="17">
        <v>3.1392032347620898E-2</v>
      </c>
      <c r="M21" s="17"/>
      <c r="N21" s="17">
        <v>2.3325275473928E-2</v>
      </c>
      <c r="O21" s="17">
        <v>0</v>
      </c>
      <c r="P21" s="17">
        <v>0</v>
      </c>
      <c r="Q21" s="17">
        <v>6.1548357018844098E-2</v>
      </c>
      <c r="R21" s="17"/>
      <c r="S21" s="17">
        <v>0</v>
      </c>
      <c r="T21" s="17">
        <v>0.106210884118147</v>
      </c>
      <c r="U21" s="17">
        <v>0</v>
      </c>
      <c r="V21" s="17">
        <v>0.13511103759799201</v>
      </c>
      <c r="W21" s="17">
        <v>0</v>
      </c>
      <c r="X21" s="17">
        <v>0</v>
      </c>
      <c r="Y21" s="17">
        <v>0</v>
      </c>
      <c r="Z21" s="17">
        <v>0</v>
      </c>
      <c r="AA21" s="17">
        <v>0</v>
      </c>
      <c r="AB21" s="17">
        <v>0</v>
      </c>
      <c r="AC21" s="17">
        <v>0</v>
      </c>
      <c r="AD21" s="17" t="s">
        <v>131</v>
      </c>
      <c r="AE21" s="17"/>
      <c r="AF21" s="17">
        <v>1.81200075026536E-2</v>
      </c>
      <c r="AG21" s="17">
        <v>2.6790433729678102E-2</v>
      </c>
      <c r="AH21" s="17">
        <v>0</v>
      </c>
      <c r="AI21" s="17">
        <v>0.22513411043951301</v>
      </c>
      <c r="AJ21" s="17">
        <v>0</v>
      </c>
      <c r="AK21" s="17"/>
      <c r="AL21" s="17">
        <v>0</v>
      </c>
      <c r="AM21" s="17">
        <v>2.16802609653068E-2</v>
      </c>
      <c r="AN21" s="17">
        <v>0</v>
      </c>
      <c r="AO21" s="17"/>
      <c r="AP21" s="17">
        <v>3.02731761231388E-2</v>
      </c>
      <c r="AQ21" s="17">
        <v>3.1194740003922201E-2</v>
      </c>
      <c r="AR21" s="17">
        <v>2.06146838727061E-2</v>
      </c>
      <c r="AS21" s="17">
        <v>0</v>
      </c>
      <c r="AT21" s="17">
        <v>0</v>
      </c>
      <c r="AU21" s="17"/>
      <c r="AV21" s="17" t="s">
        <v>131</v>
      </c>
      <c r="AW21" s="17">
        <v>0</v>
      </c>
      <c r="AX21" s="17">
        <v>0</v>
      </c>
      <c r="AY21" s="17">
        <v>6.4180434631291305E-2</v>
      </c>
      <c r="AZ21" s="17">
        <v>0</v>
      </c>
      <c r="BA21" s="17">
        <v>5.9558164465744599E-2</v>
      </c>
      <c r="BB21" s="17">
        <v>0</v>
      </c>
      <c r="BC21" s="17">
        <v>0</v>
      </c>
      <c r="BD21" s="17">
        <v>0</v>
      </c>
      <c r="BE21" s="17">
        <v>0</v>
      </c>
      <c r="BF21" s="17">
        <v>0</v>
      </c>
      <c r="BG21" s="17">
        <v>0</v>
      </c>
      <c r="BH21" s="17">
        <v>0</v>
      </c>
      <c r="BI21" s="17">
        <v>0</v>
      </c>
      <c r="BJ21" s="17" t="s">
        <v>131</v>
      </c>
      <c r="BK21" s="17">
        <v>0.34575379586442501</v>
      </c>
      <c r="BL21" s="17"/>
      <c r="BM21" s="17">
        <v>0</v>
      </c>
      <c r="BN21" s="17">
        <v>0</v>
      </c>
      <c r="BO21" s="17">
        <v>0</v>
      </c>
      <c r="BP21" s="17">
        <v>0.10534208450977001</v>
      </c>
      <c r="BQ21" s="17">
        <v>0</v>
      </c>
      <c r="BR21" s="17">
        <v>0</v>
      </c>
      <c r="BS21" s="17"/>
      <c r="BT21" s="17">
        <v>2.4519646665799401E-2</v>
      </c>
      <c r="BU21" s="17">
        <v>1.7424683011030499E-2</v>
      </c>
      <c r="BV21" s="17"/>
      <c r="BW21" s="17">
        <v>3.3802538966263902E-2</v>
      </c>
      <c r="BX21" s="17">
        <v>1.3999887252572601E-2</v>
      </c>
      <c r="BY21" s="17"/>
      <c r="BZ21" s="17">
        <v>2.13113199253257E-2</v>
      </c>
      <c r="CA21" s="17" t="s">
        <v>131</v>
      </c>
      <c r="CB21" s="17" t="s">
        <v>131</v>
      </c>
      <c r="CC21" s="17"/>
      <c r="CD21" s="17">
        <v>1.6743110831301099E-2</v>
      </c>
      <c r="CE21" s="17">
        <v>6.5856674081399197E-2</v>
      </c>
      <c r="CF21" s="17">
        <v>0</v>
      </c>
      <c r="CG21" s="17"/>
      <c r="CH21" s="17">
        <v>1.7174055397765699E-2</v>
      </c>
      <c r="CI21" s="17">
        <v>6.9905390562439496E-2</v>
      </c>
      <c r="CJ21" s="17">
        <v>0</v>
      </c>
      <c r="CK21" s="17"/>
      <c r="CL21" s="17">
        <v>0</v>
      </c>
      <c r="CM21" s="17">
        <v>4.3245786674334097E-2</v>
      </c>
      <c r="CN21" s="17"/>
      <c r="CO21" s="17">
        <v>0</v>
      </c>
      <c r="CP21" s="17">
        <v>1.84897453215838E-2</v>
      </c>
      <c r="CQ21" s="17">
        <v>2.6063104385163099E-2</v>
      </c>
      <c r="CR21" s="17">
        <v>2.1039147031007201E-2</v>
      </c>
    </row>
    <row r="22" spans="2:96" x14ac:dyDescent="0.25">
      <c r="B22" s="18" t="s">
        <v>247</v>
      </c>
      <c r="C22" s="19">
        <v>8.9400325322082697E-2</v>
      </c>
      <c r="D22" s="19">
        <v>8.7733240625261805E-2</v>
      </c>
      <c r="E22" s="19">
        <v>9.2444428582153501E-2</v>
      </c>
      <c r="F22" s="19"/>
      <c r="G22" s="19">
        <v>0</v>
      </c>
      <c r="H22" s="19">
        <v>4.5904357769870202E-2</v>
      </c>
      <c r="I22" s="19">
        <v>0</v>
      </c>
      <c r="J22" s="19">
        <v>9.1948581778573596E-2</v>
      </c>
      <c r="K22" s="19">
        <v>0.120354188039762</v>
      </c>
      <c r="L22" s="19">
        <v>0.23786152172641301</v>
      </c>
      <c r="M22" s="19"/>
      <c r="N22" s="19">
        <v>0.14554967805593899</v>
      </c>
      <c r="O22" s="19">
        <v>5.56159325217691E-2</v>
      </c>
      <c r="P22" s="19">
        <v>8.1744493522418596E-2</v>
      </c>
      <c r="Q22" s="19">
        <v>7.8713642340607598E-2</v>
      </c>
      <c r="R22" s="19"/>
      <c r="S22" s="19">
        <v>0</v>
      </c>
      <c r="T22" s="19">
        <v>4.9937094658433698E-2</v>
      </c>
      <c r="U22" s="19">
        <v>8.7060341347480294E-2</v>
      </c>
      <c r="V22" s="19">
        <v>9.4217293978911903E-2</v>
      </c>
      <c r="W22" s="19">
        <v>0.175494409636827</v>
      </c>
      <c r="X22" s="19">
        <v>0</v>
      </c>
      <c r="Y22" s="19">
        <v>0.111878631977093</v>
      </c>
      <c r="Z22" s="19">
        <v>0.20438358897264799</v>
      </c>
      <c r="AA22" s="19">
        <v>4.1583526749194202E-2</v>
      </c>
      <c r="AB22" s="19">
        <v>0.18270923830857999</v>
      </c>
      <c r="AC22" s="19">
        <v>0.133244346584134</v>
      </c>
      <c r="AD22" s="19" t="s">
        <v>131</v>
      </c>
      <c r="AE22" s="19"/>
      <c r="AF22" s="19">
        <v>7.7645133459004298E-2</v>
      </c>
      <c r="AG22" s="19">
        <v>0.10492059902242</v>
      </c>
      <c r="AH22" s="19">
        <v>0</v>
      </c>
      <c r="AI22" s="19">
        <v>0</v>
      </c>
      <c r="AJ22" s="19">
        <v>8.5087329957274804E-2</v>
      </c>
      <c r="AK22" s="19"/>
      <c r="AL22" s="19">
        <v>4.08677325821259E-2</v>
      </c>
      <c r="AM22" s="19">
        <v>9.9977857487472899E-2</v>
      </c>
      <c r="AN22" s="19">
        <v>8.0220803326447099E-2</v>
      </c>
      <c r="AO22" s="19"/>
      <c r="AP22" s="19">
        <v>0.13187838218456899</v>
      </c>
      <c r="AQ22" s="19">
        <v>0.12691207705127799</v>
      </c>
      <c r="AR22" s="19">
        <v>0</v>
      </c>
      <c r="AS22" s="19">
        <v>0.30826881281407498</v>
      </c>
      <c r="AT22" s="19">
        <v>0.65548067278992606</v>
      </c>
      <c r="AU22" s="19"/>
      <c r="AV22" s="19" t="s">
        <v>131</v>
      </c>
      <c r="AW22" s="19">
        <v>0.126159411133483</v>
      </c>
      <c r="AX22" s="19">
        <v>7.8471201091685594E-2</v>
      </c>
      <c r="AY22" s="19">
        <v>0.18724046477033901</v>
      </c>
      <c r="AZ22" s="19">
        <v>0</v>
      </c>
      <c r="BA22" s="19">
        <v>0.134787932889953</v>
      </c>
      <c r="BB22" s="19">
        <v>6.4929354631107203E-2</v>
      </c>
      <c r="BC22" s="19">
        <v>5.0472116089012503E-2</v>
      </c>
      <c r="BD22" s="19">
        <v>0</v>
      </c>
      <c r="BE22" s="19">
        <v>0.190572572017041</v>
      </c>
      <c r="BF22" s="19">
        <v>9.0357657129040397E-2</v>
      </c>
      <c r="BG22" s="19">
        <v>0</v>
      </c>
      <c r="BH22" s="19">
        <v>0</v>
      </c>
      <c r="BI22" s="19">
        <v>0.227852837152628</v>
      </c>
      <c r="BJ22" s="19" t="s">
        <v>131</v>
      </c>
      <c r="BK22" s="19">
        <v>0</v>
      </c>
      <c r="BL22" s="19"/>
      <c r="BM22" s="19">
        <v>9.1839666313367901E-2</v>
      </c>
      <c r="BN22" s="19">
        <v>5.65064657320795E-2</v>
      </c>
      <c r="BO22" s="19">
        <v>0.17850447803906599</v>
      </c>
      <c r="BP22" s="19">
        <v>8.85584389566869E-2</v>
      </c>
      <c r="BQ22" s="19">
        <v>0.10754968715421701</v>
      </c>
      <c r="BR22" s="19">
        <v>0</v>
      </c>
      <c r="BS22" s="19"/>
      <c r="BT22" s="19">
        <v>7.5825123960061594E-2</v>
      </c>
      <c r="BU22" s="19">
        <v>0.11110631797435699</v>
      </c>
      <c r="BV22" s="19"/>
      <c r="BW22" s="19">
        <v>0.125058161278186</v>
      </c>
      <c r="BX22" s="19">
        <v>7.2448454271013998E-2</v>
      </c>
      <c r="BY22" s="19"/>
      <c r="BZ22" s="19">
        <v>8.9400325322082697E-2</v>
      </c>
      <c r="CA22" s="19" t="s">
        <v>131</v>
      </c>
      <c r="CB22" s="19" t="s">
        <v>131</v>
      </c>
      <c r="CC22" s="19"/>
      <c r="CD22" s="19">
        <v>9.92889726636456E-2</v>
      </c>
      <c r="CE22" s="19">
        <v>0</v>
      </c>
      <c r="CF22" s="19">
        <v>0.14391797579865601</v>
      </c>
      <c r="CG22" s="19"/>
      <c r="CH22" s="19">
        <v>0.101844533796244</v>
      </c>
      <c r="CI22" s="19">
        <v>0</v>
      </c>
      <c r="CJ22" s="19">
        <v>0.11763400720183</v>
      </c>
      <c r="CK22" s="19"/>
      <c r="CL22" s="19">
        <v>0.107769779045309</v>
      </c>
      <c r="CM22" s="19">
        <v>6.2541901683726406E-2</v>
      </c>
      <c r="CN22" s="19"/>
      <c r="CO22" s="19">
        <v>0</v>
      </c>
      <c r="CP22" s="19">
        <v>0.158608886397549</v>
      </c>
      <c r="CQ22" s="19">
        <v>5.7883720778892103E-2</v>
      </c>
      <c r="CR22" s="19">
        <v>6.5528527112494697E-2</v>
      </c>
    </row>
    <row r="23" spans="2:96" x14ac:dyDescent="0.25">
      <c r="B23" s="16" t="s">
        <v>656</v>
      </c>
    </row>
    <row r="24" spans="2:96" x14ac:dyDescent="0.25">
      <c r="B24" t="s">
        <v>124</v>
      </c>
    </row>
    <row r="25" spans="2:96" x14ac:dyDescent="0.25">
      <c r="B25" t="s">
        <v>125</v>
      </c>
    </row>
    <row r="27" spans="2:96" x14ac:dyDescent="0.25">
      <c r="B27"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CR26"/>
  <sheetViews>
    <sheetView showGridLines="0" topLeftCell="A11" workbookViewId="0">
      <pane xSplit="2" topLeftCell="C1" activePane="topRight" state="frozen"/>
      <selection pane="topRight" activeCell="B22" sqref="B22"/>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25</v>
      </c>
      <c r="D7" s="10">
        <v>12</v>
      </c>
      <c r="E7" s="10">
        <v>13</v>
      </c>
      <c r="F7" s="10"/>
      <c r="G7" s="10">
        <v>2</v>
      </c>
      <c r="H7" s="10">
        <v>1</v>
      </c>
      <c r="I7" s="10">
        <v>8</v>
      </c>
      <c r="J7" s="10">
        <v>5</v>
      </c>
      <c r="K7" s="10">
        <v>6</v>
      </c>
      <c r="L7" s="10">
        <v>3</v>
      </c>
      <c r="M7" s="10"/>
      <c r="N7" s="10">
        <v>6</v>
      </c>
      <c r="O7" s="10">
        <v>5</v>
      </c>
      <c r="P7" s="10">
        <v>6</v>
      </c>
      <c r="Q7" s="10">
        <v>8</v>
      </c>
      <c r="R7" s="10"/>
      <c r="S7" s="10">
        <v>6</v>
      </c>
      <c r="T7" s="10">
        <v>1</v>
      </c>
      <c r="U7" s="10">
        <v>2</v>
      </c>
      <c r="V7" s="10">
        <v>3</v>
      </c>
      <c r="W7" s="10">
        <v>1</v>
      </c>
      <c r="X7" s="10" t="s">
        <v>130</v>
      </c>
      <c r="Y7" s="10">
        <v>1</v>
      </c>
      <c r="Z7" s="10">
        <v>1</v>
      </c>
      <c r="AA7" s="10">
        <v>4</v>
      </c>
      <c r="AB7" s="10">
        <v>4</v>
      </c>
      <c r="AC7" s="10">
        <v>1</v>
      </c>
      <c r="AD7" s="10">
        <v>1</v>
      </c>
      <c r="AE7" s="10"/>
      <c r="AF7" s="10">
        <v>8</v>
      </c>
      <c r="AG7" s="10">
        <v>7</v>
      </c>
      <c r="AH7" s="10">
        <v>1</v>
      </c>
      <c r="AI7" s="10" t="s">
        <v>130</v>
      </c>
      <c r="AJ7" s="10">
        <v>5</v>
      </c>
      <c r="AK7" s="10"/>
      <c r="AL7" s="10">
        <v>1</v>
      </c>
      <c r="AM7" s="10">
        <v>8</v>
      </c>
      <c r="AN7" s="10">
        <v>2</v>
      </c>
      <c r="AO7" s="10"/>
      <c r="AP7" s="10">
        <v>5</v>
      </c>
      <c r="AQ7" s="10">
        <v>6</v>
      </c>
      <c r="AR7" s="10">
        <v>8</v>
      </c>
      <c r="AS7" s="10">
        <v>2</v>
      </c>
      <c r="AT7" s="10">
        <v>1</v>
      </c>
      <c r="AU7" s="10"/>
      <c r="AV7" s="10" t="s">
        <v>130</v>
      </c>
      <c r="AW7" s="10">
        <v>3</v>
      </c>
      <c r="AX7" s="10">
        <v>1</v>
      </c>
      <c r="AY7" s="10">
        <v>2</v>
      </c>
      <c r="AZ7" s="10">
        <v>2</v>
      </c>
      <c r="BA7" s="10">
        <v>2</v>
      </c>
      <c r="BB7" s="10">
        <v>5</v>
      </c>
      <c r="BC7" s="10">
        <v>2</v>
      </c>
      <c r="BD7" s="10">
        <v>1</v>
      </c>
      <c r="BE7" s="10">
        <v>1</v>
      </c>
      <c r="BF7" s="10" t="s">
        <v>130</v>
      </c>
      <c r="BG7" s="10">
        <v>2</v>
      </c>
      <c r="BH7" s="10" t="s">
        <v>130</v>
      </c>
      <c r="BI7" s="10" t="s">
        <v>130</v>
      </c>
      <c r="BJ7" s="10">
        <v>1</v>
      </c>
      <c r="BK7" s="10">
        <v>1</v>
      </c>
      <c r="BL7" s="10"/>
      <c r="BM7" s="10">
        <v>6</v>
      </c>
      <c r="BN7" s="10">
        <v>6</v>
      </c>
      <c r="BO7" s="10">
        <v>3</v>
      </c>
      <c r="BP7" s="10">
        <v>4</v>
      </c>
      <c r="BQ7" s="10">
        <v>4</v>
      </c>
      <c r="BR7" s="10">
        <v>2</v>
      </c>
      <c r="BS7" s="10"/>
      <c r="BT7" s="10">
        <v>18</v>
      </c>
      <c r="BU7" s="10">
        <v>7</v>
      </c>
      <c r="BV7" s="10"/>
      <c r="BW7" s="10">
        <v>8</v>
      </c>
      <c r="BX7" s="10">
        <v>15</v>
      </c>
      <c r="BY7" s="10"/>
      <c r="BZ7" s="10">
        <v>15</v>
      </c>
      <c r="CA7" s="10" t="s">
        <v>130</v>
      </c>
      <c r="CB7" s="10">
        <v>10</v>
      </c>
      <c r="CC7" s="10"/>
      <c r="CD7" s="10">
        <v>12</v>
      </c>
      <c r="CE7" s="10">
        <v>8</v>
      </c>
      <c r="CF7" s="10">
        <v>4</v>
      </c>
      <c r="CG7" s="10"/>
      <c r="CH7" s="10">
        <v>7</v>
      </c>
      <c r="CI7" s="10">
        <v>3</v>
      </c>
      <c r="CJ7" s="10">
        <v>4</v>
      </c>
      <c r="CK7" s="10"/>
      <c r="CL7" s="10">
        <v>9</v>
      </c>
      <c r="CM7" s="10">
        <v>15</v>
      </c>
      <c r="CN7" s="10"/>
      <c r="CO7" s="10" t="s">
        <v>130</v>
      </c>
      <c r="CP7" s="10">
        <v>7</v>
      </c>
      <c r="CQ7" s="10">
        <v>8</v>
      </c>
      <c r="CR7" s="10">
        <v>10</v>
      </c>
    </row>
    <row r="8" spans="2:96" ht="30" customHeight="1" x14ac:dyDescent="0.25">
      <c r="B8" s="11" t="s">
        <v>20</v>
      </c>
      <c r="C8" s="11">
        <v>25</v>
      </c>
      <c r="D8" s="11">
        <v>12</v>
      </c>
      <c r="E8" s="11">
        <v>12</v>
      </c>
      <c r="F8" s="11"/>
      <c r="G8" s="11">
        <v>3</v>
      </c>
      <c r="H8" s="11">
        <v>1</v>
      </c>
      <c r="I8" s="11">
        <v>8</v>
      </c>
      <c r="J8" s="11">
        <v>5</v>
      </c>
      <c r="K8" s="11">
        <v>5</v>
      </c>
      <c r="L8" s="11">
        <v>3</v>
      </c>
      <c r="M8" s="11"/>
      <c r="N8" s="11">
        <v>6</v>
      </c>
      <c r="O8" s="11">
        <v>4</v>
      </c>
      <c r="P8" s="11">
        <v>6</v>
      </c>
      <c r="Q8" s="11">
        <v>8</v>
      </c>
      <c r="R8" s="11"/>
      <c r="S8" s="11">
        <v>6</v>
      </c>
      <c r="T8" s="11">
        <v>1</v>
      </c>
      <c r="U8" s="11">
        <v>2</v>
      </c>
      <c r="V8" s="11">
        <v>3</v>
      </c>
      <c r="W8" s="11">
        <v>1</v>
      </c>
      <c r="X8" s="11" t="s">
        <v>130</v>
      </c>
      <c r="Y8" s="11">
        <v>1</v>
      </c>
      <c r="Z8" s="11">
        <v>1</v>
      </c>
      <c r="AA8" s="11">
        <v>4</v>
      </c>
      <c r="AB8" s="11">
        <v>4</v>
      </c>
      <c r="AC8" s="11">
        <v>1</v>
      </c>
      <c r="AD8" s="11">
        <v>1</v>
      </c>
      <c r="AE8" s="11"/>
      <c r="AF8" s="11">
        <v>7</v>
      </c>
      <c r="AG8" s="11">
        <v>7</v>
      </c>
      <c r="AH8" s="11">
        <v>1</v>
      </c>
      <c r="AI8" s="11" t="s">
        <v>130</v>
      </c>
      <c r="AJ8" s="11">
        <v>5</v>
      </c>
      <c r="AK8" s="11"/>
      <c r="AL8" s="11">
        <v>1</v>
      </c>
      <c r="AM8" s="11">
        <v>8</v>
      </c>
      <c r="AN8" s="11">
        <v>2</v>
      </c>
      <c r="AO8" s="11"/>
      <c r="AP8" s="11">
        <v>6</v>
      </c>
      <c r="AQ8" s="11">
        <v>6</v>
      </c>
      <c r="AR8" s="11">
        <v>7</v>
      </c>
      <c r="AS8" s="11">
        <v>2</v>
      </c>
      <c r="AT8" s="11">
        <v>1</v>
      </c>
      <c r="AU8" s="11"/>
      <c r="AV8" s="11" t="s">
        <v>130</v>
      </c>
      <c r="AW8" s="11">
        <v>3</v>
      </c>
      <c r="AX8" s="11">
        <v>1</v>
      </c>
      <c r="AY8" s="11">
        <v>2</v>
      </c>
      <c r="AZ8" s="11">
        <v>2</v>
      </c>
      <c r="BA8" s="11">
        <v>2</v>
      </c>
      <c r="BB8" s="11">
        <v>5</v>
      </c>
      <c r="BC8" s="11">
        <v>2</v>
      </c>
      <c r="BD8" s="11">
        <v>1</v>
      </c>
      <c r="BE8" s="11">
        <v>1</v>
      </c>
      <c r="BF8" s="11" t="s">
        <v>130</v>
      </c>
      <c r="BG8" s="11">
        <v>2</v>
      </c>
      <c r="BH8" s="11" t="s">
        <v>130</v>
      </c>
      <c r="BI8" s="11" t="s">
        <v>130</v>
      </c>
      <c r="BJ8" s="11">
        <v>1</v>
      </c>
      <c r="BK8" s="11">
        <v>1</v>
      </c>
      <c r="BL8" s="11"/>
      <c r="BM8" s="11">
        <v>7</v>
      </c>
      <c r="BN8" s="11">
        <v>6</v>
      </c>
      <c r="BO8" s="11">
        <v>3</v>
      </c>
      <c r="BP8" s="11">
        <v>4</v>
      </c>
      <c r="BQ8" s="11">
        <v>4</v>
      </c>
      <c r="BR8" s="11">
        <v>2</v>
      </c>
      <c r="BS8" s="11"/>
      <c r="BT8" s="11">
        <v>18</v>
      </c>
      <c r="BU8" s="11">
        <v>7</v>
      </c>
      <c r="BV8" s="11"/>
      <c r="BW8" s="11">
        <v>9</v>
      </c>
      <c r="BX8" s="11">
        <v>14</v>
      </c>
      <c r="BY8" s="11"/>
      <c r="BZ8" s="11">
        <v>14</v>
      </c>
      <c r="CA8" s="11" t="s">
        <v>130</v>
      </c>
      <c r="CB8" s="11">
        <v>11</v>
      </c>
      <c r="CC8" s="11"/>
      <c r="CD8" s="11">
        <v>12</v>
      </c>
      <c r="CE8" s="11">
        <v>9</v>
      </c>
      <c r="CF8" s="11">
        <v>4</v>
      </c>
      <c r="CG8" s="11"/>
      <c r="CH8" s="11">
        <v>6</v>
      </c>
      <c r="CI8" s="11">
        <v>3</v>
      </c>
      <c r="CJ8" s="11">
        <v>4</v>
      </c>
      <c r="CK8" s="11"/>
      <c r="CL8" s="11">
        <v>10</v>
      </c>
      <c r="CM8" s="11">
        <v>14</v>
      </c>
      <c r="CN8" s="11"/>
      <c r="CO8" s="11" t="s">
        <v>130</v>
      </c>
      <c r="CP8" s="11">
        <v>7</v>
      </c>
      <c r="CQ8" s="11">
        <v>8</v>
      </c>
      <c r="CR8" s="11">
        <v>10</v>
      </c>
    </row>
    <row r="9" spans="2:96" ht="30" x14ac:dyDescent="0.25">
      <c r="B9" s="18" t="s">
        <v>412</v>
      </c>
      <c r="C9" s="17">
        <v>0.538601837666562</v>
      </c>
      <c r="D9" s="17">
        <v>0.53088816269961303</v>
      </c>
      <c r="E9" s="17">
        <v>0.54636158357560605</v>
      </c>
      <c r="F9" s="17"/>
      <c r="G9" s="17">
        <v>0.51435226936672696</v>
      </c>
      <c r="H9" s="17">
        <v>0</v>
      </c>
      <c r="I9" s="17">
        <v>0.63099108902217005</v>
      </c>
      <c r="J9" s="17">
        <v>0.38378493202570202</v>
      </c>
      <c r="K9" s="17">
        <v>0.80683989168289505</v>
      </c>
      <c r="L9" s="17">
        <v>0.33743204099624602</v>
      </c>
      <c r="M9" s="17"/>
      <c r="N9" s="17">
        <v>0.30128970032083602</v>
      </c>
      <c r="O9" s="17">
        <v>0.79152571199995203</v>
      </c>
      <c r="P9" s="17">
        <v>0.467834848189772</v>
      </c>
      <c r="Q9" s="17">
        <v>0.62455883089428099</v>
      </c>
      <c r="R9" s="17"/>
      <c r="S9" s="17">
        <v>0.68001045045747299</v>
      </c>
      <c r="T9" s="17">
        <v>0</v>
      </c>
      <c r="U9" s="17">
        <v>0.50356693763503702</v>
      </c>
      <c r="V9" s="17">
        <v>1</v>
      </c>
      <c r="W9" s="17">
        <v>0</v>
      </c>
      <c r="X9" s="17" t="s">
        <v>131</v>
      </c>
      <c r="Y9" s="17">
        <v>1</v>
      </c>
      <c r="Z9" s="17">
        <v>1</v>
      </c>
      <c r="AA9" s="17">
        <v>0.43772416222455701</v>
      </c>
      <c r="AB9" s="17">
        <v>0.46011895676339498</v>
      </c>
      <c r="AC9" s="17">
        <v>0</v>
      </c>
      <c r="AD9" s="17">
        <v>0</v>
      </c>
      <c r="AE9" s="17"/>
      <c r="AF9" s="17">
        <v>0.64614407763705195</v>
      </c>
      <c r="AG9" s="17">
        <v>0.65554449458873498</v>
      </c>
      <c r="AH9" s="17">
        <v>1</v>
      </c>
      <c r="AI9" s="17" t="s">
        <v>131</v>
      </c>
      <c r="AJ9" s="17">
        <v>0.34361279786646998</v>
      </c>
      <c r="AK9" s="17"/>
      <c r="AL9" s="17">
        <v>0</v>
      </c>
      <c r="AM9" s="17">
        <v>0.47172506387961699</v>
      </c>
      <c r="AN9" s="17">
        <v>0.52988410101681405</v>
      </c>
      <c r="AO9" s="17"/>
      <c r="AP9" s="17">
        <v>0.42005377655533999</v>
      </c>
      <c r="AQ9" s="17">
        <v>0.656373202262722</v>
      </c>
      <c r="AR9" s="17">
        <v>0.50515338334064197</v>
      </c>
      <c r="AS9" s="17">
        <v>0.36586808156153799</v>
      </c>
      <c r="AT9" s="17">
        <v>1</v>
      </c>
      <c r="AU9" s="17"/>
      <c r="AV9" s="17" t="s">
        <v>131</v>
      </c>
      <c r="AW9" s="17">
        <v>0.64670676751441902</v>
      </c>
      <c r="AX9" s="17">
        <v>0</v>
      </c>
      <c r="AY9" s="17">
        <v>0.41878543284877101</v>
      </c>
      <c r="AZ9" s="17">
        <v>1</v>
      </c>
      <c r="BA9" s="17">
        <v>0.49831292209304301</v>
      </c>
      <c r="BB9" s="17">
        <v>0.82908874428083901</v>
      </c>
      <c r="BC9" s="17">
        <v>0</v>
      </c>
      <c r="BD9" s="17">
        <v>0</v>
      </c>
      <c r="BE9" s="17">
        <v>0</v>
      </c>
      <c r="BF9" s="17" t="s">
        <v>131</v>
      </c>
      <c r="BG9" s="17">
        <v>0.52571094386086403</v>
      </c>
      <c r="BH9" s="17" t="s">
        <v>131</v>
      </c>
      <c r="BI9" s="17" t="s">
        <v>131</v>
      </c>
      <c r="BJ9" s="17">
        <v>1</v>
      </c>
      <c r="BK9" s="17">
        <v>0</v>
      </c>
      <c r="BL9" s="17"/>
      <c r="BM9" s="17">
        <v>0.47291335963916398</v>
      </c>
      <c r="BN9" s="17">
        <v>0.80167648725185003</v>
      </c>
      <c r="BO9" s="17">
        <v>0.64922285711494698</v>
      </c>
      <c r="BP9" s="17">
        <v>0.21227182682127901</v>
      </c>
      <c r="BQ9" s="17">
        <v>0.280485545078343</v>
      </c>
      <c r="BR9" s="17">
        <v>1</v>
      </c>
      <c r="BS9" s="17"/>
      <c r="BT9" s="17">
        <v>0.52933711920345095</v>
      </c>
      <c r="BU9" s="17">
        <v>0.56386583808523905</v>
      </c>
      <c r="BV9" s="17"/>
      <c r="BW9" s="17">
        <v>0.484320523033968</v>
      </c>
      <c r="BX9" s="17">
        <v>0.57963833659201403</v>
      </c>
      <c r="BY9" s="17"/>
      <c r="BZ9" s="17">
        <v>0.57021803804917404</v>
      </c>
      <c r="CA9" s="17" t="s">
        <v>131</v>
      </c>
      <c r="CB9" s="17">
        <v>0.49552058379926101</v>
      </c>
      <c r="CC9" s="17"/>
      <c r="CD9" s="17">
        <v>0.46432305046933697</v>
      </c>
      <c r="CE9" s="17">
        <v>0.50474536451366803</v>
      </c>
      <c r="CF9" s="17">
        <v>0.74448053298479799</v>
      </c>
      <c r="CG9" s="17"/>
      <c r="CH9" s="17">
        <v>0.57218180628172199</v>
      </c>
      <c r="CI9" s="17">
        <v>0.63198927175969899</v>
      </c>
      <c r="CJ9" s="17">
        <v>0.42373123726894202</v>
      </c>
      <c r="CK9" s="17"/>
      <c r="CL9" s="17">
        <v>0.62520246244513</v>
      </c>
      <c r="CM9" s="17">
        <v>0.44694957705180099</v>
      </c>
      <c r="CN9" s="17"/>
      <c r="CO9" s="17" t="s">
        <v>131</v>
      </c>
      <c r="CP9" s="17">
        <v>0.25528126554844799</v>
      </c>
      <c r="CQ9" s="17">
        <v>0.76690175387244697</v>
      </c>
      <c r="CR9" s="17">
        <v>0.56379450799369901</v>
      </c>
    </row>
    <row r="10" spans="2:96" ht="30" x14ac:dyDescent="0.25">
      <c r="B10" s="18" t="s">
        <v>416</v>
      </c>
      <c r="C10" s="17">
        <v>0.46540592737088499</v>
      </c>
      <c r="D10" s="17">
        <v>0.62740988005532705</v>
      </c>
      <c r="E10" s="17">
        <v>0.30243438469136402</v>
      </c>
      <c r="F10" s="17"/>
      <c r="G10" s="17">
        <v>0.48564773063327299</v>
      </c>
      <c r="H10" s="17">
        <v>1</v>
      </c>
      <c r="I10" s="17">
        <v>0.40371246317868098</v>
      </c>
      <c r="J10" s="17">
        <v>0.77645996139973505</v>
      </c>
      <c r="K10" s="17">
        <v>0.17364402448453001</v>
      </c>
      <c r="L10" s="17">
        <v>0.33743204099624602</v>
      </c>
      <c r="M10" s="17"/>
      <c r="N10" s="17">
        <v>0.56155158803491501</v>
      </c>
      <c r="O10" s="17">
        <v>0.20927053322769301</v>
      </c>
      <c r="P10" s="17">
        <v>0.52866923289866097</v>
      </c>
      <c r="Q10" s="17">
        <v>0.48278428267788698</v>
      </c>
      <c r="R10" s="17"/>
      <c r="S10" s="17">
        <v>0.62662146605934499</v>
      </c>
      <c r="T10" s="17">
        <v>0</v>
      </c>
      <c r="U10" s="17">
        <v>0</v>
      </c>
      <c r="V10" s="17">
        <v>0.37433724513331101</v>
      </c>
      <c r="W10" s="17">
        <v>1</v>
      </c>
      <c r="X10" s="17" t="s">
        <v>131</v>
      </c>
      <c r="Y10" s="17">
        <v>0</v>
      </c>
      <c r="Z10" s="17">
        <v>1</v>
      </c>
      <c r="AA10" s="17">
        <v>0.346083274710347</v>
      </c>
      <c r="AB10" s="17">
        <v>0.50765561112179403</v>
      </c>
      <c r="AC10" s="17">
        <v>0</v>
      </c>
      <c r="AD10" s="17">
        <v>1</v>
      </c>
      <c r="AE10" s="17"/>
      <c r="AF10" s="17">
        <v>0.49267477805578203</v>
      </c>
      <c r="AG10" s="17">
        <v>0.198850776324238</v>
      </c>
      <c r="AH10" s="17">
        <v>1</v>
      </c>
      <c r="AI10" s="17" t="s">
        <v>131</v>
      </c>
      <c r="AJ10" s="17">
        <v>0.65690440732267497</v>
      </c>
      <c r="AK10" s="17"/>
      <c r="AL10" s="17">
        <v>1</v>
      </c>
      <c r="AM10" s="17">
        <v>0.30618391556046398</v>
      </c>
      <c r="AN10" s="17">
        <v>0.52988410101681405</v>
      </c>
      <c r="AO10" s="17"/>
      <c r="AP10" s="17">
        <v>0.58644176735554399</v>
      </c>
      <c r="AQ10" s="17">
        <v>0.349018326310016</v>
      </c>
      <c r="AR10" s="17">
        <v>0.394072172972535</v>
      </c>
      <c r="AS10" s="17">
        <v>0.63413191843846195</v>
      </c>
      <c r="AT10" s="17">
        <v>1</v>
      </c>
      <c r="AU10" s="17"/>
      <c r="AV10" s="17" t="s">
        <v>131</v>
      </c>
      <c r="AW10" s="17">
        <v>0.69778246496743401</v>
      </c>
      <c r="AX10" s="17">
        <v>0</v>
      </c>
      <c r="AY10" s="17">
        <v>0.58121456715122899</v>
      </c>
      <c r="AZ10" s="17">
        <v>0.47055709900169701</v>
      </c>
      <c r="BA10" s="17">
        <v>0.49831292209304301</v>
      </c>
      <c r="BB10" s="17">
        <v>0.195522299017482</v>
      </c>
      <c r="BC10" s="17">
        <v>0</v>
      </c>
      <c r="BD10" s="17">
        <v>1</v>
      </c>
      <c r="BE10" s="17">
        <v>1</v>
      </c>
      <c r="BF10" s="17" t="s">
        <v>131</v>
      </c>
      <c r="BG10" s="17">
        <v>0.52571094386086403</v>
      </c>
      <c r="BH10" s="17" t="s">
        <v>131</v>
      </c>
      <c r="BI10" s="17" t="s">
        <v>131</v>
      </c>
      <c r="BJ10" s="17">
        <v>0</v>
      </c>
      <c r="BK10" s="17">
        <v>1</v>
      </c>
      <c r="BL10" s="17"/>
      <c r="BM10" s="17">
        <v>0.52756836039472099</v>
      </c>
      <c r="BN10" s="17">
        <v>0.68986736269299098</v>
      </c>
      <c r="BO10" s="17">
        <v>0.69793044467427201</v>
      </c>
      <c r="BP10" s="17">
        <v>0.23009571545586399</v>
      </c>
      <c r="BQ10" s="17">
        <v>0.280485545078343</v>
      </c>
      <c r="BR10" s="17">
        <v>0</v>
      </c>
      <c r="BS10" s="17"/>
      <c r="BT10" s="17">
        <v>0.41680644831873498</v>
      </c>
      <c r="BU10" s="17">
        <v>0.59793205474428401</v>
      </c>
      <c r="BV10" s="17"/>
      <c r="BW10" s="17">
        <v>0.40052392573693202</v>
      </c>
      <c r="BX10" s="17">
        <v>0.50284567951081904</v>
      </c>
      <c r="BY10" s="17"/>
      <c r="BZ10" s="17">
        <v>0.42836209912784501</v>
      </c>
      <c r="CA10" s="17" t="s">
        <v>131</v>
      </c>
      <c r="CB10" s="17">
        <v>0.51588304193373402</v>
      </c>
      <c r="CC10" s="17"/>
      <c r="CD10" s="17">
        <v>0.45911392458988098</v>
      </c>
      <c r="CE10" s="17">
        <v>0.49820434607529301</v>
      </c>
      <c r="CF10" s="17">
        <v>0.52116476345881801</v>
      </c>
      <c r="CG10" s="17"/>
      <c r="CH10" s="17">
        <v>0.292251569030689</v>
      </c>
      <c r="CI10" s="17">
        <v>0.66539776655974003</v>
      </c>
      <c r="CJ10" s="17">
        <v>0.56419129960960501</v>
      </c>
      <c r="CK10" s="17"/>
      <c r="CL10" s="17">
        <v>0.66206695685301498</v>
      </c>
      <c r="CM10" s="17">
        <v>0.29096217442838002</v>
      </c>
      <c r="CN10" s="17"/>
      <c r="CO10" s="17" t="s">
        <v>131</v>
      </c>
      <c r="CP10" s="17">
        <v>0.61778531800848802</v>
      </c>
      <c r="CQ10" s="17">
        <v>0.25830725158053602</v>
      </c>
      <c r="CR10" s="17">
        <v>0.51640945373555203</v>
      </c>
    </row>
    <row r="11" spans="2:96" ht="45" x14ac:dyDescent="0.25">
      <c r="B11" s="18" t="s">
        <v>413</v>
      </c>
      <c r="C11" s="17">
        <v>0.450023949237154</v>
      </c>
      <c r="D11" s="17">
        <v>0.42357078889297201</v>
      </c>
      <c r="E11" s="17">
        <v>0.47663510457382402</v>
      </c>
      <c r="F11" s="17"/>
      <c r="G11" s="17">
        <v>0.51435226936672696</v>
      </c>
      <c r="H11" s="17">
        <v>1</v>
      </c>
      <c r="I11" s="17">
        <v>0.35552579854101402</v>
      </c>
      <c r="J11" s="17">
        <v>0.60732497062596802</v>
      </c>
      <c r="K11" s="17">
        <v>0.47796550434593998</v>
      </c>
      <c r="L11" s="17">
        <v>0</v>
      </c>
      <c r="M11" s="17"/>
      <c r="N11" s="17">
        <v>0.40876837514286601</v>
      </c>
      <c r="O11" s="17">
        <v>0.79152571199995203</v>
      </c>
      <c r="P11" s="17">
        <v>0.32256361983235099</v>
      </c>
      <c r="Q11" s="17">
        <v>0.400087514354597</v>
      </c>
      <c r="R11" s="17"/>
      <c r="S11" s="17">
        <v>0.37703838459612499</v>
      </c>
      <c r="T11" s="17">
        <v>1</v>
      </c>
      <c r="U11" s="17">
        <v>0.50356693763503702</v>
      </c>
      <c r="V11" s="17">
        <v>0.297259806884764</v>
      </c>
      <c r="W11" s="17">
        <v>0</v>
      </c>
      <c r="X11" s="17" t="s">
        <v>131</v>
      </c>
      <c r="Y11" s="17">
        <v>1</v>
      </c>
      <c r="Z11" s="17">
        <v>1</v>
      </c>
      <c r="AA11" s="17">
        <v>0.55449597892402602</v>
      </c>
      <c r="AB11" s="17">
        <v>0.23594959027860099</v>
      </c>
      <c r="AC11" s="17">
        <v>1</v>
      </c>
      <c r="AD11" s="17">
        <v>0</v>
      </c>
      <c r="AE11" s="17"/>
      <c r="AF11" s="17">
        <v>0.39239064586044098</v>
      </c>
      <c r="AG11" s="17">
        <v>0.76631713243169797</v>
      </c>
      <c r="AH11" s="17">
        <v>0</v>
      </c>
      <c r="AI11" s="17" t="s">
        <v>131</v>
      </c>
      <c r="AJ11" s="17">
        <v>0.15152755542209101</v>
      </c>
      <c r="AK11" s="17"/>
      <c r="AL11" s="17">
        <v>0</v>
      </c>
      <c r="AM11" s="17">
        <v>0.67368149832281399</v>
      </c>
      <c r="AN11" s="17">
        <v>0</v>
      </c>
      <c r="AO11" s="17"/>
      <c r="AP11" s="17">
        <v>0.42005377655533999</v>
      </c>
      <c r="AQ11" s="17">
        <v>0.63677409552278996</v>
      </c>
      <c r="AR11" s="17">
        <v>0.25596996071171202</v>
      </c>
      <c r="AS11" s="17">
        <v>0.63413191843846195</v>
      </c>
      <c r="AT11" s="17">
        <v>0</v>
      </c>
      <c r="AU11" s="17"/>
      <c r="AV11" s="17" t="s">
        <v>131</v>
      </c>
      <c r="AW11" s="17">
        <v>0</v>
      </c>
      <c r="AX11" s="17">
        <v>0</v>
      </c>
      <c r="AY11" s="17">
        <v>0.41878543284877101</v>
      </c>
      <c r="AZ11" s="17">
        <v>1</v>
      </c>
      <c r="BA11" s="17">
        <v>0.49831292209304301</v>
      </c>
      <c r="BB11" s="17">
        <v>0.44637606860057</v>
      </c>
      <c r="BC11" s="17">
        <v>0.57635566470349897</v>
      </c>
      <c r="BD11" s="17">
        <v>0</v>
      </c>
      <c r="BE11" s="17">
        <v>0</v>
      </c>
      <c r="BF11" s="17" t="s">
        <v>131</v>
      </c>
      <c r="BG11" s="17">
        <v>1</v>
      </c>
      <c r="BH11" s="17" t="s">
        <v>131</v>
      </c>
      <c r="BI11" s="17" t="s">
        <v>131</v>
      </c>
      <c r="BJ11" s="17">
        <v>0</v>
      </c>
      <c r="BK11" s="17">
        <v>1</v>
      </c>
      <c r="BL11" s="17"/>
      <c r="BM11" s="17">
        <v>0.68139512414932302</v>
      </c>
      <c r="BN11" s="17">
        <v>0.33524811042309599</v>
      </c>
      <c r="BO11" s="17">
        <v>0.30206955532572799</v>
      </c>
      <c r="BP11" s="17">
        <v>0.49932288682618797</v>
      </c>
      <c r="BQ11" s="17">
        <v>0.241164645959274</v>
      </c>
      <c r="BR11" s="17">
        <v>0.45174479493909597</v>
      </c>
      <c r="BS11" s="17"/>
      <c r="BT11" s="17">
        <v>0.46481969374120902</v>
      </c>
      <c r="BU11" s="17">
        <v>0.40967737024142897</v>
      </c>
      <c r="BV11" s="17"/>
      <c r="BW11" s="17">
        <v>0.67005684247372799</v>
      </c>
      <c r="BX11" s="17">
        <v>0.31623536329489099</v>
      </c>
      <c r="BY11" s="17"/>
      <c r="BZ11" s="17">
        <v>0.38383436917466901</v>
      </c>
      <c r="CA11" s="17" t="s">
        <v>131</v>
      </c>
      <c r="CB11" s="17">
        <v>0.540216004814151</v>
      </c>
      <c r="CC11" s="17"/>
      <c r="CD11" s="17">
        <v>0.52571095533316903</v>
      </c>
      <c r="CE11" s="17">
        <v>0.38727190188277699</v>
      </c>
      <c r="CF11" s="17">
        <v>0.22331576952597901</v>
      </c>
      <c r="CG11" s="17"/>
      <c r="CH11" s="17">
        <v>0.29337655411117902</v>
      </c>
      <c r="CI11" s="17">
        <v>0.63198927175969899</v>
      </c>
      <c r="CJ11" s="17">
        <v>0.20324935983575601</v>
      </c>
      <c r="CK11" s="17"/>
      <c r="CL11" s="17">
        <v>0.58427314486314197</v>
      </c>
      <c r="CM11" s="17">
        <v>0.31879414311757898</v>
      </c>
      <c r="CN11" s="17"/>
      <c r="CO11" s="17" t="s">
        <v>131</v>
      </c>
      <c r="CP11" s="17">
        <v>0.46406849879214501</v>
      </c>
      <c r="CQ11" s="17">
        <v>0.63547963780827998</v>
      </c>
      <c r="CR11" s="17">
        <v>0.29811582984110302</v>
      </c>
    </row>
    <row r="12" spans="2:96" ht="45" x14ac:dyDescent="0.25">
      <c r="B12" s="18" t="s">
        <v>410</v>
      </c>
      <c r="C12" s="17">
        <v>0.41238888025207898</v>
      </c>
      <c r="D12" s="17">
        <v>0.45687226548903298</v>
      </c>
      <c r="E12" s="17">
        <v>0.367639812124125</v>
      </c>
      <c r="F12" s="17"/>
      <c r="G12" s="17">
        <v>0</v>
      </c>
      <c r="H12" s="17">
        <v>0</v>
      </c>
      <c r="I12" s="17">
        <v>0.49788522466923002</v>
      </c>
      <c r="J12" s="17">
        <v>0.56297118939008794</v>
      </c>
      <c r="K12" s="17">
        <v>0.68574926127337499</v>
      </c>
      <c r="L12" s="17">
        <v>0</v>
      </c>
      <c r="M12" s="17"/>
      <c r="N12" s="17">
        <v>0.151249055517336</v>
      </c>
      <c r="O12" s="17">
        <v>0.81186233650205697</v>
      </c>
      <c r="P12" s="17">
        <v>0.30631022450418</v>
      </c>
      <c r="Q12" s="17">
        <v>0.46651818758166502</v>
      </c>
      <c r="R12" s="17"/>
      <c r="S12" s="17">
        <v>0.466361258600269</v>
      </c>
      <c r="T12" s="17">
        <v>0</v>
      </c>
      <c r="U12" s="17">
        <v>0</v>
      </c>
      <c r="V12" s="17">
        <v>0.62566275486668899</v>
      </c>
      <c r="W12" s="17">
        <v>1</v>
      </c>
      <c r="X12" s="17" t="s">
        <v>131</v>
      </c>
      <c r="Y12" s="17">
        <v>0</v>
      </c>
      <c r="Z12" s="17">
        <v>1</v>
      </c>
      <c r="AA12" s="17">
        <v>0.43772416222455701</v>
      </c>
      <c r="AB12" s="17">
        <v>0.50412461267201303</v>
      </c>
      <c r="AC12" s="17">
        <v>0</v>
      </c>
      <c r="AD12" s="17">
        <v>0</v>
      </c>
      <c r="AE12" s="17"/>
      <c r="AF12" s="17">
        <v>0.50690068788966802</v>
      </c>
      <c r="AG12" s="17">
        <v>0.346376314038984</v>
      </c>
      <c r="AH12" s="17">
        <v>0</v>
      </c>
      <c r="AI12" s="17" t="s">
        <v>131</v>
      </c>
      <c r="AJ12" s="17">
        <v>0.40014310591586399</v>
      </c>
      <c r="AK12" s="17"/>
      <c r="AL12" s="17">
        <v>1</v>
      </c>
      <c r="AM12" s="17">
        <v>0.33130148815609101</v>
      </c>
      <c r="AN12" s="17">
        <v>0.47011589898318601</v>
      </c>
      <c r="AO12" s="17"/>
      <c r="AP12" s="17">
        <v>0.16770811298831001</v>
      </c>
      <c r="AQ12" s="17">
        <v>0.673896821255213</v>
      </c>
      <c r="AR12" s="17">
        <v>0.468567872237731</v>
      </c>
      <c r="AS12" s="17">
        <v>0</v>
      </c>
      <c r="AT12" s="17">
        <v>0</v>
      </c>
      <c r="AU12" s="17"/>
      <c r="AV12" s="17" t="s">
        <v>131</v>
      </c>
      <c r="AW12" s="17">
        <v>0.30221753503256699</v>
      </c>
      <c r="AX12" s="17">
        <v>1</v>
      </c>
      <c r="AY12" s="17">
        <v>1</v>
      </c>
      <c r="AZ12" s="17">
        <v>0.47055709900169701</v>
      </c>
      <c r="BA12" s="17">
        <v>0.49831292209304301</v>
      </c>
      <c r="BB12" s="17">
        <v>0.528232043402308</v>
      </c>
      <c r="BC12" s="17">
        <v>0</v>
      </c>
      <c r="BD12" s="17">
        <v>0</v>
      </c>
      <c r="BE12" s="17">
        <v>1</v>
      </c>
      <c r="BF12" s="17" t="s">
        <v>131</v>
      </c>
      <c r="BG12" s="17">
        <v>0.52571094386086403</v>
      </c>
      <c r="BH12" s="17" t="s">
        <v>131</v>
      </c>
      <c r="BI12" s="17" t="s">
        <v>131</v>
      </c>
      <c r="BJ12" s="17">
        <v>0</v>
      </c>
      <c r="BK12" s="17">
        <v>0</v>
      </c>
      <c r="BL12" s="17"/>
      <c r="BM12" s="17">
        <v>0.25273124717166601</v>
      </c>
      <c r="BN12" s="17">
        <v>0.69144181543135697</v>
      </c>
      <c r="BO12" s="17">
        <v>0.30206955532572799</v>
      </c>
      <c r="BP12" s="17">
        <v>0.71294893999509001</v>
      </c>
      <c r="BQ12" s="17">
        <v>0</v>
      </c>
      <c r="BR12" s="17">
        <v>0.54825520506090397</v>
      </c>
      <c r="BS12" s="17"/>
      <c r="BT12" s="17">
        <v>0.35116633686302601</v>
      </c>
      <c r="BU12" s="17">
        <v>0.57933689577699299</v>
      </c>
      <c r="BV12" s="17"/>
      <c r="BW12" s="17">
        <v>0.31452900483662</v>
      </c>
      <c r="BX12" s="17">
        <v>0.39108894251889198</v>
      </c>
      <c r="BY12" s="17"/>
      <c r="BZ12" s="17">
        <v>0.44977579970389298</v>
      </c>
      <c r="CA12" s="17" t="s">
        <v>131</v>
      </c>
      <c r="CB12" s="17">
        <v>0.36144425854776402</v>
      </c>
      <c r="CC12" s="17"/>
      <c r="CD12" s="17">
        <v>0.56155564629693699</v>
      </c>
      <c r="CE12" s="17">
        <v>0.32516393233930502</v>
      </c>
      <c r="CF12" s="17">
        <v>0</v>
      </c>
      <c r="CG12" s="17"/>
      <c r="CH12" s="17">
        <v>0.55031515209146098</v>
      </c>
      <c r="CI12" s="17">
        <v>0.66539776655974003</v>
      </c>
      <c r="CJ12" s="17">
        <v>0</v>
      </c>
      <c r="CK12" s="17"/>
      <c r="CL12" s="17">
        <v>0.27458201729376103</v>
      </c>
      <c r="CM12" s="17">
        <v>0.47146167685072199</v>
      </c>
      <c r="CN12" s="17"/>
      <c r="CO12" s="17" t="s">
        <v>131</v>
      </c>
      <c r="CP12" s="17">
        <v>0.67883951022091704</v>
      </c>
      <c r="CQ12" s="17">
        <v>0.229317735752155</v>
      </c>
      <c r="CR12" s="17">
        <v>0.36447493457049301</v>
      </c>
    </row>
    <row r="13" spans="2:96" ht="45" x14ac:dyDescent="0.25">
      <c r="B13" s="18" t="s">
        <v>411</v>
      </c>
      <c r="C13" s="17">
        <v>0.40301301578425702</v>
      </c>
      <c r="D13" s="17">
        <v>0.37102087306012799</v>
      </c>
      <c r="E13" s="17">
        <v>0.43519623580438999</v>
      </c>
      <c r="F13" s="17"/>
      <c r="G13" s="17">
        <v>0</v>
      </c>
      <c r="H13" s="17">
        <v>0</v>
      </c>
      <c r="I13" s="17">
        <v>0.24583853888082099</v>
      </c>
      <c r="J13" s="17">
        <v>0.59727370403534896</v>
      </c>
      <c r="K13" s="17">
        <v>0.80683989168289505</v>
      </c>
      <c r="L13" s="17">
        <v>0.355915750762206</v>
      </c>
      <c r="M13" s="17"/>
      <c r="N13" s="17">
        <v>0.14867570763818799</v>
      </c>
      <c r="O13" s="17">
        <v>0.79152571199995203</v>
      </c>
      <c r="P13" s="17">
        <v>0.45898781901288699</v>
      </c>
      <c r="Q13" s="17">
        <v>0.33633252221963</v>
      </c>
      <c r="R13" s="17"/>
      <c r="S13" s="17">
        <v>0.309633926835371</v>
      </c>
      <c r="T13" s="17">
        <v>0</v>
      </c>
      <c r="U13" s="17">
        <v>0.50356693763503702</v>
      </c>
      <c r="V13" s="17">
        <v>0.62566275486668899</v>
      </c>
      <c r="W13" s="17">
        <v>0</v>
      </c>
      <c r="X13" s="17" t="s">
        <v>131</v>
      </c>
      <c r="Y13" s="17">
        <v>0</v>
      </c>
      <c r="Z13" s="17">
        <v>1</v>
      </c>
      <c r="AA13" s="17">
        <v>0.42460526727877501</v>
      </c>
      <c r="AB13" s="17">
        <v>0.73182497760658805</v>
      </c>
      <c r="AC13" s="17">
        <v>0</v>
      </c>
      <c r="AD13" s="17">
        <v>0</v>
      </c>
      <c r="AE13" s="17"/>
      <c r="AF13" s="17">
        <v>0.38054251959525298</v>
      </c>
      <c r="AG13" s="17">
        <v>0.461105047817161</v>
      </c>
      <c r="AH13" s="17">
        <v>0</v>
      </c>
      <c r="AI13" s="17" t="s">
        <v>131</v>
      </c>
      <c r="AJ13" s="17">
        <v>0.34361279786646998</v>
      </c>
      <c r="AK13" s="17"/>
      <c r="AL13" s="17">
        <v>0</v>
      </c>
      <c r="AM13" s="17">
        <v>0.30079027423388499</v>
      </c>
      <c r="AN13" s="17">
        <v>0</v>
      </c>
      <c r="AO13" s="17"/>
      <c r="AP13" s="17">
        <v>0.50939136736439505</v>
      </c>
      <c r="AQ13" s="17">
        <v>0.31067091677800301</v>
      </c>
      <c r="AR13" s="17">
        <v>0.36811988811077201</v>
      </c>
      <c r="AS13" s="17">
        <v>0.36586808156153799</v>
      </c>
      <c r="AT13" s="17">
        <v>0</v>
      </c>
      <c r="AU13" s="17"/>
      <c r="AV13" s="17" t="s">
        <v>131</v>
      </c>
      <c r="AW13" s="17">
        <v>0.65551076751814696</v>
      </c>
      <c r="AX13" s="17">
        <v>0</v>
      </c>
      <c r="AY13" s="17">
        <v>0.41878543284877101</v>
      </c>
      <c r="AZ13" s="17">
        <v>0.47055709900169701</v>
      </c>
      <c r="BA13" s="17">
        <v>1</v>
      </c>
      <c r="BB13" s="17">
        <v>0.365652710037842</v>
      </c>
      <c r="BC13" s="17">
        <v>0</v>
      </c>
      <c r="BD13" s="17">
        <v>0</v>
      </c>
      <c r="BE13" s="17">
        <v>0</v>
      </c>
      <c r="BF13" s="17" t="s">
        <v>131</v>
      </c>
      <c r="BG13" s="17">
        <v>0.52571094386086403</v>
      </c>
      <c r="BH13" s="17" t="s">
        <v>131</v>
      </c>
      <c r="BI13" s="17" t="s">
        <v>131</v>
      </c>
      <c r="BJ13" s="17">
        <v>1</v>
      </c>
      <c r="BK13" s="17">
        <v>0</v>
      </c>
      <c r="BL13" s="17"/>
      <c r="BM13" s="17">
        <v>0.12660648360277499</v>
      </c>
      <c r="BN13" s="17">
        <v>0.64538074773010501</v>
      </c>
      <c r="BO13" s="17">
        <v>1</v>
      </c>
      <c r="BP13" s="17">
        <v>0.21227182682127901</v>
      </c>
      <c r="BQ13" s="17">
        <v>0.25695814153132002</v>
      </c>
      <c r="BR13" s="17">
        <v>0.45174479493909597</v>
      </c>
      <c r="BS13" s="17"/>
      <c r="BT13" s="17">
        <v>0.348687111946474</v>
      </c>
      <c r="BU13" s="17">
        <v>0.551154555407665</v>
      </c>
      <c r="BV13" s="17"/>
      <c r="BW13" s="17">
        <v>0.32090461687937999</v>
      </c>
      <c r="BX13" s="17">
        <v>0.44224931133689999</v>
      </c>
      <c r="BY13" s="17"/>
      <c r="BZ13" s="17">
        <v>0.36391972079837298</v>
      </c>
      <c r="CA13" s="17" t="s">
        <v>131</v>
      </c>
      <c r="CB13" s="17">
        <v>0.45628279980050501</v>
      </c>
      <c r="CC13" s="17"/>
      <c r="CD13" s="17">
        <v>0.37971774852882001</v>
      </c>
      <c r="CE13" s="17">
        <v>0.34149328967995801</v>
      </c>
      <c r="CF13" s="17">
        <v>0.47883523654118199</v>
      </c>
      <c r="CG13" s="17"/>
      <c r="CH13" s="17">
        <v>0.26250670411417298</v>
      </c>
      <c r="CI13" s="17">
        <v>0.29738703831943902</v>
      </c>
      <c r="CJ13" s="17">
        <v>0.43580870039039499</v>
      </c>
      <c r="CK13" s="17"/>
      <c r="CL13" s="17">
        <v>0.186945046049975</v>
      </c>
      <c r="CM13" s="17">
        <v>0.51692449651856498</v>
      </c>
      <c r="CN13" s="17"/>
      <c r="CO13" s="17" t="s">
        <v>131</v>
      </c>
      <c r="CP13" s="17">
        <v>0.25528126554844799</v>
      </c>
      <c r="CQ13" s="17">
        <v>0.69892785250605904</v>
      </c>
      <c r="CR13" s="17">
        <v>0.28072662427255002</v>
      </c>
    </row>
    <row r="14" spans="2:96" ht="45" x14ac:dyDescent="0.25">
      <c r="B14" s="18" t="s">
        <v>417</v>
      </c>
      <c r="C14" s="17">
        <v>0.36480124003304698</v>
      </c>
      <c r="D14" s="17">
        <v>0.52301283742364801</v>
      </c>
      <c r="E14" s="17">
        <v>0.20564470299002499</v>
      </c>
      <c r="F14" s="17"/>
      <c r="G14" s="17">
        <v>0</v>
      </c>
      <c r="H14" s="17">
        <v>1</v>
      </c>
      <c r="I14" s="17">
        <v>0.49993903476735702</v>
      </c>
      <c r="J14" s="17">
        <v>0.40272629596465098</v>
      </c>
      <c r="K14" s="17">
        <v>0.32643088516192498</v>
      </c>
      <c r="L14" s="17">
        <v>0</v>
      </c>
      <c r="M14" s="17"/>
      <c r="N14" s="17">
        <v>0.56001743066020104</v>
      </c>
      <c r="O14" s="17">
        <v>0.39565949203628897</v>
      </c>
      <c r="P14" s="17">
        <v>0.33241948599711302</v>
      </c>
      <c r="Q14" s="17">
        <v>0.24058463913379299</v>
      </c>
      <c r="R14" s="17"/>
      <c r="S14" s="17">
        <v>0.48691161797562599</v>
      </c>
      <c r="T14" s="17">
        <v>1</v>
      </c>
      <c r="U14" s="17">
        <v>0.50356693763503702</v>
      </c>
      <c r="V14" s="17">
        <v>0</v>
      </c>
      <c r="W14" s="17">
        <v>1</v>
      </c>
      <c r="X14" s="17" t="s">
        <v>131</v>
      </c>
      <c r="Y14" s="17">
        <v>0</v>
      </c>
      <c r="Z14" s="17">
        <v>0</v>
      </c>
      <c r="AA14" s="17">
        <v>0.55449597892402602</v>
      </c>
      <c r="AB14" s="17">
        <v>0</v>
      </c>
      <c r="AC14" s="17">
        <v>1</v>
      </c>
      <c r="AD14" s="17">
        <v>0</v>
      </c>
      <c r="AE14" s="17"/>
      <c r="AF14" s="17">
        <v>0.11869262715503399</v>
      </c>
      <c r="AG14" s="17">
        <v>0.46420422214254697</v>
      </c>
      <c r="AH14" s="17">
        <v>0</v>
      </c>
      <c r="AI14" s="17" t="s">
        <v>131</v>
      </c>
      <c r="AJ14" s="17">
        <v>0.55218786652710095</v>
      </c>
      <c r="AK14" s="17"/>
      <c r="AL14" s="17">
        <v>1</v>
      </c>
      <c r="AM14" s="17">
        <v>0.53946032215304895</v>
      </c>
      <c r="AN14" s="17">
        <v>0</v>
      </c>
      <c r="AO14" s="17"/>
      <c r="AP14" s="17">
        <v>0</v>
      </c>
      <c r="AQ14" s="17">
        <v>0.49831052670553</v>
      </c>
      <c r="AR14" s="17">
        <v>0.40419085219784701</v>
      </c>
      <c r="AS14" s="17">
        <v>0.63413191843846195</v>
      </c>
      <c r="AT14" s="17">
        <v>0</v>
      </c>
      <c r="AU14" s="17"/>
      <c r="AV14" s="17" t="s">
        <v>131</v>
      </c>
      <c r="AW14" s="17">
        <v>0</v>
      </c>
      <c r="AX14" s="17">
        <v>0</v>
      </c>
      <c r="AY14" s="17">
        <v>0.58121456715122899</v>
      </c>
      <c r="AZ14" s="17">
        <v>0</v>
      </c>
      <c r="BA14" s="17">
        <v>0.49831292209304301</v>
      </c>
      <c r="BB14" s="17">
        <v>0.365652710037842</v>
      </c>
      <c r="BC14" s="17">
        <v>0.57635566470349897</v>
      </c>
      <c r="BD14" s="17">
        <v>0</v>
      </c>
      <c r="BE14" s="17">
        <v>1</v>
      </c>
      <c r="BF14" s="17" t="s">
        <v>131</v>
      </c>
      <c r="BG14" s="17">
        <v>0.47428905613913602</v>
      </c>
      <c r="BH14" s="17" t="s">
        <v>131</v>
      </c>
      <c r="BI14" s="17" t="s">
        <v>131</v>
      </c>
      <c r="BJ14" s="17">
        <v>0</v>
      </c>
      <c r="BK14" s="17">
        <v>1</v>
      </c>
      <c r="BL14" s="17"/>
      <c r="BM14" s="17">
        <v>0.20848176451015901</v>
      </c>
      <c r="BN14" s="17">
        <v>0.36207198736199803</v>
      </c>
      <c r="BO14" s="17">
        <v>0.64922285711494698</v>
      </c>
      <c r="BP14" s="17">
        <v>0.51714677546077303</v>
      </c>
      <c r="BQ14" s="17">
        <v>0.241164645959274</v>
      </c>
      <c r="BR14" s="17">
        <v>0.45174479493909597</v>
      </c>
      <c r="BS14" s="17"/>
      <c r="BT14" s="17">
        <v>0.38955286017390001</v>
      </c>
      <c r="BU14" s="17">
        <v>0.297305941164414</v>
      </c>
      <c r="BV14" s="17"/>
      <c r="BW14" s="17">
        <v>0.300790936130991</v>
      </c>
      <c r="BX14" s="17">
        <v>0.38812978227838901</v>
      </c>
      <c r="BY14" s="17"/>
      <c r="BZ14" s="17">
        <v>0.33280109929303497</v>
      </c>
      <c r="CA14" s="17" t="s">
        <v>131</v>
      </c>
      <c r="CB14" s="17">
        <v>0.40840566340860301</v>
      </c>
      <c r="CC14" s="17"/>
      <c r="CD14" s="17">
        <v>0.46695246943978402</v>
      </c>
      <c r="CE14" s="17">
        <v>0.22279355277957899</v>
      </c>
      <c r="CF14" s="17">
        <v>0.22331576952597901</v>
      </c>
      <c r="CG14" s="17"/>
      <c r="CH14" s="17">
        <v>0.303848958173635</v>
      </c>
      <c r="CI14" s="17">
        <v>0.36801072824030101</v>
      </c>
      <c r="CJ14" s="17">
        <v>0.20324935983575601</v>
      </c>
      <c r="CK14" s="17"/>
      <c r="CL14" s="17">
        <v>0.32686253278573901</v>
      </c>
      <c r="CM14" s="17">
        <v>0.34998563426303197</v>
      </c>
      <c r="CN14" s="17"/>
      <c r="CO14" s="17" t="s">
        <v>131</v>
      </c>
      <c r="CP14" s="17">
        <v>0.74351780803427703</v>
      </c>
      <c r="CQ14" s="17">
        <v>0.35116152224257502</v>
      </c>
      <c r="CR14" s="17">
        <v>0.107915513527841</v>
      </c>
    </row>
    <row r="15" spans="2:96" ht="45" x14ac:dyDescent="0.25">
      <c r="B15" s="18" t="s">
        <v>414</v>
      </c>
      <c r="C15" s="17">
        <v>0.32931410334572703</v>
      </c>
      <c r="D15" s="17">
        <v>0.43926497306475998</v>
      </c>
      <c r="E15" s="17">
        <v>0.21870653754164601</v>
      </c>
      <c r="F15" s="17"/>
      <c r="G15" s="17">
        <v>0</v>
      </c>
      <c r="H15" s="17">
        <v>1</v>
      </c>
      <c r="I15" s="17">
        <v>0.36866887156744199</v>
      </c>
      <c r="J15" s="17">
        <v>0.60732497062596802</v>
      </c>
      <c r="K15" s="17">
        <v>0</v>
      </c>
      <c r="L15" s="17">
        <v>0.33743204099624602</v>
      </c>
      <c r="M15" s="17"/>
      <c r="N15" s="17">
        <v>0.56138236782551398</v>
      </c>
      <c r="O15" s="17">
        <v>0.20927053322769301</v>
      </c>
      <c r="P15" s="17">
        <v>0.63872971050129301</v>
      </c>
      <c r="Q15" s="17">
        <v>0</v>
      </c>
      <c r="R15" s="17"/>
      <c r="S15" s="17">
        <v>0.30297206586134801</v>
      </c>
      <c r="T15" s="17">
        <v>1</v>
      </c>
      <c r="U15" s="17">
        <v>0</v>
      </c>
      <c r="V15" s="17">
        <v>0</v>
      </c>
      <c r="W15" s="17">
        <v>0</v>
      </c>
      <c r="X15" s="17" t="s">
        <v>131</v>
      </c>
      <c r="Y15" s="17">
        <v>0</v>
      </c>
      <c r="Z15" s="17">
        <v>1</v>
      </c>
      <c r="AA15" s="17">
        <v>0.57539473272122499</v>
      </c>
      <c r="AB15" s="17">
        <v>0.23594959027860099</v>
      </c>
      <c r="AC15" s="17">
        <v>1</v>
      </c>
      <c r="AD15" s="17">
        <v>0</v>
      </c>
      <c r="AE15" s="17"/>
      <c r="AF15" s="17">
        <v>0.50797182170599697</v>
      </c>
      <c r="AG15" s="17">
        <v>0.34445550541126502</v>
      </c>
      <c r="AH15" s="17">
        <v>0</v>
      </c>
      <c r="AI15" s="17" t="s">
        <v>131</v>
      </c>
      <c r="AJ15" s="17">
        <v>0.192085242444379</v>
      </c>
      <c r="AK15" s="17"/>
      <c r="AL15" s="17">
        <v>0</v>
      </c>
      <c r="AM15" s="17">
        <v>0.30281627693047303</v>
      </c>
      <c r="AN15" s="17">
        <v>0</v>
      </c>
      <c r="AO15" s="17"/>
      <c r="AP15" s="17">
        <v>0.16770811298831001</v>
      </c>
      <c r="AQ15" s="17">
        <v>0.47677761302370902</v>
      </c>
      <c r="AR15" s="17">
        <v>0.28623593204680597</v>
      </c>
      <c r="AS15" s="17">
        <v>0.63413191843846195</v>
      </c>
      <c r="AT15" s="17">
        <v>1</v>
      </c>
      <c r="AU15" s="17"/>
      <c r="AV15" s="17" t="s">
        <v>131</v>
      </c>
      <c r="AW15" s="17">
        <v>0</v>
      </c>
      <c r="AX15" s="17">
        <v>0</v>
      </c>
      <c r="AY15" s="17">
        <v>0</v>
      </c>
      <c r="AZ15" s="17">
        <v>0.47055709900169701</v>
      </c>
      <c r="BA15" s="17">
        <v>0</v>
      </c>
      <c r="BB15" s="17">
        <v>0.38271267568027001</v>
      </c>
      <c r="BC15" s="17">
        <v>0.57635566470349897</v>
      </c>
      <c r="BD15" s="17">
        <v>0</v>
      </c>
      <c r="BE15" s="17">
        <v>0</v>
      </c>
      <c r="BF15" s="17" t="s">
        <v>131</v>
      </c>
      <c r="BG15" s="17">
        <v>1</v>
      </c>
      <c r="BH15" s="17" t="s">
        <v>131</v>
      </c>
      <c r="BI15" s="17" t="s">
        <v>131</v>
      </c>
      <c r="BJ15" s="17">
        <v>0</v>
      </c>
      <c r="BK15" s="17">
        <v>1</v>
      </c>
      <c r="BL15" s="17"/>
      <c r="BM15" s="17">
        <v>0.33508824811293397</v>
      </c>
      <c r="BN15" s="17">
        <v>0.32779537533099301</v>
      </c>
      <c r="BO15" s="17">
        <v>0.34715330178921899</v>
      </c>
      <c r="BP15" s="17">
        <v>0.28705106000490999</v>
      </c>
      <c r="BQ15" s="17">
        <v>0.241164645959274</v>
      </c>
      <c r="BR15" s="17">
        <v>0.54825520506090397</v>
      </c>
      <c r="BS15" s="17"/>
      <c r="BT15" s="17">
        <v>0.29984359074970401</v>
      </c>
      <c r="BU15" s="17">
        <v>0.40967737024142897</v>
      </c>
      <c r="BV15" s="17"/>
      <c r="BW15" s="17">
        <v>0.521295600003022</v>
      </c>
      <c r="BX15" s="17">
        <v>0.25983430413588599</v>
      </c>
      <c r="BY15" s="17"/>
      <c r="BZ15" s="17">
        <v>0.26823415848747001</v>
      </c>
      <c r="CA15" s="17" t="s">
        <v>131</v>
      </c>
      <c r="CB15" s="17">
        <v>0.41254360527178802</v>
      </c>
      <c r="CC15" s="17"/>
      <c r="CD15" s="17">
        <v>0.54117554840134596</v>
      </c>
      <c r="CE15" s="17">
        <v>0.11747346263089201</v>
      </c>
      <c r="CF15" s="17">
        <v>0.242249619705137</v>
      </c>
      <c r="CG15" s="17"/>
      <c r="CH15" s="17">
        <v>0.32127249131049601</v>
      </c>
      <c r="CI15" s="17">
        <v>0.29738703831943902</v>
      </c>
      <c r="CJ15" s="17">
        <v>0.22048187743318501</v>
      </c>
      <c r="CK15" s="17"/>
      <c r="CL15" s="17">
        <v>0.33476794704968099</v>
      </c>
      <c r="CM15" s="17">
        <v>0.34706773490639398</v>
      </c>
      <c r="CN15" s="17"/>
      <c r="CO15" s="17" t="s">
        <v>131</v>
      </c>
      <c r="CP15" s="17">
        <v>0.208787233243697</v>
      </c>
      <c r="CQ15" s="17">
        <v>0.37116106476237198</v>
      </c>
      <c r="CR15" s="17">
        <v>0.38235161424099001</v>
      </c>
    </row>
    <row r="16" spans="2:96" ht="45" x14ac:dyDescent="0.25">
      <c r="B16" s="18" t="s">
        <v>418</v>
      </c>
      <c r="C16" s="17">
        <v>0.22036973270948701</v>
      </c>
      <c r="D16" s="17">
        <v>0.29724105305551202</v>
      </c>
      <c r="E16" s="17">
        <v>0.14303928825418599</v>
      </c>
      <c r="F16" s="17"/>
      <c r="G16" s="17">
        <v>0</v>
      </c>
      <c r="H16" s="17">
        <v>0</v>
      </c>
      <c r="I16" s="17">
        <v>0.24583853888082099</v>
      </c>
      <c r="J16" s="17">
        <v>0.38378493202570202</v>
      </c>
      <c r="K16" s="17">
        <v>0.32019736996511899</v>
      </c>
      <c r="L16" s="17">
        <v>0</v>
      </c>
      <c r="M16" s="17"/>
      <c r="N16" s="17">
        <v>0</v>
      </c>
      <c r="O16" s="17">
        <v>0.60493002526398298</v>
      </c>
      <c r="P16" s="17">
        <v>0.31319338120642098</v>
      </c>
      <c r="Q16" s="17">
        <v>0.10489942486743099</v>
      </c>
      <c r="R16" s="17"/>
      <c r="S16" s="17">
        <v>0.163262217777628</v>
      </c>
      <c r="T16" s="17">
        <v>0</v>
      </c>
      <c r="U16" s="17">
        <v>0.50356693763503702</v>
      </c>
      <c r="V16" s="17">
        <v>0.32840294798192499</v>
      </c>
      <c r="W16" s="17">
        <v>0</v>
      </c>
      <c r="X16" s="17" t="s">
        <v>131</v>
      </c>
      <c r="Y16" s="17">
        <v>0</v>
      </c>
      <c r="Z16" s="17">
        <v>1</v>
      </c>
      <c r="AA16" s="17">
        <v>0.208412704213679</v>
      </c>
      <c r="AB16" s="17">
        <v>0.23594959027860099</v>
      </c>
      <c r="AC16" s="17">
        <v>0</v>
      </c>
      <c r="AD16" s="17">
        <v>0</v>
      </c>
      <c r="AE16" s="17"/>
      <c r="AF16" s="17">
        <v>0.254218389929386</v>
      </c>
      <c r="AG16" s="17">
        <v>0.238702850521406</v>
      </c>
      <c r="AH16" s="17">
        <v>0</v>
      </c>
      <c r="AI16" s="17" t="s">
        <v>131</v>
      </c>
      <c r="AJ16" s="17">
        <v>0.34361279786646998</v>
      </c>
      <c r="AK16" s="17"/>
      <c r="AL16" s="17">
        <v>0</v>
      </c>
      <c r="AM16" s="17">
        <v>0.10527298881309401</v>
      </c>
      <c r="AN16" s="17">
        <v>0</v>
      </c>
      <c r="AO16" s="17"/>
      <c r="AP16" s="17">
        <v>0.16770811298831001</v>
      </c>
      <c r="AQ16" s="17">
        <v>0.31067091677800301</v>
      </c>
      <c r="AR16" s="17">
        <v>0.25930210185424202</v>
      </c>
      <c r="AS16" s="17">
        <v>0</v>
      </c>
      <c r="AT16" s="17">
        <v>0</v>
      </c>
      <c r="AU16" s="17"/>
      <c r="AV16" s="17" t="s">
        <v>131</v>
      </c>
      <c r="AW16" s="17">
        <v>0.30221753503256699</v>
      </c>
      <c r="AX16" s="17">
        <v>0</v>
      </c>
      <c r="AY16" s="17">
        <v>0</v>
      </c>
      <c r="AZ16" s="17">
        <v>0.47055709900169701</v>
      </c>
      <c r="BA16" s="17">
        <v>0</v>
      </c>
      <c r="BB16" s="17">
        <v>0.365652710037842</v>
      </c>
      <c r="BC16" s="17">
        <v>0</v>
      </c>
      <c r="BD16" s="17">
        <v>0</v>
      </c>
      <c r="BE16" s="17">
        <v>0</v>
      </c>
      <c r="BF16" s="17" t="s">
        <v>131</v>
      </c>
      <c r="BG16" s="17">
        <v>0.52571094386086403</v>
      </c>
      <c r="BH16" s="17" t="s">
        <v>131</v>
      </c>
      <c r="BI16" s="17" t="s">
        <v>131</v>
      </c>
      <c r="BJ16" s="17">
        <v>0</v>
      </c>
      <c r="BK16" s="17">
        <v>0</v>
      </c>
      <c r="BL16" s="17"/>
      <c r="BM16" s="17">
        <v>0.12660648360277499</v>
      </c>
      <c r="BN16" s="17">
        <v>0.32936982806935999</v>
      </c>
      <c r="BO16" s="17">
        <v>0.64922285711494698</v>
      </c>
      <c r="BP16" s="17">
        <v>0</v>
      </c>
      <c r="BQ16" s="17">
        <v>0</v>
      </c>
      <c r="BR16" s="17">
        <v>0.45174479493909597</v>
      </c>
      <c r="BS16" s="17"/>
      <c r="BT16" s="17">
        <v>0.149976135309628</v>
      </c>
      <c r="BU16" s="17">
        <v>0.41232633465731799</v>
      </c>
      <c r="BV16" s="17"/>
      <c r="BW16" s="17">
        <v>0.10545004718080001</v>
      </c>
      <c r="BX16" s="17">
        <v>0.31837225425163301</v>
      </c>
      <c r="BY16" s="17"/>
      <c r="BZ16" s="17">
        <v>0.243347886213583</v>
      </c>
      <c r="CA16" s="17" t="s">
        <v>131</v>
      </c>
      <c r="CB16" s="17">
        <v>0.189058959987529</v>
      </c>
      <c r="CC16" s="17"/>
      <c r="CD16" s="17">
        <v>0.236905907305897</v>
      </c>
      <c r="CE16" s="17">
        <v>0.11747346263089201</v>
      </c>
      <c r="CF16" s="17">
        <v>0.22331576952597901</v>
      </c>
      <c r="CG16" s="17"/>
      <c r="CH16" s="17">
        <v>0.137786650756415</v>
      </c>
      <c r="CI16" s="17">
        <v>0.29738703831943902</v>
      </c>
      <c r="CJ16" s="17">
        <v>0.20324935983575601</v>
      </c>
      <c r="CK16" s="17"/>
      <c r="CL16" s="17">
        <v>0.186945046049975</v>
      </c>
      <c r="CM16" s="17">
        <v>0.25852012370584099</v>
      </c>
      <c r="CN16" s="17"/>
      <c r="CO16" s="17" t="s">
        <v>131</v>
      </c>
      <c r="CP16" s="17">
        <v>0.12573249002578901</v>
      </c>
      <c r="CQ16" s="17">
        <v>0.36339700614272002</v>
      </c>
      <c r="CR16" s="17">
        <v>0.17766342983047101</v>
      </c>
    </row>
    <row r="17" spans="2:96" ht="30" x14ac:dyDescent="0.25">
      <c r="B17" s="18" t="s">
        <v>420</v>
      </c>
      <c r="C17" s="17">
        <v>0.20038504793117001</v>
      </c>
      <c r="D17" s="17">
        <v>0.18290534227666599</v>
      </c>
      <c r="E17" s="17">
        <v>0.217969153435356</v>
      </c>
      <c r="F17" s="17"/>
      <c r="G17" s="17">
        <v>0</v>
      </c>
      <c r="H17" s="17">
        <v>1</v>
      </c>
      <c r="I17" s="17">
        <v>0</v>
      </c>
      <c r="J17" s="17">
        <v>0.213488772009647</v>
      </c>
      <c r="K17" s="17">
        <v>0.31425073872662501</v>
      </c>
      <c r="L17" s="17">
        <v>0.30665220824154799</v>
      </c>
      <c r="M17" s="17"/>
      <c r="N17" s="17">
        <v>0.545057116492081</v>
      </c>
      <c r="O17" s="17">
        <v>0.188137663497943</v>
      </c>
      <c r="P17" s="17">
        <v>0</v>
      </c>
      <c r="Q17" s="17">
        <v>0.12262775187184199</v>
      </c>
      <c r="R17" s="17"/>
      <c r="S17" s="17">
        <v>0</v>
      </c>
      <c r="T17" s="17">
        <v>0</v>
      </c>
      <c r="U17" s="17">
        <v>1</v>
      </c>
      <c r="V17" s="17">
        <v>0</v>
      </c>
      <c r="W17" s="17">
        <v>0</v>
      </c>
      <c r="X17" s="17" t="s">
        <v>131</v>
      </c>
      <c r="Y17" s="17">
        <v>0</v>
      </c>
      <c r="Z17" s="17">
        <v>0</v>
      </c>
      <c r="AA17" s="17">
        <v>0.346083274710347</v>
      </c>
      <c r="AB17" s="17">
        <v>0.49587538732798703</v>
      </c>
      <c r="AC17" s="17">
        <v>0</v>
      </c>
      <c r="AD17" s="17">
        <v>0</v>
      </c>
      <c r="AE17" s="17"/>
      <c r="AF17" s="17">
        <v>0.10883916554204701</v>
      </c>
      <c r="AG17" s="17">
        <v>0.31357951010241503</v>
      </c>
      <c r="AH17" s="17">
        <v>0</v>
      </c>
      <c r="AI17" s="17" t="s">
        <v>131</v>
      </c>
      <c r="AJ17" s="17">
        <v>0.15152755542209101</v>
      </c>
      <c r="AK17" s="17"/>
      <c r="AL17" s="17">
        <v>0</v>
      </c>
      <c r="AM17" s="17">
        <v>0.36976030441868701</v>
      </c>
      <c r="AN17" s="17">
        <v>0</v>
      </c>
      <c r="AO17" s="17"/>
      <c r="AP17" s="17">
        <v>0.18047068529866001</v>
      </c>
      <c r="AQ17" s="17">
        <v>0</v>
      </c>
      <c r="AR17" s="17">
        <v>0.108162700485594</v>
      </c>
      <c r="AS17" s="17">
        <v>1</v>
      </c>
      <c r="AT17" s="17">
        <v>0</v>
      </c>
      <c r="AU17" s="17"/>
      <c r="AV17" s="17" t="s">
        <v>131</v>
      </c>
      <c r="AW17" s="17">
        <v>0.35329323248558098</v>
      </c>
      <c r="AX17" s="17">
        <v>0</v>
      </c>
      <c r="AY17" s="17">
        <v>0</v>
      </c>
      <c r="AZ17" s="17">
        <v>0</v>
      </c>
      <c r="BA17" s="17">
        <v>0</v>
      </c>
      <c r="BB17" s="17">
        <v>0</v>
      </c>
      <c r="BC17" s="17">
        <v>0.42364433529650097</v>
      </c>
      <c r="BD17" s="17">
        <v>0</v>
      </c>
      <c r="BE17" s="17">
        <v>0</v>
      </c>
      <c r="BF17" s="17" t="s">
        <v>131</v>
      </c>
      <c r="BG17" s="17">
        <v>0</v>
      </c>
      <c r="BH17" s="17" t="s">
        <v>131</v>
      </c>
      <c r="BI17" s="17" t="s">
        <v>131</v>
      </c>
      <c r="BJ17" s="17">
        <v>1</v>
      </c>
      <c r="BK17" s="17">
        <v>1</v>
      </c>
      <c r="BL17" s="17"/>
      <c r="BM17" s="17">
        <v>0.20848176451015901</v>
      </c>
      <c r="BN17" s="17">
        <v>0.15226244504689801</v>
      </c>
      <c r="BO17" s="17">
        <v>0.35077714288505302</v>
      </c>
      <c r="BP17" s="17">
        <v>0</v>
      </c>
      <c r="BQ17" s="17">
        <v>0.22139166743106301</v>
      </c>
      <c r="BR17" s="17">
        <v>0.45174479493909597</v>
      </c>
      <c r="BS17" s="17"/>
      <c r="BT17" s="17">
        <v>0.27386949309160102</v>
      </c>
      <c r="BU17" s="17">
        <v>0</v>
      </c>
      <c r="BV17" s="17"/>
      <c r="BW17" s="17">
        <v>0.38853219065717998</v>
      </c>
      <c r="BX17" s="17">
        <v>0.11576076907102301</v>
      </c>
      <c r="BY17" s="17"/>
      <c r="BZ17" s="17">
        <v>0.112094725089233</v>
      </c>
      <c r="CA17" s="17" t="s">
        <v>131</v>
      </c>
      <c r="CB17" s="17">
        <v>0.32069228809123002</v>
      </c>
      <c r="CC17" s="17"/>
      <c r="CD17" s="17">
        <v>0.27008430365392999</v>
      </c>
      <c r="CE17" s="17">
        <v>0.11869973690037899</v>
      </c>
      <c r="CF17" s="17">
        <v>0.22331576952597901</v>
      </c>
      <c r="CG17" s="17"/>
      <c r="CH17" s="17">
        <v>0.12396923554464299</v>
      </c>
      <c r="CI17" s="17">
        <v>0</v>
      </c>
      <c r="CJ17" s="17">
        <v>0.20324935983575601</v>
      </c>
      <c r="CK17" s="17"/>
      <c r="CL17" s="17">
        <v>0.14931030860406699</v>
      </c>
      <c r="CM17" s="17">
        <v>0.24972998228532001</v>
      </c>
      <c r="CN17" s="17"/>
      <c r="CO17" s="17" t="s">
        <v>131</v>
      </c>
      <c r="CP17" s="17">
        <v>0.32116048977908301</v>
      </c>
      <c r="CQ17" s="17">
        <v>0.216147729309633</v>
      </c>
      <c r="CR17" s="17">
        <v>0.103063194442079</v>
      </c>
    </row>
    <row r="18" spans="2:96" ht="45" x14ac:dyDescent="0.25">
      <c r="B18" s="18" t="s">
        <v>415</v>
      </c>
      <c r="C18" s="17">
        <v>0.174668849250737</v>
      </c>
      <c r="D18" s="17">
        <v>7.1606392614743997E-2</v>
      </c>
      <c r="E18" s="17">
        <v>0.27834686001523501</v>
      </c>
      <c r="F18" s="17"/>
      <c r="G18" s="17">
        <v>0.51435226936672696</v>
      </c>
      <c r="H18" s="17">
        <v>0</v>
      </c>
      <c r="I18" s="17">
        <v>0.114383431371561</v>
      </c>
      <c r="J18" s="17">
        <v>0.41187999016609</v>
      </c>
      <c r="K18" s="17">
        <v>0</v>
      </c>
      <c r="L18" s="17">
        <v>0</v>
      </c>
      <c r="M18" s="17"/>
      <c r="N18" s="17">
        <v>0</v>
      </c>
      <c r="O18" s="17">
        <v>0.207521828538346</v>
      </c>
      <c r="P18" s="17">
        <v>0.15166875752082901</v>
      </c>
      <c r="Q18" s="17">
        <v>0.29409372357036401</v>
      </c>
      <c r="R18" s="17"/>
      <c r="S18" s="17">
        <v>0.23066667553838299</v>
      </c>
      <c r="T18" s="17">
        <v>0</v>
      </c>
      <c r="U18" s="17">
        <v>0</v>
      </c>
      <c r="V18" s="17">
        <v>0</v>
      </c>
      <c r="W18" s="17">
        <v>0</v>
      </c>
      <c r="X18" s="17" t="s">
        <v>131</v>
      </c>
      <c r="Y18" s="17">
        <v>0</v>
      </c>
      <c r="Z18" s="17">
        <v>1</v>
      </c>
      <c r="AA18" s="17">
        <v>0.208412704213679</v>
      </c>
      <c r="AB18" s="17">
        <v>0.27170602084319301</v>
      </c>
      <c r="AC18" s="17">
        <v>0</v>
      </c>
      <c r="AD18" s="17">
        <v>0</v>
      </c>
      <c r="AE18" s="17"/>
      <c r="AF18" s="17">
        <v>0.131413955700801</v>
      </c>
      <c r="AG18" s="17">
        <v>0.314188163502856</v>
      </c>
      <c r="AH18" s="17">
        <v>0</v>
      </c>
      <c r="AI18" s="17" t="s">
        <v>131</v>
      </c>
      <c r="AJ18" s="17">
        <v>0</v>
      </c>
      <c r="AK18" s="17"/>
      <c r="AL18" s="17">
        <v>0</v>
      </c>
      <c r="AM18" s="17">
        <v>0.27620777845882599</v>
      </c>
      <c r="AN18" s="17">
        <v>0</v>
      </c>
      <c r="AO18" s="17"/>
      <c r="AP18" s="17">
        <v>0.60052446185399999</v>
      </c>
      <c r="AQ18" s="17">
        <v>0.154683728968252</v>
      </c>
      <c r="AR18" s="17">
        <v>0</v>
      </c>
      <c r="AS18" s="17">
        <v>0</v>
      </c>
      <c r="AT18" s="17">
        <v>0</v>
      </c>
      <c r="AU18" s="17"/>
      <c r="AV18" s="17" t="s">
        <v>131</v>
      </c>
      <c r="AW18" s="17">
        <v>0.35329323248558098</v>
      </c>
      <c r="AX18" s="17">
        <v>0</v>
      </c>
      <c r="AY18" s="17">
        <v>0</v>
      </c>
      <c r="AZ18" s="17">
        <v>0</v>
      </c>
      <c r="BA18" s="17">
        <v>0</v>
      </c>
      <c r="BB18" s="17">
        <v>0.44637606860057</v>
      </c>
      <c r="BC18" s="17">
        <v>0</v>
      </c>
      <c r="BD18" s="17">
        <v>0</v>
      </c>
      <c r="BE18" s="17">
        <v>0</v>
      </c>
      <c r="BF18" s="17" t="s">
        <v>131</v>
      </c>
      <c r="BG18" s="17">
        <v>0.52571094386086403</v>
      </c>
      <c r="BH18" s="17" t="s">
        <v>131</v>
      </c>
      <c r="BI18" s="17" t="s">
        <v>131</v>
      </c>
      <c r="BJ18" s="17">
        <v>0</v>
      </c>
      <c r="BK18" s="17">
        <v>0</v>
      </c>
      <c r="BL18" s="17"/>
      <c r="BM18" s="17">
        <v>0.203856779956538</v>
      </c>
      <c r="BN18" s="17">
        <v>0.17149963580924801</v>
      </c>
      <c r="BO18" s="17">
        <v>0.65284669821078101</v>
      </c>
      <c r="BP18" s="17">
        <v>0</v>
      </c>
      <c r="BQ18" s="17">
        <v>0</v>
      </c>
      <c r="BR18" s="17">
        <v>0</v>
      </c>
      <c r="BS18" s="17"/>
      <c r="BT18" s="17">
        <v>0.18576091083005</v>
      </c>
      <c r="BU18" s="17">
        <v>0.144421859069706</v>
      </c>
      <c r="BV18" s="17"/>
      <c r="BW18" s="17">
        <v>0.29122174693134101</v>
      </c>
      <c r="BX18" s="17">
        <v>0.129074286690148</v>
      </c>
      <c r="BY18" s="17"/>
      <c r="BZ18" s="17">
        <v>6.2263054672058497E-2</v>
      </c>
      <c r="CA18" s="17" t="s">
        <v>131</v>
      </c>
      <c r="CB18" s="17">
        <v>0.32783660862080599</v>
      </c>
      <c r="CC18" s="17"/>
      <c r="CD18" s="17">
        <v>8.2978914228576797E-2</v>
      </c>
      <c r="CE18" s="17">
        <v>0.28467330664545099</v>
      </c>
      <c r="CF18" s="17">
        <v>0</v>
      </c>
      <c r="CG18" s="17"/>
      <c r="CH18" s="17">
        <v>0</v>
      </c>
      <c r="CI18" s="17">
        <v>0</v>
      </c>
      <c r="CJ18" s="17">
        <v>0</v>
      </c>
      <c r="CK18" s="17"/>
      <c r="CL18" s="17">
        <v>0.33294303679922799</v>
      </c>
      <c r="CM18" s="17">
        <v>7.3985383879789798E-2</v>
      </c>
      <c r="CN18" s="17"/>
      <c r="CO18" s="17" t="s">
        <v>131</v>
      </c>
      <c r="CP18" s="17">
        <v>0.12573249002578901</v>
      </c>
      <c r="CQ18" s="17">
        <v>0.31330763139408502</v>
      </c>
      <c r="CR18" s="17">
        <v>0.103063194442079</v>
      </c>
    </row>
    <row r="19" spans="2:96" ht="30" x14ac:dyDescent="0.25">
      <c r="B19" s="18" t="s">
        <v>419</v>
      </c>
      <c r="C19" s="17">
        <v>0.15049926295129601</v>
      </c>
      <c r="D19" s="17">
        <v>0.15256660200688399</v>
      </c>
      <c r="E19" s="17">
        <v>0.14841957644027001</v>
      </c>
      <c r="F19" s="17"/>
      <c r="G19" s="17">
        <v>0</v>
      </c>
      <c r="H19" s="17">
        <v>0</v>
      </c>
      <c r="I19" s="17">
        <v>0.12585332318901099</v>
      </c>
      <c r="J19" s="17">
        <v>0.213488772009647</v>
      </c>
      <c r="K19" s="17">
        <v>0.32517864366854599</v>
      </c>
      <c r="L19" s="17">
        <v>0</v>
      </c>
      <c r="M19" s="17"/>
      <c r="N19" s="17">
        <v>0</v>
      </c>
      <c r="O19" s="17">
        <v>0.18659568673596899</v>
      </c>
      <c r="P19" s="17">
        <v>0.15464146698335099</v>
      </c>
      <c r="Q19" s="17">
        <v>0.231433097352199</v>
      </c>
      <c r="R19" s="17"/>
      <c r="S19" s="17">
        <v>0.14637170905774199</v>
      </c>
      <c r="T19" s="17">
        <v>0</v>
      </c>
      <c r="U19" s="17">
        <v>0</v>
      </c>
      <c r="V19" s="17">
        <v>0.297259806884764</v>
      </c>
      <c r="W19" s="17">
        <v>0</v>
      </c>
      <c r="X19" s="17" t="s">
        <v>131</v>
      </c>
      <c r="Y19" s="17">
        <v>0</v>
      </c>
      <c r="Z19" s="17">
        <v>0</v>
      </c>
      <c r="AA19" s="17">
        <v>0.22931145801087799</v>
      </c>
      <c r="AB19" s="17">
        <v>0.27170602084319301</v>
      </c>
      <c r="AC19" s="17">
        <v>0</v>
      </c>
      <c r="AD19" s="17">
        <v>0</v>
      </c>
      <c r="AE19" s="17"/>
      <c r="AF19" s="17">
        <v>0.13398967080524901</v>
      </c>
      <c r="AG19" s="17">
        <v>0.10767346351757701</v>
      </c>
      <c r="AH19" s="17">
        <v>0</v>
      </c>
      <c r="AI19" s="17" t="s">
        <v>131</v>
      </c>
      <c r="AJ19" s="17">
        <v>0</v>
      </c>
      <c r="AK19" s="17"/>
      <c r="AL19" s="17">
        <v>0</v>
      </c>
      <c r="AM19" s="17">
        <v>9.4657442933515107E-2</v>
      </c>
      <c r="AN19" s="17">
        <v>0</v>
      </c>
      <c r="AO19" s="17"/>
      <c r="AP19" s="17">
        <v>0.18047068529866001</v>
      </c>
      <c r="AQ19" s="17">
        <v>0.170194765976944</v>
      </c>
      <c r="AR19" s="17">
        <v>0.108817786256531</v>
      </c>
      <c r="AS19" s="17">
        <v>0</v>
      </c>
      <c r="AT19" s="17">
        <v>0</v>
      </c>
      <c r="AU19" s="17"/>
      <c r="AV19" s="17" t="s">
        <v>131</v>
      </c>
      <c r="AW19" s="17">
        <v>0.35329323248558098</v>
      </c>
      <c r="AX19" s="17">
        <v>0</v>
      </c>
      <c r="AY19" s="17">
        <v>0.41878543284877101</v>
      </c>
      <c r="AZ19" s="17">
        <v>0</v>
      </c>
      <c r="BA19" s="17">
        <v>0.49831292209304301</v>
      </c>
      <c r="BB19" s="17">
        <v>0.18719037666278701</v>
      </c>
      <c r="BC19" s="17">
        <v>0</v>
      </c>
      <c r="BD19" s="17">
        <v>0</v>
      </c>
      <c r="BE19" s="17">
        <v>0</v>
      </c>
      <c r="BF19" s="17" t="s">
        <v>131</v>
      </c>
      <c r="BG19" s="17">
        <v>0</v>
      </c>
      <c r="BH19" s="17" t="s">
        <v>131</v>
      </c>
      <c r="BI19" s="17" t="s">
        <v>131</v>
      </c>
      <c r="BJ19" s="17">
        <v>0</v>
      </c>
      <c r="BK19" s="17">
        <v>0</v>
      </c>
      <c r="BL19" s="17"/>
      <c r="BM19" s="17">
        <v>0</v>
      </c>
      <c r="BN19" s="17">
        <v>0.16374847461384801</v>
      </c>
      <c r="BO19" s="17">
        <v>0.35077714288505302</v>
      </c>
      <c r="BP19" s="17">
        <v>0.21227182682127901</v>
      </c>
      <c r="BQ19" s="17">
        <v>0</v>
      </c>
      <c r="BR19" s="17">
        <v>0.54825520506090397</v>
      </c>
      <c r="BS19" s="17"/>
      <c r="BT19" s="17">
        <v>0.20568978215025699</v>
      </c>
      <c r="BU19" s="17">
        <v>0</v>
      </c>
      <c r="BV19" s="17"/>
      <c r="BW19" s="17">
        <v>0.33050918638981103</v>
      </c>
      <c r="BX19" s="17">
        <v>0</v>
      </c>
      <c r="BY19" s="17"/>
      <c r="BZ19" s="17">
        <v>0.124491089297826</v>
      </c>
      <c r="CA19" s="17" t="s">
        <v>131</v>
      </c>
      <c r="CB19" s="17">
        <v>0.185938838808938</v>
      </c>
      <c r="CC19" s="17"/>
      <c r="CD19" s="17">
        <v>0.15374601081285599</v>
      </c>
      <c r="CE19" s="17">
        <v>0.22401982704906601</v>
      </c>
      <c r="CF19" s="17">
        <v>0</v>
      </c>
      <c r="CG19" s="17"/>
      <c r="CH19" s="17">
        <v>0.27733604391483202</v>
      </c>
      <c r="CI19" s="17">
        <v>0</v>
      </c>
      <c r="CJ19" s="17">
        <v>0</v>
      </c>
      <c r="CK19" s="17"/>
      <c r="CL19" s="17">
        <v>0</v>
      </c>
      <c r="CM19" s="17">
        <v>0.20137365535573701</v>
      </c>
      <c r="CN19" s="17"/>
      <c r="CO19" s="17" t="s">
        <v>131</v>
      </c>
      <c r="CP19" s="17">
        <v>0.129548775522659</v>
      </c>
      <c r="CQ19" s="17">
        <v>0.10422843867017401</v>
      </c>
      <c r="CR19" s="17">
        <v>0.20071512555623</v>
      </c>
    </row>
    <row r="20" spans="2:96" ht="45" x14ac:dyDescent="0.25">
      <c r="B20" s="18" t="s">
        <v>421</v>
      </c>
      <c r="C20" s="17">
        <v>0.127863062630583</v>
      </c>
      <c r="D20" s="17">
        <v>7.3779820004615596E-2</v>
      </c>
      <c r="E20" s="17">
        <v>0.18226932456317299</v>
      </c>
      <c r="F20" s="17"/>
      <c r="G20" s="17">
        <v>0.51435226936672696</v>
      </c>
      <c r="H20" s="17">
        <v>0</v>
      </c>
      <c r="I20" s="17">
        <v>0</v>
      </c>
      <c r="J20" s="17">
        <v>0</v>
      </c>
      <c r="K20" s="17">
        <v>0.32643088516192498</v>
      </c>
      <c r="L20" s="17">
        <v>0</v>
      </c>
      <c r="M20" s="17"/>
      <c r="N20" s="17">
        <v>0</v>
      </c>
      <c r="O20" s="17">
        <v>0.188137663497943</v>
      </c>
      <c r="P20" s="17">
        <v>0</v>
      </c>
      <c r="Q20" s="17">
        <v>0.28027131717887999</v>
      </c>
      <c r="R20" s="17"/>
      <c r="S20" s="17">
        <v>0.37703838459612499</v>
      </c>
      <c r="T20" s="17">
        <v>0</v>
      </c>
      <c r="U20" s="17">
        <v>0.50356693763503702</v>
      </c>
      <c r="V20" s="17">
        <v>0</v>
      </c>
      <c r="W20" s="17">
        <v>0</v>
      </c>
      <c r="X20" s="17" t="s">
        <v>131</v>
      </c>
      <c r="Y20" s="17">
        <v>0</v>
      </c>
      <c r="Z20" s="17">
        <v>0</v>
      </c>
      <c r="AA20" s="17">
        <v>0</v>
      </c>
      <c r="AB20" s="17">
        <v>0</v>
      </c>
      <c r="AC20" s="17">
        <v>0</v>
      </c>
      <c r="AD20" s="17">
        <v>0</v>
      </c>
      <c r="AE20" s="17"/>
      <c r="AF20" s="17">
        <v>0</v>
      </c>
      <c r="AG20" s="17">
        <v>0.19443944677157399</v>
      </c>
      <c r="AH20" s="17">
        <v>0</v>
      </c>
      <c r="AI20" s="17" t="s">
        <v>131</v>
      </c>
      <c r="AJ20" s="17">
        <v>0.15152755542209101</v>
      </c>
      <c r="AK20" s="17"/>
      <c r="AL20" s="17">
        <v>0</v>
      </c>
      <c r="AM20" s="17">
        <v>0.170934789645732</v>
      </c>
      <c r="AN20" s="17">
        <v>0</v>
      </c>
      <c r="AO20" s="17"/>
      <c r="AP20" s="17">
        <v>0.25234566356702998</v>
      </c>
      <c r="AQ20" s="17">
        <v>0</v>
      </c>
      <c r="AR20" s="17">
        <v>0</v>
      </c>
      <c r="AS20" s="17">
        <v>0</v>
      </c>
      <c r="AT20" s="17">
        <v>0</v>
      </c>
      <c r="AU20" s="17"/>
      <c r="AV20" s="17" t="s">
        <v>131</v>
      </c>
      <c r="AW20" s="17">
        <v>0</v>
      </c>
      <c r="AX20" s="17">
        <v>0</v>
      </c>
      <c r="AY20" s="17">
        <v>0</v>
      </c>
      <c r="AZ20" s="17">
        <v>0</v>
      </c>
      <c r="BA20" s="17">
        <v>0.49831292209304301</v>
      </c>
      <c r="BB20" s="17">
        <v>0.27624565758021002</v>
      </c>
      <c r="BC20" s="17">
        <v>0</v>
      </c>
      <c r="BD20" s="17">
        <v>0</v>
      </c>
      <c r="BE20" s="17">
        <v>0</v>
      </c>
      <c r="BF20" s="17" t="s">
        <v>131</v>
      </c>
      <c r="BG20" s="17">
        <v>0</v>
      </c>
      <c r="BH20" s="17" t="s">
        <v>131</v>
      </c>
      <c r="BI20" s="17" t="s">
        <v>131</v>
      </c>
      <c r="BJ20" s="17">
        <v>0</v>
      </c>
      <c r="BK20" s="17">
        <v>0</v>
      </c>
      <c r="BL20" s="17"/>
      <c r="BM20" s="17">
        <v>0.203856779956538</v>
      </c>
      <c r="BN20" s="17">
        <v>0.16374847461384801</v>
      </c>
      <c r="BO20" s="17">
        <v>0</v>
      </c>
      <c r="BP20" s="17">
        <v>0</v>
      </c>
      <c r="BQ20" s="17">
        <v>0</v>
      </c>
      <c r="BR20" s="17">
        <v>0.45174479493909597</v>
      </c>
      <c r="BS20" s="17"/>
      <c r="BT20" s="17">
        <v>0.174752520256929</v>
      </c>
      <c r="BU20" s="17">
        <v>0</v>
      </c>
      <c r="BV20" s="17"/>
      <c r="BW20" s="17">
        <v>0.169791518197349</v>
      </c>
      <c r="BX20" s="17">
        <v>5.62822049922009E-2</v>
      </c>
      <c r="BY20" s="17"/>
      <c r="BZ20" s="17">
        <v>5.64471974382263E-2</v>
      </c>
      <c r="CA20" s="17" t="s">
        <v>131</v>
      </c>
      <c r="CB20" s="17">
        <v>0.22517662280769399</v>
      </c>
      <c r="CC20" s="17"/>
      <c r="CD20" s="17">
        <v>0</v>
      </c>
      <c r="CE20" s="17">
        <v>0.27129365989375898</v>
      </c>
      <c r="CF20" s="17">
        <v>0.22331576952597901</v>
      </c>
      <c r="CG20" s="17"/>
      <c r="CH20" s="17">
        <v>0</v>
      </c>
      <c r="CI20" s="17">
        <v>0</v>
      </c>
      <c r="CJ20" s="17">
        <v>0.20324935983575601</v>
      </c>
      <c r="CK20" s="17"/>
      <c r="CL20" s="17">
        <v>0.14599799074925299</v>
      </c>
      <c r="CM20" s="17">
        <v>5.77608482010665E-2</v>
      </c>
      <c r="CN20" s="17"/>
      <c r="CO20" s="17" t="s">
        <v>131</v>
      </c>
      <c r="CP20" s="17">
        <v>0.129548775522659</v>
      </c>
      <c r="CQ20" s="17">
        <v>0.293308088874288</v>
      </c>
      <c r="CR20" s="17">
        <v>0</v>
      </c>
    </row>
    <row r="21" spans="2:96" x14ac:dyDescent="0.25">
      <c r="B21" s="18" t="s">
        <v>247</v>
      </c>
      <c r="C21" s="19">
        <v>7.2250189644895796E-2</v>
      </c>
      <c r="D21" s="19">
        <v>0</v>
      </c>
      <c r="E21" s="19">
        <v>0.144931903085875</v>
      </c>
      <c r="F21" s="19"/>
      <c r="G21" s="19">
        <v>0</v>
      </c>
      <c r="H21" s="19">
        <v>0</v>
      </c>
      <c r="I21" s="19">
        <v>0</v>
      </c>
      <c r="J21" s="19">
        <v>0.17918625736438601</v>
      </c>
      <c r="K21" s="19">
        <v>0</v>
      </c>
      <c r="L21" s="19">
        <v>0.355915750762206</v>
      </c>
      <c r="M21" s="19"/>
      <c r="N21" s="19">
        <v>0.151249055517336</v>
      </c>
      <c r="O21" s="19">
        <v>0</v>
      </c>
      <c r="P21" s="19">
        <v>0.145794437806466</v>
      </c>
      <c r="Q21" s="19">
        <v>0</v>
      </c>
      <c r="R21" s="19"/>
      <c r="S21" s="19">
        <v>0</v>
      </c>
      <c r="T21" s="19">
        <v>0</v>
      </c>
      <c r="U21" s="19">
        <v>0</v>
      </c>
      <c r="V21" s="19">
        <v>0</v>
      </c>
      <c r="W21" s="19">
        <v>1</v>
      </c>
      <c r="X21" s="19" t="s">
        <v>131</v>
      </c>
      <c r="Y21" s="19">
        <v>0</v>
      </c>
      <c r="Z21" s="19">
        <v>0</v>
      </c>
      <c r="AA21" s="19">
        <v>0.21619256306509599</v>
      </c>
      <c r="AB21" s="19">
        <v>0</v>
      </c>
      <c r="AC21" s="19">
        <v>0</v>
      </c>
      <c r="AD21" s="19">
        <v>0</v>
      </c>
      <c r="AE21" s="19"/>
      <c r="AF21" s="19">
        <v>0.24501675682090099</v>
      </c>
      <c r="AG21" s="19">
        <v>0</v>
      </c>
      <c r="AH21" s="19">
        <v>0</v>
      </c>
      <c r="AI21" s="19" t="s">
        <v>131</v>
      </c>
      <c r="AJ21" s="19">
        <v>0</v>
      </c>
      <c r="AK21" s="19"/>
      <c r="AL21" s="19">
        <v>1</v>
      </c>
      <c r="AM21" s="19">
        <v>0</v>
      </c>
      <c r="AN21" s="19">
        <v>0</v>
      </c>
      <c r="AO21" s="19"/>
      <c r="AP21" s="19">
        <v>0.16121256907742501</v>
      </c>
      <c r="AQ21" s="19">
        <v>0</v>
      </c>
      <c r="AR21" s="19">
        <v>0.117954920151042</v>
      </c>
      <c r="AS21" s="19">
        <v>0</v>
      </c>
      <c r="AT21" s="19">
        <v>0</v>
      </c>
      <c r="AU21" s="19"/>
      <c r="AV21" s="19" t="s">
        <v>131</v>
      </c>
      <c r="AW21" s="19">
        <v>0</v>
      </c>
      <c r="AX21" s="19">
        <v>0</v>
      </c>
      <c r="AY21" s="19">
        <v>0</v>
      </c>
      <c r="AZ21" s="19">
        <v>0</v>
      </c>
      <c r="BA21" s="19">
        <v>0.50168707790695699</v>
      </c>
      <c r="BB21" s="19">
        <v>0</v>
      </c>
      <c r="BC21" s="19">
        <v>0</v>
      </c>
      <c r="BD21" s="19">
        <v>0</v>
      </c>
      <c r="BE21" s="19">
        <v>1</v>
      </c>
      <c r="BF21" s="19" t="s">
        <v>131</v>
      </c>
      <c r="BG21" s="19">
        <v>0</v>
      </c>
      <c r="BH21" s="19" t="s">
        <v>131</v>
      </c>
      <c r="BI21" s="19" t="s">
        <v>131</v>
      </c>
      <c r="BJ21" s="19">
        <v>0</v>
      </c>
      <c r="BK21" s="19">
        <v>0</v>
      </c>
      <c r="BL21" s="19"/>
      <c r="BM21" s="19">
        <v>0</v>
      </c>
      <c r="BN21" s="19">
        <v>0</v>
      </c>
      <c r="BO21" s="19">
        <v>0</v>
      </c>
      <c r="BP21" s="19">
        <v>0.23009571545586399</v>
      </c>
      <c r="BQ21" s="19">
        <v>0.25695814153132002</v>
      </c>
      <c r="BR21" s="19">
        <v>0</v>
      </c>
      <c r="BS21" s="19"/>
      <c r="BT21" s="19">
        <v>4.7834946460990603E-2</v>
      </c>
      <c r="BU21" s="19">
        <v>0.13882822075034701</v>
      </c>
      <c r="BV21" s="19"/>
      <c r="BW21" s="19">
        <v>0</v>
      </c>
      <c r="BX21" s="19">
        <v>0.12490653956871001</v>
      </c>
      <c r="BY21" s="19"/>
      <c r="BZ21" s="19">
        <v>0.12527270566847201</v>
      </c>
      <c r="CA21" s="19" t="s">
        <v>131</v>
      </c>
      <c r="CB21" s="19">
        <v>0</v>
      </c>
      <c r="CC21" s="19"/>
      <c r="CD21" s="19">
        <v>7.4946266366761202E-2</v>
      </c>
      <c r="CE21" s="19">
        <v>0</v>
      </c>
      <c r="CF21" s="19">
        <v>0.25551946701520201</v>
      </c>
      <c r="CG21" s="19"/>
      <c r="CH21" s="19">
        <v>0.13519245742021299</v>
      </c>
      <c r="CI21" s="19">
        <v>0</v>
      </c>
      <c r="CJ21" s="19">
        <v>0.232559340554639</v>
      </c>
      <c r="CK21" s="19"/>
      <c r="CL21" s="19">
        <v>8.7636971243786194E-2</v>
      </c>
      <c r="CM21" s="19">
        <v>6.6090366918604496E-2</v>
      </c>
      <c r="CN21" s="19"/>
      <c r="CO21" s="19" t="s">
        <v>131</v>
      </c>
      <c r="CP21" s="19">
        <v>0.12254666758721799</v>
      </c>
      <c r="CQ21" s="19">
        <v>0.120244432945716</v>
      </c>
      <c r="CR21" s="19">
        <v>0</v>
      </c>
    </row>
    <row r="22" spans="2:96" x14ac:dyDescent="0.25">
      <c r="B22" s="16" t="s">
        <v>657</v>
      </c>
    </row>
    <row r="23" spans="2:96" x14ac:dyDescent="0.25">
      <c r="B23" t="s">
        <v>124</v>
      </c>
    </row>
    <row r="24" spans="2:96" x14ac:dyDescent="0.25">
      <c r="B24" t="s">
        <v>125</v>
      </c>
    </row>
    <row r="26" spans="2:96" x14ac:dyDescent="0.25">
      <c r="B26"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CR26"/>
  <sheetViews>
    <sheetView showGridLines="0" topLeftCell="A16" workbookViewId="0">
      <pane xSplit="2" topLeftCell="C1" activePane="topRight" state="frozen"/>
      <selection pane="topRight" activeCell="B22" sqref="B22"/>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43</v>
      </c>
      <c r="D7" s="10">
        <v>22</v>
      </c>
      <c r="E7" s="10">
        <v>20</v>
      </c>
      <c r="F7" s="10"/>
      <c r="G7" s="10">
        <v>4</v>
      </c>
      <c r="H7" s="10">
        <v>3</v>
      </c>
      <c r="I7" s="10">
        <v>5</v>
      </c>
      <c r="J7" s="10">
        <v>7</v>
      </c>
      <c r="K7" s="10">
        <v>9</v>
      </c>
      <c r="L7" s="10">
        <v>15</v>
      </c>
      <c r="M7" s="10"/>
      <c r="N7" s="10">
        <v>11</v>
      </c>
      <c r="O7" s="10">
        <v>17</v>
      </c>
      <c r="P7" s="10">
        <v>5</v>
      </c>
      <c r="Q7" s="10">
        <v>10</v>
      </c>
      <c r="R7" s="10"/>
      <c r="S7" s="10">
        <v>8</v>
      </c>
      <c r="T7" s="10">
        <v>2</v>
      </c>
      <c r="U7" s="10">
        <v>6</v>
      </c>
      <c r="V7" s="10">
        <v>6</v>
      </c>
      <c r="W7" s="10">
        <v>1</v>
      </c>
      <c r="X7" s="10">
        <v>1</v>
      </c>
      <c r="Y7" s="10">
        <v>3</v>
      </c>
      <c r="Z7" s="10">
        <v>2</v>
      </c>
      <c r="AA7" s="10">
        <v>3</v>
      </c>
      <c r="AB7" s="10">
        <v>8</v>
      </c>
      <c r="AC7" s="10">
        <v>2</v>
      </c>
      <c r="AD7" s="10">
        <v>1</v>
      </c>
      <c r="AE7" s="10"/>
      <c r="AF7" s="10">
        <v>14</v>
      </c>
      <c r="AG7" s="10">
        <v>13</v>
      </c>
      <c r="AH7" s="10">
        <v>4</v>
      </c>
      <c r="AI7" s="10">
        <v>1</v>
      </c>
      <c r="AJ7" s="10">
        <v>7</v>
      </c>
      <c r="AK7" s="10"/>
      <c r="AL7" s="10">
        <v>9</v>
      </c>
      <c r="AM7" s="10">
        <v>14</v>
      </c>
      <c r="AN7" s="10">
        <v>4</v>
      </c>
      <c r="AO7" s="10"/>
      <c r="AP7" s="10">
        <v>9</v>
      </c>
      <c r="AQ7" s="10">
        <v>6</v>
      </c>
      <c r="AR7" s="10">
        <v>12</v>
      </c>
      <c r="AS7" s="10">
        <v>4</v>
      </c>
      <c r="AT7" s="10">
        <v>2</v>
      </c>
      <c r="AU7" s="10"/>
      <c r="AV7" s="10">
        <v>1</v>
      </c>
      <c r="AW7" s="10">
        <v>5</v>
      </c>
      <c r="AX7" s="10">
        <v>3</v>
      </c>
      <c r="AY7" s="10">
        <v>6</v>
      </c>
      <c r="AZ7" s="10">
        <v>3</v>
      </c>
      <c r="BA7" s="10">
        <v>6</v>
      </c>
      <c r="BB7" s="10">
        <v>3</v>
      </c>
      <c r="BC7" s="10">
        <v>4</v>
      </c>
      <c r="BD7" s="10">
        <v>1</v>
      </c>
      <c r="BE7" s="10">
        <v>1</v>
      </c>
      <c r="BF7" s="10">
        <v>3</v>
      </c>
      <c r="BG7" s="10" t="s">
        <v>130</v>
      </c>
      <c r="BH7" s="10" t="s">
        <v>130</v>
      </c>
      <c r="BI7" s="10">
        <v>1</v>
      </c>
      <c r="BJ7" s="10" t="s">
        <v>130</v>
      </c>
      <c r="BK7" s="10">
        <v>1</v>
      </c>
      <c r="BL7" s="10"/>
      <c r="BM7" s="10">
        <v>12</v>
      </c>
      <c r="BN7" s="10">
        <v>9</v>
      </c>
      <c r="BO7" s="10">
        <v>6</v>
      </c>
      <c r="BP7" s="10">
        <v>6</v>
      </c>
      <c r="BQ7" s="10">
        <v>2</v>
      </c>
      <c r="BR7" s="10">
        <v>8</v>
      </c>
      <c r="BS7" s="10"/>
      <c r="BT7" s="10">
        <v>15</v>
      </c>
      <c r="BU7" s="10">
        <v>27</v>
      </c>
      <c r="BV7" s="10"/>
      <c r="BW7" s="10">
        <v>4</v>
      </c>
      <c r="BX7" s="10">
        <v>5</v>
      </c>
      <c r="BY7" s="10"/>
      <c r="BZ7" s="10">
        <v>12</v>
      </c>
      <c r="CA7" s="10">
        <v>31</v>
      </c>
      <c r="CB7" s="10" t="s">
        <v>130</v>
      </c>
      <c r="CC7" s="10"/>
      <c r="CD7" s="10">
        <v>8</v>
      </c>
      <c r="CE7" s="10" t="s">
        <v>130</v>
      </c>
      <c r="CF7" s="10">
        <v>4</v>
      </c>
      <c r="CG7" s="10"/>
      <c r="CH7" s="10">
        <v>25</v>
      </c>
      <c r="CI7" s="10">
        <v>6</v>
      </c>
      <c r="CJ7" s="10">
        <v>12</v>
      </c>
      <c r="CK7" s="10"/>
      <c r="CL7" s="10">
        <v>18</v>
      </c>
      <c r="CM7" s="10">
        <v>23</v>
      </c>
      <c r="CN7" s="10"/>
      <c r="CO7" s="10">
        <v>2</v>
      </c>
      <c r="CP7" s="10">
        <v>6</v>
      </c>
      <c r="CQ7" s="10">
        <v>19</v>
      </c>
      <c r="CR7" s="10">
        <v>16</v>
      </c>
    </row>
    <row r="8" spans="2:96" ht="30" customHeight="1" x14ac:dyDescent="0.25">
      <c r="B8" s="11" t="s">
        <v>20</v>
      </c>
      <c r="C8" s="11">
        <v>41</v>
      </c>
      <c r="D8" s="11">
        <v>21</v>
      </c>
      <c r="E8" s="11">
        <v>19</v>
      </c>
      <c r="F8" s="11"/>
      <c r="G8" s="11">
        <v>5</v>
      </c>
      <c r="H8" s="11">
        <v>4</v>
      </c>
      <c r="I8" s="11">
        <v>5</v>
      </c>
      <c r="J8" s="11">
        <v>7</v>
      </c>
      <c r="K8" s="11">
        <v>8</v>
      </c>
      <c r="L8" s="11">
        <v>13</v>
      </c>
      <c r="M8" s="11"/>
      <c r="N8" s="11">
        <v>9</v>
      </c>
      <c r="O8" s="11">
        <v>16</v>
      </c>
      <c r="P8" s="11">
        <v>5</v>
      </c>
      <c r="Q8" s="11">
        <v>10</v>
      </c>
      <c r="R8" s="11"/>
      <c r="S8" s="11">
        <v>8</v>
      </c>
      <c r="T8" s="11">
        <v>2</v>
      </c>
      <c r="U8" s="11">
        <v>6</v>
      </c>
      <c r="V8" s="11">
        <v>6</v>
      </c>
      <c r="W8" s="11">
        <v>1</v>
      </c>
      <c r="X8" s="11">
        <v>1</v>
      </c>
      <c r="Y8" s="11">
        <v>3</v>
      </c>
      <c r="Z8" s="11">
        <v>2</v>
      </c>
      <c r="AA8" s="11">
        <v>3</v>
      </c>
      <c r="AB8" s="11">
        <v>7</v>
      </c>
      <c r="AC8" s="11">
        <v>2</v>
      </c>
      <c r="AD8" s="11">
        <v>1</v>
      </c>
      <c r="AE8" s="11"/>
      <c r="AF8" s="11">
        <v>13</v>
      </c>
      <c r="AG8" s="11">
        <v>12</v>
      </c>
      <c r="AH8" s="11">
        <v>4</v>
      </c>
      <c r="AI8" s="11">
        <v>1</v>
      </c>
      <c r="AJ8" s="11">
        <v>7</v>
      </c>
      <c r="AK8" s="11"/>
      <c r="AL8" s="11">
        <v>9</v>
      </c>
      <c r="AM8" s="11">
        <v>13</v>
      </c>
      <c r="AN8" s="11">
        <v>4</v>
      </c>
      <c r="AO8" s="11"/>
      <c r="AP8" s="11">
        <v>8</v>
      </c>
      <c r="AQ8" s="11">
        <v>6</v>
      </c>
      <c r="AR8" s="11">
        <v>11</v>
      </c>
      <c r="AS8" s="11">
        <v>4</v>
      </c>
      <c r="AT8" s="11">
        <v>3</v>
      </c>
      <c r="AU8" s="11"/>
      <c r="AV8" s="11">
        <v>1</v>
      </c>
      <c r="AW8" s="11">
        <v>5</v>
      </c>
      <c r="AX8" s="11">
        <v>3</v>
      </c>
      <c r="AY8" s="11">
        <v>5</v>
      </c>
      <c r="AZ8" s="11">
        <v>3</v>
      </c>
      <c r="BA8" s="11">
        <v>6</v>
      </c>
      <c r="BB8" s="11">
        <v>3</v>
      </c>
      <c r="BC8" s="11">
        <v>4</v>
      </c>
      <c r="BD8" s="11">
        <v>1</v>
      </c>
      <c r="BE8" s="11">
        <v>1</v>
      </c>
      <c r="BF8" s="11">
        <v>3</v>
      </c>
      <c r="BG8" s="11" t="s">
        <v>130</v>
      </c>
      <c r="BH8" s="11" t="s">
        <v>130</v>
      </c>
      <c r="BI8" s="11">
        <v>1</v>
      </c>
      <c r="BJ8" s="11" t="s">
        <v>130</v>
      </c>
      <c r="BK8" s="11">
        <v>1</v>
      </c>
      <c r="BL8" s="11"/>
      <c r="BM8" s="11">
        <v>12</v>
      </c>
      <c r="BN8" s="11">
        <v>9</v>
      </c>
      <c r="BO8" s="11">
        <v>5</v>
      </c>
      <c r="BP8" s="11">
        <v>6</v>
      </c>
      <c r="BQ8" s="11">
        <v>2</v>
      </c>
      <c r="BR8" s="11">
        <v>7</v>
      </c>
      <c r="BS8" s="11"/>
      <c r="BT8" s="11">
        <v>14</v>
      </c>
      <c r="BU8" s="11">
        <v>25</v>
      </c>
      <c r="BV8" s="11"/>
      <c r="BW8" s="11">
        <v>4</v>
      </c>
      <c r="BX8" s="11">
        <v>4</v>
      </c>
      <c r="BY8" s="11"/>
      <c r="BZ8" s="11">
        <v>11</v>
      </c>
      <c r="CA8" s="11">
        <v>30</v>
      </c>
      <c r="CB8" s="11" t="s">
        <v>130</v>
      </c>
      <c r="CC8" s="11"/>
      <c r="CD8" s="11">
        <v>7</v>
      </c>
      <c r="CE8" s="11" t="s">
        <v>130</v>
      </c>
      <c r="CF8" s="11">
        <v>4</v>
      </c>
      <c r="CG8" s="11"/>
      <c r="CH8" s="11">
        <v>24</v>
      </c>
      <c r="CI8" s="11">
        <v>6</v>
      </c>
      <c r="CJ8" s="11">
        <v>11</v>
      </c>
      <c r="CK8" s="11"/>
      <c r="CL8" s="11">
        <v>18</v>
      </c>
      <c r="CM8" s="11">
        <v>21</v>
      </c>
      <c r="CN8" s="11"/>
      <c r="CO8" s="11">
        <v>3</v>
      </c>
      <c r="CP8" s="11">
        <v>5</v>
      </c>
      <c r="CQ8" s="11">
        <v>17</v>
      </c>
      <c r="CR8" s="11">
        <v>16</v>
      </c>
    </row>
    <row r="9" spans="2:96" ht="45" x14ac:dyDescent="0.25">
      <c r="B9" s="18" t="s">
        <v>410</v>
      </c>
      <c r="C9" s="17">
        <v>0.50258669300439496</v>
      </c>
      <c r="D9" s="17">
        <v>0.33895760465430402</v>
      </c>
      <c r="E9" s="17">
        <v>0.66070415717431497</v>
      </c>
      <c r="F9" s="17"/>
      <c r="G9" s="17">
        <v>0.50185111980452901</v>
      </c>
      <c r="H9" s="17">
        <v>0.54152662994938106</v>
      </c>
      <c r="I9" s="17">
        <v>0.19354222213185099</v>
      </c>
      <c r="J9" s="17">
        <v>0.43376941746172998</v>
      </c>
      <c r="K9" s="17">
        <v>0.67440832659741001</v>
      </c>
      <c r="L9" s="17">
        <v>0.53934851068882705</v>
      </c>
      <c r="M9" s="17"/>
      <c r="N9" s="17">
        <v>0.45570572537269499</v>
      </c>
      <c r="O9" s="17">
        <v>0.47499066874406398</v>
      </c>
      <c r="P9" s="17">
        <v>0.58091105801888698</v>
      </c>
      <c r="Q9" s="17">
        <v>0.55183579020564399</v>
      </c>
      <c r="R9" s="17"/>
      <c r="S9" s="17">
        <v>0.61413538968166104</v>
      </c>
      <c r="T9" s="17">
        <v>0.52762170532064101</v>
      </c>
      <c r="U9" s="17">
        <v>0.44319508108604</v>
      </c>
      <c r="V9" s="17">
        <v>0.824671265629488</v>
      </c>
      <c r="W9" s="17">
        <v>0</v>
      </c>
      <c r="X9" s="17">
        <v>0</v>
      </c>
      <c r="Y9" s="17">
        <v>0.66637688383855098</v>
      </c>
      <c r="Z9" s="17">
        <v>0</v>
      </c>
      <c r="AA9" s="17">
        <v>0.70893298800965998</v>
      </c>
      <c r="AB9" s="17">
        <v>0.48830456064205002</v>
      </c>
      <c r="AC9" s="17">
        <v>0</v>
      </c>
      <c r="AD9" s="17">
        <v>0</v>
      </c>
      <c r="AE9" s="17"/>
      <c r="AF9" s="17">
        <v>0.49606258334137698</v>
      </c>
      <c r="AG9" s="17">
        <v>0.454220729036106</v>
      </c>
      <c r="AH9" s="17">
        <v>0.529696388313737</v>
      </c>
      <c r="AI9" s="17">
        <v>0</v>
      </c>
      <c r="AJ9" s="17">
        <v>0.53299342453415399</v>
      </c>
      <c r="AK9" s="17"/>
      <c r="AL9" s="17">
        <v>0.496130229565037</v>
      </c>
      <c r="AM9" s="17">
        <v>0.42834530799888698</v>
      </c>
      <c r="AN9" s="17">
        <v>0.29622280214060698</v>
      </c>
      <c r="AO9" s="17"/>
      <c r="AP9" s="17">
        <v>0.55217803253456998</v>
      </c>
      <c r="AQ9" s="17">
        <v>0.50857856862295403</v>
      </c>
      <c r="AR9" s="17">
        <v>0.30632598097390401</v>
      </c>
      <c r="AS9" s="17">
        <v>0.53865268490762597</v>
      </c>
      <c r="AT9" s="17">
        <v>0.34107435108177397</v>
      </c>
      <c r="AU9" s="17"/>
      <c r="AV9" s="17">
        <v>1</v>
      </c>
      <c r="AW9" s="17">
        <v>0.17542823528318799</v>
      </c>
      <c r="AX9" s="17">
        <v>0.66713100464050601</v>
      </c>
      <c r="AY9" s="17">
        <v>0.489908524554794</v>
      </c>
      <c r="AZ9" s="17">
        <v>0.68545370253425697</v>
      </c>
      <c r="BA9" s="17">
        <v>0.69015045448730095</v>
      </c>
      <c r="BB9" s="17">
        <v>0.66471122915400804</v>
      </c>
      <c r="BC9" s="17">
        <v>0.470895646026464</v>
      </c>
      <c r="BD9" s="17">
        <v>0</v>
      </c>
      <c r="BE9" s="17">
        <v>0</v>
      </c>
      <c r="BF9" s="17">
        <v>0</v>
      </c>
      <c r="BG9" s="17" t="s">
        <v>131</v>
      </c>
      <c r="BH9" s="17" t="s">
        <v>131</v>
      </c>
      <c r="BI9" s="17">
        <v>1</v>
      </c>
      <c r="BJ9" s="17" t="s">
        <v>131</v>
      </c>
      <c r="BK9" s="17">
        <v>1</v>
      </c>
      <c r="BL9" s="17"/>
      <c r="BM9" s="17">
        <v>0.41780192243449998</v>
      </c>
      <c r="BN9" s="17">
        <v>0.50129431510732503</v>
      </c>
      <c r="BO9" s="17">
        <v>0.53029903379910504</v>
      </c>
      <c r="BP9" s="17">
        <v>0.650935141826264</v>
      </c>
      <c r="BQ9" s="17">
        <v>0</v>
      </c>
      <c r="BR9" s="17">
        <v>0.63736967437082703</v>
      </c>
      <c r="BS9" s="17"/>
      <c r="BT9" s="17">
        <v>0.416241674327052</v>
      </c>
      <c r="BU9" s="17">
        <v>0.58702168744210803</v>
      </c>
      <c r="BV9" s="17"/>
      <c r="BW9" s="17">
        <v>0.22382485234681099</v>
      </c>
      <c r="BX9" s="17">
        <v>0.58782276770600606</v>
      </c>
      <c r="BY9" s="17"/>
      <c r="BZ9" s="17">
        <v>0.47734111437167098</v>
      </c>
      <c r="CA9" s="17">
        <v>0.51197683839284802</v>
      </c>
      <c r="CB9" s="17" t="s">
        <v>131</v>
      </c>
      <c r="CC9" s="17"/>
      <c r="CD9" s="17">
        <v>0.61275898095453496</v>
      </c>
      <c r="CE9" s="17" t="s">
        <v>131</v>
      </c>
      <c r="CF9" s="17">
        <v>0.226363610886467</v>
      </c>
      <c r="CG9" s="17"/>
      <c r="CH9" s="17">
        <v>0.49811928714062798</v>
      </c>
      <c r="CI9" s="17">
        <v>0.49993429144495499</v>
      </c>
      <c r="CJ9" s="17">
        <v>0.51329158490106697</v>
      </c>
      <c r="CK9" s="17"/>
      <c r="CL9" s="17">
        <v>0.488325004243714</v>
      </c>
      <c r="CM9" s="17">
        <v>0.514126646548411</v>
      </c>
      <c r="CN9" s="17"/>
      <c r="CO9" s="17">
        <v>0</v>
      </c>
      <c r="CP9" s="17">
        <v>0.35576725214979099</v>
      </c>
      <c r="CQ9" s="17">
        <v>0.64380980172281799</v>
      </c>
      <c r="CR9" s="17">
        <v>0.48690698428977802</v>
      </c>
    </row>
    <row r="10" spans="2:96" ht="45" x14ac:dyDescent="0.25">
      <c r="B10" s="18" t="s">
        <v>411</v>
      </c>
      <c r="C10" s="17">
        <v>0.41126058698468099</v>
      </c>
      <c r="D10" s="17">
        <v>0.33720707857520399</v>
      </c>
      <c r="E10" s="17">
        <v>0.46328570144798797</v>
      </c>
      <c r="F10" s="17"/>
      <c r="G10" s="17">
        <v>0.75594965119006996</v>
      </c>
      <c r="H10" s="17">
        <v>0.26905045482970402</v>
      </c>
      <c r="I10" s="17">
        <v>0</v>
      </c>
      <c r="J10" s="17">
        <v>0.147858867642054</v>
      </c>
      <c r="K10" s="17">
        <v>0.66357811612917905</v>
      </c>
      <c r="L10" s="17">
        <v>0.46749383262130301</v>
      </c>
      <c r="M10" s="17"/>
      <c r="N10" s="17">
        <v>0.35201318857994002</v>
      </c>
      <c r="O10" s="17">
        <v>0.43169091232163198</v>
      </c>
      <c r="P10" s="17">
        <v>0.388940456362519</v>
      </c>
      <c r="Q10" s="17">
        <v>0.44341297842258598</v>
      </c>
      <c r="R10" s="17"/>
      <c r="S10" s="17">
        <v>0.11640667984541</v>
      </c>
      <c r="T10" s="17">
        <v>1</v>
      </c>
      <c r="U10" s="17">
        <v>0.270791509111802</v>
      </c>
      <c r="V10" s="17">
        <v>0.824671265629488</v>
      </c>
      <c r="W10" s="17">
        <v>1</v>
      </c>
      <c r="X10" s="17">
        <v>1</v>
      </c>
      <c r="Y10" s="17">
        <v>0.363159170992717</v>
      </c>
      <c r="Z10" s="17">
        <v>1</v>
      </c>
      <c r="AA10" s="17">
        <v>0.37955223151732798</v>
      </c>
      <c r="AB10" s="17">
        <v>0.25499871357456599</v>
      </c>
      <c r="AC10" s="17">
        <v>0</v>
      </c>
      <c r="AD10" s="17">
        <v>0</v>
      </c>
      <c r="AE10" s="17"/>
      <c r="AF10" s="17">
        <v>0.21473527399289799</v>
      </c>
      <c r="AG10" s="17">
        <v>0.43835478102679998</v>
      </c>
      <c r="AH10" s="17">
        <v>0.51037752399250402</v>
      </c>
      <c r="AI10" s="17">
        <v>0</v>
      </c>
      <c r="AJ10" s="17">
        <v>0.49775610684372901</v>
      </c>
      <c r="AK10" s="17"/>
      <c r="AL10" s="17">
        <v>0.186808095731023</v>
      </c>
      <c r="AM10" s="17">
        <v>0.34102291012052699</v>
      </c>
      <c r="AN10" s="17">
        <v>0.51244821505467697</v>
      </c>
      <c r="AO10" s="17"/>
      <c r="AP10" s="17">
        <v>0.218957009522495</v>
      </c>
      <c r="AQ10" s="17">
        <v>0.56049510763204002</v>
      </c>
      <c r="AR10" s="17">
        <v>0.384068711675151</v>
      </c>
      <c r="AS10" s="17">
        <v>0.515070794340725</v>
      </c>
      <c r="AT10" s="17">
        <v>0</v>
      </c>
      <c r="AU10" s="17"/>
      <c r="AV10" s="17">
        <v>1</v>
      </c>
      <c r="AW10" s="17">
        <v>0.58668506751156502</v>
      </c>
      <c r="AX10" s="17">
        <v>0.63537438927752499</v>
      </c>
      <c r="AY10" s="17">
        <v>0.49426503514849701</v>
      </c>
      <c r="AZ10" s="17">
        <v>0.31130256389795602</v>
      </c>
      <c r="BA10" s="17">
        <v>0.54691190475477203</v>
      </c>
      <c r="BB10" s="17">
        <v>0.34643782246390598</v>
      </c>
      <c r="BC10" s="17">
        <v>0</v>
      </c>
      <c r="BD10" s="17">
        <v>0</v>
      </c>
      <c r="BE10" s="17">
        <v>0</v>
      </c>
      <c r="BF10" s="17">
        <v>0.59273914219966595</v>
      </c>
      <c r="BG10" s="17" t="s">
        <v>131</v>
      </c>
      <c r="BH10" s="17" t="s">
        <v>131</v>
      </c>
      <c r="BI10" s="17">
        <v>0</v>
      </c>
      <c r="BJ10" s="17" t="s">
        <v>131</v>
      </c>
      <c r="BK10" s="17">
        <v>0</v>
      </c>
      <c r="BL10" s="17"/>
      <c r="BM10" s="17">
        <v>0.35293388556188698</v>
      </c>
      <c r="BN10" s="17">
        <v>0.19826872997363201</v>
      </c>
      <c r="BO10" s="17">
        <v>0.67397028220794697</v>
      </c>
      <c r="BP10" s="17">
        <v>0.80902241761219995</v>
      </c>
      <c r="BQ10" s="17">
        <v>0</v>
      </c>
      <c r="BR10" s="17">
        <v>0.36426521555955399</v>
      </c>
      <c r="BS10" s="17"/>
      <c r="BT10" s="17">
        <v>0.51442659715163297</v>
      </c>
      <c r="BU10" s="17">
        <v>0.37965064462723502</v>
      </c>
      <c r="BV10" s="17"/>
      <c r="BW10" s="17">
        <v>0.22382485234681099</v>
      </c>
      <c r="BX10" s="17">
        <v>0.38408885251841501</v>
      </c>
      <c r="BY10" s="17"/>
      <c r="BZ10" s="17">
        <v>0.41863170313922199</v>
      </c>
      <c r="CA10" s="17">
        <v>0.40851888502675499</v>
      </c>
      <c r="CB10" s="17" t="s">
        <v>131</v>
      </c>
      <c r="CC10" s="17"/>
      <c r="CD10" s="17">
        <v>0.36770788090753298</v>
      </c>
      <c r="CE10" s="17" t="s">
        <v>131</v>
      </c>
      <c r="CF10" s="17">
        <v>0.51301167008260196</v>
      </c>
      <c r="CG10" s="17"/>
      <c r="CH10" s="17">
        <v>0.34022784186531202</v>
      </c>
      <c r="CI10" s="17">
        <v>0.32841941425570698</v>
      </c>
      <c r="CJ10" s="17">
        <v>0.60259194235333802</v>
      </c>
      <c r="CK10" s="17"/>
      <c r="CL10" s="17">
        <v>0.429769218677715</v>
      </c>
      <c r="CM10" s="17">
        <v>0.428935276740393</v>
      </c>
      <c r="CN10" s="17"/>
      <c r="CO10" s="17">
        <v>0</v>
      </c>
      <c r="CP10" s="17">
        <v>0.33303767007628998</v>
      </c>
      <c r="CQ10" s="17">
        <v>0.52587828065116005</v>
      </c>
      <c r="CR10" s="17">
        <v>0.385359449856437</v>
      </c>
    </row>
    <row r="11" spans="2:96" ht="45" x14ac:dyDescent="0.25">
      <c r="B11" s="18" t="s">
        <v>413</v>
      </c>
      <c r="C11" s="17">
        <v>0.390126172939394</v>
      </c>
      <c r="D11" s="17">
        <v>0.30549998833678299</v>
      </c>
      <c r="E11" s="17">
        <v>0.452959042658307</v>
      </c>
      <c r="F11" s="17"/>
      <c r="G11" s="17">
        <v>0.74819747807870696</v>
      </c>
      <c r="H11" s="17">
        <v>0.26905045482970402</v>
      </c>
      <c r="I11" s="17">
        <v>0</v>
      </c>
      <c r="J11" s="17">
        <v>0.28039031743044701</v>
      </c>
      <c r="K11" s="17">
        <v>0.547714129876405</v>
      </c>
      <c r="L11" s="17">
        <v>0.40428452849214402</v>
      </c>
      <c r="M11" s="17"/>
      <c r="N11" s="17">
        <v>0.35201318857994002</v>
      </c>
      <c r="O11" s="17">
        <v>0.43233500295334698</v>
      </c>
      <c r="P11" s="17">
        <v>0.57851578936316606</v>
      </c>
      <c r="Q11" s="17">
        <v>0.27331708292991402</v>
      </c>
      <c r="R11" s="17"/>
      <c r="S11" s="17">
        <v>0.38842038318593403</v>
      </c>
      <c r="T11" s="17">
        <v>0.52762170532064101</v>
      </c>
      <c r="U11" s="17">
        <v>0.270791509111802</v>
      </c>
      <c r="V11" s="17">
        <v>0.31343310938590901</v>
      </c>
      <c r="W11" s="17">
        <v>1</v>
      </c>
      <c r="X11" s="17">
        <v>1</v>
      </c>
      <c r="Y11" s="17">
        <v>0.69678228715416601</v>
      </c>
      <c r="Z11" s="17">
        <v>1</v>
      </c>
      <c r="AA11" s="17">
        <v>0.37955223151732798</v>
      </c>
      <c r="AB11" s="17">
        <v>0.25148298764992499</v>
      </c>
      <c r="AC11" s="17">
        <v>0</v>
      </c>
      <c r="AD11" s="17">
        <v>0</v>
      </c>
      <c r="AE11" s="17"/>
      <c r="AF11" s="17">
        <v>0.45016707944097101</v>
      </c>
      <c r="AG11" s="17">
        <v>0.36646735940654301</v>
      </c>
      <c r="AH11" s="17">
        <v>0</v>
      </c>
      <c r="AI11" s="17">
        <v>0</v>
      </c>
      <c r="AJ11" s="17">
        <v>0.37299996829339199</v>
      </c>
      <c r="AK11" s="17"/>
      <c r="AL11" s="17">
        <v>0.31170303361754598</v>
      </c>
      <c r="AM11" s="17">
        <v>0.27161810418904703</v>
      </c>
      <c r="AN11" s="17">
        <v>0.23156548199642499</v>
      </c>
      <c r="AO11" s="17"/>
      <c r="AP11" s="17">
        <v>0.32705180361208702</v>
      </c>
      <c r="AQ11" s="17">
        <v>0.71168912642826898</v>
      </c>
      <c r="AR11" s="17">
        <v>0.40678041363640499</v>
      </c>
      <c r="AS11" s="17">
        <v>0.21505656109778601</v>
      </c>
      <c r="AT11" s="17">
        <v>0</v>
      </c>
      <c r="AU11" s="17"/>
      <c r="AV11" s="17">
        <v>1</v>
      </c>
      <c r="AW11" s="17">
        <v>0.411256832228377</v>
      </c>
      <c r="AX11" s="17">
        <v>0.63537438927752499</v>
      </c>
      <c r="AY11" s="17">
        <v>0.32865426420847199</v>
      </c>
      <c r="AZ11" s="17">
        <v>0.31454629746574297</v>
      </c>
      <c r="BA11" s="17">
        <v>0.35460605774940701</v>
      </c>
      <c r="BB11" s="17">
        <v>0.34643782246390598</v>
      </c>
      <c r="BC11" s="17">
        <v>0</v>
      </c>
      <c r="BD11" s="17">
        <v>0</v>
      </c>
      <c r="BE11" s="17">
        <v>0</v>
      </c>
      <c r="BF11" s="17">
        <v>1</v>
      </c>
      <c r="BG11" s="17" t="s">
        <v>131</v>
      </c>
      <c r="BH11" s="17" t="s">
        <v>131</v>
      </c>
      <c r="BI11" s="17">
        <v>0</v>
      </c>
      <c r="BJ11" s="17" t="s">
        <v>131</v>
      </c>
      <c r="BK11" s="17">
        <v>0</v>
      </c>
      <c r="BL11" s="17"/>
      <c r="BM11" s="17">
        <v>0.52289926251733698</v>
      </c>
      <c r="BN11" s="17">
        <v>0</v>
      </c>
      <c r="BO11" s="17">
        <v>0.68549193910626705</v>
      </c>
      <c r="BP11" s="17">
        <v>0.60322297220056498</v>
      </c>
      <c r="BQ11" s="17">
        <v>0</v>
      </c>
      <c r="BR11" s="17">
        <v>0.36263032562917302</v>
      </c>
      <c r="BS11" s="17"/>
      <c r="BT11" s="17">
        <v>0.44983655387214</v>
      </c>
      <c r="BU11" s="17">
        <v>0.38224490391398802</v>
      </c>
      <c r="BV11" s="17"/>
      <c r="BW11" s="17">
        <v>0.474848587244312</v>
      </c>
      <c r="BX11" s="17">
        <v>0.18327361653177901</v>
      </c>
      <c r="BY11" s="17"/>
      <c r="BZ11" s="17">
        <v>0.41984670898120602</v>
      </c>
      <c r="CA11" s="17">
        <v>0.37907155785152102</v>
      </c>
      <c r="CB11" s="17" t="s">
        <v>131</v>
      </c>
      <c r="CC11" s="17"/>
      <c r="CD11" s="17">
        <v>0.369578457454948</v>
      </c>
      <c r="CE11" s="17" t="s">
        <v>131</v>
      </c>
      <c r="CF11" s="17">
        <v>0.51301167008260196</v>
      </c>
      <c r="CG11" s="17"/>
      <c r="CH11" s="17">
        <v>0.315532204109708</v>
      </c>
      <c r="CI11" s="17">
        <v>0.32406543579571401</v>
      </c>
      <c r="CJ11" s="17">
        <v>0.58017771357445802</v>
      </c>
      <c r="CK11" s="17"/>
      <c r="CL11" s="17">
        <v>0.47906657539208503</v>
      </c>
      <c r="CM11" s="17">
        <v>0.34713637153939197</v>
      </c>
      <c r="CN11" s="17"/>
      <c r="CO11" s="17">
        <v>0.40062684243312102</v>
      </c>
      <c r="CP11" s="17">
        <v>0.50788135138533996</v>
      </c>
      <c r="CQ11" s="17">
        <v>0.356178783146055</v>
      </c>
      <c r="CR11" s="17">
        <v>0.38622536517213202</v>
      </c>
    </row>
    <row r="12" spans="2:96" ht="30" x14ac:dyDescent="0.25">
      <c r="B12" s="18" t="s">
        <v>412</v>
      </c>
      <c r="C12" s="17">
        <v>0.37812084939348101</v>
      </c>
      <c r="D12" s="17">
        <v>0.44011714460116302</v>
      </c>
      <c r="E12" s="17">
        <v>0.27468121515912303</v>
      </c>
      <c r="F12" s="17"/>
      <c r="G12" s="17">
        <v>0</v>
      </c>
      <c r="H12" s="17">
        <v>0</v>
      </c>
      <c r="I12" s="17">
        <v>0.80645777786814898</v>
      </c>
      <c r="J12" s="17">
        <v>0.42175708382828297</v>
      </c>
      <c r="K12" s="17">
        <v>0.66856392528361497</v>
      </c>
      <c r="L12" s="17">
        <v>0.26792669696784199</v>
      </c>
      <c r="M12" s="17"/>
      <c r="N12" s="17">
        <v>0.27169763526457502</v>
      </c>
      <c r="O12" s="17">
        <v>0.32205145444323102</v>
      </c>
      <c r="P12" s="17">
        <v>0.38598549123640602</v>
      </c>
      <c r="Q12" s="17">
        <v>0.557347846849923</v>
      </c>
      <c r="R12" s="17"/>
      <c r="S12" s="17">
        <v>0.467572367021377</v>
      </c>
      <c r="T12" s="17">
        <v>0.52762170532064101</v>
      </c>
      <c r="U12" s="17">
        <v>0.270791509111802</v>
      </c>
      <c r="V12" s="17">
        <v>0.79711270332550899</v>
      </c>
      <c r="W12" s="17">
        <v>0</v>
      </c>
      <c r="X12" s="17">
        <v>0</v>
      </c>
      <c r="Y12" s="17">
        <v>0</v>
      </c>
      <c r="Z12" s="17">
        <v>0</v>
      </c>
      <c r="AA12" s="17">
        <v>0.29106701199033902</v>
      </c>
      <c r="AB12" s="17">
        <v>0.39906039111830199</v>
      </c>
      <c r="AC12" s="17">
        <v>0</v>
      </c>
      <c r="AD12" s="17">
        <v>1</v>
      </c>
      <c r="AE12" s="17"/>
      <c r="AF12" s="17">
        <v>0.35757693643932797</v>
      </c>
      <c r="AG12" s="17">
        <v>0.45350748066838797</v>
      </c>
      <c r="AH12" s="17">
        <v>0.254951918334058</v>
      </c>
      <c r="AI12" s="17">
        <v>0</v>
      </c>
      <c r="AJ12" s="17">
        <v>0.47062901679228802</v>
      </c>
      <c r="AK12" s="17"/>
      <c r="AL12" s="17">
        <v>8.7821088361080393E-2</v>
      </c>
      <c r="AM12" s="17">
        <v>0.42532703590835902</v>
      </c>
      <c r="AN12" s="17">
        <v>0.25598630294889801</v>
      </c>
      <c r="AO12" s="17"/>
      <c r="AP12" s="17">
        <v>0.34624620775874398</v>
      </c>
      <c r="AQ12" s="17">
        <v>0</v>
      </c>
      <c r="AR12" s="17">
        <v>0.40451961231259498</v>
      </c>
      <c r="AS12" s="17">
        <v>0.246290753994587</v>
      </c>
      <c r="AT12" s="17">
        <v>0.34107435108177397</v>
      </c>
      <c r="AU12" s="17"/>
      <c r="AV12" s="17">
        <v>1</v>
      </c>
      <c r="AW12" s="17">
        <v>0.58874316777162305</v>
      </c>
      <c r="AX12" s="17">
        <v>0.302505393918031</v>
      </c>
      <c r="AY12" s="17">
        <v>0.50249338635829299</v>
      </c>
      <c r="AZ12" s="17">
        <v>0.31130256389795602</v>
      </c>
      <c r="BA12" s="17">
        <v>0.15786968352986899</v>
      </c>
      <c r="BB12" s="17">
        <v>0.33528877084599201</v>
      </c>
      <c r="BC12" s="17">
        <v>0.233906466872109</v>
      </c>
      <c r="BD12" s="17">
        <v>1</v>
      </c>
      <c r="BE12" s="17">
        <v>0</v>
      </c>
      <c r="BF12" s="17">
        <v>0</v>
      </c>
      <c r="BG12" s="17" t="s">
        <v>131</v>
      </c>
      <c r="BH12" s="17" t="s">
        <v>131</v>
      </c>
      <c r="BI12" s="17">
        <v>0</v>
      </c>
      <c r="BJ12" s="17" t="s">
        <v>131</v>
      </c>
      <c r="BK12" s="17">
        <v>0</v>
      </c>
      <c r="BL12" s="17"/>
      <c r="BM12" s="17">
        <v>0.39379563662943301</v>
      </c>
      <c r="BN12" s="17">
        <v>0.50262570159654896</v>
      </c>
      <c r="BO12" s="17">
        <v>0.34607035244719497</v>
      </c>
      <c r="BP12" s="17">
        <v>0.28148104040765598</v>
      </c>
      <c r="BQ12" s="17">
        <v>0.55887284396895398</v>
      </c>
      <c r="BR12" s="17">
        <v>0.248186392627682</v>
      </c>
      <c r="BS12" s="17"/>
      <c r="BT12" s="17">
        <v>0.31072710446728402</v>
      </c>
      <c r="BU12" s="17">
        <v>0.44305450377860101</v>
      </c>
      <c r="BV12" s="17"/>
      <c r="BW12" s="17">
        <v>0.22382485234681099</v>
      </c>
      <c r="BX12" s="17">
        <v>0.81180495698686705</v>
      </c>
      <c r="BY12" s="17"/>
      <c r="BZ12" s="17">
        <v>0.48264336230945099</v>
      </c>
      <c r="CA12" s="17">
        <v>0.339243483700019</v>
      </c>
      <c r="CB12" s="17" t="s">
        <v>131</v>
      </c>
      <c r="CC12" s="17"/>
      <c r="CD12" s="17">
        <v>0.36770788090753298</v>
      </c>
      <c r="CE12" s="17" t="s">
        <v>131</v>
      </c>
      <c r="CF12" s="17">
        <v>0.69565971614834499</v>
      </c>
      <c r="CG12" s="17"/>
      <c r="CH12" s="17">
        <v>0.29678753799997099</v>
      </c>
      <c r="CI12" s="17">
        <v>0.67530985475618699</v>
      </c>
      <c r="CJ12" s="17">
        <v>0.39358424254798902</v>
      </c>
      <c r="CK12" s="17"/>
      <c r="CL12" s="17">
        <v>0.30458951638890103</v>
      </c>
      <c r="CM12" s="17">
        <v>0.47017144497271501</v>
      </c>
      <c r="CN12" s="17"/>
      <c r="CO12" s="17">
        <v>0</v>
      </c>
      <c r="CP12" s="17">
        <v>0</v>
      </c>
      <c r="CQ12" s="17">
        <v>0.40842567451442102</v>
      </c>
      <c r="CR12" s="17">
        <v>0.54074756034923699</v>
      </c>
    </row>
    <row r="13" spans="2:96" ht="45" x14ac:dyDescent="0.25">
      <c r="B13" s="18" t="s">
        <v>415</v>
      </c>
      <c r="C13" s="17">
        <v>0.31738943245671197</v>
      </c>
      <c r="D13" s="17">
        <v>0.28060473531775199</v>
      </c>
      <c r="E13" s="17">
        <v>0.32227220997150702</v>
      </c>
      <c r="F13" s="17"/>
      <c r="G13" s="17">
        <v>0.74819747807870696</v>
      </c>
      <c r="H13" s="17">
        <v>0.54152662994938106</v>
      </c>
      <c r="I13" s="17">
        <v>0.185294678116354</v>
      </c>
      <c r="J13" s="17">
        <v>0.44902655060353902</v>
      </c>
      <c r="K13" s="17">
        <v>0.22338315788626101</v>
      </c>
      <c r="L13" s="17">
        <v>0.137578037183819</v>
      </c>
      <c r="M13" s="17"/>
      <c r="N13" s="17">
        <v>0.18720596147007901</v>
      </c>
      <c r="O13" s="17">
        <v>0.44835175466131999</v>
      </c>
      <c r="P13" s="17">
        <v>0.61640977741931502</v>
      </c>
      <c r="Q13" s="17">
        <v>9.6096999401452193E-2</v>
      </c>
      <c r="R13" s="17"/>
      <c r="S13" s="17">
        <v>0.26685373851575001</v>
      </c>
      <c r="T13" s="17">
        <v>0</v>
      </c>
      <c r="U13" s="17">
        <v>0</v>
      </c>
      <c r="V13" s="17">
        <v>0.31343310938590901</v>
      </c>
      <c r="W13" s="17">
        <v>1</v>
      </c>
      <c r="X13" s="17">
        <v>0</v>
      </c>
      <c r="Y13" s="17">
        <v>0.363159170992717</v>
      </c>
      <c r="Z13" s="17">
        <v>0</v>
      </c>
      <c r="AA13" s="17">
        <v>1</v>
      </c>
      <c r="AB13" s="17">
        <v>0.25499871357456599</v>
      </c>
      <c r="AC13" s="17">
        <v>0.54006217524965205</v>
      </c>
      <c r="AD13" s="17">
        <v>1</v>
      </c>
      <c r="AE13" s="17"/>
      <c r="AF13" s="17">
        <v>9.0477423793118295E-2</v>
      </c>
      <c r="AG13" s="17">
        <v>0.47124217234743598</v>
      </c>
      <c r="AH13" s="17">
        <v>0</v>
      </c>
      <c r="AI13" s="17">
        <v>0</v>
      </c>
      <c r="AJ13" s="17">
        <v>0.41067338215367899</v>
      </c>
      <c r="AK13" s="17"/>
      <c r="AL13" s="17">
        <v>0.12489493788652301</v>
      </c>
      <c r="AM13" s="17">
        <v>0.44087130962918097</v>
      </c>
      <c r="AN13" s="17">
        <v>0</v>
      </c>
      <c r="AO13" s="17"/>
      <c r="AP13" s="17">
        <v>0</v>
      </c>
      <c r="AQ13" s="17">
        <v>0.56049510763204002</v>
      </c>
      <c r="AR13" s="17">
        <v>0.35864985208405298</v>
      </c>
      <c r="AS13" s="17">
        <v>0.246290753994587</v>
      </c>
      <c r="AT13" s="17">
        <v>0</v>
      </c>
      <c r="AU13" s="17"/>
      <c r="AV13" s="17">
        <v>1</v>
      </c>
      <c r="AW13" s="17">
        <v>0.233506688423048</v>
      </c>
      <c r="AX13" s="17">
        <v>0.33286899535949399</v>
      </c>
      <c r="AY13" s="17">
        <v>0.33084199871786601</v>
      </c>
      <c r="AZ13" s="17">
        <v>0</v>
      </c>
      <c r="BA13" s="17">
        <v>0.51247574127927598</v>
      </c>
      <c r="BB13" s="17">
        <v>0.34643782246390598</v>
      </c>
      <c r="BC13" s="17">
        <v>0.30495229163193299</v>
      </c>
      <c r="BD13" s="17">
        <v>1</v>
      </c>
      <c r="BE13" s="17">
        <v>0</v>
      </c>
      <c r="BF13" s="17">
        <v>0.407260857800334</v>
      </c>
      <c r="BG13" s="17" t="s">
        <v>131</v>
      </c>
      <c r="BH13" s="17" t="s">
        <v>131</v>
      </c>
      <c r="BI13" s="17">
        <v>0</v>
      </c>
      <c r="BJ13" s="17" t="s">
        <v>131</v>
      </c>
      <c r="BK13" s="17">
        <v>1</v>
      </c>
      <c r="BL13" s="17"/>
      <c r="BM13" s="17">
        <v>0.44767122805751303</v>
      </c>
      <c r="BN13" s="17">
        <v>0.31886402338194603</v>
      </c>
      <c r="BO13" s="17">
        <v>0.18422868135191101</v>
      </c>
      <c r="BP13" s="17">
        <v>0.49585854250483902</v>
      </c>
      <c r="BQ13" s="17">
        <v>0</v>
      </c>
      <c r="BR13" s="17">
        <v>0.13242480694627301</v>
      </c>
      <c r="BS13" s="17"/>
      <c r="BT13" s="17">
        <v>0.29149731335736001</v>
      </c>
      <c r="BU13" s="17">
        <v>0.35412118324505198</v>
      </c>
      <c r="BV13" s="17"/>
      <c r="BW13" s="17">
        <v>0.52649884391559698</v>
      </c>
      <c r="BX13" s="17">
        <v>0</v>
      </c>
      <c r="BY13" s="17"/>
      <c r="BZ13" s="17">
        <v>0.27727732234010899</v>
      </c>
      <c r="CA13" s="17">
        <v>0.33230921509715899</v>
      </c>
      <c r="CB13" s="17" t="s">
        <v>131</v>
      </c>
      <c r="CC13" s="17"/>
      <c r="CD13" s="17">
        <v>0.26267518286379599</v>
      </c>
      <c r="CE13" s="17" t="s">
        <v>131</v>
      </c>
      <c r="CF13" s="17">
        <v>0.30434028385165501</v>
      </c>
      <c r="CG13" s="17"/>
      <c r="CH13" s="17">
        <v>0.25689649241509599</v>
      </c>
      <c r="CI13" s="17">
        <v>0.66332111299991003</v>
      </c>
      <c r="CJ13" s="17">
        <v>0.26402578823514899</v>
      </c>
      <c r="CK13" s="17"/>
      <c r="CL13" s="17">
        <v>0.286874496710677</v>
      </c>
      <c r="CM13" s="17">
        <v>0.36853199850996998</v>
      </c>
      <c r="CN13" s="17"/>
      <c r="CO13" s="17">
        <v>0.40062684243312102</v>
      </c>
      <c r="CP13" s="17">
        <v>0.17786019778717199</v>
      </c>
      <c r="CQ13" s="17">
        <v>0.26470166643132398</v>
      </c>
      <c r="CR13" s="17">
        <v>0.40768153011803698</v>
      </c>
    </row>
    <row r="14" spans="2:96" ht="45" x14ac:dyDescent="0.25">
      <c r="B14" s="18" t="s">
        <v>414</v>
      </c>
      <c r="C14" s="17">
        <v>0.19523050575838</v>
      </c>
      <c r="D14" s="17">
        <v>0.17732587935137401</v>
      </c>
      <c r="E14" s="17">
        <v>0.17222359907767901</v>
      </c>
      <c r="F14" s="17"/>
      <c r="G14" s="17">
        <v>0.50414712926877703</v>
      </c>
      <c r="H14" s="17">
        <v>0</v>
      </c>
      <c r="I14" s="17">
        <v>0.22434222250545099</v>
      </c>
      <c r="J14" s="17">
        <v>0.147858867642054</v>
      </c>
      <c r="K14" s="17">
        <v>0</v>
      </c>
      <c r="L14" s="17">
        <v>0.26980870754066399</v>
      </c>
      <c r="M14" s="17"/>
      <c r="N14" s="17">
        <v>9.2964351533320902E-2</v>
      </c>
      <c r="O14" s="17">
        <v>0.19732916826302799</v>
      </c>
      <c r="P14" s="17">
        <v>0.19492556678248099</v>
      </c>
      <c r="Q14" s="17">
        <v>0.284534026916681</v>
      </c>
      <c r="R14" s="17"/>
      <c r="S14" s="17">
        <v>0.116507422760785</v>
      </c>
      <c r="T14" s="17">
        <v>0</v>
      </c>
      <c r="U14" s="17">
        <v>0</v>
      </c>
      <c r="V14" s="17">
        <v>0.328741637795889</v>
      </c>
      <c r="W14" s="17">
        <v>1</v>
      </c>
      <c r="X14" s="17">
        <v>0</v>
      </c>
      <c r="Y14" s="17">
        <v>0</v>
      </c>
      <c r="Z14" s="17">
        <v>0</v>
      </c>
      <c r="AA14" s="17">
        <v>0.37955223151732798</v>
      </c>
      <c r="AB14" s="17">
        <v>0.39212312722074399</v>
      </c>
      <c r="AC14" s="17">
        <v>0</v>
      </c>
      <c r="AD14" s="17">
        <v>0</v>
      </c>
      <c r="AE14" s="17"/>
      <c r="AF14" s="17">
        <v>0.13753532582334599</v>
      </c>
      <c r="AG14" s="17">
        <v>0.16398668279207099</v>
      </c>
      <c r="AH14" s="17">
        <v>0</v>
      </c>
      <c r="AI14" s="17">
        <v>0</v>
      </c>
      <c r="AJ14" s="17">
        <v>0.15652216682739201</v>
      </c>
      <c r="AK14" s="17"/>
      <c r="AL14" s="17">
        <v>9.3133961791495301E-2</v>
      </c>
      <c r="AM14" s="17">
        <v>0.153417983038629</v>
      </c>
      <c r="AN14" s="17">
        <v>0</v>
      </c>
      <c r="AO14" s="17"/>
      <c r="AP14" s="17">
        <v>0.12749210762107399</v>
      </c>
      <c r="AQ14" s="17">
        <v>0.53531115800865203</v>
      </c>
      <c r="AR14" s="17">
        <v>0</v>
      </c>
      <c r="AS14" s="17">
        <v>0</v>
      </c>
      <c r="AT14" s="17">
        <v>0.34107435108177397</v>
      </c>
      <c r="AU14" s="17"/>
      <c r="AV14" s="17">
        <v>1</v>
      </c>
      <c r="AW14" s="17">
        <v>0.44685593023162601</v>
      </c>
      <c r="AX14" s="17">
        <v>0</v>
      </c>
      <c r="AY14" s="17">
        <v>0</v>
      </c>
      <c r="AZ14" s="17">
        <v>0.31130256389795602</v>
      </c>
      <c r="BA14" s="17">
        <v>0.19096634553751601</v>
      </c>
      <c r="BB14" s="17">
        <v>0.34643782246390598</v>
      </c>
      <c r="BC14" s="17">
        <v>0</v>
      </c>
      <c r="BD14" s="17">
        <v>0</v>
      </c>
      <c r="BE14" s="17">
        <v>1</v>
      </c>
      <c r="BF14" s="17">
        <v>0</v>
      </c>
      <c r="BG14" s="17" t="s">
        <v>131</v>
      </c>
      <c r="BH14" s="17" t="s">
        <v>131</v>
      </c>
      <c r="BI14" s="17">
        <v>0</v>
      </c>
      <c r="BJ14" s="17" t="s">
        <v>131</v>
      </c>
      <c r="BK14" s="17">
        <v>0</v>
      </c>
      <c r="BL14" s="17"/>
      <c r="BM14" s="17">
        <v>0.36975496964735599</v>
      </c>
      <c r="BN14" s="17">
        <v>0.19728236950810801</v>
      </c>
      <c r="BO14" s="17">
        <v>0.15647451860315101</v>
      </c>
      <c r="BP14" s="17">
        <v>0.16365465600697399</v>
      </c>
      <c r="BQ14" s="17">
        <v>0</v>
      </c>
      <c r="BR14" s="17">
        <v>0</v>
      </c>
      <c r="BS14" s="17"/>
      <c r="BT14" s="17">
        <v>0.27933961089972598</v>
      </c>
      <c r="BU14" s="17">
        <v>0.15986969580615501</v>
      </c>
      <c r="BV14" s="17"/>
      <c r="BW14" s="17">
        <v>0</v>
      </c>
      <c r="BX14" s="17">
        <v>0.19881248870623799</v>
      </c>
      <c r="BY14" s="17"/>
      <c r="BZ14" s="17">
        <v>0.185992883920925</v>
      </c>
      <c r="CA14" s="17">
        <v>0.19866645838038999</v>
      </c>
      <c r="CB14" s="17" t="s">
        <v>131</v>
      </c>
      <c r="CC14" s="17"/>
      <c r="CD14" s="17">
        <v>0</v>
      </c>
      <c r="CE14" s="17" t="s">
        <v>131</v>
      </c>
      <c r="CF14" s="17">
        <v>0.53070389473812196</v>
      </c>
      <c r="CG14" s="17"/>
      <c r="CH14" s="17">
        <v>8.6873834304128802E-2</v>
      </c>
      <c r="CI14" s="17">
        <v>0.35439378668667398</v>
      </c>
      <c r="CJ14" s="17">
        <v>0.33880059963082099</v>
      </c>
      <c r="CK14" s="17"/>
      <c r="CL14" s="17">
        <v>0.16666681136485401</v>
      </c>
      <c r="CM14" s="17">
        <v>0.195169203596607</v>
      </c>
      <c r="CN14" s="17"/>
      <c r="CO14" s="17">
        <v>0</v>
      </c>
      <c r="CP14" s="17">
        <v>0.33951075425891097</v>
      </c>
      <c r="CQ14" s="17">
        <v>5.1703763160688497E-2</v>
      </c>
      <c r="CR14" s="17">
        <v>0.34149025229054902</v>
      </c>
    </row>
    <row r="15" spans="2:96" ht="45" x14ac:dyDescent="0.25">
      <c r="B15" s="18" t="s">
        <v>418</v>
      </c>
      <c r="C15" s="17">
        <v>0.169478722708231</v>
      </c>
      <c r="D15" s="17">
        <v>0.13080168055408101</v>
      </c>
      <c r="E15" s="17">
        <v>0.168553347846221</v>
      </c>
      <c r="F15" s="17"/>
      <c r="G15" s="17">
        <v>0.50414712926877703</v>
      </c>
      <c r="H15" s="17">
        <v>0</v>
      </c>
      <c r="I15" s="17">
        <v>0.22434222250545099</v>
      </c>
      <c r="J15" s="17">
        <v>0.147858867642054</v>
      </c>
      <c r="K15" s="17">
        <v>0.21919573957073599</v>
      </c>
      <c r="L15" s="17">
        <v>6.0681581144747997E-2</v>
      </c>
      <c r="M15" s="17"/>
      <c r="N15" s="17">
        <v>8.4411288360010703E-2</v>
      </c>
      <c r="O15" s="17">
        <v>0.19509601553066599</v>
      </c>
      <c r="P15" s="17">
        <v>0</v>
      </c>
      <c r="Q15" s="17">
        <v>0.28413575913116201</v>
      </c>
      <c r="R15" s="17"/>
      <c r="S15" s="17">
        <v>0</v>
      </c>
      <c r="T15" s="17">
        <v>0</v>
      </c>
      <c r="U15" s="17">
        <v>0.270791509111802</v>
      </c>
      <c r="V15" s="17">
        <v>0.32801965556552498</v>
      </c>
      <c r="W15" s="17">
        <v>1</v>
      </c>
      <c r="X15" s="17">
        <v>0</v>
      </c>
      <c r="Y15" s="17">
        <v>0</v>
      </c>
      <c r="Z15" s="17">
        <v>0</v>
      </c>
      <c r="AA15" s="17">
        <v>0.37955223151732798</v>
      </c>
      <c r="AB15" s="17">
        <v>0.14817446533557399</v>
      </c>
      <c r="AC15" s="17">
        <v>0</v>
      </c>
      <c r="AD15" s="17">
        <v>0</v>
      </c>
      <c r="AE15" s="17"/>
      <c r="AF15" s="17">
        <v>0</v>
      </c>
      <c r="AG15" s="17">
        <v>0.16364009160523599</v>
      </c>
      <c r="AH15" s="17">
        <v>0</v>
      </c>
      <c r="AI15" s="17">
        <v>0</v>
      </c>
      <c r="AJ15" s="17">
        <v>0.37299996829339199</v>
      </c>
      <c r="AK15" s="17"/>
      <c r="AL15" s="17">
        <v>8.7821088361080393E-2</v>
      </c>
      <c r="AM15" s="17">
        <v>8.4013177107149298E-2</v>
      </c>
      <c r="AN15" s="17">
        <v>0</v>
      </c>
      <c r="AO15" s="17"/>
      <c r="AP15" s="17">
        <v>0.12749210762107399</v>
      </c>
      <c r="AQ15" s="17">
        <v>0.39332718142403</v>
      </c>
      <c r="AR15" s="17">
        <v>0.154897485111859</v>
      </c>
      <c r="AS15" s="17">
        <v>0</v>
      </c>
      <c r="AT15" s="17">
        <v>0</v>
      </c>
      <c r="AU15" s="17"/>
      <c r="AV15" s="17">
        <v>1</v>
      </c>
      <c r="AW15" s="17">
        <v>0.62228416551481402</v>
      </c>
      <c r="AX15" s="17">
        <v>0.302505393918031</v>
      </c>
      <c r="AY15" s="17">
        <v>0</v>
      </c>
      <c r="AZ15" s="17">
        <v>0</v>
      </c>
      <c r="BA15" s="17">
        <v>0.19096634553751601</v>
      </c>
      <c r="BB15" s="17">
        <v>0</v>
      </c>
      <c r="BC15" s="17">
        <v>0</v>
      </c>
      <c r="BD15" s="17">
        <v>0</v>
      </c>
      <c r="BE15" s="17">
        <v>0</v>
      </c>
      <c r="BF15" s="17">
        <v>0</v>
      </c>
      <c r="BG15" s="17" t="s">
        <v>131</v>
      </c>
      <c r="BH15" s="17" t="s">
        <v>131</v>
      </c>
      <c r="BI15" s="17">
        <v>0</v>
      </c>
      <c r="BJ15" s="17" t="s">
        <v>131</v>
      </c>
      <c r="BK15" s="17">
        <v>0</v>
      </c>
      <c r="BL15" s="17"/>
      <c r="BM15" s="17">
        <v>0.36975496964735599</v>
      </c>
      <c r="BN15" s="17">
        <v>9.8902248721472005E-2</v>
      </c>
      <c r="BO15" s="17">
        <v>0</v>
      </c>
      <c r="BP15" s="17">
        <v>0.140254736297592</v>
      </c>
      <c r="BQ15" s="17">
        <v>0</v>
      </c>
      <c r="BR15" s="17">
        <v>0.115761585681409</v>
      </c>
      <c r="BS15" s="17"/>
      <c r="BT15" s="17">
        <v>0.21247751802496401</v>
      </c>
      <c r="BU15" s="17">
        <v>0.156171694664724</v>
      </c>
      <c r="BV15" s="17"/>
      <c r="BW15" s="17">
        <v>0</v>
      </c>
      <c r="BX15" s="17">
        <v>0.38408885251841501</v>
      </c>
      <c r="BY15" s="17"/>
      <c r="BZ15" s="17">
        <v>0.25992395934997398</v>
      </c>
      <c r="CA15" s="17">
        <v>0.135837429152845</v>
      </c>
      <c r="CB15" s="17" t="s">
        <v>131</v>
      </c>
      <c r="CC15" s="17"/>
      <c r="CD15" s="17">
        <v>0.12336750560481199</v>
      </c>
      <c r="CE15" s="17" t="s">
        <v>131</v>
      </c>
      <c r="CF15" s="17">
        <v>0.51301167008260196</v>
      </c>
      <c r="CG15" s="17"/>
      <c r="CH15" s="17">
        <v>0.120438377056479</v>
      </c>
      <c r="CI15" s="17">
        <v>0.35439378668667398</v>
      </c>
      <c r="CJ15" s="17">
        <v>0.17582992747531501</v>
      </c>
      <c r="CK15" s="17"/>
      <c r="CL15" s="17">
        <v>0.109929726380727</v>
      </c>
      <c r="CM15" s="17">
        <v>0.23299715564562101</v>
      </c>
      <c r="CN15" s="17"/>
      <c r="CO15" s="17">
        <v>0</v>
      </c>
      <c r="CP15" s="17">
        <v>0</v>
      </c>
      <c r="CQ15" s="17">
        <v>4.6966878665445098E-2</v>
      </c>
      <c r="CR15" s="17">
        <v>0.39339695621041498</v>
      </c>
    </row>
    <row r="16" spans="2:96" ht="45" x14ac:dyDescent="0.25">
      <c r="B16" s="18" t="s">
        <v>421</v>
      </c>
      <c r="C16" s="17">
        <v>0.15985600943088299</v>
      </c>
      <c r="D16" s="17">
        <v>0.16809365263926301</v>
      </c>
      <c r="E16" s="17">
        <v>0.105417969263938</v>
      </c>
      <c r="F16" s="17"/>
      <c r="G16" s="17">
        <v>0.25004859788323602</v>
      </c>
      <c r="H16" s="17">
        <v>0.458473370050619</v>
      </c>
      <c r="I16" s="17">
        <v>0</v>
      </c>
      <c r="J16" s="17">
        <v>0.28039031743044701</v>
      </c>
      <c r="K16" s="17">
        <v>0.104592454730408</v>
      </c>
      <c r="L16" s="17">
        <v>7.2594634178496806E-2</v>
      </c>
      <c r="M16" s="17"/>
      <c r="N16" s="17">
        <v>0</v>
      </c>
      <c r="O16" s="17">
        <v>0.17775241597285599</v>
      </c>
      <c r="P16" s="17">
        <v>0</v>
      </c>
      <c r="Q16" s="17">
        <v>0.34963089251542701</v>
      </c>
      <c r="R16" s="17"/>
      <c r="S16" s="17">
        <v>0</v>
      </c>
      <c r="T16" s="17">
        <v>0.52762170532064101</v>
      </c>
      <c r="U16" s="17">
        <v>0.42231733048200099</v>
      </c>
      <c r="V16" s="17">
        <v>0.174205216896163</v>
      </c>
      <c r="W16" s="17">
        <v>0</v>
      </c>
      <c r="X16" s="17">
        <v>0</v>
      </c>
      <c r="Y16" s="17">
        <v>0</v>
      </c>
      <c r="Z16" s="17">
        <v>0</v>
      </c>
      <c r="AA16" s="17">
        <v>0.37955223151732798</v>
      </c>
      <c r="AB16" s="17">
        <v>0.123685099929044</v>
      </c>
      <c r="AC16" s="17">
        <v>0</v>
      </c>
      <c r="AD16" s="17">
        <v>0</v>
      </c>
      <c r="AE16" s="17"/>
      <c r="AF16" s="17">
        <v>0.147955383185987</v>
      </c>
      <c r="AG16" s="17">
        <v>0</v>
      </c>
      <c r="AH16" s="17">
        <v>0</v>
      </c>
      <c r="AI16" s="17">
        <v>0</v>
      </c>
      <c r="AJ16" s="17">
        <v>0.49413366551728699</v>
      </c>
      <c r="AK16" s="17"/>
      <c r="AL16" s="17">
        <v>0.18685386338700199</v>
      </c>
      <c r="AM16" s="17">
        <v>0</v>
      </c>
      <c r="AN16" s="17">
        <v>0</v>
      </c>
      <c r="AO16" s="17"/>
      <c r="AP16" s="17">
        <v>0.112738021952701</v>
      </c>
      <c r="AQ16" s="17">
        <v>0.34627776422406398</v>
      </c>
      <c r="AR16" s="17">
        <v>0</v>
      </c>
      <c r="AS16" s="17">
        <v>0</v>
      </c>
      <c r="AT16" s="17">
        <v>0.65892564891822603</v>
      </c>
      <c r="AU16" s="17"/>
      <c r="AV16" s="17">
        <v>1</v>
      </c>
      <c r="AW16" s="17">
        <v>0</v>
      </c>
      <c r="AX16" s="17">
        <v>0</v>
      </c>
      <c r="AY16" s="17">
        <v>0</v>
      </c>
      <c r="AZ16" s="17">
        <v>0.31454629746574297</v>
      </c>
      <c r="BA16" s="17">
        <v>0.19096634553751601</v>
      </c>
      <c r="BB16" s="17">
        <v>0</v>
      </c>
      <c r="BC16" s="17">
        <v>0</v>
      </c>
      <c r="BD16" s="17">
        <v>0</v>
      </c>
      <c r="BE16" s="17">
        <v>0</v>
      </c>
      <c r="BF16" s="17">
        <v>0</v>
      </c>
      <c r="BG16" s="17" t="s">
        <v>131</v>
      </c>
      <c r="BH16" s="17" t="s">
        <v>131</v>
      </c>
      <c r="BI16" s="17">
        <v>0</v>
      </c>
      <c r="BJ16" s="17" t="s">
        <v>131</v>
      </c>
      <c r="BK16" s="17">
        <v>0</v>
      </c>
      <c r="BL16" s="17"/>
      <c r="BM16" s="17">
        <v>0.25622206845638501</v>
      </c>
      <c r="BN16" s="17">
        <v>0.189164884441827</v>
      </c>
      <c r="BO16" s="17">
        <v>0.17651515325829301</v>
      </c>
      <c r="BP16" s="17">
        <v>0</v>
      </c>
      <c r="BQ16" s="17">
        <v>0</v>
      </c>
      <c r="BR16" s="17">
        <v>0.115761585681409</v>
      </c>
      <c r="BS16" s="17"/>
      <c r="BT16" s="17">
        <v>0.13732992160216201</v>
      </c>
      <c r="BU16" s="17">
        <v>0.11538255445041901</v>
      </c>
      <c r="BV16" s="17"/>
      <c r="BW16" s="17">
        <v>0.25102373489750102</v>
      </c>
      <c r="BX16" s="17">
        <v>0.18327361653177901</v>
      </c>
      <c r="BY16" s="17"/>
      <c r="BZ16" s="17">
        <v>0.24065371139264499</v>
      </c>
      <c r="CA16" s="17">
        <v>0.12980313643036301</v>
      </c>
      <c r="CB16" s="17" t="s">
        <v>131</v>
      </c>
      <c r="CC16" s="17"/>
      <c r="CD16" s="17">
        <v>0.25791015143852303</v>
      </c>
      <c r="CE16" s="17" t="s">
        <v>131</v>
      </c>
      <c r="CF16" s="17">
        <v>0.208671386230947</v>
      </c>
      <c r="CG16" s="17"/>
      <c r="CH16" s="17">
        <v>0.120952746386527</v>
      </c>
      <c r="CI16" s="17">
        <v>0.32406543579571401</v>
      </c>
      <c r="CJ16" s="17">
        <v>0.15579614990132501</v>
      </c>
      <c r="CK16" s="17"/>
      <c r="CL16" s="17">
        <v>0.21390374005160601</v>
      </c>
      <c r="CM16" s="17">
        <v>0.12750405565922501</v>
      </c>
      <c r="CN16" s="17"/>
      <c r="CO16" s="17">
        <v>0.59937315756687903</v>
      </c>
      <c r="CP16" s="17">
        <v>0</v>
      </c>
      <c r="CQ16" s="17">
        <v>4.6966878665445098E-2</v>
      </c>
      <c r="CR16" s="17">
        <v>0.25887299027154898</v>
      </c>
    </row>
    <row r="17" spans="2:96" ht="45" x14ac:dyDescent="0.25">
      <c r="B17" s="18" t="s">
        <v>417</v>
      </c>
      <c r="C17" s="17">
        <v>0.15784085705276499</v>
      </c>
      <c r="D17" s="17">
        <v>8.8994258628258605E-2</v>
      </c>
      <c r="E17" s="17">
        <v>0.19037040629052299</v>
      </c>
      <c r="F17" s="17"/>
      <c r="G17" s="17">
        <v>0</v>
      </c>
      <c r="H17" s="17">
        <v>0.27247617511967698</v>
      </c>
      <c r="I17" s="17">
        <v>0</v>
      </c>
      <c r="J17" s="17">
        <v>0.27612396671898998</v>
      </c>
      <c r="K17" s="17">
        <v>0.22338315788626101</v>
      </c>
      <c r="L17" s="17">
        <v>0.13936705331080201</v>
      </c>
      <c r="M17" s="17"/>
      <c r="N17" s="17">
        <v>9.2883966098835702E-2</v>
      </c>
      <c r="O17" s="17">
        <v>0.166041746204626</v>
      </c>
      <c r="P17" s="17">
        <v>0.19401488958003801</v>
      </c>
      <c r="Q17" s="17">
        <v>0.187345239002745</v>
      </c>
      <c r="R17" s="17"/>
      <c r="S17" s="17">
        <v>0.11640667984541</v>
      </c>
      <c r="T17" s="17">
        <v>0.52762170532064101</v>
      </c>
      <c r="U17" s="17">
        <v>0.14685901242335</v>
      </c>
      <c r="V17" s="17">
        <v>0.31343310938590901</v>
      </c>
      <c r="W17" s="17">
        <v>0</v>
      </c>
      <c r="X17" s="17">
        <v>0</v>
      </c>
      <c r="Y17" s="17">
        <v>0</v>
      </c>
      <c r="Z17" s="17">
        <v>0</v>
      </c>
      <c r="AA17" s="17">
        <v>0.329380756492333</v>
      </c>
      <c r="AB17" s="17">
        <v>0.127200825853684</v>
      </c>
      <c r="AC17" s="17">
        <v>0</v>
      </c>
      <c r="AD17" s="17">
        <v>0</v>
      </c>
      <c r="AE17" s="17"/>
      <c r="AF17" s="17">
        <v>7.6110020252579E-2</v>
      </c>
      <c r="AG17" s="17">
        <v>0.29635659023949001</v>
      </c>
      <c r="AH17" s="17">
        <v>0</v>
      </c>
      <c r="AI17" s="17">
        <v>0</v>
      </c>
      <c r="AJ17" s="17">
        <v>0.124756138550336</v>
      </c>
      <c r="AK17" s="17"/>
      <c r="AL17" s="17">
        <v>0</v>
      </c>
      <c r="AM17" s="17">
        <v>0.27725684525491401</v>
      </c>
      <c r="AN17" s="17">
        <v>0</v>
      </c>
      <c r="AO17" s="17"/>
      <c r="AP17" s="17">
        <v>0.112738021952701</v>
      </c>
      <c r="AQ17" s="17">
        <v>0.14632689698710999</v>
      </c>
      <c r="AR17" s="17">
        <v>0.154522094584196</v>
      </c>
      <c r="AS17" s="17">
        <v>0</v>
      </c>
      <c r="AT17" s="17">
        <v>0</v>
      </c>
      <c r="AU17" s="17"/>
      <c r="AV17" s="17">
        <v>1</v>
      </c>
      <c r="AW17" s="17">
        <v>0</v>
      </c>
      <c r="AX17" s="17">
        <v>0.33286899535949399</v>
      </c>
      <c r="AY17" s="17">
        <v>0.33084199871786601</v>
      </c>
      <c r="AZ17" s="17">
        <v>0</v>
      </c>
      <c r="BA17" s="17">
        <v>0.143238549732529</v>
      </c>
      <c r="BB17" s="17">
        <v>0</v>
      </c>
      <c r="BC17" s="17">
        <v>0</v>
      </c>
      <c r="BD17" s="17">
        <v>0</v>
      </c>
      <c r="BE17" s="17">
        <v>0</v>
      </c>
      <c r="BF17" s="17">
        <v>0</v>
      </c>
      <c r="BG17" s="17" t="s">
        <v>131</v>
      </c>
      <c r="BH17" s="17" t="s">
        <v>131</v>
      </c>
      <c r="BI17" s="17">
        <v>0</v>
      </c>
      <c r="BJ17" s="17" t="s">
        <v>131</v>
      </c>
      <c r="BK17" s="17">
        <v>1</v>
      </c>
      <c r="BL17" s="17"/>
      <c r="BM17" s="17">
        <v>0.15723017324750599</v>
      </c>
      <c r="BN17" s="17">
        <v>0.11242294001497601</v>
      </c>
      <c r="BO17" s="17">
        <v>0.17651515325829301</v>
      </c>
      <c r="BP17" s="17">
        <v>0.14122630411006401</v>
      </c>
      <c r="BQ17" s="17">
        <v>0</v>
      </c>
      <c r="BR17" s="17">
        <v>0.25704440722268301</v>
      </c>
      <c r="BS17" s="17"/>
      <c r="BT17" s="17">
        <v>5.5931005825269303E-2</v>
      </c>
      <c r="BU17" s="17">
        <v>0.22768884050215901</v>
      </c>
      <c r="BV17" s="17"/>
      <c r="BW17" s="17">
        <v>0.22382485234681099</v>
      </c>
      <c r="BX17" s="17">
        <v>0</v>
      </c>
      <c r="BY17" s="17"/>
      <c r="BZ17" s="17">
        <v>0.15870774378924801</v>
      </c>
      <c r="CA17" s="17">
        <v>0.15751841673125999</v>
      </c>
      <c r="CB17" s="17" t="s">
        <v>131</v>
      </c>
      <c r="CC17" s="17"/>
      <c r="CD17" s="17">
        <v>0.24434037530272101</v>
      </c>
      <c r="CE17" s="17" t="s">
        <v>131</v>
      </c>
      <c r="CF17" s="17">
        <v>0</v>
      </c>
      <c r="CG17" s="17"/>
      <c r="CH17" s="17">
        <v>7.0850843116121803E-2</v>
      </c>
      <c r="CI17" s="17">
        <v>0.49993429144495499</v>
      </c>
      <c r="CJ17" s="17">
        <v>0.16179290740708799</v>
      </c>
      <c r="CK17" s="17"/>
      <c r="CL17" s="17">
        <v>5.3522817464801302E-2</v>
      </c>
      <c r="CM17" s="17">
        <v>0.21696477651680099</v>
      </c>
      <c r="CN17" s="17"/>
      <c r="CO17" s="17">
        <v>0</v>
      </c>
      <c r="CP17" s="17">
        <v>0</v>
      </c>
      <c r="CQ17" s="17">
        <v>0.15121434661667099</v>
      </c>
      <c r="CR17" s="17">
        <v>0.24711872979050101</v>
      </c>
    </row>
    <row r="18" spans="2:96" ht="30" x14ac:dyDescent="0.25">
      <c r="B18" s="18" t="s">
        <v>416</v>
      </c>
      <c r="C18" s="17">
        <v>0.14686622236708599</v>
      </c>
      <c r="D18" s="17">
        <v>0.14188573861651699</v>
      </c>
      <c r="E18" s="17">
        <v>0.106661819955724</v>
      </c>
      <c r="F18" s="17"/>
      <c r="G18" s="17">
        <v>0.25004859788323602</v>
      </c>
      <c r="H18" s="17">
        <v>0</v>
      </c>
      <c r="I18" s="17">
        <v>0.21026907380438201</v>
      </c>
      <c r="J18" s="17">
        <v>0.44019123399409499</v>
      </c>
      <c r="K18" s="17">
        <v>0.107597786061869</v>
      </c>
      <c r="L18" s="17">
        <v>0</v>
      </c>
      <c r="M18" s="17"/>
      <c r="N18" s="17">
        <v>0</v>
      </c>
      <c r="O18" s="17">
        <v>0.17919214005418299</v>
      </c>
      <c r="P18" s="17">
        <v>0.22746932105679599</v>
      </c>
      <c r="Q18" s="17">
        <v>0.19281376587982499</v>
      </c>
      <c r="R18" s="17"/>
      <c r="S18" s="17">
        <v>0.11048742778782</v>
      </c>
      <c r="T18" s="17">
        <v>0</v>
      </c>
      <c r="U18" s="17">
        <v>0</v>
      </c>
      <c r="V18" s="17">
        <v>0.34953395126667502</v>
      </c>
      <c r="W18" s="17">
        <v>0</v>
      </c>
      <c r="X18" s="17">
        <v>0</v>
      </c>
      <c r="Y18" s="17">
        <v>0</v>
      </c>
      <c r="Z18" s="17">
        <v>0</v>
      </c>
      <c r="AA18" s="17">
        <v>0.37955223151732798</v>
      </c>
      <c r="AB18" s="17">
        <v>0.123685099929044</v>
      </c>
      <c r="AC18" s="17">
        <v>0.54006217524965205</v>
      </c>
      <c r="AD18" s="17">
        <v>0</v>
      </c>
      <c r="AE18" s="17"/>
      <c r="AF18" s="17">
        <v>0.13829144646684999</v>
      </c>
      <c r="AG18" s="17">
        <v>9.0382438261035897E-2</v>
      </c>
      <c r="AH18" s="17">
        <v>0.254951918334058</v>
      </c>
      <c r="AI18" s="17">
        <v>0</v>
      </c>
      <c r="AJ18" s="17">
        <v>0.15652216682739201</v>
      </c>
      <c r="AK18" s="17"/>
      <c r="AL18" s="17">
        <v>0</v>
      </c>
      <c r="AM18" s="17">
        <v>8.4557423468974297E-2</v>
      </c>
      <c r="AN18" s="17">
        <v>0.25598630294889801</v>
      </c>
      <c r="AO18" s="17"/>
      <c r="AP18" s="17">
        <v>0</v>
      </c>
      <c r="AQ18" s="17">
        <v>0.34627776422406398</v>
      </c>
      <c r="AR18" s="17">
        <v>0.19282545989774499</v>
      </c>
      <c r="AS18" s="17">
        <v>0</v>
      </c>
      <c r="AT18" s="17">
        <v>0</v>
      </c>
      <c r="AU18" s="17"/>
      <c r="AV18" s="17">
        <v>1</v>
      </c>
      <c r="AW18" s="17">
        <v>0.19996569067985701</v>
      </c>
      <c r="AX18" s="17">
        <v>0</v>
      </c>
      <c r="AY18" s="17">
        <v>0</v>
      </c>
      <c r="AZ18" s="17">
        <v>0.31454629746574297</v>
      </c>
      <c r="BA18" s="17">
        <v>0.19096634553751601</v>
      </c>
      <c r="BB18" s="17">
        <v>0</v>
      </c>
      <c r="BC18" s="17">
        <v>0.53885875850404197</v>
      </c>
      <c r="BD18" s="17">
        <v>0</v>
      </c>
      <c r="BE18" s="17">
        <v>0</v>
      </c>
      <c r="BF18" s="17">
        <v>0</v>
      </c>
      <c r="BG18" s="17" t="s">
        <v>131</v>
      </c>
      <c r="BH18" s="17" t="s">
        <v>131</v>
      </c>
      <c r="BI18" s="17">
        <v>0</v>
      </c>
      <c r="BJ18" s="17" t="s">
        <v>131</v>
      </c>
      <c r="BK18" s="17">
        <v>0</v>
      </c>
      <c r="BL18" s="17"/>
      <c r="BM18" s="17">
        <v>0.325796611025086</v>
      </c>
      <c r="BN18" s="17">
        <v>0</v>
      </c>
      <c r="BO18" s="17">
        <v>0</v>
      </c>
      <c r="BP18" s="17">
        <v>0.19097758238780099</v>
      </c>
      <c r="BQ18" s="17">
        <v>0.55887284396895398</v>
      </c>
      <c r="BR18" s="17">
        <v>0</v>
      </c>
      <c r="BS18" s="17"/>
      <c r="BT18" s="17">
        <v>0.15657112753310001</v>
      </c>
      <c r="BU18" s="17">
        <v>0.15129952981431599</v>
      </c>
      <c r="BV18" s="17"/>
      <c r="BW18" s="17">
        <v>0.55369772646628701</v>
      </c>
      <c r="BX18" s="17">
        <v>0.22890361576221499</v>
      </c>
      <c r="BY18" s="17"/>
      <c r="BZ18" s="17">
        <v>0.27077061914998601</v>
      </c>
      <c r="CA18" s="17">
        <v>0.10077972472777599</v>
      </c>
      <c r="CB18" s="17" t="s">
        <v>131</v>
      </c>
      <c r="CC18" s="17"/>
      <c r="CD18" s="17">
        <v>0.276244958999598</v>
      </c>
      <c r="CE18" s="17" t="s">
        <v>131</v>
      </c>
      <c r="CF18" s="17">
        <v>0.26062471903093098</v>
      </c>
      <c r="CG18" s="17"/>
      <c r="CH18" s="17">
        <v>0.17313005339633</v>
      </c>
      <c r="CI18" s="17">
        <v>0.32406543579571401</v>
      </c>
      <c r="CJ18" s="17">
        <v>0</v>
      </c>
      <c r="CK18" s="17"/>
      <c r="CL18" s="17">
        <v>0.121920656531899</v>
      </c>
      <c r="CM18" s="17">
        <v>0.179593641445003</v>
      </c>
      <c r="CN18" s="17"/>
      <c r="CO18" s="17">
        <v>0</v>
      </c>
      <c r="CP18" s="17">
        <v>0</v>
      </c>
      <c r="CQ18" s="17">
        <v>4.8316412265722697E-2</v>
      </c>
      <c r="CR18" s="17">
        <v>0.33245678317502703</v>
      </c>
    </row>
    <row r="19" spans="2:96" ht="30" x14ac:dyDescent="0.25">
      <c r="B19" s="18" t="s">
        <v>420</v>
      </c>
      <c r="C19" s="17">
        <v>0.107166157238639</v>
      </c>
      <c r="D19" s="17">
        <v>8.3246653345336902E-2</v>
      </c>
      <c r="E19" s="17">
        <v>8.6222944218404596E-2</v>
      </c>
      <c r="F19" s="17"/>
      <c r="G19" s="17">
        <v>0</v>
      </c>
      <c r="H19" s="17">
        <v>0</v>
      </c>
      <c r="I19" s="17">
        <v>0</v>
      </c>
      <c r="J19" s="17">
        <v>0.28922563403988999</v>
      </c>
      <c r="K19" s="17">
        <v>0.20832766943947501</v>
      </c>
      <c r="L19" s="17">
        <v>6.0734097369780603E-2</v>
      </c>
      <c r="M19" s="17"/>
      <c r="N19" s="17">
        <v>8.4484341206215105E-2</v>
      </c>
      <c r="O19" s="17">
        <v>0.15925023227128099</v>
      </c>
      <c r="P19" s="17">
        <v>0</v>
      </c>
      <c r="Q19" s="17">
        <v>9.6096999401452193E-2</v>
      </c>
      <c r="R19" s="17"/>
      <c r="S19" s="17">
        <v>0</v>
      </c>
      <c r="T19" s="17">
        <v>0</v>
      </c>
      <c r="U19" s="17">
        <v>0.27090779931391401</v>
      </c>
      <c r="V19" s="17">
        <v>0.31343310938590901</v>
      </c>
      <c r="W19" s="17">
        <v>0</v>
      </c>
      <c r="X19" s="17">
        <v>0</v>
      </c>
      <c r="Y19" s="17">
        <v>0</v>
      </c>
      <c r="Z19" s="17">
        <v>0</v>
      </c>
      <c r="AA19" s="17">
        <v>0</v>
      </c>
      <c r="AB19" s="17">
        <v>0</v>
      </c>
      <c r="AC19" s="17">
        <v>0</v>
      </c>
      <c r="AD19" s="17">
        <v>1</v>
      </c>
      <c r="AE19" s="17"/>
      <c r="AF19" s="17">
        <v>6.3675138433376494E-2</v>
      </c>
      <c r="AG19" s="17">
        <v>6.6837047324972004E-2</v>
      </c>
      <c r="AH19" s="17">
        <v>0</v>
      </c>
      <c r="AI19" s="17">
        <v>0</v>
      </c>
      <c r="AJ19" s="17">
        <v>0.23845295463969499</v>
      </c>
      <c r="AK19" s="17"/>
      <c r="AL19" s="17">
        <v>0</v>
      </c>
      <c r="AM19" s="17">
        <v>0.124682567348307</v>
      </c>
      <c r="AN19" s="17">
        <v>0</v>
      </c>
      <c r="AO19" s="17"/>
      <c r="AP19" s="17">
        <v>0</v>
      </c>
      <c r="AQ19" s="17">
        <v>0</v>
      </c>
      <c r="AR19" s="17">
        <v>0.14722544662880199</v>
      </c>
      <c r="AS19" s="17">
        <v>0.246290753994587</v>
      </c>
      <c r="AT19" s="17">
        <v>0</v>
      </c>
      <c r="AU19" s="17"/>
      <c r="AV19" s="17">
        <v>1</v>
      </c>
      <c r="AW19" s="17">
        <v>0</v>
      </c>
      <c r="AX19" s="17">
        <v>0</v>
      </c>
      <c r="AY19" s="17">
        <v>0.15363721283432299</v>
      </c>
      <c r="AZ19" s="17">
        <v>0</v>
      </c>
      <c r="BA19" s="17">
        <v>0.15786968352986899</v>
      </c>
      <c r="BB19" s="17">
        <v>0</v>
      </c>
      <c r="BC19" s="17">
        <v>0.22415206234160401</v>
      </c>
      <c r="BD19" s="17">
        <v>0</v>
      </c>
      <c r="BE19" s="17">
        <v>0</v>
      </c>
      <c r="BF19" s="17">
        <v>0</v>
      </c>
      <c r="BG19" s="17" t="s">
        <v>131</v>
      </c>
      <c r="BH19" s="17" t="s">
        <v>131</v>
      </c>
      <c r="BI19" s="17">
        <v>0</v>
      </c>
      <c r="BJ19" s="17" t="s">
        <v>131</v>
      </c>
      <c r="BK19" s="17">
        <v>0</v>
      </c>
      <c r="BL19" s="17"/>
      <c r="BM19" s="17">
        <v>8.3928245016007694E-2</v>
      </c>
      <c r="BN19" s="17">
        <v>0.107095239433036</v>
      </c>
      <c r="BO19" s="17">
        <v>0</v>
      </c>
      <c r="BP19" s="17">
        <v>0.14122630411006401</v>
      </c>
      <c r="BQ19" s="17">
        <v>0.44112715603104602</v>
      </c>
      <c r="BR19" s="17">
        <v>0.115761585681409</v>
      </c>
      <c r="BS19" s="17"/>
      <c r="BT19" s="17">
        <v>0.167918510281126</v>
      </c>
      <c r="BU19" s="17">
        <v>7.9307248600976807E-2</v>
      </c>
      <c r="BV19" s="17"/>
      <c r="BW19" s="17">
        <v>0.44630227353371299</v>
      </c>
      <c r="BX19" s="17">
        <v>0.18327361653177901</v>
      </c>
      <c r="BY19" s="17"/>
      <c r="BZ19" s="17">
        <v>0.21776032315006999</v>
      </c>
      <c r="CA19" s="17">
        <v>6.6030427607274705E-2</v>
      </c>
      <c r="CB19" s="17" t="s">
        <v>131</v>
      </c>
      <c r="CC19" s="17"/>
      <c r="CD19" s="17">
        <v>0.22266436606229201</v>
      </c>
      <c r="CE19" s="17" t="s">
        <v>131</v>
      </c>
      <c r="CF19" s="17">
        <v>0.208671386230947</v>
      </c>
      <c r="CG19" s="17"/>
      <c r="CH19" s="17">
        <v>6.7744370433837894E-2</v>
      </c>
      <c r="CI19" s="17">
        <v>0.334276989296103</v>
      </c>
      <c r="CJ19" s="17">
        <v>7.1520156064389606E-2</v>
      </c>
      <c r="CK19" s="17"/>
      <c r="CL19" s="17">
        <v>0</v>
      </c>
      <c r="CM19" s="17">
        <v>0.20552037167722201</v>
      </c>
      <c r="CN19" s="17"/>
      <c r="CO19" s="17">
        <v>0</v>
      </c>
      <c r="CP19" s="17">
        <v>0.152561037780301</v>
      </c>
      <c r="CQ19" s="17">
        <v>0.14927411584589501</v>
      </c>
      <c r="CR19" s="17">
        <v>6.4679219661822995E-2</v>
      </c>
    </row>
    <row r="20" spans="2:96" ht="30" x14ac:dyDescent="0.25">
      <c r="B20" s="18" t="s">
        <v>419</v>
      </c>
      <c r="C20" s="17">
        <v>9.4988484797427095E-2</v>
      </c>
      <c r="D20" s="17">
        <v>9.3574734031773396E-2</v>
      </c>
      <c r="E20" s="17">
        <v>4.7968153605702502E-2</v>
      </c>
      <c r="F20" s="17"/>
      <c r="G20" s="17">
        <v>0</v>
      </c>
      <c r="H20" s="17">
        <v>0</v>
      </c>
      <c r="I20" s="17">
        <v>0.37184648155831601</v>
      </c>
      <c r="J20" s="17">
        <v>0.307659784205703</v>
      </c>
      <c r="K20" s="17">
        <v>0</v>
      </c>
      <c r="L20" s="17">
        <v>0</v>
      </c>
      <c r="M20" s="17"/>
      <c r="N20" s="17">
        <v>9.4321995371243098E-2</v>
      </c>
      <c r="O20" s="17">
        <v>5.5521861537710999E-2</v>
      </c>
      <c r="P20" s="17">
        <v>0.22746932105679599</v>
      </c>
      <c r="Q20" s="17">
        <v>9.6096999401452193E-2</v>
      </c>
      <c r="R20" s="17"/>
      <c r="S20" s="17">
        <v>0.119010871802589</v>
      </c>
      <c r="T20" s="17">
        <v>0</v>
      </c>
      <c r="U20" s="17">
        <v>0</v>
      </c>
      <c r="V20" s="17">
        <v>0.174205216896163</v>
      </c>
      <c r="W20" s="17">
        <v>0</v>
      </c>
      <c r="X20" s="17">
        <v>0</v>
      </c>
      <c r="Y20" s="17">
        <v>0</v>
      </c>
      <c r="Z20" s="17">
        <v>0</v>
      </c>
      <c r="AA20" s="17">
        <v>0.29106701199033902</v>
      </c>
      <c r="AB20" s="17">
        <v>0</v>
      </c>
      <c r="AC20" s="17">
        <v>0.54006217524965205</v>
      </c>
      <c r="AD20" s="17">
        <v>0</v>
      </c>
      <c r="AE20" s="17"/>
      <c r="AF20" s="17">
        <v>0</v>
      </c>
      <c r="AG20" s="17">
        <v>0.23922679691491799</v>
      </c>
      <c r="AH20" s="17">
        <v>0</v>
      </c>
      <c r="AI20" s="17">
        <v>0</v>
      </c>
      <c r="AJ20" s="17">
        <v>0</v>
      </c>
      <c r="AK20" s="17"/>
      <c r="AL20" s="17">
        <v>0</v>
      </c>
      <c r="AM20" s="17">
        <v>0.22380898281853001</v>
      </c>
      <c r="AN20" s="17">
        <v>0</v>
      </c>
      <c r="AO20" s="17"/>
      <c r="AP20" s="17">
        <v>0.10601607818497</v>
      </c>
      <c r="AQ20" s="17">
        <v>0</v>
      </c>
      <c r="AR20" s="17">
        <v>9.9845589489856695E-2</v>
      </c>
      <c r="AS20" s="17">
        <v>0</v>
      </c>
      <c r="AT20" s="17">
        <v>0</v>
      </c>
      <c r="AU20" s="17"/>
      <c r="AV20" s="17">
        <v>1</v>
      </c>
      <c r="AW20" s="17">
        <v>0</v>
      </c>
      <c r="AX20" s="17">
        <v>0</v>
      </c>
      <c r="AY20" s="17">
        <v>0.17165138764042701</v>
      </c>
      <c r="AZ20" s="17">
        <v>0</v>
      </c>
      <c r="BA20" s="17">
        <v>0</v>
      </c>
      <c r="BB20" s="17">
        <v>0</v>
      </c>
      <c r="BC20" s="17">
        <v>0.30495229163193299</v>
      </c>
      <c r="BD20" s="17">
        <v>1</v>
      </c>
      <c r="BE20" s="17">
        <v>0</v>
      </c>
      <c r="BF20" s="17">
        <v>0</v>
      </c>
      <c r="BG20" s="17" t="s">
        <v>131</v>
      </c>
      <c r="BH20" s="17" t="s">
        <v>131</v>
      </c>
      <c r="BI20" s="17">
        <v>0</v>
      </c>
      <c r="BJ20" s="17" t="s">
        <v>131</v>
      </c>
      <c r="BK20" s="17">
        <v>0</v>
      </c>
      <c r="BL20" s="17"/>
      <c r="BM20" s="17">
        <v>0.158870047283941</v>
      </c>
      <c r="BN20" s="17">
        <v>9.9345843933933503E-2</v>
      </c>
      <c r="BO20" s="17">
        <v>0</v>
      </c>
      <c r="BP20" s="17">
        <v>0.19097758238780099</v>
      </c>
      <c r="BQ20" s="17">
        <v>0</v>
      </c>
      <c r="BR20" s="17">
        <v>0</v>
      </c>
      <c r="BS20" s="17"/>
      <c r="BT20" s="17">
        <v>7.5634410603164101E-2</v>
      </c>
      <c r="BU20" s="17">
        <v>0.112704900239393</v>
      </c>
      <c r="BV20" s="17"/>
      <c r="BW20" s="17">
        <v>0.30267399156878599</v>
      </c>
      <c r="BX20" s="17">
        <v>0</v>
      </c>
      <c r="BY20" s="17"/>
      <c r="BZ20" s="17">
        <v>9.8084324751547894E-2</v>
      </c>
      <c r="CA20" s="17">
        <v>9.3836980698768904E-2</v>
      </c>
      <c r="CB20" s="17" t="s">
        <v>131</v>
      </c>
      <c r="CC20" s="17"/>
      <c r="CD20" s="17">
        <v>0.15100687684737099</v>
      </c>
      <c r="CE20" s="17" t="s">
        <v>131</v>
      </c>
      <c r="CF20" s="17">
        <v>0</v>
      </c>
      <c r="CG20" s="17"/>
      <c r="CH20" s="17">
        <v>8.3645196072322597E-2</v>
      </c>
      <c r="CI20" s="17">
        <v>0.17089016774114901</v>
      </c>
      <c r="CJ20" s="17">
        <v>7.9251083148159804E-2</v>
      </c>
      <c r="CK20" s="17"/>
      <c r="CL20" s="17">
        <v>0.100323925119934</v>
      </c>
      <c r="CM20" s="17">
        <v>9.8183008689030099E-2</v>
      </c>
      <c r="CN20" s="17"/>
      <c r="CO20" s="17">
        <v>0</v>
      </c>
      <c r="CP20" s="17">
        <v>0</v>
      </c>
      <c r="CQ20" s="17">
        <v>0</v>
      </c>
      <c r="CR20" s="17">
        <v>0.24970082036032701</v>
      </c>
    </row>
    <row r="21" spans="2:96" x14ac:dyDescent="0.25">
      <c r="B21" s="18" t="s">
        <v>247</v>
      </c>
      <c r="C21" s="19">
        <v>0.13428672755712501</v>
      </c>
      <c r="D21" s="19">
        <v>0.172998239882871</v>
      </c>
      <c r="E21" s="19">
        <v>9.7771357550138896E-2</v>
      </c>
      <c r="F21" s="19"/>
      <c r="G21" s="19">
        <v>0</v>
      </c>
      <c r="H21" s="19">
        <v>0.26905045482970402</v>
      </c>
      <c r="I21" s="19">
        <v>0.19354222213185099</v>
      </c>
      <c r="J21" s="19">
        <v>0.13253144978839301</v>
      </c>
      <c r="K21" s="19">
        <v>0.22371792104497301</v>
      </c>
      <c r="L21" s="19">
        <v>7.0368308112780595E-2</v>
      </c>
      <c r="M21" s="19"/>
      <c r="N21" s="19">
        <v>0.19640634486538</v>
      </c>
      <c r="O21" s="19">
        <v>0.168901666363103</v>
      </c>
      <c r="P21" s="19">
        <v>0</v>
      </c>
      <c r="Q21" s="19">
        <v>8.5971843927168598E-2</v>
      </c>
      <c r="R21" s="19"/>
      <c r="S21" s="19">
        <v>0.23395784276929599</v>
      </c>
      <c r="T21" s="19">
        <v>0</v>
      </c>
      <c r="U21" s="19">
        <v>0</v>
      </c>
      <c r="V21" s="19">
        <v>0</v>
      </c>
      <c r="W21" s="19">
        <v>0</v>
      </c>
      <c r="X21" s="19">
        <v>0</v>
      </c>
      <c r="Y21" s="19">
        <v>0.363159170992717</v>
      </c>
      <c r="Z21" s="19">
        <v>0.52543233266064004</v>
      </c>
      <c r="AA21" s="19">
        <v>0</v>
      </c>
      <c r="AB21" s="19">
        <v>0.123685099929044</v>
      </c>
      <c r="AC21" s="19">
        <v>0.459937824750348</v>
      </c>
      <c r="AD21" s="19">
        <v>0</v>
      </c>
      <c r="AE21" s="19"/>
      <c r="AF21" s="19">
        <v>0.21000043297485499</v>
      </c>
      <c r="AG21" s="19">
        <v>8.2878537740367603E-2</v>
      </c>
      <c r="AH21" s="19">
        <v>0.234670557673438</v>
      </c>
      <c r="AI21" s="19">
        <v>1</v>
      </c>
      <c r="AJ21" s="19">
        <v>0</v>
      </c>
      <c r="AK21" s="19"/>
      <c r="AL21" s="19">
        <v>9.89870073699428E-2</v>
      </c>
      <c r="AM21" s="19">
        <v>0.220144120355554</v>
      </c>
      <c r="AN21" s="19">
        <v>0</v>
      </c>
      <c r="AO21" s="19"/>
      <c r="AP21" s="19">
        <v>0.106218987569794</v>
      </c>
      <c r="AQ21" s="19">
        <v>0.16716792620800899</v>
      </c>
      <c r="AR21" s="19">
        <v>0.16783965288972</v>
      </c>
      <c r="AS21" s="19">
        <v>0.238638451664688</v>
      </c>
      <c r="AT21" s="19">
        <v>0</v>
      </c>
      <c r="AU21" s="19"/>
      <c r="AV21" s="19">
        <v>0</v>
      </c>
      <c r="AW21" s="19">
        <v>0.177750143805329</v>
      </c>
      <c r="AX21" s="19">
        <v>0</v>
      </c>
      <c r="AY21" s="19">
        <v>0</v>
      </c>
      <c r="AZ21" s="19">
        <v>0</v>
      </c>
      <c r="BA21" s="19">
        <v>0.31561957419472098</v>
      </c>
      <c r="BB21" s="19">
        <v>0.33528877084599201</v>
      </c>
      <c r="BC21" s="19">
        <v>0.233906466872109</v>
      </c>
      <c r="BD21" s="19">
        <v>0</v>
      </c>
      <c r="BE21" s="19">
        <v>0</v>
      </c>
      <c r="BF21" s="19">
        <v>0</v>
      </c>
      <c r="BG21" s="19" t="s">
        <v>131</v>
      </c>
      <c r="BH21" s="19" t="s">
        <v>131</v>
      </c>
      <c r="BI21" s="19">
        <v>1</v>
      </c>
      <c r="BJ21" s="19" t="s">
        <v>131</v>
      </c>
      <c r="BK21" s="19">
        <v>0</v>
      </c>
      <c r="BL21" s="19"/>
      <c r="BM21" s="19">
        <v>0.22255257822867</v>
      </c>
      <c r="BN21" s="19">
        <v>0.10309971708387899</v>
      </c>
      <c r="BO21" s="19">
        <v>0.18422868135191101</v>
      </c>
      <c r="BP21" s="19">
        <v>0.15808727578593501</v>
      </c>
      <c r="BQ21" s="19">
        <v>0</v>
      </c>
      <c r="BR21" s="19">
        <v>0</v>
      </c>
      <c r="BS21" s="19"/>
      <c r="BT21" s="19">
        <v>0.12702178179411699</v>
      </c>
      <c r="BU21" s="19">
        <v>0.14769009832590499</v>
      </c>
      <c r="BV21" s="19"/>
      <c r="BW21" s="19">
        <v>0</v>
      </c>
      <c r="BX21" s="19">
        <v>0</v>
      </c>
      <c r="BY21" s="19"/>
      <c r="BZ21" s="19">
        <v>8.4073664832580594E-2</v>
      </c>
      <c r="CA21" s="19">
        <v>0.15296358049215</v>
      </c>
      <c r="CB21" s="19" t="s">
        <v>131</v>
      </c>
      <c r="CC21" s="19"/>
      <c r="CD21" s="19">
        <v>0.12943660043171501</v>
      </c>
      <c r="CE21" s="19" t="s">
        <v>131</v>
      </c>
      <c r="CF21" s="19">
        <v>0</v>
      </c>
      <c r="CG21" s="19"/>
      <c r="CH21" s="19">
        <v>0.19397825550093301</v>
      </c>
      <c r="CI21" s="19">
        <v>0</v>
      </c>
      <c r="CJ21" s="19">
        <v>7.9402765692954194E-2</v>
      </c>
      <c r="CK21" s="19"/>
      <c r="CL21" s="19">
        <v>0.10774309301589501</v>
      </c>
      <c r="CM21" s="19">
        <v>0.167337373219866</v>
      </c>
      <c r="CN21" s="19"/>
      <c r="CO21" s="19">
        <v>0</v>
      </c>
      <c r="CP21" s="19">
        <v>0.177907054362619</v>
      </c>
      <c r="CQ21" s="19">
        <v>0.21046428624112801</v>
      </c>
      <c r="CR21" s="19">
        <v>5.9532213043479998E-2</v>
      </c>
    </row>
    <row r="22" spans="2:96" x14ac:dyDescent="0.25">
      <c r="B22" s="16" t="s">
        <v>658</v>
      </c>
    </row>
    <row r="23" spans="2:96" x14ac:dyDescent="0.25">
      <c r="B23" t="s">
        <v>124</v>
      </c>
    </row>
    <row r="24" spans="2:96" x14ac:dyDescent="0.25">
      <c r="B24" t="s">
        <v>125</v>
      </c>
    </row>
    <row r="26" spans="2:96" x14ac:dyDescent="0.25">
      <c r="B26"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CR19"/>
  <sheetViews>
    <sheetView showGridLines="0" workbookViewId="0">
      <pane xSplit="2" topLeftCell="C1" activePane="topRight" state="frozen"/>
      <selection pane="topRight" activeCell="B15" sqref="B15"/>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1348</v>
      </c>
      <c r="D7" s="10">
        <v>639</v>
      </c>
      <c r="E7" s="10">
        <v>707</v>
      </c>
      <c r="F7" s="10"/>
      <c r="G7" s="10">
        <v>132</v>
      </c>
      <c r="H7" s="10">
        <v>168</v>
      </c>
      <c r="I7" s="10">
        <v>231</v>
      </c>
      <c r="J7" s="10">
        <v>252</v>
      </c>
      <c r="K7" s="10">
        <v>223</v>
      </c>
      <c r="L7" s="10">
        <v>342</v>
      </c>
      <c r="M7" s="10"/>
      <c r="N7" s="10">
        <v>386</v>
      </c>
      <c r="O7" s="10">
        <v>372</v>
      </c>
      <c r="P7" s="10">
        <v>280</v>
      </c>
      <c r="Q7" s="10">
        <v>307</v>
      </c>
      <c r="R7" s="10"/>
      <c r="S7" s="10">
        <v>161</v>
      </c>
      <c r="T7" s="10">
        <v>184</v>
      </c>
      <c r="U7" s="10">
        <v>104</v>
      </c>
      <c r="V7" s="10">
        <v>124</v>
      </c>
      <c r="W7" s="10">
        <v>108</v>
      </c>
      <c r="X7" s="10">
        <v>127</v>
      </c>
      <c r="Y7" s="10">
        <v>125</v>
      </c>
      <c r="Z7" s="10">
        <v>56</v>
      </c>
      <c r="AA7" s="10">
        <v>168</v>
      </c>
      <c r="AB7" s="10">
        <v>125</v>
      </c>
      <c r="AC7" s="10">
        <v>61</v>
      </c>
      <c r="AD7" s="10">
        <v>5</v>
      </c>
      <c r="AE7" s="10"/>
      <c r="AF7" s="10">
        <v>548</v>
      </c>
      <c r="AG7" s="10">
        <v>384</v>
      </c>
      <c r="AH7" s="10">
        <v>85</v>
      </c>
      <c r="AI7" s="10">
        <v>18</v>
      </c>
      <c r="AJ7" s="10">
        <v>146</v>
      </c>
      <c r="AK7" s="10"/>
      <c r="AL7" s="10">
        <v>321</v>
      </c>
      <c r="AM7" s="10">
        <v>463</v>
      </c>
      <c r="AN7" s="10">
        <v>103</v>
      </c>
      <c r="AO7" s="10"/>
      <c r="AP7" s="10">
        <v>340</v>
      </c>
      <c r="AQ7" s="10">
        <v>316</v>
      </c>
      <c r="AR7" s="10">
        <v>322</v>
      </c>
      <c r="AS7" s="10">
        <v>125</v>
      </c>
      <c r="AT7" s="10">
        <v>22</v>
      </c>
      <c r="AU7" s="10"/>
      <c r="AV7" s="10">
        <v>3</v>
      </c>
      <c r="AW7" s="10">
        <v>48</v>
      </c>
      <c r="AX7" s="10">
        <v>96</v>
      </c>
      <c r="AY7" s="10">
        <v>93</v>
      </c>
      <c r="AZ7" s="10">
        <v>134</v>
      </c>
      <c r="BA7" s="10">
        <v>151</v>
      </c>
      <c r="BB7" s="10">
        <v>140</v>
      </c>
      <c r="BC7" s="10">
        <v>104</v>
      </c>
      <c r="BD7" s="10">
        <v>99</v>
      </c>
      <c r="BE7" s="10">
        <v>72</v>
      </c>
      <c r="BF7" s="10">
        <v>112</v>
      </c>
      <c r="BG7" s="10">
        <v>78</v>
      </c>
      <c r="BH7" s="10">
        <v>53</v>
      </c>
      <c r="BI7" s="10">
        <v>40</v>
      </c>
      <c r="BJ7" s="10">
        <v>29</v>
      </c>
      <c r="BK7" s="10">
        <v>45</v>
      </c>
      <c r="BL7" s="10"/>
      <c r="BM7" s="10">
        <v>248</v>
      </c>
      <c r="BN7" s="10">
        <v>428</v>
      </c>
      <c r="BO7" s="10">
        <v>183</v>
      </c>
      <c r="BP7" s="10">
        <v>296</v>
      </c>
      <c r="BQ7" s="10">
        <v>144</v>
      </c>
      <c r="BR7" s="10">
        <v>49</v>
      </c>
      <c r="BS7" s="10"/>
      <c r="BT7" s="10">
        <v>829</v>
      </c>
      <c r="BU7" s="10">
        <v>507</v>
      </c>
      <c r="BV7" s="10"/>
      <c r="BW7" s="10">
        <v>578</v>
      </c>
      <c r="BX7" s="10">
        <v>654</v>
      </c>
      <c r="BY7" s="10"/>
      <c r="BZ7" s="10">
        <v>1348</v>
      </c>
      <c r="CA7" s="10" t="s">
        <v>130</v>
      </c>
      <c r="CB7" s="10" t="s">
        <v>130</v>
      </c>
      <c r="CC7" s="10"/>
      <c r="CD7" s="10">
        <v>1120</v>
      </c>
      <c r="CE7" s="10">
        <v>128</v>
      </c>
      <c r="CF7" s="10">
        <v>83</v>
      </c>
      <c r="CG7" s="10"/>
      <c r="CH7" s="10">
        <v>1114</v>
      </c>
      <c r="CI7" s="10">
        <v>130</v>
      </c>
      <c r="CJ7" s="10">
        <v>85</v>
      </c>
      <c r="CK7" s="10"/>
      <c r="CL7" s="10">
        <v>715</v>
      </c>
      <c r="CM7" s="10">
        <v>593</v>
      </c>
      <c r="CN7" s="10"/>
      <c r="CO7" s="10">
        <v>79</v>
      </c>
      <c r="CP7" s="10">
        <v>525</v>
      </c>
      <c r="CQ7" s="10">
        <v>503</v>
      </c>
      <c r="CR7" s="10">
        <v>241</v>
      </c>
    </row>
    <row r="8" spans="2:96" ht="30" customHeight="1" x14ac:dyDescent="0.25">
      <c r="B8" s="11" t="s">
        <v>20</v>
      </c>
      <c r="C8" s="11">
        <v>1332</v>
      </c>
      <c r="D8" s="11">
        <v>638</v>
      </c>
      <c r="E8" s="11">
        <v>692</v>
      </c>
      <c r="F8" s="11"/>
      <c r="G8" s="11">
        <v>163</v>
      </c>
      <c r="H8" s="11">
        <v>217</v>
      </c>
      <c r="I8" s="11">
        <v>220</v>
      </c>
      <c r="J8" s="11">
        <v>233</v>
      </c>
      <c r="K8" s="11">
        <v>197</v>
      </c>
      <c r="L8" s="11">
        <v>302</v>
      </c>
      <c r="M8" s="11"/>
      <c r="N8" s="11">
        <v>361</v>
      </c>
      <c r="O8" s="11">
        <v>351</v>
      </c>
      <c r="P8" s="11">
        <v>294</v>
      </c>
      <c r="Q8" s="11">
        <v>323</v>
      </c>
      <c r="R8" s="11"/>
      <c r="S8" s="11">
        <v>168</v>
      </c>
      <c r="T8" s="11">
        <v>175</v>
      </c>
      <c r="U8" s="11">
        <v>99</v>
      </c>
      <c r="V8" s="11">
        <v>119</v>
      </c>
      <c r="W8" s="11">
        <v>103</v>
      </c>
      <c r="X8" s="11">
        <v>126</v>
      </c>
      <c r="Y8" s="11">
        <v>119</v>
      </c>
      <c r="Z8" s="11">
        <v>56</v>
      </c>
      <c r="AA8" s="11">
        <v>166</v>
      </c>
      <c r="AB8" s="11">
        <v>125</v>
      </c>
      <c r="AC8" s="11">
        <v>68</v>
      </c>
      <c r="AD8" s="11">
        <v>7</v>
      </c>
      <c r="AE8" s="11"/>
      <c r="AF8" s="11">
        <v>518</v>
      </c>
      <c r="AG8" s="11">
        <v>392</v>
      </c>
      <c r="AH8" s="11">
        <v>79</v>
      </c>
      <c r="AI8" s="11">
        <v>18</v>
      </c>
      <c r="AJ8" s="11">
        <v>147</v>
      </c>
      <c r="AK8" s="11"/>
      <c r="AL8" s="11">
        <v>307</v>
      </c>
      <c r="AM8" s="11">
        <v>470</v>
      </c>
      <c r="AN8" s="11">
        <v>98</v>
      </c>
      <c r="AO8" s="11"/>
      <c r="AP8" s="11">
        <v>329</v>
      </c>
      <c r="AQ8" s="11">
        <v>319</v>
      </c>
      <c r="AR8" s="11">
        <v>325</v>
      </c>
      <c r="AS8" s="11">
        <v>125</v>
      </c>
      <c r="AT8" s="11">
        <v>21</v>
      </c>
      <c r="AU8" s="11"/>
      <c r="AV8" s="11">
        <v>3</v>
      </c>
      <c r="AW8" s="11">
        <v>50</v>
      </c>
      <c r="AX8" s="11">
        <v>96</v>
      </c>
      <c r="AY8" s="11">
        <v>94</v>
      </c>
      <c r="AZ8" s="11">
        <v>136</v>
      </c>
      <c r="BA8" s="11">
        <v>149</v>
      </c>
      <c r="BB8" s="11">
        <v>140</v>
      </c>
      <c r="BC8" s="11">
        <v>101</v>
      </c>
      <c r="BD8" s="11">
        <v>95</v>
      </c>
      <c r="BE8" s="11">
        <v>71</v>
      </c>
      <c r="BF8" s="11">
        <v>111</v>
      </c>
      <c r="BG8" s="11">
        <v>76</v>
      </c>
      <c r="BH8" s="11">
        <v>52</v>
      </c>
      <c r="BI8" s="11">
        <v>38</v>
      </c>
      <c r="BJ8" s="11">
        <v>30</v>
      </c>
      <c r="BK8" s="11">
        <v>43</v>
      </c>
      <c r="BL8" s="11"/>
      <c r="BM8" s="11">
        <v>264</v>
      </c>
      <c r="BN8" s="11">
        <v>410</v>
      </c>
      <c r="BO8" s="11">
        <v>188</v>
      </c>
      <c r="BP8" s="11">
        <v>286</v>
      </c>
      <c r="BQ8" s="11">
        <v>133</v>
      </c>
      <c r="BR8" s="11">
        <v>50</v>
      </c>
      <c r="BS8" s="11"/>
      <c r="BT8" s="11">
        <v>823</v>
      </c>
      <c r="BU8" s="11">
        <v>495</v>
      </c>
      <c r="BV8" s="11"/>
      <c r="BW8" s="11">
        <v>580</v>
      </c>
      <c r="BX8" s="11">
        <v>634</v>
      </c>
      <c r="BY8" s="11"/>
      <c r="BZ8" s="11">
        <v>1332</v>
      </c>
      <c r="CA8" s="11" t="s">
        <v>130</v>
      </c>
      <c r="CB8" s="11" t="s">
        <v>130</v>
      </c>
      <c r="CC8" s="11"/>
      <c r="CD8" s="11">
        <v>1091</v>
      </c>
      <c r="CE8" s="11">
        <v>140</v>
      </c>
      <c r="CF8" s="11">
        <v>85</v>
      </c>
      <c r="CG8" s="11"/>
      <c r="CH8" s="11">
        <v>1084</v>
      </c>
      <c r="CI8" s="11">
        <v>142</v>
      </c>
      <c r="CJ8" s="11">
        <v>88</v>
      </c>
      <c r="CK8" s="11"/>
      <c r="CL8" s="11">
        <v>693</v>
      </c>
      <c r="CM8" s="11">
        <v>597</v>
      </c>
      <c r="CN8" s="11"/>
      <c r="CO8" s="11">
        <v>81</v>
      </c>
      <c r="CP8" s="11">
        <v>510</v>
      </c>
      <c r="CQ8" s="11">
        <v>494</v>
      </c>
      <c r="CR8" s="11">
        <v>246</v>
      </c>
    </row>
    <row r="9" spans="2:96" x14ac:dyDescent="0.25">
      <c r="B9" s="18" t="s">
        <v>426</v>
      </c>
      <c r="C9" s="17">
        <v>6.00808734506953E-2</v>
      </c>
      <c r="D9" s="17">
        <v>6.6972369953910094E-2</v>
      </c>
      <c r="E9" s="17">
        <v>5.39010623626884E-2</v>
      </c>
      <c r="F9" s="17"/>
      <c r="G9" s="17">
        <v>0.18587862888714601</v>
      </c>
      <c r="H9" s="17">
        <v>7.7868110710390001E-2</v>
      </c>
      <c r="I9" s="17">
        <v>4.2037758903420298E-2</v>
      </c>
      <c r="J9" s="17">
        <v>3.3561450341028497E-2</v>
      </c>
      <c r="K9" s="17">
        <v>4.4016729132954097E-2</v>
      </c>
      <c r="L9" s="17">
        <v>2.35067644458564E-2</v>
      </c>
      <c r="M9" s="17"/>
      <c r="N9" s="17">
        <v>7.1571246037609407E-2</v>
      </c>
      <c r="O9" s="17">
        <v>3.87794815950014E-2</v>
      </c>
      <c r="P9" s="17">
        <v>7.2433214214049399E-2</v>
      </c>
      <c r="Q9" s="17">
        <v>5.9639435460225397E-2</v>
      </c>
      <c r="R9" s="17"/>
      <c r="S9" s="17">
        <v>5.3109687439803301E-2</v>
      </c>
      <c r="T9" s="17">
        <v>6.0656754835809103E-2</v>
      </c>
      <c r="U9" s="17">
        <v>4.3210612341638303E-2</v>
      </c>
      <c r="V9" s="17">
        <v>7.2795833523883802E-2</v>
      </c>
      <c r="W9" s="17">
        <v>6.18483963509611E-2</v>
      </c>
      <c r="X9" s="17">
        <v>9.1661220355707795E-3</v>
      </c>
      <c r="Y9" s="17">
        <v>5.2102425932631299E-2</v>
      </c>
      <c r="Z9" s="17">
        <v>9.35526177579422E-2</v>
      </c>
      <c r="AA9" s="17">
        <v>0.122304739373048</v>
      </c>
      <c r="AB9" s="17">
        <v>2.93915917287965E-2</v>
      </c>
      <c r="AC9" s="17">
        <v>4.6787178686400997E-2</v>
      </c>
      <c r="AD9" s="17">
        <v>0.19712882574879201</v>
      </c>
      <c r="AE9" s="17"/>
      <c r="AF9" s="17">
        <v>4.1389254952273198E-2</v>
      </c>
      <c r="AG9" s="17">
        <v>8.1191966139088606E-2</v>
      </c>
      <c r="AH9" s="17">
        <v>0.103386968470993</v>
      </c>
      <c r="AI9" s="17">
        <v>7.0857389671097698E-2</v>
      </c>
      <c r="AJ9" s="17">
        <v>3.55417454633285E-2</v>
      </c>
      <c r="AK9" s="17"/>
      <c r="AL9" s="17">
        <v>5.4223667229164198E-2</v>
      </c>
      <c r="AM9" s="17">
        <v>6.9266316908450407E-2</v>
      </c>
      <c r="AN9" s="17">
        <v>6.7400317688320499E-2</v>
      </c>
      <c r="AO9" s="17"/>
      <c r="AP9" s="17">
        <v>4.3252419353640499E-2</v>
      </c>
      <c r="AQ9" s="17">
        <v>5.0794113647818703E-2</v>
      </c>
      <c r="AR9" s="17">
        <v>8.0011964895158702E-2</v>
      </c>
      <c r="AS9" s="17">
        <v>8.9283793181513402E-2</v>
      </c>
      <c r="AT9" s="17">
        <v>0.108716630504583</v>
      </c>
      <c r="AU9" s="17"/>
      <c r="AV9" s="17">
        <v>0</v>
      </c>
      <c r="AW9" s="17">
        <v>9.6031756254348205E-2</v>
      </c>
      <c r="AX9" s="17">
        <v>6.3520944681266095E-2</v>
      </c>
      <c r="AY9" s="17">
        <v>5.7008437883253597E-2</v>
      </c>
      <c r="AZ9" s="17">
        <v>5.9446830823156598E-2</v>
      </c>
      <c r="BA9" s="17">
        <v>5.7385736495946998E-2</v>
      </c>
      <c r="BB9" s="17">
        <v>4.50554084161938E-2</v>
      </c>
      <c r="BC9" s="17">
        <v>7.0823993422007903E-2</v>
      </c>
      <c r="BD9" s="17">
        <v>1.13040861867442E-2</v>
      </c>
      <c r="BE9" s="17">
        <v>4.9403831703959497E-2</v>
      </c>
      <c r="BF9" s="17">
        <v>8.3281827980946604E-2</v>
      </c>
      <c r="BG9" s="17">
        <v>4.6647738449172603E-2</v>
      </c>
      <c r="BH9" s="17">
        <v>5.7898469158816503E-2</v>
      </c>
      <c r="BI9" s="17">
        <v>2.3934369347843001E-2</v>
      </c>
      <c r="BJ9" s="17">
        <v>0.14954865722551999</v>
      </c>
      <c r="BK9" s="17">
        <v>0.16436810841956401</v>
      </c>
      <c r="BL9" s="17"/>
      <c r="BM9" s="17">
        <v>0.10696876644119099</v>
      </c>
      <c r="BN9" s="17">
        <v>3.5137908192608001E-2</v>
      </c>
      <c r="BO9" s="17">
        <v>5.4761549264338898E-2</v>
      </c>
      <c r="BP9" s="17">
        <v>5.4956585925514702E-2</v>
      </c>
      <c r="BQ9" s="17">
        <v>2.0755411912272401E-2</v>
      </c>
      <c r="BR9" s="17">
        <v>0.17072795609702901</v>
      </c>
      <c r="BS9" s="17"/>
      <c r="BT9" s="17">
        <v>6.4598710327747805E-2</v>
      </c>
      <c r="BU9" s="17">
        <v>5.16842087957219E-2</v>
      </c>
      <c r="BV9" s="17"/>
      <c r="BW9" s="17">
        <v>7.4072063089508006E-2</v>
      </c>
      <c r="BX9" s="17">
        <v>4.6798141060131797E-2</v>
      </c>
      <c r="BY9" s="17"/>
      <c r="BZ9" s="17">
        <v>6.00808734506953E-2</v>
      </c>
      <c r="CA9" s="17" t="s">
        <v>131</v>
      </c>
      <c r="CB9" s="17" t="s">
        <v>131</v>
      </c>
      <c r="CC9" s="17"/>
      <c r="CD9" s="17">
        <v>5.4764626808490098E-2</v>
      </c>
      <c r="CE9" s="17">
        <v>7.6345581491612496E-2</v>
      </c>
      <c r="CF9" s="17">
        <v>7.6309944310846395E-2</v>
      </c>
      <c r="CG9" s="17"/>
      <c r="CH9" s="17">
        <v>5.4931074374973902E-2</v>
      </c>
      <c r="CI9" s="17">
        <v>9.0237614859106405E-2</v>
      </c>
      <c r="CJ9" s="17">
        <v>6.3024613285237396E-2</v>
      </c>
      <c r="CK9" s="17"/>
      <c r="CL9" s="17">
        <v>6.3294378886077696E-2</v>
      </c>
      <c r="CM9" s="17">
        <v>5.4475396151529402E-2</v>
      </c>
      <c r="CN9" s="17"/>
      <c r="CO9" s="17">
        <v>0.242306334766165</v>
      </c>
      <c r="CP9" s="17">
        <v>5.1072060257193803E-2</v>
      </c>
      <c r="CQ9" s="17">
        <v>4.2378152005243197E-2</v>
      </c>
      <c r="CR9" s="17">
        <v>5.4026784151162202E-2</v>
      </c>
    </row>
    <row r="10" spans="2:96" x14ac:dyDescent="0.25">
      <c r="B10" s="18" t="s">
        <v>427</v>
      </c>
      <c r="C10" s="17">
        <v>0.14133022756658301</v>
      </c>
      <c r="D10" s="17">
        <v>0.13893572554261599</v>
      </c>
      <c r="E10" s="17">
        <v>0.142510450864621</v>
      </c>
      <c r="F10" s="17"/>
      <c r="G10" s="17">
        <v>0.305245827674197</v>
      </c>
      <c r="H10" s="17">
        <v>0.18363146237309499</v>
      </c>
      <c r="I10" s="17">
        <v>0.172266460071866</v>
      </c>
      <c r="J10" s="17">
        <v>9.8560026393929703E-2</v>
      </c>
      <c r="K10" s="17">
        <v>9.4704581262071694E-2</v>
      </c>
      <c r="L10" s="17">
        <v>6.3399016415796997E-2</v>
      </c>
      <c r="M10" s="17"/>
      <c r="N10" s="17">
        <v>0.17910871313153701</v>
      </c>
      <c r="O10" s="17">
        <v>0.113052100453528</v>
      </c>
      <c r="P10" s="17">
        <v>0.15787526824246501</v>
      </c>
      <c r="Q10" s="17">
        <v>0.116003088787987</v>
      </c>
      <c r="R10" s="17"/>
      <c r="S10" s="17">
        <v>0.22750542165940901</v>
      </c>
      <c r="T10" s="17">
        <v>0.14523393459124601</v>
      </c>
      <c r="U10" s="17">
        <v>7.5908941151274195E-2</v>
      </c>
      <c r="V10" s="17">
        <v>0.137180343844371</v>
      </c>
      <c r="W10" s="17">
        <v>0.13906584641380099</v>
      </c>
      <c r="X10" s="17">
        <v>0.17710085159052499</v>
      </c>
      <c r="Y10" s="17">
        <v>0.12884310892498399</v>
      </c>
      <c r="Z10" s="17">
        <v>0.117510430735225</v>
      </c>
      <c r="AA10" s="17">
        <v>0.119697415193806</v>
      </c>
      <c r="AB10" s="17">
        <v>0.13348742190217699</v>
      </c>
      <c r="AC10" s="17">
        <v>6.5573929895858807E-2</v>
      </c>
      <c r="AD10" s="17">
        <v>0.15150234859183401</v>
      </c>
      <c r="AE10" s="17"/>
      <c r="AF10" s="17">
        <v>0.12704486501286799</v>
      </c>
      <c r="AG10" s="17">
        <v>0.18524045013155899</v>
      </c>
      <c r="AH10" s="17">
        <v>0.12462390070750801</v>
      </c>
      <c r="AI10" s="17">
        <v>0.123100462662248</v>
      </c>
      <c r="AJ10" s="17">
        <v>9.0752817824502896E-2</v>
      </c>
      <c r="AK10" s="17"/>
      <c r="AL10" s="17">
        <v>0.14525126971496199</v>
      </c>
      <c r="AM10" s="17">
        <v>0.17870958455697999</v>
      </c>
      <c r="AN10" s="17">
        <v>0.17599714901049199</v>
      </c>
      <c r="AO10" s="17"/>
      <c r="AP10" s="17">
        <v>0.132470424630967</v>
      </c>
      <c r="AQ10" s="17">
        <v>0.13147702652427201</v>
      </c>
      <c r="AR10" s="17">
        <v>0.13116520712770299</v>
      </c>
      <c r="AS10" s="17">
        <v>0.232326517916779</v>
      </c>
      <c r="AT10" s="17">
        <v>0.116538511183726</v>
      </c>
      <c r="AU10" s="17"/>
      <c r="AV10" s="17">
        <v>0</v>
      </c>
      <c r="AW10" s="17">
        <v>0.111548120952987</v>
      </c>
      <c r="AX10" s="17">
        <v>0.124235464915586</v>
      </c>
      <c r="AY10" s="17">
        <v>0.15146166526576099</v>
      </c>
      <c r="AZ10" s="17">
        <v>0.12635733150514</v>
      </c>
      <c r="BA10" s="17">
        <v>0.121562413225278</v>
      </c>
      <c r="BB10" s="17">
        <v>9.8692149517077304E-2</v>
      </c>
      <c r="BC10" s="17">
        <v>0.162719894086782</v>
      </c>
      <c r="BD10" s="17">
        <v>0.103898399042174</v>
      </c>
      <c r="BE10" s="17">
        <v>0.19405816232928</v>
      </c>
      <c r="BF10" s="17">
        <v>0.140063421697914</v>
      </c>
      <c r="BG10" s="17">
        <v>0.170196386984133</v>
      </c>
      <c r="BH10" s="17">
        <v>0.17410486643335199</v>
      </c>
      <c r="BI10" s="17">
        <v>0.21369759000379099</v>
      </c>
      <c r="BJ10" s="17">
        <v>0.24062141310476001</v>
      </c>
      <c r="BK10" s="17">
        <v>0.22598606930360499</v>
      </c>
      <c r="BL10" s="17"/>
      <c r="BM10" s="17">
        <v>0.20173204803567199</v>
      </c>
      <c r="BN10" s="17">
        <v>0.13142680963627801</v>
      </c>
      <c r="BO10" s="17">
        <v>0.169627649319993</v>
      </c>
      <c r="BP10" s="17">
        <v>0.10956230366372501</v>
      </c>
      <c r="BQ10" s="17">
        <v>9.1655248297730599E-2</v>
      </c>
      <c r="BR10" s="17">
        <v>0.110351530181642</v>
      </c>
      <c r="BS10" s="17"/>
      <c r="BT10" s="17">
        <v>0.170522388236407</v>
      </c>
      <c r="BU10" s="17">
        <v>9.2834889351095004E-2</v>
      </c>
      <c r="BV10" s="17"/>
      <c r="BW10" s="17">
        <v>0.176911400402951</v>
      </c>
      <c r="BX10" s="17">
        <v>0.121817230901182</v>
      </c>
      <c r="BY10" s="17"/>
      <c r="BZ10" s="17">
        <v>0.14133022756658301</v>
      </c>
      <c r="CA10" s="17" t="s">
        <v>131</v>
      </c>
      <c r="CB10" s="17" t="s">
        <v>131</v>
      </c>
      <c r="CC10" s="17"/>
      <c r="CD10" s="17">
        <v>0.14184751623592501</v>
      </c>
      <c r="CE10" s="17">
        <v>0.12609059289392999</v>
      </c>
      <c r="CF10" s="17">
        <v>0.18632818604093901</v>
      </c>
      <c r="CG10" s="17"/>
      <c r="CH10" s="17">
        <v>0.13890253517297399</v>
      </c>
      <c r="CI10" s="17">
        <v>0.12676859746377001</v>
      </c>
      <c r="CJ10" s="17">
        <v>0.22492410542146199</v>
      </c>
      <c r="CK10" s="17"/>
      <c r="CL10" s="17">
        <v>0.16446043404555399</v>
      </c>
      <c r="CM10" s="17">
        <v>0.120967769690806</v>
      </c>
      <c r="CN10" s="17"/>
      <c r="CO10" s="17">
        <v>0.227732689343392</v>
      </c>
      <c r="CP10" s="17">
        <v>0.162539415677214</v>
      </c>
      <c r="CQ10" s="17">
        <v>0.11723682950336101</v>
      </c>
      <c r="CR10" s="17">
        <v>0.117094835434411</v>
      </c>
    </row>
    <row r="11" spans="2:96" x14ac:dyDescent="0.25">
      <c r="B11" s="18" t="s">
        <v>428</v>
      </c>
      <c r="C11" s="17">
        <v>0.67533895259648802</v>
      </c>
      <c r="D11" s="17">
        <v>0.67673054985009995</v>
      </c>
      <c r="E11" s="17">
        <v>0.67456940490373096</v>
      </c>
      <c r="F11" s="17"/>
      <c r="G11" s="17">
        <v>0.41915207380514002</v>
      </c>
      <c r="H11" s="17">
        <v>0.60567206855838795</v>
      </c>
      <c r="I11" s="17">
        <v>0.64581612533195498</v>
      </c>
      <c r="J11" s="17">
        <v>0.68976643356239697</v>
      </c>
      <c r="K11" s="17">
        <v>0.76601625163875398</v>
      </c>
      <c r="L11" s="17">
        <v>0.81484491487469302</v>
      </c>
      <c r="M11" s="17"/>
      <c r="N11" s="17">
        <v>0.64997506849396003</v>
      </c>
      <c r="O11" s="17">
        <v>0.73324926431080095</v>
      </c>
      <c r="P11" s="17">
        <v>0.62775689260205103</v>
      </c>
      <c r="Q11" s="17">
        <v>0.68134910660609405</v>
      </c>
      <c r="R11" s="17"/>
      <c r="S11" s="17">
        <v>0.62265242848325997</v>
      </c>
      <c r="T11" s="17">
        <v>0.69791230146044103</v>
      </c>
      <c r="U11" s="17">
        <v>0.75955828611119802</v>
      </c>
      <c r="V11" s="17">
        <v>0.71779331014460201</v>
      </c>
      <c r="W11" s="17">
        <v>0.68033072465565902</v>
      </c>
      <c r="X11" s="17">
        <v>0.651021729935789</v>
      </c>
      <c r="Y11" s="17">
        <v>0.70153986176014005</v>
      </c>
      <c r="Z11" s="17">
        <v>0.59756877680638498</v>
      </c>
      <c r="AA11" s="17">
        <v>0.62263856370551096</v>
      </c>
      <c r="AB11" s="17">
        <v>0.67768090458496999</v>
      </c>
      <c r="AC11" s="17">
        <v>0.73358672605188702</v>
      </c>
      <c r="AD11" s="17">
        <v>0.65136882565937404</v>
      </c>
      <c r="AE11" s="17"/>
      <c r="AF11" s="17">
        <v>0.72366461862157005</v>
      </c>
      <c r="AG11" s="17">
        <v>0.60054259907044705</v>
      </c>
      <c r="AH11" s="17">
        <v>0.67215767707129304</v>
      </c>
      <c r="AI11" s="17">
        <v>0.55310852859025195</v>
      </c>
      <c r="AJ11" s="17">
        <v>0.73472102178522103</v>
      </c>
      <c r="AK11" s="17"/>
      <c r="AL11" s="17">
        <v>0.72954018612836202</v>
      </c>
      <c r="AM11" s="17">
        <v>0.605984588002067</v>
      </c>
      <c r="AN11" s="17">
        <v>0.627994625229363</v>
      </c>
      <c r="AO11" s="17"/>
      <c r="AP11" s="17">
        <v>0.71557553837955401</v>
      </c>
      <c r="AQ11" s="17">
        <v>0.68686703814448402</v>
      </c>
      <c r="AR11" s="17">
        <v>0.66662737184129195</v>
      </c>
      <c r="AS11" s="17">
        <v>0.58014667707901402</v>
      </c>
      <c r="AT11" s="17">
        <v>0.63574275958203097</v>
      </c>
      <c r="AU11" s="17"/>
      <c r="AV11" s="17">
        <v>1</v>
      </c>
      <c r="AW11" s="17">
        <v>0.55721098110209599</v>
      </c>
      <c r="AX11" s="17">
        <v>0.67832920085859705</v>
      </c>
      <c r="AY11" s="17">
        <v>0.61252174375516499</v>
      </c>
      <c r="AZ11" s="17">
        <v>0.64693427759911204</v>
      </c>
      <c r="BA11" s="17">
        <v>0.64991412347639299</v>
      </c>
      <c r="BB11" s="17">
        <v>0.74876642686045602</v>
      </c>
      <c r="BC11" s="17">
        <v>0.66926097312011901</v>
      </c>
      <c r="BD11" s="17">
        <v>0.786200904135131</v>
      </c>
      <c r="BE11" s="17">
        <v>0.70381391866497101</v>
      </c>
      <c r="BF11" s="17">
        <v>0.64940382432529298</v>
      </c>
      <c r="BG11" s="17">
        <v>0.74626638040616</v>
      </c>
      <c r="BH11" s="17">
        <v>0.69199892063009005</v>
      </c>
      <c r="BI11" s="17">
        <v>0.57624837352650904</v>
      </c>
      <c r="BJ11" s="17">
        <v>0.47744527479877802</v>
      </c>
      <c r="BK11" s="17">
        <v>0.56396585567220003</v>
      </c>
      <c r="BL11" s="17"/>
      <c r="BM11" s="17">
        <v>0.56900682682943704</v>
      </c>
      <c r="BN11" s="17">
        <v>0.71078881492841495</v>
      </c>
      <c r="BO11" s="17">
        <v>0.60905507918163404</v>
      </c>
      <c r="BP11" s="17">
        <v>0.71059287527972903</v>
      </c>
      <c r="BQ11" s="17">
        <v>0.81518712422924799</v>
      </c>
      <c r="BR11" s="17">
        <v>0.62307631353650905</v>
      </c>
      <c r="BS11" s="17"/>
      <c r="BT11" s="17">
        <v>0.64844798645732205</v>
      </c>
      <c r="BU11" s="17">
        <v>0.72083472400239601</v>
      </c>
      <c r="BV11" s="17"/>
      <c r="BW11" s="17">
        <v>0.63098468102082905</v>
      </c>
      <c r="BX11" s="17">
        <v>0.701085602953889</v>
      </c>
      <c r="BY11" s="17"/>
      <c r="BZ11" s="17">
        <v>0.67533895259648802</v>
      </c>
      <c r="CA11" s="17" t="s">
        <v>131</v>
      </c>
      <c r="CB11" s="17" t="s">
        <v>131</v>
      </c>
      <c r="CC11" s="17"/>
      <c r="CD11" s="17">
        <v>0.69175887256516699</v>
      </c>
      <c r="CE11" s="17">
        <v>0.59616123553503098</v>
      </c>
      <c r="CF11" s="17">
        <v>0.59196439826553504</v>
      </c>
      <c r="CG11" s="17"/>
      <c r="CH11" s="17">
        <v>0.69427446023561501</v>
      </c>
      <c r="CI11" s="17">
        <v>0.60013081294593695</v>
      </c>
      <c r="CJ11" s="17">
        <v>0.55917597009304398</v>
      </c>
      <c r="CK11" s="17"/>
      <c r="CL11" s="17">
        <v>0.65754465343065405</v>
      </c>
      <c r="CM11" s="17">
        <v>0.696392592842076</v>
      </c>
      <c r="CN11" s="17"/>
      <c r="CO11" s="17">
        <v>0.51897804917019796</v>
      </c>
      <c r="CP11" s="17">
        <v>0.69053086647423301</v>
      </c>
      <c r="CQ11" s="17">
        <v>0.71676320523466397</v>
      </c>
      <c r="CR11" s="17">
        <v>0.61224648683941696</v>
      </c>
    </row>
    <row r="12" spans="2:96" x14ac:dyDescent="0.25">
      <c r="B12" s="18" t="s">
        <v>429</v>
      </c>
      <c r="C12" s="17">
        <v>7.2604530600058906E-2</v>
      </c>
      <c r="D12" s="17">
        <v>6.8972882872112895E-2</v>
      </c>
      <c r="E12" s="17">
        <v>7.6152970801147093E-2</v>
      </c>
      <c r="F12" s="17"/>
      <c r="G12" s="17">
        <v>6.7797932703438604E-2</v>
      </c>
      <c r="H12" s="17">
        <v>6.2286607189153603E-2</v>
      </c>
      <c r="I12" s="17">
        <v>0.111291227144921</v>
      </c>
      <c r="J12" s="17">
        <v>9.0144073427893698E-2</v>
      </c>
      <c r="K12" s="17">
        <v>5.4249138003982601E-2</v>
      </c>
      <c r="L12" s="17">
        <v>5.2894190167978201E-2</v>
      </c>
      <c r="M12" s="17"/>
      <c r="N12" s="17">
        <v>6.4823760985936701E-2</v>
      </c>
      <c r="O12" s="17">
        <v>8.0711353645416803E-2</v>
      </c>
      <c r="P12" s="17">
        <v>8.5321346680415397E-2</v>
      </c>
      <c r="Q12" s="17">
        <v>6.1546431335511097E-2</v>
      </c>
      <c r="R12" s="17"/>
      <c r="S12" s="17">
        <v>6.8195725725594902E-2</v>
      </c>
      <c r="T12" s="17">
        <v>4.6356006036052201E-2</v>
      </c>
      <c r="U12" s="17">
        <v>6.2302544052889403E-2</v>
      </c>
      <c r="V12" s="17">
        <v>4.0738210430067902E-2</v>
      </c>
      <c r="W12" s="17">
        <v>7.8402077917897606E-2</v>
      </c>
      <c r="X12" s="17">
        <v>7.7606612073942996E-2</v>
      </c>
      <c r="Y12" s="17">
        <v>7.6728821999712898E-2</v>
      </c>
      <c r="Z12" s="17">
        <v>0.12063536123928401</v>
      </c>
      <c r="AA12" s="17">
        <v>7.8259239290053101E-2</v>
      </c>
      <c r="AB12" s="17">
        <v>8.8428772818420806E-2</v>
      </c>
      <c r="AC12" s="17">
        <v>0.121332464664144</v>
      </c>
      <c r="AD12" s="17">
        <v>0</v>
      </c>
      <c r="AE12" s="17"/>
      <c r="AF12" s="17">
        <v>5.5334600895145698E-2</v>
      </c>
      <c r="AG12" s="17">
        <v>9.6165069103655104E-2</v>
      </c>
      <c r="AH12" s="17">
        <v>7.4879328699239703E-2</v>
      </c>
      <c r="AI12" s="17">
        <v>0.14533130506295799</v>
      </c>
      <c r="AJ12" s="17">
        <v>4.4385282461880997E-2</v>
      </c>
      <c r="AK12" s="17"/>
      <c r="AL12" s="17">
        <v>4.5248258394313803E-2</v>
      </c>
      <c r="AM12" s="17">
        <v>9.7585725181065106E-2</v>
      </c>
      <c r="AN12" s="17">
        <v>8.9273700580831006E-2</v>
      </c>
      <c r="AO12" s="17"/>
      <c r="AP12" s="17">
        <v>6.5286373849478399E-2</v>
      </c>
      <c r="AQ12" s="17">
        <v>7.2854610037576303E-2</v>
      </c>
      <c r="AR12" s="17">
        <v>6.4752869413088596E-2</v>
      </c>
      <c r="AS12" s="17">
        <v>8.4901901168954297E-2</v>
      </c>
      <c r="AT12" s="17">
        <v>5.7813647396816902E-2</v>
      </c>
      <c r="AU12" s="17"/>
      <c r="AV12" s="17">
        <v>0</v>
      </c>
      <c r="AW12" s="17">
        <v>0.13384456059005501</v>
      </c>
      <c r="AX12" s="17">
        <v>6.9964536219436199E-2</v>
      </c>
      <c r="AY12" s="17">
        <v>9.7594312171255804E-2</v>
      </c>
      <c r="AZ12" s="17">
        <v>7.1933631499279796E-2</v>
      </c>
      <c r="BA12" s="17">
        <v>0.108218523616154</v>
      </c>
      <c r="BB12" s="17">
        <v>5.1881009782358899E-2</v>
      </c>
      <c r="BC12" s="17">
        <v>7.9239225688129897E-2</v>
      </c>
      <c r="BD12" s="17">
        <v>5.0282426487461902E-2</v>
      </c>
      <c r="BE12" s="17">
        <v>2.8783809749185901E-2</v>
      </c>
      <c r="BF12" s="17">
        <v>6.6257853314850707E-2</v>
      </c>
      <c r="BG12" s="17">
        <v>3.6889494160533803E-2</v>
      </c>
      <c r="BH12" s="17">
        <v>7.59977437777416E-2</v>
      </c>
      <c r="BI12" s="17">
        <v>0.13625936100267499</v>
      </c>
      <c r="BJ12" s="17">
        <v>7.4124070347509993E-2</v>
      </c>
      <c r="BK12" s="17">
        <v>4.5679966604630903E-2</v>
      </c>
      <c r="BL12" s="17"/>
      <c r="BM12" s="17">
        <v>8.7862719978708106E-2</v>
      </c>
      <c r="BN12" s="17">
        <v>7.7183884085841495E-2</v>
      </c>
      <c r="BO12" s="17">
        <v>8.1731137630790804E-2</v>
      </c>
      <c r="BP12" s="17">
        <v>7.0026351467985595E-2</v>
      </c>
      <c r="BQ12" s="17">
        <v>4.1168842116115899E-2</v>
      </c>
      <c r="BR12" s="17">
        <v>1.8309185006976599E-2</v>
      </c>
      <c r="BS12" s="17"/>
      <c r="BT12" s="17">
        <v>7.0329149454355894E-2</v>
      </c>
      <c r="BU12" s="17">
        <v>7.5004887759380204E-2</v>
      </c>
      <c r="BV12" s="17"/>
      <c r="BW12" s="17">
        <v>7.4808608116314304E-2</v>
      </c>
      <c r="BX12" s="17">
        <v>7.5130926397192696E-2</v>
      </c>
      <c r="BY12" s="17"/>
      <c r="BZ12" s="17">
        <v>7.2604530600058906E-2</v>
      </c>
      <c r="CA12" s="17" t="s">
        <v>131</v>
      </c>
      <c r="CB12" s="17" t="s">
        <v>131</v>
      </c>
      <c r="CC12" s="17"/>
      <c r="CD12" s="17">
        <v>6.7876524912262801E-2</v>
      </c>
      <c r="CE12" s="17">
        <v>0.101168921389023</v>
      </c>
      <c r="CF12" s="17">
        <v>9.0094229218462898E-2</v>
      </c>
      <c r="CG12" s="17"/>
      <c r="CH12" s="17">
        <v>6.7836728255110307E-2</v>
      </c>
      <c r="CI12" s="17">
        <v>9.1577715135585699E-2</v>
      </c>
      <c r="CJ12" s="17">
        <v>8.7177767030590506E-2</v>
      </c>
      <c r="CK12" s="17"/>
      <c r="CL12" s="17">
        <v>7.1594620684483301E-2</v>
      </c>
      <c r="CM12" s="17">
        <v>7.2318792924758304E-2</v>
      </c>
      <c r="CN12" s="17"/>
      <c r="CO12" s="17">
        <v>0</v>
      </c>
      <c r="CP12" s="17">
        <v>6.0215203002669103E-2</v>
      </c>
      <c r="CQ12" s="17">
        <v>6.9665617464827398E-2</v>
      </c>
      <c r="CR12" s="17">
        <v>0.128325436415552</v>
      </c>
    </row>
    <row r="13" spans="2:96" x14ac:dyDescent="0.25">
      <c r="B13" s="18" t="s">
        <v>430</v>
      </c>
      <c r="C13" s="17">
        <v>3.4055125612042797E-2</v>
      </c>
      <c r="D13" s="17">
        <v>3.6962391625198203E-2</v>
      </c>
      <c r="E13" s="17">
        <v>3.1472469817047502E-2</v>
      </c>
      <c r="F13" s="17"/>
      <c r="G13" s="17">
        <v>1.4895652713281599E-2</v>
      </c>
      <c r="H13" s="17">
        <v>4.61415338880252E-2</v>
      </c>
      <c r="I13" s="17">
        <v>1.36390418897146E-2</v>
      </c>
      <c r="J13" s="17">
        <v>6.6152710795786204E-2</v>
      </c>
      <c r="K13" s="17">
        <v>3.1602454080551699E-2</v>
      </c>
      <c r="L13" s="17">
        <v>2.73878090882194E-2</v>
      </c>
      <c r="M13" s="17"/>
      <c r="N13" s="17">
        <v>2.3868942782711799E-2</v>
      </c>
      <c r="O13" s="17">
        <v>3.1324587340963501E-2</v>
      </c>
      <c r="P13" s="17">
        <v>3.2907839359924897E-2</v>
      </c>
      <c r="Q13" s="17">
        <v>4.9711651692752802E-2</v>
      </c>
      <c r="R13" s="17"/>
      <c r="S13" s="17">
        <v>2.8536736691932699E-2</v>
      </c>
      <c r="T13" s="17">
        <v>3.8568502916801597E-2</v>
      </c>
      <c r="U13" s="17">
        <v>3.8903905142080801E-2</v>
      </c>
      <c r="V13" s="17">
        <v>2.39915480932551E-2</v>
      </c>
      <c r="W13" s="17">
        <v>4.0352954661681803E-2</v>
      </c>
      <c r="X13" s="17">
        <v>2.77137867571603E-2</v>
      </c>
      <c r="Y13" s="17">
        <v>2.4636852955782398E-2</v>
      </c>
      <c r="Z13" s="17">
        <v>5.4695225881142201E-2</v>
      </c>
      <c r="AA13" s="17">
        <v>3.99532684085704E-2</v>
      </c>
      <c r="AB13" s="17">
        <v>5.4245500384175999E-2</v>
      </c>
      <c r="AC13" s="17">
        <v>0</v>
      </c>
      <c r="AD13" s="17">
        <v>0</v>
      </c>
      <c r="AE13" s="17"/>
      <c r="AF13" s="17">
        <v>3.7156182336258899E-2</v>
      </c>
      <c r="AG13" s="17">
        <v>3.1364468144417103E-2</v>
      </c>
      <c r="AH13" s="17">
        <v>2.4952125050966799E-2</v>
      </c>
      <c r="AI13" s="17">
        <v>5.5491293834424901E-2</v>
      </c>
      <c r="AJ13" s="17">
        <v>5.2282580068352298E-2</v>
      </c>
      <c r="AK13" s="17"/>
      <c r="AL13" s="17">
        <v>1.2612930834226601E-2</v>
      </c>
      <c r="AM13" s="17">
        <v>4.3866186528245497E-2</v>
      </c>
      <c r="AN13" s="17">
        <v>2.96594053068743E-2</v>
      </c>
      <c r="AO13" s="17"/>
      <c r="AP13" s="17">
        <v>2.87192058104991E-2</v>
      </c>
      <c r="AQ13" s="17">
        <v>4.1858903830737003E-2</v>
      </c>
      <c r="AR13" s="17">
        <v>3.5539447369335203E-2</v>
      </c>
      <c r="AS13" s="17">
        <v>1.33411106537393E-2</v>
      </c>
      <c r="AT13" s="17">
        <v>8.1188451332841999E-2</v>
      </c>
      <c r="AU13" s="17"/>
      <c r="AV13" s="17">
        <v>0</v>
      </c>
      <c r="AW13" s="17">
        <v>7.5592841253647694E-2</v>
      </c>
      <c r="AX13" s="17">
        <v>3.3745406256864098E-2</v>
      </c>
      <c r="AY13" s="17">
        <v>5.16023179435455E-2</v>
      </c>
      <c r="AZ13" s="17">
        <v>7.14531009468405E-2</v>
      </c>
      <c r="BA13" s="17">
        <v>4.8158886354554599E-2</v>
      </c>
      <c r="BB13" s="17">
        <v>3.5075515957376201E-2</v>
      </c>
      <c r="BC13" s="17">
        <v>7.92465072434804E-3</v>
      </c>
      <c r="BD13" s="17">
        <v>2.8830787787667699E-2</v>
      </c>
      <c r="BE13" s="17">
        <v>2.3940277552603698E-2</v>
      </c>
      <c r="BF13" s="17">
        <v>4.13383727874456E-2</v>
      </c>
      <c r="BG13" s="17">
        <v>0</v>
      </c>
      <c r="BH13" s="17">
        <v>0</v>
      </c>
      <c r="BI13" s="17">
        <v>4.9860306119182102E-2</v>
      </c>
      <c r="BJ13" s="17">
        <v>0</v>
      </c>
      <c r="BK13" s="17">
        <v>0</v>
      </c>
      <c r="BL13" s="17"/>
      <c r="BM13" s="17">
        <v>3.0487102457978001E-2</v>
      </c>
      <c r="BN13" s="17">
        <v>2.3162902771267899E-2</v>
      </c>
      <c r="BO13" s="17">
        <v>5.07557700559607E-2</v>
      </c>
      <c r="BP13" s="17">
        <v>3.9008614075968499E-2</v>
      </c>
      <c r="BQ13" s="17">
        <v>3.1233373444632902E-2</v>
      </c>
      <c r="BR13" s="17">
        <v>5.85374858758776E-2</v>
      </c>
      <c r="BS13" s="17"/>
      <c r="BT13" s="17">
        <v>3.0482317637445501E-2</v>
      </c>
      <c r="BU13" s="17">
        <v>4.09642874860131E-2</v>
      </c>
      <c r="BV13" s="17"/>
      <c r="BW13" s="17">
        <v>3.26841377611682E-2</v>
      </c>
      <c r="BX13" s="17">
        <v>3.8687359307773998E-2</v>
      </c>
      <c r="BY13" s="17"/>
      <c r="BZ13" s="17">
        <v>3.4055125612042797E-2</v>
      </c>
      <c r="CA13" s="17" t="s">
        <v>131</v>
      </c>
      <c r="CB13" s="17" t="s">
        <v>131</v>
      </c>
      <c r="CC13" s="17"/>
      <c r="CD13" s="17">
        <v>3.1404470261350501E-2</v>
      </c>
      <c r="CE13" s="17">
        <v>4.5767805541181199E-2</v>
      </c>
      <c r="CF13" s="17">
        <v>5.5303242164216303E-2</v>
      </c>
      <c r="CG13" s="17"/>
      <c r="CH13" s="17">
        <v>3.1621771583904702E-2</v>
      </c>
      <c r="CI13" s="17">
        <v>4.5125353468051403E-2</v>
      </c>
      <c r="CJ13" s="17">
        <v>5.3513007472851197E-2</v>
      </c>
      <c r="CK13" s="17"/>
      <c r="CL13" s="17">
        <v>3.3556064624329501E-2</v>
      </c>
      <c r="CM13" s="17">
        <v>3.5117548975613803E-2</v>
      </c>
      <c r="CN13" s="17"/>
      <c r="CO13" s="17">
        <v>1.0982926720245499E-2</v>
      </c>
      <c r="CP13" s="17">
        <v>2.0119274031713898E-2</v>
      </c>
      <c r="CQ13" s="17">
        <v>3.5875441146817101E-2</v>
      </c>
      <c r="CR13" s="17">
        <v>6.6999100491807698E-2</v>
      </c>
    </row>
    <row r="14" spans="2:96" x14ac:dyDescent="0.25">
      <c r="B14" s="18" t="s">
        <v>175</v>
      </c>
      <c r="C14" s="19">
        <v>1.6590290174132102E-2</v>
      </c>
      <c r="D14" s="19">
        <v>1.14260801560626E-2</v>
      </c>
      <c r="E14" s="19">
        <v>2.1393641250765E-2</v>
      </c>
      <c r="F14" s="19"/>
      <c r="G14" s="19">
        <v>7.0298842167974803E-3</v>
      </c>
      <c r="H14" s="19">
        <v>2.44002172809481E-2</v>
      </c>
      <c r="I14" s="19">
        <v>1.49493866581232E-2</v>
      </c>
      <c r="J14" s="19">
        <v>2.1815305478965302E-2</v>
      </c>
      <c r="K14" s="19">
        <v>9.4108458816857202E-3</v>
      </c>
      <c r="L14" s="19">
        <v>1.7967305007456202E-2</v>
      </c>
      <c r="M14" s="19"/>
      <c r="N14" s="19">
        <v>1.06522685682448E-2</v>
      </c>
      <c r="O14" s="19">
        <v>2.8832126542899798E-3</v>
      </c>
      <c r="P14" s="19">
        <v>2.3705438901094701E-2</v>
      </c>
      <c r="Q14" s="19">
        <v>3.17502861174297E-2</v>
      </c>
      <c r="R14" s="19"/>
      <c r="S14" s="19">
        <v>0</v>
      </c>
      <c r="T14" s="19">
        <v>1.12725001596498E-2</v>
      </c>
      <c r="U14" s="19">
        <v>2.0115711200919401E-2</v>
      </c>
      <c r="V14" s="19">
        <v>7.50075396382057E-3</v>
      </c>
      <c r="W14" s="19">
        <v>0</v>
      </c>
      <c r="X14" s="19">
        <v>5.7390897607012402E-2</v>
      </c>
      <c r="Y14" s="19">
        <v>1.61489284267501E-2</v>
      </c>
      <c r="Z14" s="19">
        <v>1.6037587580021401E-2</v>
      </c>
      <c r="AA14" s="19">
        <v>1.71467740290113E-2</v>
      </c>
      <c r="AB14" s="19">
        <v>1.6765808581459801E-2</v>
      </c>
      <c r="AC14" s="19">
        <v>3.2719700701709202E-2</v>
      </c>
      <c r="AD14" s="19">
        <v>0</v>
      </c>
      <c r="AE14" s="19"/>
      <c r="AF14" s="19">
        <v>1.5410478181884801E-2</v>
      </c>
      <c r="AG14" s="19">
        <v>5.4954474108332204E-3</v>
      </c>
      <c r="AH14" s="19">
        <v>0</v>
      </c>
      <c r="AI14" s="19">
        <v>5.2111020179019502E-2</v>
      </c>
      <c r="AJ14" s="19">
        <v>4.23165523967148E-2</v>
      </c>
      <c r="AK14" s="19"/>
      <c r="AL14" s="19">
        <v>1.3123687698971299E-2</v>
      </c>
      <c r="AM14" s="19">
        <v>4.5875988231912903E-3</v>
      </c>
      <c r="AN14" s="19">
        <v>9.6748021841196099E-3</v>
      </c>
      <c r="AO14" s="19"/>
      <c r="AP14" s="19">
        <v>1.46960379758616E-2</v>
      </c>
      <c r="AQ14" s="19">
        <v>1.6148307815112201E-2</v>
      </c>
      <c r="AR14" s="19">
        <v>2.1903139353422502E-2</v>
      </c>
      <c r="AS14" s="19">
        <v>0</v>
      </c>
      <c r="AT14" s="19">
        <v>0</v>
      </c>
      <c r="AU14" s="19"/>
      <c r="AV14" s="19">
        <v>0</v>
      </c>
      <c r="AW14" s="19">
        <v>2.5771739846866301E-2</v>
      </c>
      <c r="AX14" s="19">
        <v>3.0204447068250002E-2</v>
      </c>
      <c r="AY14" s="19">
        <v>2.98115229810192E-2</v>
      </c>
      <c r="AZ14" s="19">
        <v>2.3874827626471098E-2</v>
      </c>
      <c r="BA14" s="19">
        <v>1.47603168316729E-2</v>
      </c>
      <c r="BB14" s="19">
        <v>2.0529489466538101E-2</v>
      </c>
      <c r="BC14" s="19">
        <v>1.0031262958614E-2</v>
      </c>
      <c r="BD14" s="19">
        <v>1.9483396360820901E-2</v>
      </c>
      <c r="BE14" s="19">
        <v>0</v>
      </c>
      <c r="BF14" s="19">
        <v>1.9654699893550499E-2</v>
      </c>
      <c r="BG14" s="19">
        <v>0</v>
      </c>
      <c r="BH14" s="19">
        <v>0</v>
      </c>
      <c r="BI14" s="19">
        <v>0</v>
      </c>
      <c r="BJ14" s="19">
        <v>5.8260584523431601E-2</v>
      </c>
      <c r="BK14" s="19">
        <v>0</v>
      </c>
      <c r="BL14" s="19"/>
      <c r="BM14" s="19">
        <v>3.9425362570140203E-3</v>
      </c>
      <c r="BN14" s="19">
        <v>2.22996803855895E-2</v>
      </c>
      <c r="BO14" s="19">
        <v>3.4068814547283E-2</v>
      </c>
      <c r="BP14" s="19">
        <v>1.5853269587077602E-2</v>
      </c>
      <c r="BQ14" s="19">
        <v>0</v>
      </c>
      <c r="BR14" s="19">
        <v>1.8997529301964598E-2</v>
      </c>
      <c r="BS14" s="19"/>
      <c r="BT14" s="19">
        <v>1.5619447886721901E-2</v>
      </c>
      <c r="BU14" s="19">
        <v>1.86770026053939E-2</v>
      </c>
      <c r="BV14" s="19"/>
      <c r="BW14" s="19">
        <v>1.05391096092292E-2</v>
      </c>
      <c r="BX14" s="19">
        <v>1.6480739379830901E-2</v>
      </c>
      <c r="BY14" s="19"/>
      <c r="BZ14" s="19">
        <v>1.6590290174132102E-2</v>
      </c>
      <c r="CA14" s="19" t="s">
        <v>131</v>
      </c>
      <c r="CB14" s="19" t="s">
        <v>131</v>
      </c>
      <c r="CC14" s="19"/>
      <c r="CD14" s="19">
        <v>1.2347989216804699E-2</v>
      </c>
      <c r="CE14" s="19">
        <v>5.4465863149221798E-2</v>
      </c>
      <c r="CF14" s="19">
        <v>0</v>
      </c>
      <c r="CG14" s="19"/>
      <c r="CH14" s="19">
        <v>1.24334303774219E-2</v>
      </c>
      <c r="CI14" s="19">
        <v>4.6159906127549798E-2</v>
      </c>
      <c r="CJ14" s="19">
        <v>1.21845366968155E-2</v>
      </c>
      <c r="CK14" s="19"/>
      <c r="CL14" s="19">
        <v>9.5498483289017805E-3</v>
      </c>
      <c r="CM14" s="19">
        <v>2.0727899415217101E-2</v>
      </c>
      <c r="CN14" s="19"/>
      <c r="CO14" s="19">
        <v>0</v>
      </c>
      <c r="CP14" s="19">
        <v>1.55231805569766E-2</v>
      </c>
      <c r="CQ14" s="19">
        <v>1.80807546450877E-2</v>
      </c>
      <c r="CR14" s="19">
        <v>2.13073566676493E-2</v>
      </c>
    </row>
    <row r="15" spans="2:96" x14ac:dyDescent="0.25">
      <c r="B15" s="16" t="s">
        <v>659</v>
      </c>
    </row>
    <row r="16" spans="2:96" x14ac:dyDescent="0.25">
      <c r="B16" t="s">
        <v>124</v>
      </c>
    </row>
    <row r="17" spans="2:2" x14ac:dyDescent="0.25">
      <c r="B17" t="s">
        <v>125</v>
      </c>
    </row>
    <row r="19" spans="2:2" x14ac:dyDescent="0.25">
      <c r="B19"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CR19"/>
  <sheetViews>
    <sheetView showGridLines="0" workbookViewId="0">
      <pane xSplit="2" topLeftCell="C1" activePane="topRight" state="frozen"/>
      <selection pane="topRight" activeCell="B15" sqref="B15"/>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191</v>
      </c>
      <c r="D7" s="10">
        <v>105</v>
      </c>
      <c r="E7" s="10">
        <v>86</v>
      </c>
      <c r="F7" s="10"/>
      <c r="G7" s="10">
        <v>34</v>
      </c>
      <c r="H7" s="10">
        <v>25</v>
      </c>
      <c r="I7" s="10">
        <v>43</v>
      </c>
      <c r="J7" s="10">
        <v>37</v>
      </c>
      <c r="K7" s="10">
        <v>24</v>
      </c>
      <c r="L7" s="10">
        <v>28</v>
      </c>
      <c r="M7" s="10"/>
      <c r="N7" s="10">
        <v>55</v>
      </c>
      <c r="O7" s="10">
        <v>47</v>
      </c>
      <c r="P7" s="10">
        <v>38</v>
      </c>
      <c r="Q7" s="10">
        <v>51</v>
      </c>
      <c r="R7" s="10"/>
      <c r="S7" s="10">
        <v>39</v>
      </c>
      <c r="T7" s="10">
        <v>26</v>
      </c>
      <c r="U7" s="10">
        <v>11</v>
      </c>
      <c r="V7" s="10">
        <v>16</v>
      </c>
      <c r="W7" s="10">
        <v>10</v>
      </c>
      <c r="X7" s="10">
        <v>16</v>
      </c>
      <c r="Y7" s="10">
        <v>12</v>
      </c>
      <c r="Z7" s="10">
        <v>4</v>
      </c>
      <c r="AA7" s="10">
        <v>16</v>
      </c>
      <c r="AB7" s="10">
        <v>13</v>
      </c>
      <c r="AC7" s="10">
        <v>9</v>
      </c>
      <c r="AD7" s="10">
        <v>19</v>
      </c>
      <c r="AE7" s="10"/>
      <c r="AF7" s="10">
        <v>61</v>
      </c>
      <c r="AG7" s="10">
        <v>55</v>
      </c>
      <c r="AH7" s="10">
        <v>12</v>
      </c>
      <c r="AI7" s="10">
        <v>2</v>
      </c>
      <c r="AJ7" s="10">
        <v>31</v>
      </c>
      <c r="AK7" s="10"/>
      <c r="AL7" s="10">
        <v>46</v>
      </c>
      <c r="AM7" s="10">
        <v>70</v>
      </c>
      <c r="AN7" s="10">
        <v>13</v>
      </c>
      <c r="AO7" s="10"/>
      <c r="AP7" s="10">
        <v>42</v>
      </c>
      <c r="AQ7" s="10">
        <v>45</v>
      </c>
      <c r="AR7" s="10">
        <v>58</v>
      </c>
      <c r="AS7" s="10">
        <v>26</v>
      </c>
      <c r="AT7" s="10">
        <v>2</v>
      </c>
      <c r="AU7" s="10"/>
      <c r="AV7" s="10">
        <v>1</v>
      </c>
      <c r="AW7" s="10">
        <v>13</v>
      </c>
      <c r="AX7" s="10">
        <v>15</v>
      </c>
      <c r="AY7" s="10">
        <v>18</v>
      </c>
      <c r="AZ7" s="10">
        <v>19</v>
      </c>
      <c r="BA7" s="10">
        <v>15</v>
      </c>
      <c r="BB7" s="10">
        <v>21</v>
      </c>
      <c r="BC7" s="10">
        <v>15</v>
      </c>
      <c r="BD7" s="10">
        <v>15</v>
      </c>
      <c r="BE7" s="10">
        <v>7</v>
      </c>
      <c r="BF7" s="10">
        <v>9</v>
      </c>
      <c r="BG7" s="10">
        <v>10</v>
      </c>
      <c r="BH7" s="10">
        <v>7</v>
      </c>
      <c r="BI7" s="10">
        <v>1</v>
      </c>
      <c r="BJ7" s="10">
        <v>8</v>
      </c>
      <c r="BK7" s="10">
        <v>9</v>
      </c>
      <c r="BL7" s="10"/>
      <c r="BM7" s="10">
        <v>59</v>
      </c>
      <c r="BN7" s="10">
        <v>58</v>
      </c>
      <c r="BO7" s="10">
        <v>28</v>
      </c>
      <c r="BP7" s="10">
        <v>29</v>
      </c>
      <c r="BQ7" s="10">
        <v>15</v>
      </c>
      <c r="BR7" s="10">
        <v>2</v>
      </c>
      <c r="BS7" s="10"/>
      <c r="BT7" s="10">
        <v>102</v>
      </c>
      <c r="BU7" s="10">
        <v>87</v>
      </c>
      <c r="BV7" s="10"/>
      <c r="BW7" s="10">
        <v>87</v>
      </c>
      <c r="BX7" s="10">
        <v>88</v>
      </c>
      <c r="BY7" s="10"/>
      <c r="BZ7" s="10">
        <v>120</v>
      </c>
      <c r="CA7" s="10" t="s">
        <v>130</v>
      </c>
      <c r="CB7" s="10">
        <v>71</v>
      </c>
      <c r="CC7" s="10"/>
      <c r="CD7" s="10">
        <v>124</v>
      </c>
      <c r="CE7" s="10">
        <v>45</v>
      </c>
      <c r="CF7" s="10">
        <v>18</v>
      </c>
      <c r="CG7" s="10"/>
      <c r="CH7" s="10">
        <v>74</v>
      </c>
      <c r="CI7" s="10">
        <v>25</v>
      </c>
      <c r="CJ7" s="10">
        <v>20</v>
      </c>
      <c r="CK7" s="10"/>
      <c r="CL7" s="10">
        <v>77</v>
      </c>
      <c r="CM7" s="10">
        <v>109</v>
      </c>
      <c r="CN7" s="10"/>
      <c r="CO7" s="10">
        <v>23</v>
      </c>
      <c r="CP7" s="10">
        <v>63</v>
      </c>
      <c r="CQ7" s="10">
        <v>58</v>
      </c>
      <c r="CR7" s="10">
        <v>47</v>
      </c>
    </row>
    <row r="8" spans="2:96" ht="30" customHeight="1" x14ac:dyDescent="0.25">
      <c r="B8" s="11" t="s">
        <v>20</v>
      </c>
      <c r="C8" s="11">
        <v>201</v>
      </c>
      <c r="D8" s="11">
        <v>114</v>
      </c>
      <c r="E8" s="11">
        <v>87</v>
      </c>
      <c r="F8" s="11"/>
      <c r="G8" s="11">
        <v>42</v>
      </c>
      <c r="H8" s="11">
        <v>35</v>
      </c>
      <c r="I8" s="11">
        <v>42</v>
      </c>
      <c r="J8" s="11">
        <v>35</v>
      </c>
      <c r="K8" s="11">
        <v>22</v>
      </c>
      <c r="L8" s="11">
        <v>25</v>
      </c>
      <c r="M8" s="11"/>
      <c r="N8" s="11">
        <v>55</v>
      </c>
      <c r="O8" s="11">
        <v>48</v>
      </c>
      <c r="P8" s="11">
        <v>40</v>
      </c>
      <c r="Q8" s="11">
        <v>58</v>
      </c>
      <c r="R8" s="11"/>
      <c r="S8" s="11">
        <v>41</v>
      </c>
      <c r="T8" s="11">
        <v>27</v>
      </c>
      <c r="U8" s="11">
        <v>10</v>
      </c>
      <c r="V8" s="11">
        <v>16</v>
      </c>
      <c r="W8" s="11">
        <v>10</v>
      </c>
      <c r="X8" s="11">
        <v>16</v>
      </c>
      <c r="Y8" s="11">
        <v>13</v>
      </c>
      <c r="Z8" s="11">
        <v>4</v>
      </c>
      <c r="AA8" s="11">
        <v>15</v>
      </c>
      <c r="AB8" s="11">
        <v>13</v>
      </c>
      <c r="AC8" s="11">
        <v>10</v>
      </c>
      <c r="AD8" s="11">
        <v>24</v>
      </c>
      <c r="AE8" s="11"/>
      <c r="AF8" s="11">
        <v>60</v>
      </c>
      <c r="AG8" s="11">
        <v>59</v>
      </c>
      <c r="AH8" s="11">
        <v>12</v>
      </c>
      <c r="AI8" s="11">
        <v>2</v>
      </c>
      <c r="AJ8" s="11">
        <v>34</v>
      </c>
      <c r="AK8" s="11"/>
      <c r="AL8" s="11">
        <v>47</v>
      </c>
      <c r="AM8" s="11">
        <v>76</v>
      </c>
      <c r="AN8" s="11">
        <v>13</v>
      </c>
      <c r="AO8" s="11"/>
      <c r="AP8" s="11">
        <v>43</v>
      </c>
      <c r="AQ8" s="11">
        <v>48</v>
      </c>
      <c r="AR8" s="11">
        <v>63</v>
      </c>
      <c r="AS8" s="11">
        <v>28</v>
      </c>
      <c r="AT8" s="11">
        <v>2</v>
      </c>
      <c r="AU8" s="11"/>
      <c r="AV8" s="11">
        <v>1</v>
      </c>
      <c r="AW8" s="11">
        <v>14</v>
      </c>
      <c r="AX8" s="11">
        <v>17</v>
      </c>
      <c r="AY8" s="11">
        <v>18</v>
      </c>
      <c r="AZ8" s="11">
        <v>22</v>
      </c>
      <c r="BA8" s="11">
        <v>15</v>
      </c>
      <c r="BB8" s="11">
        <v>24</v>
      </c>
      <c r="BC8" s="11">
        <v>15</v>
      </c>
      <c r="BD8" s="11">
        <v>15</v>
      </c>
      <c r="BE8" s="11">
        <v>7</v>
      </c>
      <c r="BF8" s="11">
        <v>9</v>
      </c>
      <c r="BG8" s="11">
        <v>10</v>
      </c>
      <c r="BH8" s="11">
        <v>7</v>
      </c>
      <c r="BI8" s="11">
        <v>1</v>
      </c>
      <c r="BJ8" s="11">
        <v>8</v>
      </c>
      <c r="BK8" s="11">
        <v>10</v>
      </c>
      <c r="BL8" s="11"/>
      <c r="BM8" s="11">
        <v>67</v>
      </c>
      <c r="BN8" s="11">
        <v>59</v>
      </c>
      <c r="BO8" s="11">
        <v>29</v>
      </c>
      <c r="BP8" s="11">
        <v>29</v>
      </c>
      <c r="BQ8" s="11">
        <v>15</v>
      </c>
      <c r="BR8" s="11">
        <v>2</v>
      </c>
      <c r="BS8" s="11"/>
      <c r="BT8" s="11">
        <v>107</v>
      </c>
      <c r="BU8" s="11">
        <v>91</v>
      </c>
      <c r="BV8" s="11"/>
      <c r="BW8" s="11">
        <v>95</v>
      </c>
      <c r="BX8" s="11">
        <v>88</v>
      </c>
      <c r="BY8" s="11"/>
      <c r="BZ8" s="11">
        <v>124</v>
      </c>
      <c r="CA8" s="11" t="s">
        <v>130</v>
      </c>
      <c r="CB8" s="11">
        <v>77</v>
      </c>
      <c r="CC8" s="11"/>
      <c r="CD8" s="11">
        <v>128</v>
      </c>
      <c r="CE8" s="11">
        <v>50</v>
      </c>
      <c r="CF8" s="11">
        <v>18</v>
      </c>
      <c r="CG8" s="11"/>
      <c r="CH8" s="11">
        <v>74</v>
      </c>
      <c r="CI8" s="11">
        <v>28</v>
      </c>
      <c r="CJ8" s="11">
        <v>21</v>
      </c>
      <c r="CK8" s="11"/>
      <c r="CL8" s="11">
        <v>83</v>
      </c>
      <c r="CM8" s="11">
        <v>113</v>
      </c>
      <c r="CN8" s="11"/>
      <c r="CO8" s="11">
        <v>26</v>
      </c>
      <c r="CP8" s="11">
        <v>65</v>
      </c>
      <c r="CQ8" s="11">
        <v>61</v>
      </c>
      <c r="CR8" s="11">
        <v>48</v>
      </c>
    </row>
    <row r="9" spans="2:96" x14ac:dyDescent="0.25">
      <c r="B9" s="18" t="s">
        <v>426</v>
      </c>
      <c r="C9" s="17">
        <v>5.0414794370008197E-2</v>
      </c>
      <c r="D9" s="17">
        <v>5.4582053692720199E-2</v>
      </c>
      <c r="E9" s="17">
        <v>4.4989707055070403E-2</v>
      </c>
      <c r="F9" s="17"/>
      <c r="G9" s="17">
        <v>0.11331621394793499</v>
      </c>
      <c r="H9" s="17">
        <v>0</v>
      </c>
      <c r="I9" s="17">
        <v>4.2531832601147901E-2</v>
      </c>
      <c r="J9" s="17">
        <v>2.50866411093691E-2</v>
      </c>
      <c r="K9" s="17">
        <v>0.12222387066782001</v>
      </c>
      <c r="L9" s="17">
        <v>0</v>
      </c>
      <c r="M9" s="17"/>
      <c r="N9" s="17">
        <v>5.2796591569389401E-2</v>
      </c>
      <c r="O9" s="17">
        <v>7.7698927800681994E-2</v>
      </c>
      <c r="P9" s="17">
        <v>5.4094643306764001E-2</v>
      </c>
      <c r="Q9" s="17">
        <v>2.28147235618399E-2</v>
      </c>
      <c r="R9" s="17"/>
      <c r="S9" s="17">
        <v>4.9441775140430702E-2</v>
      </c>
      <c r="T9" s="17">
        <v>0.123708978021503</v>
      </c>
      <c r="U9" s="17">
        <v>8.7501348803012996E-2</v>
      </c>
      <c r="V9" s="17">
        <v>0</v>
      </c>
      <c r="W9" s="17">
        <v>8.8113251480569602E-2</v>
      </c>
      <c r="X9" s="17">
        <v>0</v>
      </c>
      <c r="Y9" s="17">
        <v>9.9149017373301604E-2</v>
      </c>
      <c r="Z9" s="17">
        <v>0</v>
      </c>
      <c r="AA9" s="17">
        <v>0</v>
      </c>
      <c r="AB9" s="17">
        <v>6.3342810701332297E-2</v>
      </c>
      <c r="AC9" s="17">
        <v>0</v>
      </c>
      <c r="AD9" s="17">
        <v>3.7350691033740398E-2</v>
      </c>
      <c r="AE9" s="17"/>
      <c r="AF9" s="17">
        <v>8.9137657556513497E-2</v>
      </c>
      <c r="AG9" s="17">
        <v>6.0263826526062901E-2</v>
      </c>
      <c r="AH9" s="17">
        <v>0</v>
      </c>
      <c r="AI9" s="17">
        <v>0</v>
      </c>
      <c r="AJ9" s="17">
        <v>0</v>
      </c>
      <c r="AK9" s="17"/>
      <c r="AL9" s="17">
        <v>0.122293614956723</v>
      </c>
      <c r="AM9" s="17">
        <v>5.8087394934127699E-2</v>
      </c>
      <c r="AN9" s="17">
        <v>0</v>
      </c>
      <c r="AO9" s="17"/>
      <c r="AP9" s="17">
        <v>4.1657251340003601E-2</v>
      </c>
      <c r="AQ9" s="17">
        <v>6.3624841765385298E-2</v>
      </c>
      <c r="AR9" s="17">
        <v>3.76550990788449E-2</v>
      </c>
      <c r="AS9" s="17">
        <v>7.33024570837503E-2</v>
      </c>
      <c r="AT9" s="17">
        <v>0</v>
      </c>
      <c r="AU9" s="17"/>
      <c r="AV9" s="17">
        <v>0</v>
      </c>
      <c r="AW9" s="17">
        <v>8.2005302280600004E-2</v>
      </c>
      <c r="AX9" s="17">
        <v>0</v>
      </c>
      <c r="AY9" s="17">
        <v>0</v>
      </c>
      <c r="AZ9" s="17">
        <v>0</v>
      </c>
      <c r="BA9" s="17">
        <v>0</v>
      </c>
      <c r="BB9" s="17">
        <v>7.2750078462226905E-2</v>
      </c>
      <c r="BC9" s="17">
        <v>0.21056007382296699</v>
      </c>
      <c r="BD9" s="17">
        <v>0</v>
      </c>
      <c r="BE9" s="17">
        <v>0.12566576238378999</v>
      </c>
      <c r="BF9" s="17">
        <v>0</v>
      </c>
      <c r="BG9" s="17">
        <v>0.13013094348967399</v>
      </c>
      <c r="BH9" s="17">
        <v>0</v>
      </c>
      <c r="BI9" s="17">
        <v>0</v>
      </c>
      <c r="BJ9" s="17">
        <v>0.10888493798749101</v>
      </c>
      <c r="BK9" s="17">
        <v>0.108966058136167</v>
      </c>
      <c r="BL9" s="17"/>
      <c r="BM9" s="17">
        <v>3.3477259587674002E-2</v>
      </c>
      <c r="BN9" s="17">
        <v>6.7026219956613398E-2</v>
      </c>
      <c r="BO9" s="17">
        <v>6.0862140697252098E-2</v>
      </c>
      <c r="BP9" s="17">
        <v>4.4751922114197498E-2</v>
      </c>
      <c r="BQ9" s="17">
        <v>5.7441465653275098E-2</v>
      </c>
      <c r="BR9" s="17">
        <v>0</v>
      </c>
      <c r="BS9" s="17"/>
      <c r="BT9" s="17">
        <v>6.9838117346509396E-2</v>
      </c>
      <c r="BU9" s="17">
        <v>2.8959654088614301E-2</v>
      </c>
      <c r="BV9" s="17"/>
      <c r="BW9" s="17">
        <v>5.3971145044595999E-2</v>
      </c>
      <c r="BX9" s="17">
        <v>4.6651993096680798E-2</v>
      </c>
      <c r="BY9" s="17"/>
      <c r="BZ9" s="17">
        <v>2.1113925460095901E-2</v>
      </c>
      <c r="CA9" s="17" t="s">
        <v>131</v>
      </c>
      <c r="CB9" s="17">
        <v>9.7415211473531299E-2</v>
      </c>
      <c r="CC9" s="17"/>
      <c r="CD9" s="17">
        <v>5.6931179715716901E-2</v>
      </c>
      <c r="CE9" s="17">
        <v>5.6547634495308197E-2</v>
      </c>
      <c r="CF9" s="17">
        <v>0</v>
      </c>
      <c r="CG9" s="17"/>
      <c r="CH9" s="17">
        <v>2.3772600587233499E-2</v>
      </c>
      <c r="CI9" s="17">
        <v>3.0372357820184701E-2</v>
      </c>
      <c r="CJ9" s="17">
        <v>0</v>
      </c>
      <c r="CK9" s="17"/>
      <c r="CL9" s="17">
        <v>4.7506081311252099E-2</v>
      </c>
      <c r="CM9" s="17">
        <v>4.6623956246701397E-2</v>
      </c>
      <c r="CN9" s="17"/>
      <c r="CO9" s="17">
        <v>0.141722114073526</v>
      </c>
      <c r="CP9" s="17">
        <v>4.4095727438461303E-2</v>
      </c>
      <c r="CQ9" s="17">
        <v>4.3926923542989701E-2</v>
      </c>
      <c r="CR9" s="17">
        <v>1.80619209352277E-2</v>
      </c>
    </row>
    <row r="10" spans="2:96" x14ac:dyDescent="0.25">
      <c r="B10" s="18" t="s">
        <v>427</v>
      </c>
      <c r="C10" s="17">
        <v>0.24047626084757101</v>
      </c>
      <c r="D10" s="17">
        <v>0.30173990880911999</v>
      </c>
      <c r="E10" s="17">
        <v>0.160721051563711</v>
      </c>
      <c r="F10" s="17"/>
      <c r="G10" s="17">
        <v>0.493562077938343</v>
      </c>
      <c r="H10" s="17">
        <v>0.42474785323862202</v>
      </c>
      <c r="I10" s="17">
        <v>0.16014242863353401</v>
      </c>
      <c r="J10" s="17">
        <v>8.2884949609804998E-2</v>
      </c>
      <c r="K10" s="17">
        <v>0.13231099842591601</v>
      </c>
      <c r="L10" s="17">
        <v>0</v>
      </c>
      <c r="M10" s="17"/>
      <c r="N10" s="17">
        <v>0.23359311262343199</v>
      </c>
      <c r="O10" s="17">
        <v>0.29232798952293398</v>
      </c>
      <c r="P10" s="17">
        <v>0.242616687221994</v>
      </c>
      <c r="Q10" s="17">
        <v>0.20224277937467</v>
      </c>
      <c r="R10" s="17"/>
      <c r="S10" s="17">
        <v>0.419200737950852</v>
      </c>
      <c r="T10" s="17">
        <v>0.16995572225955199</v>
      </c>
      <c r="U10" s="17">
        <v>0.12015405235118699</v>
      </c>
      <c r="V10" s="17">
        <v>0.19761332547168001</v>
      </c>
      <c r="W10" s="17">
        <v>0.351161289370792</v>
      </c>
      <c r="X10" s="17">
        <v>0.186836822331852</v>
      </c>
      <c r="Y10" s="17">
        <v>0.115003882077463</v>
      </c>
      <c r="Z10" s="17">
        <v>0.51987717728307703</v>
      </c>
      <c r="AA10" s="17">
        <v>0.12759778478654299</v>
      </c>
      <c r="AB10" s="17">
        <v>0.18039178206487999</v>
      </c>
      <c r="AC10" s="17">
        <v>0.14901445456162701</v>
      </c>
      <c r="AD10" s="17">
        <v>0.24539553826602201</v>
      </c>
      <c r="AE10" s="17"/>
      <c r="AF10" s="17">
        <v>0.20732449654981999</v>
      </c>
      <c r="AG10" s="17">
        <v>0.31624149267677798</v>
      </c>
      <c r="AH10" s="17">
        <v>0.48622154086890002</v>
      </c>
      <c r="AI10" s="17">
        <v>0</v>
      </c>
      <c r="AJ10" s="17">
        <v>0.12465436560319799</v>
      </c>
      <c r="AK10" s="17"/>
      <c r="AL10" s="17">
        <v>0.29221106526182</v>
      </c>
      <c r="AM10" s="17">
        <v>0.29740918213689499</v>
      </c>
      <c r="AN10" s="17">
        <v>0.36919030110958501</v>
      </c>
      <c r="AO10" s="17"/>
      <c r="AP10" s="17">
        <v>0.14912981863930799</v>
      </c>
      <c r="AQ10" s="17">
        <v>0.124921836201056</v>
      </c>
      <c r="AR10" s="17">
        <v>0.37452631099602102</v>
      </c>
      <c r="AS10" s="17">
        <v>0.33951287921802498</v>
      </c>
      <c r="AT10" s="17">
        <v>0</v>
      </c>
      <c r="AU10" s="17"/>
      <c r="AV10" s="17">
        <v>1</v>
      </c>
      <c r="AW10" s="17">
        <v>0.15740105882803901</v>
      </c>
      <c r="AX10" s="17">
        <v>0.28653731817641298</v>
      </c>
      <c r="AY10" s="17">
        <v>0.148064784817455</v>
      </c>
      <c r="AZ10" s="17">
        <v>0.342720315781195</v>
      </c>
      <c r="BA10" s="17">
        <v>0.16574429714764699</v>
      </c>
      <c r="BB10" s="17">
        <v>0.244039759622563</v>
      </c>
      <c r="BC10" s="17">
        <v>0.14656281364308399</v>
      </c>
      <c r="BD10" s="17">
        <v>0.26892233372979002</v>
      </c>
      <c r="BE10" s="17">
        <v>0.32667903394835401</v>
      </c>
      <c r="BF10" s="17">
        <v>0</v>
      </c>
      <c r="BG10" s="17">
        <v>0.233781888470525</v>
      </c>
      <c r="BH10" s="17">
        <v>0.321505660387439</v>
      </c>
      <c r="BI10" s="17">
        <v>1</v>
      </c>
      <c r="BJ10" s="17">
        <v>0.46269296542815003</v>
      </c>
      <c r="BK10" s="17">
        <v>0.35562666168877299</v>
      </c>
      <c r="BL10" s="17"/>
      <c r="BM10" s="17">
        <v>0.32128039473217401</v>
      </c>
      <c r="BN10" s="17">
        <v>0.226349860249736</v>
      </c>
      <c r="BO10" s="17">
        <v>0.238524152694812</v>
      </c>
      <c r="BP10" s="17">
        <v>0.13319556411893499</v>
      </c>
      <c r="BQ10" s="17">
        <v>0.17808951368397699</v>
      </c>
      <c r="BR10" s="17">
        <v>0</v>
      </c>
      <c r="BS10" s="17"/>
      <c r="BT10" s="17">
        <v>0.26124540464039703</v>
      </c>
      <c r="BU10" s="17">
        <v>0.19653155475326201</v>
      </c>
      <c r="BV10" s="17"/>
      <c r="BW10" s="17">
        <v>0.30169087746682399</v>
      </c>
      <c r="BX10" s="17">
        <v>0.20098765134128499</v>
      </c>
      <c r="BY10" s="17"/>
      <c r="BZ10" s="17">
        <v>0.198417191985791</v>
      </c>
      <c r="CA10" s="17" t="s">
        <v>131</v>
      </c>
      <c r="CB10" s="17">
        <v>0.30794162460751001</v>
      </c>
      <c r="CC10" s="17"/>
      <c r="CD10" s="17">
        <v>0.26153147989827902</v>
      </c>
      <c r="CE10" s="17">
        <v>0.19910131492817401</v>
      </c>
      <c r="CF10" s="17">
        <v>0.21641233584484501</v>
      </c>
      <c r="CG10" s="17"/>
      <c r="CH10" s="17">
        <v>0.19469003661846501</v>
      </c>
      <c r="CI10" s="17">
        <v>0.22341835434346199</v>
      </c>
      <c r="CJ10" s="17">
        <v>0.186847926638391</v>
      </c>
      <c r="CK10" s="17"/>
      <c r="CL10" s="17">
        <v>0.34456283140841898</v>
      </c>
      <c r="CM10" s="17">
        <v>0.17464053445420599</v>
      </c>
      <c r="CN10" s="17"/>
      <c r="CO10" s="17">
        <v>0.41135020192893801</v>
      </c>
      <c r="CP10" s="17">
        <v>0.237658408508061</v>
      </c>
      <c r="CQ10" s="17">
        <v>0.21713667023564401</v>
      </c>
      <c r="CR10" s="17">
        <v>0.182001294658799</v>
      </c>
    </row>
    <row r="11" spans="2:96" x14ac:dyDescent="0.25">
      <c r="B11" s="18" t="s">
        <v>428</v>
      </c>
      <c r="C11" s="17">
        <v>0.56953438667902101</v>
      </c>
      <c r="D11" s="17">
        <v>0.56039531878056204</v>
      </c>
      <c r="E11" s="17">
        <v>0.581431952317922</v>
      </c>
      <c r="F11" s="17"/>
      <c r="G11" s="17">
        <v>0.32672860061162001</v>
      </c>
      <c r="H11" s="17">
        <v>0.442443763811048</v>
      </c>
      <c r="I11" s="17">
        <v>0.63736473665024795</v>
      </c>
      <c r="J11" s="17">
        <v>0.675374364079529</v>
      </c>
      <c r="K11" s="17">
        <v>0.49743438463089101</v>
      </c>
      <c r="L11" s="17">
        <v>0.962591092120054</v>
      </c>
      <c r="M11" s="17"/>
      <c r="N11" s="17">
        <v>0.59084900332345602</v>
      </c>
      <c r="O11" s="17">
        <v>0.55879489455179099</v>
      </c>
      <c r="P11" s="17">
        <v>0.50020729271085795</v>
      </c>
      <c r="Q11" s="17">
        <v>0.606040698129513</v>
      </c>
      <c r="R11" s="17"/>
      <c r="S11" s="17">
        <v>0.40263674967867202</v>
      </c>
      <c r="T11" s="17">
        <v>0.59120401917598997</v>
      </c>
      <c r="U11" s="17">
        <v>0.71281785873185699</v>
      </c>
      <c r="V11" s="17">
        <v>0.64249301260651404</v>
      </c>
      <c r="W11" s="17">
        <v>0.47602899547218902</v>
      </c>
      <c r="X11" s="17">
        <v>0.75724920565008702</v>
      </c>
      <c r="Y11" s="17">
        <v>0.78584710054923601</v>
      </c>
      <c r="Z11" s="17">
        <v>0.24708428346132699</v>
      </c>
      <c r="AA11" s="17">
        <v>0.53023648109306298</v>
      </c>
      <c r="AB11" s="17">
        <v>0.38608458121731898</v>
      </c>
      <c r="AC11" s="17">
        <v>0.85098554543837301</v>
      </c>
      <c r="AD11" s="17">
        <v>0.580450301333017</v>
      </c>
      <c r="AE11" s="17"/>
      <c r="AF11" s="17">
        <v>0.56346486304433796</v>
      </c>
      <c r="AG11" s="17">
        <v>0.46100758803506098</v>
      </c>
      <c r="AH11" s="17">
        <v>0.51377845913109998</v>
      </c>
      <c r="AI11" s="17">
        <v>1</v>
      </c>
      <c r="AJ11" s="17">
        <v>0.66234779868702198</v>
      </c>
      <c r="AK11" s="17"/>
      <c r="AL11" s="17">
        <v>0.54880410494050302</v>
      </c>
      <c r="AM11" s="17">
        <v>0.49496892746652599</v>
      </c>
      <c r="AN11" s="17">
        <v>0.54872384088201098</v>
      </c>
      <c r="AO11" s="17"/>
      <c r="AP11" s="17">
        <v>0.60919623650389298</v>
      </c>
      <c r="AQ11" s="17">
        <v>0.63311803504992004</v>
      </c>
      <c r="AR11" s="17">
        <v>0.51234980098957195</v>
      </c>
      <c r="AS11" s="17">
        <v>0.44008007002087901</v>
      </c>
      <c r="AT11" s="17">
        <v>1</v>
      </c>
      <c r="AU11" s="17"/>
      <c r="AV11" s="17">
        <v>0</v>
      </c>
      <c r="AW11" s="17">
        <v>0.55103396669742</v>
      </c>
      <c r="AX11" s="17">
        <v>0.46365748118678701</v>
      </c>
      <c r="AY11" s="17">
        <v>0.70638782322785298</v>
      </c>
      <c r="AZ11" s="17">
        <v>0.56898441686843704</v>
      </c>
      <c r="BA11" s="17">
        <v>0.69905919773995795</v>
      </c>
      <c r="BB11" s="17">
        <v>0.536274447258552</v>
      </c>
      <c r="BC11" s="17">
        <v>0.52430133395355405</v>
      </c>
      <c r="BD11" s="17">
        <v>0.58063576262355798</v>
      </c>
      <c r="BE11" s="17">
        <v>0.42486677769315301</v>
      </c>
      <c r="BF11" s="17">
        <v>0.89137096650619796</v>
      </c>
      <c r="BG11" s="17">
        <v>0.45481853658626897</v>
      </c>
      <c r="BH11" s="17">
        <v>0.678494339612561</v>
      </c>
      <c r="BI11" s="17">
        <v>0</v>
      </c>
      <c r="BJ11" s="17">
        <v>0.22225429988719</v>
      </c>
      <c r="BK11" s="17">
        <v>0.38838512742390202</v>
      </c>
      <c r="BL11" s="17"/>
      <c r="BM11" s="17">
        <v>0.46887745041819601</v>
      </c>
      <c r="BN11" s="17">
        <v>0.64539855806403401</v>
      </c>
      <c r="BO11" s="17">
        <v>0.59162845418347898</v>
      </c>
      <c r="BP11" s="17">
        <v>0.62354905514515402</v>
      </c>
      <c r="BQ11" s="17">
        <v>0.58444858444421399</v>
      </c>
      <c r="BR11" s="17">
        <v>0.45174479493909597</v>
      </c>
      <c r="BS11" s="17"/>
      <c r="BT11" s="17">
        <v>0.52399162768767404</v>
      </c>
      <c r="BU11" s="17">
        <v>0.63759892990619305</v>
      </c>
      <c r="BV11" s="17"/>
      <c r="BW11" s="17">
        <v>0.555250224621746</v>
      </c>
      <c r="BX11" s="17">
        <v>0.59910100871947602</v>
      </c>
      <c r="BY11" s="17"/>
      <c r="BZ11" s="17">
        <v>0.65488428286706102</v>
      </c>
      <c r="CA11" s="17" t="s">
        <v>131</v>
      </c>
      <c r="CB11" s="17">
        <v>0.43262784193067699</v>
      </c>
      <c r="CC11" s="17"/>
      <c r="CD11" s="17">
        <v>0.56225916533589804</v>
      </c>
      <c r="CE11" s="17">
        <v>0.52552061062228095</v>
      </c>
      <c r="CF11" s="17">
        <v>0.68241258687614303</v>
      </c>
      <c r="CG11" s="17"/>
      <c r="CH11" s="17">
        <v>0.65677576869644705</v>
      </c>
      <c r="CI11" s="17">
        <v>0.63603212764453998</v>
      </c>
      <c r="CJ11" s="17">
        <v>0.65845532193626</v>
      </c>
      <c r="CK11" s="17"/>
      <c r="CL11" s="17">
        <v>0.48770869630270203</v>
      </c>
      <c r="CM11" s="17">
        <v>0.63514621327298804</v>
      </c>
      <c r="CN11" s="17"/>
      <c r="CO11" s="17">
        <v>0.44692768399753602</v>
      </c>
      <c r="CP11" s="17">
        <v>0.65233932681706897</v>
      </c>
      <c r="CQ11" s="17">
        <v>0.51843776238263795</v>
      </c>
      <c r="CR11" s="17">
        <v>0.58862389473298105</v>
      </c>
    </row>
    <row r="12" spans="2:96" x14ac:dyDescent="0.25">
      <c r="B12" s="18" t="s">
        <v>429</v>
      </c>
      <c r="C12" s="17">
        <v>6.4605647895029303E-2</v>
      </c>
      <c r="D12" s="17">
        <v>2.0269502356612099E-2</v>
      </c>
      <c r="E12" s="17">
        <v>0.122324028760555</v>
      </c>
      <c r="F12" s="17"/>
      <c r="G12" s="17">
        <v>3.2243661988086599E-2</v>
      </c>
      <c r="H12" s="17">
        <v>3.5131263201360598E-2</v>
      </c>
      <c r="I12" s="17">
        <v>0.112562898238506</v>
      </c>
      <c r="J12" s="17">
        <v>0.10881148589020399</v>
      </c>
      <c r="K12" s="17">
        <v>8.4700521515232399E-2</v>
      </c>
      <c r="L12" s="17">
        <v>0</v>
      </c>
      <c r="M12" s="17"/>
      <c r="N12" s="17">
        <v>8.0448774609011703E-2</v>
      </c>
      <c r="O12" s="17">
        <v>1.9020243181293198E-2</v>
      </c>
      <c r="P12" s="17">
        <v>8.3087974555010893E-2</v>
      </c>
      <c r="Q12" s="17">
        <v>7.4837177435423299E-2</v>
      </c>
      <c r="R12" s="17"/>
      <c r="S12" s="17">
        <v>6.8444310870379305E-2</v>
      </c>
      <c r="T12" s="17">
        <v>0.115131280542954</v>
      </c>
      <c r="U12" s="17">
        <v>0</v>
      </c>
      <c r="V12" s="17">
        <v>5.8595287731699398E-2</v>
      </c>
      <c r="W12" s="17">
        <v>8.4696463676449701E-2</v>
      </c>
      <c r="X12" s="17">
        <v>5.5913972018061503E-2</v>
      </c>
      <c r="Y12" s="17">
        <v>0</v>
      </c>
      <c r="Z12" s="17">
        <v>0</v>
      </c>
      <c r="AA12" s="17">
        <v>6.6274799196687106E-2</v>
      </c>
      <c r="AB12" s="17">
        <v>0.147350627753394</v>
      </c>
      <c r="AC12" s="17">
        <v>0</v>
      </c>
      <c r="AD12" s="17">
        <v>5.70297281963646E-2</v>
      </c>
      <c r="AE12" s="17"/>
      <c r="AF12" s="17">
        <v>6.2692315148440106E-2</v>
      </c>
      <c r="AG12" s="17">
        <v>8.4999517680200101E-2</v>
      </c>
      <c r="AH12" s="17">
        <v>0</v>
      </c>
      <c r="AI12" s="17">
        <v>0</v>
      </c>
      <c r="AJ12" s="17">
        <v>9.7801575607045499E-2</v>
      </c>
      <c r="AK12" s="17"/>
      <c r="AL12" s="17">
        <v>1.8647467091013399E-2</v>
      </c>
      <c r="AM12" s="17">
        <v>8.9607256885856995E-2</v>
      </c>
      <c r="AN12" s="17">
        <v>8.2085858008403803E-2</v>
      </c>
      <c r="AO12" s="17"/>
      <c r="AP12" s="17">
        <v>5.98820429235115E-2</v>
      </c>
      <c r="AQ12" s="17">
        <v>9.8539884153593299E-2</v>
      </c>
      <c r="AR12" s="17">
        <v>4.6299996685133099E-2</v>
      </c>
      <c r="AS12" s="17">
        <v>6.3176380935846099E-2</v>
      </c>
      <c r="AT12" s="17">
        <v>0</v>
      </c>
      <c r="AU12" s="17"/>
      <c r="AV12" s="17">
        <v>0</v>
      </c>
      <c r="AW12" s="17">
        <v>0.134573620781888</v>
      </c>
      <c r="AX12" s="17">
        <v>7.3375606720482406E-2</v>
      </c>
      <c r="AY12" s="17">
        <v>5.3840873747661798E-2</v>
      </c>
      <c r="AZ12" s="17">
        <v>4.7012761791970399E-2</v>
      </c>
      <c r="BA12" s="17">
        <v>7.3467084552153394E-2</v>
      </c>
      <c r="BB12" s="17">
        <v>0</v>
      </c>
      <c r="BC12" s="17">
        <v>6.2957884278851503E-2</v>
      </c>
      <c r="BD12" s="17">
        <v>0.150441903646651</v>
      </c>
      <c r="BE12" s="17">
        <v>0.12278842597470301</v>
      </c>
      <c r="BF12" s="17">
        <v>0.108629033493802</v>
      </c>
      <c r="BG12" s="17">
        <v>8.5973728119728796E-2</v>
      </c>
      <c r="BH12" s="17">
        <v>0</v>
      </c>
      <c r="BI12" s="17">
        <v>0</v>
      </c>
      <c r="BJ12" s="17">
        <v>0.103895703713402</v>
      </c>
      <c r="BK12" s="17">
        <v>0</v>
      </c>
      <c r="BL12" s="17"/>
      <c r="BM12" s="17">
        <v>7.8051006142749998E-2</v>
      </c>
      <c r="BN12" s="17">
        <v>3.00282224038394E-2</v>
      </c>
      <c r="BO12" s="17">
        <v>3.7954222077806798E-2</v>
      </c>
      <c r="BP12" s="17">
        <v>0.136389437264751</v>
      </c>
      <c r="BQ12" s="17">
        <v>5.9330506833117698E-2</v>
      </c>
      <c r="BR12" s="17">
        <v>0</v>
      </c>
      <c r="BS12" s="17"/>
      <c r="BT12" s="17">
        <v>5.6511470004219203E-2</v>
      </c>
      <c r="BU12" s="17">
        <v>7.5757123059312204E-2</v>
      </c>
      <c r="BV12" s="17"/>
      <c r="BW12" s="17">
        <v>1.02107158257851E-2</v>
      </c>
      <c r="BX12" s="17">
        <v>0.10051403742323101</v>
      </c>
      <c r="BY12" s="17"/>
      <c r="BZ12" s="17">
        <v>6.6940771046498995E-2</v>
      </c>
      <c r="CA12" s="17" t="s">
        <v>131</v>
      </c>
      <c r="CB12" s="17">
        <v>6.08599650470356E-2</v>
      </c>
      <c r="CC12" s="17"/>
      <c r="CD12" s="17">
        <v>5.0927290762853003E-2</v>
      </c>
      <c r="CE12" s="17">
        <v>0.11130135974067699</v>
      </c>
      <c r="CF12" s="17">
        <v>4.97065845928292E-2</v>
      </c>
      <c r="CG12" s="17"/>
      <c r="CH12" s="17">
        <v>5.1860102504906601E-2</v>
      </c>
      <c r="CI12" s="17">
        <v>7.7682834586069893E-2</v>
      </c>
      <c r="CJ12" s="17">
        <v>0.10977521462099001</v>
      </c>
      <c r="CK12" s="17"/>
      <c r="CL12" s="17">
        <v>6.2802843356214097E-2</v>
      </c>
      <c r="CM12" s="17">
        <v>6.0498055332734203E-2</v>
      </c>
      <c r="CN12" s="17"/>
      <c r="CO12" s="17">
        <v>0</v>
      </c>
      <c r="CP12" s="17">
        <v>2.74298461164918E-2</v>
      </c>
      <c r="CQ12" s="17">
        <v>7.8018812327053294E-2</v>
      </c>
      <c r="CR12" s="17">
        <v>0.13254800673891601</v>
      </c>
    </row>
    <row r="13" spans="2:96" x14ac:dyDescent="0.25">
      <c r="B13" s="18" t="s">
        <v>430</v>
      </c>
      <c r="C13" s="17">
        <v>5.7014222179007E-2</v>
      </c>
      <c r="D13" s="17">
        <v>4.6134466496450498E-2</v>
      </c>
      <c r="E13" s="17">
        <v>7.1177877467118303E-2</v>
      </c>
      <c r="F13" s="17"/>
      <c r="G13" s="17">
        <v>3.4149445514014998E-2</v>
      </c>
      <c r="H13" s="17">
        <v>4.2626836910515498E-2</v>
      </c>
      <c r="I13" s="17">
        <v>4.7398103876564797E-2</v>
      </c>
      <c r="J13" s="17">
        <v>0.107842559311092</v>
      </c>
      <c r="K13" s="17">
        <v>8.4909219208577302E-2</v>
      </c>
      <c r="L13" s="17">
        <v>3.7408907879946399E-2</v>
      </c>
      <c r="M13" s="17"/>
      <c r="N13" s="17">
        <v>4.2312517874711797E-2</v>
      </c>
      <c r="O13" s="17">
        <v>3.53551904199522E-2</v>
      </c>
      <c r="P13" s="17">
        <v>9.7952160163431196E-2</v>
      </c>
      <c r="Q13" s="17">
        <v>6.0862530065956898E-2</v>
      </c>
      <c r="R13" s="17"/>
      <c r="S13" s="17">
        <v>6.0276426359665701E-2</v>
      </c>
      <c r="T13" s="17">
        <v>0</v>
      </c>
      <c r="U13" s="17">
        <v>0</v>
      </c>
      <c r="V13" s="17">
        <v>0.101298374190107</v>
      </c>
      <c r="W13" s="17">
        <v>0</v>
      </c>
      <c r="X13" s="17">
        <v>0</v>
      </c>
      <c r="Y13" s="17">
        <v>0</v>
      </c>
      <c r="Z13" s="17">
        <v>0.23303853925559601</v>
      </c>
      <c r="AA13" s="17">
        <v>0.219194188342029</v>
      </c>
      <c r="AB13" s="17">
        <v>0.22283019826307501</v>
      </c>
      <c r="AC13" s="17">
        <v>0</v>
      </c>
      <c r="AD13" s="17">
        <v>0</v>
      </c>
      <c r="AE13" s="17"/>
      <c r="AF13" s="17">
        <v>7.7380667700888403E-2</v>
      </c>
      <c r="AG13" s="17">
        <v>6.3686211493560796E-2</v>
      </c>
      <c r="AH13" s="17">
        <v>0</v>
      </c>
      <c r="AI13" s="17">
        <v>0</v>
      </c>
      <c r="AJ13" s="17">
        <v>5.95553389189592E-2</v>
      </c>
      <c r="AK13" s="17"/>
      <c r="AL13" s="17">
        <v>1.8043747749940199E-2</v>
      </c>
      <c r="AM13" s="17">
        <v>4.9253558214723603E-2</v>
      </c>
      <c r="AN13" s="17">
        <v>0</v>
      </c>
      <c r="AO13" s="17"/>
      <c r="AP13" s="17">
        <v>0.101150799377483</v>
      </c>
      <c r="AQ13" s="17">
        <v>3.9561584491932297E-2</v>
      </c>
      <c r="AR13" s="17">
        <v>2.9168792250429201E-2</v>
      </c>
      <c r="AS13" s="17">
        <v>8.3928212741499503E-2</v>
      </c>
      <c r="AT13" s="17">
        <v>0</v>
      </c>
      <c r="AU13" s="17"/>
      <c r="AV13" s="17">
        <v>0</v>
      </c>
      <c r="AW13" s="17">
        <v>7.4986051412052904E-2</v>
      </c>
      <c r="AX13" s="17">
        <v>6.14508674112818E-2</v>
      </c>
      <c r="AY13" s="17">
        <v>4.3823950075543898E-2</v>
      </c>
      <c r="AZ13" s="17">
        <v>4.12825055583982E-2</v>
      </c>
      <c r="BA13" s="17">
        <v>6.17294205602422E-2</v>
      </c>
      <c r="BB13" s="17">
        <v>0.146935714656658</v>
      </c>
      <c r="BC13" s="17">
        <v>0</v>
      </c>
      <c r="BD13" s="17">
        <v>0</v>
      </c>
      <c r="BE13" s="17">
        <v>0</v>
      </c>
      <c r="BF13" s="17">
        <v>0</v>
      </c>
      <c r="BG13" s="17">
        <v>9.5294903333803499E-2</v>
      </c>
      <c r="BH13" s="17">
        <v>0</v>
      </c>
      <c r="BI13" s="17">
        <v>0</v>
      </c>
      <c r="BJ13" s="17">
        <v>0.10227209298376699</v>
      </c>
      <c r="BK13" s="17">
        <v>0.14702215275115901</v>
      </c>
      <c r="BL13" s="17"/>
      <c r="BM13" s="17">
        <v>5.7467723460396997E-2</v>
      </c>
      <c r="BN13" s="17">
        <v>1.63301654189477E-2</v>
      </c>
      <c r="BO13" s="17">
        <v>7.1031030346649607E-2</v>
      </c>
      <c r="BP13" s="17">
        <v>6.2114021356962201E-2</v>
      </c>
      <c r="BQ13" s="17">
        <v>0.12068992938541601</v>
      </c>
      <c r="BR13" s="17">
        <v>0.54825520506090397</v>
      </c>
      <c r="BS13" s="17"/>
      <c r="BT13" s="17">
        <v>8.0844518510620106E-2</v>
      </c>
      <c r="BU13" s="17">
        <v>3.0566158156564199E-2</v>
      </c>
      <c r="BV13" s="17"/>
      <c r="BW13" s="17">
        <v>7.0323291062227206E-2</v>
      </c>
      <c r="BX13" s="17">
        <v>4.2763344694170702E-2</v>
      </c>
      <c r="BY13" s="17"/>
      <c r="BZ13" s="17">
        <v>3.6047237834239299E-2</v>
      </c>
      <c r="CA13" s="17" t="s">
        <v>131</v>
      </c>
      <c r="CB13" s="17">
        <v>9.0646569828388507E-2</v>
      </c>
      <c r="CC13" s="17"/>
      <c r="CD13" s="17">
        <v>4.65807597924313E-2</v>
      </c>
      <c r="CE13" s="17">
        <v>9.12462209694547E-2</v>
      </c>
      <c r="CF13" s="17">
        <v>5.14684926861829E-2</v>
      </c>
      <c r="CG13" s="17"/>
      <c r="CH13" s="17">
        <v>3.5343178240291102E-2</v>
      </c>
      <c r="CI13" s="17">
        <v>3.2494325605743099E-2</v>
      </c>
      <c r="CJ13" s="17">
        <v>4.4921536804358599E-2</v>
      </c>
      <c r="CK13" s="17"/>
      <c r="CL13" s="17">
        <v>5.7419547621412603E-2</v>
      </c>
      <c r="CM13" s="17">
        <v>5.9067498471549199E-2</v>
      </c>
      <c r="CN13" s="17"/>
      <c r="CO13" s="17">
        <v>0</v>
      </c>
      <c r="CP13" s="17">
        <v>3.8476691119916299E-2</v>
      </c>
      <c r="CQ13" s="17">
        <v>9.8042379882390104E-2</v>
      </c>
      <c r="CR13" s="17">
        <v>6.0567709222508599E-2</v>
      </c>
    </row>
    <row r="14" spans="2:96" x14ac:dyDescent="0.25">
      <c r="B14" s="18" t="s">
        <v>175</v>
      </c>
      <c r="C14" s="19">
        <v>1.79546880293627E-2</v>
      </c>
      <c r="D14" s="19">
        <v>1.6878749864535501E-2</v>
      </c>
      <c r="E14" s="19">
        <v>1.9355382835622801E-2</v>
      </c>
      <c r="F14" s="19"/>
      <c r="G14" s="19">
        <v>0</v>
      </c>
      <c r="H14" s="19">
        <v>5.50502828384535E-2</v>
      </c>
      <c r="I14" s="19">
        <v>0</v>
      </c>
      <c r="J14" s="19">
        <v>0</v>
      </c>
      <c r="K14" s="19">
        <v>7.8421005551563894E-2</v>
      </c>
      <c r="L14" s="19">
        <v>0</v>
      </c>
      <c r="M14" s="19"/>
      <c r="N14" s="19">
        <v>0</v>
      </c>
      <c r="O14" s="19">
        <v>1.68027545233469E-2</v>
      </c>
      <c r="P14" s="19">
        <v>2.2041242041942799E-2</v>
      </c>
      <c r="Q14" s="19">
        <v>3.3202091432597503E-2</v>
      </c>
      <c r="R14" s="19"/>
      <c r="S14" s="19">
        <v>0</v>
      </c>
      <c r="T14" s="19">
        <v>0</v>
      </c>
      <c r="U14" s="19">
        <v>7.9526740113942396E-2</v>
      </c>
      <c r="V14" s="19">
        <v>0</v>
      </c>
      <c r="W14" s="19">
        <v>0</v>
      </c>
      <c r="X14" s="19">
        <v>0</v>
      </c>
      <c r="Y14" s="19">
        <v>0</v>
      </c>
      <c r="Z14" s="19">
        <v>0</v>
      </c>
      <c r="AA14" s="19">
        <v>5.6696746581678302E-2</v>
      </c>
      <c r="AB14" s="19">
        <v>0</v>
      </c>
      <c r="AC14" s="19">
        <v>0</v>
      </c>
      <c r="AD14" s="19">
        <v>7.9773741170855797E-2</v>
      </c>
      <c r="AE14" s="19"/>
      <c r="AF14" s="19">
        <v>0</v>
      </c>
      <c r="AG14" s="19">
        <v>1.38013635883373E-2</v>
      </c>
      <c r="AH14" s="19">
        <v>0</v>
      </c>
      <c r="AI14" s="19">
        <v>0</v>
      </c>
      <c r="AJ14" s="19">
        <v>5.5640921183775699E-2</v>
      </c>
      <c r="AK14" s="19"/>
      <c r="AL14" s="19">
        <v>0</v>
      </c>
      <c r="AM14" s="19">
        <v>1.0673680361870301E-2</v>
      </c>
      <c r="AN14" s="19">
        <v>0</v>
      </c>
      <c r="AO14" s="19"/>
      <c r="AP14" s="19">
        <v>3.8983851215800502E-2</v>
      </c>
      <c r="AQ14" s="19">
        <v>4.0233818338113202E-2</v>
      </c>
      <c r="AR14" s="19">
        <v>0</v>
      </c>
      <c r="AS14" s="19">
        <v>0</v>
      </c>
      <c r="AT14" s="19">
        <v>0</v>
      </c>
      <c r="AU14" s="19"/>
      <c r="AV14" s="19">
        <v>0</v>
      </c>
      <c r="AW14" s="19">
        <v>0</v>
      </c>
      <c r="AX14" s="19">
        <v>0.114978726505036</v>
      </c>
      <c r="AY14" s="19">
        <v>4.7882568131486898E-2</v>
      </c>
      <c r="AZ14" s="19">
        <v>0</v>
      </c>
      <c r="BA14" s="19">
        <v>0</v>
      </c>
      <c r="BB14" s="19">
        <v>0</v>
      </c>
      <c r="BC14" s="19">
        <v>5.5617894301543701E-2</v>
      </c>
      <c r="BD14" s="19">
        <v>0</v>
      </c>
      <c r="BE14" s="19">
        <v>0</v>
      </c>
      <c r="BF14" s="19">
        <v>0</v>
      </c>
      <c r="BG14" s="19">
        <v>0</v>
      </c>
      <c r="BH14" s="19">
        <v>0</v>
      </c>
      <c r="BI14" s="19">
        <v>0</v>
      </c>
      <c r="BJ14" s="19">
        <v>0</v>
      </c>
      <c r="BK14" s="19">
        <v>0</v>
      </c>
      <c r="BL14" s="19"/>
      <c r="BM14" s="19">
        <v>4.0846165658808997E-2</v>
      </c>
      <c r="BN14" s="19">
        <v>1.48669739068291E-2</v>
      </c>
      <c r="BO14" s="19">
        <v>0</v>
      </c>
      <c r="BP14" s="19">
        <v>0</v>
      </c>
      <c r="BQ14" s="19">
        <v>0</v>
      </c>
      <c r="BR14" s="19">
        <v>0</v>
      </c>
      <c r="BS14" s="19"/>
      <c r="BT14" s="19">
        <v>7.5688618105802397E-3</v>
      </c>
      <c r="BU14" s="19">
        <v>3.0586580036054301E-2</v>
      </c>
      <c r="BV14" s="19"/>
      <c r="BW14" s="19">
        <v>8.5537459788214993E-3</v>
      </c>
      <c r="BX14" s="19">
        <v>9.9819647251567101E-3</v>
      </c>
      <c r="BY14" s="19"/>
      <c r="BZ14" s="19">
        <v>2.25965908063137E-2</v>
      </c>
      <c r="CA14" s="19" t="s">
        <v>131</v>
      </c>
      <c r="CB14" s="19">
        <v>1.0508787112857999E-2</v>
      </c>
      <c r="CC14" s="19"/>
      <c r="CD14" s="19">
        <v>2.17701244948213E-2</v>
      </c>
      <c r="CE14" s="19">
        <v>1.6282859244105399E-2</v>
      </c>
      <c r="CF14" s="19">
        <v>0</v>
      </c>
      <c r="CG14" s="19"/>
      <c r="CH14" s="19">
        <v>3.75583133526569E-2</v>
      </c>
      <c r="CI14" s="19">
        <v>0</v>
      </c>
      <c r="CJ14" s="19">
        <v>0</v>
      </c>
      <c r="CK14" s="19"/>
      <c r="CL14" s="19">
        <v>0</v>
      </c>
      <c r="CM14" s="19">
        <v>2.4023742221820601E-2</v>
      </c>
      <c r="CN14" s="19"/>
      <c r="CO14" s="19">
        <v>0</v>
      </c>
      <c r="CP14" s="19">
        <v>0</v>
      </c>
      <c r="CQ14" s="19">
        <v>4.4437451629284801E-2</v>
      </c>
      <c r="CR14" s="19">
        <v>1.8197173711566799E-2</v>
      </c>
    </row>
    <row r="15" spans="2:96" x14ac:dyDescent="0.25">
      <c r="B15" s="16" t="s">
        <v>660</v>
      </c>
    </row>
    <row r="16" spans="2:96" x14ac:dyDescent="0.25">
      <c r="B16" t="s">
        <v>124</v>
      </c>
    </row>
    <row r="17" spans="2:2" x14ac:dyDescent="0.25">
      <c r="B17" t="s">
        <v>125</v>
      </c>
    </row>
    <row r="19" spans="2:2" x14ac:dyDescent="0.25">
      <c r="B19"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CR19"/>
  <sheetViews>
    <sheetView showGridLines="0" workbookViewId="0">
      <pane xSplit="2" topLeftCell="C1" activePane="topRight" state="frozen"/>
      <selection pane="topRight" activeCell="B15" sqref="B15"/>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389</v>
      </c>
      <c r="D7" s="10">
        <v>202</v>
      </c>
      <c r="E7" s="10">
        <v>184</v>
      </c>
      <c r="F7" s="10"/>
      <c r="G7" s="10">
        <v>47</v>
      </c>
      <c r="H7" s="10">
        <v>52</v>
      </c>
      <c r="I7" s="10">
        <v>76</v>
      </c>
      <c r="J7" s="10">
        <v>72</v>
      </c>
      <c r="K7" s="10">
        <v>56</v>
      </c>
      <c r="L7" s="10">
        <v>86</v>
      </c>
      <c r="M7" s="10"/>
      <c r="N7" s="10">
        <v>110</v>
      </c>
      <c r="O7" s="10">
        <v>105</v>
      </c>
      <c r="P7" s="10">
        <v>79</v>
      </c>
      <c r="Q7" s="10">
        <v>94</v>
      </c>
      <c r="R7" s="10"/>
      <c r="S7" s="10">
        <v>65</v>
      </c>
      <c r="T7" s="10">
        <v>50</v>
      </c>
      <c r="U7" s="10">
        <v>46</v>
      </c>
      <c r="V7" s="10">
        <v>41</v>
      </c>
      <c r="W7" s="10">
        <v>17</v>
      </c>
      <c r="X7" s="10">
        <v>24</v>
      </c>
      <c r="Y7" s="10">
        <v>22</v>
      </c>
      <c r="Z7" s="10">
        <v>13</v>
      </c>
      <c r="AA7" s="10">
        <v>21</v>
      </c>
      <c r="AB7" s="10">
        <v>33</v>
      </c>
      <c r="AC7" s="10">
        <v>20</v>
      </c>
      <c r="AD7" s="10">
        <v>37</v>
      </c>
      <c r="AE7" s="10"/>
      <c r="AF7" s="10">
        <v>136</v>
      </c>
      <c r="AG7" s="10">
        <v>97</v>
      </c>
      <c r="AH7" s="10">
        <v>17</v>
      </c>
      <c r="AI7" s="10">
        <v>6</v>
      </c>
      <c r="AJ7" s="10">
        <v>68</v>
      </c>
      <c r="AK7" s="10"/>
      <c r="AL7" s="10">
        <v>87</v>
      </c>
      <c r="AM7" s="10">
        <v>119</v>
      </c>
      <c r="AN7" s="10">
        <v>27</v>
      </c>
      <c r="AO7" s="10"/>
      <c r="AP7" s="10">
        <v>76</v>
      </c>
      <c r="AQ7" s="10">
        <v>74</v>
      </c>
      <c r="AR7" s="10">
        <v>117</v>
      </c>
      <c r="AS7" s="10">
        <v>52</v>
      </c>
      <c r="AT7" s="10">
        <v>8</v>
      </c>
      <c r="AU7" s="10"/>
      <c r="AV7" s="10">
        <v>1</v>
      </c>
      <c r="AW7" s="10">
        <v>20</v>
      </c>
      <c r="AX7" s="10">
        <v>34</v>
      </c>
      <c r="AY7" s="10">
        <v>32</v>
      </c>
      <c r="AZ7" s="10">
        <v>36</v>
      </c>
      <c r="BA7" s="10">
        <v>51</v>
      </c>
      <c r="BB7" s="10">
        <v>33</v>
      </c>
      <c r="BC7" s="10">
        <v>30</v>
      </c>
      <c r="BD7" s="10">
        <v>32</v>
      </c>
      <c r="BE7" s="10">
        <v>17</v>
      </c>
      <c r="BF7" s="10">
        <v>19</v>
      </c>
      <c r="BG7" s="10">
        <v>14</v>
      </c>
      <c r="BH7" s="10">
        <v>15</v>
      </c>
      <c r="BI7" s="10">
        <v>7</v>
      </c>
      <c r="BJ7" s="10">
        <v>10</v>
      </c>
      <c r="BK7" s="10">
        <v>15</v>
      </c>
      <c r="BL7" s="10"/>
      <c r="BM7" s="10">
        <v>97</v>
      </c>
      <c r="BN7" s="10">
        <v>91</v>
      </c>
      <c r="BO7" s="10">
        <v>44</v>
      </c>
      <c r="BP7" s="10">
        <v>60</v>
      </c>
      <c r="BQ7" s="10">
        <v>47</v>
      </c>
      <c r="BR7" s="10">
        <v>50</v>
      </c>
      <c r="BS7" s="10"/>
      <c r="BT7" s="10">
        <v>194</v>
      </c>
      <c r="BU7" s="10">
        <v>190</v>
      </c>
      <c r="BV7" s="10"/>
      <c r="BW7" s="10">
        <v>51</v>
      </c>
      <c r="BX7" s="10">
        <v>58</v>
      </c>
      <c r="BY7" s="10"/>
      <c r="BZ7" s="10">
        <v>120</v>
      </c>
      <c r="CA7" s="10">
        <v>269</v>
      </c>
      <c r="CB7" s="10" t="s">
        <v>130</v>
      </c>
      <c r="CC7" s="10"/>
      <c r="CD7" s="10">
        <v>78</v>
      </c>
      <c r="CE7" s="10">
        <v>24</v>
      </c>
      <c r="CF7" s="10">
        <v>16</v>
      </c>
      <c r="CG7" s="10"/>
      <c r="CH7" s="10">
        <v>262</v>
      </c>
      <c r="CI7" s="10">
        <v>70</v>
      </c>
      <c r="CJ7" s="10">
        <v>55</v>
      </c>
      <c r="CK7" s="10"/>
      <c r="CL7" s="10">
        <v>182</v>
      </c>
      <c r="CM7" s="10">
        <v>193</v>
      </c>
      <c r="CN7" s="10"/>
      <c r="CO7" s="10">
        <v>31</v>
      </c>
      <c r="CP7" s="10">
        <v>128</v>
      </c>
      <c r="CQ7" s="10">
        <v>147</v>
      </c>
      <c r="CR7" s="10">
        <v>83</v>
      </c>
    </row>
    <row r="8" spans="2:96" ht="30" customHeight="1" x14ac:dyDescent="0.25">
      <c r="B8" s="11" t="s">
        <v>20</v>
      </c>
      <c r="C8" s="11">
        <v>395</v>
      </c>
      <c r="D8" s="11">
        <v>207</v>
      </c>
      <c r="E8" s="11">
        <v>185</v>
      </c>
      <c r="F8" s="11"/>
      <c r="G8" s="11">
        <v>58</v>
      </c>
      <c r="H8" s="11">
        <v>69</v>
      </c>
      <c r="I8" s="11">
        <v>74</v>
      </c>
      <c r="J8" s="11">
        <v>67</v>
      </c>
      <c r="K8" s="11">
        <v>50</v>
      </c>
      <c r="L8" s="11">
        <v>77</v>
      </c>
      <c r="M8" s="11"/>
      <c r="N8" s="11">
        <v>105</v>
      </c>
      <c r="O8" s="11">
        <v>101</v>
      </c>
      <c r="P8" s="11">
        <v>83</v>
      </c>
      <c r="Q8" s="11">
        <v>105</v>
      </c>
      <c r="R8" s="11"/>
      <c r="S8" s="11">
        <v>68</v>
      </c>
      <c r="T8" s="11">
        <v>49</v>
      </c>
      <c r="U8" s="11">
        <v>43</v>
      </c>
      <c r="V8" s="11">
        <v>40</v>
      </c>
      <c r="W8" s="11">
        <v>18</v>
      </c>
      <c r="X8" s="11">
        <v>27</v>
      </c>
      <c r="Y8" s="11">
        <v>20</v>
      </c>
      <c r="Z8" s="11">
        <v>13</v>
      </c>
      <c r="AA8" s="11">
        <v>20</v>
      </c>
      <c r="AB8" s="11">
        <v>32</v>
      </c>
      <c r="AC8" s="11">
        <v>22</v>
      </c>
      <c r="AD8" s="11">
        <v>43</v>
      </c>
      <c r="AE8" s="11"/>
      <c r="AF8" s="11">
        <v>131</v>
      </c>
      <c r="AG8" s="11">
        <v>98</v>
      </c>
      <c r="AH8" s="11">
        <v>16</v>
      </c>
      <c r="AI8" s="11">
        <v>6</v>
      </c>
      <c r="AJ8" s="11">
        <v>73</v>
      </c>
      <c r="AK8" s="11"/>
      <c r="AL8" s="11">
        <v>85</v>
      </c>
      <c r="AM8" s="11">
        <v>121</v>
      </c>
      <c r="AN8" s="11">
        <v>28</v>
      </c>
      <c r="AO8" s="11"/>
      <c r="AP8" s="11">
        <v>77</v>
      </c>
      <c r="AQ8" s="11">
        <v>76</v>
      </c>
      <c r="AR8" s="11">
        <v>121</v>
      </c>
      <c r="AS8" s="11">
        <v>53</v>
      </c>
      <c r="AT8" s="11">
        <v>8</v>
      </c>
      <c r="AU8" s="11"/>
      <c r="AV8" s="11">
        <v>1</v>
      </c>
      <c r="AW8" s="11">
        <v>21</v>
      </c>
      <c r="AX8" s="11">
        <v>35</v>
      </c>
      <c r="AY8" s="11">
        <v>32</v>
      </c>
      <c r="AZ8" s="11">
        <v>40</v>
      </c>
      <c r="BA8" s="11">
        <v>50</v>
      </c>
      <c r="BB8" s="11">
        <v>33</v>
      </c>
      <c r="BC8" s="11">
        <v>31</v>
      </c>
      <c r="BD8" s="11">
        <v>32</v>
      </c>
      <c r="BE8" s="11">
        <v>16</v>
      </c>
      <c r="BF8" s="11">
        <v>19</v>
      </c>
      <c r="BG8" s="11">
        <v>14</v>
      </c>
      <c r="BH8" s="11">
        <v>16</v>
      </c>
      <c r="BI8" s="11">
        <v>7</v>
      </c>
      <c r="BJ8" s="11">
        <v>11</v>
      </c>
      <c r="BK8" s="11">
        <v>15</v>
      </c>
      <c r="BL8" s="11"/>
      <c r="BM8" s="11">
        <v>104</v>
      </c>
      <c r="BN8" s="11">
        <v>92</v>
      </c>
      <c r="BO8" s="11">
        <v>47</v>
      </c>
      <c r="BP8" s="11">
        <v>59</v>
      </c>
      <c r="BQ8" s="11">
        <v>44</v>
      </c>
      <c r="BR8" s="11">
        <v>50</v>
      </c>
      <c r="BS8" s="11"/>
      <c r="BT8" s="11">
        <v>196</v>
      </c>
      <c r="BU8" s="11">
        <v>192</v>
      </c>
      <c r="BV8" s="11"/>
      <c r="BW8" s="11">
        <v>53</v>
      </c>
      <c r="BX8" s="11">
        <v>58</v>
      </c>
      <c r="BY8" s="11"/>
      <c r="BZ8" s="11">
        <v>124</v>
      </c>
      <c r="CA8" s="11">
        <v>271</v>
      </c>
      <c r="CB8" s="11" t="s">
        <v>130</v>
      </c>
      <c r="CC8" s="11"/>
      <c r="CD8" s="11">
        <v>79</v>
      </c>
      <c r="CE8" s="11">
        <v>27</v>
      </c>
      <c r="CF8" s="11">
        <v>15</v>
      </c>
      <c r="CG8" s="11"/>
      <c r="CH8" s="11">
        <v>260</v>
      </c>
      <c r="CI8" s="11">
        <v>75</v>
      </c>
      <c r="CJ8" s="11">
        <v>57</v>
      </c>
      <c r="CK8" s="11"/>
      <c r="CL8" s="11">
        <v>182</v>
      </c>
      <c r="CM8" s="11">
        <v>199</v>
      </c>
      <c r="CN8" s="11"/>
      <c r="CO8" s="11">
        <v>33</v>
      </c>
      <c r="CP8" s="11">
        <v>128</v>
      </c>
      <c r="CQ8" s="11">
        <v>148</v>
      </c>
      <c r="CR8" s="11">
        <v>85</v>
      </c>
    </row>
    <row r="9" spans="2:96" x14ac:dyDescent="0.25">
      <c r="B9" s="18" t="s">
        <v>426</v>
      </c>
      <c r="C9" s="17">
        <v>2.5320617969223601E-2</v>
      </c>
      <c r="D9" s="17">
        <v>2.1338339723225502E-2</v>
      </c>
      <c r="E9" s="17">
        <v>3.01907221593594E-2</v>
      </c>
      <c r="F9" s="17"/>
      <c r="G9" s="17">
        <v>4.4210774385367399E-2</v>
      </c>
      <c r="H9" s="17">
        <v>5.4597796756069697E-2</v>
      </c>
      <c r="I9" s="17">
        <v>1.2554234330201501E-2</v>
      </c>
      <c r="J9" s="17">
        <v>0</v>
      </c>
      <c r="K9" s="17">
        <v>3.5372978461388101E-2</v>
      </c>
      <c r="L9" s="17">
        <v>1.2547553272046401E-2</v>
      </c>
      <c r="M9" s="17"/>
      <c r="N9" s="17">
        <v>3.4064406574841798E-2</v>
      </c>
      <c r="O9" s="17">
        <v>8.34084800653416E-3</v>
      </c>
      <c r="P9" s="17">
        <v>2.71785764421195E-2</v>
      </c>
      <c r="Q9" s="17">
        <v>3.1698874975203697E-2</v>
      </c>
      <c r="R9" s="17"/>
      <c r="S9" s="17">
        <v>5.1362919290088398E-2</v>
      </c>
      <c r="T9" s="17">
        <v>0</v>
      </c>
      <c r="U9" s="17">
        <v>4.3361939957216697E-2</v>
      </c>
      <c r="V9" s="17">
        <v>0</v>
      </c>
      <c r="W9" s="17">
        <v>0.14763294566280699</v>
      </c>
      <c r="X9" s="17">
        <v>0</v>
      </c>
      <c r="Y9" s="17">
        <v>0</v>
      </c>
      <c r="Z9" s="17">
        <v>8.6773892697391802E-2</v>
      </c>
      <c r="AA9" s="17">
        <v>0</v>
      </c>
      <c r="AB9" s="17">
        <v>2.6262572967726602E-2</v>
      </c>
      <c r="AC9" s="17">
        <v>0</v>
      </c>
      <c r="AD9" s="17">
        <v>0</v>
      </c>
      <c r="AE9" s="17"/>
      <c r="AF9" s="17">
        <v>4.28724046140498E-2</v>
      </c>
      <c r="AG9" s="17">
        <v>4.4782816428266398E-2</v>
      </c>
      <c r="AH9" s="17">
        <v>0</v>
      </c>
      <c r="AI9" s="17">
        <v>0</v>
      </c>
      <c r="AJ9" s="17">
        <v>0</v>
      </c>
      <c r="AK9" s="17"/>
      <c r="AL9" s="17">
        <v>5.5189811495372901E-2</v>
      </c>
      <c r="AM9" s="17">
        <v>3.61265059126804E-2</v>
      </c>
      <c r="AN9" s="17">
        <v>3.2648429579831599E-2</v>
      </c>
      <c r="AO9" s="17"/>
      <c r="AP9" s="17">
        <v>2.44565234083533E-2</v>
      </c>
      <c r="AQ9" s="17">
        <v>1.10354783089649E-2</v>
      </c>
      <c r="AR9" s="17">
        <v>2.9005696495354501E-2</v>
      </c>
      <c r="AS9" s="17">
        <v>4.9292908608161198E-2</v>
      </c>
      <c r="AT9" s="17">
        <v>0</v>
      </c>
      <c r="AU9" s="17"/>
      <c r="AV9" s="17">
        <v>0</v>
      </c>
      <c r="AW9" s="17">
        <v>4.35575784941091E-2</v>
      </c>
      <c r="AX9" s="17">
        <v>3.2446784824335599E-2</v>
      </c>
      <c r="AY9" s="17">
        <v>0</v>
      </c>
      <c r="AZ9" s="17">
        <v>2.8254337913449199E-2</v>
      </c>
      <c r="BA9" s="17">
        <v>1.91951044531928E-2</v>
      </c>
      <c r="BB9" s="17">
        <v>2.55163409524071E-2</v>
      </c>
      <c r="BC9" s="17">
        <v>4.7543926032054498E-2</v>
      </c>
      <c r="BD9" s="17">
        <v>0</v>
      </c>
      <c r="BE9" s="17">
        <v>6.9694093897365E-2</v>
      </c>
      <c r="BF9" s="17">
        <v>0</v>
      </c>
      <c r="BG9" s="17">
        <v>0</v>
      </c>
      <c r="BH9" s="17">
        <v>9.6113346246575596E-2</v>
      </c>
      <c r="BI9" s="17">
        <v>0</v>
      </c>
      <c r="BJ9" s="17">
        <v>0</v>
      </c>
      <c r="BK9" s="17">
        <v>6.3090930190295796E-2</v>
      </c>
      <c r="BL9" s="17"/>
      <c r="BM9" s="17">
        <v>2.54890084894514E-2</v>
      </c>
      <c r="BN9" s="17">
        <v>2.5929143671182701E-2</v>
      </c>
      <c r="BO9" s="17">
        <v>2.3976432846388299E-2</v>
      </c>
      <c r="BP9" s="17">
        <v>0</v>
      </c>
      <c r="BQ9" s="17">
        <v>6.2121631621868102E-2</v>
      </c>
      <c r="BR9" s="17">
        <v>2.2713947409266199E-2</v>
      </c>
      <c r="BS9" s="17"/>
      <c r="BT9" s="17">
        <v>3.3240111027507999E-2</v>
      </c>
      <c r="BU9" s="17">
        <v>1.8136364288118899E-2</v>
      </c>
      <c r="BV9" s="17"/>
      <c r="BW9" s="17">
        <v>0</v>
      </c>
      <c r="BX9" s="17">
        <v>4.0649148803654403E-2</v>
      </c>
      <c r="BY9" s="17"/>
      <c r="BZ9" s="17">
        <v>1.9005580844696501E-2</v>
      </c>
      <c r="CA9" s="17">
        <v>2.8199851868599999E-2</v>
      </c>
      <c r="CB9" s="17" t="s">
        <v>131</v>
      </c>
      <c r="CC9" s="17"/>
      <c r="CD9" s="17">
        <v>1.91768235025905E-2</v>
      </c>
      <c r="CE9" s="17">
        <v>3.1019902235537598E-2</v>
      </c>
      <c r="CF9" s="17">
        <v>0</v>
      </c>
      <c r="CG9" s="17"/>
      <c r="CH9" s="17">
        <v>2.2166812156449198E-2</v>
      </c>
      <c r="CI9" s="17">
        <v>2.32472796409867E-2</v>
      </c>
      <c r="CJ9" s="17">
        <v>4.35361819258928E-2</v>
      </c>
      <c r="CK9" s="17"/>
      <c r="CL9" s="17">
        <v>2.4876271180984601E-2</v>
      </c>
      <c r="CM9" s="17">
        <v>2.7484784177735099E-2</v>
      </c>
      <c r="CN9" s="17"/>
      <c r="CO9" s="17">
        <v>4.5559704870278002E-2</v>
      </c>
      <c r="CP9" s="17">
        <v>2.26532515506788E-2</v>
      </c>
      <c r="CQ9" s="17">
        <v>2.5051574487842499E-2</v>
      </c>
      <c r="CR9" s="17">
        <v>2.1942925310816899E-2</v>
      </c>
    </row>
    <row r="10" spans="2:96" x14ac:dyDescent="0.25">
      <c r="B10" s="18" t="s">
        <v>427</v>
      </c>
      <c r="C10" s="17">
        <v>0.19062606794749301</v>
      </c>
      <c r="D10" s="17">
        <v>0.25254288366028699</v>
      </c>
      <c r="E10" s="17">
        <v>0.124527204346517</v>
      </c>
      <c r="F10" s="17"/>
      <c r="G10" s="17">
        <v>0.37616597146935898</v>
      </c>
      <c r="H10" s="17">
        <v>0.31178824452841097</v>
      </c>
      <c r="I10" s="17">
        <v>0.10449840654354101</v>
      </c>
      <c r="J10" s="17">
        <v>0.18126742771926799</v>
      </c>
      <c r="K10" s="17">
        <v>0.14896881726760899</v>
      </c>
      <c r="L10" s="17">
        <v>5.8552857375204097E-2</v>
      </c>
      <c r="M10" s="17"/>
      <c r="N10" s="17">
        <v>0.17719645949135601</v>
      </c>
      <c r="O10" s="17">
        <v>0.17349209722926601</v>
      </c>
      <c r="P10" s="17">
        <v>0.194680104816875</v>
      </c>
      <c r="Q10" s="17">
        <v>0.21916745831194601</v>
      </c>
      <c r="R10" s="17"/>
      <c r="S10" s="17">
        <v>0.358284902978182</v>
      </c>
      <c r="T10" s="17">
        <v>0.214678823575357</v>
      </c>
      <c r="U10" s="17">
        <v>0.10242444244663999</v>
      </c>
      <c r="V10" s="17">
        <v>0.17437654958114401</v>
      </c>
      <c r="W10" s="17">
        <v>7.2807237418180099E-2</v>
      </c>
      <c r="X10" s="17">
        <v>0.16747278210244601</v>
      </c>
      <c r="Y10" s="17">
        <v>0.13081765690675801</v>
      </c>
      <c r="Z10" s="17">
        <v>0.21207421608806801</v>
      </c>
      <c r="AA10" s="17">
        <v>0.106416084545479</v>
      </c>
      <c r="AB10" s="17">
        <v>0.16408570874964301</v>
      </c>
      <c r="AC10" s="17">
        <v>4.9083432418478901E-2</v>
      </c>
      <c r="AD10" s="17">
        <v>0.216741443369563</v>
      </c>
      <c r="AE10" s="17"/>
      <c r="AF10" s="17">
        <v>0.169852702204737</v>
      </c>
      <c r="AG10" s="17">
        <v>0.23631266683245999</v>
      </c>
      <c r="AH10" s="17">
        <v>0.14481195604052299</v>
      </c>
      <c r="AI10" s="17">
        <v>0.21191220160548599</v>
      </c>
      <c r="AJ10" s="17">
        <v>0.20327327307368201</v>
      </c>
      <c r="AK10" s="17"/>
      <c r="AL10" s="17">
        <v>0.24331059843029701</v>
      </c>
      <c r="AM10" s="17">
        <v>0.21924206128955201</v>
      </c>
      <c r="AN10" s="17">
        <v>0.25436814829583199</v>
      </c>
      <c r="AO10" s="17"/>
      <c r="AP10" s="17">
        <v>0.11429758623137699</v>
      </c>
      <c r="AQ10" s="17">
        <v>0.17214563326298599</v>
      </c>
      <c r="AR10" s="17">
        <v>0.26304781177944198</v>
      </c>
      <c r="AS10" s="17">
        <v>0.21889861589350601</v>
      </c>
      <c r="AT10" s="17">
        <v>0.46591157875253297</v>
      </c>
      <c r="AU10" s="17"/>
      <c r="AV10" s="17">
        <v>0</v>
      </c>
      <c r="AW10" s="17">
        <v>0.15980738315047899</v>
      </c>
      <c r="AX10" s="17">
        <v>0.13391184282140101</v>
      </c>
      <c r="AY10" s="17">
        <v>5.76710671483944E-2</v>
      </c>
      <c r="AZ10" s="17">
        <v>0.21582548347277</v>
      </c>
      <c r="BA10" s="17">
        <v>0.16450803808948</v>
      </c>
      <c r="BB10" s="17">
        <v>0.150204876369982</v>
      </c>
      <c r="BC10" s="17">
        <v>0.27035463537816401</v>
      </c>
      <c r="BD10" s="17">
        <v>0.29939257469866898</v>
      </c>
      <c r="BE10" s="17">
        <v>0.24462554840287201</v>
      </c>
      <c r="BF10" s="17">
        <v>0.120845334415004</v>
      </c>
      <c r="BG10" s="17">
        <v>0.117259087749363</v>
      </c>
      <c r="BH10" s="17">
        <v>0.33485173991457701</v>
      </c>
      <c r="BI10" s="17">
        <v>0</v>
      </c>
      <c r="BJ10" s="17">
        <v>0.42992495843718997</v>
      </c>
      <c r="BK10" s="17">
        <v>0.36275723463010201</v>
      </c>
      <c r="BL10" s="17"/>
      <c r="BM10" s="17">
        <v>0.26864498406753001</v>
      </c>
      <c r="BN10" s="17">
        <v>0.27307038200047701</v>
      </c>
      <c r="BO10" s="17">
        <v>0.13558283784972699</v>
      </c>
      <c r="BP10" s="17">
        <v>0.19297712320461899</v>
      </c>
      <c r="BQ10" s="17">
        <v>1.9484657452893499E-2</v>
      </c>
      <c r="BR10" s="17">
        <v>7.5836501185541902E-2</v>
      </c>
      <c r="BS10" s="17"/>
      <c r="BT10" s="17">
        <v>0.24140110883091101</v>
      </c>
      <c r="BU10" s="17">
        <v>0.130819279666054</v>
      </c>
      <c r="BV10" s="17"/>
      <c r="BW10" s="17">
        <v>0.20928977848486899</v>
      </c>
      <c r="BX10" s="17">
        <v>0.16742063846910099</v>
      </c>
      <c r="BY10" s="17"/>
      <c r="BZ10" s="17">
        <v>0.176052826074517</v>
      </c>
      <c r="CA10" s="17">
        <v>0.19727049001454899</v>
      </c>
      <c r="CB10" s="17" t="s">
        <v>131</v>
      </c>
      <c r="CC10" s="17"/>
      <c r="CD10" s="17">
        <v>0.16271538322995899</v>
      </c>
      <c r="CE10" s="17">
        <v>0.24409982955944501</v>
      </c>
      <c r="CF10" s="17">
        <v>0.15194209295137101</v>
      </c>
      <c r="CG10" s="17"/>
      <c r="CH10" s="17">
        <v>0.18215866646742701</v>
      </c>
      <c r="CI10" s="17">
        <v>0.24612368979961399</v>
      </c>
      <c r="CJ10" s="17">
        <v>0.16306907509360599</v>
      </c>
      <c r="CK10" s="17"/>
      <c r="CL10" s="17">
        <v>0.24939933695958899</v>
      </c>
      <c r="CM10" s="17">
        <v>0.144936620303076</v>
      </c>
      <c r="CN10" s="17"/>
      <c r="CO10" s="17">
        <v>0.28473557903151397</v>
      </c>
      <c r="CP10" s="17">
        <v>0.238590125207267</v>
      </c>
      <c r="CQ10" s="17">
        <v>0.14058892956475</v>
      </c>
      <c r="CR10" s="17">
        <v>0.16910882866906601</v>
      </c>
    </row>
    <row r="11" spans="2:96" x14ac:dyDescent="0.25">
      <c r="B11" s="18" t="s">
        <v>428</v>
      </c>
      <c r="C11" s="17">
        <v>0.67733567697818298</v>
      </c>
      <c r="D11" s="17">
        <v>0.62012510465299797</v>
      </c>
      <c r="E11" s="17">
        <v>0.74143242240602703</v>
      </c>
      <c r="F11" s="17"/>
      <c r="G11" s="17">
        <v>0.45389551996134597</v>
      </c>
      <c r="H11" s="17">
        <v>0.58742114565574399</v>
      </c>
      <c r="I11" s="17">
        <v>0.67579682963223497</v>
      </c>
      <c r="J11" s="17">
        <v>0.70725433633854895</v>
      </c>
      <c r="K11" s="17">
        <v>0.72469883752833497</v>
      </c>
      <c r="L11" s="17">
        <v>0.87333871215118397</v>
      </c>
      <c r="M11" s="17"/>
      <c r="N11" s="17">
        <v>0.69363373128108996</v>
      </c>
      <c r="O11" s="17">
        <v>0.71763915455350002</v>
      </c>
      <c r="P11" s="17">
        <v>0.64165526154421304</v>
      </c>
      <c r="Q11" s="17">
        <v>0.64743810178137196</v>
      </c>
      <c r="R11" s="17"/>
      <c r="S11" s="17">
        <v>0.47960564988177401</v>
      </c>
      <c r="T11" s="17">
        <v>0.74581502348414397</v>
      </c>
      <c r="U11" s="17">
        <v>0.72155231805243303</v>
      </c>
      <c r="V11" s="17">
        <v>0.726412874273342</v>
      </c>
      <c r="W11" s="17">
        <v>0.68003729996640705</v>
      </c>
      <c r="X11" s="17">
        <v>0.74628887162052604</v>
      </c>
      <c r="Y11" s="17">
        <v>0.81126551580648099</v>
      </c>
      <c r="Z11" s="17">
        <v>0.633733925417438</v>
      </c>
      <c r="AA11" s="17">
        <v>0.69394532324108305</v>
      </c>
      <c r="AB11" s="17">
        <v>0.53798463480470704</v>
      </c>
      <c r="AC11" s="17">
        <v>0.95091656758152099</v>
      </c>
      <c r="AD11" s="17">
        <v>0.68569675929228702</v>
      </c>
      <c r="AE11" s="17"/>
      <c r="AF11" s="17">
        <v>0.72005555161537704</v>
      </c>
      <c r="AG11" s="17">
        <v>0.61240459549023796</v>
      </c>
      <c r="AH11" s="17">
        <v>0.55037344160691104</v>
      </c>
      <c r="AI11" s="17">
        <v>0.59535141036894601</v>
      </c>
      <c r="AJ11" s="17">
        <v>0.68836825663655699</v>
      </c>
      <c r="AK11" s="17"/>
      <c r="AL11" s="17">
        <v>0.63863108792669399</v>
      </c>
      <c r="AM11" s="17">
        <v>0.65880380740282896</v>
      </c>
      <c r="AN11" s="17">
        <v>0.56155973354544797</v>
      </c>
      <c r="AO11" s="17"/>
      <c r="AP11" s="17">
        <v>0.75927640372767402</v>
      </c>
      <c r="AQ11" s="17">
        <v>0.68088980564581703</v>
      </c>
      <c r="AR11" s="17">
        <v>0.62575196326981697</v>
      </c>
      <c r="AS11" s="17">
        <v>0.64164043153467398</v>
      </c>
      <c r="AT11" s="17">
        <v>0.41742552418273199</v>
      </c>
      <c r="AU11" s="17"/>
      <c r="AV11" s="17">
        <v>0</v>
      </c>
      <c r="AW11" s="17">
        <v>0.52780896783473097</v>
      </c>
      <c r="AX11" s="17">
        <v>0.75586434450225304</v>
      </c>
      <c r="AY11" s="17">
        <v>0.85040187280416302</v>
      </c>
      <c r="AZ11" s="17">
        <v>0.65212327365345901</v>
      </c>
      <c r="BA11" s="17">
        <v>0.673197595534059</v>
      </c>
      <c r="BB11" s="17">
        <v>0.70818809668265204</v>
      </c>
      <c r="BC11" s="17">
        <v>0.62712470675194798</v>
      </c>
      <c r="BD11" s="17">
        <v>0.52067231407987302</v>
      </c>
      <c r="BE11" s="17">
        <v>0.58003087982727397</v>
      </c>
      <c r="BF11" s="17">
        <v>0.83446661881886097</v>
      </c>
      <c r="BG11" s="17">
        <v>0.882740912250637</v>
      </c>
      <c r="BH11" s="17">
        <v>0.50639122381575097</v>
      </c>
      <c r="BI11" s="17">
        <v>0.74326132569079195</v>
      </c>
      <c r="BJ11" s="17">
        <v>0.57007504156280997</v>
      </c>
      <c r="BK11" s="17">
        <v>0.574151835179603</v>
      </c>
      <c r="BL11" s="17"/>
      <c r="BM11" s="17">
        <v>0.57388838600874204</v>
      </c>
      <c r="BN11" s="17">
        <v>0.63666092808764896</v>
      </c>
      <c r="BO11" s="17">
        <v>0.67855589750006595</v>
      </c>
      <c r="BP11" s="17">
        <v>0.66274411817107304</v>
      </c>
      <c r="BQ11" s="17">
        <v>0.85580285797640099</v>
      </c>
      <c r="BR11" s="17">
        <v>0.82677971097205405</v>
      </c>
      <c r="BS11" s="17"/>
      <c r="BT11" s="17">
        <v>0.62797015913439602</v>
      </c>
      <c r="BU11" s="17">
        <v>0.73100734394936295</v>
      </c>
      <c r="BV11" s="17"/>
      <c r="BW11" s="17">
        <v>0.69738563486212601</v>
      </c>
      <c r="BX11" s="17">
        <v>0.72622061803300297</v>
      </c>
      <c r="BY11" s="17"/>
      <c r="BZ11" s="17">
        <v>0.71153656364138096</v>
      </c>
      <c r="CA11" s="17">
        <v>0.66174236369631001</v>
      </c>
      <c r="CB11" s="17" t="s">
        <v>131</v>
      </c>
      <c r="CC11" s="17"/>
      <c r="CD11" s="17">
        <v>0.69442595580938504</v>
      </c>
      <c r="CE11" s="17">
        <v>0.69058058297233105</v>
      </c>
      <c r="CF11" s="17">
        <v>0.84805790704862904</v>
      </c>
      <c r="CG11" s="17"/>
      <c r="CH11" s="17">
        <v>0.69740166770922196</v>
      </c>
      <c r="CI11" s="17">
        <v>0.61268461069658198</v>
      </c>
      <c r="CJ11" s="17">
        <v>0.67446312697838695</v>
      </c>
      <c r="CK11" s="17"/>
      <c r="CL11" s="17">
        <v>0.62745454846715998</v>
      </c>
      <c r="CM11" s="17">
        <v>0.71887027176094398</v>
      </c>
      <c r="CN11" s="17"/>
      <c r="CO11" s="17">
        <v>0.60538806438870196</v>
      </c>
      <c r="CP11" s="17">
        <v>0.67135530322202697</v>
      </c>
      <c r="CQ11" s="17">
        <v>0.74437732929065104</v>
      </c>
      <c r="CR11" s="17">
        <v>0.59769024664249004</v>
      </c>
    </row>
    <row r="12" spans="2:96" x14ac:dyDescent="0.25">
      <c r="B12" s="18" t="s">
        <v>429</v>
      </c>
      <c r="C12" s="17">
        <v>5.0500758907955003E-2</v>
      </c>
      <c r="D12" s="17">
        <v>4.8006193897799102E-2</v>
      </c>
      <c r="E12" s="17">
        <v>5.4121885176436103E-2</v>
      </c>
      <c r="F12" s="17"/>
      <c r="G12" s="17">
        <v>0.100360903959079</v>
      </c>
      <c r="H12" s="17">
        <v>0</v>
      </c>
      <c r="I12" s="17">
        <v>8.9487557039365395E-2</v>
      </c>
      <c r="J12" s="17">
        <v>5.56315749082366E-2</v>
      </c>
      <c r="K12" s="17">
        <v>5.7933114523152002E-2</v>
      </c>
      <c r="L12" s="17">
        <v>1.0949202894628699E-2</v>
      </c>
      <c r="M12" s="17"/>
      <c r="N12" s="17">
        <v>6.1916717878628999E-2</v>
      </c>
      <c r="O12" s="17">
        <v>4.0639695867334798E-2</v>
      </c>
      <c r="P12" s="17">
        <v>7.5146608061987002E-2</v>
      </c>
      <c r="Q12" s="17">
        <v>2.9512610314252299E-2</v>
      </c>
      <c r="R12" s="17"/>
      <c r="S12" s="17">
        <v>5.7751354731785901E-2</v>
      </c>
      <c r="T12" s="17">
        <v>3.9506152940499299E-2</v>
      </c>
      <c r="U12" s="17">
        <v>4.5713197337196303E-2</v>
      </c>
      <c r="V12" s="17">
        <v>2.95431743355732E-2</v>
      </c>
      <c r="W12" s="17">
        <v>4.8777380568021202E-2</v>
      </c>
      <c r="X12" s="17">
        <v>3.1177798636536001E-2</v>
      </c>
      <c r="Y12" s="17">
        <v>5.7916827286760897E-2</v>
      </c>
      <c r="Z12" s="17">
        <v>6.7417965797102394E-2</v>
      </c>
      <c r="AA12" s="17">
        <v>0.104327906708877</v>
      </c>
      <c r="AB12" s="17">
        <v>0.12816316235179301</v>
      </c>
      <c r="AC12" s="17">
        <v>0</v>
      </c>
      <c r="AD12" s="17">
        <v>2.29857158482519E-2</v>
      </c>
      <c r="AE12" s="17"/>
      <c r="AF12" s="17">
        <v>3.3561856177035103E-2</v>
      </c>
      <c r="AG12" s="17">
        <v>5.99639143292129E-2</v>
      </c>
      <c r="AH12" s="17">
        <v>0.18966496565025201</v>
      </c>
      <c r="AI12" s="17">
        <v>0.192736388025568</v>
      </c>
      <c r="AJ12" s="17">
        <v>4.4874400626741799E-2</v>
      </c>
      <c r="AK12" s="17"/>
      <c r="AL12" s="17">
        <v>2.3142039815147002E-2</v>
      </c>
      <c r="AM12" s="17">
        <v>4.8078736133357398E-2</v>
      </c>
      <c r="AN12" s="17">
        <v>0.15142368857888899</v>
      </c>
      <c r="AO12" s="17"/>
      <c r="AP12" s="17">
        <v>5.4900050884469601E-2</v>
      </c>
      <c r="AQ12" s="17">
        <v>3.94350832286759E-2</v>
      </c>
      <c r="AR12" s="17">
        <v>4.6576847052507503E-2</v>
      </c>
      <c r="AS12" s="17">
        <v>5.5966481248346703E-2</v>
      </c>
      <c r="AT12" s="17">
        <v>0.116662897064735</v>
      </c>
      <c r="AU12" s="17"/>
      <c r="AV12" s="17">
        <v>0</v>
      </c>
      <c r="AW12" s="17">
        <v>0.14633014213398701</v>
      </c>
      <c r="AX12" s="17">
        <v>0</v>
      </c>
      <c r="AY12" s="17">
        <v>2.7752567955236802E-2</v>
      </c>
      <c r="AZ12" s="17">
        <v>3.1270565785899603E-2</v>
      </c>
      <c r="BA12" s="17">
        <v>8.8375152400310603E-2</v>
      </c>
      <c r="BB12" s="17">
        <v>3.10274807527301E-2</v>
      </c>
      <c r="BC12" s="17">
        <v>0</v>
      </c>
      <c r="BD12" s="17">
        <v>0.15176750064503899</v>
      </c>
      <c r="BE12" s="17">
        <v>5.3585197730836497E-2</v>
      </c>
      <c r="BF12" s="17">
        <v>4.4688046766135497E-2</v>
      </c>
      <c r="BG12" s="17">
        <v>0</v>
      </c>
      <c r="BH12" s="17">
        <v>6.2643690023095999E-2</v>
      </c>
      <c r="BI12" s="17">
        <v>0.12419140408960599</v>
      </c>
      <c r="BJ12" s="17">
        <v>0</v>
      </c>
      <c r="BK12" s="17">
        <v>0</v>
      </c>
      <c r="BL12" s="17"/>
      <c r="BM12" s="17">
        <v>5.8947108466782999E-2</v>
      </c>
      <c r="BN12" s="17">
        <v>3.2136727555897901E-2</v>
      </c>
      <c r="BO12" s="17">
        <v>6.6368710414588694E-2</v>
      </c>
      <c r="BP12" s="17">
        <v>6.8049875504173699E-2</v>
      </c>
      <c r="BQ12" s="17">
        <v>6.2590852948837303E-2</v>
      </c>
      <c r="BR12" s="17">
        <v>2.05367105150327E-2</v>
      </c>
      <c r="BS12" s="17"/>
      <c r="BT12" s="17">
        <v>6.1541900165820597E-2</v>
      </c>
      <c r="BU12" s="17">
        <v>4.1025263214471003E-2</v>
      </c>
      <c r="BV12" s="17"/>
      <c r="BW12" s="17">
        <v>4.2169331200076501E-2</v>
      </c>
      <c r="BX12" s="17">
        <v>5.0253857313644602E-2</v>
      </c>
      <c r="BY12" s="17"/>
      <c r="BZ12" s="17">
        <v>4.1414054800791501E-2</v>
      </c>
      <c r="CA12" s="17">
        <v>5.4643687283994803E-2</v>
      </c>
      <c r="CB12" s="17" t="s">
        <v>131</v>
      </c>
      <c r="CC12" s="17"/>
      <c r="CD12" s="17">
        <v>5.3284217868839703E-2</v>
      </c>
      <c r="CE12" s="17">
        <v>3.4299685232686797E-2</v>
      </c>
      <c r="CF12" s="17">
        <v>0</v>
      </c>
      <c r="CG12" s="17"/>
      <c r="CH12" s="17">
        <v>6.0492123945015901E-2</v>
      </c>
      <c r="CI12" s="17">
        <v>2.8001068763196899E-2</v>
      </c>
      <c r="CJ12" s="17">
        <v>3.6464435103767401E-2</v>
      </c>
      <c r="CK12" s="17"/>
      <c r="CL12" s="17">
        <v>7.6877217194635195E-2</v>
      </c>
      <c r="CM12" s="17">
        <v>2.98728167524063E-2</v>
      </c>
      <c r="CN12" s="17"/>
      <c r="CO12" s="17">
        <v>6.4316651709506206E-2</v>
      </c>
      <c r="CP12" s="17">
        <v>2.93472060962153E-2</v>
      </c>
      <c r="CQ12" s="17">
        <v>4.7786354034325899E-2</v>
      </c>
      <c r="CR12" s="17">
        <v>8.1610096429915194E-2</v>
      </c>
    </row>
    <row r="13" spans="2:96" x14ac:dyDescent="0.25">
      <c r="B13" s="18" t="s">
        <v>430</v>
      </c>
      <c r="C13" s="17">
        <v>3.46979884210342E-2</v>
      </c>
      <c r="D13" s="17">
        <v>3.5931743571589202E-2</v>
      </c>
      <c r="E13" s="17">
        <v>2.8454844085112799E-2</v>
      </c>
      <c r="F13" s="17"/>
      <c r="G13" s="17">
        <v>2.5366830224848601E-2</v>
      </c>
      <c r="H13" s="17">
        <v>1.84316302454045E-2</v>
      </c>
      <c r="I13" s="17">
        <v>4.0359714433504598E-2</v>
      </c>
      <c r="J13" s="17">
        <v>5.5846661033945998E-2</v>
      </c>
      <c r="K13" s="17">
        <v>3.3026252219516501E-2</v>
      </c>
      <c r="L13" s="17">
        <v>3.3572050758203298E-2</v>
      </c>
      <c r="M13" s="17"/>
      <c r="N13" s="17">
        <v>2.45467656841248E-2</v>
      </c>
      <c r="O13" s="17">
        <v>3.3769561423698601E-2</v>
      </c>
      <c r="P13" s="17">
        <v>4.9892545396651E-2</v>
      </c>
      <c r="Q13" s="17">
        <v>3.4020306281083899E-2</v>
      </c>
      <c r="R13" s="17"/>
      <c r="S13" s="17">
        <v>3.9876229563962501E-2</v>
      </c>
      <c r="T13" s="17">
        <v>0</v>
      </c>
      <c r="U13" s="17">
        <v>3.8669292835165098E-2</v>
      </c>
      <c r="V13" s="17">
        <v>4.56401615325625E-2</v>
      </c>
      <c r="W13" s="17">
        <v>0</v>
      </c>
      <c r="X13" s="17">
        <v>5.5060547640492397E-2</v>
      </c>
      <c r="Y13" s="17">
        <v>0</v>
      </c>
      <c r="Z13" s="17">
        <v>0</v>
      </c>
      <c r="AA13" s="17">
        <v>4.9930605032159098E-2</v>
      </c>
      <c r="AB13" s="17">
        <v>0.117118075524376</v>
      </c>
      <c r="AC13" s="17">
        <v>0</v>
      </c>
      <c r="AD13" s="17">
        <v>2.9756983134892102E-2</v>
      </c>
      <c r="AE13" s="17"/>
      <c r="AF13" s="17">
        <v>2.7196551512094901E-2</v>
      </c>
      <c r="AG13" s="17">
        <v>2.8148922016340699E-2</v>
      </c>
      <c r="AH13" s="17">
        <v>0.115149636702314</v>
      </c>
      <c r="AI13" s="17">
        <v>0</v>
      </c>
      <c r="AJ13" s="17">
        <v>1.08834773415058E-2</v>
      </c>
      <c r="AK13" s="17"/>
      <c r="AL13" s="17">
        <v>1.9267369444901698E-2</v>
      </c>
      <c r="AM13" s="17">
        <v>3.0383901879693299E-2</v>
      </c>
      <c r="AN13" s="17">
        <v>0</v>
      </c>
      <c r="AO13" s="17"/>
      <c r="AP13" s="17">
        <v>3.34545947990951E-2</v>
      </c>
      <c r="AQ13" s="17">
        <v>3.6114707994536997E-2</v>
      </c>
      <c r="AR13" s="17">
        <v>2.8139884116224902E-2</v>
      </c>
      <c r="AS13" s="17">
        <v>1.7415286752561598E-2</v>
      </c>
      <c r="AT13" s="17">
        <v>0</v>
      </c>
      <c r="AU13" s="17"/>
      <c r="AV13" s="17">
        <v>1</v>
      </c>
      <c r="AW13" s="17">
        <v>0.122495928386694</v>
      </c>
      <c r="AX13" s="17">
        <v>2.2865117596188901E-2</v>
      </c>
      <c r="AY13" s="17">
        <v>6.4174492092205396E-2</v>
      </c>
      <c r="AZ13" s="17">
        <v>2.2567980034750901E-2</v>
      </c>
      <c r="BA13" s="17">
        <v>3.6641270541867603E-2</v>
      </c>
      <c r="BB13" s="17">
        <v>5.7992278636475603E-2</v>
      </c>
      <c r="BC13" s="17">
        <v>5.49767318378327E-2</v>
      </c>
      <c r="BD13" s="17">
        <v>0</v>
      </c>
      <c r="BE13" s="17">
        <v>0</v>
      </c>
      <c r="BF13" s="17">
        <v>0</v>
      </c>
      <c r="BG13" s="17">
        <v>0</v>
      </c>
      <c r="BH13" s="17">
        <v>0</v>
      </c>
      <c r="BI13" s="17">
        <v>0.132547270219601</v>
      </c>
      <c r="BJ13" s="17">
        <v>0</v>
      </c>
      <c r="BK13" s="17">
        <v>0</v>
      </c>
      <c r="BL13" s="17"/>
      <c r="BM13" s="17">
        <v>4.5863755872888899E-2</v>
      </c>
      <c r="BN13" s="17">
        <v>1.0491112632522901E-2</v>
      </c>
      <c r="BO13" s="17">
        <v>5.8540684517027701E-2</v>
      </c>
      <c r="BP13" s="17">
        <v>4.3080756033656797E-2</v>
      </c>
      <c r="BQ13" s="17">
        <v>0</v>
      </c>
      <c r="BR13" s="17">
        <v>5.4133129918104601E-2</v>
      </c>
      <c r="BS13" s="17"/>
      <c r="BT13" s="17">
        <v>2.1112092281642E-2</v>
      </c>
      <c r="BU13" s="17">
        <v>4.9801607916003202E-2</v>
      </c>
      <c r="BV13" s="17"/>
      <c r="BW13" s="17">
        <v>5.1155255452928199E-2</v>
      </c>
      <c r="BX13" s="17">
        <v>0</v>
      </c>
      <c r="BY13" s="17"/>
      <c r="BZ13" s="17">
        <v>2.92674513014703E-2</v>
      </c>
      <c r="CA13" s="17">
        <v>3.7173949568711603E-2</v>
      </c>
      <c r="CB13" s="17" t="s">
        <v>131</v>
      </c>
      <c r="CC13" s="17"/>
      <c r="CD13" s="17">
        <v>4.60265052569322E-2</v>
      </c>
      <c r="CE13" s="17">
        <v>0</v>
      </c>
      <c r="CF13" s="17">
        <v>0</v>
      </c>
      <c r="CG13" s="17"/>
      <c r="CH13" s="17">
        <v>2.6980400191235501E-2</v>
      </c>
      <c r="CI13" s="17">
        <v>7.6119260384873905E-2</v>
      </c>
      <c r="CJ13" s="17">
        <v>1.64131607319133E-2</v>
      </c>
      <c r="CK13" s="17"/>
      <c r="CL13" s="17">
        <v>1.64846720566614E-2</v>
      </c>
      <c r="CM13" s="17">
        <v>4.93883257772465E-2</v>
      </c>
      <c r="CN13" s="17"/>
      <c r="CO13" s="17">
        <v>0</v>
      </c>
      <c r="CP13" s="17">
        <v>2.4471898898938801E-2</v>
      </c>
      <c r="CQ13" s="17">
        <v>2.3225251033582299E-2</v>
      </c>
      <c r="CR13" s="17">
        <v>8.3442635439069698E-2</v>
      </c>
    </row>
    <row r="14" spans="2:96" x14ac:dyDescent="0.25">
      <c r="B14" s="18" t="s">
        <v>175</v>
      </c>
      <c r="C14" s="19">
        <v>2.15188897761114E-2</v>
      </c>
      <c r="D14" s="19">
        <v>2.2055734494100601E-2</v>
      </c>
      <c r="E14" s="19">
        <v>2.12729218265479E-2</v>
      </c>
      <c r="F14" s="19"/>
      <c r="G14" s="19">
        <v>0</v>
      </c>
      <c r="H14" s="19">
        <v>2.7761182814370799E-2</v>
      </c>
      <c r="I14" s="19">
        <v>7.7303258021152593E-2</v>
      </c>
      <c r="J14" s="19">
        <v>0</v>
      </c>
      <c r="K14" s="19">
        <v>0</v>
      </c>
      <c r="L14" s="19">
        <v>1.10396235487332E-2</v>
      </c>
      <c r="M14" s="19"/>
      <c r="N14" s="19">
        <v>8.6419190899582402E-3</v>
      </c>
      <c r="O14" s="19">
        <v>2.6118642919666601E-2</v>
      </c>
      <c r="P14" s="19">
        <v>1.1446903738154801E-2</v>
      </c>
      <c r="Q14" s="19">
        <v>3.8162648336143003E-2</v>
      </c>
      <c r="R14" s="19"/>
      <c r="S14" s="19">
        <v>1.3118943554207899E-2</v>
      </c>
      <c r="T14" s="19">
        <v>0</v>
      </c>
      <c r="U14" s="19">
        <v>4.8278809371348597E-2</v>
      </c>
      <c r="V14" s="19">
        <v>2.4027240277378101E-2</v>
      </c>
      <c r="W14" s="19">
        <v>5.07451363845852E-2</v>
      </c>
      <c r="X14" s="19">
        <v>0</v>
      </c>
      <c r="Y14" s="19">
        <v>0</v>
      </c>
      <c r="Z14" s="19">
        <v>0</v>
      </c>
      <c r="AA14" s="19">
        <v>4.5380080472401697E-2</v>
      </c>
      <c r="AB14" s="19">
        <v>2.63858456017547E-2</v>
      </c>
      <c r="AC14" s="19">
        <v>0</v>
      </c>
      <c r="AD14" s="19">
        <v>4.4819098355006103E-2</v>
      </c>
      <c r="AE14" s="19"/>
      <c r="AF14" s="19">
        <v>6.4609338767054204E-3</v>
      </c>
      <c r="AG14" s="19">
        <v>1.83870849034821E-2</v>
      </c>
      <c r="AH14" s="19">
        <v>0</v>
      </c>
      <c r="AI14" s="19">
        <v>0</v>
      </c>
      <c r="AJ14" s="19">
        <v>5.2600592321513998E-2</v>
      </c>
      <c r="AK14" s="19"/>
      <c r="AL14" s="19">
        <v>2.0459092887587699E-2</v>
      </c>
      <c r="AM14" s="19">
        <v>7.3649873818875302E-3</v>
      </c>
      <c r="AN14" s="19">
        <v>0</v>
      </c>
      <c r="AO14" s="19"/>
      <c r="AP14" s="19">
        <v>1.3614840949030199E-2</v>
      </c>
      <c r="AQ14" s="19">
        <v>6.03792915590197E-2</v>
      </c>
      <c r="AR14" s="19">
        <v>7.4777972866541097E-3</v>
      </c>
      <c r="AS14" s="19">
        <v>1.6786275962750799E-2</v>
      </c>
      <c r="AT14" s="19">
        <v>0</v>
      </c>
      <c r="AU14" s="19"/>
      <c r="AV14" s="19">
        <v>0</v>
      </c>
      <c r="AW14" s="19">
        <v>0</v>
      </c>
      <c r="AX14" s="19">
        <v>5.4911910255821997E-2</v>
      </c>
      <c r="AY14" s="19">
        <v>0</v>
      </c>
      <c r="AZ14" s="19">
        <v>4.9958359139671803E-2</v>
      </c>
      <c r="BA14" s="19">
        <v>1.8082838981089699E-2</v>
      </c>
      <c r="BB14" s="19">
        <v>2.7070926605754001E-2</v>
      </c>
      <c r="BC14" s="19">
        <v>0</v>
      </c>
      <c r="BD14" s="19">
        <v>2.8167610576419699E-2</v>
      </c>
      <c r="BE14" s="19">
        <v>5.20642801416525E-2</v>
      </c>
      <c r="BF14" s="19">
        <v>0</v>
      </c>
      <c r="BG14" s="19">
        <v>0</v>
      </c>
      <c r="BH14" s="19">
        <v>0</v>
      </c>
      <c r="BI14" s="19">
        <v>0</v>
      </c>
      <c r="BJ14" s="19">
        <v>0</v>
      </c>
      <c r="BK14" s="19">
        <v>0</v>
      </c>
      <c r="BL14" s="19"/>
      <c r="BM14" s="19">
        <v>2.7166757094605001E-2</v>
      </c>
      <c r="BN14" s="19">
        <v>2.1711706052270199E-2</v>
      </c>
      <c r="BO14" s="19">
        <v>3.6975436872202498E-2</v>
      </c>
      <c r="BP14" s="19">
        <v>3.3148127086476901E-2</v>
      </c>
      <c r="BQ14" s="19">
        <v>0</v>
      </c>
      <c r="BR14" s="19">
        <v>0</v>
      </c>
      <c r="BS14" s="19"/>
      <c r="BT14" s="19">
        <v>1.47346285597222E-2</v>
      </c>
      <c r="BU14" s="19">
        <v>2.9210140965990401E-2</v>
      </c>
      <c r="BV14" s="19"/>
      <c r="BW14" s="19">
        <v>0</v>
      </c>
      <c r="BX14" s="19">
        <v>1.54557373805975E-2</v>
      </c>
      <c r="BY14" s="19"/>
      <c r="BZ14" s="19">
        <v>2.2723523337143298E-2</v>
      </c>
      <c r="CA14" s="19">
        <v>2.0969657567835299E-2</v>
      </c>
      <c r="CB14" s="19" t="s">
        <v>131</v>
      </c>
      <c r="CC14" s="19"/>
      <c r="CD14" s="19">
        <v>2.4371114332292599E-2</v>
      </c>
      <c r="CE14" s="19">
        <v>0</v>
      </c>
      <c r="CF14" s="19">
        <v>0</v>
      </c>
      <c r="CG14" s="19"/>
      <c r="CH14" s="19">
        <v>1.08003295306511E-2</v>
      </c>
      <c r="CI14" s="19">
        <v>1.3824090714746501E-2</v>
      </c>
      <c r="CJ14" s="19">
        <v>6.6054020166433802E-2</v>
      </c>
      <c r="CK14" s="19"/>
      <c r="CL14" s="19">
        <v>4.9079541409694297E-3</v>
      </c>
      <c r="CM14" s="19">
        <v>2.9447181228592599E-2</v>
      </c>
      <c r="CN14" s="19"/>
      <c r="CO14" s="19">
        <v>0</v>
      </c>
      <c r="CP14" s="19">
        <v>1.3582215024873801E-2</v>
      </c>
      <c r="CQ14" s="19">
        <v>1.8970561588848599E-2</v>
      </c>
      <c r="CR14" s="19">
        <v>4.6205267508642602E-2</v>
      </c>
    </row>
    <row r="15" spans="2:96" x14ac:dyDescent="0.25">
      <c r="B15" s="16" t="s">
        <v>661</v>
      </c>
    </row>
    <row r="16" spans="2:96" x14ac:dyDescent="0.25">
      <c r="B16" t="s">
        <v>124</v>
      </c>
    </row>
    <row r="17" spans="2:2" x14ac:dyDescent="0.25">
      <c r="B17" t="s">
        <v>125</v>
      </c>
    </row>
    <row r="19" spans="2:2" x14ac:dyDescent="0.25">
      <c r="B19"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CR24"/>
  <sheetViews>
    <sheetView showGridLines="0" topLeftCell="A5" workbookViewId="0">
      <pane xSplit="2" topLeftCell="C1" activePane="topRight" state="frozen"/>
      <selection pane="topRight" activeCell="B24" sqref="B2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435</v>
      </c>
      <c r="C9" s="17">
        <v>0.57837757564979497</v>
      </c>
      <c r="D9" s="17">
        <v>0.56641468476720702</v>
      </c>
      <c r="E9" s="17">
        <v>0.59107723438872695</v>
      </c>
      <c r="F9" s="17"/>
      <c r="G9" s="17">
        <v>0.46013552260509799</v>
      </c>
      <c r="H9" s="17">
        <v>0.48294200042788299</v>
      </c>
      <c r="I9" s="17">
        <v>0.57556182557632796</v>
      </c>
      <c r="J9" s="17">
        <v>0.63948231234129704</v>
      </c>
      <c r="K9" s="17">
        <v>0.61840939836878595</v>
      </c>
      <c r="L9" s="17">
        <v>0.66066637326535205</v>
      </c>
      <c r="M9" s="17"/>
      <c r="N9" s="17">
        <v>0.55883944598937596</v>
      </c>
      <c r="O9" s="17">
        <v>0.58987056583380104</v>
      </c>
      <c r="P9" s="17">
        <v>0.62944186516181899</v>
      </c>
      <c r="Q9" s="17">
        <v>0.54283971318642399</v>
      </c>
      <c r="R9" s="17"/>
      <c r="S9" s="17">
        <v>0.51356095545478797</v>
      </c>
      <c r="T9" s="17">
        <v>0.55762941752773998</v>
      </c>
      <c r="U9" s="17">
        <v>0.60111645514822398</v>
      </c>
      <c r="V9" s="17">
        <v>0.64067927013751103</v>
      </c>
      <c r="W9" s="17">
        <v>0.58724014965752802</v>
      </c>
      <c r="X9" s="17">
        <v>0.54330148209627804</v>
      </c>
      <c r="Y9" s="17">
        <v>0.67754120290589503</v>
      </c>
      <c r="Z9" s="17">
        <v>0.62820394066524599</v>
      </c>
      <c r="AA9" s="17">
        <v>0.59200121180246801</v>
      </c>
      <c r="AB9" s="17">
        <v>0.58850497347481101</v>
      </c>
      <c r="AC9" s="17">
        <v>0.551426268082162</v>
      </c>
      <c r="AD9" s="17">
        <v>0.44127985925465701</v>
      </c>
      <c r="AE9" s="17"/>
      <c r="AF9" s="17">
        <v>0.61120031275710596</v>
      </c>
      <c r="AG9" s="17">
        <v>0.55535579580773797</v>
      </c>
      <c r="AH9" s="17">
        <v>0.54725578046077705</v>
      </c>
      <c r="AI9" s="17">
        <v>0.56827150209794997</v>
      </c>
      <c r="AJ9" s="17">
        <v>0.57710917528276395</v>
      </c>
      <c r="AK9" s="17"/>
      <c r="AL9" s="17">
        <v>0.61954436820587599</v>
      </c>
      <c r="AM9" s="17">
        <v>0.54477909654619505</v>
      </c>
      <c r="AN9" s="17">
        <v>0.609138801072312</v>
      </c>
      <c r="AO9" s="17"/>
      <c r="AP9" s="17">
        <v>0.55965589544232497</v>
      </c>
      <c r="AQ9" s="17">
        <v>0.59736576063708702</v>
      </c>
      <c r="AR9" s="17">
        <v>0.57400977176861101</v>
      </c>
      <c r="AS9" s="17">
        <v>0.491952110897168</v>
      </c>
      <c r="AT9" s="17">
        <v>0.573281325494155</v>
      </c>
      <c r="AU9" s="17"/>
      <c r="AV9" s="17">
        <v>0.32994391202523898</v>
      </c>
      <c r="AW9" s="17">
        <v>0.51969846024565902</v>
      </c>
      <c r="AX9" s="17">
        <v>0.57913611957252698</v>
      </c>
      <c r="AY9" s="17">
        <v>0.496003097517215</v>
      </c>
      <c r="AZ9" s="17">
        <v>0.54776911663817496</v>
      </c>
      <c r="BA9" s="17">
        <v>0.63759580489993295</v>
      </c>
      <c r="BB9" s="17">
        <v>0.58814606164927696</v>
      </c>
      <c r="BC9" s="17">
        <v>0.58228293838099598</v>
      </c>
      <c r="BD9" s="17">
        <v>0.64627368153090003</v>
      </c>
      <c r="BE9" s="17">
        <v>0.65489555044929504</v>
      </c>
      <c r="BF9" s="17">
        <v>0.55243900106677901</v>
      </c>
      <c r="BG9" s="17">
        <v>0.56299517699172696</v>
      </c>
      <c r="BH9" s="17">
        <v>0.56620330776895</v>
      </c>
      <c r="BI9" s="17">
        <v>0.636458090137766</v>
      </c>
      <c r="BJ9" s="17">
        <v>0.50951618436377599</v>
      </c>
      <c r="BK9" s="17">
        <v>0.49572450032811</v>
      </c>
      <c r="BL9" s="17"/>
      <c r="BM9" s="17">
        <v>0.48484853815421802</v>
      </c>
      <c r="BN9" s="17">
        <v>0.609719688957852</v>
      </c>
      <c r="BO9" s="17">
        <v>0.56946962344123897</v>
      </c>
      <c r="BP9" s="17">
        <v>0.60395190222333495</v>
      </c>
      <c r="BQ9" s="17">
        <v>0.64700372314741805</v>
      </c>
      <c r="BR9" s="17">
        <v>0.59769509902418205</v>
      </c>
      <c r="BS9" s="17"/>
      <c r="BT9" s="17">
        <v>0.57536837854060197</v>
      </c>
      <c r="BU9" s="17">
        <v>0.58647188609828504</v>
      </c>
      <c r="BV9" s="17"/>
      <c r="BW9" s="17">
        <v>0.54272629001703299</v>
      </c>
      <c r="BX9" s="17">
        <v>0.60256061603864997</v>
      </c>
      <c r="BY9" s="17"/>
      <c r="BZ9" s="17">
        <v>0.58667298485934805</v>
      </c>
      <c r="CA9" s="17">
        <v>0.61359045803852497</v>
      </c>
      <c r="CB9" s="17">
        <v>0.34679516158318502</v>
      </c>
      <c r="CC9" s="17"/>
      <c r="CD9" s="17">
        <v>0.59922078139184798</v>
      </c>
      <c r="CE9" s="17">
        <v>0.40754947140252201</v>
      </c>
      <c r="CF9" s="17">
        <v>0.57949824478739198</v>
      </c>
      <c r="CG9" s="17"/>
      <c r="CH9" s="17">
        <v>0.61628502087687298</v>
      </c>
      <c r="CI9" s="17">
        <v>0.47255981621947601</v>
      </c>
      <c r="CJ9" s="17">
        <v>0.527438664136193</v>
      </c>
      <c r="CK9" s="17"/>
      <c r="CL9" s="17">
        <v>0.58121731861083104</v>
      </c>
      <c r="CM9" s="17">
        <v>0.56659810210661199</v>
      </c>
      <c r="CN9" s="17"/>
      <c r="CO9" s="17">
        <v>0.45083373294842399</v>
      </c>
      <c r="CP9" s="17">
        <v>0.59091560596762105</v>
      </c>
      <c r="CQ9" s="17">
        <v>0.61741792031696896</v>
      </c>
      <c r="CR9" s="17">
        <v>0.52519171762989603</v>
      </c>
    </row>
    <row r="10" spans="2:96" x14ac:dyDescent="0.25">
      <c r="B10" s="18" t="s">
        <v>436</v>
      </c>
      <c r="C10" s="17">
        <v>0.50512099197199301</v>
      </c>
      <c r="D10" s="17">
        <v>0.47266080741862898</v>
      </c>
      <c r="E10" s="17">
        <v>0.537374556865574</v>
      </c>
      <c r="F10" s="17"/>
      <c r="G10" s="17">
        <v>0.41935155723753598</v>
      </c>
      <c r="H10" s="17">
        <v>0.44233055133438498</v>
      </c>
      <c r="I10" s="17">
        <v>0.54893306984110102</v>
      </c>
      <c r="J10" s="17">
        <v>0.56338716168776903</v>
      </c>
      <c r="K10" s="17">
        <v>0.548894224578932</v>
      </c>
      <c r="L10" s="17">
        <v>0.50095288448783004</v>
      </c>
      <c r="M10" s="17"/>
      <c r="N10" s="17">
        <v>0.51760220788878497</v>
      </c>
      <c r="O10" s="17">
        <v>0.51302010455808</v>
      </c>
      <c r="P10" s="17">
        <v>0.49959607467901601</v>
      </c>
      <c r="Q10" s="17">
        <v>0.489718414662835</v>
      </c>
      <c r="R10" s="17"/>
      <c r="S10" s="17">
        <v>0.49580315764761801</v>
      </c>
      <c r="T10" s="17">
        <v>0.54406747447404202</v>
      </c>
      <c r="U10" s="17">
        <v>0.49127357610599098</v>
      </c>
      <c r="V10" s="17">
        <v>0.49903446378263</v>
      </c>
      <c r="W10" s="17">
        <v>0.52179927507289603</v>
      </c>
      <c r="X10" s="17">
        <v>0.46442157094987901</v>
      </c>
      <c r="Y10" s="17">
        <v>0.47357877575003998</v>
      </c>
      <c r="Z10" s="17">
        <v>0.538939684567175</v>
      </c>
      <c r="AA10" s="17">
        <v>0.46706238897394697</v>
      </c>
      <c r="AB10" s="17">
        <v>0.52507681978614595</v>
      </c>
      <c r="AC10" s="17">
        <v>0.55410182290146004</v>
      </c>
      <c r="AD10" s="17">
        <v>0.55546628810940102</v>
      </c>
      <c r="AE10" s="17"/>
      <c r="AF10" s="17">
        <v>0.50462099470953004</v>
      </c>
      <c r="AG10" s="17">
        <v>0.49739616986799501</v>
      </c>
      <c r="AH10" s="17">
        <v>0.540755627367557</v>
      </c>
      <c r="AI10" s="17">
        <v>0.54723255436154195</v>
      </c>
      <c r="AJ10" s="17">
        <v>0.52780103817975998</v>
      </c>
      <c r="AK10" s="17"/>
      <c r="AL10" s="17">
        <v>0.489074557195875</v>
      </c>
      <c r="AM10" s="17">
        <v>0.50691864165485601</v>
      </c>
      <c r="AN10" s="17">
        <v>0.49969643827173699</v>
      </c>
      <c r="AO10" s="17"/>
      <c r="AP10" s="17">
        <v>0.48593950370712502</v>
      </c>
      <c r="AQ10" s="17">
        <v>0.48594573411268499</v>
      </c>
      <c r="AR10" s="17">
        <v>0.521380713240577</v>
      </c>
      <c r="AS10" s="17">
        <v>0.43660128803061199</v>
      </c>
      <c r="AT10" s="17">
        <v>0.59869369274291195</v>
      </c>
      <c r="AU10" s="17"/>
      <c r="AV10" s="17">
        <v>0.487538289644602</v>
      </c>
      <c r="AW10" s="17">
        <v>0.43035962189839599</v>
      </c>
      <c r="AX10" s="17">
        <v>0.49020740429405801</v>
      </c>
      <c r="AY10" s="17">
        <v>0.38689252721713502</v>
      </c>
      <c r="AZ10" s="17">
        <v>0.55920404595830997</v>
      </c>
      <c r="BA10" s="17">
        <v>0.51952034507017597</v>
      </c>
      <c r="BB10" s="17">
        <v>0.474093035672427</v>
      </c>
      <c r="BC10" s="17">
        <v>0.52443722579846297</v>
      </c>
      <c r="BD10" s="17">
        <v>0.54207223611260902</v>
      </c>
      <c r="BE10" s="17">
        <v>0.51648645242090896</v>
      </c>
      <c r="BF10" s="17">
        <v>0.45629378315695401</v>
      </c>
      <c r="BG10" s="17">
        <v>0.56963677632646603</v>
      </c>
      <c r="BH10" s="17">
        <v>0.53449002475583596</v>
      </c>
      <c r="BI10" s="17">
        <v>0.58972992689167902</v>
      </c>
      <c r="BJ10" s="17">
        <v>0.42047225585638698</v>
      </c>
      <c r="BK10" s="17">
        <v>0.55213872129777697</v>
      </c>
      <c r="BL10" s="17"/>
      <c r="BM10" s="17">
        <v>0.43251096131861499</v>
      </c>
      <c r="BN10" s="17">
        <v>0.52669231044863396</v>
      </c>
      <c r="BO10" s="17">
        <v>0.55307032734969896</v>
      </c>
      <c r="BP10" s="17">
        <v>0.48289648904745602</v>
      </c>
      <c r="BQ10" s="17">
        <v>0.54977877880692805</v>
      </c>
      <c r="BR10" s="17">
        <v>0.55976663726435105</v>
      </c>
      <c r="BS10" s="17"/>
      <c r="BT10" s="17">
        <v>0.47823817952608499</v>
      </c>
      <c r="BU10" s="17">
        <v>0.55070550629194903</v>
      </c>
      <c r="BV10" s="17"/>
      <c r="BW10" s="17">
        <v>0.49200712080423398</v>
      </c>
      <c r="BX10" s="17">
        <v>0.52413965421624498</v>
      </c>
      <c r="BY10" s="17"/>
      <c r="BZ10" s="17">
        <v>0.51038454990004201</v>
      </c>
      <c r="CA10" s="17">
        <v>0.50438978665415302</v>
      </c>
      <c r="CB10" s="17">
        <v>0.39090709555360198</v>
      </c>
      <c r="CC10" s="17"/>
      <c r="CD10" s="17">
        <v>0.51405927688406206</v>
      </c>
      <c r="CE10" s="17">
        <v>0.43763878607627199</v>
      </c>
      <c r="CF10" s="17">
        <v>0.50547511566438696</v>
      </c>
      <c r="CG10" s="17"/>
      <c r="CH10" s="17">
        <v>0.52411667189309896</v>
      </c>
      <c r="CI10" s="17">
        <v>0.47756802502603501</v>
      </c>
      <c r="CJ10" s="17">
        <v>0.42681818387203102</v>
      </c>
      <c r="CK10" s="17"/>
      <c r="CL10" s="17">
        <v>0.52775877414491801</v>
      </c>
      <c r="CM10" s="17">
        <v>0.47807040770494402</v>
      </c>
      <c r="CN10" s="17"/>
      <c r="CO10" s="17">
        <v>0.354204029572184</v>
      </c>
      <c r="CP10" s="17">
        <v>0.49311849974695998</v>
      </c>
      <c r="CQ10" s="17">
        <v>0.54193985924246701</v>
      </c>
      <c r="CR10" s="17">
        <v>0.51166612685088997</v>
      </c>
    </row>
    <row r="11" spans="2:96" x14ac:dyDescent="0.25">
      <c r="B11" s="18" t="s">
        <v>437</v>
      </c>
      <c r="C11" s="17">
        <v>0.47026921441729402</v>
      </c>
      <c r="D11" s="17">
        <v>0.47418435186658198</v>
      </c>
      <c r="E11" s="17">
        <v>0.46689552005710699</v>
      </c>
      <c r="F11" s="17"/>
      <c r="G11" s="17">
        <v>0.38850041515948802</v>
      </c>
      <c r="H11" s="17">
        <v>0.39097853090662599</v>
      </c>
      <c r="I11" s="17">
        <v>0.45827616226432999</v>
      </c>
      <c r="J11" s="17">
        <v>0.43147545891748901</v>
      </c>
      <c r="K11" s="17">
        <v>0.55895185278381498</v>
      </c>
      <c r="L11" s="17">
        <v>0.57129012073484298</v>
      </c>
      <c r="M11" s="17"/>
      <c r="N11" s="17">
        <v>0.48831012066758001</v>
      </c>
      <c r="O11" s="17">
        <v>0.45823684619789901</v>
      </c>
      <c r="P11" s="17">
        <v>0.43829597144079702</v>
      </c>
      <c r="Q11" s="17">
        <v>0.487610277388078</v>
      </c>
      <c r="R11" s="17"/>
      <c r="S11" s="17">
        <v>0.47677757220668299</v>
      </c>
      <c r="T11" s="17">
        <v>0.429346924148437</v>
      </c>
      <c r="U11" s="17">
        <v>0.53804251135393999</v>
      </c>
      <c r="V11" s="17">
        <v>0.49301531470947901</v>
      </c>
      <c r="W11" s="17">
        <v>0.51129250364165102</v>
      </c>
      <c r="X11" s="17">
        <v>0.48408040071238301</v>
      </c>
      <c r="Y11" s="17">
        <v>0.45749817334646398</v>
      </c>
      <c r="Z11" s="17">
        <v>0.39111977105733797</v>
      </c>
      <c r="AA11" s="17">
        <v>0.428181995461624</v>
      </c>
      <c r="AB11" s="17">
        <v>0.47219973872124199</v>
      </c>
      <c r="AC11" s="17">
        <v>0.433719742861501</v>
      </c>
      <c r="AD11" s="17">
        <v>0.580593588439966</v>
      </c>
      <c r="AE11" s="17"/>
      <c r="AF11" s="17">
        <v>0.49167757256536698</v>
      </c>
      <c r="AG11" s="17">
        <v>0.454095160628818</v>
      </c>
      <c r="AH11" s="17">
        <v>0.47114569225154401</v>
      </c>
      <c r="AI11" s="17">
        <v>0.45084147253294998</v>
      </c>
      <c r="AJ11" s="17">
        <v>0.48738726805288202</v>
      </c>
      <c r="AK11" s="17"/>
      <c r="AL11" s="17">
        <v>0.50049414182367402</v>
      </c>
      <c r="AM11" s="17">
        <v>0.44825621586367997</v>
      </c>
      <c r="AN11" s="17">
        <v>0.41567501221971098</v>
      </c>
      <c r="AO11" s="17"/>
      <c r="AP11" s="17">
        <v>0.52163731410111103</v>
      </c>
      <c r="AQ11" s="17">
        <v>0.441421831069438</v>
      </c>
      <c r="AR11" s="17">
        <v>0.449855784378347</v>
      </c>
      <c r="AS11" s="17">
        <v>0.48640706808935502</v>
      </c>
      <c r="AT11" s="17">
        <v>0.35960654844121698</v>
      </c>
      <c r="AU11" s="17"/>
      <c r="AV11" s="17">
        <v>0.31036398094020001</v>
      </c>
      <c r="AW11" s="17">
        <v>0.52230315906572</v>
      </c>
      <c r="AX11" s="17">
        <v>0.448190463571704</v>
      </c>
      <c r="AY11" s="17">
        <v>0.545735852876014</v>
      </c>
      <c r="AZ11" s="17">
        <v>0.46953207584673401</v>
      </c>
      <c r="BA11" s="17">
        <v>0.48252716743905499</v>
      </c>
      <c r="BB11" s="17">
        <v>0.39288863860275702</v>
      </c>
      <c r="BC11" s="17">
        <v>0.45570201421050499</v>
      </c>
      <c r="BD11" s="17">
        <v>0.49095924150931902</v>
      </c>
      <c r="BE11" s="17">
        <v>0.50358361953761999</v>
      </c>
      <c r="BF11" s="17">
        <v>0.48032061357865202</v>
      </c>
      <c r="BG11" s="17">
        <v>0.42731350474811702</v>
      </c>
      <c r="BH11" s="17">
        <v>0.50773450227123795</v>
      </c>
      <c r="BI11" s="17">
        <v>0.53253072174410199</v>
      </c>
      <c r="BJ11" s="17">
        <v>0.37207496872570001</v>
      </c>
      <c r="BK11" s="17">
        <v>0.46926772068452199</v>
      </c>
      <c r="BL11" s="17"/>
      <c r="BM11" s="17">
        <v>0.45747316237846303</v>
      </c>
      <c r="BN11" s="17">
        <v>0.47254410912057598</v>
      </c>
      <c r="BO11" s="17">
        <v>0.44288973257393299</v>
      </c>
      <c r="BP11" s="17">
        <v>0.476535110586434</v>
      </c>
      <c r="BQ11" s="17">
        <v>0.528772605443941</v>
      </c>
      <c r="BR11" s="17">
        <v>0.45025700368838401</v>
      </c>
      <c r="BS11" s="17"/>
      <c r="BT11" s="17">
        <v>0.46040782465949298</v>
      </c>
      <c r="BU11" s="17">
        <v>0.48992018187094</v>
      </c>
      <c r="BV11" s="17"/>
      <c r="BW11" s="17">
        <v>0.455399892979508</v>
      </c>
      <c r="BX11" s="17">
        <v>0.47601505386863002</v>
      </c>
      <c r="BY11" s="17"/>
      <c r="BZ11" s="17">
        <v>0.47000672618379502</v>
      </c>
      <c r="CA11" s="17">
        <v>0.502851578529943</v>
      </c>
      <c r="CB11" s="17">
        <v>0.390281270758294</v>
      </c>
      <c r="CC11" s="17"/>
      <c r="CD11" s="17">
        <v>0.46449336342428299</v>
      </c>
      <c r="CE11" s="17">
        <v>0.44936065197180303</v>
      </c>
      <c r="CF11" s="17">
        <v>0.49035651147657799</v>
      </c>
      <c r="CG11" s="17"/>
      <c r="CH11" s="17">
        <v>0.47728951520720397</v>
      </c>
      <c r="CI11" s="17">
        <v>0.45343781836694502</v>
      </c>
      <c r="CJ11" s="17">
        <v>0.481064712202523</v>
      </c>
      <c r="CK11" s="17"/>
      <c r="CL11" s="17">
        <v>0.46516112193272602</v>
      </c>
      <c r="CM11" s="17">
        <v>0.47384366884471801</v>
      </c>
      <c r="CN11" s="17"/>
      <c r="CO11" s="17">
        <v>0.52312506328786701</v>
      </c>
      <c r="CP11" s="17">
        <v>0.47613278447108198</v>
      </c>
      <c r="CQ11" s="17">
        <v>0.488993444779521</v>
      </c>
      <c r="CR11" s="17">
        <v>0.40347798478484398</v>
      </c>
    </row>
    <row r="12" spans="2:96" ht="30" x14ac:dyDescent="0.25">
      <c r="B12" s="18" t="s">
        <v>438</v>
      </c>
      <c r="C12" s="17">
        <v>0.28706644194339997</v>
      </c>
      <c r="D12" s="17">
        <v>0.28523021583921099</v>
      </c>
      <c r="E12" s="17">
        <v>0.28818403874836501</v>
      </c>
      <c r="F12" s="17"/>
      <c r="G12" s="17">
        <v>0.28731856753819102</v>
      </c>
      <c r="H12" s="17">
        <v>0.31292050841315899</v>
      </c>
      <c r="I12" s="17">
        <v>0.255902027329659</v>
      </c>
      <c r="J12" s="17">
        <v>0.27962022763748901</v>
      </c>
      <c r="K12" s="17">
        <v>0.319511139542481</v>
      </c>
      <c r="L12" s="17">
        <v>0.27536709798254799</v>
      </c>
      <c r="M12" s="17"/>
      <c r="N12" s="17">
        <v>0.25656326406187202</v>
      </c>
      <c r="O12" s="17">
        <v>0.313396757634826</v>
      </c>
      <c r="P12" s="17">
        <v>0.28941137868382399</v>
      </c>
      <c r="Q12" s="17">
        <v>0.29367781147270799</v>
      </c>
      <c r="R12" s="17"/>
      <c r="S12" s="17">
        <v>0.29598438369310298</v>
      </c>
      <c r="T12" s="17">
        <v>0.27124470617549801</v>
      </c>
      <c r="U12" s="17">
        <v>0.27914557671515799</v>
      </c>
      <c r="V12" s="17">
        <v>0.287114685139013</v>
      </c>
      <c r="W12" s="17">
        <v>0.24104386346565801</v>
      </c>
      <c r="X12" s="17">
        <v>0.28136886198299998</v>
      </c>
      <c r="Y12" s="17">
        <v>0.27359208747371899</v>
      </c>
      <c r="Z12" s="17">
        <v>0.25469394416419699</v>
      </c>
      <c r="AA12" s="17">
        <v>0.28262703520799698</v>
      </c>
      <c r="AB12" s="17">
        <v>0.328152196849754</v>
      </c>
      <c r="AC12" s="17">
        <v>0.30971174066746399</v>
      </c>
      <c r="AD12" s="17">
        <v>0.39363889968766902</v>
      </c>
      <c r="AE12" s="17"/>
      <c r="AF12" s="17">
        <v>0.28967866216404098</v>
      </c>
      <c r="AG12" s="17">
        <v>0.26863445131629399</v>
      </c>
      <c r="AH12" s="17">
        <v>0.294270787472105</v>
      </c>
      <c r="AI12" s="17">
        <v>0.47428613894344002</v>
      </c>
      <c r="AJ12" s="17">
        <v>0.26694546931965801</v>
      </c>
      <c r="AK12" s="17"/>
      <c r="AL12" s="17">
        <v>0.300423066024676</v>
      </c>
      <c r="AM12" s="17">
        <v>0.27801623030731498</v>
      </c>
      <c r="AN12" s="17">
        <v>0.29363022811016898</v>
      </c>
      <c r="AO12" s="17"/>
      <c r="AP12" s="17">
        <v>0.257918880276506</v>
      </c>
      <c r="AQ12" s="17">
        <v>0.28037145368407101</v>
      </c>
      <c r="AR12" s="17">
        <v>0.29613757080048903</v>
      </c>
      <c r="AS12" s="17">
        <v>0.329437330856027</v>
      </c>
      <c r="AT12" s="17">
        <v>0.39317336488992</v>
      </c>
      <c r="AU12" s="17"/>
      <c r="AV12" s="17">
        <v>0.15759437761936301</v>
      </c>
      <c r="AW12" s="17">
        <v>0.33984113260761301</v>
      </c>
      <c r="AX12" s="17">
        <v>0.29504405162119102</v>
      </c>
      <c r="AY12" s="17">
        <v>0.32624781303064898</v>
      </c>
      <c r="AZ12" s="17">
        <v>0.22592221068650301</v>
      </c>
      <c r="BA12" s="17">
        <v>0.28244933881720102</v>
      </c>
      <c r="BB12" s="17">
        <v>0.28978827694939702</v>
      </c>
      <c r="BC12" s="17">
        <v>0.29587735745907601</v>
      </c>
      <c r="BD12" s="17">
        <v>0.231231695984874</v>
      </c>
      <c r="BE12" s="17">
        <v>0.221144302062146</v>
      </c>
      <c r="BF12" s="17">
        <v>0.29413189424451902</v>
      </c>
      <c r="BG12" s="17">
        <v>0.29793276147230402</v>
      </c>
      <c r="BH12" s="17">
        <v>0.35758957170329397</v>
      </c>
      <c r="BI12" s="17">
        <v>0.26276190479890399</v>
      </c>
      <c r="BJ12" s="17">
        <v>0.27289936724700098</v>
      </c>
      <c r="BK12" s="17">
        <v>0.362578417238343</v>
      </c>
      <c r="BL12" s="17"/>
      <c r="BM12" s="17">
        <v>0.27027231964480602</v>
      </c>
      <c r="BN12" s="17">
        <v>0.30953315729653103</v>
      </c>
      <c r="BO12" s="17">
        <v>0.25735340597586198</v>
      </c>
      <c r="BP12" s="17">
        <v>0.29737939234260002</v>
      </c>
      <c r="BQ12" s="17">
        <v>0.26291814337472802</v>
      </c>
      <c r="BR12" s="17">
        <v>0.31989097054125198</v>
      </c>
      <c r="BS12" s="17"/>
      <c r="BT12" s="17">
        <v>0.29548625675703499</v>
      </c>
      <c r="BU12" s="17">
        <v>0.27302889096428601</v>
      </c>
      <c r="BV12" s="17"/>
      <c r="BW12" s="17">
        <v>0.29796445973524599</v>
      </c>
      <c r="BX12" s="17">
        <v>0.27728438861853599</v>
      </c>
      <c r="BY12" s="17"/>
      <c r="BZ12" s="17">
        <v>0.28718699707108802</v>
      </c>
      <c r="CA12" s="17">
        <v>0.30872834112487901</v>
      </c>
      <c r="CB12" s="17">
        <v>0.23343045476521901</v>
      </c>
      <c r="CC12" s="17"/>
      <c r="CD12" s="17">
        <v>0.27603209804365297</v>
      </c>
      <c r="CE12" s="17">
        <v>0.33131425928230201</v>
      </c>
      <c r="CF12" s="17">
        <v>0.32820508319880998</v>
      </c>
      <c r="CG12" s="17"/>
      <c r="CH12" s="17">
        <v>0.28301099666706098</v>
      </c>
      <c r="CI12" s="17">
        <v>0.32287185833263998</v>
      </c>
      <c r="CJ12" s="17">
        <v>0.31649287338894</v>
      </c>
      <c r="CK12" s="17"/>
      <c r="CL12" s="17">
        <v>0.27388920594090899</v>
      </c>
      <c r="CM12" s="17">
        <v>0.29837491478826</v>
      </c>
      <c r="CN12" s="17"/>
      <c r="CO12" s="17">
        <v>0.29329906573833803</v>
      </c>
      <c r="CP12" s="17">
        <v>0.27925974582624702</v>
      </c>
      <c r="CQ12" s="17">
        <v>0.28884559396524201</v>
      </c>
      <c r="CR12" s="17">
        <v>0.29626371348346803</v>
      </c>
    </row>
    <row r="13" spans="2:96" ht="30" x14ac:dyDescent="0.25">
      <c r="B13" s="18" t="s">
        <v>439</v>
      </c>
      <c r="C13" s="17">
        <v>0.26701548583621498</v>
      </c>
      <c r="D13" s="17">
        <v>0.25228980771354798</v>
      </c>
      <c r="E13" s="17">
        <v>0.28170890467813697</v>
      </c>
      <c r="F13" s="17"/>
      <c r="G13" s="17">
        <v>0.28941105586125199</v>
      </c>
      <c r="H13" s="17">
        <v>0.27516591935397799</v>
      </c>
      <c r="I13" s="17">
        <v>0.223250408544094</v>
      </c>
      <c r="J13" s="17">
        <v>0.29675150569012398</v>
      </c>
      <c r="K13" s="17">
        <v>0.24473334109848999</v>
      </c>
      <c r="L13" s="17">
        <v>0.27177565624751798</v>
      </c>
      <c r="M13" s="17"/>
      <c r="N13" s="17">
        <v>0.27043630443031602</v>
      </c>
      <c r="O13" s="17">
        <v>0.246096123446224</v>
      </c>
      <c r="P13" s="17">
        <v>0.24626652004629099</v>
      </c>
      <c r="Q13" s="17">
        <v>0.306194293235517</v>
      </c>
      <c r="R13" s="17"/>
      <c r="S13" s="17">
        <v>0.26173750403572899</v>
      </c>
      <c r="T13" s="17">
        <v>0.27304825045931502</v>
      </c>
      <c r="U13" s="17">
        <v>0.24880630312915999</v>
      </c>
      <c r="V13" s="17">
        <v>0.29373902913537397</v>
      </c>
      <c r="W13" s="17">
        <v>0.24652365558963099</v>
      </c>
      <c r="X13" s="17">
        <v>0.31708617477109702</v>
      </c>
      <c r="Y13" s="17">
        <v>0.28234815215456899</v>
      </c>
      <c r="Z13" s="17">
        <v>0.33909956087001802</v>
      </c>
      <c r="AA13" s="17">
        <v>0.239137674344507</v>
      </c>
      <c r="AB13" s="17">
        <v>0.247265076278195</v>
      </c>
      <c r="AC13" s="17">
        <v>0.25599670533542002</v>
      </c>
      <c r="AD13" s="17">
        <v>0.174670246662981</v>
      </c>
      <c r="AE13" s="17"/>
      <c r="AF13" s="17">
        <v>0.26747826267980801</v>
      </c>
      <c r="AG13" s="17">
        <v>0.25928205613646599</v>
      </c>
      <c r="AH13" s="17">
        <v>0.215775576087608</v>
      </c>
      <c r="AI13" s="17">
        <v>0.27799961702895898</v>
      </c>
      <c r="AJ13" s="17">
        <v>0.28589587000702499</v>
      </c>
      <c r="AK13" s="17"/>
      <c r="AL13" s="17">
        <v>0.25223744579567298</v>
      </c>
      <c r="AM13" s="17">
        <v>0.27520107748681499</v>
      </c>
      <c r="AN13" s="17">
        <v>0.235411650868739</v>
      </c>
      <c r="AO13" s="17"/>
      <c r="AP13" s="17">
        <v>0.30575076122177097</v>
      </c>
      <c r="AQ13" s="17">
        <v>0.26707537066442399</v>
      </c>
      <c r="AR13" s="17">
        <v>0.25808535611862699</v>
      </c>
      <c r="AS13" s="17">
        <v>0.207408733427209</v>
      </c>
      <c r="AT13" s="17">
        <v>0.26354031491052199</v>
      </c>
      <c r="AU13" s="17"/>
      <c r="AV13" s="17">
        <v>0</v>
      </c>
      <c r="AW13" s="17">
        <v>0.26247322414072499</v>
      </c>
      <c r="AX13" s="17">
        <v>0.36721603715718698</v>
      </c>
      <c r="AY13" s="17">
        <v>0.230508935007568</v>
      </c>
      <c r="AZ13" s="17">
        <v>0.26357024869510398</v>
      </c>
      <c r="BA13" s="17">
        <v>0.25762472030692801</v>
      </c>
      <c r="BB13" s="17">
        <v>0.28674451780411397</v>
      </c>
      <c r="BC13" s="17">
        <v>0.26679280129437299</v>
      </c>
      <c r="BD13" s="17">
        <v>0.26997805732513602</v>
      </c>
      <c r="BE13" s="17">
        <v>0.29088709419194098</v>
      </c>
      <c r="BF13" s="17">
        <v>0.23026861307322399</v>
      </c>
      <c r="BG13" s="17">
        <v>0.26524844176442403</v>
      </c>
      <c r="BH13" s="17">
        <v>0.17960383487076401</v>
      </c>
      <c r="BI13" s="17">
        <v>0.23619487077472601</v>
      </c>
      <c r="BJ13" s="17">
        <v>0.34479567011129197</v>
      </c>
      <c r="BK13" s="17">
        <v>0.25123463308893501</v>
      </c>
      <c r="BL13" s="17"/>
      <c r="BM13" s="17">
        <v>0.28741216805150899</v>
      </c>
      <c r="BN13" s="17">
        <v>0.25616727440353998</v>
      </c>
      <c r="BO13" s="17">
        <v>0.296985118628881</v>
      </c>
      <c r="BP13" s="17">
        <v>0.27247877496594503</v>
      </c>
      <c r="BQ13" s="17">
        <v>0.25258720838868198</v>
      </c>
      <c r="BR13" s="17">
        <v>0.173858241292912</v>
      </c>
      <c r="BS13" s="17"/>
      <c r="BT13" s="17">
        <v>0.27068735989389198</v>
      </c>
      <c r="BU13" s="17">
        <v>0.25781692487030999</v>
      </c>
      <c r="BV13" s="17"/>
      <c r="BW13" s="17">
        <v>0.29035500475724602</v>
      </c>
      <c r="BX13" s="17">
        <v>0.25480924684193301</v>
      </c>
      <c r="BY13" s="17"/>
      <c r="BZ13" s="17">
        <v>0.271575788653584</v>
      </c>
      <c r="CA13" s="17">
        <v>0.247886612397092</v>
      </c>
      <c r="CB13" s="17">
        <v>0.29657755982591599</v>
      </c>
      <c r="CC13" s="17"/>
      <c r="CD13" s="17">
        <v>0.26952273440402003</v>
      </c>
      <c r="CE13" s="17">
        <v>0.29903151683999202</v>
      </c>
      <c r="CF13" s="17">
        <v>0.22828744634378101</v>
      </c>
      <c r="CG13" s="17"/>
      <c r="CH13" s="17">
        <v>0.26558585908927401</v>
      </c>
      <c r="CI13" s="17">
        <v>0.29305136847244301</v>
      </c>
      <c r="CJ13" s="17">
        <v>0.238237044105232</v>
      </c>
      <c r="CK13" s="17"/>
      <c r="CL13" s="17">
        <v>0.28926087993278998</v>
      </c>
      <c r="CM13" s="17">
        <v>0.244050514518975</v>
      </c>
      <c r="CN13" s="17"/>
      <c r="CO13" s="17">
        <v>0.185992477222303</v>
      </c>
      <c r="CP13" s="17">
        <v>0.30110973270366398</v>
      </c>
      <c r="CQ13" s="17">
        <v>0.250201517449546</v>
      </c>
      <c r="CR13" s="17">
        <v>0.26400305035725102</v>
      </c>
    </row>
    <row r="14" spans="2:96" x14ac:dyDescent="0.25">
      <c r="B14" s="18" t="s">
        <v>440</v>
      </c>
      <c r="C14" s="17">
        <v>0.20391679445554201</v>
      </c>
      <c r="D14" s="17">
        <v>0.22947389872934101</v>
      </c>
      <c r="E14" s="17">
        <v>0.1778416735402</v>
      </c>
      <c r="F14" s="17"/>
      <c r="G14" s="17">
        <v>0.29203963330313298</v>
      </c>
      <c r="H14" s="17">
        <v>0.20887792191343599</v>
      </c>
      <c r="I14" s="17">
        <v>0.201724384021299</v>
      </c>
      <c r="J14" s="17">
        <v>0.19132353106182401</v>
      </c>
      <c r="K14" s="17">
        <v>0.18902900724546001</v>
      </c>
      <c r="L14" s="17">
        <v>0.16322440971937399</v>
      </c>
      <c r="M14" s="17"/>
      <c r="N14" s="17">
        <v>0.21874198392803301</v>
      </c>
      <c r="O14" s="17">
        <v>0.19202118548786501</v>
      </c>
      <c r="P14" s="17">
        <v>0.196931454217669</v>
      </c>
      <c r="Q14" s="17">
        <v>0.20389040634289099</v>
      </c>
      <c r="R14" s="17"/>
      <c r="S14" s="17">
        <v>0.25535130584385701</v>
      </c>
      <c r="T14" s="17">
        <v>0.206070761171217</v>
      </c>
      <c r="U14" s="17">
        <v>0.17718069435146599</v>
      </c>
      <c r="V14" s="17">
        <v>0.21283032183585401</v>
      </c>
      <c r="W14" s="17">
        <v>0.190990899775831</v>
      </c>
      <c r="X14" s="17">
        <v>0.23981781518519499</v>
      </c>
      <c r="Y14" s="17">
        <v>0.200367868911703</v>
      </c>
      <c r="Z14" s="17">
        <v>0.14841596037664101</v>
      </c>
      <c r="AA14" s="17">
        <v>0.20749155664130001</v>
      </c>
      <c r="AB14" s="17">
        <v>0.158057326443828</v>
      </c>
      <c r="AC14" s="17">
        <v>0.20144514203684499</v>
      </c>
      <c r="AD14" s="17">
        <v>0.133209075338555</v>
      </c>
      <c r="AE14" s="17"/>
      <c r="AF14" s="17">
        <v>0.20202719681040399</v>
      </c>
      <c r="AG14" s="17">
        <v>0.227050652174448</v>
      </c>
      <c r="AH14" s="17">
        <v>0.201162771270603</v>
      </c>
      <c r="AI14" s="17">
        <v>0.13434452635607499</v>
      </c>
      <c r="AJ14" s="17">
        <v>0.19328281949826401</v>
      </c>
      <c r="AK14" s="17"/>
      <c r="AL14" s="17">
        <v>0.22027228423445699</v>
      </c>
      <c r="AM14" s="17">
        <v>0.22768447540808001</v>
      </c>
      <c r="AN14" s="17">
        <v>0.193553114594432</v>
      </c>
      <c r="AO14" s="17"/>
      <c r="AP14" s="17">
        <v>0.21542628040057701</v>
      </c>
      <c r="AQ14" s="17">
        <v>0.21719289814248999</v>
      </c>
      <c r="AR14" s="17">
        <v>0.17658286047983601</v>
      </c>
      <c r="AS14" s="17">
        <v>0.24245888209546099</v>
      </c>
      <c r="AT14" s="17">
        <v>0.209742398173558</v>
      </c>
      <c r="AU14" s="17"/>
      <c r="AV14" s="17">
        <v>0.17717430870440201</v>
      </c>
      <c r="AW14" s="17">
        <v>0.239923193820575</v>
      </c>
      <c r="AX14" s="17">
        <v>0.18840030332885199</v>
      </c>
      <c r="AY14" s="17">
        <v>0.24306057961488201</v>
      </c>
      <c r="AZ14" s="17">
        <v>0.213037999410399</v>
      </c>
      <c r="BA14" s="17">
        <v>0.18353264293368499</v>
      </c>
      <c r="BB14" s="17">
        <v>0.21772367733731199</v>
      </c>
      <c r="BC14" s="17">
        <v>0.21178994349151301</v>
      </c>
      <c r="BD14" s="17">
        <v>0.209121533681984</v>
      </c>
      <c r="BE14" s="17">
        <v>0.184554136549333</v>
      </c>
      <c r="BF14" s="17">
        <v>0.21319855887852901</v>
      </c>
      <c r="BG14" s="17">
        <v>0.24096179180032001</v>
      </c>
      <c r="BH14" s="17">
        <v>0.17459970132444999</v>
      </c>
      <c r="BI14" s="17">
        <v>0.190077600178821</v>
      </c>
      <c r="BJ14" s="17">
        <v>0.29900996956378201</v>
      </c>
      <c r="BK14" s="17">
        <v>0.139958569172733</v>
      </c>
      <c r="BL14" s="17"/>
      <c r="BM14" s="17">
        <v>0.24994417905111699</v>
      </c>
      <c r="BN14" s="17">
        <v>0.21192809805433399</v>
      </c>
      <c r="BO14" s="17">
        <v>0.15560676107978599</v>
      </c>
      <c r="BP14" s="17">
        <v>0.20874663634475801</v>
      </c>
      <c r="BQ14" s="17">
        <v>0.14376416013253701</v>
      </c>
      <c r="BR14" s="17">
        <v>0.19208287847142799</v>
      </c>
      <c r="BS14" s="17"/>
      <c r="BT14" s="17">
        <v>0.21177047863954401</v>
      </c>
      <c r="BU14" s="17">
        <v>0.19263771365913901</v>
      </c>
      <c r="BV14" s="17"/>
      <c r="BW14" s="17">
        <v>0.224127630130984</v>
      </c>
      <c r="BX14" s="17">
        <v>0.19979239647438299</v>
      </c>
      <c r="BY14" s="17"/>
      <c r="BZ14" s="17">
        <v>0.20272122730626099</v>
      </c>
      <c r="CA14" s="17">
        <v>0.188668123129833</v>
      </c>
      <c r="CB14" s="17">
        <v>0.28829954341173097</v>
      </c>
      <c r="CC14" s="17"/>
      <c r="CD14" s="17">
        <v>0.193124766228078</v>
      </c>
      <c r="CE14" s="17">
        <v>0.28593529402737899</v>
      </c>
      <c r="CF14" s="17">
        <v>0.20683839205040699</v>
      </c>
      <c r="CG14" s="17"/>
      <c r="CH14" s="17">
        <v>0.18761136665536901</v>
      </c>
      <c r="CI14" s="17">
        <v>0.25902482469730898</v>
      </c>
      <c r="CJ14" s="17">
        <v>0.21740537842331301</v>
      </c>
      <c r="CK14" s="17"/>
      <c r="CL14" s="17">
        <v>0.203096314737853</v>
      </c>
      <c r="CM14" s="17">
        <v>0.21158634302197199</v>
      </c>
      <c r="CN14" s="17"/>
      <c r="CO14" s="17">
        <v>0.26553167197285499</v>
      </c>
      <c r="CP14" s="17">
        <v>0.18959200918997601</v>
      </c>
      <c r="CQ14" s="17">
        <v>0.20233181865191799</v>
      </c>
      <c r="CR14" s="17">
        <v>0.21190646116373599</v>
      </c>
    </row>
    <row r="15" spans="2:96" x14ac:dyDescent="0.25">
      <c r="B15" s="18" t="s">
        <v>441</v>
      </c>
      <c r="C15" s="17">
        <v>0.18476203736503799</v>
      </c>
      <c r="D15" s="17">
        <v>0.19789495943120899</v>
      </c>
      <c r="E15" s="17">
        <v>0.17185604418991601</v>
      </c>
      <c r="F15" s="17"/>
      <c r="G15" s="17">
        <v>0.16712155834967299</v>
      </c>
      <c r="H15" s="17">
        <v>0.22334241375414501</v>
      </c>
      <c r="I15" s="17">
        <v>0.20123231848612499</v>
      </c>
      <c r="J15" s="17">
        <v>0.167148140370381</v>
      </c>
      <c r="K15" s="17">
        <v>0.18154757552124101</v>
      </c>
      <c r="L15" s="17">
        <v>0.168113232764322</v>
      </c>
      <c r="M15" s="17"/>
      <c r="N15" s="17">
        <v>0.184042792597437</v>
      </c>
      <c r="O15" s="17">
        <v>0.20040510161053701</v>
      </c>
      <c r="P15" s="17">
        <v>0.17826331984076299</v>
      </c>
      <c r="Q15" s="17">
        <v>0.17017864616695599</v>
      </c>
      <c r="R15" s="17"/>
      <c r="S15" s="17">
        <v>0.19878576613995499</v>
      </c>
      <c r="T15" s="17">
        <v>0.204375626723592</v>
      </c>
      <c r="U15" s="17">
        <v>0.173807409625581</v>
      </c>
      <c r="V15" s="17">
        <v>0.16374024178463001</v>
      </c>
      <c r="W15" s="17">
        <v>0.23289367766098601</v>
      </c>
      <c r="X15" s="17">
        <v>0.14607857792703299</v>
      </c>
      <c r="Y15" s="17">
        <v>0.207098742904786</v>
      </c>
      <c r="Z15" s="17">
        <v>0.19671435477798499</v>
      </c>
      <c r="AA15" s="17">
        <v>0.176974414278183</v>
      </c>
      <c r="AB15" s="17">
        <v>0.146876462996476</v>
      </c>
      <c r="AC15" s="17">
        <v>0.16618060627336201</v>
      </c>
      <c r="AD15" s="17">
        <v>0.22827084625837701</v>
      </c>
      <c r="AE15" s="17"/>
      <c r="AF15" s="17">
        <v>0.188597836987593</v>
      </c>
      <c r="AG15" s="17">
        <v>0.19448389889225301</v>
      </c>
      <c r="AH15" s="17">
        <v>0.21032577890382201</v>
      </c>
      <c r="AI15" s="17">
        <v>0.175557708561312</v>
      </c>
      <c r="AJ15" s="17">
        <v>0.16685762878753199</v>
      </c>
      <c r="AK15" s="17"/>
      <c r="AL15" s="17">
        <v>0.19531282158447699</v>
      </c>
      <c r="AM15" s="17">
        <v>0.188251981582438</v>
      </c>
      <c r="AN15" s="17">
        <v>0.21263739395273001</v>
      </c>
      <c r="AO15" s="17"/>
      <c r="AP15" s="17">
        <v>0.19192893764888699</v>
      </c>
      <c r="AQ15" s="17">
        <v>0.17923378925884101</v>
      </c>
      <c r="AR15" s="17">
        <v>0.19211083035536899</v>
      </c>
      <c r="AS15" s="17">
        <v>0.22114803923804699</v>
      </c>
      <c r="AT15" s="17">
        <v>0.26122159769738001</v>
      </c>
      <c r="AU15" s="17"/>
      <c r="AV15" s="17">
        <v>0</v>
      </c>
      <c r="AW15" s="17">
        <v>0.13396575317359</v>
      </c>
      <c r="AX15" s="17">
        <v>0.18829961756729999</v>
      </c>
      <c r="AY15" s="17">
        <v>0.19095207095446101</v>
      </c>
      <c r="AZ15" s="17">
        <v>0.18126217953769599</v>
      </c>
      <c r="BA15" s="17">
        <v>0.141517707457821</v>
      </c>
      <c r="BB15" s="17">
        <v>0.236072340468332</v>
      </c>
      <c r="BC15" s="17">
        <v>0.20321832815921101</v>
      </c>
      <c r="BD15" s="17">
        <v>0.18834806860196801</v>
      </c>
      <c r="BE15" s="17">
        <v>0.14636182021059799</v>
      </c>
      <c r="BF15" s="17">
        <v>0.22022280075138001</v>
      </c>
      <c r="BG15" s="17">
        <v>0.17181176056092601</v>
      </c>
      <c r="BH15" s="17">
        <v>0.24580335757225799</v>
      </c>
      <c r="BI15" s="17">
        <v>7.8995501472548496E-2</v>
      </c>
      <c r="BJ15" s="17">
        <v>0.17423933213177401</v>
      </c>
      <c r="BK15" s="17">
        <v>0.20535897426345801</v>
      </c>
      <c r="BL15" s="17"/>
      <c r="BM15" s="17">
        <v>0.21574587799224201</v>
      </c>
      <c r="BN15" s="17">
        <v>0.17817436707890899</v>
      </c>
      <c r="BO15" s="17">
        <v>0.14701241053636099</v>
      </c>
      <c r="BP15" s="17">
        <v>0.18549101477824401</v>
      </c>
      <c r="BQ15" s="17">
        <v>0.20320563035195699</v>
      </c>
      <c r="BR15" s="17">
        <v>0.153960585428048</v>
      </c>
      <c r="BS15" s="17"/>
      <c r="BT15" s="17">
        <v>0.20135419778543301</v>
      </c>
      <c r="BU15" s="17">
        <v>0.15877479343546</v>
      </c>
      <c r="BV15" s="17"/>
      <c r="BW15" s="17">
        <v>0.17738241843160599</v>
      </c>
      <c r="BX15" s="17">
        <v>0.20275326012917599</v>
      </c>
      <c r="BY15" s="17"/>
      <c r="BZ15" s="17">
        <v>0.18253195065097799</v>
      </c>
      <c r="CA15" s="17">
        <v>0.17369940587499599</v>
      </c>
      <c r="CB15" s="17">
        <v>0.21486214478100801</v>
      </c>
      <c r="CC15" s="17"/>
      <c r="CD15" s="17">
        <v>0.18250314492976399</v>
      </c>
      <c r="CE15" s="17">
        <v>0.19461559291400499</v>
      </c>
      <c r="CF15" s="17">
        <v>0.20398847736112999</v>
      </c>
      <c r="CG15" s="17"/>
      <c r="CH15" s="17">
        <v>0.17422688988115301</v>
      </c>
      <c r="CI15" s="17">
        <v>0.197896265599285</v>
      </c>
      <c r="CJ15" s="17">
        <v>0.24062831476989599</v>
      </c>
      <c r="CK15" s="17"/>
      <c r="CL15" s="17">
        <v>0.193432072076856</v>
      </c>
      <c r="CM15" s="17">
        <v>0.17858066128475</v>
      </c>
      <c r="CN15" s="17"/>
      <c r="CO15" s="17">
        <v>0.30359448135253603</v>
      </c>
      <c r="CP15" s="17">
        <v>0.20116752611102801</v>
      </c>
      <c r="CQ15" s="17">
        <v>0.14710794580339001</v>
      </c>
      <c r="CR15" s="17">
        <v>0.183118354965804</v>
      </c>
    </row>
    <row r="16" spans="2:96" ht="30" x14ac:dyDescent="0.25">
      <c r="B16" s="18" t="s">
        <v>442</v>
      </c>
      <c r="C16" s="17">
        <v>0.1294863386491</v>
      </c>
      <c r="D16" s="17">
        <v>0.134413800689444</v>
      </c>
      <c r="E16" s="17">
        <v>0.124328128019749</v>
      </c>
      <c r="F16" s="17"/>
      <c r="G16" s="17">
        <v>0.148207538360796</v>
      </c>
      <c r="H16" s="17">
        <v>0.183683218772353</v>
      </c>
      <c r="I16" s="17">
        <v>0.106782584951369</v>
      </c>
      <c r="J16" s="17">
        <v>6.6824265734498997E-2</v>
      </c>
      <c r="K16" s="17">
        <v>0.10710897110999899</v>
      </c>
      <c r="L16" s="17">
        <v>0.15736476202599101</v>
      </c>
      <c r="M16" s="17"/>
      <c r="N16" s="17">
        <v>0.13219655128490099</v>
      </c>
      <c r="O16" s="17">
        <v>0.13240811678114001</v>
      </c>
      <c r="P16" s="17">
        <v>0.119664145907294</v>
      </c>
      <c r="Q16" s="17">
        <v>0.13154730859522701</v>
      </c>
      <c r="R16" s="17"/>
      <c r="S16" s="17">
        <v>0.117782485525777</v>
      </c>
      <c r="T16" s="17">
        <v>0.183299716324205</v>
      </c>
      <c r="U16" s="17">
        <v>0.103666876994624</v>
      </c>
      <c r="V16" s="17">
        <v>0.103360973521889</v>
      </c>
      <c r="W16" s="17">
        <v>7.1102046313334694E-2</v>
      </c>
      <c r="X16" s="17">
        <v>0.133865712825045</v>
      </c>
      <c r="Y16" s="17">
        <v>0.112799836442425</v>
      </c>
      <c r="Z16" s="17">
        <v>0.18790257384058801</v>
      </c>
      <c r="AA16" s="17">
        <v>0.14188101456681801</v>
      </c>
      <c r="AB16" s="17">
        <v>0.12532880175807701</v>
      </c>
      <c r="AC16" s="17">
        <v>8.2717101764973905E-2</v>
      </c>
      <c r="AD16" s="17">
        <v>0.232724644058872</v>
      </c>
      <c r="AE16" s="17"/>
      <c r="AF16" s="17">
        <v>0.127143377713025</v>
      </c>
      <c r="AG16" s="17">
        <v>0.130334929892963</v>
      </c>
      <c r="AH16" s="17">
        <v>0.122030490069637</v>
      </c>
      <c r="AI16" s="17">
        <v>0.14674104760901099</v>
      </c>
      <c r="AJ16" s="17">
        <v>0.147401144977549</v>
      </c>
      <c r="AK16" s="17"/>
      <c r="AL16" s="17">
        <v>0.124653767478123</v>
      </c>
      <c r="AM16" s="17">
        <v>0.134469397665677</v>
      </c>
      <c r="AN16" s="17">
        <v>0.14508314013420201</v>
      </c>
      <c r="AO16" s="17"/>
      <c r="AP16" s="17">
        <v>0.10195751494734399</v>
      </c>
      <c r="AQ16" s="17">
        <v>0.12785118929012501</v>
      </c>
      <c r="AR16" s="17">
        <v>0.11649491715548201</v>
      </c>
      <c r="AS16" s="17">
        <v>0.17715672639451199</v>
      </c>
      <c r="AT16" s="17">
        <v>0.112926262261169</v>
      </c>
      <c r="AU16" s="17"/>
      <c r="AV16" s="17">
        <v>0.21570749083600099</v>
      </c>
      <c r="AW16" s="17">
        <v>0.1366521088922</v>
      </c>
      <c r="AX16" s="17">
        <v>0.14695036452930901</v>
      </c>
      <c r="AY16" s="17">
        <v>0.15759724316160101</v>
      </c>
      <c r="AZ16" s="17">
        <v>0.114424309893357</v>
      </c>
      <c r="BA16" s="17">
        <v>0.106339851501375</v>
      </c>
      <c r="BB16" s="17">
        <v>0.196382938513184</v>
      </c>
      <c r="BC16" s="17">
        <v>9.69685452838943E-2</v>
      </c>
      <c r="BD16" s="17">
        <v>0.11102434853641199</v>
      </c>
      <c r="BE16" s="17">
        <v>7.1774663347257003E-2</v>
      </c>
      <c r="BF16" s="17">
        <v>0.10311075262015</v>
      </c>
      <c r="BG16" s="17">
        <v>0.14725620582238999</v>
      </c>
      <c r="BH16" s="17">
        <v>9.5883930236094803E-2</v>
      </c>
      <c r="BI16" s="17">
        <v>9.5439432348581099E-2</v>
      </c>
      <c r="BJ16" s="17">
        <v>0.12330594797145</v>
      </c>
      <c r="BK16" s="17">
        <v>0.14391409003446501</v>
      </c>
      <c r="BL16" s="17"/>
      <c r="BM16" s="17">
        <v>0.15856554441027501</v>
      </c>
      <c r="BN16" s="17">
        <v>0.11740536501551301</v>
      </c>
      <c r="BO16" s="17">
        <v>0.12978004664301801</v>
      </c>
      <c r="BP16" s="17">
        <v>0.106065781090303</v>
      </c>
      <c r="BQ16" s="17">
        <v>0.13415420738144301</v>
      </c>
      <c r="BR16" s="17">
        <v>0.148768218469184</v>
      </c>
      <c r="BS16" s="17"/>
      <c r="BT16" s="17">
        <v>0.12934113630150601</v>
      </c>
      <c r="BU16" s="17">
        <v>0.127389521894059</v>
      </c>
      <c r="BV16" s="17"/>
      <c r="BW16" s="17">
        <v>0.146479115051564</v>
      </c>
      <c r="BX16" s="17">
        <v>0.113381503082698</v>
      </c>
      <c r="BY16" s="17"/>
      <c r="BZ16" s="17">
        <v>0.123196601968605</v>
      </c>
      <c r="CA16" s="17">
        <v>0.126854707535422</v>
      </c>
      <c r="CB16" s="17">
        <v>0.266786392778814</v>
      </c>
      <c r="CC16" s="17"/>
      <c r="CD16" s="17">
        <v>0.125290905831762</v>
      </c>
      <c r="CE16" s="17">
        <v>0.17134917856075299</v>
      </c>
      <c r="CF16" s="17">
        <v>0.14199041636447499</v>
      </c>
      <c r="CG16" s="17"/>
      <c r="CH16" s="17">
        <v>0.11693288495299201</v>
      </c>
      <c r="CI16" s="17">
        <v>0.15771984995285601</v>
      </c>
      <c r="CJ16" s="17">
        <v>0.13943821033544099</v>
      </c>
      <c r="CK16" s="17"/>
      <c r="CL16" s="17">
        <v>0.129997844451709</v>
      </c>
      <c r="CM16" s="17">
        <v>0.13506417346802699</v>
      </c>
      <c r="CN16" s="17"/>
      <c r="CO16" s="17">
        <v>0.18087636791957401</v>
      </c>
      <c r="CP16" s="17">
        <v>0.10787363978699201</v>
      </c>
      <c r="CQ16" s="17">
        <v>0.13039732942440599</v>
      </c>
      <c r="CR16" s="17">
        <v>0.15029111554294</v>
      </c>
    </row>
    <row r="17" spans="2:96" ht="45" x14ac:dyDescent="0.25">
      <c r="B17" s="18" t="s">
        <v>443</v>
      </c>
      <c r="C17" s="17">
        <v>8.3118288145559799E-2</v>
      </c>
      <c r="D17" s="17">
        <v>7.7988202113994307E-2</v>
      </c>
      <c r="E17" s="17">
        <v>8.7525479900636693E-2</v>
      </c>
      <c r="F17" s="17"/>
      <c r="G17" s="17">
        <v>0.16053479583018901</v>
      </c>
      <c r="H17" s="17">
        <v>0.105454770373337</v>
      </c>
      <c r="I17" s="17">
        <v>6.6230892961525401E-2</v>
      </c>
      <c r="J17" s="17">
        <v>6.4395659764997004E-2</v>
      </c>
      <c r="K17" s="17">
        <v>5.7149041120074802E-2</v>
      </c>
      <c r="L17" s="17">
        <v>5.9770373697858301E-2</v>
      </c>
      <c r="M17" s="17"/>
      <c r="N17" s="17">
        <v>7.7779604614074294E-2</v>
      </c>
      <c r="O17" s="17">
        <v>9.2530979923576701E-2</v>
      </c>
      <c r="P17" s="17">
        <v>8.2826341969596595E-2</v>
      </c>
      <c r="Q17" s="17">
        <v>8.0257637887225106E-2</v>
      </c>
      <c r="R17" s="17"/>
      <c r="S17" s="17">
        <v>0.100874764125207</v>
      </c>
      <c r="T17" s="17">
        <v>9.2295003575552106E-2</v>
      </c>
      <c r="U17" s="17">
        <v>0.117501711044663</v>
      </c>
      <c r="V17" s="17">
        <v>9.03081311024862E-2</v>
      </c>
      <c r="W17" s="17">
        <v>9.4971478114006899E-2</v>
      </c>
      <c r="X17" s="17">
        <v>5.8005983915758598E-2</v>
      </c>
      <c r="Y17" s="17">
        <v>4.70379735813699E-2</v>
      </c>
      <c r="Z17" s="17">
        <v>6.14599082755449E-2</v>
      </c>
      <c r="AA17" s="17">
        <v>8.7694690968748198E-2</v>
      </c>
      <c r="AB17" s="17">
        <v>8.9699245542350897E-2</v>
      </c>
      <c r="AC17" s="17">
        <v>4.5836935899014199E-2</v>
      </c>
      <c r="AD17" s="17">
        <v>4.5633307256597602E-2</v>
      </c>
      <c r="AE17" s="17"/>
      <c r="AF17" s="17">
        <v>7.5472600100602499E-2</v>
      </c>
      <c r="AG17" s="17">
        <v>9.2908250291519306E-2</v>
      </c>
      <c r="AH17" s="17">
        <v>0.11645927376096001</v>
      </c>
      <c r="AI17" s="17">
        <v>8.5637916551675103E-2</v>
      </c>
      <c r="AJ17" s="17">
        <v>4.5660306444813302E-2</v>
      </c>
      <c r="AK17" s="17"/>
      <c r="AL17" s="17">
        <v>7.3513047010027602E-2</v>
      </c>
      <c r="AM17" s="17">
        <v>0.10284113773765501</v>
      </c>
      <c r="AN17" s="17">
        <v>8.8929924158744497E-2</v>
      </c>
      <c r="AO17" s="17"/>
      <c r="AP17" s="17">
        <v>6.9260858064337003E-2</v>
      </c>
      <c r="AQ17" s="17">
        <v>8.4823702701878195E-2</v>
      </c>
      <c r="AR17" s="17">
        <v>9.3670267507483099E-2</v>
      </c>
      <c r="AS17" s="17">
        <v>9.6788510581402698E-2</v>
      </c>
      <c r="AT17" s="17">
        <v>3.5671164889446098E-2</v>
      </c>
      <c r="AU17" s="17"/>
      <c r="AV17" s="17">
        <v>0.21570749083600099</v>
      </c>
      <c r="AW17" s="17">
        <v>0.13784122523815501</v>
      </c>
      <c r="AX17" s="17">
        <v>6.4384057100065298E-2</v>
      </c>
      <c r="AY17" s="17">
        <v>0.10193202695949501</v>
      </c>
      <c r="AZ17" s="17">
        <v>9.3047964111401704E-2</v>
      </c>
      <c r="BA17" s="17">
        <v>0.119320418575861</v>
      </c>
      <c r="BB17" s="17">
        <v>4.8043774222838197E-2</v>
      </c>
      <c r="BC17" s="17">
        <v>7.8964878118195997E-2</v>
      </c>
      <c r="BD17" s="17">
        <v>2.0349564296018099E-2</v>
      </c>
      <c r="BE17" s="17">
        <v>0.12206949898540401</v>
      </c>
      <c r="BF17" s="17">
        <v>7.8210694151507401E-2</v>
      </c>
      <c r="BG17" s="17">
        <v>3.1983172474364198E-2</v>
      </c>
      <c r="BH17" s="17">
        <v>0.11832137079899201</v>
      </c>
      <c r="BI17" s="17">
        <v>1.8925237890780301E-2</v>
      </c>
      <c r="BJ17" s="17">
        <v>0.13054233154602199</v>
      </c>
      <c r="BK17" s="17">
        <v>0.12094758229801</v>
      </c>
      <c r="BL17" s="17"/>
      <c r="BM17" s="17">
        <v>0.102492913410338</v>
      </c>
      <c r="BN17" s="17">
        <v>8.1153163601500003E-2</v>
      </c>
      <c r="BO17" s="17">
        <v>0.100879593279459</v>
      </c>
      <c r="BP17" s="17">
        <v>4.3600601609345903E-2</v>
      </c>
      <c r="BQ17" s="17">
        <v>9.7656025686456996E-2</v>
      </c>
      <c r="BR17" s="17">
        <v>8.3520999774121807E-2</v>
      </c>
      <c r="BS17" s="17"/>
      <c r="BT17" s="17">
        <v>9.8049031084164601E-2</v>
      </c>
      <c r="BU17" s="17">
        <v>5.57249237856315E-2</v>
      </c>
      <c r="BV17" s="17"/>
      <c r="BW17" s="17">
        <v>9.3400940781704397E-2</v>
      </c>
      <c r="BX17" s="17">
        <v>7.4622890656965202E-2</v>
      </c>
      <c r="BY17" s="17"/>
      <c r="BZ17" s="17">
        <v>8.08765417980849E-2</v>
      </c>
      <c r="CA17" s="17">
        <v>8.0418657730003895E-2</v>
      </c>
      <c r="CB17" s="17">
        <v>0.133686203749109</v>
      </c>
      <c r="CC17" s="17"/>
      <c r="CD17" s="17">
        <v>7.91084420512152E-2</v>
      </c>
      <c r="CE17" s="17">
        <v>0.113910999932754</v>
      </c>
      <c r="CF17" s="17">
        <v>9.6805787057243603E-2</v>
      </c>
      <c r="CG17" s="17"/>
      <c r="CH17" s="17">
        <v>7.6378161109939599E-2</v>
      </c>
      <c r="CI17" s="17">
        <v>0.115097616245083</v>
      </c>
      <c r="CJ17" s="17">
        <v>7.48483874097398E-2</v>
      </c>
      <c r="CK17" s="17"/>
      <c r="CL17" s="17">
        <v>8.0548006027444205E-2</v>
      </c>
      <c r="CM17" s="17">
        <v>8.2798221908365999E-2</v>
      </c>
      <c r="CN17" s="17"/>
      <c r="CO17" s="17">
        <v>9.1123320256679796E-2</v>
      </c>
      <c r="CP17" s="17">
        <v>9.5953316968931293E-2</v>
      </c>
      <c r="CQ17" s="17">
        <v>7.8100047448974794E-2</v>
      </c>
      <c r="CR17" s="17">
        <v>6.5402824482015606E-2</v>
      </c>
    </row>
    <row r="18" spans="2:96" x14ac:dyDescent="0.25">
      <c r="B18" s="18" t="s">
        <v>152</v>
      </c>
      <c r="C18" s="17">
        <v>1.8447742877781101E-2</v>
      </c>
      <c r="D18" s="17">
        <v>2.0500504136447301E-2</v>
      </c>
      <c r="E18" s="17">
        <v>1.6537258920586599E-2</v>
      </c>
      <c r="F18" s="17"/>
      <c r="G18" s="17">
        <v>5.8948719624240401E-3</v>
      </c>
      <c r="H18" s="17">
        <v>3.59775246167688E-2</v>
      </c>
      <c r="I18" s="17">
        <v>3.4836175139084102E-2</v>
      </c>
      <c r="J18" s="17">
        <v>2.1745440702866499E-2</v>
      </c>
      <c r="K18" s="17">
        <v>0</v>
      </c>
      <c r="L18" s="17">
        <v>8.8716962439158494E-3</v>
      </c>
      <c r="M18" s="17"/>
      <c r="N18" s="17">
        <v>1.12019249774848E-2</v>
      </c>
      <c r="O18" s="17">
        <v>1.5555777855009599E-2</v>
      </c>
      <c r="P18" s="17">
        <v>2.3053297114478E-2</v>
      </c>
      <c r="Q18" s="17">
        <v>2.5427688958179401E-2</v>
      </c>
      <c r="R18" s="17"/>
      <c r="S18" s="17">
        <v>0</v>
      </c>
      <c r="T18" s="17">
        <v>8.6398968033334494E-3</v>
      </c>
      <c r="U18" s="17">
        <v>6.9172344407652702E-3</v>
      </c>
      <c r="V18" s="17">
        <v>1.01981541862361E-2</v>
      </c>
      <c r="W18" s="17">
        <v>2.16916111312449E-2</v>
      </c>
      <c r="X18" s="17">
        <v>5.5003694001076499E-2</v>
      </c>
      <c r="Y18" s="17">
        <v>2.35965233973696E-2</v>
      </c>
      <c r="Z18" s="17">
        <v>1.24794282624361E-2</v>
      </c>
      <c r="AA18" s="17">
        <v>3.0482006614506799E-2</v>
      </c>
      <c r="AB18" s="17">
        <v>1.79874688086578E-2</v>
      </c>
      <c r="AC18" s="17">
        <v>4.0496314881766603E-2</v>
      </c>
      <c r="AD18" s="17">
        <v>0</v>
      </c>
      <c r="AE18" s="17"/>
      <c r="AF18" s="17">
        <v>1.1552358814724099E-2</v>
      </c>
      <c r="AG18" s="17">
        <v>1.6982041979445799E-2</v>
      </c>
      <c r="AH18" s="17">
        <v>1.70181573252761E-2</v>
      </c>
      <c r="AI18" s="17">
        <v>0</v>
      </c>
      <c r="AJ18" s="17">
        <v>2.6252953440991399E-2</v>
      </c>
      <c r="AK18" s="17"/>
      <c r="AL18" s="17">
        <v>5.5061914191119003E-3</v>
      </c>
      <c r="AM18" s="17">
        <v>1.2458707883277799E-2</v>
      </c>
      <c r="AN18" s="17">
        <v>1.8965381528647102E-2</v>
      </c>
      <c r="AO18" s="17"/>
      <c r="AP18" s="17">
        <v>1.8426424776170101E-2</v>
      </c>
      <c r="AQ18" s="17">
        <v>2.3636965629822499E-2</v>
      </c>
      <c r="AR18" s="17">
        <v>2.2724263945435901E-2</v>
      </c>
      <c r="AS18" s="17">
        <v>1.01511752760429E-2</v>
      </c>
      <c r="AT18" s="17">
        <v>0</v>
      </c>
      <c r="AU18" s="17"/>
      <c r="AV18" s="17">
        <v>0.29675421951939701</v>
      </c>
      <c r="AW18" s="17">
        <v>1.6308102769861402E-2</v>
      </c>
      <c r="AX18" s="17">
        <v>2.6252032875069099E-2</v>
      </c>
      <c r="AY18" s="17">
        <v>3.2783950982528898E-2</v>
      </c>
      <c r="AZ18" s="17">
        <v>2.42520913719938E-2</v>
      </c>
      <c r="BA18" s="17">
        <v>2.0241424676765901E-2</v>
      </c>
      <c r="BB18" s="17">
        <v>4.8239685302446803E-3</v>
      </c>
      <c r="BC18" s="17">
        <v>6.4242089791945196E-3</v>
      </c>
      <c r="BD18" s="17">
        <v>1.4565455892700601E-2</v>
      </c>
      <c r="BE18" s="17">
        <v>2.7150488647823399E-2</v>
      </c>
      <c r="BF18" s="17">
        <v>2.4796393343953501E-2</v>
      </c>
      <c r="BG18" s="17">
        <v>1.8203829766397599E-2</v>
      </c>
      <c r="BH18" s="17">
        <v>0</v>
      </c>
      <c r="BI18" s="17">
        <v>0</v>
      </c>
      <c r="BJ18" s="17">
        <v>3.7765401164708202E-2</v>
      </c>
      <c r="BK18" s="17">
        <v>0</v>
      </c>
      <c r="BL18" s="17"/>
      <c r="BM18" s="17">
        <v>1.9274906975537399E-2</v>
      </c>
      <c r="BN18" s="17">
        <v>1.6458488732559201E-2</v>
      </c>
      <c r="BO18" s="17">
        <v>2.93956175042373E-2</v>
      </c>
      <c r="BP18" s="17">
        <v>1.7700835075314499E-2</v>
      </c>
      <c r="BQ18" s="17">
        <v>9.7019185402885295E-3</v>
      </c>
      <c r="BR18" s="17">
        <v>1.6464963750558899E-2</v>
      </c>
      <c r="BS18" s="17"/>
      <c r="BT18" s="17">
        <v>1.9990774263877499E-2</v>
      </c>
      <c r="BU18" s="17">
        <v>1.6775775032068001E-2</v>
      </c>
      <c r="BV18" s="17"/>
      <c r="BW18" s="17">
        <v>8.9778269182007198E-3</v>
      </c>
      <c r="BX18" s="17">
        <v>1.51797414525242E-2</v>
      </c>
      <c r="BY18" s="17"/>
      <c r="BZ18" s="17">
        <v>1.8438174432200999E-2</v>
      </c>
      <c r="CA18" s="17">
        <v>1.2668640782038399E-2</v>
      </c>
      <c r="CB18" s="17">
        <v>2.59815601048227E-2</v>
      </c>
      <c r="CC18" s="17"/>
      <c r="CD18" s="17">
        <v>1.58373944081815E-2</v>
      </c>
      <c r="CE18" s="17">
        <v>4.0060439838045497E-2</v>
      </c>
      <c r="CF18" s="17">
        <v>1.0133536187172301E-2</v>
      </c>
      <c r="CG18" s="17"/>
      <c r="CH18" s="17">
        <v>1.7024790250216099E-2</v>
      </c>
      <c r="CI18" s="17">
        <v>2.0804507639038301E-2</v>
      </c>
      <c r="CJ18" s="17">
        <v>1.3673173776834399E-2</v>
      </c>
      <c r="CK18" s="17"/>
      <c r="CL18" s="17">
        <v>7.9303825446453407E-3</v>
      </c>
      <c r="CM18" s="17">
        <v>2.8787793398879401E-2</v>
      </c>
      <c r="CN18" s="17"/>
      <c r="CO18" s="17">
        <v>7.0549313351068897E-3</v>
      </c>
      <c r="CP18" s="17">
        <v>1.5496811193852199E-2</v>
      </c>
      <c r="CQ18" s="17">
        <v>1.2186791713495199E-2</v>
      </c>
      <c r="CR18" s="17">
        <v>4.0384082317722898E-2</v>
      </c>
    </row>
    <row r="19" spans="2:96" x14ac:dyDescent="0.25">
      <c r="B19" s="18" t="s">
        <v>247</v>
      </c>
      <c r="C19" s="19">
        <v>7.9374309930355293E-3</v>
      </c>
      <c r="D19" s="19">
        <v>7.7714087811961699E-3</v>
      </c>
      <c r="E19" s="19">
        <v>8.1427555697878191E-3</v>
      </c>
      <c r="F19" s="19"/>
      <c r="G19" s="19">
        <v>0</v>
      </c>
      <c r="H19" s="19">
        <v>6.8930338809979497E-3</v>
      </c>
      <c r="I19" s="19">
        <v>8.5994079141587399E-3</v>
      </c>
      <c r="J19" s="19">
        <v>2.7938865939699299E-3</v>
      </c>
      <c r="K19" s="19">
        <v>1.38200112936692E-2</v>
      </c>
      <c r="L19" s="19">
        <v>1.3778719709147499E-2</v>
      </c>
      <c r="M19" s="19"/>
      <c r="N19" s="19">
        <v>8.8357082437183106E-3</v>
      </c>
      <c r="O19" s="19">
        <v>1.1573310390220901E-2</v>
      </c>
      <c r="P19" s="19">
        <v>0</v>
      </c>
      <c r="Q19" s="19">
        <v>1.02433411661096E-2</v>
      </c>
      <c r="R19" s="19"/>
      <c r="S19" s="19">
        <v>1.41238215844087E-2</v>
      </c>
      <c r="T19" s="19">
        <v>7.5170436817234201E-3</v>
      </c>
      <c r="U19" s="19">
        <v>1.2398398567138799E-2</v>
      </c>
      <c r="V19" s="19">
        <v>0</v>
      </c>
      <c r="W19" s="19">
        <v>1.24761534417187E-2</v>
      </c>
      <c r="X19" s="19">
        <v>1.20656463190549E-2</v>
      </c>
      <c r="Y19" s="19">
        <v>0</v>
      </c>
      <c r="Z19" s="19">
        <v>1.32293557557241E-2</v>
      </c>
      <c r="AA19" s="19">
        <v>4.1599154626926604E-3</v>
      </c>
      <c r="AB19" s="19">
        <v>1.1661813617933401E-2</v>
      </c>
      <c r="AC19" s="19">
        <v>0</v>
      </c>
      <c r="AD19" s="19">
        <v>0</v>
      </c>
      <c r="AE19" s="19"/>
      <c r="AF19" s="19">
        <v>7.6960726432023603E-3</v>
      </c>
      <c r="AG19" s="19">
        <v>5.0629718588365603E-3</v>
      </c>
      <c r="AH19" s="19">
        <v>8.0171652385779002E-3</v>
      </c>
      <c r="AI19" s="19">
        <v>3.4682145521670198E-2</v>
      </c>
      <c r="AJ19" s="19">
        <v>8.3218328931971199E-3</v>
      </c>
      <c r="AK19" s="19"/>
      <c r="AL19" s="19">
        <v>0</v>
      </c>
      <c r="AM19" s="19">
        <v>7.1818549330845E-3</v>
      </c>
      <c r="AN19" s="19">
        <v>1.4150860445490099E-2</v>
      </c>
      <c r="AO19" s="19"/>
      <c r="AP19" s="19">
        <v>4.1368827790596498E-3</v>
      </c>
      <c r="AQ19" s="19">
        <v>8.8260107322994906E-3</v>
      </c>
      <c r="AR19" s="19">
        <v>9.7107330450310007E-3</v>
      </c>
      <c r="AS19" s="19">
        <v>8.9507819571259806E-3</v>
      </c>
      <c r="AT19" s="19">
        <v>0</v>
      </c>
      <c r="AU19" s="19"/>
      <c r="AV19" s="19">
        <v>0</v>
      </c>
      <c r="AW19" s="19">
        <v>0</v>
      </c>
      <c r="AX19" s="19">
        <v>1.3171418261083499E-2</v>
      </c>
      <c r="AY19" s="19">
        <v>6.8322364280381902E-3</v>
      </c>
      <c r="AZ19" s="19">
        <v>5.8147047120878197E-3</v>
      </c>
      <c r="BA19" s="19">
        <v>1.2832091673544601E-2</v>
      </c>
      <c r="BB19" s="19">
        <v>4.85010237535103E-3</v>
      </c>
      <c r="BC19" s="19">
        <v>0</v>
      </c>
      <c r="BD19" s="19">
        <v>1.34716588427908E-2</v>
      </c>
      <c r="BE19" s="19">
        <v>1.17154940828603E-2</v>
      </c>
      <c r="BF19" s="19">
        <v>6.8911205228526498E-3</v>
      </c>
      <c r="BG19" s="19">
        <v>0</v>
      </c>
      <c r="BH19" s="19">
        <v>0</v>
      </c>
      <c r="BI19" s="19">
        <v>3.6549880917319102E-2</v>
      </c>
      <c r="BJ19" s="19">
        <v>1.8179594729163698E-2</v>
      </c>
      <c r="BK19" s="19">
        <v>0</v>
      </c>
      <c r="BL19" s="19"/>
      <c r="BM19" s="19">
        <v>7.4547996969011199E-3</v>
      </c>
      <c r="BN19" s="19">
        <v>1.3449031069886199E-2</v>
      </c>
      <c r="BO19" s="19">
        <v>0</v>
      </c>
      <c r="BP19" s="19">
        <v>7.3031346980355497E-3</v>
      </c>
      <c r="BQ19" s="19">
        <v>4.7183593783196196E-3</v>
      </c>
      <c r="BR19" s="19">
        <v>9.2985593425052599E-3</v>
      </c>
      <c r="BS19" s="19"/>
      <c r="BT19" s="19">
        <v>7.4986512024678301E-3</v>
      </c>
      <c r="BU19" s="19">
        <v>8.8766123922958805E-3</v>
      </c>
      <c r="BV19" s="19"/>
      <c r="BW19" s="19">
        <v>6.9097830416852196E-3</v>
      </c>
      <c r="BX19" s="19">
        <v>8.8125783221135994E-3</v>
      </c>
      <c r="BY19" s="19"/>
      <c r="BZ19" s="19">
        <v>7.4521264750853598E-3</v>
      </c>
      <c r="CA19" s="19">
        <v>9.7529788113531399E-3</v>
      </c>
      <c r="CB19" s="19">
        <v>1.39659242798712E-2</v>
      </c>
      <c r="CC19" s="19"/>
      <c r="CD19" s="19">
        <v>9.0395851283094908E-3</v>
      </c>
      <c r="CE19" s="19">
        <v>0</v>
      </c>
      <c r="CF19" s="19">
        <v>8.7139762039201707E-3</v>
      </c>
      <c r="CG19" s="19"/>
      <c r="CH19" s="19">
        <v>9.3677985090733096E-3</v>
      </c>
      <c r="CI19" s="19">
        <v>0</v>
      </c>
      <c r="CJ19" s="19">
        <v>6.2054202807299997E-3</v>
      </c>
      <c r="CK19" s="19"/>
      <c r="CL19" s="19">
        <v>7.8484159607383093E-3</v>
      </c>
      <c r="CM19" s="19">
        <v>8.6059620891934703E-3</v>
      </c>
      <c r="CN19" s="19"/>
      <c r="CO19" s="19">
        <v>0</v>
      </c>
      <c r="CP19" s="19">
        <v>6.4938272336673196E-3</v>
      </c>
      <c r="CQ19" s="19">
        <v>8.0942603505253508E-3</v>
      </c>
      <c r="CR19" s="19">
        <v>1.32858705352123E-2</v>
      </c>
    </row>
    <row r="20" spans="2:96" x14ac:dyDescent="0.25">
      <c r="B20" s="16"/>
    </row>
    <row r="21" spans="2:96" x14ac:dyDescent="0.25">
      <c r="B21" t="s">
        <v>124</v>
      </c>
    </row>
    <row r="22" spans="2:96" x14ac:dyDescent="0.25">
      <c r="B22" t="s">
        <v>125</v>
      </c>
    </row>
    <row r="24" spans="2:96" x14ac:dyDescent="0.25">
      <c r="B24"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K18"/>
  <sheetViews>
    <sheetView showGridLines="0" workbookViewId="0">
      <pane xSplit="2" topLeftCell="C1" activePane="topRight" state="frozen"/>
      <selection pane="topRight" activeCell="B12" sqref="B12"/>
    </sheetView>
  </sheetViews>
  <sheetFormatPr defaultColWidth="11.42578125" defaultRowHeight="15" x14ac:dyDescent="0.25"/>
  <cols>
    <col min="2" max="2" width="25.7109375" customWidth="1"/>
    <col min="3" max="11" width="20.7109375" customWidth="1"/>
  </cols>
  <sheetData>
    <row r="2" spans="2:11" ht="39.950000000000003" customHeight="1" x14ac:dyDescent="0.25">
      <c r="D2" s="30" t="s">
        <v>457</v>
      </c>
      <c r="E2" s="26"/>
      <c r="F2" s="26"/>
      <c r="G2" s="26"/>
      <c r="H2" s="26"/>
      <c r="I2" s="26"/>
      <c r="J2" s="26"/>
      <c r="K2" s="26"/>
    </row>
    <row r="6" spans="2:11" ht="50.1" customHeight="1" x14ac:dyDescent="0.25">
      <c r="B6" s="23" t="s">
        <v>15</v>
      </c>
      <c r="C6" s="23" t="s">
        <v>445</v>
      </c>
      <c r="D6" s="23" t="s">
        <v>446</v>
      </c>
      <c r="E6" s="23" t="s">
        <v>447</v>
      </c>
      <c r="F6" s="23" t="s">
        <v>448</v>
      </c>
      <c r="G6" s="23" t="s">
        <v>449</v>
      </c>
      <c r="H6" s="23" t="s">
        <v>450</v>
      </c>
      <c r="I6" s="23" t="s">
        <v>451</v>
      </c>
      <c r="J6" s="23" t="s">
        <v>452</v>
      </c>
    </row>
    <row r="7" spans="2:11" x14ac:dyDescent="0.25">
      <c r="B7" s="18" t="s">
        <v>453</v>
      </c>
      <c r="C7" s="17">
        <v>0.351868735871053</v>
      </c>
      <c r="D7" s="17">
        <v>0.22447419469556101</v>
      </c>
      <c r="E7" s="17">
        <v>0.24475220803362299</v>
      </c>
      <c r="F7" s="17">
        <v>0.260375045884918</v>
      </c>
      <c r="G7" s="17">
        <v>0.207108327945317</v>
      </c>
      <c r="H7" s="17">
        <v>0.17600382665268799</v>
      </c>
      <c r="I7" s="17">
        <v>0.27288068773219798</v>
      </c>
      <c r="J7" s="17">
        <v>0.28089414110227301</v>
      </c>
    </row>
    <row r="8" spans="2:11" x14ac:dyDescent="0.25">
      <c r="B8" s="18" t="s">
        <v>454</v>
      </c>
      <c r="C8" s="17">
        <v>0.52955560886394804</v>
      </c>
      <c r="D8" s="17">
        <v>0.54381563975083502</v>
      </c>
      <c r="E8" s="17">
        <v>0.53673100088305803</v>
      </c>
      <c r="F8" s="17">
        <v>0.55269471574456297</v>
      </c>
      <c r="G8" s="17">
        <v>0.44780880129867001</v>
      </c>
      <c r="H8" s="17">
        <v>0.46229410587430297</v>
      </c>
      <c r="I8" s="17">
        <v>0.52533337857933604</v>
      </c>
      <c r="J8" s="17">
        <v>0.52513287485254301</v>
      </c>
    </row>
    <row r="9" spans="2:11" x14ac:dyDescent="0.25">
      <c r="B9" s="18" t="s">
        <v>455</v>
      </c>
      <c r="C9" s="17">
        <v>7.7314055495503506E-2</v>
      </c>
      <c r="D9" s="17">
        <v>0.142161678973137</v>
      </c>
      <c r="E9" s="17">
        <v>0.13718193624941799</v>
      </c>
      <c r="F9" s="17">
        <v>0.12866250138433799</v>
      </c>
      <c r="G9" s="17">
        <v>0.20962958607718901</v>
      </c>
      <c r="H9" s="17">
        <v>0.223539927839391</v>
      </c>
      <c r="I9" s="17">
        <v>0.135801294779891</v>
      </c>
      <c r="J9" s="17">
        <v>0.10768930415396299</v>
      </c>
    </row>
    <row r="10" spans="2:11" x14ac:dyDescent="0.25">
      <c r="B10" s="18" t="s">
        <v>456</v>
      </c>
      <c r="C10" s="17">
        <v>2.36440889528646E-2</v>
      </c>
      <c r="D10" s="17">
        <v>4.2495380773074798E-2</v>
      </c>
      <c r="E10" s="17">
        <v>4.0297731287209398E-2</v>
      </c>
      <c r="F10" s="17">
        <v>3.8237357506857098E-2</v>
      </c>
      <c r="G10" s="17">
        <v>9.1073194838229302E-2</v>
      </c>
      <c r="H10" s="17">
        <v>0.102198316135164</v>
      </c>
      <c r="I10" s="17">
        <v>4.2429348488213101E-2</v>
      </c>
      <c r="J10" s="17">
        <v>2.8146525360204299E-2</v>
      </c>
    </row>
    <row r="11" spans="2:11" x14ac:dyDescent="0.25">
      <c r="B11" s="18" t="s">
        <v>175</v>
      </c>
      <c r="C11" s="17">
        <v>1.76175108166302E-2</v>
      </c>
      <c r="D11" s="17">
        <v>4.70531058073922E-2</v>
      </c>
      <c r="E11" s="17">
        <v>4.1037123546692103E-2</v>
      </c>
      <c r="F11" s="17">
        <v>2.0030379479323599E-2</v>
      </c>
      <c r="G11" s="17">
        <v>4.4380089840594598E-2</v>
      </c>
      <c r="H11" s="17">
        <v>3.5963823498454402E-2</v>
      </c>
      <c r="I11" s="17">
        <v>2.35552904203629E-2</v>
      </c>
      <c r="J11" s="17">
        <v>5.8137154531015901E-2</v>
      </c>
    </row>
    <row r="12" spans="2:11" x14ac:dyDescent="0.25">
      <c r="B12" s="16" t="s">
        <v>662</v>
      </c>
      <c r="C12" s="16"/>
      <c r="D12" s="16"/>
      <c r="E12" s="16"/>
      <c r="F12" s="16"/>
      <c r="G12" s="16"/>
      <c r="H12" s="16"/>
      <c r="I12" s="16"/>
      <c r="J12" s="16"/>
    </row>
    <row r="13" spans="2:11" x14ac:dyDescent="0.25">
      <c r="B13" t="s">
        <v>124</v>
      </c>
    </row>
    <row r="14" spans="2:11" x14ac:dyDescent="0.25">
      <c r="B14" t="s">
        <v>125</v>
      </c>
    </row>
    <row r="18" spans="2:2" x14ac:dyDescent="0.2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CR18"/>
  <sheetViews>
    <sheetView showGridLines="0" workbookViewId="0">
      <pane xSplit="2" topLeftCell="C1" activePane="topRight" state="frozen"/>
      <selection pane="topRight" activeCell="B14" sqref="B1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1348</v>
      </c>
      <c r="D7" s="10">
        <v>639</v>
      </c>
      <c r="E7" s="10">
        <v>707</v>
      </c>
      <c r="F7" s="10"/>
      <c r="G7" s="10">
        <v>132</v>
      </c>
      <c r="H7" s="10">
        <v>168</v>
      </c>
      <c r="I7" s="10">
        <v>231</v>
      </c>
      <c r="J7" s="10">
        <v>252</v>
      </c>
      <c r="K7" s="10">
        <v>223</v>
      </c>
      <c r="L7" s="10">
        <v>342</v>
      </c>
      <c r="M7" s="10"/>
      <c r="N7" s="10">
        <v>386</v>
      </c>
      <c r="O7" s="10">
        <v>372</v>
      </c>
      <c r="P7" s="10">
        <v>280</v>
      </c>
      <c r="Q7" s="10">
        <v>307</v>
      </c>
      <c r="R7" s="10"/>
      <c r="S7" s="10">
        <v>161</v>
      </c>
      <c r="T7" s="10">
        <v>184</v>
      </c>
      <c r="U7" s="10">
        <v>104</v>
      </c>
      <c r="V7" s="10">
        <v>124</v>
      </c>
      <c r="W7" s="10">
        <v>108</v>
      </c>
      <c r="X7" s="10">
        <v>127</v>
      </c>
      <c r="Y7" s="10">
        <v>125</v>
      </c>
      <c r="Z7" s="10">
        <v>56</v>
      </c>
      <c r="AA7" s="10">
        <v>168</v>
      </c>
      <c r="AB7" s="10">
        <v>125</v>
      </c>
      <c r="AC7" s="10">
        <v>61</v>
      </c>
      <c r="AD7" s="10">
        <v>5</v>
      </c>
      <c r="AE7" s="10"/>
      <c r="AF7" s="10">
        <v>548</v>
      </c>
      <c r="AG7" s="10">
        <v>384</v>
      </c>
      <c r="AH7" s="10">
        <v>85</v>
      </c>
      <c r="AI7" s="10">
        <v>18</v>
      </c>
      <c r="AJ7" s="10">
        <v>146</v>
      </c>
      <c r="AK7" s="10"/>
      <c r="AL7" s="10">
        <v>321</v>
      </c>
      <c r="AM7" s="10">
        <v>463</v>
      </c>
      <c r="AN7" s="10">
        <v>103</v>
      </c>
      <c r="AO7" s="10"/>
      <c r="AP7" s="10">
        <v>340</v>
      </c>
      <c r="AQ7" s="10">
        <v>316</v>
      </c>
      <c r="AR7" s="10">
        <v>322</v>
      </c>
      <c r="AS7" s="10">
        <v>125</v>
      </c>
      <c r="AT7" s="10">
        <v>22</v>
      </c>
      <c r="AU7" s="10"/>
      <c r="AV7" s="10">
        <v>3</v>
      </c>
      <c r="AW7" s="10">
        <v>48</v>
      </c>
      <c r="AX7" s="10">
        <v>96</v>
      </c>
      <c r="AY7" s="10">
        <v>93</v>
      </c>
      <c r="AZ7" s="10">
        <v>134</v>
      </c>
      <c r="BA7" s="10">
        <v>151</v>
      </c>
      <c r="BB7" s="10">
        <v>140</v>
      </c>
      <c r="BC7" s="10">
        <v>104</v>
      </c>
      <c r="BD7" s="10">
        <v>99</v>
      </c>
      <c r="BE7" s="10">
        <v>72</v>
      </c>
      <c r="BF7" s="10">
        <v>112</v>
      </c>
      <c r="BG7" s="10">
        <v>78</v>
      </c>
      <c r="BH7" s="10">
        <v>53</v>
      </c>
      <c r="BI7" s="10">
        <v>40</v>
      </c>
      <c r="BJ7" s="10">
        <v>29</v>
      </c>
      <c r="BK7" s="10">
        <v>45</v>
      </c>
      <c r="BL7" s="10"/>
      <c r="BM7" s="10">
        <v>248</v>
      </c>
      <c r="BN7" s="10">
        <v>428</v>
      </c>
      <c r="BO7" s="10">
        <v>183</v>
      </c>
      <c r="BP7" s="10">
        <v>296</v>
      </c>
      <c r="BQ7" s="10">
        <v>144</v>
      </c>
      <c r="BR7" s="10">
        <v>49</v>
      </c>
      <c r="BS7" s="10"/>
      <c r="BT7" s="10">
        <v>829</v>
      </c>
      <c r="BU7" s="10">
        <v>507</v>
      </c>
      <c r="BV7" s="10"/>
      <c r="BW7" s="10">
        <v>578</v>
      </c>
      <c r="BX7" s="10">
        <v>654</v>
      </c>
      <c r="BY7" s="10"/>
      <c r="BZ7" s="10">
        <v>1348</v>
      </c>
      <c r="CA7" s="10" t="s">
        <v>130</v>
      </c>
      <c r="CB7" s="10" t="s">
        <v>130</v>
      </c>
      <c r="CC7" s="10"/>
      <c r="CD7" s="10">
        <v>1120</v>
      </c>
      <c r="CE7" s="10">
        <v>128</v>
      </c>
      <c r="CF7" s="10">
        <v>83</v>
      </c>
      <c r="CG7" s="10"/>
      <c r="CH7" s="10">
        <v>1114</v>
      </c>
      <c r="CI7" s="10">
        <v>130</v>
      </c>
      <c r="CJ7" s="10">
        <v>85</v>
      </c>
      <c r="CK7" s="10"/>
      <c r="CL7" s="10">
        <v>715</v>
      </c>
      <c r="CM7" s="10">
        <v>593</v>
      </c>
      <c r="CN7" s="10"/>
      <c r="CO7" s="10">
        <v>79</v>
      </c>
      <c r="CP7" s="10">
        <v>525</v>
      </c>
      <c r="CQ7" s="10">
        <v>503</v>
      </c>
      <c r="CR7" s="10">
        <v>241</v>
      </c>
    </row>
    <row r="8" spans="2:96" ht="30" customHeight="1" x14ac:dyDescent="0.25">
      <c r="B8" s="11" t="s">
        <v>20</v>
      </c>
      <c r="C8" s="11">
        <v>1332</v>
      </c>
      <c r="D8" s="11">
        <v>638</v>
      </c>
      <c r="E8" s="11">
        <v>692</v>
      </c>
      <c r="F8" s="11"/>
      <c r="G8" s="11">
        <v>163</v>
      </c>
      <c r="H8" s="11">
        <v>217</v>
      </c>
      <c r="I8" s="11">
        <v>220</v>
      </c>
      <c r="J8" s="11">
        <v>233</v>
      </c>
      <c r="K8" s="11">
        <v>197</v>
      </c>
      <c r="L8" s="11">
        <v>302</v>
      </c>
      <c r="M8" s="11"/>
      <c r="N8" s="11">
        <v>361</v>
      </c>
      <c r="O8" s="11">
        <v>351</v>
      </c>
      <c r="P8" s="11">
        <v>294</v>
      </c>
      <c r="Q8" s="11">
        <v>323</v>
      </c>
      <c r="R8" s="11"/>
      <c r="S8" s="11">
        <v>168</v>
      </c>
      <c r="T8" s="11">
        <v>175</v>
      </c>
      <c r="U8" s="11">
        <v>99</v>
      </c>
      <c r="V8" s="11">
        <v>119</v>
      </c>
      <c r="W8" s="11">
        <v>103</v>
      </c>
      <c r="X8" s="11">
        <v>126</v>
      </c>
      <c r="Y8" s="11">
        <v>119</v>
      </c>
      <c r="Z8" s="11">
        <v>56</v>
      </c>
      <c r="AA8" s="11">
        <v>166</v>
      </c>
      <c r="AB8" s="11">
        <v>125</v>
      </c>
      <c r="AC8" s="11">
        <v>68</v>
      </c>
      <c r="AD8" s="11">
        <v>7</v>
      </c>
      <c r="AE8" s="11"/>
      <c r="AF8" s="11">
        <v>518</v>
      </c>
      <c r="AG8" s="11">
        <v>392</v>
      </c>
      <c r="AH8" s="11">
        <v>79</v>
      </c>
      <c r="AI8" s="11">
        <v>18</v>
      </c>
      <c r="AJ8" s="11">
        <v>147</v>
      </c>
      <c r="AK8" s="11"/>
      <c r="AL8" s="11">
        <v>307</v>
      </c>
      <c r="AM8" s="11">
        <v>470</v>
      </c>
      <c r="AN8" s="11">
        <v>98</v>
      </c>
      <c r="AO8" s="11"/>
      <c r="AP8" s="11">
        <v>329</v>
      </c>
      <c r="AQ8" s="11">
        <v>319</v>
      </c>
      <c r="AR8" s="11">
        <v>325</v>
      </c>
      <c r="AS8" s="11">
        <v>125</v>
      </c>
      <c r="AT8" s="11">
        <v>21</v>
      </c>
      <c r="AU8" s="11"/>
      <c r="AV8" s="11">
        <v>3</v>
      </c>
      <c r="AW8" s="11">
        <v>50</v>
      </c>
      <c r="AX8" s="11">
        <v>96</v>
      </c>
      <c r="AY8" s="11">
        <v>94</v>
      </c>
      <c r="AZ8" s="11">
        <v>136</v>
      </c>
      <c r="BA8" s="11">
        <v>149</v>
      </c>
      <c r="BB8" s="11">
        <v>140</v>
      </c>
      <c r="BC8" s="11">
        <v>101</v>
      </c>
      <c r="BD8" s="11">
        <v>95</v>
      </c>
      <c r="BE8" s="11">
        <v>71</v>
      </c>
      <c r="BF8" s="11">
        <v>111</v>
      </c>
      <c r="BG8" s="11">
        <v>76</v>
      </c>
      <c r="BH8" s="11">
        <v>52</v>
      </c>
      <c r="BI8" s="11">
        <v>38</v>
      </c>
      <c r="BJ8" s="11">
        <v>30</v>
      </c>
      <c r="BK8" s="11">
        <v>43</v>
      </c>
      <c r="BL8" s="11"/>
      <c r="BM8" s="11">
        <v>264</v>
      </c>
      <c r="BN8" s="11">
        <v>410</v>
      </c>
      <c r="BO8" s="11">
        <v>188</v>
      </c>
      <c r="BP8" s="11">
        <v>286</v>
      </c>
      <c r="BQ8" s="11">
        <v>133</v>
      </c>
      <c r="BR8" s="11">
        <v>50</v>
      </c>
      <c r="BS8" s="11"/>
      <c r="BT8" s="11">
        <v>823</v>
      </c>
      <c r="BU8" s="11">
        <v>495</v>
      </c>
      <c r="BV8" s="11"/>
      <c r="BW8" s="11">
        <v>580</v>
      </c>
      <c r="BX8" s="11">
        <v>634</v>
      </c>
      <c r="BY8" s="11"/>
      <c r="BZ8" s="11">
        <v>1332</v>
      </c>
      <c r="CA8" s="11" t="s">
        <v>130</v>
      </c>
      <c r="CB8" s="11" t="s">
        <v>130</v>
      </c>
      <c r="CC8" s="11"/>
      <c r="CD8" s="11">
        <v>1091</v>
      </c>
      <c r="CE8" s="11">
        <v>140</v>
      </c>
      <c r="CF8" s="11">
        <v>85</v>
      </c>
      <c r="CG8" s="11"/>
      <c r="CH8" s="11">
        <v>1084</v>
      </c>
      <c r="CI8" s="11">
        <v>142</v>
      </c>
      <c r="CJ8" s="11">
        <v>88</v>
      </c>
      <c r="CK8" s="11"/>
      <c r="CL8" s="11">
        <v>693</v>
      </c>
      <c r="CM8" s="11">
        <v>597</v>
      </c>
      <c r="CN8" s="11"/>
      <c r="CO8" s="11">
        <v>81</v>
      </c>
      <c r="CP8" s="11">
        <v>510</v>
      </c>
      <c r="CQ8" s="11">
        <v>494</v>
      </c>
      <c r="CR8" s="11">
        <v>246</v>
      </c>
    </row>
    <row r="9" spans="2:96" x14ac:dyDescent="0.25">
      <c r="B9" s="18" t="s">
        <v>453</v>
      </c>
      <c r="C9" s="17">
        <v>0.351868735871053</v>
      </c>
      <c r="D9" s="17">
        <v>0.36259842358647898</v>
      </c>
      <c r="E9" s="17">
        <v>0.34297014231671102</v>
      </c>
      <c r="F9" s="17"/>
      <c r="G9" s="17">
        <v>0.28155351872017698</v>
      </c>
      <c r="H9" s="17">
        <v>0.33124779284635197</v>
      </c>
      <c r="I9" s="17">
        <v>0.26608753534663099</v>
      </c>
      <c r="J9" s="17">
        <v>0.31716177319390298</v>
      </c>
      <c r="K9" s="17">
        <v>0.37236604201625001</v>
      </c>
      <c r="L9" s="17">
        <v>0.480383747023714</v>
      </c>
      <c r="M9" s="17"/>
      <c r="N9" s="17">
        <v>0.35230155106994998</v>
      </c>
      <c r="O9" s="17">
        <v>0.36139467111530399</v>
      </c>
      <c r="P9" s="17">
        <v>0.32222734134351599</v>
      </c>
      <c r="Q9" s="17">
        <v>0.37098687238205602</v>
      </c>
      <c r="R9" s="17"/>
      <c r="S9" s="17">
        <v>0.28321472591930902</v>
      </c>
      <c r="T9" s="17">
        <v>0.36200961111734598</v>
      </c>
      <c r="U9" s="17">
        <v>0.35817083027775398</v>
      </c>
      <c r="V9" s="17">
        <v>0.38529207045286701</v>
      </c>
      <c r="W9" s="17">
        <v>0.38467863199166602</v>
      </c>
      <c r="X9" s="17">
        <v>0.325236120216705</v>
      </c>
      <c r="Y9" s="17">
        <v>0.376959187147968</v>
      </c>
      <c r="Z9" s="17">
        <v>0.47319173214231097</v>
      </c>
      <c r="AA9" s="17">
        <v>0.363595743847134</v>
      </c>
      <c r="AB9" s="17">
        <v>0.29744176151326701</v>
      </c>
      <c r="AC9" s="17">
        <v>0.38994433702500803</v>
      </c>
      <c r="AD9" s="17">
        <v>0</v>
      </c>
      <c r="AE9" s="17"/>
      <c r="AF9" s="17">
        <v>0.39365791312554999</v>
      </c>
      <c r="AG9" s="17">
        <v>0.33845703293367402</v>
      </c>
      <c r="AH9" s="17">
        <v>0.38344765508732598</v>
      </c>
      <c r="AI9" s="17">
        <v>0.32401710032815101</v>
      </c>
      <c r="AJ9" s="17">
        <v>0.26769514296251701</v>
      </c>
      <c r="AK9" s="17"/>
      <c r="AL9" s="17">
        <v>0.43066876518611802</v>
      </c>
      <c r="AM9" s="17">
        <v>0.34231094242189503</v>
      </c>
      <c r="AN9" s="17">
        <v>0.35965732482851398</v>
      </c>
      <c r="AO9" s="17"/>
      <c r="AP9" s="17">
        <v>0.36000404887494197</v>
      </c>
      <c r="AQ9" s="17">
        <v>0.33951256038129901</v>
      </c>
      <c r="AR9" s="17">
        <v>0.35629138848708097</v>
      </c>
      <c r="AS9" s="17">
        <v>0.33719321968076899</v>
      </c>
      <c r="AT9" s="17">
        <v>0.25098153460210798</v>
      </c>
      <c r="AU9" s="17"/>
      <c r="AV9" s="17">
        <v>0</v>
      </c>
      <c r="AW9" s="17">
        <v>0.30842523135598698</v>
      </c>
      <c r="AX9" s="17">
        <v>0.363389993680163</v>
      </c>
      <c r="AY9" s="17">
        <v>0.40316318882373797</v>
      </c>
      <c r="AZ9" s="17">
        <v>0.42315711761955999</v>
      </c>
      <c r="BA9" s="17">
        <v>0.34984202726483399</v>
      </c>
      <c r="BB9" s="17">
        <v>0.32659123191321798</v>
      </c>
      <c r="BC9" s="17">
        <v>0.29808428802051601</v>
      </c>
      <c r="BD9" s="17">
        <v>0.24528128596434901</v>
      </c>
      <c r="BE9" s="17">
        <v>0.39098006536684399</v>
      </c>
      <c r="BF9" s="17">
        <v>0.36282132385556198</v>
      </c>
      <c r="BG9" s="17">
        <v>0.431308495943445</v>
      </c>
      <c r="BH9" s="17">
        <v>0.33075390385964698</v>
      </c>
      <c r="BI9" s="17">
        <v>0.25298575564878001</v>
      </c>
      <c r="BJ9" s="17">
        <v>0.43299672764394598</v>
      </c>
      <c r="BK9" s="17">
        <v>0.43868859934538401</v>
      </c>
      <c r="BL9" s="17"/>
      <c r="BM9" s="17">
        <v>0.35051255871756798</v>
      </c>
      <c r="BN9" s="17">
        <v>0.30698898824881499</v>
      </c>
      <c r="BO9" s="17">
        <v>0.39196322761212099</v>
      </c>
      <c r="BP9" s="17">
        <v>0.33603056560100097</v>
      </c>
      <c r="BQ9" s="17">
        <v>0.44808335530607901</v>
      </c>
      <c r="BR9" s="17">
        <v>0.41109003929236299</v>
      </c>
      <c r="BS9" s="17"/>
      <c r="BT9" s="17">
        <v>0.36023946586860101</v>
      </c>
      <c r="BU9" s="17">
        <v>0.34111964396678401</v>
      </c>
      <c r="BV9" s="17"/>
      <c r="BW9" s="17">
        <v>0.37025452825004801</v>
      </c>
      <c r="BX9" s="17">
        <v>0.34542896020803898</v>
      </c>
      <c r="BY9" s="17"/>
      <c r="BZ9" s="17">
        <v>0.351868735871053</v>
      </c>
      <c r="CA9" s="17" t="s">
        <v>131</v>
      </c>
      <c r="CB9" s="17" t="s">
        <v>131</v>
      </c>
      <c r="CC9" s="17"/>
      <c r="CD9" s="17">
        <v>0.36475498044431298</v>
      </c>
      <c r="CE9" s="17">
        <v>0.28967345814751</v>
      </c>
      <c r="CF9" s="17">
        <v>0.29188369713004397</v>
      </c>
      <c r="CG9" s="17"/>
      <c r="CH9" s="17">
        <v>0.36775930864684397</v>
      </c>
      <c r="CI9" s="17">
        <v>0.28371450798396902</v>
      </c>
      <c r="CJ9" s="17">
        <v>0.29028112039182902</v>
      </c>
      <c r="CK9" s="17"/>
      <c r="CL9" s="17">
        <v>0.35728374243022099</v>
      </c>
      <c r="CM9" s="17">
        <v>0.35637381913556898</v>
      </c>
      <c r="CN9" s="17"/>
      <c r="CO9" s="17">
        <v>0.57766345563301502</v>
      </c>
      <c r="CP9" s="17">
        <v>0.37319589891527799</v>
      </c>
      <c r="CQ9" s="17">
        <v>0.32493014884449101</v>
      </c>
      <c r="CR9" s="17">
        <v>0.28691629552219</v>
      </c>
    </row>
    <row r="10" spans="2:96" x14ac:dyDescent="0.25">
      <c r="B10" s="18" t="s">
        <v>454</v>
      </c>
      <c r="C10" s="17">
        <v>0.52955560886394804</v>
      </c>
      <c r="D10" s="17">
        <v>0.50687452322750604</v>
      </c>
      <c r="E10" s="17">
        <v>0.55050905936105998</v>
      </c>
      <c r="F10" s="17"/>
      <c r="G10" s="17">
        <v>0.59120107546874401</v>
      </c>
      <c r="H10" s="17">
        <v>0.52020118808043303</v>
      </c>
      <c r="I10" s="17">
        <v>0.58505787412662702</v>
      </c>
      <c r="J10" s="17">
        <v>0.53463852000457401</v>
      </c>
      <c r="K10" s="17">
        <v>0.52513378947267797</v>
      </c>
      <c r="L10" s="17">
        <v>0.46164867241519703</v>
      </c>
      <c r="M10" s="17"/>
      <c r="N10" s="17">
        <v>0.54650443356063005</v>
      </c>
      <c r="O10" s="17">
        <v>0.53218198904171699</v>
      </c>
      <c r="P10" s="17">
        <v>0.54473139293615802</v>
      </c>
      <c r="Q10" s="17">
        <v>0.49270809141462302</v>
      </c>
      <c r="R10" s="17"/>
      <c r="S10" s="17">
        <v>0.59847862707656896</v>
      </c>
      <c r="T10" s="17">
        <v>0.52771288590464505</v>
      </c>
      <c r="U10" s="17">
        <v>0.49744112597172802</v>
      </c>
      <c r="V10" s="17">
        <v>0.51647921390512297</v>
      </c>
      <c r="W10" s="17">
        <v>0.50320725886165696</v>
      </c>
      <c r="X10" s="17">
        <v>0.57189680095920503</v>
      </c>
      <c r="Y10" s="17">
        <v>0.50635404582212096</v>
      </c>
      <c r="Z10" s="17">
        <v>0.38754899437439899</v>
      </c>
      <c r="AA10" s="17">
        <v>0.53882261877064896</v>
      </c>
      <c r="AB10" s="17">
        <v>0.52172998274231996</v>
      </c>
      <c r="AC10" s="17">
        <v>0.49761065613522998</v>
      </c>
      <c r="AD10" s="17">
        <v>1</v>
      </c>
      <c r="AE10" s="17"/>
      <c r="AF10" s="17">
        <v>0.50793143473401203</v>
      </c>
      <c r="AG10" s="17">
        <v>0.535547190308581</v>
      </c>
      <c r="AH10" s="17">
        <v>0.50693133417870095</v>
      </c>
      <c r="AI10" s="17">
        <v>0.422747662957835</v>
      </c>
      <c r="AJ10" s="17">
        <v>0.57259878308318601</v>
      </c>
      <c r="AK10" s="17"/>
      <c r="AL10" s="17">
        <v>0.49419408366897799</v>
      </c>
      <c r="AM10" s="17">
        <v>0.53026088106341296</v>
      </c>
      <c r="AN10" s="17">
        <v>0.50600126159749004</v>
      </c>
      <c r="AO10" s="17"/>
      <c r="AP10" s="17">
        <v>0.52582314985338796</v>
      </c>
      <c r="AQ10" s="17">
        <v>0.53031771515573201</v>
      </c>
      <c r="AR10" s="17">
        <v>0.49387323923352999</v>
      </c>
      <c r="AS10" s="17">
        <v>0.582350736780477</v>
      </c>
      <c r="AT10" s="17">
        <v>0.70836797394071804</v>
      </c>
      <c r="AU10" s="17"/>
      <c r="AV10" s="17">
        <v>0.51120849400536905</v>
      </c>
      <c r="AW10" s="17">
        <v>0.55130588482646004</v>
      </c>
      <c r="AX10" s="17">
        <v>0.52971927230985305</v>
      </c>
      <c r="AY10" s="17">
        <v>0.45069913595313699</v>
      </c>
      <c r="AZ10" s="17">
        <v>0.45301804746719498</v>
      </c>
      <c r="BA10" s="17">
        <v>0.53565853703777599</v>
      </c>
      <c r="BB10" s="17">
        <v>0.50186936994311604</v>
      </c>
      <c r="BC10" s="17">
        <v>0.61756903727523305</v>
      </c>
      <c r="BD10" s="17">
        <v>0.62279320708760499</v>
      </c>
      <c r="BE10" s="17">
        <v>0.532603031811407</v>
      </c>
      <c r="BF10" s="17">
        <v>0.51124432540847797</v>
      </c>
      <c r="BG10" s="17">
        <v>0.46947758655407301</v>
      </c>
      <c r="BH10" s="17">
        <v>0.61473383532762604</v>
      </c>
      <c r="BI10" s="17">
        <v>0.59235280213963504</v>
      </c>
      <c r="BJ10" s="17">
        <v>0.50581116046913299</v>
      </c>
      <c r="BK10" s="17">
        <v>0.52326824805375105</v>
      </c>
      <c r="BL10" s="17"/>
      <c r="BM10" s="17">
        <v>0.53205848421096003</v>
      </c>
      <c r="BN10" s="17">
        <v>0.56632376980297505</v>
      </c>
      <c r="BO10" s="17">
        <v>0.46096042329183501</v>
      </c>
      <c r="BP10" s="17">
        <v>0.56842251213013295</v>
      </c>
      <c r="BQ10" s="17">
        <v>0.459573956211701</v>
      </c>
      <c r="BR10" s="17">
        <v>0.436966628204008</v>
      </c>
      <c r="BS10" s="17"/>
      <c r="BT10" s="17">
        <v>0.53652384466438097</v>
      </c>
      <c r="BU10" s="17">
        <v>0.51682068605395604</v>
      </c>
      <c r="BV10" s="17"/>
      <c r="BW10" s="17">
        <v>0.508551242658558</v>
      </c>
      <c r="BX10" s="17">
        <v>0.54716902742953799</v>
      </c>
      <c r="BY10" s="17"/>
      <c r="BZ10" s="17">
        <v>0.52955560886394804</v>
      </c>
      <c r="CA10" s="17" t="s">
        <v>131</v>
      </c>
      <c r="CB10" s="17" t="s">
        <v>131</v>
      </c>
      <c r="CC10" s="17"/>
      <c r="CD10" s="17">
        <v>0.52480189103610697</v>
      </c>
      <c r="CE10" s="17">
        <v>0.52227300692898804</v>
      </c>
      <c r="CF10" s="17">
        <v>0.588896461357717</v>
      </c>
      <c r="CG10" s="17"/>
      <c r="CH10" s="17">
        <v>0.52624268767270199</v>
      </c>
      <c r="CI10" s="17">
        <v>0.51638835882049905</v>
      </c>
      <c r="CJ10" s="17">
        <v>0.584811136115026</v>
      </c>
      <c r="CK10" s="17"/>
      <c r="CL10" s="17">
        <v>0.53776090680036903</v>
      </c>
      <c r="CM10" s="17">
        <v>0.52062200077397702</v>
      </c>
      <c r="CN10" s="17"/>
      <c r="CO10" s="17">
        <v>0.39512728524780799</v>
      </c>
      <c r="CP10" s="17">
        <v>0.53730060222112197</v>
      </c>
      <c r="CQ10" s="17">
        <v>0.56885796869066396</v>
      </c>
      <c r="CR10" s="17">
        <v>0.47893885632241201</v>
      </c>
    </row>
    <row r="11" spans="2:96" x14ac:dyDescent="0.25">
      <c r="B11" s="18" t="s">
        <v>455</v>
      </c>
      <c r="C11" s="17">
        <v>7.7314055495503506E-2</v>
      </c>
      <c r="D11" s="17">
        <v>8.3779016268332299E-2</v>
      </c>
      <c r="E11" s="17">
        <v>7.0197439344085802E-2</v>
      </c>
      <c r="F11" s="17"/>
      <c r="G11" s="17">
        <v>0.11205299671418301</v>
      </c>
      <c r="H11" s="17">
        <v>9.7624007712709002E-2</v>
      </c>
      <c r="I11" s="17">
        <v>9.8412574656412996E-2</v>
      </c>
      <c r="J11" s="17">
        <v>8.2755258269002596E-2</v>
      </c>
      <c r="K11" s="17">
        <v>6.2676757255431301E-2</v>
      </c>
      <c r="L11" s="17">
        <v>3.3983343515874301E-2</v>
      </c>
      <c r="M11" s="17"/>
      <c r="N11" s="17">
        <v>7.8968034852914398E-2</v>
      </c>
      <c r="O11" s="17">
        <v>6.7934728810655404E-2</v>
      </c>
      <c r="P11" s="17">
        <v>7.4968332019960393E-2</v>
      </c>
      <c r="Q11" s="17">
        <v>8.5735522214438906E-2</v>
      </c>
      <c r="R11" s="17"/>
      <c r="S11" s="17">
        <v>8.1653171754281703E-2</v>
      </c>
      <c r="T11" s="17">
        <v>8.4367258240284002E-2</v>
      </c>
      <c r="U11" s="17">
        <v>8.0045920281409999E-2</v>
      </c>
      <c r="V11" s="17">
        <v>7.3824408410108094E-2</v>
      </c>
      <c r="W11" s="17">
        <v>8.8055621521056698E-2</v>
      </c>
      <c r="X11" s="17">
        <v>6.1252964393019901E-2</v>
      </c>
      <c r="Y11" s="17">
        <v>8.1455478814334001E-2</v>
      </c>
      <c r="Z11" s="17">
        <v>8.5003455796323193E-2</v>
      </c>
      <c r="AA11" s="17">
        <v>6.9803444450541402E-2</v>
      </c>
      <c r="AB11" s="17">
        <v>8.6508095142533603E-2</v>
      </c>
      <c r="AC11" s="17">
        <v>5.9577600286324903E-2</v>
      </c>
      <c r="AD11" s="17">
        <v>0</v>
      </c>
      <c r="AE11" s="17"/>
      <c r="AF11" s="17">
        <v>5.9530901138747698E-2</v>
      </c>
      <c r="AG11" s="17">
        <v>9.8553289073831901E-2</v>
      </c>
      <c r="AH11" s="17">
        <v>7.2131850343451404E-2</v>
      </c>
      <c r="AI11" s="17">
        <v>5.2412637816631497E-2</v>
      </c>
      <c r="AJ11" s="17">
        <v>9.5238801359643799E-2</v>
      </c>
      <c r="AK11" s="17"/>
      <c r="AL11" s="17">
        <v>4.5634243030506998E-2</v>
      </c>
      <c r="AM11" s="17">
        <v>8.6075884731070001E-2</v>
      </c>
      <c r="AN11" s="17">
        <v>0.104253344259386</v>
      </c>
      <c r="AO11" s="17"/>
      <c r="AP11" s="17">
        <v>7.88838026064239E-2</v>
      </c>
      <c r="AQ11" s="17">
        <v>7.6222717293108894E-2</v>
      </c>
      <c r="AR11" s="17">
        <v>0.10263285373178301</v>
      </c>
      <c r="AS11" s="17">
        <v>6.94813275968688E-2</v>
      </c>
      <c r="AT11" s="17">
        <v>0</v>
      </c>
      <c r="AU11" s="17"/>
      <c r="AV11" s="17">
        <v>0.488791505994631</v>
      </c>
      <c r="AW11" s="17">
        <v>5.7383642724214499E-2</v>
      </c>
      <c r="AX11" s="17">
        <v>7.4865739877042203E-2</v>
      </c>
      <c r="AY11" s="17">
        <v>4.6055099338402399E-2</v>
      </c>
      <c r="AZ11" s="17">
        <v>7.3692421268164193E-2</v>
      </c>
      <c r="BA11" s="17">
        <v>8.1412917903762802E-2</v>
      </c>
      <c r="BB11" s="17">
        <v>0.137800391805871</v>
      </c>
      <c r="BC11" s="17">
        <v>5.0893966096756699E-2</v>
      </c>
      <c r="BD11" s="17">
        <v>0.112861051523132</v>
      </c>
      <c r="BE11" s="17">
        <v>2.5591204782085299E-2</v>
      </c>
      <c r="BF11" s="17">
        <v>8.4836265516637102E-2</v>
      </c>
      <c r="BG11" s="17">
        <v>8.9041253480447294E-2</v>
      </c>
      <c r="BH11" s="17">
        <v>5.4512260812726997E-2</v>
      </c>
      <c r="BI11" s="17">
        <v>6.7110452445959798E-2</v>
      </c>
      <c r="BJ11" s="17">
        <v>3.4158167870274397E-2</v>
      </c>
      <c r="BK11" s="17">
        <v>3.8043152600864202E-2</v>
      </c>
      <c r="BL11" s="17"/>
      <c r="BM11" s="17">
        <v>9.3758538925328302E-2</v>
      </c>
      <c r="BN11" s="17">
        <v>7.3933725015420407E-2</v>
      </c>
      <c r="BO11" s="17">
        <v>8.3145762727787703E-2</v>
      </c>
      <c r="BP11" s="17">
        <v>6.47517805286041E-2</v>
      </c>
      <c r="BQ11" s="17">
        <v>5.9347767157769502E-2</v>
      </c>
      <c r="BR11" s="17">
        <v>0.11567453295529299</v>
      </c>
      <c r="BS11" s="17"/>
      <c r="BT11" s="17">
        <v>7.2683045746132796E-2</v>
      </c>
      <c r="BU11" s="17">
        <v>8.5277571416410694E-2</v>
      </c>
      <c r="BV11" s="17"/>
      <c r="BW11" s="17">
        <v>8.7424710447597406E-2</v>
      </c>
      <c r="BX11" s="17">
        <v>7.1859705613077807E-2</v>
      </c>
      <c r="BY11" s="17"/>
      <c r="BZ11" s="17">
        <v>7.7314055495503506E-2</v>
      </c>
      <c r="CA11" s="17" t="s">
        <v>131</v>
      </c>
      <c r="CB11" s="17" t="s">
        <v>131</v>
      </c>
      <c r="CC11" s="17"/>
      <c r="CD11" s="17">
        <v>7.5668639710329097E-2</v>
      </c>
      <c r="CE11" s="17">
        <v>0.11220818730104901</v>
      </c>
      <c r="CF11" s="17">
        <v>5.5588102243821699E-2</v>
      </c>
      <c r="CG11" s="17"/>
      <c r="CH11" s="17">
        <v>7.3431083074327302E-2</v>
      </c>
      <c r="CI11" s="17">
        <v>0.118440568401891</v>
      </c>
      <c r="CJ11" s="17">
        <v>6.3335842719764293E-2</v>
      </c>
      <c r="CK11" s="17"/>
      <c r="CL11" s="17">
        <v>7.1578106811198194E-2</v>
      </c>
      <c r="CM11" s="17">
        <v>8.0804199513705793E-2</v>
      </c>
      <c r="CN11" s="17"/>
      <c r="CO11" s="17">
        <v>1.39073177572733E-2</v>
      </c>
      <c r="CP11" s="17">
        <v>6.0310347350634598E-2</v>
      </c>
      <c r="CQ11" s="17">
        <v>5.8186766824119898E-2</v>
      </c>
      <c r="CR11" s="17">
        <v>0.172145444469368</v>
      </c>
    </row>
    <row r="12" spans="2:96" x14ac:dyDescent="0.25">
      <c r="B12" s="18" t="s">
        <v>456</v>
      </c>
      <c r="C12" s="17">
        <v>2.36440889528646E-2</v>
      </c>
      <c r="D12" s="17">
        <v>3.0563399126507702E-2</v>
      </c>
      <c r="E12" s="17">
        <v>1.7336673549169401E-2</v>
      </c>
      <c r="F12" s="17"/>
      <c r="G12" s="17">
        <v>1.5192409096895799E-2</v>
      </c>
      <c r="H12" s="17">
        <v>2.5451536231635302E-2</v>
      </c>
      <c r="I12" s="17">
        <v>1.7936817350714299E-2</v>
      </c>
      <c r="J12" s="17">
        <v>4.4537347966280803E-2</v>
      </c>
      <c r="K12" s="17">
        <v>2.2695592834713601E-2</v>
      </c>
      <c r="L12" s="17">
        <v>1.5556316457905599E-2</v>
      </c>
      <c r="M12" s="17"/>
      <c r="N12" s="17">
        <v>1.10875044973504E-2</v>
      </c>
      <c r="O12" s="17">
        <v>2.3762644388151798E-2</v>
      </c>
      <c r="P12" s="17">
        <v>3.1241971679205699E-2</v>
      </c>
      <c r="Q12" s="17">
        <v>3.0816043005674001E-2</v>
      </c>
      <c r="R12" s="17"/>
      <c r="S12" s="17">
        <v>2.7434062816430901E-2</v>
      </c>
      <c r="T12" s="17">
        <v>2.13825812110723E-2</v>
      </c>
      <c r="U12" s="17">
        <v>3.8475736929097802E-2</v>
      </c>
      <c r="V12" s="17">
        <v>1.6903553268081E-2</v>
      </c>
      <c r="W12" s="17">
        <v>9.3977479486561898E-3</v>
      </c>
      <c r="X12" s="17">
        <v>1.40392488508877E-2</v>
      </c>
      <c r="Y12" s="17">
        <v>1.3577792027602001E-2</v>
      </c>
      <c r="Z12" s="17">
        <v>5.4255817686966502E-2</v>
      </c>
      <c r="AA12" s="17">
        <v>1.06990252636906E-2</v>
      </c>
      <c r="AB12" s="17">
        <v>5.4067254733094199E-2</v>
      </c>
      <c r="AC12" s="17">
        <v>2.0147705851728301E-2</v>
      </c>
      <c r="AD12" s="17">
        <v>0</v>
      </c>
      <c r="AE12" s="17"/>
      <c r="AF12" s="17">
        <v>1.8921246042175901E-2</v>
      </c>
      <c r="AG12" s="17">
        <v>1.39447514951948E-2</v>
      </c>
      <c r="AH12" s="17">
        <v>2.6335463533800899E-2</v>
      </c>
      <c r="AI12" s="17">
        <v>0.20082259889738199</v>
      </c>
      <c r="AJ12" s="17">
        <v>4.5081811930503798E-2</v>
      </c>
      <c r="AK12" s="17"/>
      <c r="AL12" s="17">
        <v>1.4069484979299499E-2</v>
      </c>
      <c r="AM12" s="17">
        <v>2.3945155662977599E-2</v>
      </c>
      <c r="AN12" s="17">
        <v>2.11363296479091E-2</v>
      </c>
      <c r="AO12" s="17"/>
      <c r="AP12" s="17">
        <v>2.0683906395869998E-2</v>
      </c>
      <c r="AQ12" s="17">
        <v>3.2813123066271099E-2</v>
      </c>
      <c r="AR12" s="17">
        <v>2.3025171190463E-2</v>
      </c>
      <c r="AS12" s="17">
        <v>1.09747159418853E-2</v>
      </c>
      <c r="AT12" s="17">
        <v>4.0650491457173102E-2</v>
      </c>
      <c r="AU12" s="17"/>
      <c r="AV12" s="17">
        <v>0</v>
      </c>
      <c r="AW12" s="17">
        <v>5.7113501246472499E-2</v>
      </c>
      <c r="AX12" s="17">
        <v>3.2024994132941402E-2</v>
      </c>
      <c r="AY12" s="17">
        <v>4.2672105745488201E-2</v>
      </c>
      <c r="AZ12" s="17">
        <v>2.7297608629420701E-2</v>
      </c>
      <c r="BA12" s="17">
        <v>1.8326200961953899E-2</v>
      </c>
      <c r="BB12" s="17">
        <v>2.65133586274722E-2</v>
      </c>
      <c r="BC12" s="17">
        <v>1.8419892751441201E-2</v>
      </c>
      <c r="BD12" s="17">
        <v>1.9064455424914001E-2</v>
      </c>
      <c r="BE12" s="17">
        <v>3.6748970786092301E-2</v>
      </c>
      <c r="BF12" s="17">
        <v>2.46314036556937E-2</v>
      </c>
      <c r="BG12" s="17">
        <v>0</v>
      </c>
      <c r="BH12" s="17">
        <v>0</v>
      </c>
      <c r="BI12" s="17">
        <v>6.3595906673957703E-2</v>
      </c>
      <c r="BJ12" s="17">
        <v>0</v>
      </c>
      <c r="BK12" s="17">
        <v>0</v>
      </c>
      <c r="BL12" s="17"/>
      <c r="BM12" s="17">
        <v>1.3330540647665199E-2</v>
      </c>
      <c r="BN12" s="17">
        <v>2.6955378046119902E-2</v>
      </c>
      <c r="BO12" s="17">
        <v>3.8924946757251201E-2</v>
      </c>
      <c r="BP12" s="17">
        <v>2.6935161371737799E-2</v>
      </c>
      <c r="BQ12" s="17">
        <v>6.3945200381959801E-3</v>
      </c>
      <c r="BR12" s="17">
        <v>2.0415880293260202E-2</v>
      </c>
      <c r="BS12" s="17"/>
      <c r="BT12" s="17">
        <v>1.9386011275751101E-2</v>
      </c>
      <c r="BU12" s="17">
        <v>2.7942876200487601E-2</v>
      </c>
      <c r="BV12" s="17"/>
      <c r="BW12" s="17">
        <v>2.40060849716499E-2</v>
      </c>
      <c r="BX12" s="17">
        <v>2.3545306557738999E-2</v>
      </c>
      <c r="BY12" s="17"/>
      <c r="BZ12" s="17">
        <v>2.36440889528646E-2</v>
      </c>
      <c r="CA12" s="17" t="s">
        <v>131</v>
      </c>
      <c r="CB12" s="17" t="s">
        <v>131</v>
      </c>
      <c r="CC12" s="17"/>
      <c r="CD12" s="17">
        <v>2.1510488750512698E-2</v>
      </c>
      <c r="CE12" s="17">
        <v>2.9568141678443401E-2</v>
      </c>
      <c r="CF12" s="17">
        <v>4.5807449346716898E-2</v>
      </c>
      <c r="CG12" s="17"/>
      <c r="CH12" s="17">
        <v>2.0082880820242899E-2</v>
      </c>
      <c r="CI12" s="17">
        <v>2.9153087609425001E-2</v>
      </c>
      <c r="CJ12" s="17">
        <v>4.4324605272224198E-2</v>
      </c>
      <c r="CK12" s="17"/>
      <c r="CL12" s="17">
        <v>2.2117602344536899E-2</v>
      </c>
      <c r="CM12" s="17">
        <v>2.2524667193337601E-2</v>
      </c>
      <c r="CN12" s="17"/>
      <c r="CO12" s="17">
        <v>1.33019413619038E-2</v>
      </c>
      <c r="CP12" s="17">
        <v>1.33889635925558E-2</v>
      </c>
      <c r="CQ12" s="17">
        <v>3.03195032773005E-2</v>
      </c>
      <c r="CR12" s="17">
        <v>3.4952261440144898E-2</v>
      </c>
    </row>
    <row r="13" spans="2:96" x14ac:dyDescent="0.25">
      <c r="B13" s="18" t="s">
        <v>175</v>
      </c>
      <c r="C13" s="19">
        <v>1.76175108166302E-2</v>
      </c>
      <c r="D13" s="19">
        <v>1.6184637791174999E-2</v>
      </c>
      <c r="E13" s="19">
        <v>1.8986685428973499E-2</v>
      </c>
      <c r="F13" s="19"/>
      <c r="G13" s="19">
        <v>0</v>
      </c>
      <c r="H13" s="19">
        <v>2.5475475128870599E-2</v>
      </c>
      <c r="I13" s="19">
        <v>3.2505198519614198E-2</v>
      </c>
      <c r="J13" s="19">
        <v>2.0907100566239099E-2</v>
      </c>
      <c r="K13" s="19">
        <v>1.7127818420927698E-2</v>
      </c>
      <c r="L13" s="19">
        <v>8.4279205873093697E-3</v>
      </c>
      <c r="M13" s="19"/>
      <c r="N13" s="19">
        <v>1.1138476019154801E-2</v>
      </c>
      <c r="O13" s="19">
        <v>1.47259666441714E-2</v>
      </c>
      <c r="P13" s="19">
        <v>2.6830962021160198E-2</v>
      </c>
      <c r="Q13" s="19">
        <v>1.9753470983207701E-2</v>
      </c>
      <c r="R13" s="19"/>
      <c r="S13" s="19">
        <v>9.2194124334098806E-3</v>
      </c>
      <c r="T13" s="19">
        <v>4.5276635266523297E-3</v>
      </c>
      <c r="U13" s="19">
        <v>2.5866386540010701E-2</v>
      </c>
      <c r="V13" s="19">
        <v>7.50075396382057E-3</v>
      </c>
      <c r="W13" s="19">
        <v>1.4660739676963699E-2</v>
      </c>
      <c r="X13" s="19">
        <v>2.7574865580182299E-2</v>
      </c>
      <c r="Y13" s="19">
        <v>2.1653496187975001E-2</v>
      </c>
      <c r="Z13" s="19">
        <v>0</v>
      </c>
      <c r="AA13" s="19">
        <v>1.70791676679855E-2</v>
      </c>
      <c r="AB13" s="19">
        <v>4.0252905868785001E-2</v>
      </c>
      <c r="AC13" s="19">
        <v>3.2719700701709202E-2</v>
      </c>
      <c r="AD13" s="19">
        <v>0</v>
      </c>
      <c r="AE13" s="19"/>
      <c r="AF13" s="19">
        <v>1.9958504959513901E-2</v>
      </c>
      <c r="AG13" s="19">
        <v>1.3497736188718801E-2</v>
      </c>
      <c r="AH13" s="19">
        <v>1.1153696856720101E-2</v>
      </c>
      <c r="AI13" s="19">
        <v>0</v>
      </c>
      <c r="AJ13" s="19">
        <v>1.9385460664149801E-2</v>
      </c>
      <c r="AK13" s="19"/>
      <c r="AL13" s="19">
        <v>1.54334231350973E-2</v>
      </c>
      <c r="AM13" s="19">
        <v>1.7407136120644501E-2</v>
      </c>
      <c r="AN13" s="19">
        <v>8.9517396667010193E-3</v>
      </c>
      <c r="AO13" s="19"/>
      <c r="AP13" s="19">
        <v>1.4605092269376599E-2</v>
      </c>
      <c r="AQ13" s="19">
        <v>2.1133884103589299E-2</v>
      </c>
      <c r="AR13" s="19">
        <v>2.4177347357143799E-2</v>
      </c>
      <c r="AS13" s="19">
        <v>0</v>
      </c>
      <c r="AT13" s="19">
        <v>0</v>
      </c>
      <c r="AU13" s="19"/>
      <c r="AV13" s="19">
        <v>0</v>
      </c>
      <c r="AW13" s="19">
        <v>2.5771739846866301E-2</v>
      </c>
      <c r="AX13" s="19">
        <v>0</v>
      </c>
      <c r="AY13" s="19">
        <v>5.7410470139233803E-2</v>
      </c>
      <c r="AZ13" s="19">
        <v>2.2834805015660101E-2</v>
      </c>
      <c r="BA13" s="19">
        <v>1.47603168316729E-2</v>
      </c>
      <c r="BB13" s="19">
        <v>7.2256477103228899E-3</v>
      </c>
      <c r="BC13" s="19">
        <v>1.50328158560532E-2</v>
      </c>
      <c r="BD13" s="19">
        <v>0</v>
      </c>
      <c r="BE13" s="19">
        <v>1.40767272535713E-2</v>
      </c>
      <c r="BF13" s="19">
        <v>1.6466681563629001E-2</v>
      </c>
      <c r="BG13" s="19">
        <v>1.0172664022035101E-2</v>
      </c>
      <c r="BH13" s="19">
        <v>0</v>
      </c>
      <c r="BI13" s="19">
        <v>2.3955083091667301E-2</v>
      </c>
      <c r="BJ13" s="19">
        <v>2.7033944016646601E-2</v>
      </c>
      <c r="BK13" s="19">
        <v>0</v>
      </c>
      <c r="BL13" s="19"/>
      <c r="BM13" s="19">
        <v>1.0339877498478599E-2</v>
      </c>
      <c r="BN13" s="19">
        <v>2.5798138886669798E-2</v>
      </c>
      <c r="BO13" s="19">
        <v>2.5005639611005201E-2</v>
      </c>
      <c r="BP13" s="19">
        <v>3.8599803685241598E-3</v>
      </c>
      <c r="BQ13" s="19">
        <v>2.6600401286255099E-2</v>
      </c>
      <c r="BR13" s="19">
        <v>1.58529192550762E-2</v>
      </c>
      <c r="BS13" s="19"/>
      <c r="BT13" s="19">
        <v>1.1167632445134299E-2</v>
      </c>
      <c r="BU13" s="19">
        <v>2.8839222362361899E-2</v>
      </c>
      <c r="BV13" s="19"/>
      <c r="BW13" s="19">
        <v>9.7634336721464793E-3</v>
      </c>
      <c r="BX13" s="19">
        <v>1.19970001916056E-2</v>
      </c>
      <c r="BY13" s="19"/>
      <c r="BZ13" s="19">
        <v>1.76175108166302E-2</v>
      </c>
      <c r="CA13" s="19" t="s">
        <v>131</v>
      </c>
      <c r="CB13" s="19" t="s">
        <v>131</v>
      </c>
      <c r="CC13" s="19"/>
      <c r="CD13" s="19">
        <v>1.32640000587379E-2</v>
      </c>
      <c r="CE13" s="19">
        <v>4.6277205944009102E-2</v>
      </c>
      <c r="CF13" s="19">
        <v>1.7824289921700799E-2</v>
      </c>
      <c r="CG13" s="19"/>
      <c r="CH13" s="19">
        <v>1.24840397858833E-2</v>
      </c>
      <c r="CI13" s="19">
        <v>5.23034771842169E-2</v>
      </c>
      <c r="CJ13" s="19">
        <v>1.7247295501156199E-2</v>
      </c>
      <c r="CK13" s="19"/>
      <c r="CL13" s="19">
        <v>1.1259641613675E-2</v>
      </c>
      <c r="CM13" s="19">
        <v>1.9675313383410099E-2</v>
      </c>
      <c r="CN13" s="19"/>
      <c r="CO13" s="19">
        <v>0</v>
      </c>
      <c r="CP13" s="19">
        <v>1.5804187920410401E-2</v>
      </c>
      <c r="CQ13" s="19">
        <v>1.7705612363424501E-2</v>
      </c>
      <c r="CR13" s="19">
        <v>2.7047142245884701E-2</v>
      </c>
    </row>
    <row r="14" spans="2:96" x14ac:dyDescent="0.25">
      <c r="B14" s="16" t="s">
        <v>662</v>
      </c>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CR18"/>
  <sheetViews>
    <sheetView showGridLines="0" workbookViewId="0">
      <pane xSplit="2" topLeftCell="C1" activePane="topRight" state="frozen"/>
      <selection pane="topRight" activeCell="B14" sqref="B1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1348</v>
      </c>
      <c r="D7" s="10">
        <v>639</v>
      </c>
      <c r="E7" s="10">
        <v>707</v>
      </c>
      <c r="F7" s="10"/>
      <c r="G7" s="10">
        <v>132</v>
      </c>
      <c r="H7" s="10">
        <v>168</v>
      </c>
      <c r="I7" s="10">
        <v>231</v>
      </c>
      <c r="J7" s="10">
        <v>252</v>
      </c>
      <c r="K7" s="10">
        <v>223</v>
      </c>
      <c r="L7" s="10">
        <v>342</v>
      </c>
      <c r="M7" s="10"/>
      <c r="N7" s="10">
        <v>386</v>
      </c>
      <c r="O7" s="10">
        <v>372</v>
      </c>
      <c r="P7" s="10">
        <v>280</v>
      </c>
      <c r="Q7" s="10">
        <v>307</v>
      </c>
      <c r="R7" s="10"/>
      <c r="S7" s="10">
        <v>161</v>
      </c>
      <c r="T7" s="10">
        <v>184</v>
      </c>
      <c r="U7" s="10">
        <v>104</v>
      </c>
      <c r="V7" s="10">
        <v>124</v>
      </c>
      <c r="W7" s="10">
        <v>108</v>
      </c>
      <c r="X7" s="10">
        <v>127</v>
      </c>
      <c r="Y7" s="10">
        <v>125</v>
      </c>
      <c r="Z7" s="10">
        <v>56</v>
      </c>
      <c r="AA7" s="10">
        <v>168</v>
      </c>
      <c r="AB7" s="10">
        <v>125</v>
      </c>
      <c r="AC7" s="10">
        <v>61</v>
      </c>
      <c r="AD7" s="10">
        <v>5</v>
      </c>
      <c r="AE7" s="10"/>
      <c r="AF7" s="10">
        <v>548</v>
      </c>
      <c r="AG7" s="10">
        <v>384</v>
      </c>
      <c r="AH7" s="10">
        <v>85</v>
      </c>
      <c r="AI7" s="10">
        <v>18</v>
      </c>
      <c r="AJ7" s="10">
        <v>146</v>
      </c>
      <c r="AK7" s="10"/>
      <c r="AL7" s="10">
        <v>321</v>
      </c>
      <c r="AM7" s="10">
        <v>463</v>
      </c>
      <c r="AN7" s="10">
        <v>103</v>
      </c>
      <c r="AO7" s="10"/>
      <c r="AP7" s="10">
        <v>340</v>
      </c>
      <c r="AQ7" s="10">
        <v>316</v>
      </c>
      <c r="AR7" s="10">
        <v>322</v>
      </c>
      <c r="AS7" s="10">
        <v>125</v>
      </c>
      <c r="AT7" s="10">
        <v>22</v>
      </c>
      <c r="AU7" s="10"/>
      <c r="AV7" s="10">
        <v>3</v>
      </c>
      <c r="AW7" s="10">
        <v>48</v>
      </c>
      <c r="AX7" s="10">
        <v>96</v>
      </c>
      <c r="AY7" s="10">
        <v>93</v>
      </c>
      <c r="AZ7" s="10">
        <v>134</v>
      </c>
      <c r="BA7" s="10">
        <v>151</v>
      </c>
      <c r="BB7" s="10">
        <v>140</v>
      </c>
      <c r="BC7" s="10">
        <v>104</v>
      </c>
      <c r="BD7" s="10">
        <v>99</v>
      </c>
      <c r="BE7" s="10">
        <v>72</v>
      </c>
      <c r="BF7" s="10">
        <v>112</v>
      </c>
      <c r="BG7" s="10">
        <v>78</v>
      </c>
      <c r="BH7" s="10">
        <v>53</v>
      </c>
      <c r="BI7" s="10">
        <v>40</v>
      </c>
      <c r="BJ7" s="10">
        <v>29</v>
      </c>
      <c r="BK7" s="10">
        <v>45</v>
      </c>
      <c r="BL7" s="10"/>
      <c r="BM7" s="10">
        <v>248</v>
      </c>
      <c r="BN7" s="10">
        <v>428</v>
      </c>
      <c r="BO7" s="10">
        <v>183</v>
      </c>
      <c r="BP7" s="10">
        <v>296</v>
      </c>
      <c r="BQ7" s="10">
        <v>144</v>
      </c>
      <c r="BR7" s="10">
        <v>49</v>
      </c>
      <c r="BS7" s="10"/>
      <c r="BT7" s="10">
        <v>829</v>
      </c>
      <c r="BU7" s="10">
        <v>507</v>
      </c>
      <c r="BV7" s="10"/>
      <c r="BW7" s="10">
        <v>578</v>
      </c>
      <c r="BX7" s="10">
        <v>654</v>
      </c>
      <c r="BY7" s="10"/>
      <c r="BZ7" s="10">
        <v>1348</v>
      </c>
      <c r="CA7" s="10" t="s">
        <v>130</v>
      </c>
      <c r="CB7" s="10" t="s">
        <v>130</v>
      </c>
      <c r="CC7" s="10"/>
      <c r="CD7" s="10">
        <v>1120</v>
      </c>
      <c r="CE7" s="10">
        <v>128</v>
      </c>
      <c r="CF7" s="10">
        <v>83</v>
      </c>
      <c r="CG7" s="10"/>
      <c r="CH7" s="10">
        <v>1114</v>
      </c>
      <c r="CI7" s="10">
        <v>130</v>
      </c>
      <c r="CJ7" s="10">
        <v>85</v>
      </c>
      <c r="CK7" s="10"/>
      <c r="CL7" s="10">
        <v>715</v>
      </c>
      <c r="CM7" s="10">
        <v>593</v>
      </c>
      <c r="CN7" s="10"/>
      <c r="CO7" s="10">
        <v>79</v>
      </c>
      <c r="CP7" s="10">
        <v>525</v>
      </c>
      <c r="CQ7" s="10">
        <v>503</v>
      </c>
      <c r="CR7" s="10">
        <v>241</v>
      </c>
    </row>
    <row r="8" spans="2:96" ht="30" customHeight="1" x14ac:dyDescent="0.25">
      <c r="B8" s="11" t="s">
        <v>20</v>
      </c>
      <c r="C8" s="11">
        <v>1332</v>
      </c>
      <c r="D8" s="11">
        <v>638</v>
      </c>
      <c r="E8" s="11">
        <v>692</v>
      </c>
      <c r="F8" s="11"/>
      <c r="G8" s="11">
        <v>163</v>
      </c>
      <c r="H8" s="11">
        <v>217</v>
      </c>
      <c r="I8" s="11">
        <v>220</v>
      </c>
      <c r="J8" s="11">
        <v>233</v>
      </c>
      <c r="K8" s="11">
        <v>197</v>
      </c>
      <c r="L8" s="11">
        <v>302</v>
      </c>
      <c r="M8" s="11"/>
      <c r="N8" s="11">
        <v>361</v>
      </c>
      <c r="O8" s="11">
        <v>351</v>
      </c>
      <c r="P8" s="11">
        <v>294</v>
      </c>
      <c r="Q8" s="11">
        <v>323</v>
      </c>
      <c r="R8" s="11"/>
      <c r="S8" s="11">
        <v>168</v>
      </c>
      <c r="T8" s="11">
        <v>175</v>
      </c>
      <c r="U8" s="11">
        <v>99</v>
      </c>
      <c r="V8" s="11">
        <v>119</v>
      </c>
      <c r="W8" s="11">
        <v>103</v>
      </c>
      <c r="X8" s="11">
        <v>126</v>
      </c>
      <c r="Y8" s="11">
        <v>119</v>
      </c>
      <c r="Z8" s="11">
        <v>56</v>
      </c>
      <c r="AA8" s="11">
        <v>166</v>
      </c>
      <c r="AB8" s="11">
        <v>125</v>
      </c>
      <c r="AC8" s="11">
        <v>68</v>
      </c>
      <c r="AD8" s="11">
        <v>7</v>
      </c>
      <c r="AE8" s="11"/>
      <c r="AF8" s="11">
        <v>518</v>
      </c>
      <c r="AG8" s="11">
        <v>392</v>
      </c>
      <c r="AH8" s="11">
        <v>79</v>
      </c>
      <c r="AI8" s="11">
        <v>18</v>
      </c>
      <c r="AJ8" s="11">
        <v>147</v>
      </c>
      <c r="AK8" s="11"/>
      <c r="AL8" s="11">
        <v>307</v>
      </c>
      <c r="AM8" s="11">
        <v>470</v>
      </c>
      <c r="AN8" s="11">
        <v>98</v>
      </c>
      <c r="AO8" s="11"/>
      <c r="AP8" s="11">
        <v>329</v>
      </c>
      <c r="AQ8" s="11">
        <v>319</v>
      </c>
      <c r="AR8" s="11">
        <v>325</v>
      </c>
      <c r="AS8" s="11">
        <v>125</v>
      </c>
      <c r="AT8" s="11">
        <v>21</v>
      </c>
      <c r="AU8" s="11"/>
      <c r="AV8" s="11">
        <v>3</v>
      </c>
      <c r="AW8" s="11">
        <v>50</v>
      </c>
      <c r="AX8" s="11">
        <v>96</v>
      </c>
      <c r="AY8" s="11">
        <v>94</v>
      </c>
      <c r="AZ8" s="11">
        <v>136</v>
      </c>
      <c r="BA8" s="11">
        <v>149</v>
      </c>
      <c r="BB8" s="11">
        <v>140</v>
      </c>
      <c r="BC8" s="11">
        <v>101</v>
      </c>
      <c r="BD8" s="11">
        <v>95</v>
      </c>
      <c r="BE8" s="11">
        <v>71</v>
      </c>
      <c r="BF8" s="11">
        <v>111</v>
      </c>
      <c r="BG8" s="11">
        <v>76</v>
      </c>
      <c r="BH8" s="11">
        <v>52</v>
      </c>
      <c r="BI8" s="11">
        <v>38</v>
      </c>
      <c r="BJ8" s="11">
        <v>30</v>
      </c>
      <c r="BK8" s="11">
        <v>43</v>
      </c>
      <c r="BL8" s="11"/>
      <c r="BM8" s="11">
        <v>264</v>
      </c>
      <c r="BN8" s="11">
        <v>410</v>
      </c>
      <c r="BO8" s="11">
        <v>188</v>
      </c>
      <c r="BP8" s="11">
        <v>286</v>
      </c>
      <c r="BQ8" s="11">
        <v>133</v>
      </c>
      <c r="BR8" s="11">
        <v>50</v>
      </c>
      <c r="BS8" s="11"/>
      <c r="BT8" s="11">
        <v>823</v>
      </c>
      <c r="BU8" s="11">
        <v>495</v>
      </c>
      <c r="BV8" s="11"/>
      <c r="BW8" s="11">
        <v>580</v>
      </c>
      <c r="BX8" s="11">
        <v>634</v>
      </c>
      <c r="BY8" s="11"/>
      <c r="BZ8" s="11">
        <v>1332</v>
      </c>
      <c r="CA8" s="11" t="s">
        <v>130</v>
      </c>
      <c r="CB8" s="11" t="s">
        <v>130</v>
      </c>
      <c r="CC8" s="11"/>
      <c r="CD8" s="11">
        <v>1091</v>
      </c>
      <c r="CE8" s="11">
        <v>140</v>
      </c>
      <c r="CF8" s="11">
        <v>85</v>
      </c>
      <c r="CG8" s="11"/>
      <c r="CH8" s="11">
        <v>1084</v>
      </c>
      <c r="CI8" s="11">
        <v>142</v>
      </c>
      <c r="CJ8" s="11">
        <v>88</v>
      </c>
      <c r="CK8" s="11"/>
      <c r="CL8" s="11">
        <v>693</v>
      </c>
      <c r="CM8" s="11">
        <v>597</v>
      </c>
      <c r="CN8" s="11"/>
      <c r="CO8" s="11">
        <v>81</v>
      </c>
      <c r="CP8" s="11">
        <v>510</v>
      </c>
      <c r="CQ8" s="11">
        <v>494</v>
      </c>
      <c r="CR8" s="11">
        <v>246</v>
      </c>
    </row>
    <row r="9" spans="2:96" x14ac:dyDescent="0.25">
      <c r="B9" s="18" t="s">
        <v>453</v>
      </c>
      <c r="C9" s="17">
        <v>0.22447419469556101</v>
      </c>
      <c r="D9" s="17">
        <v>0.22234098073504999</v>
      </c>
      <c r="E9" s="17">
        <v>0.22706745418411001</v>
      </c>
      <c r="F9" s="17"/>
      <c r="G9" s="17">
        <v>0.301237104082137</v>
      </c>
      <c r="H9" s="17">
        <v>0.214522394128452</v>
      </c>
      <c r="I9" s="17">
        <v>0.16400438275302401</v>
      </c>
      <c r="J9" s="17">
        <v>0.17095621974336001</v>
      </c>
      <c r="K9" s="17">
        <v>0.247440639129724</v>
      </c>
      <c r="L9" s="17">
        <v>0.26053791749143401</v>
      </c>
      <c r="M9" s="17"/>
      <c r="N9" s="17">
        <v>0.22844225304957699</v>
      </c>
      <c r="O9" s="17">
        <v>0.16444124392178899</v>
      </c>
      <c r="P9" s="17">
        <v>0.23073869678810999</v>
      </c>
      <c r="Q9" s="17">
        <v>0.28135342753300502</v>
      </c>
      <c r="R9" s="17"/>
      <c r="S9" s="17">
        <v>0.20947151249983501</v>
      </c>
      <c r="T9" s="17">
        <v>0.22380315244795701</v>
      </c>
      <c r="U9" s="17">
        <v>0.22778909759471999</v>
      </c>
      <c r="V9" s="17">
        <v>0.25195503991617602</v>
      </c>
      <c r="W9" s="17">
        <v>0.280948425738685</v>
      </c>
      <c r="X9" s="17">
        <v>0.17090910171916401</v>
      </c>
      <c r="Y9" s="17">
        <v>0.189998181072487</v>
      </c>
      <c r="Z9" s="17">
        <v>0.24333648518008999</v>
      </c>
      <c r="AA9" s="17">
        <v>0.26182643284759199</v>
      </c>
      <c r="AB9" s="17">
        <v>0.17128581565711701</v>
      </c>
      <c r="AC9" s="17">
        <v>0.278175287633115</v>
      </c>
      <c r="AD9" s="17">
        <v>0.19712882574879201</v>
      </c>
      <c r="AE9" s="17"/>
      <c r="AF9" s="17">
        <v>0.25116638812838699</v>
      </c>
      <c r="AG9" s="17">
        <v>0.22709746458489</v>
      </c>
      <c r="AH9" s="17">
        <v>0.14090890050256499</v>
      </c>
      <c r="AI9" s="17">
        <v>0.17592465860713699</v>
      </c>
      <c r="AJ9" s="17">
        <v>0.17893568165361101</v>
      </c>
      <c r="AK9" s="17"/>
      <c r="AL9" s="17">
        <v>0.287177900073595</v>
      </c>
      <c r="AM9" s="17">
        <v>0.22557494695740901</v>
      </c>
      <c r="AN9" s="17">
        <v>0.16923256651413901</v>
      </c>
      <c r="AO9" s="17"/>
      <c r="AP9" s="17">
        <v>0.24477781941504301</v>
      </c>
      <c r="AQ9" s="17">
        <v>0.244893858869902</v>
      </c>
      <c r="AR9" s="17">
        <v>0.19240107490396799</v>
      </c>
      <c r="AS9" s="17">
        <v>0.163646329036509</v>
      </c>
      <c r="AT9" s="17">
        <v>0.238578391077685</v>
      </c>
      <c r="AU9" s="17"/>
      <c r="AV9" s="17">
        <v>0</v>
      </c>
      <c r="AW9" s="17">
        <v>0.23971486630550601</v>
      </c>
      <c r="AX9" s="17">
        <v>0.30478604770505802</v>
      </c>
      <c r="AY9" s="17">
        <v>0.25769491908526299</v>
      </c>
      <c r="AZ9" s="17">
        <v>0.28019784931242198</v>
      </c>
      <c r="BA9" s="17">
        <v>0.24760243008438401</v>
      </c>
      <c r="BB9" s="17">
        <v>0.17344728398383699</v>
      </c>
      <c r="BC9" s="17">
        <v>0.192845588660045</v>
      </c>
      <c r="BD9" s="17">
        <v>0.144602249915737</v>
      </c>
      <c r="BE9" s="17">
        <v>0.25602717533514102</v>
      </c>
      <c r="BF9" s="17">
        <v>0.24311893802828399</v>
      </c>
      <c r="BG9" s="17">
        <v>0.18297578920135599</v>
      </c>
      <c r="BH9" s="17">
        <v>0.192798656646505</v>
      </c>
      <c r="BI9" s="17">
        <v>0.15654025876706701</v>
      </c>
      <c r="BJ9" s="17">
        <v>0.23200911518647099</v>
      </c>
      <c r="BK9" s="17">
        <v>0.27835809263692801</v>
      </c>
      <c r="BL9" s="17"/>
      <c r="BM9" s="17">
        <v>0.246413005861297</v>
      </c>
      <c r="BN9" s="17">
        <v>0.19798747988579199</v>
      </c>
      <c r="BO9" s="17">
        <v>0.240302500586412</v>
      </c>
      <c r="BP9" s="17">
        <v>0.20083204368378499</v>
      </c>
      <c r="BQ9" s="17">
        <v>0.25709577322384602</v>
      </c>
      <c r="BR9" s="17">
        <v>0.31462279366485901</v>
      </c>
      <c r="BS9" s="17"/>
      <c r="BT9" s="17">
        <v>0.22902317678388501</v>
      </c>
      <c r="BU9" s="17">
        <v>0.21846427395307</v>
      </c>
      <c r="BV9" s="17"/>
      <c r="BW9" s="17">
        <v>0.25961293061908702</v>
      </c>
      <c r="BX9" s="17">
        <v>0.18785019465945699</v>
      </c>
      <c r="BY9" s="17"/>
      <c r="BZ9" s="17">
        <v>0.22447419469556101</v>
      </c>
      <c r="CA9" s="17" t="s">
        <v>131</v>
      </c>
      <c r="CB9" s="17" t="s">
        <v>131</v>
      </c>
      <c r="CC9" s="17"/>
      <c r="CD9" s="17">
        <v>0.21994359887223899</v>
      </c>
      <c r="CE9" s="17">
        <v>0.22020285125215699</v>
      </c>
      <c r="CF9" s="17">
        <v>0.298890113904556</v>
      </c>
      <c r="CG9" s="17"/>
      <c r="CH9" s="17">
        <v>0.22361645435281199</v>
      </c>
      <c r="CI9" s="17">
        <v>0.21245372280232</v>
      </c>
      <c r="CJ9" s="17">
        <v>0.27012656819641701</v>
      </c>
      <c r="CK9" s="17"/>
      <c r="CL9" s="17">
        <v>0.230902492934733</v>
      </c>
      <c r="CM9" s="17">
        <v>0.22599808425794901</v>
      </c>
      <c r="CN9" s="17"/>
      <c r="CO9" s="17">
        <v>0.46231927905456899</v>
      </c>
      <c r="CP9" s="17">
        <v>0.202622967410128</v>
      </c>
      <c r="CQ9" s="17">
        <v>0.230669988355867</v>
      </c>
      <c r="CR9" s="17">
        <v>0.17859298109135999</v>
      </c>
    </row>
    <row r="10" spans="2:96" x14ac:dyDescent="0.25">
      <c r="B10" s="18" t="s">
        <v>454</v>
      </c>
      <c r="C10" s="17">
        <v>0.54381563975083502</v>
      </c>
      <c r="D10" s="17">
        <v>0.504902661890966</v>
      </c>
      <c r="E10" s="17">
        <v>0.57838277334671095</v>
      </c>
      <c r="F10" s="17"/>
      <c r="G10" s="17">
        <v>0.498581682245544</v>
      </c>
      <c r="H10" s="17">
        <v>0.53960043235297495</v>
      </c>
      <c r="I10" s="17">
        <v>0.56277123401621298</v>
      </c>
      <c r="J10" s="17">
        <v>0.56185439773720103</v>
      </c>
      <c r="K10" s="17">
        <v>0.52630080418082503</v>
      </c>
      <c r="L10" s="17">
        <v>0.55492805452836902</v>
      </c>
      <c r="M10" s="17"/>
      <c r="N10" s="17">
        <v>0.54804050966653595</v>
      </c>
      <c r="O10" s="17">
        <v>0.588491135232456</v>
      </c>
      <c r="P10" s="17">
        <v>0.54067441458740295</v>
      </c>
      <c r="Q10" s="17">
        <v>0.49233959376209802</v>
      </c>
      <c r="R10" s="17"/>
      <c r="S10" s="17">
        <v>0.54732475643997502</v>
      </c>
      <c r="T10" s="17">
        <v>0.52188296425305702</v>
      </c>
      <c r="U10" s="17">
        <v>0.56248245120148399</v>
      </c>
      <c r="V10" s="17">
        <v>0.54630006250720797</v>
      </c>
      <c r="W10" s="17">
        <v>0.50026497045319396</v>
      </c>
      <c r="X10" s="17">
        <v>0.635672307856323</v>
      </c>
      <c r="Y10" s="17">
        <v>0.63455923751058696</v>
      </c>
      <c r="Z10" s="17">
        <v>0.48446260800523699</v>
      </c>
      <c r="AA10" s="17">
        <v>0.52422810013424304</v>
      </c>
      <c r="AB10" s="17">
        <v>0.53054694880601305</v>
      </c>
      <c r="AC10" s="17">
        <v>0.44237558379032299</v>
      </c>
      <c r="AD10" s="17">
        <v>0.298061429004567</v>
      </c>
      <c r="AE10" s="17"/>
      <c r="AF10" s="17">
        <v>0.53867122576604498</v>
      </c>
      <c r="AG10" s="17">
        <v>0.52498088529728204</v>
      </c>
      <c r="AH10" s="17">
        <v>0.59303907296707303</v>
      </c>
      <c r="AI10" s="17">
        <v>0.51669353466995904</v>
      </c>
      <c r="AJ10" s="17">
        <v>0.59148075183995796</v>
      </c>
      <c r="AK10" s="17"/>
      <c r="AL10" s="17">
        <v>0.57726585410166997</v>
      </c>
      <c r="AM10" s="17">
        <v>0.52214216118467704</v>
      </c>
      <c r="AN10" s="17">
        <v>0.58403774064349401</v>
      </c>
      <c r="AO10" s="17"/>
      <c r="AP10" s="17">
        <v>0.52364902077173603</v>
      </c>
      <c r="AQ10" s="17">
        <v>0.51230500341318497</v>
      </c>
      <c r="AR10" s="17">
        <v>0.54332909200159496</v>
      </c>
      <c r="AS10" s="17">
        <v>0.66627175310264697</v>
      </c>
      <c r="AT10" s="17">
        <v>0.63756067037277797</v>
      </c>
      <c r="AU10" s="17"/>
      <c r="AV10" s="17">
        <v>0.51120849400536905</v>
      </c>
      <c r="AW10" s="17">
        <v>0.458508757476835</v>
      </c>
      <c r="AX10" s="17">
        <v>0.476125601454646</v>
      </c>
      <c r="AY10" s="17">
        <v>0.46762720452036199</v>
      </c>
      <c r="AZ10" s="17">
        <v>0.485516627991321</v>
      </c>
      <c r="BA10" s="17">
        <v>0.48360626494513598</v>
      </c>
      <c r="BB10" s="17">
        <v>0.55066489248536299</v>
      </c>
      <c r="BC10" s="17">
        <v>0.60922181472543802</v>
      </c>
      <c r="BD10" s="17">
        <v>0.60018560390942199</v>
      </c>
      <c r="BE10" s="17">
        <v>0.56946642382882595</v>
      </c>
      <c r="BF10" s="17">
        <v>0.49802179248158102</v>
      </c>
      <c r="BG10" s="17">
        <v>0.60169217268548703</v>
      </c>
      <c r="BH10" s="17">
        <v>0.67890836726179404</v>
      </c>
      <c r="BI10" s="17">
        <v>0.63320138138103998</v>
      </c>
      <c r="BJ10" s="17">
        <v>0.64983871217508204</v>
      </c>
      <c r="BK10" s="17">
        <v>0.60440264350004702</v>
      </c>
      <c r="BL10" s="17"/>
      <c r="BM10" s="17">
        <v>0.48882574228673198</v>
      </c>
      <c r="BN10" s="17">
        <v>0.569198789189031</v>
      </c>
      <c r="BO10" s="17">
        <v>0.498121793309035</v>
      </c>
      <c r="BP10" s="17">
        <v>0.58767051751613997</v>
      </c>
      <c r="BQ10" s="17">
        <v>0.54668018439239197</v>
      </c>
      <c r="BR10" s="17">
        <v>0.54004115211131698</v>
      </c>
      <c r="BS10" s="17"/>
      <c r="BT10" s="17">
        <v>0.552429250763803</v>
      </c>
      <c r="BU10" s="17">
        <v>0.53372679602528195</v>
      </c>
      <c r="BV10" s="17"/>
      <c r="BW10" s="17">
        <v>0.53330135525431799</v>
      </c>
      <c r="BX10" s="17">
        <v>0.55901656699673996</v>
      </c>
      <c r="BY10" s="17"/>
      <c r="BZ10" s="17">
        <v>0.54381563975083502</v>
      </c>
      <c r="CA10" s="17" t="s">
        <v>131</v>
      </c>
      <c r="CB10" s="17" t="s">
        <v>131</v>
      </c>
      <c r="CC10" s="17"/>
      <c r="CD10" s="17">
        <v>0.55417607932726198</v>
      </c>
      <c r="CE10" s="17">
        <v>0.488651294610215</v>
      </c>
      <c r="CF10" s="17">
        <v>0.48173655065690102</v>
      </c>
      <c r="CG10" s="17"/>
      <c r="CH10" s="17">
        <v>0.55091509663712102</v>
      </c>
      <c r="CI10" s="17">
        <v>0.52095118846466304</v>
      </c>
      <c r="CJ10" s="17">
        <v>0.46884461547175399</v>
      </c>
      <c r="CK10" s="17"/>
      <c r="CL10" s="17">
        <v>0.53761706312049595</v>
      </c>
      <c r="CM10" s="17">
        <v>0.55613922951585204</v>
      </c>
      <c r="CN10" s="17"/>
      <c r="CO10" s="17">
        <v>0.41015238662697301</v>
      </c>
      <c r="CP10" s="17">
        <v>0.584173313563079</v>
      </c>
      <c r="CQ10" s="17">
        <v>0.55108271661117203</v>
      </c>
      <c r="CR10" s="17">
        <v>0.48962565100189398</v>
      </c>
    </row>
    <row r="11" spans="2:96" x14ac:dyDescent="0.25">
      <c r="B11" s="18" t="s">
        <v>455</v>
      </c>
      <c r="C11" s="17">
        <v>0.142161678973137</v>
      </c>
      <c r="D11" s="17">
        <v>0.175691771783442</v>
      </c>
      <c r="E11" s="17">
        <v>0.11167395994714301</v>
      </c>
      <c r="F11" s="17"/>
      <c r="G11" s="17">
        <v>0.185716456474292</v>
      </c>
      <c r="H11" s="17">
        <v>0.15012411561323899</v>
      </c>
      <c r="I11" s="17">
        <v>0.19630037497972599</v>
      </c>
      <c r="J11" s="17">
        <v>0.113938526051879</v>
      </c>
      <c r="K11" s="17">
        <v>0.145229923160167</v>
      </c>
      <c r="L11" s="17">
        <v>9.3371093897527693E-2</v>
      </c>
      <c r="M11" s="17"/>
      <c r="N11" s="17">
        <v>0.14460900120496001</v>
      </c>
      <c r="O11" s="17">
        <v>0.16106292152750201</v>
      </c>
      <c r="P11" s="17">
        <v>0.14013688147902201</v>
      </c>
      <c r="Q11" s="17">
        <v>0.119287813679285</v>
      </c>
      <c r="R11" s="17"/>
      <c r="S11" s="17">
        <v>0.15626708131373601</v>
      </c>
      <c r="T11" s="17">
        <v>0.176835740068713</v>
      </c>
      <c r="U11" s="17">
        <v>0.143951461887978</v>
      </c>
      <c r="V11" s="17">
        <v>0.106842041855314</v>
      </c>
      <c r="W11" s="17">
        <v>0.14311913824202299</v>
      </c>
      <c r="X11" s="17">
        <v>0.11175400725963</v>
      </c>
      <c r="Y11" s="17">
        <v>9.6772408712438696E-2</v>
      </c>
      <c r="Z11" s="17">
        <v>0.113524716409958</v>
      </c>
      <c r="AA11" s="17">
        <v>0.15775368598407399</v>
      </c>
      <c r="AB11" s="17">
        <v>0.138708443586326</v>
      </c>
      <c r="AC11" s="17">
        <v>0.16734068711459399</v>
      </c>
      <c r="AD11" s="17">
        <v>0.50480974524664102</v>
      </c>
      <c r="AE11" s="17"/>
      <c r="AF11" s="17">
        <v>0.121601767905334</v>
      </c>
      <c r="AG11" s="17">
        <v>0.16542811264159199</v>
      </c>
      <c r="AH11" s="17">
        <v>0.16044675781637299</v>
      </c>
      <c r="AI11" s="17">
        <v>5.4448187646501202E-2</v>
      </c>
      <c r="AJ11" s="17">
        <v>0.13011632690358099</v>
      </c>
      <c r="AK11" s="17"/>
      <c r="AL11" s="17">
        <v>8.1838025516802096E-2</v>
      </c>
      <c r="AM11" s="17">
        <v>0.160871242202279</v>
      </c>
      <c r="AN11" s="17">
        <v>0.15725353912839601</v>
      </c>
      <c r="AO11" s="17"/>
      <c r="AP11" s="17">
        <v>0.146666617718054</v>
      </c>
      <c r="AQ11" s="17">
        <v>0.14153203271137699</v>
      </c>
      <c r="AR11" s="17">
        <v>0.169608580035914</v>
      </c>
      <c r="AS11" s="17">
        <v>0.116782634670947</v>
      </c>
      <c r="AT11" s="17">
        <v>0</v>
      </c>
      <c r="AU11" s="17"/>
      <c r="AV11" s="17">
        <v>0.488791505994631</v>
      </c>
      <c r="AW11" s="17">
        <v>0.125884442739612</v>
      </c>
      <c r="AX11" s="17">
        <v>0.15860054254110001</v>
      </c>
      <c r="AY11" s="17">
        <v>0.12342313021024499</v>
      </c>
      <c r="AZ11" s="17">
        <v>0.13319566842039801</v>
      </c>
      <c r="BA11" s="17">
        <v>0.186122762092677</v>
      </c>
      <c r="BB11" s="17">
        <v>0.171761438433506</v>
      </c>
      <c r="BC11" s="17">
        <v>0.142784822941497</v>
      </c>
      <c r="BD11" s="17">
        <v>0.159355163152855</v>
      </c>
      <c r="BE11" s="17">
        <v>0.11326267654869</v>
      </c>
      <c r="BF11" s="17">
        <v>0.16019260069051799</v>
      </c>
      <c r="BG11" s="17">
        <v>0.14819667698053801</v>
      </c>
      <c r="BH11" s="17">
        <v>0.11011090807144699</v>
      </c>
      <c r="BI11" s="17">
        <v>0.118825344009603</v>
      </c>
      <c r="BJ11" s="17">
        <v>3.4158167870274397E-2</v>
      </c>
      <c r="BK11" s="17">
        <v>5.8604074967994101E-2</v>
      </c>
      <c r="BL11" s="17"/>
      <c r="BM11" s="17">
        <v>0.18431848270877599</v>
      </c>
      <c r="BN11" s="17">
        <v>0.139472800247576</v>
      </c>
      <c r="BO11" s="17">
        <v>0.118259581776415</v>
      </c>
      <c r="BP11" s="17">
        <v>0.15103774025415001</v>
      </c>
      <c r="BQ11" s="17">
        <v>8.7391465920638595E-2</v>
      </c>
      <c r="BR11" s="17">
        <v>0.12633852492185901</v>
      </c>
      <c r="BS11" s="17"/>
      <c r="BT11" s="17">
        <v>0.138353091344461</v>
      </c>
      <c r="BU11" s="17">
        <v>0.14534198992901601</v>
      </c>
      <c r="BV11" s="17"/>
      <c r="BW11" s="17">
        <v>0.14100873563852601</v>
      </c>
      <c r="BX11" s="17">
        <v>0.15131074948749099</v>
      </c>
      <c r="BY11" s="17"/>
      <c r="BZ11" s="17">
        <v>0.142161678973137</v>
      </c>
      <c r="CA11" s="17" t="s">
        <v>131</v>
      </c>
      <c r="CB11" s="17" t="s">
        <v>131</v>
      </c>
      <c r="CC11" s="17"/>
      <c r="CD11" s="17">
        <v>0.13446814825931899</v>
      </c>
      <c r="CE11" s="17">
        <v>0.201540130188363</v>
      </c>
      <c r="CF11" s="17">
        <v>0.149056748025307</v>
      </c>
      <c r="CG11" s="17"/>
      <c r="CH11" s="17">
        <v>0.135000202941331</v>
      </c>
      <c r="CI11" s="17">
        <v>0.178247178708514</v>
      </c>
      <c r="CJ11" s="17">
        <v>0.19298846425741401</v>
      </c>
      <c r="CK11" s="17"/>
      <c r="CL11" s="17">
        <v>0.13468539010397401</v>
      </c>
      <c r="CM11" s="17">
        <v>0.14679936027562801</v>
      </c>
      <c r="CN11" s="17"/>
      <c r="CO11" s="17">
        <v>4.0989306816474003E-2</v>
      </c>
      <c r="CP11" s="17">
        <v>0.12988738325663701</v>
      </c>
      <c r="CQ11" s="17">
        <v>0.140321694096357</v>
      </c>
      <c r="CR11" s="17">
        <v>0.20490029225999501</v>
      </c>
    </row>
    <row r="12" spans="2:96" x14ac:dyDescent="0.25">
      <c r="B12" s="18" t="s">
        <v>456</v>
      </c>
      <c r="C12" s="17">
        <v>4.2495380773074798E-2</v>
      </c>
      <c r="D12" s="17">
        <v>5.8223114849742498E-2</v>
      </c>
      <c r="E12" s="17">
        <v>2.81270132925126E-2</v>
      </c>
      <c r="F12" s="17"/>
      <c r="G12" s="17">
        <v>1.4464757198027801E-2</v>
      </c>
      <c r="H12" s="17">
        <v>4.7024873583031597E-2</v>
      </c>
      <c r="I12" s="17">
        <v>3.1983946841258701E-2</v>
      </c>
      <c r="J12" s="17">
        <v>8.7245464232129394E-2</v>
      </c>
      <c r="K12" s="17">
        <v>3.9358512219007998E-2</v>
      </c>
      <c r="L12" s="17">
        <v>2.9525730918012499E-2</v>
      </c>
      <c r="M12" s="17"/>
      <c r="N12" s="17">
        <v>3.6911235256872801E-2</v>
      </c>
      <c r="O12" s="17">
        <v>4.62549177729734E-2</v>
      </c>
      <c r="P12" s="17">
        <v>3.7929098831733503E-2</v>
      </c>
      <c r="Q12" s="17">
        <v>4.9159979535744698E-2</v>
      </c>
      <c r="R12" s="17"/>
      <c r="S12" s="17">
        <v>5.4955795993984403E-2</v>
      </c>
      <c r="T12" s="17">
        <v>3.2253914138306E-2</v>
      </c>
      <c r="U12" s="17">
        <v>1.84748582249393E-2</v>
      </c>
      <c r="V12" s="17">
        <v>5.6988899977370597E-2</v>
      </c>
      <c r="W12" s="17">
        <v>5.7840462823499403E-2</v>
      </c>
      <c r="X12" s="17">
        <v>2.7915605943964101E-2</v>
      </c>
      <c r="Y12" s="17">
        <v>4.0879721944517597E-2</v>
      </c>
      <c r="Z12" s="17">
        <v>0.10106574382886201</v>
      </c>
      <c r="AA12" s="17">
        <v>2.2145994167912401E-2</v>
      </c>
      <c r="AB12" s="17">
        <v>6.7041122131128103E-2</v>
      </c>
      <c r="AC12" s="17">
        <v>1.4903592976072799E-2</v>
      </c>
      <c r="AD12" s="17">
        <v>0</v>
      </c>
      <c r="AE12" s="17"/>
      <c r="AF12" s="17">
        <v>3.6389658835917597E-2</v>
      </c>
      <c r="AG12" s="17">
        <v>4.8489999114545497E-2</v>
      </c>
      <c r="AH12" s="17">
        <v>4.9668531551610599E-2</v>
      </c>
      <c r="AI12" s="17">
        <v>0.20082259889738199</v>
      </c>
      <c r="AJ12" s="17">
        <v>5.0180309523338899E-2</v>
      </c>
      <c r="AK12" s="17"/>
      <c r="AL12" s="17">
        <v>2.5389091092355001E-2</v>
      </c>
      <c r="AM12" s="17">
        <v>5.6409733230034703E-2</v>
      </c>
      <c r="AN12" s="17">
        <v>3.0538488895093301E-2</v>
      </c>
      <c r="AO12" s="17"/>
      <c r="AP12" s="17">
        <v>3.4117722878784597E-2</v>
      </c>
      <c r="AQ12" s="17">
        <v>4.9428198255971702E-2</v>
      </c>
      <c r="AR12" s="17">
        <v>4.9383801653452901E-2</v>
      </c>
      <c r="AS12" s="17">
        <v>2.7133525510875101E-2</v>
      </c>
      <c r="AT12" s="17">
        <v>0.123860938549537</v>
      </c>
      <c r="AU12" s="17"/>
      <c r="AV12" s="17">
        <v>0</v>
      </c>
      <c r="AW12" s="17">
        <v>0.131672990797607</v>
      </c>
      <c r="AX12" s="17">
        <v>5.2342541780140403E-2</v>
      </c>
      <c r="AY12" s="17">
        <v>6.6913215168712403E-2</v>
      </c>
      <c r="AZ12" s="17">
        <v>2.8329498434569299E-2</v>
      </c>
      <c r="BA12" s="17">
        <v>4.9225357158445802E-2</v>
      </c>
      <c r="BB12" s="17">
        <v>4.1226547667682398E-2</v>
      </c>
      <c r="BC12" s="17">
        <v>3.58347105531178E-2</v>
      </c>
      <c r="BD12" s="17">
        <v>4.4578715305615899E-2</v>
      </c>
      <c r="BE12" s="17">
        <v>4.9437087861734397E-2</v>
      </c>
      <c r="BF12" s="17">
        <v>3.14451566291402E-2</v>
      </c>
      <c r="BG12" s="17">
        <v>3.5008324820187002E-2</v>
      </c>
      <c r="BH12" s="17">
        <v>0</v>
      </c>
      <c r="BI12" s="17">
        <v>6.8395424307586106E-2</v>
      </c>
      <c r="BJ12" s="17">
        <v>0</v>
      </c>
      <c r="BK12" s="17">
        <v>1.9627348962329299E-2</v>
      </c>
      <c r="BL12" s="17"/>
      <c r="BM12" s="17">
        <v>4.3603241881086399E-2</v>
      </c>
      <c r="BN12" s="17">
        <v>4.5939262253969403E-2</v>
      </c>
      <c r="BO12" s="17">
        <v>6.6500909376365602E-2</v>
      </c>
      <c r="BP12" s="17">
        <v>2.9498486798634298E-2</v>
      </c>
      <c r="BQ12" s="17">
        <v>3.9572124603049597E-2</v>
      </c>
      <c r="BR12" s="17">
        <v>0</v>
      </c>
      <c r="BS12" s="17"/>
      <c r="BT12" s="17">
        <v>3.8852252302396202E-2</v>
      </c>
      <c r="BU12" s="17">
        <v>4.6309925801290501E-2</v>
      </c>
      <c r="BV12" s="17"/>
      <c r="BW12" s="17">
        <v>3.6889002560693898E-2</v>
      </c>
      <c r="BX12" s="17">
        <v>4.5742745973485703E-2</v>
      </c>
      <c r="BY12" s="17"/>
      <c r="BZ12" s="17">
        <v>4.2495380773074798E-2</v>
      </c>
      <c r="CA12" s="17" t="s">
        <v>131</v>
      </c>
      <c r="CB12" s="17" t="s">
        <v>131</v>
      </c>
      <c r="CC12" s="17"/>
      <c r="CD12" s="17">
        <v>4.29647049567961E-2</v>
      </c>
      <c r="CE12" s="17">
        <v>4.1665675271898003E-2</v>
      </c>
      <c r="CF12" s="17">
        <v>4.5807449346716898E-2</v>
      </c>
      <c r="CG12" s="17"/>
      <c r="CH12" s="17">
        <v>4.1685548171130703E-2</v>
      </c>
      <c r="CI12" s="17">
        <v>4.1080805642684598E-2</v>
      </c>
      <c r="CJ12" s="17">
        <v>4.4324605272224198E-2</v>
      </c>
      <c r="CK12" s="17"/>
      <c r="CL12" s="17">
        <v>4.5874773217158799E-2</v>
      </c>
      <c r="CM12" s="17">
        <v>3.8719671247369601E-2</v>
      </c>
      <c r="CN12" s="17"/>
      <c r="CO12" s="17">
        <v>4.4629460548675601E-2</v>
      </c>
      <c r="CP12" s="17">
        <v>2.51389395318765E-2</v>
      </c>
      <c r="CQ12" s="17">
        <v>4.6126354507891099E-2</v>
      </c>
      <c r="CR12" s="17">
        <v>7.0551100584949594E-2</v>
      </c>
    </row>
    <row r="13" spans="2:96" x14ac:dyDescent="0.25">
      <c r="B13" s="18" t="s">
        <v>175</v>
      </c>
      <c r="C13" s="19">
        <v>4.70531058073922E-2</v>
      </c>
      <c r="D13" s="19">
        <v>3.8841470740799702E-2</v>
      </c>
      <c r="E13" s="19">
        <v>5.47487992295232E-2</v>
      </c>
      <c r="F13" s="19"/>
      <c r="G13" s="19">
        <v>0</v>
      </c>
      <c r="H13" s="19">
        <v>4.8728184322303102E-2</v>
      </c>
      <c r="I13" s="19">
        <v>4.4940061409777299E-2</v>
      </c>
      <c r="J13" s="19">
        <v>6.6005392235430796E-2</v>
      </c>
      <c r="K13" s="19">
        <v>4.1670121310275199E-2</v>
      </c>
      <c r="L13" s="19">
        <v>6.1637203164656998E-2</v>
      </c>
      <c r="M13" s="19"/>
      <c r="N13" s="19">
        <v>4.1997000822054903E-2</v>
      </c>
      <c r="O13" s="19">
        <v>3.9749781545279597E-2</v>
      </c>
      <c r="P13" s="19">
        <v>5.0520908313730697E-2</v>
      </c>
      <c r="Q13" s="19">
        <v>5.7859185489867203E-2</v>
      </c>
      <c r="R13" s="19"/>
      <c r="S13" s="19">
        <v>3.1980853752469299E-2</v>
      </c>
      <c r="T13" s="19">
        <v>4.5224229091966897E-2</v>
      </c>
      <c r="U13" s="19">
        <v>4.7302131090878601E-2</v>
      </c>
      <c r="V13" s="19">
        <v>3.7913955743931999E-2</v>
      </c>
      <c r="W13" s="19">
        <v>1.7827002742598099E-2</v>
      </c>
      <c r="X13" s="19">
        <v>5.3748977220919099E-2</v>
      </c>
      <c r="Y13" s="19">
        <v>3.7790450759970201E-2</v>
      </c>
      <c r="Z13" s="19">
        <v>5.7610446575853201E-2</v>
      </c>
      <c r="AA13" s="19">
        <v>3.4045786866178401E-2</v>
      </c>
      <c r="AB13" s="19">
        <v>9.2417669819416598E-2</v>
      </c>
      <c r="AC13" s="19">
        <v>9.7204848485895196E-2</v>
      </c>
      <c r="AD13" s="19">
        <v>0</v>
      </c>
      <c r="AE13" s="19"/>
      <c r="AF13" s="19">
        <v>5.2170959364315997E-2</v>
      </c>
      <c r="AG13" s="19">
        <v>3.4003538361691399E-2</v>
      </c>
      <c r="AH13" s="19">
        <v>5.5936737162379201E-2</v>
      </c>
      <c r="AI13" s="19">
        <v>5.2111020179019502E-2</v>
      </c>
      <c r="AJ13" s="19">
        <v>4.9286930079510301E-2</v>
      </c>
      <c r="AK13" s="19"/>
      <c r="AL13" s="19">
        <v>2.8329129215578001E-2</v>
      </c>
      <c r="AM13" s="19">
        <v>3.5001916425600701E-2</v>
      </c>
      <c r="AN13" s="19">
        <v>5.8937664818877897E-2</v>
      </c>
      <c r="AO13" s="19"/>
      <c r="AP13" s="19">
        <v>5.0788819216381502E-2</v>
      </c>
      <c r="AQ13" s="19">
        <v>5.1840906749564097E-2</v>
      </c>
      <c r="AR13" s="19">
        <v>4.5277451405069398E-2</v>
      </c>
      <c r="AS13" s="19">
        <v>2.6165757679022399E-2</v>
      </c>
      <c r="AT13" s="19">
        <v>0</v>
      </c>
      <c r="AU13" s="19"/>
      <c r="AV13" s="19">
        <v>0</v>
      </c>
      <c r="AW13" s="19">
        <v>4.421894268044E-2</v>
      </c>
      <c r="AX13" s="19">
        <v>8.1452665190554809E-3</v>
      </c>
      <c r="AY13" s="19">
        <v>8.4341531015418206E-2</v>
      </c>
      <c r="AZ13" s="19">
        <v>7.2760355841289898E-2</v>
      </c>
      <c r="BA13" s="19">
        <v>3.3443185719357199E-2</v>
      </c>
      <c r="BB13" s="19">
        <v>6.2899837429612193E-2</v>
      </c>
      <c r="BC13" s="19">
        <v>1.9313063119902701E-2</v>
      </c>
      <c r="BD13" s="19">
        <v>5.1278267716370403E-2</v>
      </c>
      <c r="BE13" s="19">
        <v>1.18066364256085E-2</v>
      </c>
      <c r="BF13" s="19">
        <v>6.72215121704762E-2</v>
      </c>
      <c r="BG13" s="19">
        <v>3.2127036312432897E-2</v>
      </c>
      <c r="BH13" s="19">
        <v>1.8182068020254301E-2</v>
      </c>
      <c r="BI13" s="19">
        <v>2.3037591534703E-2</v>
      </c>
      <c r="BJ13" s="19">
        <v>8.3994004768172301E-2</v>
      </c>
      <c r="BK13" s="19">
        <v>3.9007839932701599E-2</v>
      </c>
      <c r="BL13" s="19"/>
      <c r="BM13" s="19">
        <v>3.6839527262108901E-2</v>
      </c>
      <c r="BN13" s="19">
        <v>4.7401668423631999E-2</v>
      </c>
      <c r="BO13" s="19">
        <v>7.6815214951772806E-2</v>
      </c>
      <c r="BP13" s="19">
        <v>3.0961211747290301E-2</v>
      </c>
      <c r="BQ13" s="19">
        <v>6.9260451860074193E-2</v>
      </c>
      <c r="BR13" s="19">
        <v>1.8997529301964598E-2</v>
      </c>
      <c r="BS13" s="19"/>
      <c r="BT13" s="19">
        <v>4.1342228805454899E-2</v>
      </c>
      <c r="BU13" s="19">
        <v>5.61570142913407E-2</v>
      </c>
      <c r="BV13" s="19"/>
      <c r="BW13" s="19">
        <v>2.91879759273754E-2</v>
      </c>
      <c r="BX13" s="19">
        <v>5.60797428828268E-2</v>
      </c>
      <c r="BY13" s="19"/>
      <c r="BZ13" s="19">
        <v>4.70531058073922E-2</v>
      </c>
      <c r="CA13" s="19" t="s">
        <v>131</v>
      </c>
      <c r="CB13" s="19" t="s">
        <v>131</v>
      </c>
      <c r="CC13" s="19"/>
      <c r="CD13" s="19">
        <v>4.8447468584384E-2</v>
      </c>
      <c r="CE13" s="19">
        <v>4.7940048677367203E-2</v>
      </c>
      <c r="CF13" s="19">
        <v>2.45091380665198E-2</v>
      </c>
      <c r="CG13" s="19"/>
      <c r="CH13" s="19">
        <v>4.8782697897605198E-2</v>
      </c>
      <c r="CI13" s="19">
        <v>4.7267104381818602E-2</v>
      </c>
      <c r="CJ13" s="19">
        <v>2.3715746802191202E-2</v>
      </c>
      <c r="CK13" s="19"/>
      <c r="CL13" s="19">
        <v>5.09202806236373E-2</v>
      </c>
      <c r="CM13" s="19">
        <v>3.2343654703200601E-2</v>
      </c>
      <c r="CN13" s="19"/>
      <c r="CO13" s="19">
        <v>4.1909566953308698E-2</v>
      </c>
      <c r="CP13" s="19">
        <v>5.8177396238278598E-2</v>
      </c>
      <c r="CQ13" s="19">
        <v>3.1799246428712402E-2</v>
      </c>
      <c r="CR13" s="19">
        <v>5.6329975061800999E-2</v>
      </c>
    </row>
    <row r="14" spans="2:96" x14ac:dyDescent="0.25">
      <c r="B14" s="16" t="s">
        <v>662</v>
      </c>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CR18"/>
  <sheetViews>
    <sheetView showGridLines="0" workbookViewId="0">
      <pane xSplit="2" topLeftCell="C1" activePane="topRight" state="frozen"/>
      <selection pane="topRight" activeCell="B14" sqref="B1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1348</v>
      </c>
      <c r="D7" s="10">
        <v>639</v>
      </c>
      <c r="E7" s="10">
        <v>707</v>
      </c>
      <c r="F7" s="10"/>
      <c r="G7" s="10">
        <v>132</v>
      </c>
      <c r="H7" s="10">
        <v>168</v>
      </c>
      <c r="I7" s="10">
        <v>231</v>
      </c>
      <c r="J7" s="10">
        <v>252</v>
      </c>
      <c r="K7" s="10">
        <v>223</v>
      </c>
      <c r="L7" s="10">
        <v>342</v>
      </c>
      <c r="M7" s="10"/>
      <c r="N7" s="10">
        <v>386</v>
      </c>
      <c r="O7" s="10">
        <v>372</v>
      </c>
      <c r="P7" s="10">
        <v>280</v>
      </c>
      <c r="Q7" s="10">
        <v>307</v>
      </c>
      <c r="R7" s="10"/>
      <c r="S7" s="10">
        <v>161</v>
      </c>
      <c r="T7" s="10">
        <v>184</v>
      </c>
      <c r="U7" s="10">
        <v>104</v>
      </c>
      <c r="V7" s="10">
        <v>124</v>
      </c>
      <c r="W7" s="10">
        <v>108</v>
      </c>
      <c r="X7" s="10">
        <v>127</v>
      </c>
      <c r="Y7" s="10">
        <v>125</v>
      </c>
      <c r="Z7" s="10">
        <v>56</v>
      </c>
      <c r="AA7" s="10">
        <v>168</v>
      </c>
      <c r="AB7" s="10">
        <v>125</v>
      </c>
      <c r="AC7" s="10">
        <v>61</v>
      </c>
      <c r="AD7" s="10">
        <v>5</v>
      </c>
      <c r="AE7" s="10"/>
      <c r="AF7" s="10">
        <v>548</v>
      </c>
      <c r="AG7" s="10">
        <v>384</v>
      </c>
      <c r="AH7" s="10">
        <v>85</v>
      </c>
      <c r="AI7" s="10">
        <v>18</v>
      </c>
      <c r="AJ7" s="10">
        <v>146</v>
      </c>
      <c r="AK7" s="10"/>
      <c r="AL7" s="10">
        <v>321</v>
      </c>
      <c r="AM7" s="10">
        <v>463</v>
      </c>
      <c r="AN7" s="10">
        <v>103</v>
      </c>
      <c r="AO7" s="10"/>
      <c r="AP7" s="10">
        <v>340</v>
      </c>
      <c r="AQ7" s="10">
        <v>316</v>
      </c>
      <c r="AR7" s="10">
        <v>322</v>
      </c>
      <c r="AS7" s="10">
        <v>125</v>
      </c>
      <c r="AT7" s="10">
        <v>22</v>
      </c>
      <c r="AU7" s="10"/>
      <c r="AV7" s="10">
        <v>3</v>
      </c>
      <c r="AW7" s="10">
        <v>48</v>
      </c>
      <c r="AX7" s="10">
        <v>96</v>
      </c>
      <c r="AY7" s="10">
        <v>93</v>
      </c>
      <c r="AZ7" s="10">
        <v>134</v>
      </c>
      <c r="BA7" s="10">
        <v>151</v>
      </c>
      <c r="BB7" s="10">
        <v>140</v>
      </c>
      <c r="BC7" s="10">
        <v>104</v>
      </c>
      <c r="BD7" s="10">
        <v>99</v>
      </c>
      <c r="BE7" s="10">
        <v>72</v>
      </c>
      <c r="BF7" s="10">
        <v>112</v>
      </c>
      <c r="BG7" s="10">
        <v>78</v>
      </c>
      <c r="BH7" s="10">
        <v>53</v>
      </c>
      <c r="BI7" s="10">
        <v>40</v>
      </c>
      <c r="BJ7" s="10">
        <v>29</v>
      </c>
      <c r="BK7" s="10">
        <v>45</v>
      </c>
      <c r="BL7" s="10"/>
      <c r="BM7" s="10">
        <v>248</v>
      </c>
      <c r="BN7" s="10">
        <v>428</v>
      </c>
      <c r="BO7" s="10">
        <v>183</v>
      </c>
      <c r="BP7" s="10">
        <v>296</v>
      </c>
      <c r="BQ7" s="10">
        <v>144</v>
      </c>
      <c r="BR7" s="10">
        <v>49</v>
      </c>
      <c r="BS7" s="10"/>
      <c r="BT7" s="10">
        <v>829</v>
      </c>
      <c r="BU7" s="10">
        <v>507</v>
      </c>
      <c r="BV7" s="10"/>
      <c r="BW7" s="10">
        <v>578</v>
      </c>
      <c r="BX7" s="10">
        <v>654</v>
      </c>
      <c r="BY7" s="10"/>
      <c r="BZ7" s="10">
        <v>1348</v>
      </c>
      <c r="CA7" s="10" t="s">
        <v>130</v>
      </c>
      <c r="CB7" s="10" t="s">
        <v>130</v>
      </c>
      <c r="CC7" s="10"/>
      <c r="CD7" s="10">
        <v>1120</v>
      </c>
      <c r="CE7" s="10">
        <v>128</v>
      </c>
      <c r="CF7" s="10">
        <v>83</v>
      </c>
      <c r="CG7" s="10"/>
      <c r="CH7" s="10">
        <v>1114</v>
      </c>
      <c r="CI7" s="10">
        <v>130</v>
      </c>
      <c r="CJ7" s="10">
        <v>85</v>
      </c>
      <c r="CK7" s="10"/>
      <c r="CL7" s="10">
        <v>715</v>
      </c>
      <c r="CM7" s="10">
        <v>593</v>
      </c>
      <c r="CN7" s="10"/>
      <c r="CO7" s="10">
        <v>79</v>
      </c>
      <c r="CP7" s="10">
        <v>525</v>
      </c>
      <c r="CQ7" s="10">
        <v>503</v>
      </c>
      <c r="CR7" s="10">
        <v>241</v>
      </c>
    </row>
    <row r="8" spans="2:96" ht="30" customHeight="1" x14ac:dyDescent="0.25">
      <c r="B8" s="11" t="s">
        <v>20</v>
      </c>
      <c r="C8" s="11">
        <v>1332</v>
      </c>
      <c r="D8" s="11">
        <v>638</v>
      </c>
      <c r="E8" s="11">
        <v>692</v>
      </c>
      <c r="F8" s="11"/>
      <c r="G8" s="11">
        <v>163</v>
      </c>
      <c r="H8" s="11">
        <v>217</v>
      </c>
      <c r="I8" s="11">
        <v>220</v>
      </c>
      <c r="J8" s="11">
        <v>233</v>
      </c>
      <c r="K8" s="11">
        <v>197</v>
      </c>
      <c r="L8" s="11">
        <v>302</v>
      </c>
      <c r="M8" s="11"/>
      <c r="N8" s="11">
        <v>361</v>
      </c>
      <c r="O8" s="11">
        <v>351</v>
      </c>
      <c r="P8" s="11">
        <v>294</v>
      </c>
      <c r="Q8" s="11">
        <v>323</v>
      </c>
      <c r="R8" s="11"/>
      <c r="S8" s="11">
        <v>168</v>
      </c>
      <c r="T8" s="11">
        <v>175</v>
      </c>
      <c r="U8" s="11">
        <v>99</v>
      </c>
      <c r="V8" s="11">
        <v>119</v>
      </c>
      <c r="W8" s="11">
        <v>103</v>
      </c>
      <c r="X8" s="11">
        <v>126</v>
      </c>
      <c r="Y8" s="11">
        <v>119</v>
      </c>
      <c r="Z8" s="11">
        <v>56</v>
      </c>
      <c r="AA8" s="11">
        <v>166</v>
      </c>
      <c r="AB8" s="11">
        <v>125</v>
      </c>
      <c r="AC8" s="11">
        <v>68</v>
      </c>
      <c r="AD8" s="11">
        <v>7</v>
      </c>
      <c r="AE8" s="11"/>
      <c r="AF8" s="11">
        <v>518</v>
      </c>
      <c r="AG8" s="11">
        <v>392</v>
      </c>
      <c r="AH8" s="11">
        <v>79</v>
      </c>
      <c r="AI8" s="11">
        <v>18</v>
      </c>
      <c r="AJ8" s="11">
        <v>147</v>
      </c>
      <c r="AK8" s="11"/>
      <c r="AL8" s="11">
        <v>307</v>
      </c>
      <c r="AM8" s="11">
        <v>470</v>
      </c>
      <c r="AN8" s="11">
        <v>98</v>
      </c>
      <c r="AO8" s="11"/>
      <c r="AP8" s="11">
        <v>329</v>
      </c>
      <c r="AQ8" s="11">
        <v>319</v>
      </c>
      <c r="AR8" s="11">
        <v>325</v>
      </c>
      <c r="AS8" s="11">
        <v>125</v>
      </c>
      <c r="AT8" s="11">
        <v>21</v>
      </c>
      <c r="AU8" s="11"/>
      <c r="AV8" s="11">
        <v>3</v>
      </c>
      <c r="AW8" s="11">
        <v>50</v>
      </c>
      <c r="AX8" s="11">
        <v>96</v>
      </c>
      <c r="AY8" s="11">
        <v>94</v>
      </c>
      <c r="AZ8" s="11">
        <v>136</v>
      </c>
      <c r="BA8" s="11">
        <v>149</v>
      </c>
      <c r="BB8" s="11">
        <v>140</v>
      </c>
      <c r="BC8" s="11">
        <v>101</v>
      </c>
      <c r="BD8" s="11">
        <v>95</v>
      </c>
      <c r="BE8" s="11">
        <v>71</v>
      </c>
      <c r="BF8" s="11">
        <v>111</v>
      </c>
      <c r="BG8" s="11">
        <v>76</v>
      </c>
      <c r="BH8" s="11">
        <v>52</v>
      </c>
      <c r="BI8" s="11">
        <v>38</v>
      </c>
      <c r="BJ8" s="11">
        <v>30</v>
      </c>
      <c r="BK8" s="11">
        <v>43</v>
      </c>
      <c r="BL8" s="11"/>
      <c r="BM8" s="11">
        <v>264</v>
      </c>
      <c r="BN8" s="11">
        <v>410</v>
      </c>
      <c r="BO8" s="11">
        <v>188</v>
      </c>
      <c r="BP8" s="11">
        <v>286</v>
      </c>
      <c r="BQ8" s="11">
        <v>133</v>
      </c>
      <c r="BR8" s="11">
        <v>50</v>
      </c>
      <c r="BS8" s="11"/>
      <c r="BT8" s="11">
        <v>823</v>
      </c>
      <c r="BU8" s="11">
        <v>495</v>
      </c>
      <c r="BV8" s="11"/>
      <c r="BW8" s="11">
        <v>580</v>
      </c>
      <c r="BX8" s="11">
        <v>634</v>
      </c>
      <c r="BY8" s="11"/>
      <c r="BZ8" s="11">
        <v>1332</v>
      </c>
      <c r="CA8" s="11" t="s">
        <v>130</v>
      </c>
      <c r="CB8" s="11" t="s">
        <v>130</v>
      </c>
      <c r="CC8" s="11"/>
      <c r="CD8" s="11">
        <v>1091</v>
      </c>
      <c r="CE8" s="11">
        <v>140</v>
      </c>
      <c r="CF8" s="11">
        <v>85</v>
      </c>
      <c r="CG8" s="11"/>
      <c r="CH8" s="11">
        <v>1084</v>
      </c>
      <c r="CI8" s="11">
        <v>142</v>
      </c>
      <c r="CJ8" s="11">
        <v>88</v>
      </c>
      <c r="CK8" s="11"/>
      <c r="CL8" s="11">
        <v>693</v>
      </c>
      <c r="CM8" s="11">
        <v>597</v>
      </c>
      <c r="CN8" s="11"/>
      <c r="CO8" s="11">
        <v>81</v>
      </c>
      <c r="CP8" s="11">
        <v>510</v>
      </c>
      <c r="CQ8" s="11">
        <v>494</v>
      </c>
      <c r="CR8" s="11">
        <v>246</v>
      </c>
    </row>
    <row r="9" spans="2:96" x14ac:dyDescent="0.25">
      <c r="B9" s="18" t="s">
        <v>453</v>
      </c>
      <c r="C9" s="17">
        <v>0.24475220803362299</v>
      </c>
      <c r="D9" s="17">
        <v>0.23335300204874199</v>
      </c>
      <c r="E9" s="17">
        <v>0.25451641833767802</v>
      </c>
      <c r="F9" s="17"/>
      <c r="G9" s="17">
        <v>0.307311970389886</v>
      </c>
      <c r="H9" s="17">
        <v>0.23902166796046601</v>
      </c>
      <c r="I9" s="17">
        <v>0.17134760835676799</v>
      </c>
      <c r="J9" s="17">
        <v>0.201326451386699</v>
      </c>
      <c r="K9" s="17">
        <v>0.23219576276158799</v>
      </c>
      <c r="L9" s="17">
        <v>0.31016643113085801</v>
      </c>
      <c r="M9" s="17"/>
      <c r="N9" s="17">
        <v>0.25686172341534302</v>
      </c>
      <c r="O9" s="17">
        <v>0.21478009550063401</v>
      </c>
      <c r="P9" s="17">
        <v>0.25970646762591998</v>
      </c>
      <c r="Q9" s="17">
        <v>0.25222125047344801</v>
      </c>
      <c r="R9" s="17"/>
      <c r="S9" s="17">
        <v>0.17304739046012099</v>
      </c>
      <c r="T9" s="17">
        <v>0.23662025824070201</v>
      </c>
      <c r="U9" s="17">
        <v>0.23766999919510201</v>
      </c>
      <c r="V9" s="17">
        <v>0.287175447208739</v>
      </c>
      <c r="W9" s="17">
        <v>0.32954046300908901</v>
      </c>
      <c r="X9" s="17">
        <v>0.21763361879669499</v>
      </c>
      <c r="Y9" s="17">
        <v>0.24372507582486999</v>
      </c>
      <c r="Z9" s="17">
        <v>0.25712075506075699</v>
      </c>
      <c r="AA9" s="17">
        <v>0.27599202740685003</v>
      </c>
      <c r="AB9" s="17">
        <v>0.24033811379550399</v>
      </c>
      <c r="AC9" s="17">
        <v>0.24842157916580301</v>
      </c>
      <c r="AD9" s="17">
        <v>0</v>
      </c>
      <c r="AE9" s="17"/>
      <c r="AF9" s="17">
        <v>0.26200181622320401</v>
      </c>
      <c r="AG9" s="17">
        <v>0.25679794464710098</v>
      </c>
      <c r="AH9" s="17">
        <v>0.16871961125472701</v>
      </c>
      <c r="AI9" s="17">
        <v>0.17592465860713699</v>
      </c>
      <c r="AJ9" s="17">
        <v>0.18855519925745201</v>
      </c>
      <c r="AK9" s="17"/>
      <c r="AL9" s="17">
        <v>0.28837543263850601</v>
      </c>
      <c r="AM9" s="17">
        <v>0.26710275562691599</v>
      </c>
      <c r="AN9" s="17">
        <v>0.173259582433862</v>
      </c>
      <c r="AO9" s="17"/>
      <c r="AP9" s="17">
        <v>0.25364408809515199</v>
      </c>
      <c r="AQ9" s="17">
        <v>0.27118573043990202</v>
      </c>
      <c r="AR9" s="17">
        <v>0.21503031464395</v>
      </c>
      <c r="AS9" s="17">
        <v>0.23488820058988299</v>
      </c>
      <c r="AT9" s="17">
        <v>0.238578391077685</v>
      </c>
      <c r="AU9" s="17"/>
      <c r="AV9" s="17">
        <v>0</v>
      </c>
      <c r="AW9" s="17">
        <v>0.145167925674449</v>
      </c>
      <c r="AX9" s="17">
        <v>0.30001188235260401</v>
      </c>
      <c r="AY9" s="17">
        <v>0.32884564056681997</v>
      </c>
      <c r="AZ9" s="17">
        <v>0.33055774251936298</v>
      </c>
      <c r="BA9" s="17">
        <v>0.21531357707017301</v>
      </c>
      <c r="BB9" s="17">
        <v>0.20799489854295899</v>
      </c>
      <c r="BC9" s="17">
        <v>0.21929450435161901</v>
      </c>
      <c r="BD9" s="17">
        <v>0.18372230529084399</v>
      </c>
      <c r="BE9" s="17">
        <v>0.274008170155638</v>
      </c>
      <c r="BF9" s="17">
        <v>0.26075363240335198</v>
      </c>
      <c r="BG9" s="17">
        <v>0.17734714187221601</v>
      </c>
      <c r="BH9" s="17">
        <v>0.25538358280567902</v>
      </c>
      <c r="BI9" s="17">
        <v>0.21778929967368699</v>
      </c>
      <c r="BJ9" s="17">
        <v>0.24378286982428099</v>
      </c>
      <c r="BK9" s="17">
        <v>0.33911912193305499</v>
      </c>
      <c r="BL9" s="17"/>
      <c r="BM9" s="17">
        <v>0.23091455876258099</v>
      </c>
      <c r="BN9" s="17">
        <v>0.21818668365364399</v>
      </c>
      <c r="BO9" s="17">
        <v>0.26728743710185998</v>
      </c>
      <c r="BP9" s="17">
        <v>0.22442827432514301</v>
      </c>
      <c r="BQ9" s="17">
        <v>0.31371448915905098</v>
      </c>
      <c r="BR9" s="17">
        <v>0.383766536392115</v>
      </c>
      <c r="BS9" s="17"/>
      <c r="BT9" s="17">
        <v>0.25770246750850401</v>
      </c>
      <c r="BU9" s="17">
        <v>0.22760949792058299</v>
      </c>
      <c r="BV9" s="17"/>
      <c r="BW9" s="17">
        <v>0.27128469408667</v>
      </c>
      <c r="BX9" s="17">
        <v>0.217218435985855</v>
      </c>
      <c r="BY9" s="17"/>
      <c r="BZ9" s="17">
        <v>0.24475220803362299</v>
      </c>
      <c r="CA9" s="17" t="s">
        <v>131</v>
      </c>
      <c r="CB9" s="17" t="s">
        <v>131</v>
      </c>
      <c r="CC9" s="17"/>
      <c r="CD9" s="17">
        <v>0.24839520069132601</v>
      </c>
      <c r="CE9" s="17">
        <v>0.22198897476975701</v>
      </c>
      <c r="CF9" s="17">
        <v>0.23621657442045099</v>
      </c>
      <c r="CG9" s="17"/>
      <c r="CH9" s="17">
        <v>0.249671071710099</v>
      </c>
      <c r="CI9" s="17">
        <v>0.21315913171833201</v>
      </c>
      <c r="CJ9" s="17">
        <v>0.23353998811423199</v>
      </c>
      <c r="CK9" s="17"/>
      <c r="CL9" s="17">
        <v>0.247877934247245</v>
      </c>
      <c r="CM9" s="17">
        <v>0.25176072643921998</v>
      </c>
      <c r="CN9" s="17"/>
      <c r="CO9" s="17">
        <v>0.45190270720404702</v>
      </c>
      <c r="CP9" s="17">
        <v>0.25627494985395199</v>
      </c>
      <c r="CQ9" s="17">
        <v>0.22067302962907101</v>
      </c>
      <c r="CR9" s="17">
        <v>0.2006002215063</v>
      </c>
    </row>
    <row r="10" spans="2:96" x14ac:dyDescent="0.25">
      <c r="B10" s="18" t="s">
        <v>454</v>
      </c>
      <c r="C10" s="17">
        <v>0.53673100088305803</v>
      </c>
      <c r="D10" s="17">
        <v>0.51340810346596</v>
      </c>
      <c r="E10" s="17">
        <v>0.558338794802691</v>
      </c>
      <c r="F10" s="17"/>
      <c r="G10" s="17">
        <v>0.49983610442702597</v>
      </c>
      <c r="H10" s="17">
        <v>0.51527720105335695</v>
      </c>
      <c r="I10" s="17">
        <v>0.57099119016381406</v>
      </c>
      <c r="J10" s="17">
        <v>0.55473167571067605</v>
      </c>
      <c r="K10" s="17">
        <v>0.50382986600541702</v>
      </c>
      <c r="L10" s="17">
        <v>0.55464118993566103</v>
      </c>
      <c r="M10" s="17"/>
      <c r="N10" s="17">
        <v>0.56117370676989997</v>
      </c>
      <c r="O10" s="17">
        <v>0.55294533063985396</v>
      </c>
      <c r="P10" s="17">
        <v>0.52881224731988397</v>
      </c>
      <c r="Q10" s="17">
        <v>0.49784697176130099</v>
      </c>
      <c r="R10" s="17"/>
      <c r="S10" s="17">
        <v>0.642362591631089</v>
      </c>
      <c r="T10" s="17">
        <v>0.51816497203731304</v>
      </c>
      <c r="U10" s="17">
        <v>0.57091604726728096</v>
      </c>
      <c r="V10" s="17">
        <v>0.536498771748945</v>
      </c>
      <c r="W10" s="17">
        <v>0.40531275856388999</v>
      </c>
      <c r="X10" s="17">
        <v>0.61542636732801803</v>
      </c>
      <c r="Y10" s="17">
        <v>0.58940574102489995</v>
      </c>
      <c r="Z10" s="17">
        <v>0.43146352142331501</v>
      </c>
      <c r="AA10" s="17">
        <v>0.53858319163857005</v>
      </c>
      <c r="AB10" s="17">
        <v>0.476755599766501</v>
      </c>
      <c r="AC10" s="17">
        <v>0.43152812620306702</v>
      </c>
      <c r="AD10" s="17">
        <v>0.49519025475335898</v>
      </c>
      <c r="AE10" s="17"/>
      <c r="AF10" s="17">
        <v>0.55356769249194304</v>
      </c>
      <c r="AG10" s="17">
        <v>0.49778859101289902</v>
      </c>
      <c r="AH10" s="17">
        <v>0.60872680625646802</v>
      </c>
      <c r="AI10" s="17">
        <v>0.56880455484897896</v>
      </c>
      <c r="AJ10" s="17">
        <v>0.55428845441006502</v>
      </c>
      <c r="AK10" s="17"/>
      <c r="AL10" s="17">
        <v>0.58130706212788597</v>
      </c>
      <c r="AM10" s="17">
        <v>0.496688358562622</v>
      </c>
      <c r="AN10" s="17">
        <v>0.57626199834404102</v>
      </c>
      <c r="AO10" s="17"/>
      <c r="AP10" s="17">
        <v>0.51319416099867199</v>
      </c>
      <c r="AQ10" s="17">
        <v>0.51272159758681402</v>
      </c>
      <c r="AR10" s="17">
        <v>0.54558363400663301</v>
      </c>
      <c r="AS10" s="17">
        <v>0.59232417892979705</v>
      </c>
      <c r="AT10" s="17">
        <v>0.55348692163329904</v>
      </c>
      <c r="AU10" s="17"/>
      <c r="AV10" s="17">
        <v>0.251630742094684</v>
      </c>
      <c r="AW10" s="17">
        <v>0.59509933355531497</v>
      </c>
      <c r="AX10" s="17">
        <v>0.47227317524166301</v>
      </c>
      <c r="AY10" s="17">
        <v>0.38713930589518902</v>
      </c>
      <c r="AZ10" s="17">
        <v>0.42664653813884101</v>
      </c>
      <c r="BA10" s="17">
        <v>0.55044008912636</v>
      </c>
      <c r="BB10" s="17">
        <v>0.55593600078049998</v>
      </c>
      <c r="BC10" s="17">
        <v>0.52436880846232703</v>
      </c>
      <c r="BD10" s="17">
        <v>0.58833441263423103</v>
      </c>
      <c r="BE10" s="17">
        <v>0.59093398028824495</v>
      </c>
      <c r="BF10" s="17">
        <v>0.54757320020967504</v>
      </c>
      <c r="BG10" s="17">
        <v>0.63699627984464702</v>
      </c>
      <c r="BH10" s="17">
        <v>0.67460577385276899</v>
      </c>
      <c r="BI10" s="17">
        <v>0.57195234047442101</v>
      </c>
      <c r="BJ10" s="17">
        <v>0.52142438139774105</v>
      </c>
      <c r="BK10" s="17">
        <v>0.54252533201476105</v>
      </c>
      <c r="BL10" s="17"/>
      <c r="BM10" s="17">
        <v>0.51458840618684598</v>
      </c>
      <c r="BN10" s="17">
        <v>0.55690033506966696</v>
      </c>
      <c r="BO10" s="17">
        <v>0.52986244122158499</v>
      </c>
      <c r="BP10" s="17">
        <v>0.55418091665314695</v>
      </c>
      <c r="BQ10" s="17">
        <v>0.52371322787836305</v>
      </c>
      <c r="BR10" s="17">
        <v>0.44904083929472499</v>
      </c>
      <c r="BS10" s="17"/>
      <c r="BT10" s="17">
        <v>0.54150112247960103</v>
      </c>
      <c r="BU10" s="17">
        <v>0.53057664062923204</v>
      </c>
      <c r="BV10" s="17"/>
      <c r="BW10" s="17">
        <v>0.52243229120832502</v>
      </c>
      <c r="BX10" s="17">
        <v>0.55196069192748298</v>
      </c>
      <c r="BY10" s="17"/>
      <c r="BZ10" s="17">
        <v>0.53673100088305803</v>
      </c>
      <c r="CA10" s="17" t="s">
        <v>131</v>
      </c>
      <c r="CB10" s="17" t="s">
        <v>131</v>
      </c>
      <c r="CC10" s="17"/>
      <c r="CD10" s="17">
        <v>0.54079950523335496</v>
      </c>
      <c r="CE10" s="17">
        <v>0.51124299832597697</v>
      </c>
      <c r="CF10" s="17">
        <v>0.52800888361716902</v>
      </c>
      <c r="CG10" s="17"/>
      <c r="CH10" s="17">
        <v>0.53541712656282003</v>
      </c>
      <c r="CI10" s="17">
        <v>0.53538046102355896</v>
      </c>
      <c r="CJ10" s="17">
        <v>0.56113897264486801</v>
      </c>
      <c r="CK10" s="17"/>
      <c r="CL10" s="17">
        <v>0.53771212695959703</v>
      </c>
      <c r="CM10" s="17">
        <v>0.53439073433816497</v>
      </c>
      <c r="CN10" s="17"/>
      <c r="CO10" s="17">
        <v>0.44592223700053302</v>
      </c>
      <c r="CP10" s="17">
        <v>0.56417260320092999</v>
      </c>
      <c r="CQ10" s="17">
        <v>0.55824228172201396</v>
      </c>
      <c r="CR10" s="17">
        <v>0.46652112688187097</v>
      </c>
    </row>
    <row r="11" spans="2:96" x14ac:dyDescent="0.25">
      <c r="B11" s="18" t="s">
        <v>455</v>
      </c>
      <c r="C11" s="17">
        <v>0.13718193624941799</v>
      </c>
      <c r="D11" s="17">
        <v>0.15664667169051599</v>
      </c>
      <c r="E11" s="17">
        <v>0.11963632126906699</v>
      </c>
      <c r="F11" s="17"/>
      <c r="G11" s="17">
        <v>0.12514928033151199</v>
      </c>
      <c r="H11" s="17">
        <v>0.14790685108479901</v>
      </c>
      <c r="I11" s="17">
        <v>0.17660881715947199</v>
      </c>
      <c r="J11" s="17">
        <v>0.139396897164</v>
      </c>
      <c r="K11" s="17">
        <v>0.17679767485483699</v>
      </c>
      <c r="L11" s="17">
        <v>7.9824819164733704E-2</v>
      </c>
      <c r="M11" s="17"/>
      <c r="N11" s="17">
        <v>0.131960823846861</v>
      </c>
      <c r="O11" s="17">
        <v>0.138446656322047</v>
      </c>
      <c r="P11" s="17">
        <v>0.128158308567343</v>
      </c>
      <c r="Q11" s="17">
        <v>0.148309643983702</v>
      </c>
      <c r="R11" s="17"/>
      <c r="S11" s="17">
        <v>0.102284711880143</v>
      </c>
      <c r="T11" s="17">
        <v>0.171591634126946</v>
      </c>
      <c r="U11" s="17">
        <v>8.4977711583131402E-2</v>
      </c>
      <c r="V11" s="17">
        <v>8.40322234809084E-2</v>
      </c>
      <c r="W11" s="17">
        <v>0.19091870043373099</v>
      </c>
      <c r="X11" s="17">
        <v>9.9223436308726903E-2</v>
      </c>
      <c r="Y11" s="17">
        <v>0.116909027782285</v>
      </c>
      <c r="Z11" s="17">
        <v>0.143090604989071</v>
      </c>
      <c r="AA11" s="17">
        <v>0.13374141031616199</v>
      </c>
      <c r="AB11" s="17">
        <v>0.175899733015352</v>
      </c>
      <c r="AC11" s="17">
        <v>0.224272362873737</v>
      </c>
      <c r="AD11" s="17">
        <v>0.50480974524664102</v>
      </c>
      <c r="AE11" s="17"/>
      <c r="AF11" s="17">
        <v>0.122218375650611</v>
      </c>
      <c r="AG11" s="17">
        <v>0.167829680860897</v>
      </c>
      <c r="AH11" s="17">
        <v>0.134215428938397</v>
      </c>
      <c r="AI11" s="17">
        <v>5.4448187646501202E-2</v>
      </c>
      <c r="AJ11" s="17">
        <v>0.122655406719271</v>
      </c>
      <c r="AK11" s="17"/>
      <c r="AL11" s="17">
        <v>8.0252114502707902E-2</v>
      </c>
      <c r="AM11" s="17">
        <v>0.152785803983641</v>
      </c>
      <c r="AN11" s="17">
        <v>0.155730784056373</v>
      </c>
      <c r="AO11" s="17"/>
      <c r="AP11" s="17">
        <v>0.13918990448485599</v>
      </c>
      <c r="AQ11" s="17">
        <v>0.13276164577465999</v>
      </c>
      <c r="AR11" s="17">
        <v>0.147034464744738</v>
      </c>
      <c r="AS11" s="17">
        <v>0.118961007951596</v>
      </c>
      <c r="AT11" s="17">
        <v>8.2844150053855301E-2</v>
      </c>
      <c r="AU11" s="17"/>
      <c r="AV11" s="17">
        <v>0</v>
      </c>
      <c r="AW11" s="17">
        <v>0.15840029684332299</v>
      </c>
      <c r="AX11" s="17">
        <v>0.12915026911251501</v>
      </c>
      <c r="AY11" s="17">
        <v>0.16706710981787001</v>
      </c>
      <c r="AZ11" s="17">
        <v>0.154820898930836</v>
      </c>
      <c r="BA11" s="17">
        <v>0.12675923804833</v>
      </c>
      <c r="BB11" s="17">
        <v>0.17836488145364399</v>
      </c>
      <c r="BC11" s="17">
        <v>0.185057987660499</v>
      </c>
      <c r="BD11" s="17">
        <v>0.177787992498915</v>
      </c>
      <c r="BE11" s="17">
        <v>5.15798800837644E-2</v>
      </c>
      <c r="BF11" s="17">
        <v>0.121353675904299</v>
      </c>
      <c r="BG11" s="17">
        <v>0.113136935568535</v>
      </c>
      <c r="BH11" s="17">
        <v>7.0010643341552103E-2</v>
      </c>
      <c r="BI11" s="17">
        <v>0.14278042710127101</v>
      </c>
      <c r="BJ11" s="17">
        <v>8.7405865392046894E-2</v>
      </c>
      <c r="BK11" s="17">
        <v>7.8050123582534506E-2</v>
      </c>
      <c r="BL11" s="17"/>
      <c r="BM11" s="17">
        <v>0.181036816656582</v>
      </c>
      <c r="BN11" s="17">
        <v>0.132067270184237</v>
      </c>
      <c r="BO11" s="17">
        <v>0.115408543943194</v>
      </c>
      <c r="BP11" s="17">
        <v>0.13574231483197699</v>
      </c>
      <c r="BQ11" s="17">
        <v>0.122463365568103</v>
      </c>
      <c r="BR11" s="17">
        <v>7.6846670882854101E-2</v>
      </c>
      <c r="BS11" s="17"/>
      <c r="BT11" s="17">
        <v>0.133615691089042</v>
      </c>
      <c r="BU11" s="17">
        <v>0.13981744238424501</v>
      </c>
      <c r="BV11" s="17"/>
      <c r="BW11" s="17">
        <v>0.14317715193046601</v>
      </c>
      <c r="BX11" s="17">
        <v>0.14948515487824501</v>
      </c>
      <c r="BY11" s="17"/>
      <c r="BZ11" s="17">
        <v>0.13718193624941799</v>
      </c>
      <c r="CA11" s="17" t="s">
        <v>131</v>
      </c>
      <c r="CB11" s="17" t="s">
        <v>131</v>
      </c>
      <c r="CC11" s="17"/>
      <c r="CD11" s="17">
        <v>0.134348051654127</v>
      </c>
      <c r="CE11" s="17">
        <v>0.16267119611585101</v>
      </c>
      <c r="CF11" s="17">
        <v>0.13580639735408301</v>
      </c>
      <c r="CG11" s="17"/>
      <c r="CH11" s="17">
        <v>0.13841633143385201</v>
      </c>
      <c r="CI11" s="17">
        <v>0.154572080982292</v>
      </c>
      <c r="CJ11" s="17">
        <v>0.112735853598042</v>
      </c>
      <c r="CK11" s="17"/>
      <c r="CL11" s="17">
        <v>0.133517461844228</v>
      </c>
      <c r="CM11" s="17">
        <v>0.141013581084691</v>
      </c>
      <c r="CN11" s="17"/>
      <c r="CO11" s="17">
        <v>8.8873114433515296E-2</v>
      </c>
      <c r="CP11" s="17">
        <v>0.102235211070259</v>
      </c>
      <c r="CQ11" s="17">
        <v>0.143957281021699</v>
      </c>
      <c r="CR11" s="17">
        <v>0.212182930007664</v>
      </c>
    </row>
    <row r="12" spans="2:96" x14ac:dyDescent="0.25">
      <c r="B12" s="18" t="s">
        <v>456</v>
      </c>
      <c r="C12" s="17">
        <v>4.0297731287209398E-2</v>
      </c>
      <c r="D12" s="17">
        <v>5.7902054870435503E-2</v>
      </c>
      <c r="E12" s="17">
        <v>2.41946272433709E-2</v>
      </c>
      <c r="F12" s="17"/>
      <c r="G12" s="17">
        <v>3.7587778012033703E-2</v>
      </c>
      <c r="H12" s="17">
        <v>5.1803734108466698E-2</v>
      </c>
      <c r="I12" s="17">
        <v>4.0465983361937498E-2</v>
      </c>
      <c r="J12" s="17">
        <v>5.62164616546161E-2</v>
      </c>
      <c r="K12" s="17">
        <v>3.69613390854703E-2</v>
      </c>
      <c r="L12" s="17">
        <v>2.3265549354172101E-2</v>
      </c>
      <c r="M12" s="17"/>
      <c r="N12" s="17">
        <v>2.9702839113459601E-2</v>
      </c>
      <c r="O12" s="17">
        <v>4.3622481636297297E-2</v>
      </c>
      <c r="P12" s="17">
        <v>5.2010267703961402E-2</v>
      </c>
      <c r="Q12" s="17">
        <v>3.82043031860205E-2</v>
      </c>
      <c r="R12" s="17"/>
      <c r="S12" s="17">
        <v>4.1116619008595298E-2</v>
      </c>
      <c r="T12" s="17">
        <v>4.0299294594348001E-2</v>
      </c>
      <c r="U12" s="17">
        <v>4.5334616170382099E-2</v>
      </c>
      <c r="V12" s="17">
        <v>3.1591610171034498E-2</v>
      </c>
      <c r="W12" s="17">
        <v>4.7167590491108899E-2</v>
      </c>
      <c r="X12" s="17">
        <v>2.1958322727789401E-2</v>
      </c>
      <c r="Y12" s="17">
        <v>2.0709594520367199E-2</v>
      </c>
      <c r="Z12" s="17">
        <v>0.129312687702059</v>
      </c>
      <c r="AA12" s="17">
        <v>1.96093203446214E-2</v>
      </c>
      <c r="AB12" s="17">
        <v>6.0752747957328802E-2</v>
      </c>
      <c r="AC12" s="17">
        <v>4.7691775830221002E-2</v>
      </c>
      <c r="AD12" s="17">
        <v>0</v>
      </c>
      <c r="AE12" s="17"/>
      <c r="AF12" s="17">
        <v>2.6238944002062101E-2</v>
      </c>
      <c r="AG12" s="17">
        <v>4.6276512781126398E-2</v>
      </c>
      <c r="AH12" s="17">
        <v>5.39557049831711E-2</v>
      </c>
      <c r="AI12" s="17">
        <v>0.20082259889738199</v>
      </c>
      <c r="AJ12" s="17">
        <v>4.4966898678534602E-2</v>
      </c>
      <c r="AK12" s="17"/>
      <c r="AL12" s="17">
        <v>2.48289683652482E-2</v>
      </c>
      <c r="AM12" s="17">
        <v>5.0933376757960697E-2</v>
      </c>
      <c r="AN12" s="17">
        <v>6.7045123382465502E-2</v>
      </c>
      <c r="AO12" s="17"/>
      <c r="AP12" s="17">
        <v>4.3422329178399499E-2</v>
      </c>
      <c r="AQ12" s="17">
        <v>3.7355601634392603E-2</v>
      </c>
      <c r="AR12" s="17">
        <v>4.4747396671947298E-2</v>
      </c>
      <c r="AS12" s="17">
        <v>3.9960326019336898E-2</v>
      </c>
      <c r="AT12" s="17">
        <v>0.12509053723516</v>
      </c>
      <c r="AU12" s="17"/>
      <c r="AV12" s="17">
        <v>0</v>
      </c>
      <c r="AW12" s="17">
        <v>5.7113501246472499E-2</v>
      </c>
      <c r="AX12" s="17">
        <v>5.7010421480463203E-2</v>
      </c>
      <c r="AY12" s="17">
        <v>5.17619860374098E-2</v>
      </c>
      <c r="AZ12" s="17">
        <v>3.4382677299532198E-2</v>
      </c>
      <c r="BA12" s="17">
        <v>7.7100765037339702E-2</v>
      </c>
      <c r="BB12" s="17">
        <v>3.81732752048329E-2</v>
      </c>
      <c r="BC12" s="17">
        <v>2.7417981568198701E-2</v>
      </c>
      <c r="BD12" s="17">
        <v>1.9064455424914001E-2</v>
      </c>
      <c r="BE12" s="17">
        <v>5.7594605793173097E-2</v>
      </c>
      <c r="BF12" s="17">
        <v>2.46314036556937E-2</v>
      </c>
      <c r="BG12" s="17">
        <v>3.8681911330407603E-2</v>
      </c>
      <c r="BH12" s="17">
        <v>0</v>
      </c>
      <c r="BI12" s="17">
        <v>4.4440341215918902E-2</v>
      </c>
      <c r="BJ12" s="17">
        <v>7.0009678776858097E-2</v>
      </c>
      <c r="BK12" s="17">
        <v>1.9627348962329299E-2</v>
      </c>
      <c r="BL12" s="17"/>
      <c r="BM12" s="17">
        <v>3.6055241816396903E-2</v>
      </c>
      <c r="BN12" s="17">
        <v>4.0636789687648597E-2</v>
      </c>
      <c r="BO12" s="17">
        <v>6.1404682164053502E-2</v>
      </c>
      <c r="BP12" s="17">
        <v>4.6165774876825903E-2</v>
      </c>
      <c r="BQ12" s="17">
        <v>2.0313323607392499E-2</v>
      </c>
      <c r="BR12" s="17">
        <v>0</v>
      </c>
      <c r="BS12" s="17"/>
      <c r="BT12" s="17">
        <v>3.2901251305109402E-2</v>
      </c>
      <c r="BU12" s="17">
        <v>5.0287340389844101E-2</v>
      </c>
      <c r="BV12" s="17"/>
      <c r="BW12" s="17">
        <v>3.84608427357261E-2</v>
      </c>
      <c r="BX12" s="17">
        <v>4.36355249320051E-2</v>
      </c>
      <c r="BY12" s="17"/>
      <c r="BZ12" s="17">
        <v>4.0297731287209398E-2</v>
      </c>
      <c r="CA12" s="17" t="s">
        <v>131</v>
      </c>
      <c r="CB12" s="17" t="s">
        <v>131</v>
      </c>
      <c r="CC12" s="17"/>
      <c r="CD12" s="17">
        <v>3.6657562320618099E-2</v>
      </c>
      <c r="CE12" s="17">
        <v>3.78619417806762E-2</v>
      </c>
      <c r="CF12" s="17">
        <v>8.87430099276003E-2</v>
      </c>
      <c r="CG12" s="17"/>
      <c r="CH12" s="17">
        <v>3.6420398726054501E-2</v>
      </c>
      <c r="CI12" s="17">
        <v>3.9124598519494597E-2</v>
      </c>
      <c r="CJ12" s="17">
        <v>6.9538885827920199E-2</v>
      </c>
      <c r="CK12" s="17"/>
      <c r="CL12" s="17">
        <v>4.3085237160176197E-2</v>
      </c>
      <c r="CM12" s="17">
        <v>3.7053277610476699E-2</v>
      </c>
      <c r="CN12" s="17"/>
      <c r="CO12" s="17">
        <v>1.33019413619038E-2</v>
      </c>
      <c r="CP12" s="17">
        <v>3.11442757595735E-2</v>
      </c>
      <c r="CQ12" s="17">
        <v>4.2956507958000198E-2</v>
      </c>
      <c r="CR12" s="17">
        <v>6.2916880820274995E-2</v>
      </c>
    </row>
    <row r="13" spans="2:96" x14ac:dyDescent="0.25">
      <c r="B13" s="18" t="s">
        <v>175</v>
      </c>
      <c r="C13" s="19">
        <v>4.1037123546692103E-2</v>
      </c>
      <c r="D13" s="19">
        <v>3.8690167924347103E-2</v>
      </c>
      <c r="E13" s="19">
        <v>4.3313838347192601E-2</v>
      </c>
      <c r="F13" s="19"/>
      <c r="G13" s="19">
        <v>3.0114866839541999E-2</v>
      </c>
      <c r="H13" s="19">
        <v>4.5990545792911799E-2</v>
      </c>
      <c r="I13" s="19">
        <v>4.0586400958008202E-2</v>
      </c>
      <c r="J13" s="19">
        <v>4.8328514084009302E-2</v>
      </c>
      <c r="K13" s="19">
        <v>5.0215357292687703E-2</v>
      </c>
      <c r="L13" s="19">
        <v>3.2102010414575201E-2</v>
      </c>
      <c r="M13" s="19"/>
      <c r="N13" s="19">
        <v>2.0300906854436598E-2</v>
      </c>
      <c r="O13" s="19">
        <v>5.0205435901166898E-2</v>
      </c>
      <c r="P13" s="19">
        <v>3.13127087828926E-2</v>
      </c>
      <c r="Q13" s="19">
        <v>6.3417830595527899E-2</v>
      </c>
      <c r="R13" s="19"/>
      <c r="S13" s="19">
        <v>4.11886870200521E-2</v>
      </c>
      <c r="T13" s="19">
        <v>3.3323841000691898E-2</v>
      </c>
      <c r="U13" s="19">
        <v>6.1101625784103601E-2</v>
      </c>
      <c r="V13" s="19">
        <v>6.0701947390372699E-2</v>
      </c>
      <c r="W13" s="19">
        <v>2.7060487502181301E-2</v>
      </c>
      <c r="X13" s="19">
        <v>4.5758254838769899E-2</v>
      </c>
      <c r="Y13" s="19">
        <v>2.9250560847578599E-2</v>
      </c>
      <c r="Z13" s="19">
        <v>3.9012430824797703E-2</v>
      </c>
      <c r="AA13" s="19">
        <v>3.2074050293796501E-2</v>
      </c>
      <c r="AB13" s="19">
        <v>4.6253805465314803E-2</v>
      </c>
      <c r="AC13" s="19">
        <v>4.80861559271724E-2</v>
      </c>
      <c r="AD13" s="19">
        <v>0</v>
      </c>
      <c r="AE13" s="19"/>
      <c r="AF13" s="19">
        <v>3.5973171632179099E-2</v>
      </c>
      <c r="AG13" s="19">
        <v>3.1307270697977098E-2</v>
      </c>
      <c r="AH13" s="19">
        <v>3.4382448567237198E-2</v>
      </c>
      <c r="AI13" s="19">
        <v>0</v>
      </c>
      <c r="AJ13" s="19">
        <v>8.95340409346774E-2</v>
      </c>
      <c r="AK13" s="19"/>
      <c r="AL13" s="19">
        <v>2.5236422365652201E-2</v>
      </c>
      <c r="AM13" s="19">
        <v>3.2489705068860099E-2</v>
      </c>
      <c r="AN13" s="19">
        <v>2.7702511783258801E-2</v>
      </c>
      <c r="AO13" s="19"/>
      <c r="AP13" s="19">
        <v>5.0549517242920797E-2</v>
      </c>
      <c r="AQ13" s="19">
        <v>4.59754245642316E-2</v>
      </c>
      <c r="AR13" s="19">
        <v>4.7604189932731397E-2</v>
      </c>
      <c r="AS13" s="19">
        <v>1.38662865093876E-2</v>
      </c>
      <c r="AT13" s="19">
        <v>0</v>
      </c>
      <c r="AU13" s="19"/>
      <c r="AV13" s="19">
        <v>0.74836925790531605</v>
      </c>
      <c r="AW13" s="19">
        <v>4.421894268044E-2</v>
      </c>
      <c r="AX13" s="19">
        <v>4.1554251812754801E-2</v>
      </c>
      <c r="AY13" s="19">
        <v>6.5185957682711196E-2</v>
      </c>
      <c r="AZ13" s="19">
        <v>5.3592143111426703E-2</v>
      </c>
      <c r="BA13" s="19">
        <v>3.03863307177978E-2</v>
      </c>
      <c r="BB13" s="19">
        <v>1.95309440180635E-2</v>
      </c>
      <c r="BC13" s="19">
        <v>4.3860717957356202E-2</v>
      </c>
      <c r="BD13" s="19">
        <v>3.1090834151096002E-2</v>
      </c>
      <c r="BE13" s="19">
        <v>2.5883363679179799E-2</v>
      </c>
      <c r="BF13" s="19">
        <v>4.5688087826979501E-2</v>
      </c>
      <c r="BG13" s="19">
        <v>3.38377313841947E-2</v>
      </c>
      <c r="BH13" s="19">
        <v>0</v>
      </c>
      <c r="BI13" s="19">
        <v>2.3037591534703E-2</v>
      </c>
      <c r="BJ13" s="19">
        <v>7.7377204609073394E-2</v>
      </c>
      <c r="BK13" s="19">
        <v>2.0678073507319799E-2</v>
      </c>
      <c r="BL13" s="19"/>
      <c r="BM13" s="19">
        <v>3.7404976577593702E-2</v>
      </c>
      <c r="BN13" s="19">
        <v>5.22089214048043E-2</v>
      </c>
      <c r="BO13" s="19">
        <v>2.6036895569307401E-2</v>
      </c>
      <c r="BP13" s="19">
        <v>3.9482719312907102E-2</v>
      </c>
      <c r="BQ13" s="19">
        <v>1.97955937870898E-2</v>
      </c>
      <c r="BR13" s="19">
        <v>9.0345953430305506E-2</v>
      </c>
      <c r="BS13" s="19"/>
      <c r="BT13" s="19">
        <v>3.4279467617743302E-2</v>
      </c>
      <c r="BU13" s="19">
        <v>5.17090786760954E-2</v>
      </c>
      <c r="BV13" s="19"/>
      <c r="BW13" s="19">
        <v>2.4645020038813002E-2</v>
      </c>
      <c r="BX13" s="19">
        <v>3.7700192276412602E-2</v>
      </c>
      <c r="BY13" s="19"/>
      <c r="BZ13" s="19">
        <v>4.1037123546692103E-2</v>
      </c>
      <c r="CA13" s="19" t="s">
        <v>131</v>
      </c>
      <c r="CB13" s="19" t="s">
        <v>131</v>
      </c>
      <c r="CC13" s="19"/>
      <c r="CD13" s="19">
        <v>3.97996801005739E-2</v>
      </c>
      <c r="CE13" s="19">
        <v>6.6234889007738093E-2</v>
      </c>
      <c r="CF13" s="19">
        <v>1.12251346806967E-2</v>
      </c>
      <c r="CG13" s="19"/>
      <c r="CH13" s="19">
        <v>4.0075071567174499E-2</v>
      </c>
      <c r="CI13" s="19">
        <v>5.7763727756321701E-2</v>
      </c>
      <c r="CJ13" s="19">
        <v>2.3046299814937998E-2</v>
      </c>
      <c r="CK13" s="19"/>
      <c r="CL13" s="19">
        <v>3.7807239788753201E-2</v>
      </c>
      <c r="CM13" s="19">
        <v>3.5781680527446999E-2</v>
      </c>
      <c r="CN13" s="19"/>
      <c r="CO13" s="19">
        <v>0</v>
      </c>
      <c r="CP13" s="19">
        <v>4.6172960115285003E-2</v>
      </c>
      <c r="CQ13" s="19">
        <v>3.4170899669215403E-2</v>
      </c>
      <c r="CR13" s="19">
        <v>5.77788407838907E-2</v>
      </c>
    </row>
    <row r="14" spans="2:96" x14ac:dyDescent="0.25">
      <c r="B14" s="16" t="s">
        <v>662</v>
      </c>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CR18"/>
  <sheetViews>
    <sheetView showGridLines="0" workbookViewId="0">
      <pane xSplit="2" topLeftCell="C1" activePane="topRight" state="frozen"/>
      <selection pane="topRight" activeCell="B14" sqref="B1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1348</v>
      </c>
      <c r="D7" s="10">
        <v>639</v>
      </c>
      <c r="E7" s="10">
        <v>707</v>
      </c>
      <c r="F7" s="10"/>
      <c r="G7" s="10">
        <v>132</v>
      </c>
      <c r="H7" s="10">
        <v>168</v>
      </c>
      <c r="I7" s="10">
        <v>231</v>
      </c>
      <c r="J7" s="10">
        <v>252</v>
      </c>
      <c r="K7" s="10">
        <v>223</v>
      </c>
      <c r="L7" s="10">
        <v>342</v>
      </c>
      <c r="M7" s="10"/>
      <c r="N7" s="10">
        <v>386</v>
      </c>
      <c r="O7" s="10">
        <v>372</v>
      </c>
      <c r="P7" s="10">
        <v>280</v>
      </c>
      <c r="Q7" s="10">
        <v>307</v>
      </c>
      <c r="R7" s="10"/>
      <c r="S7" s="10">
        <v>161</v>
      </c>
      <c r="T7" s="10">
        <v>184</v>
      </c>
      <c r="U7" s="10">
        <v>104</v>
      </c>
      <c r="V7" s="10">
        <v>124</v>
      </c>
      <c r="W7" s="10">
        <v>108</v>
      </c>
      <c r="X7" s="10">
        <v>127</v>
      </c>
      <c r="Y7" s="10">
        <v>125</v>
      </c>
      <c r="Z7" s="10">
        <v>56</v>
      </c>
      <c r="AA7" s="10">
        <v>168</v>
      </c>
      <c r="AB7" s="10">
        <v>125</v>
      </c>
      <c r="AC7" s="10">
        <v>61</v>
      </c>
      <c r="AD7" s="10">
        <v>5</v>
      </c>
      <c r="AE7" s="10"/>
      <c r="AF7" s="10">
        <v>548</v>
      </c>
      <c r="AG7" s="10">
        <v>384</v>
      </c>
      <c r="AH7" s="10">
        <v>85</v>
      </c>
      <c r="AI7" s="10">
        <v>18</v>
      </c>
      <c r="AJ7" s="10">
        <v>146</v>
      </c>
      <c r="AK7" s="10"/>
      <c r="AL7" s="10">
        <v>321</v>
      </c>
      <c r="AM7" s="10">
        <v>463</v>
      </c>
      <c r="AN7" s="10">
        <v>103</v>
      </c>
      <c r="AO7" s="10"/>
      <c r="AP7" s="10">
        <v>340</v>
      </c>
      <c r="AQ7" s="10">
        <v>316</v>
      </c>
      <c r="AR7" s="10">
        <v>322</v>
      </c>
      <c r="AS7" s="10">
        <v>125</v>
      </c>
      <c r="AT7" s="10">
        <v>22</v>
      </c>
      <c r="AU7" s="10"/>
      <c r="AV7" s="10">
        <v>3</v>
      </c>
      <c r="AW7" s="10">
        <v>48</v>
      </c>
      <c r="AX7" s="10">
        <v>96</v>
      </c>
      <c r="AY7" s="10">
        <v>93</v>
      </c>
      <c r="AZ7" s="10">
        <v>134</v>
      </c>
      <c r="BA7" s="10">
        <v>151</v>
      </c>
      <c r="BB7" s="10">
        <v>140</v>
      </c>
      <c r="BC7" s="10">
        <v>104</v>
      </c>
      <c r="BD7" s="10">
        <v>99</v>
      </c>
      <c r="BE7" s="10">
        <v>72</v>
      </c>
      <c r="BF7" s="10">
        <v>112</v>
      </c>
      <c r="BG7" s="10">
        <v>78</v>
      </c>
      <c r="BH7" s="10">
        <v>53</v>
      </c>
      <c r="BI7" s="10">
        <v>40</v>
      </c>
      <c r="BJ7" s="10">
        <v>29</v>
      </c>
      <c r="BK7" s="10">
        <v>45</v>
      </c>
      <c r="BL7" s="10"/>
      <c r="BM7" s="10">
        <v>248</v>
      </c>
      <c r="BN7" s="10">
        <v>428</v>
      </c>
      <c r="BO7" s="10">
        <v>183</v>
      </c>
      <c r="BP7" s="10">
        <v>296</v>
      </c>
      <c r="BQ7" s="10">
        <v>144</v>
      </c>
      <c r="BR7" s="10">
        <v>49</v>
      </c>
      <c r="BS7" s="10"/>
      <c r="BT7" s="10">
        <v>829</v>
      </c>
      <c r="BU7" s="10">
        <v>507</v>
      </c>
      <c r="BV7" s="10"/>
      <c r="BW7" s="10">
        <v>578</v>
      </c>
      <c r="BX7" s="10">
        <v>654</v>
      </c>
      <c r="BY7" s="10"/>
      <c r="BZ7" s="10">
        <v>1348</v>
      </c>
      <c r="CA7" s="10" t="s">
        <v>130</v>
      </c>
      <c r="CB7" s="10" t="s">
        <v>130</v>
      </c>
      <c r="CC7" s="10"/>
      <c r="CD7" s="10">
        <v>1120</v>
      </c>
      <c r="CE7" s="10">
        <v>128</v>
      </c>
      <c r="CF7" s="10">
        <v>83</v>
      </c>
      <c r="CG7" s="10"/>
      <c r="CH7" s="10">
        <v>1114</v>
      </c>
      <c r="CI7" s="10">
        <v>130</v>
      </c>
      <c r="CJ7" s="10">
        <v>85</v>
      </c>
      <c r="CK7" s="10"/>
      <c r="CL7" s="10">
        <v>715</v>
      </c>
      <c r="CM7" s="10">
        <v>593</v>
      </c>
      <c r="CN7" s="10"/>
      <c r="CO7" s="10">
        <v>79</v>
      </c>
      <c r="CP7" s="10">
        <v>525</v>
      </c>
      <c r="CQ7" s="10">
        <v>503</v>
      </c>
      <c r="CR7" s="10">
        <v>241</v>
      </c>
    </row>
    <row r="8" spans="2:96" ht="30" customHeight="1" x14ac:dyDescent="0.25">
      <c r="B8" s="11" t="s">
        <v>20</v>
      </c>
      <c r="C8" s="11">
        <v>1332</v>
      </c>
      <c r="D8" s="11">
        <v>638</v>
      </c>
      <c r="E8" s="11">
        <v>692</v>
      </c>
      <c r="F8" s="11"/>
      <c r="G8" s="11">
        <v>163</v>
      </c>
      <c r="H8" s="11">
        <v>217</v>
      </c>
      <c r="I8" s="11">
        <v>220</v>
      </c>
      <c r="J8" s="11">
        <v>233</v>
      </c>
      <c r="K8" s="11">
        <v>197</v>
      </c>
      <c r="L8" s="11">
        <v>302</v>
      </c>
      <c r="M8" s="11"/>
      <c r="N8" s="11">
        <v>361</v>
      </c>
      <c r="O8" s="11">
        <v>351</v>
      </c>
      <c r="P8" s="11">
        <v>294</v>
      </c>
      <c r="Q8" s="11">
        <v>323</v>
      </c>
      <c r="R8" s="11"/>
      <c r="S8" s="11">
        <v>168</v>
      </c>
      <c r="T8" s="11">
        <v>175</v>
      </c>
      <c r="U8" s="11">
        <v>99</v>
      </c>
      <c r="V8" s="11">
        <v>119</v>
      </c>
      <c r="W8" s="11">
        <v>103</v>
      </c>
      <c r="X8" s="11">
        <v>126</v>
      </c>
      <c r="Y8" s="11">
        <v>119</v>
      </c>
      <c r="Z8" s="11">
        <v>56</v>
      </c>
      <c r="AA8" s="11">
        <v>166</v>
      </c>
      <c r="AB8" s="11">
        <v>125</v>
      </c>
      <c r="AC8" s="11">
        <v>68</v>
      </c>
      <c r="AD8" s="11">
        <v>7</v>
      </c>
      <c r="AE8" s="11"/>
      <c r="AF8" s="11">
        <v>518</v>
      </c>
      <c r="AG8" s="11">
        <v>392</v>
      </c>
      <c r="AH8" s="11">
        <v>79</v>
      </c>
      <c r="AI8" s="11">
        <v>18</v>
      </c>
      <c r="AJ8" s="11">
        <v>147</v>
      </c>
      <c r="AK8" s="11"/>
      <c r="AL8" s="11">
        <v>307</v>
      </c>
      <c r="AM8" s="11">
        <v>470</v>
      </c>
      <c r="AN8" s="11">
        <v>98</v>
      </c>
      <c r="AO8" s="11"/>
      <c r="AP8" s="11">
        <v>329</v>
      </c>
      <c r="AQ8" s="11">
        <v>319</v>
      </c>
      <c r="AR8" s="11">
        <v>325</v>
      </c>
      <c r="AS8" s="11">
        <v>125</v>
      </c>
      <c r="AT8" s="11">
        <v>21</v>
      </c>
      <c r="AU8" s="11"/>
      <c r="AV8" s="11">
        <v>3</v>
      </c>
      <c r="AW8" s="11">
        <v>50</v>
      </c>
      <c r="AX8" s="11">
        <v>96</v>
      </c>
      <c r="AY8" s="11">
        <v>94</v>
      </c>
      <c r="AZ8" s="11">
        <v>136</v>
      </c>
      <c r="BA8" s="11">
        <v>149</v>
      </c>
      <c r="BB8" s="11">
        <v>140</v>
      </c>
      <c r="BC8" s="11">
        <v>101</v>
      </c>
      <c r="BD8" s="11">
        <v>95</v>
      </c>
      <c r="BE8" s="11">
        <v>71</v>
      </c>
      <c r="BF8" s="11">
        <v>111</v>
      </c>
      <c r="BG8" s="11">
        <v>76</v>
      </c>
      <c r="BH8" s="11">
        <v>52</v>
      </c>
      <c r="BI8" s="11">
        <v>38</v>
      </c>
      <c r="BJ8" s="11">
        <v>30</v>
      </c>
      <c r="BK8" s="11">
        <v>43</v>
      </c>
      <c r="BL8" s="11"/>
      <c r="BM8" s="11">
        <v>264</v>
      </c>
      <c r="BN8" s="11">
        <v>410</v>
      </c>
      <c r="BO8" s="11">
        <v>188</v>
      </c>
      <c r="BP8" s="11">
        <v>286</v>
      </c>
      <c r="BQ8" s="11">
        <v>133</v>
      </c>
      <c r="BR8" s="11">
        <v>50</v>
      </c>
      <c r="BS8" s="11"/>
      <c r="BT8" s="11">
        <v>823</v>
      </c>
      <c r="BU8" s="11">
        <v>495</v>
      </c>
      <c r="BV8" s="11"/>
      <c r="BW8" s="11">
        <v>580</v>
      </c>
      <c r="BX8" s="11">
        <v>634</v>
      </c>
      <c r="BY8" s="11"/>
      <c r="BZ8" s="11">
        <v>1332</v>
      </c>
      <c r="CA8" s="11" t="s">
        <v>130</v>
      </c>
      <c r="CB8" s="11" t="s">
        <v>130</v>
      </c>
      <c r="CC8" s="11"/>
      <c r="CD8" s="11">
        <v>1091</v>
      </c>
      <c r="CE8" s="11">
        <v>140</v>
      </c>
      <c r="CF8" s="11">
        <v>85</v>
      </c>
      <c r="CG8" s="11"/>
      <c r="CH8" s="11">
        <v>1084</v>
      </c>
      <c r="CI8" s="11">
        <v>142</v>
      </c>
      <c r="CJ8" s="11">
        <v>88</v>
      </c>
      <c r="CK8" s="11"/>
      <c r="CL8" s="11">
        <v>693</v>
      </c>
      <c r="CM8" s="11">
        <v>597</v>
      </c>
      <c r="CN8" s="11"/>
      <c r="CO8" s="11">
        <v>81</v>
      </c>
      <c r="CP8" s="11">
        <v>510</v>
      </c>
      <c r="CQ8" s="11">
        <v>494</v>
      </c>
      <c r="CR8" s="11">
        <v>246</v>
      </c>
    </row>
    <row r="9" spans="2:96" x14ac:dyDescent="0.25">
      <c r="B9" s="18" t="s">
        <v>453</v>
      </c>
      <c r="C9" s="17">
        <v>0.260375045884918</v>
      </c>
      <c r="D9" s="17">
        <v>0.243336278730929</v>
      </c>
      <c r="E9" s="17">
        <v>0.27679876237204398</v>
      </c>
      <c r="F9" s="17"/>
      <c r="G9" s="17">
        <v>0.29176325373740802</v>
      </c>
      <c r="H9" s="17">
        <v>0.20226490548582601</v>
      </c>
      <c r="I9" s="17">
        <v>0.194973331413484</v>
      </c>
      <c r="J9" s="17">
        <v>0.240706077611957</v>
      </c>
      <c r="K9" s="17">
        <v>0.28494124809422799</v>
      </c>
      <c r="L9" s="17">
        <v>0.33193510892397099</v>
      </c>
      <c r="M9" s="17"/>
      <c r="N9" s="17">
        <v>0.279818943872017</v>
      </c>
      <c r="O9" s="17">
        <v>0.22332052327348101</v>
      </c>
      <c r="P9" s="17">
        <v>0.252928248472441</v>
      </c>
      <c r="Q9" s="17">
        <v>0.28784172287766402</v>
      </c>
      <c r="R9" s="17"/>
      <c r="S9" s="17">
        <v>0.188502279795842</v>
      </c>
      <c r="T9" s="17">
        <v>0.24316998325540801</v>
      </c>
      <c r="U9" s="17">
        <v>0.31441793912043797</v>
      </c>
      <c r="V9" s="17">
        <v>0.29007637094365002</v>
      </c>
      <c r="W9" s="17">
        <v>0.34359358294264802</v>
      </c>
      <c r="X9" s="17">
        <v>0.21386378601515699</v>
      </c>
      <c r="Y9" s="17">
        <v>0.30982918921658897</v>
      </c>
      <c r="Z9" s="17">
        <v>0.30171482021044899</v>
      </c>
      <c r="AA9" s="17">
        <v>0.239980037011811</v>
      </c>
      <c r="AB9" s="17">
        <v>0.23817567907832499</v>
      </c>
      <c r="AC9" s="17">
        <v>0.28839112206988898</v>
      </c>
      <c r="AD9" s="17">
        <v>0.19712882574879201</v>
      </c>
      <c r="AE9" s="17"/>
      <c r="AF9" s="17">
        <v>0.28992642002754399</v>
      </c>
      <c r="AG9" s="17">
        <v>0.25585731522877803</v>
      </c>
      <c r="AH9" s="17">
        <v>0.193160940519507</v>
      </c>
      <c r="AI9" s="17">
        <v>0.117489720082243</v>
      </c>
      <c r="AJ9" s="17">
        <v>0.20122198905250999</v>
      </c>
      <c r="AK9" s="17"/>
      <c r="AL9" s="17">
        <v>0.315417102264339</v>
      </c>
      <c r="AM9" s="17">
        <v>0.26618583817302799</v>
      </c>
      <c r="AN9" s="17">
        <v>0.16268626126956801</v>
      </c>
      <c r="AO9" s="17"/>
      <c r="AP9" s="17">
        <v>0.28904028026781198</v>
      </c>
      <c r="AQ9" s="17">
        <v>0.27985522642887001</v>
      </c>
      <c r="AR9" s="17">
        <v>0.24778960617854101</v>
      </c>
      <c r="AS9" s="17">
        <v>0.20522533933517501</v>
      </c>
      <c r="AT9" s="17">
        <v>0.25031617283820601</v>
      </c>
      <c r="AU9" s="17"/>
      <c r="AV9" s="17">
        <v>0</v>
      </c>
      <c r="AW9" s="17">
        <v>0.27087294195863498</v>
      </c>
      <c r="AX9" s="17">
        <v>0.31042607880027001</v>
      </c>
      <c r="AY9" s="17">
        <v>0.31327736405252599</v>
      </c>
      <c r="AZ9" s="17">
        <v>0.275916410221136</v>
      </c>
      <c r="BA9" s="17">
        <v>0.24637904865410901</v>
      </c>
      <c r="BB9" s="17">
        <v>0.22203504615287101</v>
      </c>
      <c r="BC9" s="17">
        <v>0.26327203059642101</v>
      </c>
      <c r="BD9" s="17">
        <v>0.25536449397481198</v>
      </c>
      <c r="BE9" s="17">
        <v>0.312801987569578</v>
      </c>
      <c r="BF9" s="17">
        <v>0.248254682067333</v>
      </c>
      <c r="BG9" s="17">
        <v>0.236752049730862</v>
      </c>
      <c r="BH9" s="17">
        <v>0.22716869471939699</v>
      </c>
      <c r="BI9" s="17">
        <v>0.20859140253344</v>
      </c>
      <c r="BJ9" s="17">
        <v>0.25090083364537402</v>
      </c>
      <c r="BK9" s="17">
        <v>0.283726940674071</v>
      </c>
      <c r="BL9" s="17"/>
      <c r="BM9" s="17">
        <v>0.24292035848020599</v>
      </c>
      <c r="BN9" s="17">
        <v>0.23456714149674299</v>
      </c>
      <c r="BO9" s="17">
        <v>0.27368963539059599</v>
      </c>
      <c r="BP9" s="17">
        <v>0.253006887483395</v>
      </c>
      <c r="BQ9" s="17">
        <v>0.36349706968356998</v>
      </c>
      <c r="BR9" s="17">
        <v>0.282334464056885</v>
      </c>
      <c r="BS9" s="17"/>
      <c r="BT9" s="17">
        <v>0.27441005610827102</v>
      </c>
      <c r="BU9" s="17">
        <v>0.242757775210557</v>
      </c>
      <c r="BV9" s="17"/>
      <c r="BW9" s="17">
        <v>0.29429599967387798</v>
      </c>
      <c r="BX9" s="17">
        <v>0.236474634103326</v>
      </c>
      <c r="BY9" s="17"/>
      <c r="BZ9" s="17">
        <v>0.260375045884918</v>
      </c>
      <c r="CA9" s="17" t="s">
        <v>131</v>
      </c>
      <c r="CB9" s="17" t="s">
        <v>131</v>
      </c>
      <c r="CC9" s="17"/>
      <c r="CD9" s="17">
        <v>0.26369906864690101</v>
      </c>
      <c r="CE9" s="17">
        <v>0.23983501781373801</v>
      </c>
      <c r="CF9" s="17">
        <v>0.236629419099953</v>
      </c>
      <c r="CG9" s="17"/>
      <c r="CH9" s="17">
        <v>0.26776799654633698</v>
      </c>
      <c r="CI9" s="17">
        <v>0.23724725124426899</v>
      </c>
      <c r="CJ9" s="17">
        <v>0.210674786149735</v>
      </c>
      <c r="CK9" s="17"/>
      <c r="CL9" s="17">
        <v>0.26572613613518298</v>
      </c>
      <c r="CM9" s="17">
        <v>0.26445990783103901</v>
      </c>
      <c r="CN9" s="17"/>
      <c r="CO9" s="17">
        <v>0.39687365001117703</v>
      </c>
      <c r="CP9" s="17">
        <v>0.260538775007221</v>
      </c>
      <c r="CQ9" s="17">
        <v>0.25792242936495702</v>
      </c>
      <c r="CR9" s="17">
        <v>0.21973208324749399</v>
      </c>
    </row>
    <row r="10" spans="2:96" x14ac:dyDescent="0.25">
      <c r="B10" s="18" t="s">
        <v>454</v>
      </c>
      <c r="C10" s="17">
        <v>0.55269471574456297</v>
      </c>
      <c r="D10" s="17">
        <v>0.53903659335682297</v>
      </c>
      <c r="E10" s="17">
        <v>0.56402366146335503</v>
      </c>
      <c r="F10" s="17"/>
      <c r="G10" s="17">
        <v>0.56874926961044003</v>
      </c>
      <c r="H10" s="17">
        <v>0.59319768424810704</v>
      </c>
      <c r="I10" s="17">
        <v>0.54490347540115502</v>
      </c>
      <c r="J10" s="17">
        <v>0.53599095045995904</v>
      </c>
      <c r="K10" s="17">
        <v>0.53627029999362696</v>
      </c>
      <c r="L10" s="17">
        <v>0.54417395890270903</v>
      </c>
      <c r="M10" s="17"/>
      <c r="N10" s="17">
        <v>0.54934501484889198</v>
      </c>
      <c r="O10" s="17">
        <v>0.579644333805304</v>
      </c>
      <c r="P10" s="17">
        <v>0.56625241859214304</v>
      </c>
      <c r="Q10" s="17">
        <v>0.51378340724515503</v>
      </c>
      <c r="R10" s="17"/>
      <c r="S10" s="17">
        <v>0.66136268793318698</v>
      </c>
      <c r="T10" s="17">
        <v>0.52456250560329598</v>
      </c>
      <c r="U10" s="17">
        <v>0.58264383307174505</v>
      </c>
      <c r="V10" s="17">
        <v>0.53796134714964705</v>
      </c>
      <c r="W10" s="17">
        <v>0.44207118121622802</v>
      </c>
      <c r="X10" s="17">
        <v>0.63077292929130202</v>
      </c>
      <c r="Y10" s="17">
        <v>0.51779605855075705</v>
      </c>
      <c r="Z10" s="17">
        <v>0.46470002254797799</v>
      </c>
      <c r="AA10" s="17">
        <v>0.56772149817685402</v>
      </c>
      <c r="AB10" s="17">
        <v>0.55685430492828203</v>
      </c>
      <c r="AC10" s="17">
        <v>0.46569043240897701</v>
      </c>
      <c r="AD10" s="17">
        <v>0.399239373548193</v>
      </c>
      <c r="AE10" s="17"/>
      <c r="AF10" s="17">
        <v>0.54007114689926305</v>
      </c>
      <c r="AG10" s="17">
        <v>0.52802182953233201</v>
      </c>
      <c r="AH10" s="17">
        <v>0.62340409589340195</v>
      </c>
      <c r="AI10" s="17">
        <v>0.56103973105847604</v>
      </c>
      <c r="AJ10" s="17">
        <v>0.58754645868774802</v>
      </c>
      <c r="AK10" s="17"/>
      <c r="AL10" s="17">
        <v>0.54290048122428203</v>
      </c>
      <c r="AM10" s="17">
        <v>0.52395172272103996</v>
      </c>
      <c r="AN10" s="17">
        <v>0.63912417165088398</v>
      </c>
      <c r="AO10" s="17"/>
      <c r="AP10" s="17">
        <v>0.53029906569958296</v>
      </c>
      <c r="AQ10" s="17">
        <v>0.534207932535264</v>
      </c>
      <c r="AR10" s="17">
        <v>0.54352460003802305</v>
      </c>
      <c r="AS10" s="17">
        <v>0.60853317382335403</v>
      </c>
      <c r="AT10" s="17">
        <v>0.58192080270993995</v>
      </c>
      <c r="AU10" s="17"/>
      <c r="AV10" s="17">
        <v>0.51120849400536905</v>
      </c>
      <c r="AW10" s="17">
        <v>0.47951703308224197</v>
      </c>
      <c r="AX10" s="17">
        <v>0.49004310095242298</v>
      </c>
      <c r="AY10" s="17">
        <v>0.48383101898477199</v>
      </c>
      <c r="AZ10" s="17">
        <v>0.49693529211841603</v>
      </c>
      <c r="BA10" s="17">
        <v>0.56245483458279399</v>
      </c>
      <c r="BB10" s="17">
        <v>0.54516601359462302</v>
      </c>
      <c r="BC10" s="17">
        <v>0.53277956520608405</v>
      </c>
      <c r="BD10" s="17">
        <v>0.58363266151803495</v>
      </c>
      <c r="BE10" s="17">
        <v>0.53218322904302695</v>
      </c>
      <c r="BF10" s="17">
        <v>0.57508126235822399</v>
      </c>
      <c r="BG10" s="17">
        <v>0.628898027393196</v>
      </c>
      <c r="BH10" s="17">
        <v>0.68600507705592295</v>
      </c>
      <c r="BI10" s="17">
        <v>0.60587225354640195</v>
      </c>
      <c r="BJ10" s="17">
        <v>0.66802158052322202</v>
      </c>
      <c r="BK10" s="17">
        <v>0.59851219900279795</v>
      </c>
      <c r="BL10" s="17"/>
      <c r="BM10" s="17">
        <v>0.54679407176934902</v>
      </c>
      <c r="BN10" s="17">
        <v>0.55540012421028895</v>
      </c>
      <c r="BO10" s="17">
        <v>0.54164502638930301</v>
      </c>
      <c r="BP10" s="17">
        <v>0.58059267731004605</v>
      </c>
      <c r="BQ10" s="17">
        <v>0.52433499645652604</v>
      </c>
      <c r="BR10" s="17">
        <v>0.51926227683403003</v>
      </c>
      <c r="BS10" s="17"/>
      <c r="BT10" s="17">
        <v>0.54653694452673995</v>
      </c>
      <c r="BU10" s="17">
        <v>0.56687669275422203</v>
      </c>
      <c r="BV10" s="17"/>
      <c r="BW10" s="17">
        <v>0.51746665410852899</v>
      </c>
      <c r="BX10" s="17">
        <v>0.58342504331094003</v>
      </c>
      <c r="BY10" s="17"/>
      <c r="BZ10" s="17">
        <v>0.55269471574456297</v>
      </c>
      <c r="CA10" s="17" t="s">
        <v>131</v>
      </c>
      <c r="CB10" s="17" t="s">
        <v>131</v>
      </c>
      <c r="CC10" s="17"/>
      <c r="CD10" s="17">
        <v>0.55170533436413005</v>
      </c>
      <c r="CE10" s="17">
        <v>0.5726645706172</v>
      </c>
      <c r="CF10" s="17">
        <v>0.58157234897279697</v>
      </c>
      <c r="CG10" s="17"/>
      <c r="CH10" s="17">
        <v>0.55183921541374004</v>
      </c>
      <c r="CI10" s="17">
        <v>0.58255977652212598</v>
      </c>
      <c r="CJ10" s="17">
        <v>0.55755767088372099</v>
      </c>
      <c r="CK10" s="17"/>
      <c r="CL10" s="17">
        <v>0.54999154981128096</v>
      </c>
      <c r="CM10" s="17">
        <v>0.55249940416776899</v>
      </c>
      <c r="CN10" s="17"/>
      <c r="CO10" s="17">
        <v>0.52950049806795896</v>
      </c>
      <c r="CP10" s="17">
        <v>0.59215323938173003</v>
      </c>
      <c r="CQ10" s="17">
        <v>0.55648393738282798</v>
      </c>
      <c r="CR10" s="17">
        <v>0.47075970680173701</v>
      </c>
    </row>
    <row r="11" spans="2:96" x14ac:dyDescent="0.25">
      <c r="B11" s="18" t="s">
        <v>455</v>
      </c>
      <c r="C11" s="17">
        <v>0.12866250138433799</v>
      </c>
      <c r="D11" s="17">
        <v>0.14159330151986099</v>
      </c>
      <c r="E11" s="17">
        <v>0.1171116538807</v>
      </c>
      <c r="F11" s="17"/>
      <c r="G11" s="17">
        <v>8.7611642751250302E-2</v>
      </c>
      <c r="H11" s="17">
        <v>0.13119529714450001</v>
      </c>
      <c r="I11" s="17">
        <v>0.202362857685635</v>
      </c>
      <c r="J11" s="17">
        <v>0.13220715236323399</v>
      </c>
      <c r="K11" s="17">
        <v>0.14245873283569499</v>
      </c>
      <c r="L11" s="17">
        <v>8.3683255263755696E-2</v>
      </c>
      <c r="M11" s="17"/>
      <c r="N11" s="17">
        <v>0.12737621131476301</v>
      </c>
      <c r="O11" s="17">
        <v>0.13745101940276799</v>
      </c>
      <c r="P11" s="17">
        <v>9.7310986054898796E-2</v>
      </c>
      <c r="Q11" s="17">
        <v>0.14747028930262901</v>
      </c>
      <c r="R11" s="17"/>
      <c r="S11" s="17">
        <v>0.100273718195204</v>
      </c>
      <c r="T11" s="17">
        <v>0.15465363211100999</v>
      </c>
      <c r="U11" s="17">
        <v>4.6015342992604E-2</v>
      </c>
      <c r="V11" s="17">
        <v>9.2213540188909704E-2</v>
      </c>
      <c r="W11" s="17">
        <v>0.16422885405542101</v>
      </c>
      <c r="X11" s="17">
        <v>0.113749170262471</v>
      </c>
      <c r="Y11" s="17">
        <v>0.124223933081756</v>
      </c>
      <c r="Z11" s="17">
        <v>0.152272925479458</v>
      </c>
      <c r="AA11" s="17">
        <v>0.15497545817540401</v>
      </c>
      <c r="AB11" s="17">
        <v>0.12341329330506701</v>
      </c>
      <c r="AC11" s="17">
        <v>0.19613915840617499</v>
      </c>
      <c r="AD11" s="17">
        <v>0.40363180070301502</v>
      </c>
      <c r="AE11" s="17"/>
      <c r="AF11" s="17">
        <v>0.118056864719709</v>
      </c>
      <c r="AG11" s="17">
        <v>0.15373252326054401</v>
      </c>
      <c r="AH11" s="17">
        <v>0.13095580259276199</v>
      </c>
      <c r="AI11" s="17">
        <v>6.6199762315397995E-2</v>
      </c>
      <c r="AJ11" s="17">
        <v>0.13050804532652199</v>
      </c>
      <c r="AK11" s="17"/>
      <c r="AL11" s="17">
        <v>9.5045561778586404E-2</v>
      </c>
      <c r="AM11" s="17">
        <v>0.14413090650945401</v>
      </c>
      <c r="AN11" s="17">
        <v>0.16840835817687</v>
      </c>
      <c r="AO11" s="17"/>
      <c r="AP11" s="17">
        <v>0.129775142617918</v>
      </c>
      <c r="AQ11" s="17">
        <v>0.11507980128115</v>
      </c>
      <c r="AR11" s="17">
        <v>0.15059422934460401</v>
      </c>
      <c r="AS11" s="17">
        <v>0.131127531396248</v>
      </c>
      <c r="AT11" s="17">
        <v>8.6574573119012593E-2</v>
      </c>
      <c r="AU11" s="17"/>
      <c r="AV11" s="17">
        <v>0.488791505994631</v>
      </c>
      <c r="AW11" s="17">
        <v>0.16672478386578399</v>
      </c>
      <c r="AX11" s="17">
        <v>0.15997506811078299</v>
      </c>
      <c r="AY11" s="17">
        <v>0.142991551775208</v>
      </c>
      <c r="AZ11" s="17">
        <v>0.144993949703075</v>
      </c>
      <c r="BA11" s="17">
        <v>0.12024603763529899</v>
      </c>
      <c r="BB11" s="17">
        <v>0.173332779777715</v>
      </c>
      <c r="BC11" s="17">
        <v>0.15558967590381301</v>
      </c>
      <c r="BD11" s="17">
        <v>9.0085038104984194E-2</v>
      </c>
      <c r="BE11" s="17">
        <v>8.6091247409684699E-2</v>
      </c>
      <c r="BF11" s="17">
        <v>0.112867197411242</v>
      </c>
      <c r="BG11" s="17">
        <v>0.111793167561149</v>
      </c>
      <c r="BH11" s="17">
        <v>8.68262282246796E-2</v>
      </c>
      <c r="BI11" s="17">
        <v>0.13892417004434199</v>
      </c>
      <c r="BJ11" s="17">
        <v>3.07343252389774E-2</v>
      </c>
      <c r="BK11" s="17">
        <v>7.9172400539345697E-2</v>
      </c>
      <c r="BL11" s="17"/>
      <c r="BM11" s="17">
        <v>0.15570017848379999</v>
      </c>
      <c r="BN11" s="17">
        <v>0.13070046600374699</v>
      </c>
      <c r="BO11" s="17">
        <v>0.121571427440289</v>
      </c>
      <c r="BP11" s="17">
        <v>0.12080836732206</v>
      </c>
      <c r="BQ11" s="17">
        <v>7.8397942717173E-2</v>
      </c>
      <c r="BR11" s="17">
        <v>0.17417693064777101</v>
      </c>
      <c r="BS11" s="17"/>
      <c r="BT11" s="17">
        <v>0.12625659351408</v>
      </c>
      <c r="BU11" s="17">
        <v>0.12912659941011201</v>
      </c>
      <c r="BV11" s="17"/>
      <c r="BW11" s="17">
        <v>0.136188455359187</v>
      </c>
      <c r="BX11" s="17">
        <v>0.12395530426208499</v>
      </c>
      <c r="BY11" s="17"/>
      <c r="BZ11" s="17">
        <v>0.12866250138433799</v>
      </c>
      <c r="CA11" s="17" t="s">
        <v>131</v>
      </c>
      <c r="CB11" s="17" t="s">
        <v>131</v>
      </c>
      <c r="CC11" s="17"/>
      <c r="CD11" s="17">
        <v>0.12649847676729101</v>
      </c>
      <c r="CE11" s="17">
        <v>0.134915073642487</v>
      </c>
      <c r="CF11" s="17">
        <v>0.113001200440228</v>
      </c>
      <c r="CG11" s="17"/>
      <c r="CH11" s="17">
        <v>0.124588718436898</v>
      </c>
      <c r="CI11" s="17">
        <v>0.12834578548049499</v>
      </c>
      <c r="CJ11" s="17">
        <v>0.151357008361616</v>
      </c>
      <c r="CK11" s="17"/>
      <c r="CL11" s="17">
        <v>0.13213070197981699</v>
      </c>
      <c r="CM11" s="17">
        <v>0.12513850429206499</v>
      </c>
      <c r="CN11" s="17"/>
      <c r="CO11" s="17">
        <v>3.5821940209590397E-2</v>
      </c>
      <c r="CP11" s="17">
        <v>9.7261579164799897E-2</v>
      </c>
      <c r="CQ11" s="17">
        <v>0.121646962935282</v>
      </c>
      <c r="CR11" s="17">
        <v>0.23879942845405699</v>
      </c>
    </row>
    <row r="12" spans="2:96" x14ac:dyDescent="0.25">
      <c r="B12" s="18" t="s">
        <v>456</v>
      </c>
      <c r="C12" s="17">
        <v>3.8237357506857098E-2</v>
      </c>
      <c r="D12" s="17">
        <v>6.0635260582491697E-2</v>
      </c>
      <c r="E12" s="17">
        <v>1.7712970116979799E-2</v>
      </c>
      <c r="F12" s="17"/>
      <c r="G12" s="17">
        <v>3.7215743951241997E-2</v>
      </c>
      <c r="H12" s="17">
        <v>5.50159982359225E-2</v>
      </c>
      <c r="I12" s="17">
        <v>3.11433113180721E-2</v>
      </c>
      <c r="J12" s="17">
        <v>6.2980631258816797E-2</v>
      </c>
      <c r="K12" s="17">
        <v>2.2316875078167601E-2</v>
      </c>
      <c r="L12" s="17">
        <v>2.31674160327963E-2</v>
      </c>
      <c r="M12" s="17"/>
      <c r="N12" s="17">
        <v>3.3570653007692998E-2</v>
      </c>
      <c r="O12" s="17">
        <v>3.2263045229096399E-2</v>
      </c>
      <c r="P12" s="17">
        <v>5.8858130771375097E-2</v>
      </c>
      <c r="Q12" s="17">
        <v>3.1497366980764302E-2</v>
      </c>
      <c r="R12" s="17"/>
      <c r="S12" s="17">
        <v>3.9744087242222399E-2</v>
      </c>
      <c r="T12" s="17">
        <v>5.8177084504586099E-2</v>
      </c>
      <c r="U12" s="17">
        <v>3.9538178217955001E-2</v>
      </c>
      <c r="V12" s="17">
        <v>3.8854781709833502E-2</v>
      </c>
      <c r="W12" s="17">
        <v>3.2567380204275298E-2</v>
      </c>
      <c r="X12" s="17">
        <v>1.40392488508877E-2</v>
      </c>
      <c r="Y12" s="17">
        <v>3.3018910535904E-2</v>
      </c>
      <c r="Z12" s="17">
        <v>8.1312231762114703E-2</v>
      </c>
      <c r="AA12" s="17">
        <v>2.05242263067884E-2</v>
      </c>
      <c r="AB12" s="17">
        <v>5.8527001198332602E-2</v>
      </c>
      <c r="AC12" s="17">
        <v>1.70595864132497E-2</v>
      </c>
      <c r="AD12" s="17">
        <v>0</v>
      </c>
      <c r="AE12" s="17"/>
      <c r="AF12" s="17">
        <v>3.1244812616208401E-2</v>
      </c>
      <c r="AG12" s="17">
        <v>4.1749349807802698E-2</v>
      </c>
      <c r="AH12" s="17">
        <v>4.1707944542085998E-2</v>
      </c>
      <c r="AI12" s="17">
        <v>0.25527078654388402</v>
      </c>
      <c r="AJ12" s="17">
        <v>5.2069923706919E-2</v>
      </c>
      <c r="AK12" s="17"/>
      <c r="AL12" s="17">
        <v>1.7255916298740299E-2</v>
      </c>
      <c r="AM12" s="17">
        <v>4.6606356559050197E-2</v>
      </c>
      <c r="AN12" s="17">
        <v>2.97812089026782E-2</v>
      </c>
      <c r="AO12" s="17"/>
      <c r="AP12" s="17">
        <v>3.6357847680189001E-2</v>
      </c>
      <c r="AQ12" s="17">
        <v>4.36743864958632E-2</v>
      </c>
      <c r="AR12" s="17">
        <v>3.17797485713689E-2</v>
      </c>
      <c r="AS12" s="17">
        <v>3.9688747441721801E-2</v>
      </c>
      <c r="AT12" s="17">
        <v>8.1188451332841999E-2</v>
      </c>
      <c r="AU12" s="17"/>
      <c r="AV12" s="17">
        <v>0</v>
      </c>
      <c r="AW12" s="17">
        <v>5.7113501246472499E-2</v>
      </c>
      <c r="AX12" s="17">
        <v>2.0789192823373302E-2</v>
      </c>
      <c r="AY12" s="17">
        <v>5.0395967235810003E-2</v>
      </c>
      <c r="AZ12" s="17">
        <v>4.5928979848470802E-2</v>
      </c>
      <c r="BA12" s="17">
        <v>5.0356483621987302E-2</v>
      </c>
      <c r="BB12" s="17">
        <v>5.2240512764467797E-2</v>
      </c>
      <c r="BC12" s="17">
        <v>3.01379802937966E-2</v>
      </c>
      <c r="BD12" s="17">
        <v>6.1964317597579699E-2</v>
      </c>
      <c r="BE12" s="17">
        <v>3.6748970786092301E-2</v>
      </c>
      <c r="BF12" s="17">
        <v>3.2390590630277299E-2</v>
      </c>
      <c r="BG12" s="17">
        <v>1.17960117562137E-2</v>
      </c>
      <c r="BH12" s="17">
        <v>0</v>
      </c>
      <c r="BI12" s="17">
        <v>4.6612173875816003E-2</v>
      </c>
      <c r="BJ12" s="17">
        <v>0</v>
      </c>
      <c r="BK12" s="17">
        <v>3.8588459783785202E-2</v>
      </c>
      <c r="BL12" s="17"/>
      <c r="BM12" s="17">
        <v>4.1070972861894199E-2</v>
      </c>
      <c r="BN12" s="17">
        <v>4.21806076421909E-2</v>
      </c>
      <c r="BO12" s="17">
        <v>4.9842704283996897E-2</v>
      </c>
      <c r="BP12" s="17">
        <v>3.3095440941567203E-2</v>
      </c>
      <c r="BQ12" s="17">
        <v>2.03005566376184E-2</v>
      </c>
      <c r="BR12" s="17">
        <v>2.4226328461313701E-2</v>
      </c>
      <c r="BS12" s="17"/>
      <c r="BT12" s="17">
        <v>3.2608147856119998E-2</v>
      </c>
      <c r="BU12" s="17">
        <v>4.5231137940125801E-2</v>
      </c>
      <c r="BV12" s="17"/>
      <c r="BW12" s="17">
        <v>3.5331582837856902E-2</v>
      </c>
      <c r="BX12" s="17">
        <v>4.3827361763429599E-2</v>
      </c>
      <c r="BY12" s="17"/>
      <c r="BZ12" s="17">
        <v>3.8237357506857098E-2</v>
      </c>
      <c r="CA12" s="17" t="s">
        <v>131</v>
      </c>
      <c r="CB12" s="17" t="s">
        <v>131</v>
      </c>
      <c r="CC12" s="17"/>
      <c r="CD12" s="17">
        <v>3.85764019318246E-2</v>
      </c>
      <c r="CE12" s="17">
        <v>2.82078926617239E-2</v>
      </c>
      <c r="CF12" s="17">
        <v>5.7571896806326198E-2</v>
      </c>
      <c r="CG12" s="17"/>
      <c r="CH12" s="17">
        <v>3.6148278889841297E-2</v>
      </c>
      <c r="CI12" s="17">
        <v>2.78119326871335E-2</v>
      </c>
      <c r="CJ12" s="17">
        <v>6.9548771486806202E-2</v>
      </c>
      <c r="CK12" s="17"/>
      <c r="CL12" s="17">
        <v>3.71006578417497E-2</v>
      </c>
      <c r="CM12" s="17">
        <v>3.94009576074675E-2</v>
      </c>
      <c r="CN12" s="17"/>
      <c r="CO12" s="17">
        <v>2.4284868082149299E-2</v>
      </c>
      <c r="CP12" s="17">
        <v>2.6058768311998E-2</v>
      </c>
      <c r="CQ12" s="17">
        <v>4.85374094567977E-2</v>
      </c>
      <c r="CR12" s="17">
        <v>4.7446696411604102E-2</v>
      </c>
    </row>
    <row r="13" spans="2:96" x14ac:dyDescent="0.25">
      <c r="B13" s="18" t="s">
        <v>175</v>
      </c>
      <c r="C13" s="19">
        <v>2.0030379479323599E-2</v>
      </c>
      <c r="D13" s="19">
        <v>1.53985658098957E-2</v>
      </c>
      <c r="E13" s="19">
        <v>2.43529521669212E-2</v>
      </c>
      <c r="F13" s="19"/>
      <c r="G13" s="19">
        <v>1.46600899496593E-2</v>
      </c>
      <c r="H13" s="19">
        <v>1.83261148856445E-2</v>
      </c>
      <c r="I13" s="19">
        <v>2.6617024181654601E-2</v>
      </c>
      <c r="J13" s="19">
        <v>2.8115188306033101E-2</v>
      </c>
      <c r="K13" s="19">
        <v>1.40128439982821E-2</v>
      </c>
      <c r="L13" s="19">
        <v>1.70402608767686E-2</v>
      </c>
      <c r="M13" s="19"/>
      <c r="N13" s="19">
        <v>9.8891769566355793E-3</v>
      </c>
      <c r="O13" s="19">
        <v>2.73210782893516E-2</v>
      </c>
      <c r="P13" s="19">
        <v>2.4650216109141199E-2</v>
      </c>
      <c r="Q13" s="19">
        <v>1.9407213593788001E-2</v>
      </c>
      <c r="R13" s="19"/>
      <c r="S13" s="19">
        <v>1.01172268335443E-2</v>
      </c>
      <c r="T13" s="19">
        <v>1.9436794525698901E-2</v>
      </c>
      <c r="U13" s="19">
        <v>1.7384706597257701E-2</v>
      </c>
      <c r="V13" s="19">
        <v>4.0893960007960299E-2</v>
      </c>
      <c r="W13" s="19">
        <v>1.75390015814277E-2</v>
      </c>
      <c r="X13" s="19">
        <v>2.7574865580182299E-2</v>
      </c>
      <c r="Y13" s="19">
        <v>1.5131908614994799E-2</v>
      </c>
      <c r="Z13" s="19">
        <v>0</v>
      </c>
      <c r="AA13" s="19">
        <v>1.6798780329143202E-2</v>
      </c>
      <c r="AB13" s="19">
        <v>2.3029721489993701E-2</v>
      </c>
      <c r="AC13" s="19">
        <v>3.2719700701709202E-2</v>
      </c>
      <c r="AD13" s="19">
        <v>0</v>
      </c>
      <c r="AE13" s="19"/>
      <c r="AF13" s="19">
        <v>2.0700755737275801E-2</v>
      </c>
      <c r="AG13" s="19">
        <v>2.0638982170543801E-2</v>
      </c>
      <c r="AH13" s="19">
        <v>1.07712164522432E-2</v>
      </c>
      <c r="AI13" s="19">
        <v>0</v>
      </c>
      <c r="AJ13" s="19">
        <v>2.8653583226299899E-2</v>
      </c>
      <c r="AK13" s="19"/>
      <c r="AL13" s="19">
        <v>2.9380938434052199E-2</v>
      </c>
      <c r="AM13" s="19">
        <v>1.9125176037428099E-2</v>
      </c>
      <c r="AN13" s="19">
        <v>0</v>
      </c>
      <c r="AO13" s="19"/>
      <c r="AP13" s="19">
        <v>1.4527663734498E-2</v>
      </c>
      <c r="AQ13" s="19">
        <v>2.7182653258852999E-2</v>
      </c>
      <c r="AR13" s="19">
        <v>2.6311815867463999E-2</v>
      </c>
      <c r="AS13" s="19">
        <v>1.54252080035012E-2</v>
      </c>
      <c r="AT13" s="19">
        <v>0</v>
      </c>
      <c r="AU13" s="19"/>
      <c r="AV13" s="19">
        <v>0</v>
      </c>
      <c r="AW13" s="19">
        <v>2.5771739846866301E-2</v>
      </c>
      <c r="AX13" s="19">
        <v>1.8766559313149699E-2</v>
      </c>
      <c r="AY13" s="19">
        <v>9.5040979516843802E-3</v>
      </c>
      <c r="AZ13" s="19">
        <v>3.6225368108901798E-2</v>
      </c>
      <c r="BA13" s="19">
        <v>2.0563595505811199E-2</v>
      </c>
      <c r="BB13" s="19">
        <v>7.2256477103228899E-3</v>
      </c>
      <c r="BC13" s="19">
        <v>1.8220747999885999E-2</v>
      </c>
      <c r="BD13" s="19">
        <v>8.9534888045887592E-3</v>
      </c>
      <c r="BE13" s="19">
        <v>3.2174565191618501E-2</v>
      </c>
      <c r="BF13" s="19">
        <v>3.14062675329232E-2</v>
      </c>
      <c r="BG13" s="19">
        <v>1.07607435585798E-2</v>
      </c>
      <c r="BH13" s="19">
        <v>0</v>
      </c>
      <c r="BI13" s="19">
        <v>0</v>
      </c>
      <c r="BJ13" s="19">
        <v>5.0343260592426803E-2</v>
      </c>
      <c r="BK13" s="19">
        <v>0</v>
      </c>
      <c r="BL13" s="19"/>
      <c r="BM13" s="19">
        <v>1.35144184047509E-2</v>
      </c>
      <c r="BN13" s="19">
        <v>3.7151660647030203E-2</v>
      </c>
      <c r="BO13" s="19">
        <v>1.32512064958155E-2</v>
      </c>
      <c r="BP13" s="19">
        <v>1.24966269429312E-2</v>
      </c>
      <c r="BQ13" s="19">
        <v>1.3469434505112799E-2</v>
      </c>
      <c r="BR13" s="19">
        <v>0</v>
      </c>
      <c r="BS13" s="19"/>
      <c r="BT13" s="19">
        <v>2.0188257994788902E-2</v>
      </c>
      <c r="BU13" s="19">
        <v>1.60077946849831E-2</v>
      </c>
      <c r="BV13" s="19"/>
      <c r="BW13" s="19">
        <v>1.6717308020549399E-2</v>
      </c>
      <c r="BX13" s="19">
        <v>1.23176565602199E-2</v>
      </c>
      <c r="BY13" s="19"/>
      <c r="BZ13" s="19">
        <v>2.0030379479323599E-2</v>
      </c>
      <c r="CA13" s="19" t="s">
        <v>131</v>
      </c>
      <c r="CB13" s="19" t="s">
        <v>131</v>
      </c>
      <c r="CC13" s="19"/>
      <c r="CD13" s="19">
        <v>1.9520718289853699E-2</v>
      </c>
      <c r="CE13" s="19">
        <v>2.4377445264850701E-2</v>
      </c>
      <c r="CF13" s="19">
        <v>1.12251346806967E-2</v>
      </c>
      <c r="CG13" s="19"/>
      <c r="CH13" s="19">
        <v>1.9655790713183699E-2</v>
      </c>
      <c r="CI13" s="19">
        <v>2.40352540659757E-2</v>
      </c>
      <c r="CJ13" s="19">
        <v>1.08617631181225E-2</v>
      </c>
      <c r="CK13" s="19"/>
      <c r="CL13" s="19">
        <v>1.5050954231969201E-2</v>
      </c>
      <c r="CM13" s="19">
        <v>1.8501226101659801E-2</v>
      </c>
      <c r="CN13" s="19"/>
      <c r="CO13" s="19">
        <v>1.35190436291238E-2</v>
      </c>
      <c r="CP13" s="19">
        <v>2.3987638134251501E-2</v>
      </c>
      <c r="CQ13" s="19">
        <v>1.54092608601354E-2</v>
      </c>
      <c r="CR13" s="19">
        <v>2.3262085085107801E-2</v>
      </c>
    </row>
    <row r="14" spans="2:96" x14ac:dyDescent="0.25">
      <c r="B14" s="16" t="s">
        <v>662</v>
      </c>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CR18"/>
  <sheetViews>
    <sheetView showGridLines="0" workbookViewId="0">
      <pane xSplit="2" topLeftCell="C1" activePane="topRight" state="frozen"/>
      <selection pane="topRight" activeCell="B14" sqref="B1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1348</v>
      </c>
      <c r="D7" s="10">
        <v>639</v>
      </c>
      <c r="E7" s="10">
        <v>707</v>
      </c>
      <c r="F7" s="10"/>
      <c r="G7" s="10">
        <v>132</v>
      </c>
      <c r="H7" s="10">
        <v>168</v>
      </c>
      <c r="I7" s="10">
        <v>231</v>
      </c>
      <c r="J7" s="10">
        <v>252</v>
      </c>
      <c r="K7" s="10">
        <v>223</v>
      </c>
      <c r="L7" s="10">
        <v>342</v>
      </c>
      <c r="M7" s="10"/>
      <c r="N7" s="10">
        <v>386</v>
      </c>
      <c r="O7" s="10">
        <v>372</v>
      </c>
      <c r="P7" s="10">
        <v>280</v>
      </c>
      <c r="Q7" s="10">
        <v>307</v>
      </c>
      <c r="R7" s="10"/>
      <c r="S7" s="10">
        <v>161</v>
      </c>
      <c r="T7" s="10">
        <v>184</v>
      </c>
      <c r="U7" s="10">
        <v>104</v>
      </c>
      <c r="V7" s="10">
        <v>124</v>
      </c>
      <c r="W7" s="10">
        <v>108</v>
      </c>
      <c r="X7" s="10">
        <v>127</v>
      </c>
      <c r="Y7" s="10">
        <v>125</v>
      </c>
      <c r="Z7" s="10">
        <v>56</v>
      </c>
      <c r="AA7" s="10">
        <v>168</v>
      </c>
      <c r="AB7" s="10">
        <v>125</v>
      </c>
      <c r="AC7" s="10">
        <v>61</v>
      </c>
      <c r="AD7" s="10">
        <v>5</v>
      </c>
      <c r="AE7" s="10"/>
      <c r="AF7" s="10">
        <v>548</v>
      </c>
      <c r="AG7" s="10">
        <v>384</v>
      </c>
      <c r="AH7" s="10">
        <v>85</v>
      </c>
      <c r="AI7" s="10">
        <v>18</v>
      </c>
      <c r="AJ7" s="10">
        <v>146</v>
      </c>
      <c r="AK7" s="10"/>
      <c r="AL7" s="10">
        <v>321</v>
      </c>
      <c r="AM7" s="10">
        <v>463</v>
      </c>
      <c r="AN7" s="10">
        <v>103</v>
      </c>
      <c r="AO7" s="10"/>
      <c r="AP7" s="10">
        <v>340</v>
      </c>
      <c r="AQ7" s="10">
        <v>316</v>
      </c>
      <c r="AR7" s="10">
        <v>322</v>
      </c>
      <c r="AS7" s="10">
        <v>125</v>
      </c>
      <c r="AT7" s="10">
        <v>22</v>
      </c>
      <c r="AU7" s="10"/>
      <c r="AV7" s="10">
        <v>3</v>
      </c>
      <c r="AW7" s="10">
        <v>48</v>
      </c>
      <c r="AX7" s="10">
        <v>96</v>
      </c>
      <c r="AY7" s="10">
        <v>93</v>
      </c>
      <c r="AZ7" s="10">
        <v>134</v>
      </c>
      <c r="BA7" s="10">
        <v>151</v>
      </c>
      <c r="BB7" s="10">
        <v>140</v>
      </c>
      <c r="BC7" s="10">
        <v>104</v>
      </c>
      <c r="BD7" s="10">
        <v>99</v>
      </c>
      <c r="BE7" s="10">
        <v>72</v>
      </c>
      <c r="BF7" s="10">
        <v>112</v>
      </c>
      <c r="BG7" s="10">
        <v>78</v>
      </c>
      <c r="BH7" s="10">
        <v>53</v>
      </c>
      <c r="BI7" s="10">
        <v>40</v>
      </c>
      <c r="BJ7" s="10">
        <v>29</v>
      </c>
      <c r="BK7" s="10">
        <v>45</v>
      </c>
      <c r="BL7" s="10"/>
      <c r="BM7" s="10">
        <v>248</v>
      </c>
      <c r="BN7" s="10">
        <v>428</v>
      </c>
      <c r="BO7" s="10">
        <v>183</v>
      </c>
      <c r="BP7" s="10">
        <v>296</v>
      </c>
      <c r="BQ7" s="10">
        <v>144</v>
      </c>
      <c r="BR7" s="10">
        <v>49</v>
      </c>
      <c r="BS7" s="10"/>
      <c r="BT7" s="10">
        <v>829</v>
      </c>
      <c r="BU7" s="10">
        <v>507</v>
      </c>
      <c r="BV7" s="10"/>
      <c r="BW7" s="10">
        <v>578</v>
      </c>
      <c r="BX7" s="10">
        <v>654</v>
      </c>
      <c r="BY7" s="10"/>
      <c r="BZ7" s="10">
        <v>1348</v>
      </c>
      <c r="CA7" s="10" t="s">
        <v>130</v>
      </c>
      <c r="CB7" s="10" t="s">
        <v>130</v>
      </c>
      <c r="CC7" s="10"/>
      <c r="CD7" s="10">
        <v>1120</v>
      </c>
      <c r="CE7" s="10">
        <v>128</v>
      </c>
      <c r="CF7" s="10">
        <v>83</v>
      </c>
      <c r="CG7" s="10"/>
      <c r="CH7" s="10">
        <v>1114</v>
      </c>
      <c r="CI7" s="10">
        <v>130</v>
      </c>
      <c r="CJ7" s="10">
        <v>85</v>
      </c>
      <c r="CK7" s="10"/>
      <c r="CL7" s="10">
        <v>715</v>
      </c>
      <c r="CM7" s="10">
        <v>593</v>
      </c>
      <c r="CN7" s="10"/>
      <c r="CO7" s="10">
        <v>79</v>
      </c>
      <c r="CP7" s="10">
        <v>525</v>
      </c>
      <c r="CQ7" s="10">
        <v>503</v>
      </c>
      <c r="CR7" s="10">
        <v>241</v>
      </c>
    </row>
    <row r="8" spans="2:96" ht="30" customHeight="1" x14ac:dyDescent="0.25">
      <c r="B8" s="11" t="s">
        <v>20</v>
      </c>
      <c r="C8" s="11">
        <v>1332</v>
      </c>
      <c r="D8" s="11">
        <v>638</v>
      </c>
      <c r="E8" s="11">
        <v>692</v>
      </c>
      <c r="F8" s="11"/>
      <c r="G8" s="11">
        <v>163</v>
      </c>
      <c r="H8" s="11">
        <v>217</v>
      </c>
      <c r="I8" s="11">
        <v>220</v>
      </c>
      <c r="J8" s="11">
        <v>233</v>
      </c>
      <c r="K8" s="11">
        <v>197</v>
      </c>
      <c r="L8" s="11">
        <v>302</v>
      </c>
      <c r="M8" s="11"/>
      <c r="N8" s="11">
        <v>361</v>
      </c>
      <c r="O8" s="11">
        <v>351</v>
      </c>
      <c r="P8" s="11">
        <v>294</v>
      </c>
      <c r="Q8" s="11">
        <v>323</v>
      </c>
      <c r="R8" s="11"/>
      <c r="S8" s="11">
        <v>168</v>
      </c>
      <c r="T8" s="11">
        <v>175</v>
      </c>
      <c r="U8" s="11">
        <v>99</v>
      </c>
      <c r="V8" s="11">
        <v>119</v>
      </c>
      <c r="W8" s="11">
        <v>103</v>
      </c>
      <c r="X8" s="11">
        <v>126</v>
      </c>
      <c r="Y8" s="11">
        <v>119</v>
      </c>
      <c r="Z8" s="11">
        <v>56</v>
      </c>
      <c r="AA8" s="11">
        <v>166</v>
      </c>
      <c r="AB8" s="11">
        <v>125</v>
      </c>
      <c r="AC8" s="11">
        <v>68</v>
      </c>
      <c r="AD8" s="11">
        <v>7</v>
      </c>
      <c r="AE8" s="11"/>
      <c r="AF8" s="11">
        <v>518</v>
      </c>
      <c r="AG8" s="11">
        <v>392</v>
      </c>
      <c r="AH8" s="11">
        <v>79</v>
      </c>
      <c r="AI8" s="11">
        <v>18</v>
      </c>
      <c r="AJ8" s="11">
        <v>147</v>
      </c>
      <c r="AK8" s="11"/>
      <c r="AL8" s="11">
        <v>307</v>
      </c>
      <c r="AM8" s="11">
        <v>470</v>
      </c>
      <c r="AN8" s="11">
        <v>98</v>
      </c>
      <c r="AO8" s="11"/>
      <c r="AP8" s="11">
        <v>329</v>
      </c>
      <c r="AQ8" s="11">
        <v>319</v>
      </c>
      <c r="AR8" s="11">
        <v>325</v>
      </c>
      <c r="AS8" s="11">
        <v>125</v>
      </c>
      <c r="AT8" s="11">
        <v>21</v>
      </c>
      <c r="AU8" s="11"/>
      <c r="AV8" s="11">
        <v>3</v>
      </c>
      <c r="AW8" s="11">
        <v>50</v>
      </c>
      <c r="AX8" s="11">
        <v>96</v>
      </c>
      <c r="AY8" s="11">
        <v>94</v>
      </c>
      <c r="AZ8" s="11">
        <v>136</v>
      </c>
      <c r="BA8" s="11">
        <v>149</v>
      </c>
      <c r="BB8" s="11">
        <v>140</v>
      </c>
      <c r="BC8" s="11">
        <v>101</v>
      </c>
      <c r="BD8" s="11">
        <v>95</v>
      </c>
      <c r="BE8" s="11">
        <v>71</v>
      </c>
      <c r="BF8" s="11">
        <v>111</v>
      </c>
      <c r="BG8" s="11">
        <v>76</v>
      </c>
      <c r="BH8" s="11">
        <v>52</v>
      </c>
      <c r="BI8" s="11">
        <v>38</v>
      </c>
      <c r="BJ8" s="11">
        <v>30</v>
      </c>
      <c r="BK8" s="11">
        <v>43</v>
      </c>
      <c r="BL8" s="11"/>
      <c r="BM8" s="11">
        <v>264</v>
      </c>
      <c r="BN8" s="11">
        <v>410</v>
      </c>
      <c r="BO8" s="11">
        <v>188</v>
      </c>
      <c r="BP8" s="11">
        <v>286</v>
      </c>
      <c r="BQ8" s="11">
        <v>133</v>
      </c>
      <c r="BR8" s="11">
        <v>50</v>
      </c>
      <c r="BS8" s="11"/>
      <c r="BT8" s="11">
        <v>823</v>
      </c>
      <c r="BU8" s="11">
        <v>495</v>
      </c>
      <c r="BV8" s="11"/>
      <c r="BW8" s="11">
        <v>580</v>
      </c>
      <c r="BX8" s="11">
        <v>634</v>
      </c>
      <c r="BY8" s="11"/>
      <c r="BZ8" s="11">
        <v>1332</v>
      </c>
      <c r="CA8" s="11" t="s">
        <v>130</v>
      </c>
      <c r="CB8" s="11" t="s">
        <v>130</v>
      </c>
      <c r="CC8" s="11"/>
      <c r="CD8" s="11">
        <v>1091</v>
      </c>
      <c r="CE8" s="11">
        <v>140</v>
      </c>
      <c r="CF8" s="11">
        <v>85</v>
      </c>
      <c r="CG8" s="11"/>
      <c r="CH8" s="11">
        <v>1084</v>
      </c>
      <c r="CI8" s="11">
        <v>142</v>
      </c>
      <c r="CJ8" s="11">
        <v>88</v>
      </c>
      <c r="CK8" s="11"/>
      <c r="CL8" s="11">
        <v>693</v>
      </c>
      <c r="CM8" s="11">
        <v>597</v>
      </c>
      <c r="CN8" s="11"/>
      <c r="CO8" s="11">
        <v>81</v>
      </c>
      <c r="CP8" s="11">
        <v>510</v>
      </c>
      <c r="CQ8" s="11">
        <v>494</v>
      </c>
      <c r="CR8" s="11">
        <v>246</v>
      </c>
    </row>
    <row r="9" spans="2:96" x14ac:dyDescent="0.25">
      <c r="B9" s="18" t="s">
        <v>453</v>
      </c>
      <c r="C9" s="17">
        <v>0.207108327945317</v>
      </c>
      <c r="D9" s="17">
        <v>0.19707533768746099</v>
      </c>
      <c r="E9" s="17">
        <v>0.216929713299954</v>
      </c>
      <c r="F9" s="17"/>
      <c r="G9" s="17">
        <v>0.25388597432635401</v>
      </c>
      <c r="H9" s="17">
        <v>0.21667310762294101</v>
      </c>
      <c r="I9" s="17">
        <v>0.15572165395467</v>
      </c>
      <c r="J9" s="17">
        <v>0.13536613064200501</v>
      </c>
      <c r="K9" s="17">
        <v>0.20228820719537299</v>
      </c>
      <c r="L9" s="17">
        <v>0.27083963832991098</v>
      </c>
      <c r="M9" s="17"/>
      <c r="N9" s="17">
        <v>0.21240223335560299</v>
      </c>
      <c r="O9" s="17">
        <v>0.179188916014352</v>
      </c>
      <c r="P9" s="17">
        <v>0.211195697469371</v>
      </c>
      <c r="Q9" s="17">
        <v>0.229516516169218</v>
      </c>
      <c r="R9" s="17"/>
      <c r="S9" s="17">
        <v>0.174116227905626</v>
      </c>
      <c r="T9" s="17">
        <v>0.17349172715206199</v>
      </c>
      <c r="U9" s="17">
        <v>0.20352945068818801</v>
      </c>
      <c r="V9" s="17">
        <v>0.22468532735789001</v>
      </c>
      <c r="W9" s="17">
        <v>0.264380634525958</v>
      </c>
      <c r="X9" s="17">
        <v>0.18288491997557399</v>
      </c>
      <c r="Y9" s="17">
        <v>0.17069232382139701</v>
      </c>
      <c r="Z9" s="17">
        <v>0.228795529481779</v>
      </c>
      <c r="AA9" s="17">
        <v>0.29997342272324301</v>
      </c>
      <c r="AB9" s="17">
        <v>0.18997169591304799</v>
      </c>
      <c r="AC9" s="17">
        <v>0.15875832460057099</v>
      </c>
      <c r="AD9" s="17">
        <v>0.19712882574879201</v>
      </c>
      <c r="AE9" s="17"/>
      <c r="AF9" s="17">
        <v>0.23415247166924999</v>
      </c>
      <c r="AG9" s="17">
        <v>0.22745503411122001</v>
      </c>
      <c r="AH9" s="17">
        <v>0.13155217802952601</v>
      </c>
      <c r="AI9" s="17">
        <v>0.16552606528654601</v>
      </c>
      <c r="AJ9" s="17">
        <v>0.13939075942338899</v>
      </c>
      <c r="AK9" s="17"/>
      <c r="AL9" s="17">
        <v>0.26444246758747297</v>
      </c>
      <c r="AM9" s="17">
        <v>0.20576057769717801</v>
      </c>
      <c r="AN9" s="17">
        <v>0.14905352465136101</v>
      </c>
      <c r="AO9" s="17"/>
      <c r="AP9" s="17">
        <v>0.23843722121399499</v>
      </c>
      <c r="AQ9" s="17">
        <v>0.209373142919525</v>
      </c>
      <c r="AR9" s="17">
        <v>0.181464242062369</v>
      </c>
      <c r="AS9" s="17">
        <v>0.159984551856794</v>
      </c>
      <c r="AT9" s="17">
        <v>0.18945553716170099</v>
      </c>
      <c r="AU9" s="17"/>
      <c r="AV9" s="17">
        <v>0</v>
      </c>
      <c r="AW9" s="17">
        <v>0.202222220360458</v>
      </c>
      <c r="AX9" s="17">
        <v>0.28358582205127197</v>
      </c>
      <c r="AY9" s="17">
        <v>0.204945740500557</v>
      </c>
      <c r="AZ9" s="17">
        <v>0.285459696343975</v>
      </c>
      <c r="BA9" s="17">
        <v>0.218714953641168</v>
      </c>
      <c r="BB9" s="17">
        <v>0.212391376405099</v>
      </c>
      <c r="BC9" s="17">
        <v>0.17181406959939399</v>
      </c>
      <c r="BD9" s="17">
        <v>0.18121341288437501</v>
      </c>
      <c r="BE9" s="17">
        <v>0.205100375504084</v>
      </c>
      <c r="BF9" s="17">
        <v>0.187081455527917</v>
      </c>
      <c r="BG9" s="17">
        <v>0.17663410615453401</v>
      </c>
      <c r="BH9" s="17">
        <v>8.17131655824892E-2</v>
      </c>
      <c r="BI9" s="17">
        <v>0.187451509470203</v>
      </c>
      <c r="BJ9" s="17">
        <v>0.42921740899806399</v>
      </c>
      <c r="BK9" s="17">
        <v>0.143636888771041</v>
      </c>
      <c r="BL9" s="17"/>
      <c r="BM9" s="17">
        <v>0.180136476995538</v>
      </c>
      <c r="BN9" s="17">
        <v>0.20487940791235901</v>
      </c>
      <c r="BO9" s="17">
        <v>0.247704337343639</v>
      </c>
      <c r="BP9" s="17">
        <v>0.18754551978945899</v>
      </c>
      <c r="BQ9" s="17">
        <v>0.207511474648684</v>
      </c>
      <c r="BR9" s="17">
        <v>0.32557576495667401</v>
      </c>
      <c r="BS9" s="17"/>
      <c r="BT9" s="17">
        <v>0.23264385493857201</v>
      </c>
      <c r="BU9" s="17">
        <v>0.16572515825553599</v>
      </c>
      <c r="BV9" s="17"/>
      <c r="BW9" s="17">
        <v>0.251522171364502</v>
      </c>
      <c r="BX9" s="17">
        <v>0.169553108259798</v>
      </c>
      <c r="BY9" s="17"/>
      <c r="BZ9" s="17">
        <v>0.207108327945317</v>
      </c>
      <c r="CA9" s="17" t="s">
        <v>131</v>
      </c>
      <c r="CB9" s="17" t="s">
        <v>131</v>
      </c>
      <c r="CC9" s="17"/>
      <c r="CD9" s="17">
        <v>0.21888470089376999</v>
      </c>
      <c r="CE9" s="17">
        <v>0.139498229368994</v>
      </c>
      <c r="CF9" s="17">
        <v>0.17222648472518301</v>
      </c>
      <c r="CG9" s="17"/>
      <c r="CH9" s="17">
        <v>0.21751609590471699</v>
      </c>
      <c r="CI9" s="17">
        <v>0.15595110508369001</v>
      </c>
      <c r="CJ9" s="17">
        <v>0.18331085302851</v>
      </c>
      <c r="CK9" s="17"/>
      <c r="CL9" s="17">
        <v>0.209794618546575</v>
      </c>
      <c r="CM9" s="17">
        <v>0.206692234088209</v>
      </c>
      <c r="CN9" s="17"/>
      <c r="CO9" s="17">
        <v>0.39387414810178101</v>
      </c>
      <c r="CP9" s="17">
        <v>0.23362991701327199</v>
      </c>
      <c r="CQ9" s="17">
        <v>0.177174204735394</v>
      </c>
      <c r="CR9" s="17">
        <v>0.150322804216735</v>
      </c>
    </row>
    <row r="10" spans="2:96" x14ac:dyDescent="0.25">
      <c r="B10" s="18" t="s">
        <v>454</v>
      </c>
      <c r="C10" s="17">
        <v>0.44780880129867001</v>
      </c>
      <c r="D10" s="17">
        <v>0.42004909497138398</v>
      </c>
      <c r="E10" s="17">
        <v>0.471833589394616</v>
      </c>
      <c r="F10" s="17"/>
      <c r="G10" s="17">
        <v>0.42795446439069401</v>
      </c>
      <c r="H10" s="17">
        <v>0.39831177110749999</v>
      </c>
      <c r="I10" s="17">
        <v>0.44289585134402198</v>
      </c>
      <c r="J10" s="17">
        <v>0.45197304785686798</v>
      </c>
      <c r="K10" s="17">
        <v>0.46197037988988998</v>
      </c>
      <c r="L10" s="17">
        <v>0.485216520977935</v>
      </c>
      <c r="M10" s="17"/>
      <c r="N10" s="17">
        <v>0.44298182985293599</v>
      </c>
      <c r="O10" s="17">
        <v>0.43867756831580701</v>
      </c>
      <c r="P10" s="17">
        <v>0.45767010829112198</v>
      </c>
      <c r="Q10" s="17">
        <v>0.45499687964190599</v>
      </c>
      <c r="R10" s="17"/>
      <c r="S10" s="17">
        <v>0.53839970052139496</v>
      </c>
      <c r="T10" s="17">
        <v>0.46861375704511599</v>
      </c>
      <c r="U10" s="17">
        <v>0.44682907763719998</v>
      </c>
      <c r="V10" s="17">
        <v>0.45367059994365899</v>
      </c>
      <c r="W10" s="17">
        <v>0.42384210380107901</v>
      </c>
      <c r="X10" s="17">
        <v>0.440011431613407</v>
      </c>
      <c r="Y10" s="17">
        <v>0.55939795113635504</v>
      </c>
      <c r="Z10" s="17">
        <v>0.39500212886267899</v>
      </c>
      <c r="AA10" s="17">
        <v>0.36593907127152497</v>
      </c>
      <c r="AB10" s="17">
        <v>0.41966445675591502</v>
      </c>
      <c r="AC10" s="17">
        <v>0.32735422075384402</v>
      </c>
      <c r="AD10" s="17">
        <v>0.298061429004567</v>
      </c>
      <c r="AE10" s="17"/>
      <c r="AF10" s="17">
        <v>0.44725755739331802</v>
      </c>
      <c r="AG10" s="17">
        <v>0.41483106761124</v>
      </c>
      <c r="AH10" s="17">
        <v>0.56484657600153199</v>
      </c>
      <c r="AI10" s="17">
        <v>0.36166925717182802</v>
      </c>
      <c r="AJ10" s="17">
        <v>0.49175935395167503</v>
      </c>
      <c r="AK10" s="17"/>
      <c r="AL10" s="17">
        <v>0.46123818050604598</v>
      </c>
      <c r="AM10" s="17">
        <v>0.43213151014680901</v>
      </c>
      <c r="AN10" s="17">
        <v>0.486403032814896</v>
      </c>
      <c r="AO10" s="17"/>
      <c r="AP10" s="17">
        <v>0.44689691195217601</v>
      </c>
      <c r="AQ10" s="17">
        <v>0.42402739004826601</v>
      </c>
      <c r="AR10" s="17">
        <v>0.42775718283374298</v>
      </c>
      <c r="AS10" s="17">
        <v>0.494358971765813</v>
      </c>
      <c r="AT10" s="17">
        <v>0.43752945186918202</v>
      </c>
      <c r="AU10" s="17"/>
      <c r="AV10" s="17">
        <v>0.251630742094684</v>
      </c>
      <c r="AW10" s="17">
        <v>0.41506396130672901</v>
      </c>
      <c r="AX10" s="17">
        <v>0.41969327375782201</v>
      </c>
      <c r="AY10" s="17">
        <v>0.42048817110374798</v>
      </c>
      <c r="AZ10" s="17">
        <v>0.41289747652389103</v>
      </c>
      <c r="BA10" s="17">
        <v>0.43102872917318502</v>
      </c>
      <c r="BB10" s="17">
        <v>0.404188684464866</v>
      </c>
      <c r="BC10" s="17">
        <v>0.465042762230927</v>
      </c>
      <c r="BD10" s="17">
        <v>0.50138626312211398</v>
      </c>
      <c r="BE10" s="17">
        <v>0.47453454046483901</v>
      </c>
      <c r="BF10" s="17">
        <v>0.438153796123252</v>
      </c>
      <c r="BG10" s="17">
        <v>0.37611487481648198</v>
      </c>
      <c r="BH10" s="17">
        <v>0.68329571718201199</v>
      </c>
      <c r="BI10" s="17">
        <v>0.43961827919574598</v>
      </c>
      <c r="BJ10" s="17">
        <v>0.32635313139010602</v>
      </c>
      <c r="BK10" s="17">
        <v>0.58752353320470296</v>
      </c>
      <c r="BL10" s="17"/>
      <c r="BM10" s="17">
        <v>0.48960771625641097</v>
      </c>
      <c r="BN10" s="17">
        <v>0.41786334569449601</v>
      </c>
      <c r="BO10" s="17">
        <v>0.352823402119401</v>
      </c>
      <c r="BP10" s="17">
        <v>0.49329919600613298</v>
      </c>
      <c r="BQ10" s="17">
        <v>0.50536026799218803</v>
      </c>
      <c r="BR10" s="17">
        <v>0.41775433530667999</v>
      </c>
      <c r="BS10" s="17"/>
      <c r="BT10" s="17">
        <v>0.45405651702925398</v>
      </c>
      <c r="BU10" s="17">
        <v>0.44151545311303902</v>
      </c>
      <c r="BV10" s="17"/>
      <c r="BW10" s="17">
        <v>0.41879751313185898</v>
      </c>
      <c r="BX10" s="17">
        <v>0.46759056057614901</v>
      </c>
      <c r="BY10" s="17"/>
      <c r="BZ10" s="17">
        <v>0.44780880129867001</v>
      </c>
      <c r="CA10" s="17" t="s">
        <v>131</v>
      </c>
      <c r="CB10" s="17" t="s">
        <v>131</v>
      </c>
      <c r="CC10" s="17"/>
      <c r="CD10" s="17">
        <v>0.44930069394153199</v>
      </c>
      <c r="CE10" s="17">
        <v>0.46721648751690198</v>
      </c>
      <c r="CF10" s="17">
        <v>0.41661798317876902</v>
      </c>
      <c r="CG10" s="17"/>
      <c r="CH10" s="17">
        <v>0.44867076716785498</v>
      </c>
      <c r="CI10" s="17">
        <v>0.467555067556995</v>
      </c>
      <c r="CJ10" s="17">
        <v>0.41645841042245801</v>
      </c>
      <c r="CK10" s="17"/>
      <c r="CL10" s="17">
        <v>0.432073873385181</v>
      </c>
      <c r="CM10" s="17">
        <v>0.47076802454794903</v>
      </c>
      <c r="CN10" s="17"/>
      <c r="CO10" s="17">
        <v>0.402962510704159</v>
      </c>
      <c r="CP10" s="17">
        <v>0.45954032156546198</v>
      </c>
      <c r="CQ10" s="17">
        <v>0.487951364924536</v>
      </c>
      <c r="CR10" s="17">
        <v>0.35752878351180001</v>
      </c>
    </row>
    <row r="11" spans="2:96" x14ac:dyDescent="0.25">
      <c r="B11" s="18" t="s">
        <v>455</v>
      </c>
      <c r="C11" s="17">
        <v>0.20962958607718901</v>
      </c>
      <c r="D11" s="17">
        <v>0.22931758996662199</v>
      </c>
      <c r="E11" s="17">
        <v>0.19208108794425999</v>
      </c>
      <c r="F11" s="17"/>
      <c r="G11" s="17">
        <v>0.19947392586476301</v>
      </c>
      <c r="H11" s="17">
        <v>0.25204603593838298</v>
      </c>
      <c r="I11" s="17">
        <v>0.249365273056006</v>
      </c>
      <c r="J11" s="17">
        <v>0.19432184998694699</v>
      </c>
      <c r="K11" s="17">
        <v>0.213638967797838</v>
      </c>
      <c r="L11" s="17">
        <v>0.164942837880243</v>
      </c>
      <c r="M11" s="17"/>
      <c r="N11" s="17">
        <v>0.22728125468122801</v>
      </c>
      <c r="O11" s="17">
        <v>0.22690686509650199</v>
      </c>
      <c r="P11" s="17">
        <v>0.18257613015070401</v>
      </c>
      <c r="Q11" s="17">
        <v>0.194882495953042</v>
      </c>
      <c r="R11" s="17"/>
      <c r="S11" s="17">
        <v>0.16234950008916499</v>
      </c>
      <c r="T11" s="17">
        <v>0.21498870095499201</v>
      </c>
      <c r="U11" s="17">
        <v>0.172112761315945</v>
      </c>
      <c r="V11" s="17">
        <v>0.217163402851591</v>
      </c>
      <c r="W11" s="17">
        <v>0.22257900452818499</v>
      </c>
      <c r="X11" s="17">
        <v>0.19943676610352101</v>
      </c>
      <c r="Y11" s="17">
        <v>0.18586651709367999</v>
      </c>
      <c r="Z11" s="17">
        <v>0.176708207392756</v>
      </c>
      <c r="AA11" s="17">
        <v>0.23729005139058501</v>
      </c>
      <c r="AB11" s="17">
        <v>0.265544693367401</v>
      </c>
      <c r="AC11" s="17">
        <v>0.247481709360373</v>
      </c>
      <c r="AD11" s="17">
        <v>0.25212945211118098</v>
      </c>
      <c r="AE11" s="17"/>
      <c r="AF11" s="17">
        <v>0.205517190741207</v>
      </c>
      <c r="AG11" s="17">
        <v>0.21844592599787199</v>
      </c>
      <c r="AH11" s="17">
        <v>0.19459846396982799</v>
      </c>
      <c r="AI11" s="17">
        <v>0.117078161953985</v>
      </c>
      <c r="AJ11" s="17">
        <v>0.19433396097813899</v>
      </c>
      <c r="AK11" s="17"/>
      <c r="AL11" s="17">
        <v>0.18566621991843099</v>
      </c>
      <c r="AM11" s="17">
        <v>0.214621327669304</v>
      </c>
      <c r="AN11" s="17">
        <v>0.24631145328043499</v>
      </c>
      <c r="AO11" s="17"/>
      <c r="AP11" s="17">
        <v>0.18738761159012901</v>
      </c>
      <c r="AQ11" s="17">
        <v>0.217195188042976</v>
      </c>
      <c r="AR11" s="17">
        <v>0.22487479663059901</v>
      </c>
      <c r="AS11" s="17">
        <v>0.219214064924973</v>
      </c>
      <c r="AT11" s="17">
        <v>0.16259368539157201</v>
      </c>
      <c r="AU11" s="17"/>
      <c r="AV11" s="17">
        <v>0.488791505994631</v>
      </c>
      <c r="AW11" s="17">
        <v>0.24212873350181699</v>
      </c>
      <c r="AX11" s="17">
        <v>0.180365981005325</v>
      </c>
      <c r="AY11" s="17">
        <v>0.18005401190429199</v>
      </c>
      <c r="AZ11" s="17">
        <v>0.17407714062318899</v>
      </c>
      <c r="BA11" s="17">
        <v>0.245317007513497</v>
      </c>
      <c r="BB11" s="17">
        <v>0.214232313552459</v>
      </c>
      <c r="BC11" s="17">
        <v>0.25525124182881898</v>
      </c>
      <c r="BD11" s="17">
        <v>0.17584596838253699</v>
      </c>
      <c r="BE11" s="17">
        <v>0.210942503189369</v>
      </c>
      <c r="BF11" s="17">
        <v>0.21850692601692101</v>
      </c>
      <c r="BG11" s="17">
        <v>0.27681177952136199</v>
      </c>
      <c r="BH11" s="17">
        <v>0.18387424380959599</v>
      </c>
      <c r="BI11" s="17">
        <v>0.23427601220533101</v>
      </c>
      <c r="BJ11" s="17">
        <v>0.11373509264258</v>
      </c>
      <c r="BK11" s="17">
        <v>0.18948965695488501</v>
      </c>
      <c r="BL11" s="17"/>
      <c r="BM11" s="17">
        <v>0.205547893624941</v>
      </c>
      <c r="BN11" s="17">
        <v>0.226665347143472</v>
      </c>
      <c r="BO11" s="17">
        <v>0.22748003882086401</v>
      </c>
      <c r="BP11" s="17">
        <v>0.20274521453458</v>
      </c>
      <c r="BQ11" s="17">
        <v>0.16699969986395799</v>
      </c>
      <c r="BR11" s="17">
        <v>0.17676466580494701</v>
      </c>
      <c r="BS11" s="17"/>
      <c r="BT11" s="17">
        <v>0.19704880682987999</v>
      </c>
      <c r="BU11" s="17">
        <v>0.23114427678152999</v>
      </c>
      <c r="BV11" s="17"/>
      <c r="BW11" s="17">
        <v>0.203402328456463</v>
      </c>
      <c r="BX11" s="17">
        <v>0.22632792946889099</v>
      </c>
      <c r="BY11" s="17"/>
      <c r="BZ11" s="17">
        <v>0.20962958607718901</v>
      </c>
      <c r="CA11" s="17" t="s">
        <v>131</v>
      </c>
      <c r="CB11" s="17" t="s">
        <v>131</v>
      </c>
      <c r="CC11" s="17"/>
      <c r="CD11" s="17">
        <v>0.19887934126559301</v>
      </c>
      <c r="CE11" s="17">
        <v>0.263922730955929</v>
      </c>
      <c r="CF11" s="17">
        <v>0.21976626221915699</v>
      </c>
      <c r="CG11" s="17"/>
      <c r="CH11" s="17">
        <v>0.202592528022116</v>
      </c>
      <c r="CI11" s="17">
        <v>0.226533460607828</v>
      </c>
      <c r="CJ11" s="17">
        <v>0.23815918370143899</v>
      </c>
      <c r="CK11" s="17"/>
      <c r="CL11" s="17">
        <v>0.23060221340671599</v>
      </c>
      <c r="CM11" s="17">
        <v>0.19159472554457099</v>
      </c>
      <c r="CN11" s="17"/>
      <c r="CO11" s="17">
        <v>0.102405424526624</v>
      </c>
      <c r="CP11" s="17">
        <v>0.20095350910079501</v>
      </c>
      <c r="CQ11" s="17">
        <v>0.19232138305342</v>
      </c>
      <c r="CR11" s="17">
        <v>0.29801717547784401</v>
      </c>
    </row>
    <row r="12" spans="2:96" x14ac:dyDescent="0.25">
      <c r="B12" s="18" t="s">
        <v>456</v>
      </c>
      <c r="C12" s="17">
        <v>9.1073194838229302E-2</v>
      </c>
      <c r="D12" s="17">
        <v>0.118589890876722</v>
      </c>
      <c r="E12" s="17">
        <v>6.5981610816411601E-2</v>
      </c>
      <c r="F12" s="17"/>
      <c r="G12" s="17">
        <v>9.7311741572577395E-2</v>
      </c>
      <c r="H12" s="17">
        <v>0.100825428748471</v>
      </c>
      <c r="I12" s="17">
        <v>0.111209490866222</v>
      </c>
      <c r="J12" s="17">
        <v>0.138664764748755</v>
      </c>
      <c r="K12" s="17">
        <v>7.6915442012277305E-2</v>
      </c>
      <c r="L12" s="17">
        <v>3.8573696274866801E-2</v>
      </c>
      <c r="M12" s="17"/>
      <c r="N12" s="17">
        <v>8.0088603012909196E-2</v>
      </c>
      <c r="O12" s="17">
        <v>0.105565554739858</v>
      </c>
      <c r="P12" s="17">
        <v>9.1652008327704607E-2</v>
      </c>
      <c r="Q12" s="17">
        <v>8.7857313206508997E-2</v>
      </c>
      <c r="R12" s="17"/>
      <c r="S12" s="17">
        <v>8.5300159080561294E-2</v>
      </c>
      <c r="T12" s="17">
        <v>0.112300289557194</v>
      </c>
      <c r="U12" s="17">
        <v>9.6168649064699796E-2</v>
      </c>
      <c r="V12" s="17">
        <v>4.6581480039875098E-2</v>
      </c>
      <c r="W12" s="17">
        <v>7.26423042631371E-2</v>
      </c>
      <c r="X12" s="17">
        <v>8.7412266116173198E-2</v>
      </c>
      <c r="Y12" s="17">
        <v>6.0890194607654997E-2</v>
      </c>
      <c r="Z12" s="17">
        <v>0.13705321813333399</v>
      </c>
      <c r="AA12" s="17">
        <v>8.6724358819737293E-2</v>
      </c>
      <c r="AB12" s="17">
        <v>7.8759496679953203E-2</v>
      </c>
      <c r="AC12" s="17">
        <v>0.18810660760277401</v>
      </c>
      <c r="AD12" s="17">
        <v>0.25268029313545998</v>
      </c>
      <c r="AE12" s="17"/>
      <c r="AF12" s="17">
        <v>7.3230405123179104E-2</v>
      </c>
      <c r="AG12" s="17">
        <v>9.9405437016397494E-2</v>
      </c>
      <c r="AH12" s="17">
        <v>8.6016437449904004E-2</v>
      </c>
      <c r="AI12" s="17">
        <v>0.35572651558764101</v>
      </c>
      <c r="AJ12" s="17">
        <v>8.73749691873177E-2</v>
      </c>
      <c r="AK12" s="17"/>
      <c r="AL12" s="17">
        <v>4.7802264421008801E-2</v>
      </c>
      <c r="AM12" s="17">
        <v>0.102319070123988</v>
      </c>
      <c r="AN12" s="17">
        <v>9.9512250089531906E-2</v>
      </c>
      <c r="AO12" s="17"/>
      <c r="AP12" s="17">
        <v>9.4554037138450994E-2</v>
      </c>
      <c r="AQ12" s="17">
        <v>0.103293933713913</v>
      </c>
      <c r="AR12" s="17">
        <v>0.11277431466125599</v>
      </c>
      <c r="AS12" s="17">
        <v>7.6166578645633795E-2</v>
      </c>
      <c r="AT12" s="17">
        <v>8.4552577359490899E-2</v>
      </c>
      <c r="AU12" s="17"/>
      <c r="AV12" s="17">
        <v>0</v>
      </c>
      <c r="AW12" s="17">
        <v>0.11481334498413</v>
      </c>
      <c r="AX12" s="17">
        <v>7.7883584119164295E-2</v>
      </c>
      <c r="AY12" s="17">
        <v>0.13633466781015899</v>
      </c>
      <c r="AZ12" s="17">
        <v>7.4733811249384302E-2</v>
      </c>
      <c r="BA12" s="17">
        <v>7.2025241993871295E-2</v>
      </c>
      <c r="BB12" s="17">
        <v>0.14264775367781099</v>
      </c>
      <c r="BC12" s="17">
        <v>6.4943509383419404E-2</v>
      </c>
      <c r="BD12" s="17">
        <v>7.0007794173092303E-2</v>
      </c>
      <c r="BE12" s="17">
        <v>6.5611906599391603E-2</v>
      </c>
      <c r="BF12" s="17">
        <v>0.140468092518159</v>
      </c>
      <c r="BG12" s="17">
        <v>0.135275970152821</v>
      </c>
      <c r="BH12" s="17">
        <v>3.4836027777382997E-2</v>
      </c>
      <c r="BI12" s="17">
        <v>4.6612173875816003E-2</v>
      </c>
      <c r="BJ12" s="17">
        <v>7.0009678776858097E-2</v>
      </c>
      <c r="BK12" s="17">
        <v>5.8671847562052203E-2</v>
      </c>
      <c r="BL12" s="17"/>
      <c r="BM12" s="17">
        <v>9.1570726329599894E-2</v>
      </c>
      <c r="BN12" s="17">
        <v>0.100994669024824</v>
      </c>
      <c r="BO12" s="17">
        <v>0.123645301550597</v>
      </c>
      <c r="BP12" s="17">
        <v>7.9826944870133199E-2</v>
      </c>
      <c r="BQ12" s="17">
        <v>4.9873806643391298E-2</v>
      </c>
      <c r="BR12" s="17">
        <v>5.80486638423632E-2</v>
      </c>
      <c r="BS12" s="17"/>
      <c r="BT12" s="17">
        <v>7.6191628409805298E-2</v>
      </c>
      <c r="BU12" s="17">
        <v>0.11311965956534201</v>
      </c>
      <c r="BV12" s="17"/>
      <c r="BW12" s="17">
        <v>9.3461138579211803E-2</v>
      </c>
      <c r="BX12" s="17">
        <v>9.2264781970190807E-2</v>
      </c>
      <c r="BY12" s="17"/>
      <c r="BZ12" s="17">
        <v>9.1073194838229302E-2</v>
      </c>
      <c r="CA12" s="17" t="s">
        <v>131</v>
      </c>
      <c r="CB12" s="17" t="s">
        <v>131</v>
      </c>
      <c r="CC12" s="17"/>
      <c r="CD12" s="17">
        <v>8.8586294004441998E-2</v>
      </c>
      <c r="CE12" s="17">
        <v>7.3218469987902102E-2</v>
      </c>
      <c r="CF12" s="17">
        <v>0.16960872961463</v>
      </c>
      <c r="CG12" s="17"/>
      <c r="CH12" s="17">
        <v>8.6564769009918094E-2</v>
      </c>
      <c r="CI12" s="17">
        <v>9.46043905775098E-2</v>
      </c>
      <c r="CJ12" s="17">
        <v>0.14099607574706</v>
      </c>
      <c r="CK12" s="17"/>
      <c r="CL12" s="17">
        <v>8.3205417468015602E-2</v>
      </c>
      <c r="CM12" s="17">
        <v>9.5366331410187799E-2</v>
      </c>
      <c r="CN12" s="17"/>
      <c r="CO12" s="17">
        <v>6.3965435756006994E-2</v>
      </c>
      <c r="CP12" s="17">
        <v>5.8629821641774701E-2</v>
      </c>
      <c r="CQ12" s="17">
        <v>9.3132589780539204E-2</v>
      </c>
      <c r="CR12" s="17">
        <v>0.16333382933875701</v>
      </c>
    </row>
    <row r="13" spans="2:96" x14ac:dyDescent="0.25">
      <c r="B13" s="18" t="s">
        <v>175</v>
      </c>
      <c r="C13" s="19">
        <v>4.4380089840594598E-2</v>
      </c>
      <c r="D13" s="19">
        <v>3.4968086497809997E-2</v>
      </c>
      <c r="E13" s="19">
        <v>5.3173998544757899E-2</v>
      </c>
      <c r="F13" s="19"/>
      <c r="G13" s="19">
        <v>2.13738938456122E-2</v>
      </c>
      <c r="H13" s="19">
        <v>3.2143656582704801E-2</v>
      </c>
      <c r="I13" s="19">
        <v>4.0807730779080099E-2</v>
      </c>
      <c r="J13" s="19">
        <v>7.9674206765424596E-2</v>
      </c>
      <c r="K13" s="19">
        <v>4.5187003104622002E-2</v>
      </c>
      <c r="L13" s="19">
        <v>4.0427306537044502E-2</v>
      </c>
      <c r="M13" s="19"/>
      <c r="N13" s="19">
        <v>3.72460790973239E-2</v>
      </c>
      <c r="O13" s="19">
        <v>4.9661095833480801E-2</v>
      </c>
      <c r="P13" s="19">
        <v>5.6906055761098001E-2</v>
      </c>
      <c r="Q13" s="19">
        <v>3.2746795029324399E-2</v>
      </c>
      <c r="R13" s="19"/>
      <c r="S13" s="19">
        <v>3.98344124032535E-2</v>
      </c>
      <c r="T13" s="19">
        <v>3.0605525290635701E-2</v>
      </c>
      <c r="U13" s="19">
        <v>8.1360061293967306E-2</v>
      </c>
      <c r="V13" s="19">
        <v>5.78991898069851E-2</v>
      </c>
      <c r="W13" s="19">
        <v>1.65559528816412E-2</v>
      </c>
      <c r="X13" s="19">
        <v>9.0254616191324494E-2</v>
      </c>
      <c r="Y13" s="19">
        <v>2.3153013340912298E-2</v>
      </c>
      <c r="Z13" s="19">
        <v>6.2440916129452101E-2</v>
      </c>
      <c r="AA13" s="19">
        <v>1.00730957949098E-2</v>
      </c>
      <c r="AB13" s="19">
        <v>4.6059657283682699E-2</v>
      </c>
      <c r="AC13" s="19">
        <v>7.8299137682438097E-2</v>
      </c>
      <c r="AD13" s="19">
        <v>0</v>
      </c>
      <c r="AE13" s="19"/>
      <c r="AF13" s="19">
        <v>3.9842375073045999E-2</v>
      </c>
      <c r="AG13" s="19">
        <v>3.9862535263270202E-2</v>
      </c>
      <c r="AH13" s="19">
        <v>2.29863445492113E-2</v>
      </c>
      <c r="AI13" s="19">
        <v>0</v>
      </c>
      <c r="AJ13" s="19">
        <v>8.7140956459479196E-2</v>
      </c>
      <c r="AK13" s="19"/>
      <c r="AL13" s="19">
        <v>4.0850867567041801E-2</v>
      </c>
      <c r="AM13" s="19">
        <v>4.5167514362720498E-2</v>
      </c>
      <c r="AN13" s="19">
        <v>1.8719739163776301E-2</v>
      </c>
      <c r="AO13" s="19"/>
      <c r="AP13" s="19">
        <v>3.2724218105249198E-2</v>
      </c>
      <c r="AQ13" s="19">
        <v>4.611034527532E-2</v>
      </c>
      <c r="AR13" s="19">
        <v>5.3129463812033102E-2</v>
      </c>
      <c r="AS13" s="19">
        <v>5.0275832806786498E-2</v>
      </c>
      <c r="AT13" s="19">
        <v>0.12586874821805399</v>
      </c>
      <c r="AU13" s="19"/>
      <c r="AV13" s="19">
        <v>0.259577751910685</v>
      </c>
      <c r="AW13" s="19">
        <v>2.5771739846866301E-2</v>
      </c>
      <c r="AX13" s="19">
        <v>3.8471339066416199E-2</v>
      </c>
      <c r="AY13" s="19">
        <v>5.8177408681243999E-2</v>
      </c>
      <c r="AZ13" s="19">
        <v>5.2831875259561401E-2</v>
      </c>
      <c r="BA13" s="19">
        <v>3.2914067678278397E-2</v>
      </c>
      <c r="BB13" s="19">
        <v>2.6539871899763898E-2</v>
      </c>
      <c r="BC13" s="19">
        <v>4.2948416957439797E-2</v>
      </c>
      <c r="BD13" s="19">
        <v>7.1546561437881503E-2</v>
      </c>
      <c r="BE13" s="19">
        <v>4.3810674242317202E-2</v>
      </c>
      <c r="BF13" s="19">
        <v>1.5789729813751301E-2</v>
      </c>
      <c r="BG13" s="19">
        <v>3.5163269354801602E-2</v>
      </c>
      <c r="BH13" s="19">
        <v>1.6280845648519601E-2</v>
      </c>
      <c r="BI13" s="19">
        <v>9.20420252529036E-2</v>
      </c>
      <c r="BJ13" s="19">
        <v>6.0684688192392103E-2</v>
      </c>
      <c r="BK13" s="19">
        <v>2.0678073507319799E-2</v>
      </c>
      <c r="BL13" s="19"/>
      <c r="BM13" s="19">
        <v>3.3137186793510499E-2</v>
      </c>
      <c r="BN13" s="19">
        <v>4.9597230224849201E-2</v>
      </c>
      <c r="BO13" s="19">
        <v>4.8346920165498602E-2</v>
      </c>
      <c r="BP13" s="19">
        <v>3.6583124799695298E-2</v>
      </c>
      <c r="BQ13" s="19">
        <v>7.0254750851778999E-2</v>
      </c>
      <c r="BR13" s="19">
        <v>2.1856570089335801E-2</v>
      </c>
      <c r="BS13" s="19"/>
      <c r="BT13" s="19">
        <v>4.0059192792488103E-2</v>
      </c>
      <c r="BU13" s="19">
        <v>4.8495452284553001E-2</v>
      </c>
      <c r="BV13" s="19"/>
      <c r="BW13" s="19">
        <v>3.2816848467963601E-2</v>
      </c>
      <c r="BX13" s="19">
        <v>4.4263619724970601E-2</v>
      </c>
      <c r="BY13" s="19"/>
      <c r="BZ13" s="19">
        <v>4.4380089840594598E-2</v>
      </c>
      <c r="CA13" s="19" t="s">
        <v>131</v>
      </c>
      <c r="CB13" s="19" t="s">
        <v>131</v>
      </c>
      <c r="CC13" s="19"/>
      <c r="CD13" s="19">
        <v>4.4348969894663401E-2</v>
      </c>
      <c r="CE13" s="19">
        <v>5.6144082170271899E-2</v>
      </c>
      <c r="CF13" s="19">
        <v>2.1780540262260902E-2</v>
      </c>
      <c r="CG13" s="19"/>
      <c r="CH13" s="19">
        <v>4.4655839895393401E-2</v>
      </c>
      <c r="CI13" s="19">
        <v>5.5355976173977001E-2</v>
      </c>
      <c r="CJ13" s="19">
        <v>2.10754771005318E-2</v>
      </c>
      <c r="CK13" s="19"/>
      <c r="CL13" s="19">
        <v>4.4323877193511899E-2</v>
      </c>
      <c r="CM13" s="19">
        <v>3.5578684409082899E-2</v>
      </c>
      <c r="CN13" s="19"/>
      <c r="CO13" s="19">
        <v>3.6792480911428803E-2</v>
      </c>
      <c r="CP13" s="19">
        <v>4.7246430678695397E-2</v>
      </c>
      <c r="CQ13" s="19">
        <v>4.9420457506110703E-2</v>
      </c>
      <c r="CR13" s="19">
        <v>3.07974074548647E-2</v>
      </c>
    </row>
    <row r="14" spans="2:96" x14ac:dyDescent="0.25">
      <c r="B14" s="16" t="s">
        <v>662</v>
      </c>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CR18"/>
  <sheetViews>
    <sheetView showGridLines="0" workbookViewId="0">
      <pane xSplit="2" topLeftCell="C1" activePane="topRight" state="frozen"/>
      <selection pane="topRight" activeCell="B14" sqref="B1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1348</v>
      </c>
      <c r="D7" s="10">
        <v>639</v>
      </c>
      <c r="E7" s="10">
        <v>707</v>
      </c>
      <c r="F7" s="10"/>
      <c r="G7" s="10">
        <v>132</v>
      </c>
      <c r="H7" s="10">
        <v>168</v>
      </c>
      <c r="I7" s="10">
        <v>231</v>
      </c>
      <c r="J7" s="10">
        <v>252</v>
      </c>
      <c r="K7" s="10">
        <v>223</v>
      </c>
      <c r="L7" s="10">
        <v>342</v>
      </c>
      <c r="M7" s="10"/>
      <c r="N7" s="10">
        <v>386</v>
      </c>
      <c r="O7" s="10">
        <v>372</v>
      </c>
      <c r="P7" s="10">
        <v>280</v>
      </c>
      <c r="Q7" s="10">
        <v>307</v>
      </c>
      <c r="R7" s="10"/>
      <c r="S7" s="10">
        <v>161</v>
      </c>
      <c r="T7" s="10">
        <v>184</v>
      </c>
      <c r="U7" s="10">
        <v>104</v>
      </c>
      <c r="V7" s="10">
        <v>124</v>
      </c>
      <c r="W7" s="10">
        <v>108</v>
      </c>
      <c r="X7" s="10">
        <v>127</v>
      </c>
      <c r="Y7" s="10">
        <v>125</v>
      </c>
      <c r="Z7" s="10">
        <v>56</v>
      </c>
      <c r="AA7" s="10">
        <v>168</v>
      </c>
      <c r="AB7" s="10">
        <v>125</v>
      </c>
      <c r="AC7" s="10">
        <v>61</v>
      </c>
      <c r="AD7" s="10">
        <v>5</v>
      </c>
      <c r="AE7" s="10"/>
      <c r="AF7" s="10">
        <v>548</v>
      </c>
      <c r="AG7" s="10">
        <v>384</v>
      </c>
      <c r="AH7" s="10">
        <v>85</v>
      </c>
      <c r="AI7" s="10">
        <v>18</v>
      </c>
      <c r="AJ7" s="10">
        <v>146</v>
      </c>
      <c r="AK7" s="10"/>
      <c r="AL7" s="10">
        <v>321</v>
      </c>
      <c r="AM7" s="10">
        <v>463</v>
      </c>
      <c r="AN7" s="10">
        <v>103</v>
      </c>
      <c r="AO7" s="10"/>
      <c r="AP7" s="10">
        <v>340</v>
      </c>
      <c r="AQ7" s="10">
        <v>316</v>
      </c>
      <c r="AR7" s="10">
        <v>322</v>
      </c>
      <c r="AS7" s="10">
        <v>125</v>
      </c>
      <c r="AT7" s="10">
        <v>22</v>
      </c>
      <c r="AU7" s="10"/>
      <c r="AV7" s="10">
        <v>3</v>
      </c>
      <c r="AW7" s="10">
        <v>48</v>
      </c>
      <c r="AX7" s="10">
        <v>96</v>
      </c>
      <c r="AY7" s="10">
        <v>93</v>
      </c>
      <c r="AZ7" s="10">
        <v>134</v>
      </c>
      <c r="BA7" s="10">
        <v>151</v>
      </c>
      <c r="BB7" s="10">
        <v>140</v>
      </c>
      <c r="BC7" s="10">
        <v>104</v>
      </c>
      <c r="BD7" s="10">
        <v>99</v>
      </c>
      <c r="BE7" s="10">
        <v>72</v>
      </c>
      <c r="BF7" s="10">
        <v>112</v>
      </c>
      <c r="BG7" s="10">
        <v>78</v>
      </c>
      <c r="BH7" s="10">
        <v>53</v>
      </c>
      <c r="BI7" s="10">
        <v>40</v>
      </c>
      <c r="BJ7" s="10">
        <v>29</v>
      </c>
      <c r="BK7" s="10">
        <v>45</v>
      </c>
      <c r="BL7" s="10"/>
      <c r="BM7" s="10">
        <v>248</v>
      </c>
      <c r="BN7" s="10">
        <v>428</v>
      </c>
      <c r="BO7" s="10">
        <v>183</v>
      </c>
      <c r="BP7" s="10">
        <v>296</v>
      </c>
      <c r="BQ7" s="10">
        <v>144</v>
      </c>
      <c r="BR7" s="10">
        <v>49</v>
      </c>
      <c r="BS7" s="10"/>
      <c r="BT7" s="10">
        <v>829</v>
      </c>
      <c r="BU7" s="10">
        <v>507</v>
      </c>
      <c r="BV7" s="10"/>
      <c r="BW7" s="10">
        <v>578</v>
      </c>
      <c r="BX7" s="10">
        <v>654</v>
      </c>
      <c r="BY7" s="10"/>
      <c r="BZ7" s="10">
        <v>1348</v>
      </c>
      <c r="CA7" s="10" t="s">
        <v>130</v>
      </c>
      <c r="CB7" s="10" t="s">
        <v>130</v>
      </c>
      <c r="CC7" s="10"/>
      <c r="CD7" s="10">
        <v>1120</v>
      </c>
      <c r="CE7" s="10">
        <v>128</v>
      </c>
      <c r="CF7" s="10">
        <v>83</v>
      </c>
      <c r="CG7" s="10"/>
      <c r="CH7" s="10">
        <v>1114</v>
      </c>
      <c r="CI7" s="10">
        <v>130</v>
      </c>
      <c r="CJ7" s="10">
        <v>85</v>
      </c>
      <c r="CK7" s="10"/>
      <c r="CL7" s="10">
        <v>715</v>
      </c>
      <c r="CM7" s="10">
        <v>593</v>
      </c>
      <c r="CN7" s="10"/>
      <c r="CO7" s="10">
        <v>79</v>
      </c>
      <c r="CP7" s="10">
        <v>525</v>
      </c>
      <c r="CQ7" s="10">
        <v>503</v>
      </c>
      <c r="CR7" s="10">
        <v>241</v>
      </c>
    </row>
    <row r="8" spans="2:96" ht="30" customHeight="1" x14ac:dyDescent="0.25">
      <c r="B8" s="11" t="s">
        <v>20</v>
      </c>
      <c r="C8" s="11">
        <v>1332</v>
      </c>
      <c r="D8" s="11">
        <v>638</v>
      </c>
      <c r="E8" s="11">
        <v>692</v>
      </c>
      <c r="F8" s="11"/>
      <c r="G8" s="11">
        <v>163</v>
      </c>
      <c r="H8" s="11">
        <v>217</v>
      </c>
      <c r="I8" s="11">
        <v>220</v>
      </c>
      <c r="J8" s="11">
        <v>233</v>
      </c>
      <c r="K8" s="11">
        <v>197</v>
      </c>
      <c r="L8" s="11">
        <v>302</v>
      </c>
      <c r="M8" s="11"/>
      <c r="N8" s="11">
        <v>361</v>
      </c>
      <c r="O8" s="11">
        <v>351</v>
      </c>
      <c r="P8" s="11">
        <v>294</v>
      </c>
      <c r="Q8" s="11">
        <v>323</v>
      </c>
      <c r="R8" s="11"/>
      <c r="S8" s="11">
        <v>168</v>
      </c>
      <c r="T8" s="11">
        <v>175</v>
      </c>
      <c r="U8" s="11">
        <v>99</v>
      </c>
      <c r="V8" s="11">
        <v>119</v>
      </c>
      <c r="W8" s="11">
        <v>103</v>
      </c>
      <c r="X8" s="11">
        <v>126</v>
      </c>
      <c r="Y8" s="11">
        <v>119</v>
      </c>
      <c r="Z8" s="11">
        <v>56</v>
      </c>
      <c r="AA8" s="11">
        <v>166</v>
      </c>
      <c r="AB8" s="11">
        <v>125</v>
      </c>
      <c r="AC8" s="11">
        <v>68</v>
      </c>
      <c r="AD8" s="11">
        <v>7</v>
      </c>
      <c r="AE8" s="11"/>
      <c r="AF8" s="11">
        <v>518</v>
      </c>
      <c r="AG8" s="11">
        <v>392</v>
      </c>
      <c r="AH8" s="11">
        <v>79</v>
      </c>
      <c r="AI8" s="11">
        <v>18</v>
      </c>
      <c r="AJ8" s="11">
        <v>147</v>
      </c>
      <c r="AK8" s="11"/>
      <c r="AL8" s="11">
        <v>307</v>
      </c>
      <c r="AM8" s="11">
        <v>470</v>
      </c>
      <c r="AN8" s="11">
        <v>98</v>
      </c>
      <c r="AO8" s="11"/>
      <c r="AP8" s="11">
        <v>329</v>
      </c>
      <c r="AQ8" s="11">
        <v>319</v>
      </c>
      <c r="AR8" s="11">
        <v>325</v>
      </c>
      <c r="AS8" s="11">
        <v>125</v>
      </c>
      <c r="AT8" s="11">
        <v>21</v>
      </c>
      <c r="AU8" s="11"/>
      <c r="AV8" s="11">
        <v>3</v>
      </c>
      <c r="AW8" s="11">
        <v>50</v>
      </c>
      <c r="AX8" s="11">
        <v>96</v>
      </c>
      <c r="AY8" s="11">
        <v>94</v>
      </c>
      <c r="AZ8" s="11">
        <v>136</v>
      </c>
      <c r="BA8" s="11">
        <v>149</v>
      </c>
      <c r="BB8" s="11">
        <v>140</v>
      </c>
      <c r="BC8" s="11">
        <v>101</v>
      </c>
      <c r="BD8" s="11">
        <v>95</v>
      </c>
      <c r="BE8" s="11">
        <v>71</v>
      </c>
      <c r="BF8" s="11">
        <v>111</v>
      </c>
      <c r="BG8" s="11">
        <v>76</v>
      </c>
      <c r="BH8" s="11">
        <v>52</v>
      </c>
      <c r="BI8" s="11">
        <v>38</v>
      </c>
      <c r="BJ8" s="11">
        <v>30</v>
      </c>
      <c r="BK8" s="11">
        <v>43</v>
      </c>
      <c r="BL8" s="11"/>
      <c r="BM8" s="11">
        <v>264</v>
      </c>
      <c r="BN8" s="11">
        <v>410</v>
      </c>
      <c r="BO8" s="11">
        <v>188</v>
      </c>
      <c r="BP8" s="11">
        <v>286</v>
      </c>
      <c r="BQ8" s="11">
        <v>133</v>
      </c>
      <c r="BR8" s="11">
        <v>50</v>
      </c>
      <c r="BS8" s="11"/>
      <c r="BT8" s="11">
        <v>823</v>
      </c>
      <c r="BU8" s="11">
        <v>495</v>
      </c>
      <c r="BV8" s="11"/>
      <c r="BW8" s="11">
        <v>580</v>
      </c>
      <c r="BX8" s="11">
        <v>634</v>
      </c>
      <c r="BY8" s="11"/>
      <c r="BZ8" s="11">
        <v>1332</v>
      </c>
      <c r="CA8" s="11" t="s">
        <v>130</v>
      </c>
      <c r="CB8" s="11" t="s">
        <v>130</v>
      </c>
      <c r="CC8" s="11"/>
      <c r="CD8" s="11">
        <v>1091</v>
      </c>
      <c r="CE8" s="11">
        <v>140</v>
      </c>
      <c r="CF8" s="11">
        <v>85</v>
      </c>
      <c r="CG8" s="11"/>
      <c r="CH8" s="11">
        <v>1084</v>
      </c>
      <c r="CI8" s="11">
        <v>142</v>
      </c>
      <c r="CJ8" s="11">
        <v>88</v>
      </c>
      <c r="CK8" s="11"/>
      <c r="CL8" s="11">
        <v>693</v>
      </c>
      <c r="CM8" s="11">
        <v>597</v>
      </c>
      <c r="CN8" s="11"/>
      <c r="CO8" s="11">
        <v>81</v>
      </c>
      <c r="CP8" s="11">
        <v>510</v>
      </c>
      <c r="CQ8" s="11">
        <v>494</v>
      </c>
      <c r="CR8" s="11">
        <v>246</v>
      </c>
    </row>
    <row r="9" spans="2:96" x14ac:dyDescent="0.25">
      <c r="B9" s="18" t="s">
        <v>453</v>
      </c>
      <c r="C9" s="17">
        <v>0.17600382665268799</v>
      </c>
      <c r="D9" s="17">
        <v>0.18410395225916501</v>
      </c>
      <c r="E9" s="17">
        <v>0.169035170436308</v>
      </c>
      <c r="F9" s="17"/>
      <c r="G9" s="17">
        <v>0.235189782854753</v>
      </c>
      <c r="H9" s="17">
        <v>0.15416386381584099</v>
      </c>
      <c r="I9" s="17">
        <v>0.146479257967078</v>
      </c>
      <c r="J9" s="17">
        <v>0.14304686469497299</v>
      </c>
      <c r="K9" s="17">
        <v>0.16169420445056301</v>
      </c>
      <c r="L9" s="17">
        <v>0.215973963696241</v>
      </c>
      <c r="M9" s="17"/>
      <c r="N9" s="17">
        <v>0.19773221815030101</v>
      </c>
      <c r="O9" s="17">
        <v>0.13532124450819699</v>
      </c>
      <c r="P9" s="17">
        <v>0.168344236483739</v>
      </c>
      <c r="Q9" s="17">
        <v>0.204334984155321</v>
      </c>
      <c r="R9" s="17"/>
      <c r="S9" s="17">
        <v>0.18978139764105501</v>
      </c>
      <c r="T9" s="17">
        <v>0.16630240112023401</v>
      </c>
      <c r="U9" s="17">
        <v>0.154952517739496</v>
      </c>
      <c r="V9" s="17">
        <v>0.26733508095869002</v>
      </c>
      <c r="W9" s="17">
        <v>0.23777963857940601</v>
      </c>
      <c r="X9" s="17">
        <v>0.13652223760414101</v>
      </c>
      <c r="Y9" s="17">
        <v>0.16703971724934399</v>
      </c>
      <c r="Z9" s="17">
        <v>0.17641347644219901</v>
      </c>
      <c r="AA9" s="17">
        <v>0.19623568211840101</v>
      </c>
      <c r="AB9" s="17">
        <v>0.113820670685083</v>
      </c>
      <c r="AC9" s="17">
        <v>0.11506709460603699</v>
      </c>
      <c r="AD9" s="17">
        <v>0</v>
      </c>
      <c r="AE9" s="17"/>
      <c r="AF9" s="17">
        <v>0.189187431149238</v>
      </c>
      <c r="AG9" s="17">
        <v>0.18628944859031599</v>
      </c>
      <c r="AH9" s="17">
        <v>0.119325713041231</v>
      </c>
      <c r="AI9" s="17">
        <v>0.16552606528654601</v>
      </c>
      <c r="AJ9" s="17">
        <v>0.13112800692218499</v>
      </c>
      <c r="AK9" s="17"/>
      <c r="AL9" s="17">
        <v>0.224612124951799</v>
      </c>
      <c r="AM9" s="17">
        <v>0.19136996936669701</v>
      </c>
      <c r="AN9" s="17">
        <v>0.134871566647982</v>
      </c>
      <c r="AO9" s="17"/>
      <c r="AP9" s="17">
        <v>0.201908115287984</v>
      </c>
      <c r="AQ9" s="17">
        <v>0.17467830420630701</v>
      </c>
      <c r="AR9" s="17">
        <v>0.15317368001317899</v>
      </c>
      <c r="AS9" s="17">
        <v>0.171673529488718</v>
      </c>
      <c r="AT9" s="17">
        <v>0.16132072081045501</v>
      </c>
      <c r="AU9" s="17"/>
      <c r="AV9" s="17">
        <v>0</v>
      </c>
      <c r="AW9" s="17">
        <v>0.12585503996925099</v>
      </c>
      <c r="AX9" s="17">
        <v>0.22568063484706999</v>
      </c>
      <c r="AY9" s="17">
        <v>0.211653770858067</v>
      </c>
      <c r="AZ9" s="17">
        <v>0.24077991430686199</v>
      </c>
      <c r="BA9" s="17">
        <v>0.15888618517591399</v>
      </c>
      <c r="BB9" s="17">
        <v>0.13031987309191501</v>
      </c>
      <c r="BC9" s="17">
        <v>0.13074385842781799</v>
      </c>
      <c r="BD9" s="17">
        <v>0.155307077282239</v>
      </c>
      <c r="BE9" s="17">
        <v>0.26547813237880402</v>
      </c>
      <c r="BF9" s="17">
        <v>0.18130387913465601</v>
      </c>
      <c r="BG9" s="17">
        <v>0.14322796581911801</v>
      </c>
      <c r="BH9" s="17">
        <v>0.14024724935414001</v>
      </c>
      <c r="BI9" s="17">
        <v>6.8547410079315599E-2</v>
      </c>
      <c r="BJ9" s="17">
        <v>0.26719946504611303</v>
      </c>
      <c r="BK9" s="17">
        <v>0.27458271199860901</v>
      </c>
      <c r="BL9" s="17"/>
      <c r="BM9" s="17">
        <v>0.186302145463319</v>
      </c>
      <c r="BN9" s="17">
        <v>0.17008278211748101</v>
      </c>
      <c r="BO9" s="17">
        <v>0.193456950969986</v>
      </c>
      <c r="BP9" s="17">
        <v>0.14301794983069799</v>
      </c>
      <c r="BQ9" s="17">
        <v>0.191633253009906</v>
      </c>
      <c r="BR9" s="17">
        <v>0.25132120985373602</v>
      </c>
      <c r="BS9" s="17"/>
      <c r="BT9" s="17">
        <v>0.19416368168854201</v>
      </c>
      <c r="BU9" s="17">
        <v>0.14830090441250601</v>
      </c>
      <c r="BV9" s="17"/>
      <c r="BW9" s="17">
        <v>0.21786408098053101</v>
      </c>
      <c r="BX9" s="17">
        <v>0.13988819919408299</v>
      </c>
      <c r="BY9" s="17"/>
      <c r="BZ9" s="17">
        <v>0.17600382665268799</v>
      </c>
      <c r="CA9" s="17" t="s">
        <v>131</v>
      </c>
      <c r="CB9" s="17" t="s">
        <v>131</v>
      </c>
      <c r="CC9" s="17"/>
      <c r="CD9" s="17">
        <v>0.17703939670303401</v>
      </c>
      <c r="CE9" s="17">
        <v>0.164197315423876</v>
      </c>
      <c r="CF9" s="17">
        <v>0.19278971315354401</v>
      </c>
      <c r="CG9" s="17"/>
      <c r="CH9" s="17">
        <v>0.18039855516283801</v>
      </c>
      <c r="CI9" s="17">
        <v>0.164577368567766</v>
      </c>
      <c r="CJ9" s="17">
        <v>0.155804929964663</v>
      </c>
      <c r="CK9" s="17"/>
      <c r="CL9" s="17">
        <v>0.18001825880994199</v>
      </c>
      <c r="CM9" s="17">
        <v>0.17912418507801001</v>
      </c>
      <c r="CN9" s="17"/>
      <c r="CO9" s="17">
        <v>0.36443078453546301</v>
      </c>
      <c r="CP9" s="17">
        <v>0.17706195466724101</v>
      </c>
      <c r="CQ9" s="17">
        <v>0.16520847919169299</v>
      </c>
      <c r="CR9" s="17">
        <v>0.133077457010988</v>
      </c>
    </row>
    <row r="10" spans="2:96" x14ac:dyDescent="0.25">
      <c r="B10" s="18" t="s">
        <v>454</v>
      </c>
      <c r="C10" s="17">
        <v>0.46229410587430297</v>
      </c>
      <c r="D10" s="17">
        <v>0.42276312779981201</v>
      </c>
      <c r="E10" s="17">
        <v>0.49720232520756902</v>
      </c>
      <c r="F10" s="17"/>
      <c r="G10" s="17">
        <v>0.51476151373636903</v>
      </c>
      <c r="H10" s="17">
        <v>0.45988947115351497</v>
      </c>
      <c r="I10" s="17">
        <v>0.43459845643150202</v>
      </c>
      <c r="J10" s="17">
        <v>0.42344185578027699</v>
      </c>
      <c r="K10" s="17">
        <v>0.40775224275380501</v>
      </c>
      <c r="L10" s="17">
        <v>0.52130940967007799</v>
      </c>
      <c r="M10" s="17"/>
      <c r="N10" s="17">
        <v>0.46423965570787301</v>
      </c>
      <c r="O10" s="17">
        <v>0.48791819083314802</v>
      </c>
      <c r="P10" s="17">
        <v>0.48829418550426701</v>
      </c>
      <c r="Q10" s="17">
        <v>0.40968661552028202</v>
      </c>
      <c r="R10" s="17"/>
      <c r="S10" s="17">
        <v>0.45065447840285699</v>
      </c>
      <c r="T10" s="17">
        <v>0.44641461578747399</v>
      </c>
      <c r="U10" s="17">
        <v>0.49642834696401</v>
      </c>
      <c r="V10" s="17">
        <v>0.44983749076204099</v>
      </c>
      <c r="W10" s="17">
        <v>0.40965204585345</v>
      </c>
      <c r="X10" s="17">
        <v>0.50340477517607796</v>
      </c>
      <c r="Y10" s="17">
        <v>0.51172851811771503</v>
      </c>
      <c r="Z10" s="17">
        <v>0.42439038883338198</v>
      </c>
      <c r="AA10" s="17">
        <v>0.47306082553940099</v>
      </c>
      <c r="AB10" s="17">
        <v>0.50721398672868301</v>
      </c>
      <c r="AC10" s="17">
        <v>0.339790720216889</v>
      </c>
      <c r="AD10" s="17">
        <v>0.49519025475335898</v>
      </c>
      <c r="AE10" s="17"/>
      <c r="AF10" s="17">
        <v>0.44993403868164999</v>
      </c>
      <c r="AG10" s="17">
        <v>0.42953847811073897</v>
      </c>
      <c r="AH10" s="17">
        <v>0.56831729145992405</v>
      </c>
      <c r="AI10" s="17">
        <v>0.37462339365720898</v>
      </c>
      <c r="AJ10" s="17">
        <v>0.51170100379944405</v>
      </c>
      <c r="AK10" s="17"/>
      <c r="AL10" s="17">
        <v>0.48150645202969</v>
      </c>
      <c r="AM10" s="17">
        <v>0.43455004704698702</v>
      </c>
      <c r="AN10" s="17">
        <v>0.49748818487034302</v>
      </c>
      <c r="AO10" s="17"/>
      <c r="AP10" s="17">
        <v>0.45158309072126501</v>
      </c>
      <c r="AQ10" s="17">
        <v>0.47274461841181198</v>
      </c>
      <c r="AR10" s="17">
        <v>0.45702741272534297</v>
      </c>
      <c r="AS10" s="17">
        <v>0.49717504444404498</v>
      </c>
      <c r="AT10" s="17">
        <v>0.442360416118598</v>
      </c>
      <c r="AU10" s="17"/>
      <c r="AV10" s="17">
        <v>0.251630742094684</v>
      </c>
      <c r="AW10" s="17">
        <v>0.36695230733096801</v>
      </c>
      <c r="AX10" s="17">
        <v>0.390274007957715</v>
      </c>
      <c r="AY10" s="17">
        <v>0.43944753178329898</v>
      </c>
      <c r="AZ10" s="17">
        <v>0.41164969076921498</v>
      </c>
      <c r="BA10" s="17">
        <v>0.50106378667118301</v>
      </c>
      <c r="BB10" s="17">
        <v>0.49212310853232599</v>
      </c>
      <c r="BC10" s="17">
        <v>0.541050681324176</v>
      </c>
      <c r="BD10" s="17">
        <v>0.52846389489591705</v>
      </c>
      <c r="BE10" s="17">
        <v>0.504880134407934</v>
      </c>
      <c r="BF10" s="17">
        <v>0.430730053275653</v>
      </c>
      <c r="BG10" s="17">
        <v>0.39099723016578197</v>
      </c>
      <c r="BH10" s="17">
        <v>0.48541111852348301</v>
      </c>
      <c r="BI10" s="17">
        <v>0.39816433750517399</v>
      </c>
      <c r="BJ10" s="17">
        <v>0.42462102799506102</v>
      </c>
      <c r="BK10" s="17">
        <v>0.49869410524472801</v>
      </c>
      <c r="BL10" s="17"/>
      <c r="BM10" s="17">
        <v>0.47280492885710401</v>
      </c>
      <c r="BN10" s="17">
        <v>0.42340185008263498</v>
      </c>
      <c r="BO10" s="17">
        <v>0.42933259571742799</v>
      </c>
      <c r="BP10" s="17">
        <v>0.508509774982564</v>
      </c>
      <c r="BQ10" s="17">
        <v>0.50911837445732899</v>
      </c>
      <c r="BR10" s="17">
        <v>0.46161703845132401</v>
      </c>
      <c r="BS10" s="17"/>
      <c r="BT10" s="17">
        <v>0.46970149296422198</v>
      </c>
      <c r="BU10" s="17">
        <v>0.44957463497455902</v>
      </c>
      <c r="BV10" s="17"/>
      <c r="BW10" s="17">
        <v>0.45187525606137902</v>
      </c>
      <c r="BX10" s="17">
        <v>0.470077400775261</v>
      </c>
      <c r="BY10" s="17"/>
      <c r="BZ10" s="17">
        <v>0.46229410587430297</v>
      </c>
      <c r="CA10" s="17" t="s">
        <v>131</v>
      </c>
      <c r="CB10" s="17" t="s">
        <v>131</v>
      </c>
      <c r="CC10" s="17"/>
      <c r="CD10" s="17">
        <v>0.46617681337058398</v>
      </c>
      <c r="CE10" s="17">
        <v>0.47370487138855299</v>
      </c>
      <c r="CF10" s="17">
        <v>0.394796587261869</v>
      </c>
      <c r="CG10" s="17"/>
      <c r="CH10" s="17">
        <v>0.46269345711813897</v>
      </c>
      <c r="CI10" s="17">
        <v>0.47807595175995499</v>
      </c>
      <c r="CJ10" s="17">
        <v>0.43616391730874299</v>
      </c>
      <c r="CK10" s="17"/>
      <c r="CL10" s="17">
        <v>0.43617120204232901</v>
      </c>
      <c r="CM10" s="17">
        <v>0.49896003563091001</v>
      </c>
      <c r="CN10" s="17"/>
      <c r="CO10" s="17">
        <v>0.44681252049300701</v>
      </c>
      <c r="CP10" s="17">
        <v>0.510780752415957</v>
      </c>
      <c r="CQ10" s="17">
        <v>0.46369434235632101</v>
      </c>
      <c r="CR10" s="17">
        <v>0.36384825764844297</v>
      </c>
    </row>
    <row r="11" spans="2:96" x14ac:dyDescent="0.25">
      <c r="B11" s="18" t="s">
        <v>455</v>
      </c>
      <c r="C11" s="17">
        <v>0.223539927839391</v>
      </c>
      <c r="D11" s="17">
        <v>0.24006567754307401</v>
      </c>
      <c r="E11" s="17">
        <v>0.20894321543886299</v>
      </c>
      <c r="F11" s="17"/>
      <c r="G11" s="17">
        <v>0.168661572643303</v>
      </c>
      <c r="H11" s="17">
        <v>0.259406576639722</v>
      </c>
      <c r="I11" s="17">
        <v>0.25014778168707102</v>
      </c>
      <c r="J11" s="17">
        <v>0.22890763092472399</v>
      </c>
      <c r="K11" s="17">
        <v>0.25783289393613701</v>
      </c>
      <c r="L11" s="17">
        <v>0.18157013468338001</v>
      </c>
      <c r="M11" s="17"/>
      <c r="N11" s="17">
        <v>0.24640214731183199</v>
      </c>
      <c r="O11" s="17">
        <v>0.22603498002573399</v>
      </c>
      <c r="P11" s="17">
        <v>0.199072956474624</v>
      </c>
      <c r="Q11" s="17">
        <v>0.21677601934726701</v>
      </c>
      <c r="R11" s="17"/>
      <c r="S11" s="17">
        <v>0.253286791321782</v>
      </c>
      <c r="T11" s="17">
        <v>0.26877700134732202</v>
      </c>
      <c r="U11" s="17">
        <v>0.210848091526978</v>
      </c>
      <c r="V11" s="17">
        <v>0.197454720951109</v>
      </c>
      <c r="W11" s="17">
        <v>0.229092861057789</v>
      </c>
      <c r="X11" s="17">
        <v>0.20237489093222299</v>
      </c>
      <c r="Y11" s="17">
        <v>0.161256024037573</v>
      </c>
      <c r="Z11" s="17">
        <v>0.175858915204571</v>
      </c>
      <c r="AA11" s="17">
        <v>0.21221925225749699</v>
      </c>
      <c r="AB11" s="17">
        <v>0.21783705070126499</v>
      </c>
      <c r="AC11" s="17">
        <v>0.28712676217206201</v>
      </c>
      <c r="AD11" s="17">
        <v>0.50480974524664102</v>
      </c>
      <c r="AE11" s="17"/>
      <c r="AF11" s="17">
        <v>0.23499564611217899</v>
      </c>
      <c r="AG11" s="17">
        <v>0.23841924800698699</v>
      </c>
      <c r="AH11" s="17">
        <v>0.17597776420679401</v>
      </c>
      <c r="AI11" s="17">
        <v>0.104523657995651</v>
      </c>
      <c r="AJ11" s="17">
        <v>0.191057370095809</v>
      </c>
      <c r="AK11" s="17"/>
      <c r="AL11" s="17">
        <v>0.21070833573470199</v>
      </c>
      <c r="AM11" s="17">
        <v>0.223413681857385</v>
      </c>
      <c r="AN11" s="17">
        <v>0.205454159903842</v>
      </c>
      <c r="AO11" s="17"/>
      <c r="AP11" s="17">
        <v>0.20090123102391699</v>
      </c>
      <c r="AQ11" s="17">
        <v>0.22976181267733201</v>
      </c>
      <c r="AR11" s="17">
        <v>0.23173747959476401</v>
      </c>
      <c r="AS11" s="17">
        <v>0.18512584465392701</v>
      </c>
      <c r="AT11" s="17">
        <v>0.31176628571145598</v>
      </c>
      <c r="AU11" s="17"/>
      <c r="AV11" s="17">
        <v>0.488791505994631</v>
      </c>
      <c r="AW11" s="17">
        <v>0.26479724787662301</v>
      </c>
      <c r="AX11" s="17">
        <v>0.21318835254433899</v>
      </c>
      <c r="AY11" s="17">
        <v>0.15392158657157701</v>
      </c>
      <c r="AZ11" s="17">
        <v>0.22509825854481599</v>
      </c>
      <c r="BA11" s="17">
        <v>0.19524619181181399</v>
      </c>
      <c r="BB11" s="17">
        <v>0.20781760822411299</v>
      </c>
      <c r="BC11" s="17">
        <v>0.21967503042455599</v>
      </c>
      <c r="BD11" s="17">
        <v>0.19720114156676999</v>
      </c>
      <c r="BE11" s="17">
        <v>0.15548487438342301</v>
      </c>
      <c r="BF11" s="17">
        <v>0.27239829823973499</v>
      </c>
      <c r="BG11" s="17">
        <v>0.300302814952286</v>
      </c>
      <c r="BH11" s="17">
        <v>0.322868406168692</v>
      </c>
      <c r="BI11" s="17">
        <v>0.370738659111499</v>
      </c>
      <c r="BJ11" s="17">
        <v>0.148109307430349</v>
      </c>
      <c r="BK11" s="17">
        <v>0.20709583379433399</v>
      </c>
      <c r="BL11" s="17"/>
      <c r="BM11" s="17">
        <v>0.199965445521048</v>
      </c>
      <c r="BN11" s="17">
        <v>0.26886077191095598</v>
      </c>
      <c r="BO11" s="17">
        <v>0.23279262318840199</v>
      </c>
      <c r="BP11" s="17">
        <v>0.19825393572161901</v>
      </c>
      <c r="BQ11" s="17">
        <v>0.18360534914312801</v>
      </c>
      <c r="BR11" s="17">
        <v>0.19194579616317001</v>
      </c>
      <c r="BS11" s="17"/>
      <c r="BT11" s="17">
        <v>0.22445246087808901</v>
      </c>
      <c r="BU11" s="17">
        <v>0.223026675795583</v>
      </c>
      <c r="BV11" s="17"/>
      <c r="BW11" s="17">
        <v>0.22559955575122301</v>
      </c>
      <c r="BX11" s="17">
        <v>0.23188276891832499</v>
      </c>
      <c r="BY11" s="17"/>
      <c r="BZ11" s="17">
        <v>0.223539927839391</v>
      </c>
      <c r="CA11" s="17" t="s">
        <v>131</v>
      </c>
      <c r="CB11" s="17" t="s">
        <v>131</v>
      </c>
      <c r="CC11" s="17"/>
      <c r="CD11" s="17">
        <v>0.222938110089548</v>
      </c>
      <c r="CE11" s="17">
        <v>0.21983618228771101</v>
      </c>
      <c r="CF11" s="17">
        <v>0.24279282144067901</v>
      </c>
      <c r="CG11" s="17"/>
      <c r="CH11" s="17">
        <v>0.22537665099232701</v>
      </c>
      <c r="CI11" s="17">
        <v>0.20433867570447301</v>
      </c>
      <c r="CJ11" s="17">
        <v>0.24390111324873401</v>
      </c>
      <c r="CK11" s="17"/>
      <c r="CL11" s="17">
        <v>0.239028648830063</v>
      </c>
      <c r="CM11" s="17">
        <v>0.20479732256608099</v>
      </c>
      <c r="CN11" s="17"/>
      <c r="CO11" s="17">
        <v>0.14899955399128301</v>
      </c>
      <c r="CP11" s="17">
        <v>0.212811557974285</v>
      </c>
      <c r="CQ11" s="17">
        <v>0.22953773486366</v>
      </c>
      <c r="CR11" s="17">
        <v>0.25847084912704199</v>
      </c>
    </row>
    <row r="12" spans="2:96" x14ac:dyDescent="0.25">
      <c r="B12" s="18" t="s">
        <v>456</v>
      </c>
      <c r="C12" s="17">
        <v>0.102198316135164</v>
      </c>
      <c r="D12" s="17">
        <v>0.12434349393328099</v>
      </c>
      <c r="E12" s="17">
        <v>8.2085744634315796E-2</v>
      </c>
      <c r="F12" s="17"/>
      <c r="G12" s="17">
        <v>6.6793377497663606E-2</v>
      </c>
      <c r="H12" s="17">
        <v>9.5606074283207304E-2</v>
      </c>
      <c r="I12" s="17">
        <v>0.12809026491411599</v>
      </c>
      <c r="J12" s="17">
        <v>0.15511344453301901</v>
      </c>
      <c r="K12" s="17">
        <v>0.112655377139393</v>
      </c>
      <c r="L12" s="17">
        <v>5.9588476662600302E-2</v>
      </c>
      <c r="M12" s="17"/>
      <c r="N12" s="17">
        <v>7.9673444575326796E-2</v>
      </c>
      <c r="O12" s="17">
        <v>0.117639864541076</v>
      </c>
      <c r="P12" s="17">
        <v>0.105014841903787</v>
      </c>
      <c r="Q12" s="17">
        <v>0.108887347272701</v>
      </c>
      <c r="R12" s="17"/>
      <c r="S12" s="17">
        <v>7.4014008638154702E-2</v>
      </c>
      <c r="T12" s="17">
        <v>9.6656721341823196E-2</v>
      </c>
      <c r="U12" s="17">
        <v>9.2189759836450905E-2</v>
      </c>
      <c r="V12" s="17">
        <v>7.0105228122650395E-2</v>
      </c>
      <c r="W12" s="17">
        <v>0.105936452927928</v>
      </c>
      <c r="X12" s="17">
        <v>9.9291574463213295E-2</v>
      </c>
      <c r="Y12" s="17">
        <v>0.10445838903051</v>
      </c>
      <c r="Z12" s="17">
        <v>0.193567701468985</v>
      </c>
      <c r="AA12" s="17">
        <v>9.63961276609972E-2</v>
      </c>
      <c r="AB12" s="17">
        <v>0.10664889281958</v>
      </c>
      <c r="AC12" s="17">
        <v>0.19362668042095799</v>
      </c>
      <c r="AD12" s="17">
        <v>0</v>
      </c>
      <c r="AE12" s="17"/>
      <c r="AF12" s="17">
        <v>8.9239996232055099E-2</v>
      </c>
      <c r="AG12" s="17">
        <v>0.116795962471753</v>
      </c>
      <c r="AH12" s="17">
        <v>0.13637923129205101</v>
      </c>
      <c r="AI12" s="17">
        <v>0.30361549540862198</v>
      </c>
      <c r="AJ12" s="17">
        <v>9.1422249254691196E-2</v>
      </c>
      <c r="AK12" s="17"/>
      <c r="AL12" s="17">
        <v>5.7562940156911199E-2</v>
      </c>
      <c r="AM12" s="17">
        <v>0.11401878053051299</v>
      </c>
      <c r="AN12" s="17">
        <v>0.16218608857783301</v>
      </c>
      <c r="AO12" s="17"/>
      <c r="AP12" s="17">
        <v>0.109686425442634</v>
      </c>
      <c r="AQ12" s="17">
        <v>9.1402337864337005E-2</v>
      </c>
      <c r="AR12" s="17">
        <v>0.124566108213882</v>
      </c>
      <c r="AS12" s="17">
        <v>9.7004153940120699E-2</v>
      </c>
      <c r="AT12" s="17">
        <v>8.4552577359490899E-2</v>
      </c>
      <c r="AU12" s="17"/>
      <c r="AV12" s="17">
        <v>0</v>
      </c>
      <c r="AW12" s="17">
        <v>0.17195858359552699</v>
      </c>
      <c r="AX12" s="17">
        <v>0.13073091368414499</v>
      </c>
      <c r="AY12" s="17">
        <v>0.14256649219246501</v>
      </c>
      <c r="AZ12" s="17">
        <v>8.5782296481385897E-2</v>
      </c>
      <c r="BA12" s="17">
        <v>0.11761641602516</v>
      </c>
      <c r="BB12" s="17">
        <v>0.140812839376282</v>
      </c>
      <c r="BC12" s="17">
        <v>7.3423301098052104E-2</v>
      </c>
      <c r="BD12" s="17">
        <v>9.9465369253107894E-2</v>
      </c>
      <c r="BE12" s="17">
        <v>7.4156858829838995E-2</v>
      </c>
      <c r="BF12" s="17">
        <v>9.0855669714673196E-2</v>
      </c>
      <c r="BG12" s="17">
        <v>0.141741013917243</v>
      </c>
      <c r="BH12" s="17">
        <v>5.1473225953684497E-2</v>
      </c>
      <c r="BI12" s="17">
        <v>4.6612173875816003E-2</v>
      </c>
      <c r="BJ12" s="17">
        <v>6.4892493109251798E-2</v>
      </c>
      <c r="BK12" s="17">
        <v>1.9627348962329299E-2</v>
      </c>
      <c r="BL12" s="17"/>
      <c r="BM12" s="17">
        <v>0.121130226904102</v>
      </c>
      <c r="BN12" s="17">
        <v>9.5658955943647803E-2</v>
      </c>
      <c r="BO12" s="17">
        <v>0.101045214155387</v>
      </c>
      <c r="BP12" s="17">
        <v>0.11603943915356101</v>
      </c>
      <c r="BQ12" s="17">
        <v>6.7671289932831405E-2</v>
      </c>
      <c r="BR12" s="17">
        <v>7.2834303827784899E-2</v>
      </c>
      <c r="BS12" s="17"/>
      <c r="BT12" s="17">
        <v>8.2500767947394096E-2</v>
      </c>
      <c r="BU12" s="17">
        <v>0.13256589203532401</v>
      </c>
      <c r="BV12" s="17"/>
      <c r="BW12" s="17">
        <v>8.4962481547002602E-2</v>
      </c>
      <c r="BX12" s="17">
        <v>0.12372075698318501</v>
      </c>
      <c r="BY12" s="17"/>
      <c r="BZ12" s="17">
        <v>0.102198316135164</v>
      </c>
      <c r="CA12" s="17" t="s">
        <v>131</v>
      </c>
      <c r="CB12" s="17" t="s">
        <v>131</v>
      </c>
      <c r="CC12" s="17"/>
      <c r="CD12" s="17">
        <v>0.10022678460415201</v>
      </c>
      <c r="CE12" s="17">
        <v>6.8824750238425894E-2</v>
      </c>
      <c r="CF12" s="17">
        <v>0.158395743463211</v>
      </c>
      <c r="CG12" s="17"/>
      <c r="CH12" s="17">
        <v>9.7679817592509793E-2</v>
      </c>
      <c r="CI12" s="17">
        <v>8.0601971861753594E-2</v>
      </c>
      <c r="CJ12" s="17">
        <v>0.153268276359738</v>
      </c>
      <c r="CK12" s="17"/>
      <c r="CL12" s="17">
        <v>0.11082450641788701</v>
      </c>
      <c r="CM12" s="17">
        <v>8.7843880946539804E-2</v>
      </c>
      <c r="CN12" s="17"/>
      <c r="CO12" s="17">
        <v>3.97571409802467E-2</v>
      </c>
      <c r="CP12" s="17">
        <v>5.9383056686941202E-2</v>
      </c>
      <c r="CQ12" s="17">
        <v>0.10407204972525801</v>
      </c>
      <c r="CR12" s="17">
        <v>0.208096058831096</v>
      </c>
    </row>
    <row r="13" spans="2:96" x14ac:dyDescent="0.25">
      <c r="B13" s="18" t="s">
        <v>175</v>
      </c>
      <c r="C13" s="19">
        <v>3.5963823498454402E-2</v>
      </c>
      <c r="D13" s="19">
        <v>2.8723748464668498E-2</v>
      </c>
      <c r="E13" s="19">
        <v>4.2733544282944701E-2</v>
      </c>
      <c r="F13" s="19"/>
      <c r="G13" s="19">
        <v>1.45937532679113E-2</v>
      </c>
      <c r="H13" s="19">
        <v>3.0934014107714899E-2</v>
      </c>
      <c r="I13" s="19">
        <v>4.06842390002322E-2</v>
      </c>
      <c r="J13" s="19">
        <v>4.9490204067007201E-2</v>
      </c>
      <c r="K13" s="19">
        <v>6.0065281720101601E-2</v>
      </c>
      <c r="L13" s="19">
        <v>2.1558015287701002E-2</v>
      </c>
      <c r="M13" s="19"/>
      <c r="N13" s="19">
        <v>1.19525342546672E-2</v>
      </c>
      <c r="O13" s="19">
        <v>3.3085720091844899E-2</v>
      </c>
      <c r="P13" s="19">
        <v>3.9273779633583E-2</v>
      </c>
      <c r="Q13" s="19">
        <v>6.0315033704427597E-2</v>
      </c>
      <c r="R13" s="19"/>
      <c r="S13" s="19">
        <v>3.2263323996151602E-2</v>
      </c>
      <c r="T13" s="19">
        <v>2.1849260403147101E-2</v>
      </c>
      <c r="U13" s="19">
        <v>4.5581283933065098E-2</v>
      </c>
      <c r="V13" s="19">
        <v>1.52674792055092E-2</v>
      </c>
      <c r="W13" s="19">
        <v>1.75390015814277E-2</v>
      </c>
      <c r="X13" s="19">
        <v>5.8406521824344602E-2</v>
      </c>
      <c r="Y13" s="19">
        <v>5.5517351564859298E-2</v>
      </c>
      <c r="Z13" s="19">
        <v>2.9769518050862899E-2</v>
      </c>
      <c r="AA13" s="19">
        <v>2.2088112423703701E-2</v>
      </c>
      <c r="AB13" s="19">
        <v>5.4479399065389303E-2</v>
      </c>
      <c r="AC13" s="19">
        <v>6.4388742584054998E-2</v>
      </c>
      <c r="AD13" s="19">
        <v>0</v>
      </c>
      <c r="AE13" s="19"/>
      <c r="AF13" s="19">
        <v>3.6642887824877603E-2</v>
      </c>
      <c r="AG13" s="19">
        <v>2.8956862820205299E-2</v>
      </c>
      <c r="AH13" s="19">
        <v>0</v>
      </c>
      <c r="AI13" s="19">
        <v>5.1711387651972203E-2</v>
      </c>
      <c r="AJ13" s="19">
        <v>7.4691369927870496E-2</v>
      </c>
      <c r="AK13" s="19"/>
      <c r="AL13" s="19">
        <v>2.5610147126898301E-2</v>
      </c>
      <c r="AM13" s="19">
        <v>3.6647521198418603E-2</v>
      </c>
      <c r="AN13" s="19">
        <v>0</v>
      </c>
      <c r="AO13" s="19"/>
      <c r="AP13" s="19">
        <v>3.59211375241991E-2</v>
      </c>
      <c r="AQ13" s="19">
        <v>3.14129268402117E-2</v>
      </c>
      <c r="AR13" s="19">
        <v>3.3495319452832399E-2</v>
      </c>
      <c r="AS13" s="19">
        <v>4.9021427473189202E-2</v>
      </c>
      <c r="AT13" s="19">
        <v>0</v>
      </c>
      <c r="AU13" s="19"/>
      <c r="AV13" s="19">
        <v>0.259577751910685</v>
      </c>
      <c r="AW13" s="19">
        <v>7.04368212276308E-2</v>
      </c>
      <c r="AX13" s="19">
        <v>4.0126090966731399E-2</v>
      </c>
      <c r="AY13" s="19">
        <v>5.2410618594591001E-2</v>
      </c>
      <c r="AZ13" s="19">
        <v>3.6689839897721697E-2</v>
      </c>
      <c r="BA13" s="19">
        <v>2.7187420315927899E-2</v>
      </c>
      <c r="BB13" s="19">
        <v>2.89265707753638E-2</v>
      </c>
      <c r="BC13" s="19">
        <v>3.5107128725397597E-2</v>
      </c>
      <c r="BD13" s="19">
        <v>1.9562517001965301E-2</v>
      </c>
      <c r="BE13" s="19">
        <v>0</v>
      </c>
      <c r="BF13" s="19">
        <v>2.4712099635283601E-2</v>
      </c>
      <c r="BG13" s="19">
        <v>2.3730975145571199E-2</v>
      </c>
      <c r="BH13" s="19">
        <v>0</v>
      </c>
      <c r="BI13" s="19">
        <v>0.11593741942819601</v>
      </c>
      <c r="BJ13" s="19">
        <v>9.5177706419224503E-2</v>
      </c>
      <c r="BK13" s="19">
        <v>0</v>
      </c>
      <c r="BL13" s="19"/>
      <c r="BM13" s="19">
        <v>1.9797253254427601E-2</v>
      </c>
      <c r="BN13" s="19">
        <v>4.1995639945280099E-2</v>
      </c>
      <c r="BO13" s="19">
        <v>4.3372615968796803E-2</v>
      </c>
      <c r="BP13" s="19">
        <v>3.4178900311558201E-2</v>
      </c>
      <c r="BQ13" s="19">
        <v>4.7971733456805499E-2</v>
      </c>
      <c r="BR13" s="19">
        <v>2.2281651703984901E-2</v>
      </c>
      <c r="BS13" s="19"/>
      <c r="BT13" s="19">
        <v>2.9181596521752801E-2</v>
      </c>
      <c r="BU13" s="19">
        <v>4.6531892782027302E-2</v>
      </c>
      <c r="BV13" s="19"/>
      <c r="BW13" s="19">
        <v>1.9698625659863699E-2</v>
      </c>
      <c r="BX13" s="19">
        <v>3.4430874129146097E-2</v>
      </c>
      <c r="BY13" s="19"/>
      <c r="BZ13" s="19">
        <v>3.5963823498454402E-2</v>
      </c>
      <c r="CA13" s="19" t="s">
        <v>131</v>
      </c>
      <c r="CB13" s="19" t="s">
        <v>131</v>
      </c>
      <c r="CC13" s="19"/>
      <c r="CD13" s="19">
        <v>3.3618895232682001E-2</v>
      </c>
      <c r="CE13" s="19">
        <v>7.3436880661434001E-2</v>
      </c>
      <c r="CF13" s="19">
        <v>1.12251346806967E-2</v>
      </c>
      <c r="CG13" s="19"/>
      <c r="CH13" s="19">
        <v>3.3851519134186402E-2</v>
      </c>
      <c r="CI13" s="19">
        <v>7.2406032106052204E-2</v>
      </c>
      <c r="CJ13" s="19">
        <v>1.08617631181225E-2</v>
      </c>
      <c r="CK13" s="19"/>
      <c r="CL13" s="19">
        <v>3.3957383899779398E-2</v>
      </c>
      <c r="CM13" s="19">
        <v>2.9274575778459901E-2</v>
      </c>
      <c r="CN13" s="19"/>
      <c r="CO13" s="19">
        <v>0</v>
      </c>
      <c r="CP13" s="19">
        <v>3.99626782555767E-2</v>
      </c>
      <c r="CQ13" s="19">
        <v>3.7487393863067098E-2</v>
      </c>
      <c r="CR13" s="19">
        <v>3.6507377382430602E-2</v>
      </c>
    </row>
    <row r="14" spans="2:96" x14ac:dyDescent="0.25">
      <c r="B14" s="16" t="s">
        <v>662</v>
      </c>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CR18"/>
  <sheetViews>
    <sheetView showGridLines="0" workbookViewId="0">
      <pane xSplit="2" topLeftCell="C1" activePane="topRight" state="frozen"/>
      <selection pane="topRight" activeCell="B14" sqref="B1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1348</v>
      </c>
      <c r="D7" s="10">
        <v>639</v>
      </c>
      <c r="E7" s="10">
        <v>707</v>
      </c>
      <c r="F7" s="10"/>
      <c r="G7" s="10">
        <v>132</v>
      </c>
      <c r="H7" s="10">
        <v>168</v>
      </c>
      <c r="I7" s="10">
        <v>231</v>
      </c>
      <c r="J7" s="10">
        <v>252</v>
      </c>
      <c r="K7" s="10">
        <v>223</v>
      </c>
      <c r="L7" s="10">
        <v>342</v>
      </c>
      <c r="M7" s="10"/>
      <c r="N7" s="10">
        <v>386</v>
      </c>
      <c r="O7" s="10">
        <v>372</v>
      </c>
      <c r="P7" s="10">
        <v>280</v>
      </c>
      <c r="Q7" s="10">
        <v>307</v>
      </c>
      <c r="R7" s="10"/>
      <c r="S7" s="10">
        <v>161</v>
      </c>
      <c r="T7" s="10">
        <v>184</v>
      </c>
      <c r="U7" s="10">
        <v>104</v>
      </c>
      <c r="V7" s="10">
        <v>124</v>
      </c>
      <c r="W7" s="10">
        <v>108</v>
      </c>
      <c r="X7" s="10">
        <v>127</v>
      </c>
      <c r="Y7" s="10">
        <v>125</v>
      </c>
      <c r="Z7" s="10">
        <v>56</v>
      </c>
      <c r="AA7" s="10">
        <v>168</v>
      </c>
      <c r="AB7" s="10">
        <v>125</v>
      </c>
      <c r="AC7" s="10">
        <v>61</v>
      </c>
      <c r="AD7" s="10">
        <v>5</v>
      </c>
      <c r="AE7" s="10"/>
      <c r="AF7" s="10">
        <v>548</v>
      </c>
      <c r="AG7" s="10">
        <v>384</v>
      </c>
      <c r="AH7" s="10">
        <v>85</v>
      </c>
      <c r="AI7" s="10">
        <v>18</v>
      </c>
      <c r="AJ7" s="10">
        <v>146</v>
      </c>
      <c r="AK7" s="10"/>
      <c r="AL7" s="10">
        <v>321</v>
      </c>
      <c r="AM7" s="10">
        <v>463</v>
      </c>
      <c r="AN7" s="10">
        <v>103</v>
      </c>
      <c r="AO7" s="10"/>
      <c r="AP7" s="10">
        <v>340</v>
      </c>
      <c r="AQ7" s="10">
        <v>316</v>
      </c>
      <c r="AR7" s="10">
        <v>322</v>
      </c>
      <c r="AS7" s="10">
        <v>125</v>
      </c>
      <c r="AT7" s="10">
        <v>22</v>
      </c>
      <c r="AU7" s="10"/>
      <c r="AV7" s="10">
        <v>3</v>
      </c>
      <c r="AW7" s="10">
        <v>48</v>
      </c>
      <c r="AX7" s="10">
        <v>96</v>
      </c>
      <c r="AY7" s="10">
        <v>93</v>
      </c>
      <c r="AZ7" s="10">
        <v>134</v>
      </c>
      <c r="BA7" s="10">
        <v>151</v>
      </c>
      <c r="BB7" s="10">
        <v>140</v>
      </c>
      <c r="BC7" s="10">
        <v>104</v>
      </c>
      <c r="BD7" s="10">
        <v>99</v>
      </c>
      <c r="BE7" s="10">
        <v>72</v>
      </c>
      <c r="BF7" s="10">
        <v>112</v>
      </c>
      <c r="BG7" s="10">
        <v>78</v>
      </c>
      <c r="BH7" s="10">
        <v>53</v>
      </c>
      <c r="BI7" s="10">
        <v>40</v>
      </c>
      <c r="BJ7" s="10">
        <v>29</v>
      </c>
      <c r="BK7" s="10">
        <v>45</v>
      </c>
      <c r="BL7" s="10"/>
      <c r="BM7" s="10">
        <v>248</v>
      </c>
      <c r="BN7" s="10">
        <v>428</v>
      </c>
      <c r="BO7" s="10">
        <v>183</v>
      </c>
      <c r="BP7" s="10">
        <v>296</v>
      </c>
      <c r="BQ7" s="10">
        <v>144</v>
      </c>
      <c r="BR7" s="10">
        <v>49</v>
      </c>
      <c r="BS7" s="10"/>
      <c r="BT7" s="10">
        <v>829</v>
      </c>
      <c r="BU7" s="10">
        <v>507</v>
      </c>
      <c r="BV7" s="10"/>
      <c r="BW7" s="10">
        <v>578</v>
      </c>
      <c r="BX7" s="10">
        <v>654</v>
      </c>
      <c r="BY7" s="10"/>
      <c r="BZ7" s="10">
        <v>1348</v>
      </c>
      <c r="CA7" s="10" t="s">
        <v>130</v>
      </c>
      <c r="CB7" s="10" t="s">
        <v>130</v>
      </c>
      <c r="CC7" s="10"/>
      <c r="CD7" s="10">
        <v>1120</v>
      </c>
      <c r="CE7" s="10">
        <v>128</v>
      </c>
      <c r="CF7" s="10">
        <v>83</v>
      </c>
      <c r="CG7" s="10"/>
      <c r="CH7" s="10">
        <v>1114</v>
      </c>
      <c r="CI7" s="10">
        <v>130</v>
      </c>
      <c r="CJ7" s="10">
        <v>85</v>
      </c>
      <c r="CK7" s="10"/>
      <c r="CL7" s="10">
        <v>715</v>
      </c>
      <c r="CM7" s="10">
        <v>593</v>
      </c>
      <c r="CN7" s="10"/>
      <c r="CO7" s="10">
        <v>79</v>
      </c>
      <c r="CP7" s="10">
        <v>525</v>
      </c>
      <c r="CQ7" s="10">
        <v>503</v>
      </c>
      <c r="CR7" s="10">
        <v>241</v>
      </c>
    </row>
    <row r="8" spans="2:96" ht="30" customHeight="1" x14ac:dyDescent="0.25">
      <c r="B8" s="11" t="s">
        <v>20</v>
      </c>
      <c r="C8" s="11">
        <v>1332</v>
      </c>
      <c r="D8" s="11">
        <v>638</v>
      </c>
      <c r="E8" s="11">
        <v>692</v>
      </c>
      <c r="F8" s="11"/>
      <c r="G8" s="11">
        <v>163</v>
      </c>
      <c r="H8" s="11">
        <v>217</v>
      </c>
      <c r="I8" s="11">
        <v>220</v>
      </c>
      <c r="J8" s="11">
        <v>233</v>
      </c>
      <c r="K8" s="11">
        <v>197</v>
      </c>
      <c r="L8" s="11">
        <v>302</v>
      </c>
      <c r="M8" s="11"/>
      <c r="N8" s="11">
        <v>361</v>
      </c>
      <c r="O8" s="11">
        <v>351</v>
      </c>
      <c r="P8" s="11">
        <v>294</v>
      </c>
      <c r="Q8" s="11">
        <v>323</v>
      </c>
      <c r="R8" s="11"/>
      <c r="S8" s="11">
        <v>168</v>
      </c>
      <c r="T8" s="11">
        <v>175</v>
      </c>
      <c r="U8" s="11">
        <v>99</v>
      </c>
      <c r="V8" s="11">
        <v>119</v>
      </c>
      <c r="W8" s="11">
        <v>103</v>
      </c>
      <c r="X8" s="11">
        <v>126</v>
      </c>
      <c r="Y8" s="11">
        <v>119</v>
      </c>
      <c r="Z8" s="11">
        <v>56</v>
      </c>
      <c r="AA8" s="11">
        <v>166</v>
      </c>
      <c r="AB8" s="11">
        <v>125</v>
      </c>
      <c r="AC8" s="11">
        <v>68</v>
      </c>
      <c r="AD8" s="11">
        <v>7</v>
      </c>
      <c r="AE8" s="11"/>
      <c r="AF8" s="11">
        <v>518</v>
      </c>
      <c r="AG8" s="11">
        <v>392</v>
      </c>
      <c r="AH8" s="11">
        <v>79</v>
      </c>
      <c r="AI8" s="11">
        <v>18</v>
      </c>
      <c r="AJ8" s="11">
        <v>147</v>
      </c>
      <c r="AK8" s="11"/>
      <c r="AL8" s="11">
        <v>307</v>
      </c>
      <c r="AM8" s="11">
        <v>470</v>
      </c>
      <c r="AN8" s="11">
        <v>98</v>
      </c>
      <c r="AO8" s="11"/>
      <c r="AP8" s="11">
        <v>329</v>
      </c>
      <c r="AQ8" s="11">
        <v>319</v>
      </c>
      <c r="AR8" s="11">
        <v>325</v>
      </c>
      <c r="AS8" s="11">
        <v>125</v>
      </c>
      <c r="AT8" s="11">
        <v>21</v>
      </c>
      <c r="AU8" s="11"/>
      <c r="AV8" s="11">
        <v>3</v>
      </c>
      <c r="AW8" s="11">
        <v>50</v>
      </c>
      <c r="AX8" s="11">
        <v>96</v>
      </c>
      <c r="AY8" s="11">
        <v>94</v>
      </c>
      <c r="AZ8" s="11">
        <v>136</v>
      </c>
      <c r="BA8" s="11">
        <v>149</v>
      </c>
      <c r="BB8" s="11">
        <v>140</v>
      </c>
      <c r="BC8" s="11">
        <v>101</v>
      </c>
      <c r="BD8" s="11">
        <v>95</v>
      </c>
      <c r="BE8" s="11">
        <v>71</v>
      </c>
      <c r="BF8" s="11">
        <v>111</v>
      </c>
      <c r="BG8" s="11">
        <v>76</v>
      </c>
      <c r="BH8" s="11">
        <v>52</v>
      </c>
      <c r="BI8" s="11">
        <v>38</v>
      </c>
      <c r="BJ8" s="11">
        <v>30</v>
      </c>
      <c r="BK8" s="11">
        <v>43</v>
      </c>
      <c r="BL8" s="11"/>
      <c r="BM8" s="11">
        <v>264</v>
      </c>
      <c r="BN8" s="11">
        <v>410</v>
      </c>
      <c r="BO8" s="11">
        <v>188</v>
      </c>
      <c r="BP8" s="11">
        <v>286</v>
      </c>
      <c r="BQ8" s="11">
        <v>133</v>
      </c>
      <c r="BR8" s="11">
        <v>50</v>
      </c>
      <c r="BS8" s="11"/>
      <c r="BT8" s="11">
        <v>823</v>
      </c>
      <c r="BU8" s="11">
        <v>495</v>
      </c>
      <c r="BV8" s="11"/>
      <c r="BW8" s="11">
        <v>580</v>
      </c>
      <c r="BX8" s="11">
        <v>634</v>
      </c>
      <c r="BY8" s="11"/>
      <c r="BZ8" s="11">
        <v>1332</v>
      </c>
      <c r="CA8" s="11" t="s">
        <v>130</v>
      </c>
      <c r="CB8" s="11" t="s">
        <v>130</v>
      </c>
      <c r="CC8" s="11"/>
      <c r="CD8" s="11">
        <v>1091</v>
      </c>
      <c r="CE8" s="11">
        <v>140</v>
      </c>
      <c r="CF8" s="11">
        <v>85</v>
      </c>
      <c r="CG8" s="11"/>
      <c r="CH8" s="11">
        <v>1084</v>
      </c>
      <c r="CI8" s="11">
        <v>142</v>
      </c>
      <c r="CJ8" s="11">
        <v>88</v>
      </c>
      <c r="CK8" s="11"/>
      <c r="CL8" s="11">
        <v>693</v>
      </c>
      <c r="CM8" s="11">
        <v>597</v>
      </c>
      <c r="CN8" s="11"/>
      <c r="CO8" s="11">
        <v>81</v>
      </c>
      <c r="CP8" s="11">
        <v>510</v>
      </c>
      <c r="CQ8" s="11">
        <v>494</v>
      </c>
      <c r="CR8" s="11">
        <v>246</v>
      </c>
    </row>
    <row r="9" spans="2:96" x14ac:dyDescent="0.25">
      <c r="B9" s="18" t="s">
        <v>453</v>
      </c>
      <c r="C9" s="17">
        <v>0.27288068773219798</v>
      </c>
      <c r="D9" s="17">
        <v>0.27006093408648302</v>
      </c>
      <c r="E9" s="17">
        <v>0.27482082511794398</v>
      </c>
      <c r="F9" s="17"/>
      <c r="G9" s="17">
        <v>0.32047389669939502</v>
      </c>
      <c r="H9" s="17">
        <v>0.23718113989352699</v>
      </c>
      <c r="I9" s="17">
        <v>0.17544740753785401</v>
      </c>
      <c r="J9" s="17">
        <v>0.22287739517688401</v>
      </c>
      <c r="K9" s="17">
        <v>0.287413704251894</v>
      </c>
      <c r="L9" s="17">
        <v>0.37281276422122001</v>
      </c>
      <c r="M9" s="17"/>
      <c r="N9" s="17">
        <v>0.28131744818917198</v>
      </c>
      <c r="O9" s="17">
        <v>0.24643918133220299</v>
      </c>
      <c r="P9" s="17">
        <v>0.24944321549974299</v>
      </c>
      <c r="Q9" s="17">
        <v>0.31576318573989398</v>
      </c>
      <c r="R9" s="17"/>
      <c r="S9" s="17">
        <v>0.19953655146468899</v>
      </c>
      <c r="T9" s="17">
        <v>0.275749548851073</v>
      </c>
      <c r="U9" s="17">
        <v>0.27681107505189001</v>
      </c>
      <c r="V9" s="17">
        <v>0.37246090998542702</v>
      </c>
      <c r="W9" s="17">
        <v>0.29435900642132601</v>
      </c>
      <c r="X9" s="17">
        <v>0.223123217396171</v>
      </c>
      <c r="Y9" s="17">
        <v>0.22109596938640499</v>
      </c>
      <c r="Z9" s="17">
        <v>0.38082487861208197</v>
      </c>
      <c r="AA9" s="17">
        <v>0.34627286149949799</v>
      </c>
      <c r="AB9" s="17">
        <v>0.21238187706182701</v>
      </c>
      <c r="AC9" s="17">
        <v>0.25233653678894102</v>
      </c>
      <c r="AD9" s="17">
        <v>0.34863117434062602</v>
      </c>
      <c r="AE9" s="17"/>
      <c r="AF9" s="17">
        <v>0.28991103127451001</v>
      </c>
      <c r="AG9" s="17">
        <v>0.278765985533245</v>
      </c>
      <c r="AH9" s="17">
        <v>0.276063090172666</v>
      </c>
      <c r="AI9" s="17">
        <v>0.21723745293851901</v>
      </c>
      <c r="AJ9" s="17">
        <v>0.18828892012604601</v>
      </c>
      <c r="AK9" s="17"/>
      <c r="AL9" s="17">
        <v>0.292855294256615</v>
      </c>
      <c r="AM9" s="17">
        <v>0.29742970806761498</v>
      </c>
      <c r="AN9" s="17">
        <v>0.28343359617236402</v>
      </c>
      <c r="AO9" s="17"/>
      <c r="AP9" s="17">
        <v>0.30579961015735102</v>
      </c>
      <c r="AQ9" s="17">
        <v>0.293940848779289</v>
      </c>
      <c r="AR9" s="17">
        <v>0.246383618566511</v>
      </c>
      <c r="AS9" s="17">
        <v>0.25702914457970399</v>
      </c>
      <c r="AT9" s="17">
        <v>0.23211383828739199</v>
      </c>
      <c r="AU9" s="17"/>
      <c r="AV9" s="17">
        <v>0</v>
      </c>
      <c r="AW9" s="17">
        <v>0.27151987118332199</v>
      </c>
      <c r="AX9" s="17">
        <v>0.33510858148038403</v>
      </c>
      <c r="AY9" s="17">
        <v>0.33609530092317502</v>
      </c>
      <c r="AZ9" s="17">
        <v>0.365985263235794</v>
      </c>
      <c r="BA9" s="17">
        <v>0.27726337756292602</v>
      </c>
      <c r="BB9" s="17">
        <v>0.210669701311023</v>
      </c>
      <c r="BC9" s="17">
        <v>0.26259712571395399</v>
      </c>
      <c r="BD9" s="17">
        <v>0.19490217592311701</v>
      </c>
      <c r="BE9" s="17">
        <v>0.30492494780943402</v>
      </c>
      <c r="BF9" s="17">
        <v>0.26539809587558999</v>
      </c>
      <c r="BG9" s="17">
        <v>0.215452647222455</v>
      </c>
      <c r="BH9" s="17">
        <v>0.25507963364006903</v>
      </c>
      <c r="BI9" s="17">
        <v>0.135326070996308</v>
      </c>
      <c r="BJ9" s="17">
        <v>0.421022359873504</v>
      </c>
      <c r="BK9" s="17">
        <v>0.30881698882630698</v>
      </c>
      <c r="BL9" s="17"/>
      <c r="BM9" s="17">
        <v>0.24685388639407499</v>
      </c>
      <c r="BN9" s="17">
        <v>0.241312509622926</v>
      </c>
      <c r="BO9" s="17">
        <v>0.28880146131786</v>
      </c>
      <c r="BP9" s="17">
        <v>0.29276893217025901</v>
      </c>
      <c r="BQ9" s="17">
        <v>0.32300421664344697</v>
      </c>
      <c r="BR9" s="17">
        <v>0.36258420240289202</v>
      </c>
      <c r="BS9" s="17"/>
      <c r="BT9" s="17">
        <v>0.28076818978333401</v>
      </c>
      <c r="BU9" s="17">
        <v>0.26501305867481001</v>
      </c>
      <c r="BV9" s="17"/>
      <c r="BW9" s="17">
        <v>0.29266927144375599</v>
      </c>
      <c r="BX9" s="17">
        <v>0.25756956642443402</v>
      </c>
      <c r="BY9" s="17"/>
      <c r="BZ9" s="17">
        <v>0.27288068773219798</v>
      </c>
      <c r="CA9" s="17" t="s">
        <v>131</v>
      </c>
      <c r="CB9" s="17" t="s">
        <v>131</v>
      </c>
      <c r="CC9" s="17"/>
      <c r="CD9" s="17">
        <v>0.275315566989146</v>
      </c>
      <c r="CE9" s="17">
        <v>0.24817961293851801</v>
      </c>
      <c r="CF9" s="17">
        <v>0.28734556316113402</v>
      </c>
      <c r="CG9" s="17"/>
      <c r="CH9" s="17">
        <v>0.27825958271456402</v>
      </c>
      <c r="CI9" s="17">
        <v>0.237303634221189</v>
      </c>
      <c r="CJ9" s="17">
        <v>0.27812283572669899</v>
      </c>
      <c r="CK9" s="17"/>
      <c r="CL9" s="17">
        <v>0.26724565107512799</v>
      </c>
      <c r="CM9" s="17">
        <v>0.29032081817542299</v>
      </c>
      <c r="CN9" s="17"/>
      <c r="CO9" s="17">
        <v>0.43876483553275902</v>
      </c>
      <c r="CP9" s="17">
        <v>0.30710547530347299</v>
      </c>
      <c r="CQ9" s="17">
        <v>0.24842902313666901</v>
      </c>
      <c r="CR9" s="17">
        <v>0.19597742413323899</v>
      </c>
    </row>
    <row r="10" spans="2:96" x14ac:dyDescent="0.25">
      <c r="B10" s="18" t="s">
        <v>454</v>
      </c>
      <c r="C10" s="17">
        <v>0.52533337857933604</v>
      </c>
      <c r="D10" s="17">
        <v>0.51199241907473203</v>
      </c>
      <c r="E10" s="17">
        <v>0.53909253013652803</v>
      </c>
      <c r="F10" s="17"/>
      <c r="G10" s="17">
        <v>0.46607199705421198</v>
      </c>
      <c r="H10" s="17">
        <v>0.52603204777227097</v>
      </c>
      <c r="I10" s="17">
        <v>0.57821939038471803</v>
      </c>
      <c r="J10" s="17">
        <v>0.52158444117644998</v>
      </c>
      <c r="K10" s="17">
        <v>0.539718303321019</v>
      </c>
      <c r="L10" s="17">
        <v>0.51186251325398002</v>
      </c>
      <c r="M10" s="17"/>
      <c r="N10" s="17">
        <v>0.540222299129553</v>
      </c>
      <c r="O10" s="17">
        <v>0.56157567133569797</v>
      </c>
      <c r="P10" s="17">
        <v>0.52687242984891003</v>
      </c>
      <c r="Q10" s="17">
        <v>0.46400138841974797</v>
      </c>
      <c r="R10" s="17"/>
      <c r="S10" s="17">
        <v>0.633771299548613</v>
      </c>
      <c r="T10" s="17">
        <v>0.47806492752688301</v>
      </c>
      <c r="U10" s="17">
        <v>0.55630507593060996</v>
      </c>
      <c r="V10" s="17">
        <v>0.47390137843483099</v>
      </c>
      <c r="W10" s="17">
        <v>0.50581244849721596</v>
      </c>
      <c r="X10" s="17">
        <v>0.57790631495585998</v>
      </c>
      <c r="Y10" s="17">
        <v>0.59751418863621197</v>
      </c>
      <c r="Z10" s="17">
        <v>0.382292057259081</v>
      </c>
      <c r="AA10" s="17">
        <v>0.44377690418273003</v>
      </c>
      <c r="AB10" s="17">
        <v>0.52849644655798</v>
      </c>
      <c r="AC10" s="17">
        <v>0.52899060736805403</v>
      </c>
      <c r="AD10" s="17">
        <v>0.65136882565937404</v>
      </c>
      <c r="AE10" s="17"/>
      <c r="AF10" s="17">
        <v>0.51905483104722205</v>
      </c>
      <c r="AG10" s="17">
        <v>0.50438656009465999</v>
      </c>
      <c r="AH10" s="17">
        <v>0.55222984275958198</v>
      </c>
      <c r="AI10" s="17">
        <v>0.41275076603109501</v>
      </c>
      <c r="AJ10" s="17">
        <v>0.59375620144001395</v>
      </c>
      <c r="AK10" s="17"/>
      <c r="AL10" s="17">
        <v>0.55423263362976904</v>
      </c>
      <c r="AM10" s="17">
        <v>0.48740742144933702</v>
      </c>
      <c r="AN10" s="17">
        <v>0.510957637479312</v>
      </c>
      <c r="AO10" s="17"/>
      <c r="AP10" s="17">
        <v>0.48865646368779803</v>
      </c>
      <c r="AQ10" s="17">
        <v>0.50297459601224703</v>
      </c>
      <c r="AR10" s="17">
        <v>0.54434439723161998</v>
      </c>
      <c r="AS10" s="17">
        <v>0.54946930926514403</v>
      </c>
      <c r="AT10" s="17">
        <v>0.58657787280476303</v>
      </c>
      <c r="AU10" s="17"/>
      <c r="AV10" s="17">
        <v>0.251630742094684</v>
      </c>
      <c r="AW10" s="17">
        <v>0.42601580104333397</v>
      </c>
      <c r="AX10" s="17">
        <v>0.44399037987957901</v>
      </c>
      <c r="AY10" s="17">
        <v>0.42120761136923102</v>
      </c>
      <c r="AZ10" s="17">
        <v>0.472838580366788</v>
      </c>
      <c r="BA10" s="17">
        <v>0.50805535793831202</v>
      </c>
      <c r="BB10" s="17">
        <v>0.55924328355520303</v>
      </c>
      <c r="BC10" s="17">
        <v>0.54309142768843399</v>
      </c>
      <c r="BD10" s="17">
        <v>0.63089957808431196</v>
      </c>
      <c r="BE10" s="17">
        <v>0.56545684439852695</v>
      </c>
      <c r="BF10" s="17">
        <v>0.51586939464730197</v>
      </c>
      <c r="BG10" s="17">
        <v>0.59078406951689499</v>
      </c>
      <c r="BH10" s="17">
        <v>0.57222056782256103</v>
      </c>
      <c r="BI10" s="17">
        <v>0.64952780852750402</v>
      </c>
      <c r="BJ10" s="17">
        <v>0.46557821624110601</v>
      </c>
      <c r="BK10" s="17">
        <v>0.56912376287737598</v>
      </c>
      <c r="BL10" s="17"/>
      <c r="BM10" s="17">
        <v>0.54285712131857999</v>
      </c>
      <c r="BN10" s="17">
        <v>0.53374686657930004</v>
      </c>
      <c r="BO10" s="17">
        <v>0.47222420840746998</v>
      </c>
      <c r="BP10" s="17">
        <v>0.52747204596331299</v>
      </c>
      <c r="BQ10" s="17">
        <v>0.54950086563784994</v>
      </c>
      <c r="BR10" s="17">
        <v>0.487406634489018</v>
      </c>
      <c r="BS10" s="17"/>
      <c r="BT10" s="17">
        <v>0.53348583826249696</v>
      </c>
      <c r="BU10" s="17">
        <v>0.51275359432771095</v>
      </c>
      <c r="BV10" s="17"/>
      <c r="BW10" s="17">
        <v>0.48740712111221202</v>
      </c>
      <c r="BX10" s="17">
        <v>0.55966311234101296</v>
      </c>
      <c r="BY10" s="17"/>
      <c r="BZ10" s="17">
        <v>0.52533337857933604</v>
      </c>
      <c r="CA10" s="17" t="s">
        <v>131</v>
      </c>
      <c r="CB10" s="17" t="s">
        <v>131</v>
      </c>
      <c r="CC10" s="17"/>
      <c r="CD10" s="17">
        <v>0.53567399738396004</v>
      </c>
      <c r="CE10" s="17">
        <v>0.49552363459647802</v>
      </c>
      <c r="CF10" s="17">
        <v>0.45419398074891998</v>
      </c>
      <c r="CG10" s="17"/>
      <c r="CH10" s="17">
        <v>0.53581505864869805</v>
      </c>
      <c r="CI10" s="17">
        <v>0.49403849692607599</v>
      </c>
      <c r="CJ10" s="17">
        <v>0.462719321006478</v>
      </c>
      <c r="CK10" s="17"/>
      <c r="CL10" s="17">
        <v>0.53776626315236198</v>
      </c>
      <c r="CM10" s="17">
        <v>0.50760209539552603</v>
      </c>
      <c r="CN10" s="17"/>
      <c r="CO10" s="17">
        <v>0.42014591641146498</v>
      </c>
      <c r="CP10" s="17">
        <v>0.55493881828383795</v>
      </c>
      <c r="CQ10" s="17">
        <v>0.54768933915212903</v>
      </c>
      <c r="CR10" s="17">
        <v>0.45369270076673501</v>
      </c>
    </row>
    <row r="11" spans="2:96" x14ac:dyDescent="0.25">
      <c r="B11" s="18" t="s">
        <v>455</v>
      </c>
      <c r="C11" s="17">
        <v>0.135801294779891</v>
      </c>
      <c r="D11" s="17">
        <v>0.145817699864324</v>
      </c>
      <c r="E11" s="17">
        <v>0.12557703394046399</v>
      </c>
      <c r="F11" s="17"/>
      <c r="G11" s="17">
        <v>0.15599530814444901</v>
      </c>
      <c r="H11" s="17">
        <v>0.15941265441545499</v>
      </c>
      <c r="I11" s="17">
        <v>0.16585924693116899</v>
      </c>
      <c r="J11" s="17">
        <v>0.174867272735548</v>
      </c>
      <c r="K11" s="17">
        <v>0.114626175600463</v>
      </c>
      <c r="L11" s="17">
        <v>6.9748791280550004E-2</v>
      </c>
      <c r="M11" s="17"/>
      <c r="N11" s="17">
        <v>0.12439190876409</v>
      </c>
      <c r="O11" s="17">
        <v>0.121973926106869</v>
      </c>
      <c r="P11" s="17">
        <v>0.14836573065963901</v>
      </c>
      <c r="Q11" s="17">
        <v>0.15325090293598301</v>
      </c>
      <c r="R11" s="17"/>
      <c r="S11" s="17">
        <v>0.118883332626365</v>
      </c>
      <c r="T11" s="17">
        <v>0.159605808139163</v>
      </c>
      <c r="U11" s="17">
        <v>0.100341999131818</v>
      </c>
      <c r="V11" s="17">
        <v>8.9673642309089904E-2</v>
      </c>
      <c r="W11" s="17">
        <v>0.14116264265286599</v>
      </c>
      <c r="X11" s="17">
        <v>0.140683899855476</v>
      </c>
      <c r="Y11" s="17">
        <v>0.110472745032158</v>
      </c>
      <c r="Z11" s="17">
        <v>0.10594749766111999</v>
      </c>
      <c r="AA11" s="17">
        <v>0.16924739614758799</v>
      </c>
      <c r="AB11" s="17">
        <v>0.16820136805456501</v>
      </c>
      <c r="AC11" s="17">
        <v>0.172380552137574</v>
      </c>
      <c r="AD11" s="17">
        <v>0</v>
      </c>
      <c r="AE11" s="17"/>
      <c r="AF11" s="17">
        <v>0.126968176814443</v>
      </c>
      <c r="AG11" s="17">
        <v>0.15623059115700899</v>
      </c>
      <c r="AH11" s="17">
        <v>0.119992056932261</v>
      </c>
      <c r="AI11" s="17">
        <v>0.22468047596742899</v>
      </c>
      <c r="AJ11" s="17">
        <v>0.119517496791174</v>
      </c>
      <c r="AK11" s="17"/>
      <c r="AL11" s="17">
        <v>0.104760689799538</v>
      </c>
      <c r="AM11" s="17">
        <v>0.14691192971856801</v>
      </c>
      <c r="AN11" s="17">
        <v>0.15484377232660801</v>
      </c>
      <c r="AO11" s="17"/>
      <c r="AP11" s="17">
        <v>0.14616681097737499</v>
      </c>
      <c r="AQ11" s="17">
        <v>0.136641172150891</v>
      </c>
      <c r="AR11" s="17">
        <v>0.140545050098378</v>
      </c>
      <c r="AS11" s="17">
        <v>0.14445015301052899</v>
      </c>
      <c r="AT11" s="17">
        <v>0.140657797450672</v>
      </c>
      <c r="AU11" s="17"/>
      <c r="AV11" s="17">
        <v>0.488791505994631</v>
      </c>
      <c r="AW11" s="17">
        <v>0.203454427586228</v>
      </c>
      <c r="AX11" s="17">
        <v>0.17718116299088499</v>
      </c>
      <c r="AY11" s="17">
        <v>0.151461281061013</v>
      </c>
      <c r="AZ11" s="17">
        <v>9.5400453617014699E-2</v>
      </c>
      <c r="BA11" s="17">
        <v>0.12533549606959199</v>
      </c>
      <c r="BB11" s="17">
        <v>0.16912124823410099</v>
      </c>
      <c r="BC11" s="17">
        <v>0.131799385367315</v>
      </c>
      <c r="BD11" s="17">
        <v>0.11023041336789501</v>
      </c>
      <c r="BE11" s="17">
        <v>8.0647680293426796E-2</v>
      </c>
      <c r="BF11" s="17">
        <v>0.130924690910869</v>
      </c>
      <c r="BG11" s="17">
        <v>0.16069400863015201</v>
      </c>
      <c r="BH11" s="17">
        <v>0.15620346514710901</v>
      </c>
      <c r="BI11" s="17">
        <v>0.163987822049488</v>
      </c>
      <c r="BJ11" s="17">
        <v>4.0473326171764502E-2</v>
      </c>
      <c r="BK11" s="17">
        <v>0.12205924829631599</v>
      </c>
      <c r="BL11" s="17"/>
      <c r="BM11" s="17">
        <v>0.146350139035136</v>
      </c>
      <c r="BN11" s="17">
        <v>0.13724872644376601</v>
      </c>
      <c r="BO11" s="17">
        <v>0.16677551540793401</v>
      </c>
      <c r="BP11" s="17">
        <v>0.13089957100184699</v>
      </c>
      <c r="BQ11" s="17">
        <v>8.7117632750503105E-2</v>
      </c>
      <c r="BR11" s="17">
        <v>0.108851333281408</v>
      </c>
      <c r="BS11" s="17"/>
      <c r="BT11" s="17">
        <v>0.132168629602261</v>
      </c>
      <c r="BU11" s="17">
        <v>0.13892812374083599</v>
      </c>
      <c r="BV11" s="17"/>
      <c r="BW11" s="17">
        <v>0.161543500556939</v>
      </c>
      <c r="BX11" s="17">
        <v>0.12007005548637199</v>
      </c>
      <c r="BY11" s="17"/>
      <c r="BZ11" s="17">
        <v>0.135801294779891</v>
      </c>
      <c r="CA11" s="17" t="s">
        <v>131</v>
      </c>
      <c r="CB11" s="17" t="s">
        <v>131</v>
      </c>
      <c r="CC11" s="17"/>
      <c r="CD11" s="17">
        <v>0.12745086232602101</v>
      </c>
      <c r="CE11" s="17">
        <v>0.18158967631838099</v>
      </c>
      <c r="CF11" s="17">
        <v>0.18079845652038501</v>
      </c>
      <c r="CG11" s="17"/>
      <c r="CH11" s="17">
        <v>0.12443064097951501</v>
      </c>
      <c r="CI11" s="17">
        <v>0.19499947125603101</v>
      </c>
      <c r="CJ11" s="17">
        <v>0.197442509557165</v>
      </c>
      <c r="CK11" s="17"/>
      <c r="CL11" s="17">
        <v>0.13626993272784901</v>
      </c>
      <c r="CM11" s="17">
        <v>0.13555558983038801</v>
      </c>
      <c r="CN11" s="17"/>
      <c r="CO11" s="17">
        <v>0.103967286046262</v>
      </c>
      <c r="CP11" s="17">
        <v>9.7619447899632006E-2</v>
      </c>
      <c r="CQ11" s="17">
        <v>0.12960125973345499</v>
      </c>
      <c r="CR11" s="17">
        <v>0.23817058787435</v>
      </c>
    </row>
    <row r="12" spans="2:96" x14ac:dyDescent="0.25">
      <c r="B12" s="18" t="s">
        <v>456</v>
      </c>
      <c r="C12" s="17">
        <v>4.2429348488213101E-2</v>
      </c>
      <c r="D12" s="17">
        <v>5.4034068131691301E-2</v>
      </c>
      <c r="E12" s="17">
        <v>3.1858634158824797E-2</v>
      </c>
      <c r="F12" s="17"/>
      <c r="G12" s="17">
        <v>3.67182465255535E-2</v>
      </c>
      <c r="H12" s="17">
        <v>5.9162074916067703E-2</v>
      </c>
      <c r="I12" s="17">
        <v>4.3978335573365099E-2</v>
      </c>
      <c r="J12" s="17">
        <v>6.03233865914364E-2</v>
      </c>
      <c r="K12" s="17">
        <v>2.2368673580877501E-2</v>
      </c>
      <c r="L12" s="17">
        <v>3.1611243172231698E-2</v>
      </c>
      <c r="M12" s="17"/>
      <c r="N12" s="17">
        <v>3.6750838721452801E-2</v>
      </c>
      <c r="O12" s="17">
        <v>4.4207786766617102E-2</v>
      </c>
      <c r="P12" s="17">
        <v>4.89305941368708E-2</v>
      </c>
      <c r="Q12" s="17">
        <v>4.1284201863876699E-2</v>
      </c>
      <c r="R12" s="17"/>
      <c r="S12" s="17">
        <v>4.2925928158672501E-2</v>
      </c>
      <c r="T12" s="17">
        <v>4.7511553384994798E-2</v>
      </c>
      <c r="U12" s="17">
        <v>5.7907823361350703E-2</v>
      </c>
      <c r="V12" s="17">
        <v>4.0487784449522897E-2</v>
      </c>
      <c r="W12" s="17">
        <v>5.0360385606746799E-2</v>
      </c>
      <c r="X12" s="17">
        <v>2.27209798301613E-2</v>
      </c>
      <c r="Y12" s="17">
        <v>4.7874842040859997E-2</v>
      </c>
      <c r="Z12" s="17">
        <v>0.115242363341687</v>
      </c>
      <c r="AA12" s="17">
        <v>1.10616192360253E-2</v>
      </c>
      <c r="AB12" s="17">
        <v>5.9453798748952298E-2</v>
      </c>
      <c r="AC12" s="17">
        <v>1.35726030037216E-2</v>
      </c>
      <c r="AD12" s="17">
        <v>0</v>
      </c>
      <c r="AE12" s="17"/>
      <c r="AF12" s="17">
        <v>3.81777368237491E-2</v>
      </c>
      <c r="AG12" s="17">
        <v>4.22096664541491E-2</v>
      </c>
      <c r="AH12" s="17">
        <v>4.0223703950264998E-2</v>
      </c>
      <c r="AI12" s="17">
        <v>0.14533130506295799</v>
      </c>
      <c r="AJ12" s="17">
        <v>6.6054984840552403E-2</v>
      </c>
      <c r="AK12" s="17"/>
      <c r="AL12" s="17">
        <v>2.5262507635830898E-2</v>
      </c>
      <c r="AM12" s="17">
        <v>4.7158052493442397E-2</v>
      </c>
      <c r="AN12" s="17">
        <v>4.1542295689322703E-2</v>
      </c>
      <c r="AO12" s="17"/>
      <c r="AP12" s="17">
        <v>3.3281396499434998E-2</v>
      </c>
      <c r="AQ12" s="17">
        <v>4.3665205728447502E-2</v>
      </c>
      <c r="AR12" s="17">
        <v>5.21932967429612E-2</v>
      </c>
      <c r="AS12" s="17">
        <v>2.63493208547276E-2</v>
      </c>
      <c r="AT12" s="17">
        <v>4.0650491457173102E-2</v>
      </c>
      <c r="AU12" s="17"/>
      <c r="AV12" s="17">
        <v>0</v>
      </c>
      <c r="AW12" s="17">
        <v>3.6857033862520802E-2</v>
      </c>
      <c r="AX12" s="17">
        <v>2.1580072652678198E-2</v>
      </c>
      <c r="AY12" s="17">
        <v>6.08592344272363E-2</v>
      </c>
      <c r="AZ12" s="17">
        <v>4.3116016914717198E-2</v>
      </c>
      <c r="BA12" s="17">
        <v>6.2847142431938299E-2</v>
      </c>
      <c r="BB12" s="17">
        <v>4.6999419251588202E-2</v>
      </c>
      <c r="BC12" s="17">
        <v>5.4168884966607399E-2</v>
      </c>
      <c r="BD12" s="17">
        <v>6.3967832624675605E-2</v>
      </c>
      <c r="BE12" s="17">
        <v>4.8970527498612297E-2</v>
      </c>
      <c r="BF12" s="17">
        <v>5.0909534248140001E-2</v>
      </c>
      <c r="BG12" s="17">
        <v>1.04251719781208E-2</v>
      </c>
      <c r="BH12" s="17">
        <v>1.64963333902617E-2</v>
      </c>
      <c r="BI12" s="17">
        <v>5.11582984267007E-2</v>
      </c>
      <c r="BJ12" s="17">
        <v>0</v>
      </c>
      <c r="BK12" s="17">
        <v>0</v>
      </c>
      <c r="BL12" s="17"/>
      <c r="BM12" s="17">
        <v>4.3424106470423399E-2</v>
      </c>
      <c r="BN12" s="17">
        <v>5.2893067096192098E-2</v>
      </c>
      <c r="BO12" s="17">
        <v>5.4584120001243498E-2</v>
      </c>
      <c r="BP12" s="17">
        <v>3.1948975725013103E-2</v>
      </c>
      <c r="BQ12" s="17">
        <v>1.39133838420302E-2</v>
      </c>
      <c r="BR12" s="17">
        <v>4.1157829826682299E-2</v>
      </c>
      <c r="BS12" s="17"/>
      <c r="BT12" s="17">
        <v>3.4116173749032301E-2</v>
      </c>
      <c r="BU12" s="17">
        <v>5.4003233562412899E-2</v>
      </c>
      <c r="BV12" s="17"/>
      <c r="BW12" s="17">
        <v>3.6936901576431501E-2</v>
      </c>
      <c r="BX12" s="17">
        <v>4.8261289109514903E-2</v>
      </c>
      <c r="BY12" s="17"/>
      <c r="BZ12" s="17">
        <v>4.2429348488213101E-2</v>
      </c>
      <c r="CA12" s="17" t="s">
        <v>131</v>
      </c>
      <c r="CB12" s="17" t="s">
        <v>131</v>
      </c>
      <c r="CC12" s="17"/>
      <c r="CD12" s="17">
        <v>3.9740273418206497E-2</v>
      </c>
      <c r="CE12" s="17">
        <v>3.6283976263046101E-2</v>
      </c>
      <c r="CF12" s="17">
        <v>6.3779970638395397E-2</v>
      </c>
      <c r="CG12" s="17"/>
      <c r="CH12" s="17">
        <v>3.8438805374558099E-2</v>
      </c>
      <c r="CI12" s="17">
        <v>3.5774650646579503E-2</v>
      </c>
      <c r="CJ12" s="17">
        <v>6.1715333709658898E-2</v>
      </c>
      <c r="CK12" s="17"/>
      <c r="CL12" s="17">
        <v>4.0744013644566E-2</v>
      </c>
      <c r="CM12" s="17">
        <v>4.2825428773448498E-2</v>
      </c>
      <c r="CN12" s="17"/>
      <c r="CO12" s="17">
        <v>1.33019413619038E-2</v>
      </c>
      <c r="CP12" s="17">
        <v>2.03160602430759E-2</v>
      </c>
      <c r="CQ12" s="17">
        <v>5.1280646634277498E-2</v>
      </c>
      <c r="CR12" s="17">
        <v>8.0227764707398702E-2</v>
      </c>
    </row>
    <row r="13" spans="2:96" x14ac:dyDescent="0.25">
      <c r="B13" s="18" t="s">
        <v>175</v>
      </c>
      <c r="C13" s="19">
        <v>2.35552904203629E-2</v>
      </c>
      <c r="D13" s="19">
        <v>1.80948788427709E-2</v>
      </c>
      <c r="E13" s="19">
        <v>2.8650976646239001E-2</v>
      </c>
      <c r="F13" s="19"/>
      <c r="G13" s="19">
        <v>2.0740551576390601E-2</v>
      </c>
      <c r="H13" s="19">
        <v>1.8212083002679499E-2</v>
      </c>
      <c r="I13" s="19">
        <v>3.6495619572893302E-2</v>
      </c>
      <c r="J13" s="19">
        <v>2.03475043196816E-2</v>
      </c>
      <c r="K13" s="19">
        <v>3.5873143245746697E-2</v>
      </c>
      <c r="L13" s="19">
        <v>1.3964688072018099E-2</v>
      </c>
      <c r="M13" s="19"/>
      <c r="N13" s="19">
        <v>1.7317505195732101E-2</v>
      </c>
      <c r="O13" s="19">
        <v>2.58034344586133E-2</v>
      </c>
      <c r="P13" s="19">
        <v>2.63880298548364E-2</v>
      </c>
      <c r="Q13" s="19">
        <v>2.57003210404981E-2</v>
      </c>
      <c r="R13" s="19"/>
      <c r="S13" s="19">
        <v>4.8828882016591904E-3</v>
      </c>
      <c r="T13" s="19">
        <v>3.9068162097886702E-2</v>
      </c>
      <c r="U13" s="19">
        <v>8.6340265243318101E-3</v>
      </c>
      <c r="V13" s="19">
        <v>2.3476284821129598E-2</v>
      </c>
      <c r="W13" s="19">
        <v>8.3055168218445097E-3</v>
      </c>
      <c r="X13" s="19">
        <v>3.5565587962331502E-2</v>
      </c>
      <c r="Y13" s="19">
        <v>2.3042254904364699E-2</v>
      </c>
      <c r="Z13" s="19">
        <v>1.5693203126031001E-2</v>
      </c>
      <c r="AA13" s="19">
        <v>2.9641218934158199E-2</v>
      </c>
      <c r="AB13" s="19">
        <v>3.1466509576675697E-2</v>
      </c>
      <c r="AC13" s="19">
        <v>3.2719700701709202E-2</v>
      </c>
      <c r="AD13" s="19">
        <v>0</v>
      </c>
      <c r="AE13" s="19"/>
      <c r="AF13" s="19">
        <v>2.5888224040075802E-2</v>
      </c>
      <c r="AG13" s="19">
        <v>1.8407196760937699E-2</v>
      </c>
      <c r="AH13" s="19">
        <v>1.14913061852255E-2</v>
      </c>
      <c r="AI13" s="19">
        <v>0</v>
      </c>
      <c r="AJ13" s="19">
        <v>3.2382396802213997E-2</v>
      </c>
      <c r="AK13" s="19"/>
      <c r="AL13" s="19">
        <v>2.2888874678247E-2</v>
      </c>
      <c r="AM13" s="19">
        <v>2.1092888271036999E-2</v>
      </c>
      <c r="AN13" s="19">
        <v>9.2226983323930398E-3</v>
      </c>
      <c r="AO13" s="19"/>
      <c r="AP13" s="19">
        <v>2.6095718678040999E-2</v>
      </c>
      <c r="AQ13" s="19">
        <v>2.2778177329125401E-2</v>
      </c>
      <c r="AR13" s="19">
        <v>1.6533637360529999E-2</v>
      </c>
      <c r="AS13" s="19">
        <v>2.27020722898954E-2</v>
      </c>
      <c r="AT13" s="19">
        <v>0</v>
      </c>
      <c r="AU13" s="19"/>
      <c r="AV13" s="19">
        <v>0.259577751910685</v>
      </c>
      <c r="AW13" s="19">
        <v>6.2152866324594498E-2</v>
      </c>
      <c r="AX13" s="19">
        <v>2.2139802996473099E-2</v>
      </c>
      <c r="AY13" s="19">
        <v>3.03765722193447E-2</v>
      </c>
      <c r="AZ13" s="19">
        <v>2.2659685865686299E-2</v>
      </c>
      <c r="BA13" s="19">
        <v>2.6498625997231198E-2</v>
      </c>
      <c r="BB13" s="19">
        <v>1.3966347648084401E-2</v>
      </c>
      <c r="BC13" s="19">
        <v>8.3431762636896802E-3</v>
      </c>
      <c r="BD13" s="19">
        <v>0</v>
      </c>
      <c r="BE13" s="19">
        <v>0</v>
      </c>
      <c r="BF13" s="19">
        <v>3.6898284318098801E-2</v>
      </c>
      <c r="BG13" s="19">
        <v>2.2644102652376701E-2</v>
      </c>
      <c r="BH13" s="19">
        <v>0</v>
      </c>
      <c r="BI13" s="19">
        <v>0</v>
      </c>
      <c r="BJ13" s="19">
        <v>7.2926097713626195E-2</v>
      </c>
      <c r="BK13" s="19">
        <v>0</v>
      </c>
      <c r="BL13" s="19"/>
      <c r="BM13" s="19">
        <v>2.0514746781786001E-2</v>
      </c>
      <c r="BN13" s="19">
        <v>3.4798830257816202E-2</v>
      </c>
      <c r="BO13" s="19">
        <v>1.7614694865493E-2</v>
      </c>
      <c r="BP13" s="19">
        <v>1.6910475139567799E-2</v>
      </c>
      <c r="BQ13" s="19">
        <v>2.6463901126170201E-2</v>
      </c>
      <c r="BR13" s="19">
        <v>0</v>
      </c>
      <c r="BS13" s="19"/>
      <c r="BT13" s="19">
        <v>1.9461168602875299E-2</v>
      </c>
      <c r="BU13" s="19">
        <v>2.9301989694229799E-2</v>
      </c>
      <c r="BV13" s="19"/>
      <c r="BW13" s="19">
        <v>2.1443205310661601E-2</v>
      </c>
      <c r="BX13" s="19">
        <v>1.4435976638665899E-2</v>
      </c>
      <c r="BY13" s="19"/>
      <c r="BZ13" s="19">
        <v>2.35552904203629E-2</v>
      </c>
      <c r="CA13" s="19" t="s">
        <v>131</v>
      </c>
      <c r="CB13" s="19" t="s">
        <v>131</v>
      </c>
      <c r="CC13" s="19"/>
      <c r="CD13" s="19">
        <v>2.18192998826667E-2</v>
      </c>
      <c r="CE13" s="19">
        <v>3.84230998835767E-2</v>
      </c>
      <c r="CF13" s="19">
        <v>1.3882028931165699E-2</v>
      </c>
      <c r="CG13" s="19"/>
      <c r="CH13" s="19">
        <v>2.3055912282665399E-2</v>
      </c>
      <c r="CI13" s="19">
        <v>3.78837469501251E-2</v>
      </c>
      <c r="CJ13" s="19">
        <v>0</v>
      </c>
      <c r="CK13" s="19"/>
      <c r="CL13" s="19">
        <v>1.7974139400094399E-2</v>
      </c>
      <c r="CM13" s="19">
        <v>2.3696067825213701E-2</v>
      </c>
      <c r="CN13" s="19"/>
      <c r="CO13" s="19">
        <v>2.3820020647610698E-2</v>
      </c>
      <c r="CP13" s="19">
        <v>2.0020198269980499E-2</v>
      </c>
      <c r="CQ13" s="19">
        <v>2.29997313434692E-2</v>
      </c>
      <c r="CR13" s="19">
        <v>3.1931522518276301E-2</v>
      </c>
    </row>
    <row r="14" spans="2:96" x14ac:dyDescent="0.25">
      <c r="B14" s="16" t="s">
        <v>662</v>
      </c>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CR18"/>
  <sheetViews>
    <sheetView showGridLines="0" workbookViewId="0">
      <pane xSplit="2" topLeftCell="C1" activePane="topRight" state="frozen"/>
      <selection pane="topRight" activeCell="B14" sqref="B1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1348</v>
      </c>
      <c r="D7" s="10">
        <v>639</v>
      </c>
      <c r="E7" s="10">
        <v>707</v>
      </c>
      <c r="F7" s="10"/>
      <c r="G7" s="10">
        <v>132</v>
      </c>
      <c r="H7" s="10">
        <v>168</v>
      </c>
      <c r="I7" s="10">
        <v>231</v>
      </c>
      <c r="J7" s="10">
        <v>252</v>
      </c>
      <c r="K7" s="10">
        <v>223</v>
      </c>
      <c r="L7" s="10">
        <v>342</v>
      </c>
      <c r="M7" s="10"/>
      <c r="N7" s="10">
        <v>386</v>
      </c>
      <c r="O7" s="10">
        <v>372</v>
      </c>
      <c r="P7" s="10">
        <v>280</v>
      </c>
      <c r="Q7" s="10">
        <v>307</v>
      </c>
      <c r="R7" s="10"/>
      <c r="S7" s="10">
        <v>161</v>
      </c>
      <c r="T7" s="10">
        <v>184</v>
      </c>
      <c r="U7" s="10">
        <v>104</v>
      </c>
      <c r="V7" s="10">
        <v>124</v>
      </c>
      <c r="W7" s="10">
        <v>108</v>
      </c>
      <c r="X7" s="10">
        <v>127</v>
      </c>
      <c r="Y7" s="10">
        <v>125</v>
      </c>
      <c r="Z7" s="10">
        <v>56</v>
      </c>
      <c r="AA7" s="10">
        <v>168</v>
      </c>
      <c r="AB7" s="10">
        <v>125</v>
      </c>
      <c r="AC7" s="10">
        <v>61</v>
      </c>
      <c r="AD7" s="10">
        <v>5</v>
      </c>
      <c r="AE7" s="10"/>
      <c r="AF7" s="10">
        <v>548</v>
      </c>
      <c r="AG7" s="10">
        <v>384</v>
      </c>
      <c r="AH7" s="10">
        <v>85</v>
      </c>
      <c r="AI7" s="10">
        <v>18</v>
      </c>
      <c r="AJ7" s="10">
        <v>146</v>
      </c>
      <c r="AK7" s="10"/>
      <c r="AL7" s="10">
        <v>321</v>
      </c>
      <c r="AM7" s="10">
        <v>463</v>
      </c>
      <c r="AN7" s="10">
        <v>103</v>
      </c>
      <c r="AO7" s="10"/>
      <c r="AP7" s="10">
        <v>340</v>
      </c>
      <c r="AQ7" s="10">
        <v>316</v>
      </c>
      <c r="AR7" s="10">
        <v>322</v>
      </c>
      <c r="AS7" s="10">
        <v>125</v>
      </c>
      <c r="AT7" s="10">
        <v>22</v>
      </c>
      <c r="AU7" s="10"/>
      <c r="AV7" s="10">
        <v>3</v>
      </c>
      <c r="AW7" s="10">
        <v>48</v>
      </c>
      <c r="AX7" s="10">
        <v>96</v>
      </c>
      <c r="AY7" s="10">
        <v>93</v>
      </c>
      <c r="AZ7" s="10">
        <v>134</v>
      </c>
      <c r="BA7" s="10">
        <v>151</v>
      </c>
      <c r="BB7" s="10">
        <v>140</v>
      </c>
      <c r="BC7" s="10">
        <v>104</v>
      </c>
      <c r="BD7" s="10">
        <v>99</v>
      </c>
      <c r="BE7" s="10">
        <v>72</v>
      </c>
      <c r="BF7" s="10">
        <v>112</v>
      </c>
      <c r="BG7" s="10">
        <v>78</v>
      </c>
      <c r="BH7" s="10">
        <v>53</v>
      </c>
      <c r="BI7" s="10">
        <v>40</v>
      </c>
      <c r="BJ7" s="10">
        <v>29</v>
      </c>
      <c r="BK7" s="10">
        <v>45</v>
      </c>
      <c r="BL7" s="10"/>
      <c r="BM7" s="10">
        <v>248</v>
      </c>
      <c r="BN7" s="10">
        <v>428</v>
      </c>
      <c r="BO7" s="10">
        <v>183</v>
      </c>
      <c r="BP7" s="10">
        <v>296</v>
      </c>
      <c r="BQ7" s="10">
        <v>144</v>
      </c>
      <c r="BR7" s="10">
        <v>49</v>
      </c>
      <c r="BS7" s="10"/>
      <c r="BT7" s="10">
        <v>829</v>
      </c>
      <c r="BU7" s="10">
        <v>507</v>
      </c>
      <c r="BV7" s="10"/>
      <c r="BW7" s="10">
        <v>578</v>
      </c>
      <c r="BX7" s="10">
        <v>654</v>
      </c>
      <c r="BY7" s="10"/>
      <c r="BZ7" s="10">
        <v>1348</v>
      </c>
      <c r="CA7" s="10" t="s">
        <v>130</v>
      </c>
      <c r="CB7" s="10" t="s">
        <v>130</v>
      </c>
      <c r="CC7" s="10"/>
      <c r="CD7" s="10">
        <v>1120</v>
      </c>
      <c r="CE7" s="10">
        <v>128</v>
      </c>
      <c r="CF7" s="10">
        <v>83</v>
      </c>
      <c r="CG7" s="10"/>
      <c r="CH7" s="10">
        <v>1114</v>
      </c>
      <c r="CI7" s="10">
        <v>130</v>
      </c>
      <c r="CJ7" s="10">
        <v>85</v>
      </c>
      <c r="CK7" s="10"/>
      <c r="CL7" s="10">
        <v>715</v>
      </c>
      <c r="CM7" s="10">
        <v>593</v>
      </c>
      <c r="CN7" s="10"/>
      <c r="CO7" s="10">
        <v>79</v>
      </c>
      <c r="CP7" s="10">
        <v>525</v>
      </c>
      <c r="CQ7" s="10">
        <v>503</v>
      </c>
      <c r="CR7" s="10">
        <v>241</v>
      </c>
    </row>
    <row r="8" spans="2:96" ht="30" customHeight="1" x14ac:dyDescent="0.25">
      <c r="B8" s="11" t="s">
        <v>20</v>
      </c>
      <c r="C8" s="11">
        <v>1332</v>
      </c>
      <c r="D8" s="11">
        <v>638</v>
      </c>
      <c r="E8" s="11">
        <v>692</v>
      </c>
      <c r="F8" s="11"/>
      <c r="G8" s="11">
        <v>163</v>
      </c>
      <c r="H8" s="11">
        <v>217</v>
      </c>
      <c r="I8" s="11">
        <v>220</v>
      </c>
      <c r="J8" s="11">
        <v>233</v>
      </c>
      <c r="K8" s="11">
        <v>197</v>
      </c>
      <c r="L8" s="11">
        <v>302</v>
      </c>
      <c r="M8" s="11"/>
      <c r="N8" s="11">
        <v>361</v>
      </c>
      <c r="O8" s="11">
        <v>351</v>
      </c>
      <c r="P8" s="11">
        <v>294</v>
      </c>
      <c r="Q8" s="11">
        <v>323</v>
      </c>
      <c r="R8" s="11"/>
      <c r="S8" s="11">
        <v>168</v>
      </c>
      <c r="T8" s="11">
        <v>175</v>
      </c>
      <c r="U8" s="11">
        <v>99</v>
      </c>
      <c r="V8" s="11">
        <v>119</v>
      </c>
      <c r="W8" s="11">
        <v>103</v>
      </c>
      <c r="X8" s="11">
        <v>126</v>
      </c>
      <c r="Y8" s="11">
        <v>119</v>
      </c>
      <c r="Z8" s="11">
        <v>56</v>
      </c>
      <c r="AA8" s="11">
        <v>166</v>
      </c>
      <c r="AB8" s="11">
        <v>125</v>
      </c>
      <c r="AC8" s="11">
        <v>68</v>
      </c>
      <c r="AD8" s="11">
        <v>7</v>
      </c>
      <c r="AE8" s="11"/>
      <c r="AF8" s="11">
        <v>518</v>
      </c>
      <c r="AG8" s="11">
        <v>392</v>
      </c>
      <c r="AH8" s="11">
        <v>79</v>
      </c>
      <c r="AI8" s="11">
        <v>18</v>
      </c>
      <c r="AJ8" s="11">
        <v>147</v>
      </c>
      <c r="AK8" s="11"/>
      <c r="AL8" s="11">
        <v>307</v>
      </c>
      <c r="AM8" s="11">
        <v>470</v>
      </c>
      <c r="AN8" s="11">
        <v>98</v>
      </c>
      <c r="AO8" s="11"/>
      <c r="AP8" s="11">
        <v>329</v>
      </c>
      <c r="AQ8" s="11">
        <v>319</v>
      </c>
      <c r="AR8" s="11">
        <v>325</v>
      </c>
      <c r="AS8" s="11">
        <v>125</v>
      </c>
      <c r="AT8" s="11">
        <v>21</v>
      </c>
      <c r="AU8" s="11"/>
      <c r="AV8" s="11">
        <v>3</v>
      </c>
      <c r="AW8" s="11">
        <v>50</v>
      </c>
      <c r="AX8" s="11">
        <v>96</v>
      </c>
      <c r="AY8" s="11">
        <v>94</v>
      </c>
      <c r="AZ8" s="11">
        <v>136</v>
      </c>
      <c r="BA8" s="11">
        <v>149</v>
      </c>
      <c r="BB8" s="11">
        <v>140</v>
      </c>
      <c r="BC8" s="11">
        <v>101</v>
      </c>
      <c r="BD8" s="11">
        <v>95</v>
      </c>
      <c r="BE8" s="11">
        <v>71</v>
      </c>
      <c r="BF8" s="11">
        <v>111</v>
      </c>
      <c r="BG8" s="11">
        <v>76</v>
      </c>
      <c r="BH8" s="11">
        <v>52</v>
      </c>
      <c r="BI8" s="11">
        <v>38</v>
      </c>
      <c r="BJ8" s="11">
        <v>30</v>
      </c>
      <c r="BK8" s="11">
        <v>43</v>
      </c>
      <c r="BL8" s="11"/>
      <c r="BM8" s="11">
        <v>264</v>
      </c>
      <c r="BN8" s="11">
        <v>410</v>
      </c>
      <c r="BO8" s="11">
        <v>188</v>
      </c>
      <c r="BP8" s="11">
        <v>286</v>
      </c>
      <c r="BQ8" s="11">
        <v>133</v>
      </c>
      <c r="BR8" s="11">
        <v>50</v>
      </c>
      <c r="BS8" s="11"/>
      <c r="BT8" s="11">
        <v>823</v>
      </c>
      <c r="BU8" s="11">
        <v>495</v>
      </c>
      <c r="BV8" s="11"/>
      <c r="BW8" s="11">
        <v>580</v>
      </c>
      <c r="BX8" s="11">
        <v>634</v>
      </c>
      <c r="BY8" s="11"/>
      <c r="BZ8" s="11">
        <v>1332</v>
      </c>
      <c r="CA8" s="11" t="s">
        <v>130</v>
      </c>
      <c r="CB8" s="11" t="s">
        <v>130</v>
      </c>
      <c r="CC8" s="11"/>
      <c r="CD8" s="11">
        <v>1091</v>
      </c>
      <c r="CE8" s="11">
        <v>140</v>
      </c>
      <c r="CF8" s="11">
        <v>85</v>
      </c>
      <c r="CG8" s="11"/>
      <c r="CH8" s="11">
        <v>1084</v>
      </c>
      <c r="CI8" s="11">
        <v>142</v>
      </c>
      <c r="CJ8" s="11">
        <v>88</v>
      </c>
      <c r="CK8" s="11"/>
      <c r="CL8" s="11">
        <v>693</v>
      </c>
      <c r="CM8" s="11">
        <v>597</v>
      </c>
      <c r="CN8" s="11"/>
      <c r="CO8" s="11">
        <v>81</v>
      </c>
      <c r="CP8" s="11">
        <v>510</v>
      </c>
      <c r="CQ8" s="11">
        <v>494</v>
      </c>
      <c r="CR8" s="11">
        <v>246</v>
      </c>
    </row>
    <row r="9" spans="2:96" x14ac:dyDescent="0.25">
      <c r="B9" s="18" t="s">
        <v>453</v>
      </c>
      <c r="C9" s="17">
        <v>0.28089414110227301</v>
      </c>
      <c r="D9" s="17">
        <v>0.25878143176999202</v>
      </c>
      <c r="E9" s="17">
        <v>0.30204905660481302</v>
      </c>
      <c r="F9" s="17"/>
      <c r="G9" s="17">
        <v>0.31892441726488202</v>
      </c>
      <c r="H9" s="17">
        <v>0.282907133809913</v>
      </c>
      <c r="I9" s="17">
        <v>0.213570991544764</v>
      </c>
      <c r="J9" s="17">
        <v>0.25139232799030697</v>
      </c>
      <c r="K9" s="17">
        <v>0.29238757164423002</v>
      </c>
      <c r="L9" s="17">
        <v>0.32316766943587699</v>
      </c>
      <c r="M9" s="17"/>
      <c r="N9" s="17">
        <v>0.301798419994946</v>
      </c>
      <c r="O9" s="17">
        <v>0.23752685695690501</v>
      </c>
      <c r="P9" s="17">
        <v>0.25986132343616802</v>
      </c>
      <c r="Q9" s="17">
        <v>0.32610367490618702</v>
      </c>
      <c r="R9" s="17"/>
      <c r="S9" s="17">
        <v>0.23179521285628901</v>
      </c>
      <c r="T9" s="17">
        <v>0.283143694430119</v>
      </c>
      <c r="U9" s="17">
        <v>0.28456522856574901</v>
      </c>
      <c r="V9" s="17">
        <v>0.32968780274808202</v>
      </c>
      <c r="W9" s="17">
        <v>0.32359512515949501</v>
      </c>
      <c r="X9" s="17">
        <v>0.258388899774115</v>
      </c>
      <c r="Y9" s="17">
        <v>0.277343545778098</v>
      </c>
      <c r="Z9" s="17">
        <v>0.30093679830903203</v>
      </c>
      <c r="AA9" s="17">
        <v>0.28828812380861601</v>
      </c>
      <c r="AB9" s="17">
        <v>0.25542274313042701</v>
      </c>
      <c r="AC9" s="17">
        <v>0.314187918924757</v>
      </c>
      <c r="AD9" s="17">
        <v>0.15150234859183401</v>
      </c>
      <c r="AE9" s="17"/>
      <c r="AF9" s="17">
        <v>0.31317868381448399</v>
      </c>
      <c r="AG9" s="17">
        <v>0.26855917244697203</v>
      </c>
      <c r="AH9" s="17">
        <v>0.23266818048014601</v>
      </c>
      <c r="AI9" s="17">
        <v>0.233866631871568</v>
      </c>
      <c r="AJ9" s="17">
        <v>0.24174188295176399</v>
      </c>
      <c r="AK9" s="17"/>
      <c r="AL9" s="17">
        <v>0.33886588376493998</v>
      </c>
      <c r="AM9" s="17">
        <v>0.28767824944512799</v>
      </c>
      <c r="AN9" s="17">
        <v>0.27075352694969401</v>
      </c>
      <c r="AO9" s="17"/>
      <c r="AP9" s="17">
        <v>0.30795075158093799</v>
      </c>
      <c r="AQ9" s="17">
        <v>0.28480856813139799</v>
      </c>
      <c r="AR9" s="17">
        <v>0.266347120409684</v>
      </c>
      <c r="AS9" s="17">
        <v>0.21355192926969399</v>
      </c>
      <c r="AT9" s="17">
        <v>0.22932813527346699</v>
      </c>
      <c r="AU9" s="17"/>
      <c r="AV9" s="17">
        <v>0</v>
      </c>
      <c r="AW9" s="17">
        <v>0.26146332850444998</v>
      </c>
      <c r="AX9" s="17">
        <v>0.28952968215464298</v>
      </c>
      <c r="AY9" s="17">
        <v>0.33584672187373998</v>
      </c>
      <c r="AZ9" s="17">
        <v>0.350259560305409</v>
      </c>
      <c r="BA9" s="17">
        <v>0.28801974592889701</v>
      </c>
      <c r="BB9" s="17">
        <v>0.26057801713737999</v>
      </c>
      <c r="BC9" s="17">
        <v>0.28734743954731001</v>
      </c>
      <c r="BD9" s="17">
        <v>0.23386012465896</v>
      </c>
      <c r="BE9" s="17">
        <v>0.343553305839228</v>
      </c>
      <c r="BF9" s="17">
        <v>0.27044864845447097</v>
      </c>
      <c r="BG9" s="17">
        <v>0.233048065966458</v>
      </c>
      <c r="BH9" s="17">
        <v>0.19645138946398799</v>
      </c>
      <c r="BI9" s="17">
        <v>0.24129037329991199</v>
      </c>
      <c r="BJ9" s="17">
        <v>0.31906098709453801</v>
      </c>
      <c r="BK9" s="17">
        <v>0.33884025720868899</v>
      </c>
      <c r="BL9" s="17"/>
      <c r="BM9" s="17">
        <v>0.265799961939721</v>
      </c>
      <c r="BN9" s="17">
        <v>0.255800116722747</v>
      </c>
      <c r="BO9" s="17">
        <v>0.31298903959385899</v>
      </c>
      <c r="BP9" s="17">
        <v>0.29015683579840401</v>
      </c>
      <c r="BQ9" s="17">
        <v>0.30566920711212597</v>
      </c>
      <c r="BR9" s="17">
        <v>0.32685895074434901</v>
      </c>
      <c r="BS9" s="17"/>
      <c r="BT9" s="17">
        <v>0.29777935995111499</v>
      </c>
      <c r="BU9" s="17">
        <v>0.25268460945652599</v>
      </c>
      <c r="BV9" s="17"/>
      <c r="BW9" s="17">
        <v>0.29993225501815102</v>
      </c>
      <c r="BX9" s="17">
        <v>0.265911890629079</v>
      </c>
      <c r="BY9" s="17"/>
      <c r="BZ9" s="17">
        <v>0.28089414110227301</v>
      </c>
      <c r="CA9" s="17" t="s">
        <v>131</v>
      </c>
      <c r="CB9" s="17" t="s">
        <v>131</v>
      </c>
      <c r="CC9" s="17"/>
      <c r="CD9" s="17">
        <v>0.28439252164242201</v>
      </c>
      <c r="CE9" s="17">
        <v>0.25992997010678098</v>
      </c>
      <c r="CF9" s="17">
        <v>0.300118338507814</v>
      </c>
      <c r="CG9" s="17"/>
      <c r="CH9" s="17">
        <v>0.28731546678278003</v>
      </c>
      <c r="CI9" s="17">
        <v>0.25162318394174799</v>
      </c>
      <c r="CJ9" s="17">
        <v>0.27637010936173301</v>
      </c>
      <c r="CK9" s="17"/>
      <c r="CL9" s="17">
        <v>0.28874518886502099</v>
      </c>
      <c r="CM9" s="17">
        <v>0.28013031960206602</v>
      </c>
      <c r="CN9" s="17"/>
      <c r="CO9" s="17">
        <v>0.46906694458921699</v>
      </c>
      <c r="CP9" s="17">
        <v>0.29058835045102299</v>
      </c>
      <c r="CQ9" s="17">
        <v>0.26804878881025401</v>
      </c>
      <c r="CR9" s="17">
        <v>0.22422991167296899</v>
      </c>
    </row>
    <row r="10" spans="2:96" x14ac:dyDescent="0.25">
      <c r="B10" s="18" t="s">
        <v>454</v>
      </c>
      <c r="C10" s="17">
        <v>0.52513287485254301</v>
      </c>
      <c r="D10" s="17">
        <v>0.51599454536853195</v>
      </c>
      <c r="E10" s="17">
        <v>0.53359928874182405</v>
      </c>
      <c r="F10" s="17"/>
      <c r="G10" s="17">
        <v>0.49148282046896902</v>
      </c>
      <c r="H10" s="17">
        <v>0.550007075654114</v>
      </c>
      <c r="I10" s="17">
        <v>0.558184039363534</v>
      </c>
      <c r="J10" s="17">
        <v>0.51463420979056995</v>
      </c>
      <c r="K10" s="17">
        <v>0.50200839935302</v>
      </c>
      <c r="L10" s="17">
        <v>0.52451219110774605</v>
      </c>
      <c r="M10" s="17"/>
      <c r="N10" s="17">
        <v>0.51733565125402803</v>
      </c>
      <c r="O10" s="17">
        <v>0.58158425005057002</v>
      </c>
      <c r="P10" s="17">
        <v>0.53632875552860004</v>
      </c>
      <c r="Q10" s="17">
        <v>0.46110520410213801</v>
      </c>
      <c r="R10" s="17"/>
      <c r="S10" s="17">
        <v>0.5552065462286</v>
      </c>
      <c r="T10" s="17">
        <v>0.48981319294089198</v>
      </c>
      <c r="U10" s="17">
        <v>0.52197715898080199</v>
      </c>
      <c r="V10" s="17">
        <v>0.50214028445803904</v>
      </c>
      <c r="W10" s="17">
        <v>0.45929706990153202</v>
      </c>
      <c r="X10" s="17">
        <v>0.61892062444932106</v>
      </c>
      <c r="Y10" s="17">
        <v>0.54893206087192703</v>
      </c>
      <c r="Z10" s="17">
        <v>0.45653510566418798</v>
      </c>
      <c r="AA10" s="17">
        <v>0.51811438365252205</v>
      </c>
      <c r="AB10" s="17">
        <v>0.55774198733739899</v>
      </c>
      <c r="AC10" s="17">
        <v>0.49195010184378801</v>
      </c>
      <c r="AD10" s="17">
        <v>0.44925827785997302</v>
      </c>
      <c r="AE10" s="17"/>
      <c r="AF10" s="17">
        <v>0.50048234982005402</v>
      </c>
      <c r="AG10" s="17">
        <v>0.520932883507079</v>
      </c>
      <c r="AH10" s="17">
        <v>0.615778383058182</v>
      </c>
      <c r="AI10" s="17">
        <v>0.407682015855314</v>
      </c>
      <c r="AJ10" s="17">
        <v>0.55311940277221905</v>
      </c>
      <c r="AK10" s="17"/>
      <c r="AL10" s="17">
        <v>0.51311539789795801</v>
      </c>
      <c r="AM10" s="17">
        <v>0.49677618602129697</v>
      </c>
      <c r="AN10" s="17">
        <v>0.57904830005655095</v>
      </c>
      <c r="AO10" s="17"/>
      <c r="AP10" s="17">
        <v>0.52434391369436995</v>
      </c>
      <c r="AQ10" s="17">
        <v>0.50061374340934095</v>
      </c>
      <c r="AR10" s="17">
        <v>0.50665462185246402</v>
      </c>
      <c r="AS10" s="17">
        <v>0.63765773068341902</v>
      </c>
      <c r="AT10" s="17">
        <v>0.68734888605266498</v>
      </c>
      <c r="AU10" s="17"/>
      <c r="AV10" s="17">
        <v>0.251630742094684</v>
      </c>
      <c r="AW10" s="17">
        <v>0.48075396263888598</v>
      </c>
      <c r="AX10" s="17">
        <v>0.49441786317893899</v>
      </c>
      <c r="AY10" s="17">
        <v>0.43096332703536</v>
      </c>
      <c r="AZ10" s="17">
        <v>0.45249043266292899</v>
      </c>
      <c r="BA10" s="17">
        <v>0.49549807795609002</v>
      </c>
      <c r="BB10" s="17">
        <v>0.53853124851938206</v>
      </c>
      <c r="BC10" s="17">
        <v>0.542544239698456</v>
      </c>
      <c r="BD10" s="17">
        <v>0.59375149963145202</v>
      </c>
      <c r="BE10" s="17">
        <v>0.51051188246852797</v>
      </c>
      <c r="BF10" s="17">
        <v>0.51610730412795103</v>
      </c>
      <c r="BG10" s="17">
        <v>0.52910107791011196</v>
      </c>
      <c r="BH10" s="17">
        <v>0.76880441919826403</v>
      </c>
      <c r="BI10" s="17">
        <v>0.53092006817963</v>
      </c>
      <c r="BJ10" s="17">
        <v>0.61242999518770203</v>
      </c>
      <c r="BK10" s="17">
        <v>0.600571284145895</v>
      </c>
      <c r="BL10" s="17"/>
      <c r="BM10" s="17">
        <v>0.51857739463485697</v>
      </c>
      <c r="BN10" s="17">
        <v>0.53255743949164003</v>
      </c>
      <c r="BO10" s="17">
        <v>0.50013900131464994</v>
      </c>
      <c r="BP10" s="17">
        <v>0.54089839704293796</v>
      </c>
      <c r="BQ10" s="17">
        <v>0.52486527388653703</v>
      </c>
      <c r="BR10" s="17">
        <v>0.50365757191711802</v>
      </c>
      <c r="BS10" s="17"/>
      <c r="BT10" s="17">
        <v>0.52233644595071205</v>
      </c>
      <c r="BU10" s="17">
        <v>0.53151462027068097</v>
      </c>
      <c r="BV10" s="17"/>
      <c r="BW10" s="17">
        <v>0.51208426103409299</v>
      </c>
      <c r="BX10" s="17">
        <v>0.53517397763819596</v>
      </c>
      <c r="BY10" s="17"/>
      <c r="BZ10" s="17">
        <v>0.52513287485254301</v>
      </c>
      <c r="CA10" s="17" t="s">
        <v>131</v>
      </c>
      <c r="CB10" s="17" t="s">
        <v>131</v>
      </c>
      <c r="CC10" s="17"/>
      <c r="CD10" s="17">
        <v>0.525694602143436</v>
      </c>
      <c r="CE10" s="17">
        <v>0.51433763043353198</v>
      </c>
      <c r="CF10" s="17">
        <v>0.49143825259041901</v>
      </c>
      <c r="CG10" s="17"/>
      <c r="CH10" s="17">
        <v>0.52483356792944302</v>
      </c>
      <c r="CI10" s="17">
        <v>0.50946527198999703</v>
      </c>
      <c r="CJ10" s="17">
        <v>0.52608091984300798</v>
      </c>
      <c r="CK10" s="17"/>
      <c r="CL10" s="17">
        <v>0.51625609829521601</v>
      </c>
      <c r="CM10" s="17">
        <v>0.53618669417514397</v>
      </c>
      <c r="CN10" s="17"/>
      <c r="CO10" s="17">
        <v>0.41719907103230203</v>
      </c>
      <c r="CP10" s="17">
        <v>0.52559358960757696</v>
      </c>
      <c r="CQ10" s="17">
        <v>0.55971123164789804</v>
      </c>
      <c r="CR10" s="17">
        <v>0.49037720033132098</v>
      </c>
    </row>
    <row r="11" spans="2:96" x14ac:dyDescent="0.25">
      <c r="B11" s="18" t="s">
        <v>455</v>
      </c>
      <c r="C11" s="17">
        <v>0.10768930415396299</v>
      </c>
      <c r="D11" s="17">
        <v>0.128527010945517</v>
      </c>
      <c r="E11" s="17">
        <v>8.7418519052142707E-2</v>
      </c>
      <c r="F11" s="17"/>
      <c r="G11" s="17">
        <v>0.138000752922395</v>
      </c>
      <c r="H11" s="17">
        <v>9.2979568909374602E-2</v>
      </c>
      <c r="I11" s="17">
        <v>0.13953479681456599</v>
      </c>
      <c r="J11" s="17">
        <v>9.8519294755528897E-2</v>
      </c>
      <c r="K11" s="17">
        <v>0.119540885503439</v>
      </c>
      <c r="L11" s="17">
        <v>7.8126089556730005E-2</v>
      </c>
      <c r="M11" s="17"/>
      <c r="N11" s="17">
        <v>0.106463356604052</v>
      </c>
      <c r="O11" s="17">
        <v>0.100499971143119</v>
      </c>
      <c r="P11" s="17">
        <v>0.104219989836287</v>
      </c>
      <c r="Q11" s="17">
        <v>0.118227703728429</v>
      </c>
      <c r="R11" s="17"/>
      <c r="S11" s="17">
        <v>0.11261624973619801</v>
      </c>
      <c r="T11" s="17">
        <v>0.14298885757215499</v>
      </c>
      <c r="U11" s="17">
        <v>7.1215664752968602E-2</v>
      </c>
      <c r="V11" s="17">
        <v>0.10197164670573799</v>
      </c>
      <c r="W11" s="17">
        <v>0.13759922184911699</v>
      </c>
      <c r="X11" s="17">
        <v>5.7710228579339197E-2</v>
      </c>
      <c r="Y11" s="17">
        <v>9.4138008053805802E-2</v>
      </c>
      <c r="Z11" s="17">
        <v>0.116118504154576</v>
      </c>
      <c r="AA11" s="17">
        <v>0.118860444580867</v>
      </c>
      <c r="AB11" s="17">
        <v>8.7880753661119901E-2</v>
      </c>
      <c r="AC11" s="17">
        <v>0.12657518247275601</v>
      </c>
      <c r="AD11" s="17">
        <v>0.25268029313545998</v>
      </c>
      <c r="AE11" s="17"/>
      <c r="AF11" s="17">
        <v>0.10680512786924901</v>
      </c>
      <c r="AG11" s="17">
        <v>0.13461764046292199</v>
      </c>
      <c r="AH11" s="17">
        <v>7.1429121271118806E-2</v>
      </c>
      <c r="AI11" s="17">
        <v>0</v>
      </c>
      <c r="AJ11" s="17">
        <v>8.4153003683376401E-2</v>
      </c>
      <c r="AK11" s="17"/>
      <c r="AL11" s="17">
        <v>8.4811792574578104E-2</v>
      </c>
      <c r="AM11" s="17">
        <v>0.13432089809915701</v>
      </c>
      <c r="AN11" s="17">
        <v>8.3953438787052997E-2</v>
      </c>
      <c r="AO11" s="17"/>
      <c r="AP11" s="17">
        <v>8.8191441283633598E-2</v>
      </c>
      <c r="AQ11" s="17">
        <v>0.108800814187223</v>
      </c>
      <c r="AR11" s="17">
        <v>0.13806952889605001</v>
      </c>
      <c r="AS11" s="17">
        <v>9.3440660338189693E-2</v>
      </c>
      <c r="AT11" s="17">
        <v>4.2672487216694803E-2</v>
      </c>
      <c r="AU11" s="17"/>
      <c r="AV11" s="17">
        <v>0</v>
      </c>
      <c r="AW11" s="17">
        <v>0.17670673231370301</v>
      </c>
      <c r="AX11" s="17">
        <v>0.135605161894266</v>
      </c>
      <c r="AY11" s="17">
        <v>4.9111059768962899E-2</v>
      </c>
      <c r="AZ11" s="17">
        <v>0.11594656296347999</v>
      </c>
      <c r="BA11" s="17">
        <v>9.9515830612892098E-2</v>
      </c>
      <c r="BB11" s="17">
        <v>0.139283004802982</v>
      </c>
      <c r="BC11" s="17">
        <v>0.122786289983049</v>
      </c>
      <c r="BD11" s="17">
        <v>0.10599095735502199</v>
      </c>
      <c r="BE11" s="17">
        <v>8.3156265291527795E-2</v>
      </c>
      <c r="BF11" s="17">
        <v>0.149474000182519</v>
      </c>
      <c r="BG11" s="17">
        <v>0.142824026357499</v>
      </c>
      <c r="BH11" s="17">
        <v>1.89943105137441E-2</v>
      </c>
      <c r="BI11" s="17">
        <v>0.113529290846589</v>
      </c>
      <c r="BJ11" s="17">
        <v>3.9275353537880697E-2</v>
      </c>
      <c r="BK11" s="17">
        <v>2.07700528124681E-2</v>
      </c>
      <c r="BL11" s="17"/>
      <c r="BM11" s="17">
        <v>0.128349939318154</v>
      </c>
      <c r="BN11" s="17">
        <v>0.120426335920069</v>
      </c>
      <c r="BO11" s="17">
        <v>9.3065508143171494E-2</v>
      </c>
      <c r="BP11" s="17">
        <v>9.9541408706281503E-2</v>
      </c>
      <c r="BQ11" s="17">
        <v>6.8043035034729901E-2</v>
      </c>
      <c r="BR11" s="17">
        <v>0.100994093997564</v>
      </c>
      <c r="BS11" s="17"/>
      <c r="BT11" s="17">
        <v>0.106053476631467</v>
      </c>
      <c r="BU11" s="17">
        <v>0.11154156315866701</v>
      </c>
      <c r="BV11" s="17"/>
      <c r="BW11" s="17">
        <v>0.12683566782695199</v>
      </c>
      <c r="BX11" s="17">
        <v>0.10203391299911101</v>
      </c>
      <c r="BY11" s="17"/>
      <c r="BZ11" s="17">
        <v>0.10768930415396299</v>
      </c>
      <c r="CA11" s="17" t="s">
        <v>131</v>
      </c>
      <c r="CB11" s="17" t="s">
        <v>131</v>
      </c>
      <c r="CC11" s="17"/>
      <c r="CD11" s="17">
        <v>0.103695839985969</v>
      </c>
      <c r="CE11" s="17">
        <v>0.144931395659949</v>
      </c>
      <c r="CF11" s="17">
        <v>0.108031094232765</v>
      </c>
      <c r="CG11" s="17"/>
      <c r="CH11" s="17">
        <v>0.104604145343965</v>
      </c>
      <c r="CI11" s="17">
        <v>0.15154392673115299</v>
      </c>
      <c r="CJ11" s="17">
        <v>8.8202590868836001E-2</v>
      </c>
      <c r="CK11" s="17"/>
      <c r="CL11" s="17">
        <v>0.111832285416173</v>
      </c>
      <c r="CM11" s="17">
        <v>0.106002281171269</v>
      </c>
      <c r="CN11" s="17"/>
      <c r="CO11" s="17">
        <v>9.0131065998089996E-2</v>
      </c>
      <c r="CP11" s="17">
        <v>9.3950137671616502E-2</v>
      </c>
      <c r="CQ11" s="17">
        <v>9.7929707876365998E-2</v>
      </c>
      <c r="CR11" s="17">
        <v>0.161694971547612</v>
      </c>
    </row>
    <row r="12" spans="2:96" x14ac:dyDescent="0.25">
      <c r="B12" s="18" t="s">
        <v>456</v>
      </c>
      <c r="C12" s="17">
        <v>2.8146525360204299E-2</v>
      </c>
      <c r="D12" s="17">
        <v>3.9436812220451999E-2</v>
      </c>
      <c r="E12" s="17">
        <v>1.7825468209324999E-2</v>
      </c>
      <c r="F12" s="17"/>
      <c r="G12" s="17">
        <v>2.8672596349262301E-2</v>
      </c>
      <c r="H12" s="17">
        <v>2.0153586620592599E-2</v>
      </c>
      <c r="I12" s="17">
        <v>3.6573383340343601E-2</v>
      </c>
      <c r="J12" s="17">
        <v>6.5276810426813006E-2</v>
      </c>
      <c r="K12" s="17">
        <v>9.0432490083169892E-3</v>
      </c>
      <c r="L12" s="17">
        <v>1.12703046761976E-2</v>
      </c>
      <c r="M12" s="17"/>
      <c r="N12" s="17">
        <v>1.7832629866266901E-2</v>
      </c>
      <c r="O12" s="17">
        <v>2.58288627954649E-2</v>
      </c>
      <c r="P12" s="17">
        <v>4.3249557697561898E-2</v>
      </c>
      <c r="Q12" s="17">
        <v>2.8672683474469302E-2</v>
      </c>
      <c r="R12" s="17"/>
      <c r="S12" s="17">
        <v>4.1116619008595298E-2</v>
      </c>
      <c r="T12" s="17">
        <v>3.3161268982579498E-2</v>
      </c>
      <c r="U12" s="17">
        <v>3.7318354277511102E-2</v>
      </c>
      <c r="V12" s="17">
        <v>1.5283770673270899E-2</v>
      </c>
      <c r="W12" s="17">
        <v>2.03896567337837E-2</v>
      </c>
      <c r="X12" s="17">
        <v>1.5427983426767501E-2</v>
      </c>
      <c r="Y12" s="17">
        <v>2.0568776945682501E-2</v>
      </c>
      <c r="Z12" s="17">
        <v>5.4255817686966502E-2</v>
      </c>
      <c r="AA12" s="17">
        <v>1.6716006447545E-2</v>
      </c>
      <c r="AB12" s="17">
        <v>4.61274865035117E-2</v>
      </c>
      <c r="AC12" s="17">
        <v>1.70595864132497E-2</v>
      </c>
      <c r="AD12" s="17">
        <v>0</v>
      </c>
      <c r="AE12" s="17"/>
      <c r="AF12" s="17">
        <v>1.8391956169240501E-2</v>
      </c>
      <c r="AG12" s="17">
        <v>2.9711806627792499E-2</v>
      </c>
      <c r="AH12" s="17">
        <v>2.60519245831448E-2</v>
      </c>
      <c r="AI12" s="17">
        <v>0.267022361212781</v>
      </c>
      <c r="AJ12" s="17">
        <v>4.4966898678534602E-2</v>
      </c>
      <c r="AK12" s="17"/>
      <c r="AL12" s="17">
        <v>6.5453533640797302E-3</v>
      </c>
      <c r="AM12" s="17">
        <v>3.5454799140310501E-2</v>
      </c>
      <c r="AN12" s="17">
        <v>2.9553646068198401E-2</v>
      </c>
      <c r="AO12" s="17"/>
      <c r="AP12" s="17">
        <v>2.0257689384522201E-2</v>
      </c>
      <c r="AQ12" s="17">
        <v>3.7306857300369103E-2</v>
      </c>
      <c r="AR12" s="17">
        <v>3.2807558479044902E-2</v>
      </c>
      <c r="AS12" s="17">
        <v>8.8508143915800499E-3</v>
      </c>
      <c r="AT12" s="17">
        <v>4.0650491457173102E-2</v>
      </c>
      <c r="AU12" s="17"/>
      <c r="AV12" s="17">
        <v>0</v>
      </c>
      <c r="AW12" s="17">
        <v>3.6857033862520802E-2</v>
      </c>
      <c r="AX12" s="17">
        <v>4.0547705843461797E-2</v>
      </c>
      <c r="AY12" s="17">
        <v>4.3594767423787199E-2</v>
      </c>
      <c r="AZ12" s="17">
        <v>4.5110051720934102E-2</v>
      </c>
      <c r="BA12" s="17">
        <v>5.2243771741218102E-2</v>
      </c>
      <c r="BB12" s="17">
        <v>1.1570140993497E-2</v>
      </c>
      <c r="BC12" s="17">
        <v>2.1328010440138798E-2</v>
      </c>
      <c r="BD12" s="17">
        <v>2.7465376372362699E-2</v>
      </c>
      <c r="BE12" s="17">
        <v>5.0825698039663601E-2</v>
      </c>
      <c r="BF12" s="17">
        <v>1.66184093122809E-2</v>
      </c>
      <c r="BG12" s="17">
        <v>1.3785482556070001E-2</v>
      </c>
      <c r="BH12" s="17">
        <v>0</v>
      </c>
      <c r="BI12" s="17">
        <v>0</v>
      </c>
      <c r="BJ12" s="17">
        <v>0</v>
      </c>
      <c r="BK12" s="17">
        <v>1.9627348962329299E-2</v>
      </c>
      <c r="BL12" s="17"/>
      <c r="BM12" s="17">
        <v>3.09614188691224E-2</v>
      </c>
      <c r="BN12" s="17">
        <v>2.3407563617451301E-2</v>
      </c>
      <c r="BO12" s="17">
        <v>4.53883711741263E-2</v>
      </c>
      <c r="BP12" s="17">
        <v>2.8669786644250898E-2</v>
      </c>
      <c r="BQ12" s="17">
        <v>2.22107107288348E-2</v>
      </c>
      <c r="BR12" s="17">
        <v>0</v>
      </c>
      <c r="BS12" s="17"/>
      <c r="BT12" s="17">
        <v>2.51399877363758E-2</v>
      </c>
      <c r="BU12" s="17">
        <v>3.0493794831815101E-2</v>
      </c>
      <c r="BV12" s="17"/>
      <c r="BW12" s="17">
        <v>2.31536827935215E-2</v>
      </c>
      <c r="BX12" s="17">
        <v>3.0538113720413901E-2</v>
      </c>
      <c r="BY12" s="17"/>
      <c r="BZ12" s="17">
        <v>2.8146525360204299E-2</v>
      </c>
      <c r="CA12" s="17" t="s">
        <v>131</v>
      </c>
      <c r="CB12" s="17" t="s">
        <v>131</v>
      </c>
      <c r="CC12" s="17"/>
      <c r="CD12" s="17">
        <v>2.5028984239425001E-2</v>
      </c>
      <c r="CE12" s="17">
        <v>2.83014641365445E-2</v>
      </c>
      <c r="CF12" s="17">
        <v>6.1346295749202799E-2</v>
      </c>
      <c r="CG12" s="17"/>
      <c r="CH12" s="17">
        <v>2.2507120664413901E-2</v>
      </c>
      <c r="CI12" s="17">
        <v>3.6470559138255698E-2</v>
      </c>
      <c r="CJ12" s="17">
        <v>5.9360439901712803E-2</v>
      </c>
      <c r="CK12" s="17"/>
      <c r="CL12" s="17">
        <v>2.2202254033234E-2</v>
      </c>
      <c r="CM12" s="17">
        <v>3.0626582478359799E-2</v>
      </c>
      <c r="CN12" s="17"/>
      <c r="CO12" s="17">
        <v>1.33019413619038E-2</v>
      </c>
      <c r="CP12" s="17">
        <v>2.0272314151442501E-2</v>
      </c>
      <c r="CQ12" s="17">
        <v>3.2634709090792198E-2</v>
      </c>
      <c r="CR12" s="17">
        <v>4.0399633977325197E-2</v>
      </c>
    </row>
    <row r="13" spans="2:96" x14ac:dyDescent="0.25">
      <c r="B13" s="18" t="s">
        <v>175</v>
      </c>
      <c r="C13" s="19">
        <v>5.8137154531015901E-2</v>
      </c>
      <c r="D13" s="19">
        <v>5.7260199695505498E-2</v>
      </c>
      <c r="E13" s="19">
        <v>5.9107667391894901E-2</v>
      </c>
      <c r="F13" s="19"/>
      <c r="G13" s="19">
        <v>2.2919412994491399E-2</v>
      </c>
      <c r="H13" s="19">
        <v>5.3952635006006201E-2</v>
      </c>
      <c r="I13" s="19">
        <v>5.2136788936792397E-2</v>
      </c>
      <c r="J13" s="19">
        <v>7.0177357036781601E-2</v>
      </c>
      <c r="K13" s="19">
        <v>7.7019894490993099E-2</v>
      </c>
      <c r="L13" s="19">
        <v>6.2923745223449207E-2</v>
      </c>
      <c r="M13" s="19"/>
      <c r="N13" s="19">
        <v>5.6569942280706997E-2</v>
      </c>
      <c r="O13" s="19">
        <v>5.4560059053941297E-2</v>
      </c>
      <c r="P13" s="19">
        <v>5.6340373501383198E-2</v>
      </c>
      <c r="Q13" s="19">
        <v>6.5890733788776801E-2</v>
      </c>
      <c r="R13" s="19"/>
      <c r="S13" s="19">
        <v>5.9265372170317299E-2</v>
      </c>
      <c r="T13" s="19">
        <v>5.0892986074254097E-2</v>
      </c>
      <c r="U13" s="19">
        <v>8.4923593422969401E-2</v>
      </c>
      <c r="V13" s="19">
        <v>5.0916495414870297E-2</v>
      </c>
      <c r="W13" s="19">
        <v>5.91189263560725E-2</v>
      </c>
      <c r="X13" s="19">
        <v>4.9552263770456802E-2</v>
      </c>
      <c r="Y13" s="19">
        <v>5.9017608350486299E-2</v>
      </c>
      <c r="Z13" s="19">
        <v>7.2153774185237399E-2</v>
      </c>
      <c r="AA13" s="19">
        <v>5.8021041510449498E-2</v>
      </c>
      <c r="AB13" s="19">
        <v>5.2827029367542203E-2</v>
      </c>
      <c r="AC13" s="19">
        <v>5.0227210345449899E-2</v>
      </c>
      <c r="AD13" s="19">
        <v>0.14655908041273299</v>
      </c>
      <c r="AE13" s="19"/>
      <c r="AF13" s="19">
        <v>6.1141882326973401E-2</v>
      </c>
      <c r="AG13" s="19">
        <v>4.6178496955235099E-2</v>
      </c>
      <c r="AH13" s="19">
        <v>5.4072390607408101E-2</v>
      </c>
      <c r="AI13" s="19">
        <v>9.1428991060337597E-2</v>
      </c>
      <c r="AJ13" s="19">
        <v>7.6018811914106102E-2</v>
      </c>
      <c r="AK13" s="19"/>
      <c r="AL13" s="19">
        <v>5.6661572398444202E-2</v>
      </c>
      <c r="AM13" s="19">
        <v>4.5769867294108001E-2</v>
      </c>
      <c r="AN13" s="19">
        <v>3.66910881385034E-2</v>
      </c>
      <c r="AO13" s="19"/>
      <c r="AP13" s="19">
        <v>5.9256204056536102E-2</v>
      </c>
      <c r="AQ13" s="19">
        <v>6.8470016971669004E-2</v>
      </c>
      <c r="AR13" s="19">
        <v>5.6121170362757399E-2</v>
      </c>
      <c r="AS13" s="19">
        <v>4.6498865317116798E-2</v>
      </c>
      <c r="AT13" s="19">
        <v>0</v>
      </c>
      <c r="AU13" s="19"/>
      <c r="AV13" s="19">
        <v>0.74836925790531605</v>
      </c>
      <c r="AW13" s="19">
        <v>4.421894268044E-2</v>
      </c>
      <c r="AX13" s="19">
        <v>3.98995869286905E-2</v>
      </c>
      <c r="AY13" s="19">
        <v>0.14048412389814899</v>
      </c>
      <c r="AZ13" s="19">
        <v>3.6193392347247499E-2</v>
      </c>
      <c r="BA13" s="19">
        <v>6.4722573760902805E-2</v>
      </c>
      <c r="BB13" s="19">
        <v>5.0037588546759E-2</v>
      </c>
      <c r="BC13" s="19">
        <v>2.5994020331046599E-2</v>
      </c>
      <c r="BD13" s="19">
        <v>3.8932041982203403E-2</v>
      </c>
      <c r="BE13" s="19">
        <v>1.19528483610527E-2</v>
      </c>
      <c r="BF13" s="19">
        <v>4.7351637922777599E-2</v>
      </c>
      <c r="BG13" s="19">
        <v>8.1241347209860995E-2</v>
      </c>
      <c r="BH13" s="19">
        <v>1.5749880824004601E-2</v>
      </c>
      <c r="BI13" s="19">
        <v>0.114260267673868</v>
      </c>
      <c r="BJ13" s="19">
        <v>2.9233664179878899E-2</v>
      </c>
      <c r="BK13" s="19">
        <v>2.01910568706179E-2</v>
      </c>
      <c r="BL13" s="19"/>
      <c r="BM13" s="19">
        <v>5.63112852381445E-2</v>
      </c>
      <c r="BN13" s="19">
        <v>6.7808544248092795E-2</v>
      </c>
      <c r="BO13" s="19">
        <v>4.8418079774193101E-2</v>
      </c>
      <c r="BP13" s="19">
        <v>4.0733571808126201E-2</v>
      </c>
      <c r="BQ13" s="19">
        <v>7.9211773237772301E-2</v>
      </c>
      <c r="BR13" s="19">
        <v>6.8489383340969698E-2</v>
      </c>
      <c r="BS13" s="19"/>
      <c r="BT13" s="19">
        <v>4.8690729730330201E-2</v>
      </c>
      <c r="BU13" s="19">
        <v>7.3765412282310802E-2</v>
      </c>
      <c r="BV13" s="19"/>
      <c r="BW13" s="19">
        <v>3.7994133327281902E-2</v>
      </c>
      <c r="BX13" s="19">
        <v>6.6342105013199898E-2</v>
      </c>
      <c r="BY13" s="19"/>
      <c r="BZ13" s="19">
        <v>5.8137154531015901E-2</v>
      </c>
      <c r="CA13" s="19" t="s">
        <v>131</v>
      </c>
      <c r="CB13" s="19" t="s">
        <v>131</v>
      </c>
      <c r="CC13" s="19"/>
      <c r="CD13" s="19">
        <v>6.1188051988747799E-2</v>
      </c>
      <c r="CE13" s="19">
        <v>5.2499539663194102E-2</v>
      </c>
      <c r="CF13" s="19">
        <v>3.9066018919799002E-2</v>
      </c>
      <c r="CG13" s="19"/>
      <c r="CH13" s="19">
        <v>6.0739699279398603E-2</v>
      </c>
      <c r="CI13" s="19">
        <v>5.0897058198846101E-2</v>
      </c>
      <c r="CJ13" s="19">
        <v>4.9985940024709803E-2</v>
      </c>
      <c r="CK13" s="19"/>
      <c r="CL13" s="19">
        <v>6.0964173390355599E-2</v>
      </c>
      <c r="CM13" s="19">
        <v>4.7054122573161397E-2</v>
      </c>
      <c r="CN13" s="19"/>
      <c r="CO13" s="19">
        <v>1.0300977018486901E-2</v>
      </c>
      <c r="CP13" s="19">
        <v>6.9595608118340396E-2</v>
      </c>
      <c r="CQ13" s="19">
        <v>4.1675562574689198E-2</v>
      </c>
      <c r="CR13" s="19">
        <v>8.3298282470772797E-2</v>
      </c>
    </row>
    <row r="14" spans="2:96" x14ac:dyDescent="0.25">
      <c r="B14" s="16" t="s">
        <v>662</v>
      </c>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K18"/>
  <sheetViews>
    <sheetView showGridLines="0" workbookViewId="0">
      <pane xSplit="2" topLeftCell="C1" activePane="topRight" state="frozen"/>
      <selection pane="topRight" activeCell="B12" sqref="B12"/>
    </sheetView>
  </sheetViews>
  <sheetFormatPr defaultColWidth="11.42578125" defaultRowHeight="15" x14ac:dyDescent="0.25"/>
  <cols>
    <col min="2" max="2" width="25.7109375" customWidth="1"/>
    <col min="3" max="11" width="20.7109375" customWidth="1"/>
  </cols>
  <sheetData>
    <row r="2" spans="2:11" ht="39.950000000000003" customHeight="1" x14ac:dyDescent="0.25">
      <c r="D2" s="30" t="s">
        <v>466</v>
      </c>
      <c r="E2" s="26"/>
      <c r="F2" s="26"/>
      <c r="G2" s="26"/>
      <c r="H2" s="26"/>
      <c r="I2" s="26"/>
      <c r="J2" s="26"/>
      <c r="K2" s="26"/>
    </row>
    <row r="6" spans="2:11" ht="50.1" customHeight="1" x14ac:dyDescent="0.25">
      <c r="B6" s="23" t="s">
        <v>15</v>
      </c>
      <c r="C6" s="23" t="s">
        <v>445</v>
      </c>
      <c r="D6" s="23" t="s">
        <v>446</v>
      </c>
      <c r="E6" s="23" t="s">
        <v>447</v>
      </c>
      <c r="F6" s="23" t="s">
        <v>448</v>
      </c>
      <c r="G6" s="23" t="s">
        <v>449</v>
      </c>
      <c r="H6" s="23" t="s">
        <v>450</v>
      </c>
      <c r="I6" s="23" t="s">
        <v>451</v>
      </c>
      <c r="J6" s="23" t="s">
        <v>452</v>
      </c>
    </row>
    <row r="7" spans="2:11" x14ac:dyDescent="0.25">
      <c r="B7" s="18" t="s">
        <v>453</v>
      </c>
      <c r="C7" s="17">
        <v>0.32390551922384597</v>
      </c>
      <c r="D7" s="17">
        <v>0.25194408045723998</v>
      </c>
      <c r="E7" s="17">
        <v>0.26805134472563202</v>
      </c>
      <c r="F7" s="17">
        <v>0.28014215223317701</v>
      </c>
      <c r="G7" s="17">
        <v>0.21102726931256899</v>
      </c>
      <c r="H7" s="17">
        <v>0.200116874700842</v>
      </c>
      <c r="I7" s="17">
        <v>0.26704899625005701</v>
      </c>
      <c r="J7" s="17">
        <v>0.25578552141156902</v>
      </c>
    </row>
    <row r="8" spans="2:11" x14ac:dyDescent="0.25">
      <c r="B8" s="18" t="s">
        <v>454</v>
      </c>
      <c r="C8" s="17">
        <v>0.49784405447050301</v>
      </c>
      <c r="D8" s="17">
        <v>0.46130726659654298</v>
      </c>
      <c r="E8" s="17">
        <v>0.49366583511919498</v>
      </c>
      <c r="F8" s="17">
        <v>0.48846552893579498</v>
      </c>
      <c r="G8" s="17">
        <v>0.41425252239403298</v>
      </c>
      <c r="H8" s="17">
        <v>0.39051501893354801</v>
      </c>
      <c r="I8" s="17">
        <v>0.44731676933183401</v>
      </c>
      <c r="J8" s="17">
        <v>0.44989136954360698</v>
      </c>
    </row>
    <row r="9" spans="2:11" x14ac:dyDescent="0.25">
      <c r="B9" s="18" t="s">
        <v>455</v>
      </c>
      <c r="C9" s="17">
        <v>8.8985831584258906E-2</v>
      </c>
      <c r="D9" s="17">
        <v>0.17072123935229899</v>
      </c>
      <c r="E9" s="17">
        <v>0.14842001820263201</v>
      </c>
      <c r="F9" s="17">
        <v>0.15527514539411699</v>
      </c>
      <c r="G9" s="17">
        <v>0.20770336067543499</v>
      </c>
      <c r="H9" s="17">
        <v>0.244912275539996</v>
      </c>
      <c r="I9" s="17">
        <v>0.17871896411669</v>
      </c>
      <c r="J9" s="17">
        <v>0.16818383129595499</v>
      </c>
    </row>
    <row r="10" spans="2:11" x14ac:dyDescent="0.25">
      <c r="B10" s="18" t="s">
        <v>456</v>
      </c>
      <c r="C10" s="17">
        <v>5.0663966054332502E-2</v>
      </c>
      <c r="D10" s="17">
        <v>6.8227862875699305E-2</v>
      </c>
      <c r="E10" s="17">
        <v>5.3396868942941197E-2</v>
      </c>
      <c r="F10" s="17">
        <v>5.9958808438845899E-2</v>
      </c>
      <c r="G10" s="17">
        <v>0.108548106409058</v>
      </c>
      <c r="H10" s="17">
        <v>0.12746816628704999</v>
      </c>
      <c r="I10" s="17">
        <v>7.4668770866425205E-2</v>
      </c>
      <c r="J10" s="17">
        <v>4.36281326387674E-2</v>
      </c>
    </row>
    <row r="11" spans="2:11" x14ac:dyDescent="0.25">
      <c r="B11" s="18" t="s">
        <v>175</v>
      </c>
      <c r="C11" s="17">
        <v>3.8600628667059697E-2</v>
      </c>
      <c r="D11" s="17">
        <v>4.77995507182193E-2</v>
      </c>
      <c r="E11" s="17">
        <v>3.6465933009599799E-2</v>
      </c>
      <c r="F11" s="17">
        <v>1.6158364998064601E-2</v>
      </c>
      <c r="G11" s="17">
        <v>5.8468741208904502E-2</v>
      </c>
      <c r="H11" s="17">
        <v>3.69876645385631E-2</v>
      </c>
      <c r="I11" s="17">
        <v>3.2246499434994497E-2</v>
      </c>
      <c r="J11" s="17">
        <v>8.2511145110101505E-2</v>
      </c>
    </row>
    <row r="12" spans="2:11" x14ac:dyDescent="0.25">
      <c r="B12" s="16" t="s">
        <v>654</v>
      </c>
      <c r="C12" s="16"/>
      <c r="D12" s="16"/>
      <c r="E12" s="16"/>
      <c r="F12" s="16"/>
      <c r="G12" s="16"/>
      <c r="H12" s="16"/>
      <c r="I12" s="16"/>
      <c r="J12" s="16"/>
    </row>
    <row r="13" spans="2:11" x14ac:dyDescent="0.25">
      <c r="B13" t="s">
        <v>124</v>
      </c>
    </row>
    <row r="14" spans="2:11" x14ac:dyDescent="0.25">
      <c r="B14" t="s">
        <v>125</v>
      </c>
    </row>
    <row r="18" spans="2:2" x14ac:dyDescent="0.2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CR18"/>
  <sheetViews>
    <sheetView showGridLines="0" workbookViewId="0">
      <pane xSplit="2" topLeftCell="C1" activePane="topRight" state="frozen"/>
      <selection pane="topRight" activeCell="B18" sqref="B18"/>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191</v>
      </c>
      <c r="D7" s="10">
        <v>105</v>
      </c>
      <c r="E7" s="10">
        <v>86</v>
      </c>
      <c r="F7" s="10"/>
      <c r="G7" s="10">
        <v>34</v>
      </c>
      <c r="H7" s="10">
        <v>25</v>
      </c>
      <c r="I7" s="10">
        <v>43</v>
      </c>
      <c r="J7" s="10">
        <v>37</v>
      </c>
      <c r="K7" s="10">
        <v>24</v>
      </c>
      <c r="L7" s="10">
        <v>28</v>
      </c>
      <c r="M7" s="10"/>
      <c r="N7" s="10">
        <v>55</v>
      </c>
      <c r="O7" s="10">
        <v>47</v>
      </c>
      <c r="P7" s="10">
        <v>38</v>
      </c>
      <c r="Q7" s="10">
        <v>51</v>
      </c>
      <c r="R7" s="10"/>
      <c r="S7" s="10">
        <v>39</v>
      </c>
      <c r="T7" s="10">
        <v>26</v>
      </c>
      <c r="U7" s="10">
        <v>11</v>
      </c>
      <c r="V7" s="10">
        <v>16</v>
      </c>
      <c r="W7" s="10">
        <v>10</v>
      </c>
      <c r="X7" s="10">
        <v>16</v>
      </c>
      <c r="Y7" s="10">
        <v>12</v>
      </c>
      <c r="Z7" s="10">
        <v>4</v>
      </c>
      <c r="AA7" s="10">
        <v>16</v>
      </c>
      <c r="AB7" s="10">
        <v>13</v>
      </c>
      <c r="AC7" s="10">
        <v>9</v>
      </c>
      <c r="AD7" s="10">
        <v>19</v>
      </c>
      <c r="AE7" s="10"/>
      <c r="AF7" s="10">
        <v>61</v>
      </c>
      <c r="AG7" s="10">
        <v>55</v>
      </c>
      <c r="AH7" s="10">
        <v>12</v>
      </c>
      <c r="AI7" s="10">
        <v>2</v>
      </c>
      <c r="AJ7" s="10">
        <v>31</v>
      </c>
      <c r="AK7" s="10"/>
      <c r="AL7" s="10">
        <v>46</v>
      </c>
      <c r="AM7" s="10">
        <v>70</v>
      </c>
      <c r="AN7" s="10">
        <v>13</v>
      </c>
      <c r="AO7" s="10"/>
      <c r="AP7" s="10">
        <v>42</v>
      </c>
      <c r="AQ7" s="10">
        <v>45</v>
      </c>
      <c r="AR7" s="10">
        <v>58</v>
      </c>
      <c r="AS7" s="10">
        <v>26</v>
      </c>
      <c r="AT7" s="10">
        <v>2</v>
      </c>
      <c r="AU7" s="10"/>
      <c r="AV7" s="10">
        <v>1</v>
      </c>
      <c r="AW7" s="10">
        <v>13</v>
      </c>
      <c r="AX7" s="10">
        <v>15</v>
      </c>
      <c r="AY7" s="10">
        <v>18</v>
      </c>
      <c r="AZ7" s="10">
        <v>19</v>
      </c>
      <c r="BA7" s="10">
        <v>15</v>
      </c>
      <c r="BB7" s="10">
        <v>21</v>
      </c>
      <c r="BC7" s="10">
        <v>15</v>
      </c>
      <c r="BD7" s="10">
        <v>15</v>
      </c>
      <c r="BE7" s="10">
        <v>7</v>
      </c>
      <c r="BF7" s="10">
        <v>9</v>
      </c>
      <c r="BG7" s="10">
        <v>10</v>
      </c>
      <c r="BH7" s="10">
        <v>7</v>
      </c>
      <c r="BI7" s="10">
        <v>1</v>
      </c>
      <c r="BJ7" s="10">
        <v>8</v>
      </c>
      <c r="BK7" s="10">
        <v>9</v>
      </c>
      <c r="BL7" s="10"/>
      <c r="BM7" s="10">
        <v>59</v>
      </c>
      <c r="BN7" s="10">
        <v>58</v>
      </c>
      <c r="BO7" s="10">
        <v>28</v>
      </c>
      <c r="BP7" s="10">
        <v>29</v>
      </c>
      <c r="BQ7" s="10">
        <v>15</v>
      </c>
      <c r="BR7" s="10">
        <v>2</v>
      </c>
      <c r="BS7" s="10"/>
      <c r="BT7" s="10">
        <v>102</v>
      </c>
      <c r="BU7" s="10">
        <v>87</v>
      </c>
      <c r="BV7" s="10"/>
      <c r="BW7" s="10">
        <v>87</v>
      </c>
      <c r="BX7" s="10">
        <v>88</v>
      </c>
      <c r="BY7" s="10"/>
      <c r="BZ7" s="10">
        <v>120</v>
      </c>
      <c r="CA7" s="10" t="s">
        <v>130</v>
      </c>
      <c r="CB7" s="10">
        <v>71</v>
      </c>
      <c r="CC7" s="10"/>
      <c r="CD7" s="10">
        <v>124</v>
      </c>
      <c r="CE7" s="10">
        <v>45</v>
      </c>
      <c r="CF7" s="10">
        <v>18</v>
      </c>
      <c r="CG7" s="10"/>
      <c r="CH7" s="10">
        <v>74</v>
      </c>
      <c r="CI7" s="10">
        <v>25</v>
      </c>
      <c r="CJ7" s="10">
        <v>20</v>
      </c>
      <c r="CK7" s="10"/>
      <c r="CL7" s="10">
        <v>77</v>
      </c>
      <c r="CM7" s="10">
        <v>109</v>
      </c>
      <c r="CN7" s="10"/>
      <c r="CO7" s="10">
        <v>23</v>
      </c>
      <c r="CP7" s="10">
        <v>63</v>
      </c>
      <c r="CQ7" s="10">
        <v>58</v>
      </c>
      <c r="CR7" s="10">
        <v>47</v>
      </c>
    </row>
    <row r="8" spans="2:96" ht="30" customHeight="1" x14ac:dyDescent="0.25">
      <c r="B8" s="11" t="s">
        <v>20</v>
      </c>
      <c r="C8" s="11">
        <v>201</v>
      </c>
      <c r="D8" s="11">
        <v>114</v>
      </c>
      <c r="E8" s="11">
        <v>87</v>
      </c>
      <c r="F8" s="11"/>
      <c r="G8" s="11">
        <v>42</v>
      </c>
      <c r="H8" s="11">
        <v>35</v>
      </c>
      <c r="I8" s="11">
        <v>42</v>
      </c>
      <c r="J8" s="11">
        <v>35</v>
      </c>
      <c r="K8" s="11">
        <v>22</v>
      </c>
      <c r="L8" s="11">
        <v>25</v>
      </c>
      <c r="M8" s="11"/>
      <c r="N8" s="11">
        <v>55</v>
      </c>
      <c r="O8" s="11">
        <v>48</v>
      </c>
      <c r="P8" s="11">
        <v>40</v>
      </c>
      <c r="Q8" s="11">
        <v>58</v>
      </c>
      <c r="R8" s="11"/>
      <c r="S8" s="11">
        <v>41</v>
      </c>
      <c r="T8" s="11">
        <v>27</v>
      </c>
      <c r="U8" s="11">
        <v>10</v>
      </c>
      <c r="V8" s="11">
        <v>16</v>
      </c>
      <c r="W8" s="11">
        <v>10</v>
      </c>
      <c r="X8" s="11">
        <v>16</v>
      </c>
      <c r="Y8" s="11">
        <v>13</v>
      </c>
      <c r="Z8" s="11">
        <v>4</v>
      </c>
      <c r="AA8" s="11">
        <v>15</v>
      </c>
      <c r="AB8" s="11">
        <v>13</v>
      </c>
      <c r="AC8" s="11">
        <v>10</v>
      </c>
      <c r="AD8" s="11">
        <v>24</v>
      </c>
      <c r="AE8" s="11"/>
      <c r="AF8" s="11">
        <v>60</v>
      </c>
      <c r="AG8" s="11">
        <v>59</v>
      </c>
      <c r="AH8" s="11">
        <v>12</v>
      </c>
      <c r="AI8" s="11">
        <v>2</v>
      </c>
      <c r="AJ8" s="11">
        <v>34</v>
      </c>
      <c r="AK8" s="11"/>
      <c r="AL8" s="11">
        <v>47</v>
      </c>
      <c r="AM8" s="11">
        <v>76</v>
      </c>
      <c r="AN8" s="11">
        <v>13</v>
      </c>
      <c r="AO8" s="11"/>
      <c r="AP8" s="11">
        <v>43</v>
      </c>
      <c r="AQ8" s="11">
        <v>48</v>
      </c>
      <c r="AR8" s="11">
        <v>63</v>
      </c>
      <c r="AS8" s="11">
        <v>28</v>
      </c>
      <c r="AT8" s="11">
        <v>2</v>
      </c>
      <c r="AU8" s="11"/>
      <c r="AV8" s="11">
        <v>1</v>
      </c>
      <c r="AW8" s="11">
        <v>14</v>
      </c>
      <c r="AX8" s="11">
        <v>17</v>
      </c>
      <c r="AY8" s="11">
        <v>18</v>
      </c>
      <c r="AZ8" s="11">
        <v>22</v>
      </c>
      <c r="BA8" s="11">
        <v>15</v>
      </c>
      <c r="BB8" s="11">
        <v>24</v>
      </c>
      <c r="BC8" s="11">
        <v>15</v>
      </c>
      <c r="BD8" s="11">
        <v>15</v>
      </c>
      <c r="BE8" s="11">
        <v>7</v>
      </c>
      <c r="BF8" s="11">
        <v>9</v>
      </c>
      <c r="BG8" s="11">
        <v>10</v>
      </c>
      <c r="BH8" s="11">
        <v>7</v>
      </c>
      <c r="BI8" s="11">
        <v>1</v>
      </c>
      <c r="BJ8" s="11">
        <v>8</v>
      </c>
      <c r="BK8" s="11">
        <v>10</v>
      </c>
      <c r="BL8" s="11"/>
      <c r="BM8" s="11">
        <v>67</v>
      </c>
      <c r="BN8" s="11">
        <v>59</v>
      </c>
      <c r="BO8" s="11">
        <v>29</v>
      </c>
      <c r="BP8" s="11">
        <v>29</v>
      </c>
      <c r="BQ8" s="11">
        <v>15</v>
      </c>
      <c r="BR8" s="11">
        <v>2</v>
      </c>
      <c r="BS8" s="11"/>
      <c r="BT8" s="11">
        <v>107</v>
      </c>
      <c r="BU8" s="11">
        <v>91</v>
      </c>
      <c r="BV8" s="11"/>
      <c r="BW8" s="11">
        <v>95</v>
      </c>
      <c r="BX8" s="11">
        <v>88</v>
      </c>
      <c r="BY8" s="11"/>
      <c r="BZ8" s="11">
        <v>124</v>
      </c>
      <c r="CA8" s="11" t="s">
        <v>130</v>
      </c>
      <c r="CB8" s="11">
        <v>77</v>
      </c>
      <c r="CC8" s="11"/>
      <c r="CD8" s="11">
        <v>128</v>
      </c>
      <c r="CE8" s="11">
        <v>50</v>
      </c>
      <c r="CF8" s="11">
        <v>18</v>
      </c>
      <c r="CG8" s="11"/>
      <c r="CH8" s="11">
        <v>74</v>
      </c>
      <c r="CI8" s="11">
        <v>28</v>
      </c>
      <c r="CJ8" s="11">
        <v>21</v>
      </c>
      <c r="CK8" s="11"/>
      <c r="CL8" s="11">
        <v>83</v>
      </c>
      <c r="CM8" s="11">
        <v>113</v>
      </c>
      <c r="CN8" s="11"/>
      <c r="CO8" s="11">
        <v>26</v>
      </c>
      <c r="CP8" s="11">
        <v>65</v>
      </c>
      <c r="CQ8" s="11">
        <v>61</v>
      </c>
      <c r="CR8" s="11">
        <v>48</v>
      </c>
    </row>
    <row r="9" spans="2:96" x14ac:dyDescent="0.25">
      <c r="B9" s="18" t="s">
        <v>453</v>
      </c>
      <c r="C9" s="17">
        <v>0.32390551922384597</v>
      </c>
      <c r="D9" s="17">
        <v>0.33815937111487898</v>
      </c>
      <c r="E9" s="17">
        <v>0.30534934474686998</v>
      </c>
      <c r="F9" s="17"/>
      <c r="G9" s="17">
        <v>0.35250318838637401</v>
      </c>
      <c r="H9" s="17">
        <v>0.21401380589907101</v>
      </c>
      <c r="I9" s="17">
        <v>0.34664636374136198</v>
      </c>
      <c r="J9" s="17">
        <v>0.32275483168018898</v>
      </c>
      <c r="K9" s="17">
        <v>0.28161391719479001</v>
      </c>
      <c r="L9" s="17">
        <v>0.42868036476683102</v>
      </c>
      <c r="M9" s="17"/>
      <c r="N9" s="17">
        <v>0.35301527976744002</v>
      </c>
      <c r="O9" s="17">
        <v>0.35895879245322299</v>
      </c>
      <c r="P9" s="17">
        <v>0.33938473690222898</v>
      </c>
      <c r="Q9" s="17">
        <v>0.25620965405968499</v>
      </c>
      <c r="R9" s="17"/>
      <c r="S9" s="17">
        <v>0.34442657332189702</v>
      </c>
      <c r="T9" s="17">
        <v>0.34563817248927697</v>
      </c>
      <c r="U9" s="17">
        <v>0.26931145914534499</v>
      </c>
      <c r="V9" s="17">
        <v>0.159621445340903</v>
      </c>
      <c r="W9" s="17">
        <v>0.50286504839218604</v>
      </c>
      <c r="X9" s="17">
        <v>0.25025035548649999</v>
      </c>
      <c r="Y9" s="17">
        <v>0.3070695514731</v>
      </c>
      <c r="Z9" s="17">
        <v>0.24708428346132699</v>
      </c>
      <c r="AA9" s="17">
        <v>0.48240375047918299</v>
      </c>
      <c r="AB9" s="17">
        <v>0.394969567123856</v>
      </c>
      <c r="AC9" s="17">
        <v>0.18692535271658101</v>
      </c>
      <c r="AD9" s="17">
        <v>0.31185917762820198</v>
      </c>
      <c r="AE9" s="17"/>
      <c r="AF9" s="17">
        <v>0.492313474850055</v>
      </c>
      <c r="AG9" s="17">
        <v>0.32987401418791501</v>
      </c>
      <c r="AH9" s="17">
        <v>0.19526632183668499</v>
      </c>
      <c r="AI9" s="17">
        <v>1</v>
      </c>
      <c r="AJ9" s="17">
        <v>0.22714730472345299</v>
      </c>
      <c r="AK9" s="17"/>
      <c r="AL9" s="17">
        <v>0.54266349079175102</v>
      </c>
      <c r="AM9" s="17">
        <v>0.32166342839379197</v>
      </c>
      <c r="AN9" s="17">
        <v>0.190773275354918</v>
      </c>
      <c r="AO9" s="17"/>
      <c r="AP9" s="17">
        <v>0.29210972234690702</v>
      </c>
      <c r="AQ9" s="17">
        <v>0.316459618222385</v>
      </c>
      <c r="AR9" s="17">
        <v>0.33724632735382098</v>
      </c>
      <c r="AS9" s="17">
        <v>0.26000240280900799</v>
      </c>
      <c r="AT9" s="17">
        <v>0.47209537979092298</v>
      </c>
      <c r="AU9" s="17"/>
      <c r="AV9" s="17">
        <v>0</v>
      </c>
      <c r="AW9" s="17">
        <v>0.16399185199626501</v>
      </c>
      <c r="AX9" s="17">
        <v>0.41161830243171399</v>
      </c>
      <c r="AY9" s="17">
        <v>0.15142982541230801</v>
      </c>
      <c r="AZ9" s="17">
        <v>0.31579919852308003</v>
      </c>
      <c r="BA9" s="17">
        <v>0.31668537438667599</v>
      </c>
      <c r="BB9" s="17">
        <v>0.250798179547089</v>
      </c>
      <c r="BC9" s="17">
        <v>0.51928534524171199</v>
      </c>
      <c r="BD9" s="17">
        <v>0.462057166797813</v>
      </c>
      <c r="BE9" s="17">
        <v>0.42792111906017899</v>
      </c>
      <c r="BF9" s="17">
        <v>0.32590543464986099</v>
      </c>
      <c r="BG9" s="17">
        <v>0.32422767874869302</v>
      </c>
      <c r="BH9" s="17">
        <v>0.54475759528936896</v>
      </c>
      <c r="BI9" s="17">
        <v>0</v>
      </c>
      <c r="BJ9" s="17">
        <v>0.38764357386784898</v>
      </c>
      <c r="BK9" s="17">
        <v>0.34545075793427799</v>
      </c>
      <c r="BL9" s="17"/>
      <c r="BM9" s="17">
        <v>0.28137155327201702</v>
      </c>
      <c r="BN9" s="17">
        <v>0.39743800637672999</v>
      </c>
      <c r="BO9" s="17">
        <v>0.293606529010281</v>
      </c>
      <c r="BP9" s="17">
        <v>0.33015194994941699</v>
      </c>
      <c r="BQ9" s="17">
        <v>0.308546253059029</v>
      </c>
      <c r="BR9" s="17">
        <v>0</v>
      </c>
      <c r="BS9" s="17"/>
      <c r="BT9" s="17">
        <v>0.385205375477011</v>
      </c>
      <c r="BU9" s="17">
        <v>0.248026300914716</v>
      </c>
      <c r="BV9" s="17"/>
      <c r="BW9" s="17">
        <v>0.33914322658434198</v>
      </c>
      <c r="BX9" s="17">
        <v>0.34119210062698602</v>
      </c>
      <c r="BY9" s="17"/>
      <c r="BZ9" s="17">
        <v>0.26301684051794899</v>
      </c>
      <c r="CA9" s="17" t="s">
        <v>131</v>
      </c>
      <c r="CB9" s="17">
        <v>0.42157474892684099</v>
      </c>
      <c r="CC9" s="17"/>
      <c r="CD9" s="17">
        <v>0.33338080206274701</v>
      </c>
      <c r="CE9" s="17">
        <v>0.29987376912326502</v>
      </c>
      <c r="CF9" s="17">
        <v>0.40608050374825599</v>
      </c>
      <c r="CG9" s="17"/>
      <c r="CH9" s="17">
        <v>0.221310837458426</v>
      </c>
      <c r="CI9" s="17">
        <v>0.35536515544021002</v>
      </c>
      <c r="CJ9" s="17">
        <v>0.30066515794851201</v>
      </c>
      <c r="CK9" s="17"/>
      <c r="CL9" s="17">
        <v>0.304804276118878</v>
      </c>
      <c r="CM9" s="17">
        <v>0.34316154140280503</v>
      </c>
      <c r="CN9" s="17"/>
      <c r="CO9" s="17">
        <v>0.69409237178988303</v>
      </c>
      <c r="CP9" s="17">
        <v>0.33703694448169702</v>
      </c>
      <c r="CQ9" s="17">
        <v>0.26291650332379801</v>
      </c>
      <c r="CR9" s="17">
        <v>0.18449143145255301</v>
      </c>
    </row>
    <row r="10" spans="2:96" x14ac:dyDescent="0.25">
      <c r="B10" s="18" t="s">
        <v>454</v>
      </c>
      <c r="C10" s="17">
        <v>0.49784405447050301</v>
      </c>
      <c r="D10" s="17">
        <v>0.46498378937406798</v>
      </c>
      <c r="E10" s="17">
        <v>0.54062272350330698</v>
      </c>
      <c r="F10" s="17"/>
      <c r="G10" s="17">
        <v>0.48915305596282999</v>
      </c>
      <c r="H10" s="17">
        <v>0.59117062255626396</v>
      </c>
      <c r="I10" s="17">
        <v>0.44147908816759701</v>
      </c>
      <c r="J10" s="17">
        <v>0.42178881781998201</v>
      </c>
      <c r="K10" s="17">
        <v>0.55940954779743202</v>
      </c>
      <c r="L10" s="17">
        <v>0.53123873843832803</v>
      </c>
      <c r="M10" s="17"/>
      <c r="N10" s="17">
        <v>0.56370850002162598</v>
      </c>
      <c r="O10" s="17">
        <v>0.52984885995438402</v>
      </c>
      <c r="P10" s="17">
        <v>0.42591158633431703</v>
      </c>
      <c r="Q10" s="17">
        <v>0.45800015290781998</v>
      </c>
      <c r="R10" s="17"/>
      <c r="S10" s="17">
        <v>0.50148824526298397</v>
      </c>
      <c r="T10" s="17">
        <v>0.57832376266211605</v>
      </c>
      <c r="U10" s="17">
        <v>0.551287441339252</v>
      </c>
      <c r="V10" s="17">
        <v>0.53502884024955999</v>
      </c>
      <c r="W10" s="17">
        <v>0.39811287975639398</v>
      </c>
      <c r="X10" s="17">
        <v>0.55869837422537305</v>
      </c>
      <c r="Y10" s="17">
        <v>0.60883800338765204</v>
      </c>
      <c r="Z10" s="17">
        <v>0.51987717728307703</v>
      </c>
      <c r="AA10" s="17">
        <v>0.30055634012620103</v>
      </c>
      <c r="AB10" s="17">
        <v>0.37625830232502799</v>
      </c>
      <c r="AC10" s="17">
        <v>0.55812017822421101</v>
      </c>
      <c r="AD10" s="17">
        <v>0.46196133415345297</v>
      </c>
      <c r="AE10" s="17"/>
      <c r="AF10" s="17">
        <v>0.39245031193492602</v>
      </c>
      <c r="AG10" s="17">
        <v>0.46197535422101599</v>
      </c>
      <c r="AH10" s="17">
        <v>0.72350867062500301</v>
      </c>
      <c r="AI10" s="17">
        <v>0</v>
      </c>
      <c r="AJ10" s="17">
        <v>0.52966285891140896</v>
      </c>
      <c r="AK10" s="17"/>
      <c r="AL10" s="17">
        <v>0.41259613213580099</v>
      </c>
      <c r="AM10" s="17">
        <v>0.498072590930425</v>
      </c>
      <c r="AN10" s="17">
        <v>0.65185458660642803</v>
      </c>
      <c r="AO10" s="17"/>
      <c r="AP10" s="17">
        <v>0.46854388795792901</v>
      </c>
      <c r="AQ10" s="17">
        <v>0.42936274655288598</v>
      </c>
      <c r="AR10" s="17">
        <v>0.50183349284108403</v>
      </c>
      <c r="AS10" s="17">
        <v>0.68646999267123199</v>
      </c>
      <c r="AT10" s="17">
        <v>0.52790462020907702</v>
      </c>
      <c r="AU10" s="17"/>
      <c r="AV10" s="17">
        <v>1</v>
      </c>
      <c r="AW10" s="17">
        <v>0.44612926541529402</v>
      </c>
      <c r="AX10" s="17">
        <v>0.40907716419883999</v>
      </c>
      <c r="AY10" s="17">
        <v>0.55783969933970901</v>
      </c>
      <c r="AZ10" s="17">
        <v>0.59780880214911203</v>
      </c>
      <c r="BA10" s="17">
        <v>0.40935792584909397</v>
      </c>
      <c r="BB10" s="17">
        <v>0.56433012067194599</v>
      </c>
      <c r="BC10" s="17">
        <v>0.40612008828637802</v>
      </c>
      <c r="BD10" s="17">
        <v>0.39111530771852598</v>
      </c>
      <c r="BE10" s="17">
        <v>0.42029260970342203</v>
      </c>
      <c r="BF10" s="17">
        <v>0.56546553185633697</v>
      </c>
      <c r="BG10" s="17">
        <v>0.380476811894713</v>
      </c>
      <c r="BH10" s="17">
        <v>0.45524240471063099</v>
      </c>
      <c r="BI10" s="17">
        <v>1</v>
      </c>
      <c r="BJ10" s="17">
        <v>0.61235642613215102</v>
      </c>
      <c r="BK10" s="17">
        <v>0.40137404496839502</v>
      </c>
      <c r="BL10" s="17"/>
      <c r="BM10" s="17">
        <v>0.47283099901550102</v>
      </c>
      <c r="BN10" s="17">
        <v>0.51393127927436599</v>
      </c>
      <c r="BO10" s="17">
        <v>0.56666545341600105</v>
      </c>
      <c r="BP10" s="17">
        <v>0.53867630338220596</v>
      </c>
      <c r="BQ10" s="17">
        <v>0.38944802647455201</v>
      </c>
      <c r="BR10" s="17">
        <v>0</v>
      </c>
      <c r="BS10" s="17"/>
      <c r="BT10" s="17">
        <v>0.453692479759503</v>
      </c>
      <c r="BU10" s="17">
        <v>0.54902944925003205</v>
      </c>
      <c r="BV10" s="17"/>
      <c r="BW10" s="17">
        <v>0.51527713930249397</v>
      </c>
      <c r="BX10" s="17">
        <v>0.463021582550047</v>
      </c>
      <c r="BY10" s="17"/>
      <c r="BZ10" s="17">
        <v>0.58811755215505301</v>
      </c>
      <c r="CA10" s="17" t="s">
        <v>131</v>
      </c>
      <c r="CB10" s="17">
        <v>0.35303974652957198</v>
      </c>
      <c r="CC10" s="17"/>
      <c r="CD10" s="17">
        <v>0.51650345842929102</v>
      </c>
      <c r="CE10" s="17">
        <v>0.449025937183956</v>
      </c>
      <c r="CF10" s="17">
        <v>0.49275668314454801</v>
      </c>
      <c r="CG10" s="17"/>
      <c r="CH10" s="17">
        <v>0.61890100507865398</v>
      </c>
      <c r="CI10" s="17">
        <v>0.52034245984656802</v>
      </c>
      <c r="CJ10" s="17">
        <v>0.59368340273269404</v>
      </c>
      <c r="CK10" s="17"/>
      <c r="CL10" s="17">
        <v>0.52867645464141999</v>
      </c>
      <c r="CM10" s="17">
        <v>0.47082288825054103</v>
      </c>
      <c r="CN10" s="17"/>
      <c r="CO10" s="17">
        <v>0.30590762821011802</v>
      </c>
      <c r="CP10" s="17">
        <v>0.59592879988003</v>
      </c>
      <c r="CQ10" s="17">
        <v>0.53241760198920496</v>
      </c>
      <c r="CR10" s="17">
        <v>0.42464846715416299</v>
      </c>
    </row>
    <row r="11" spans="2:96" x14ac:dyDescent="0.25">
      <c r="B11" s="18" t="s">
        <v>455</v>
      </c>
      <c r="C11" s="17">
        <v>8.8985831584258906E-2</v>
      </c>
      <c r="D11" s="17">
        <v>8.7577674137837E-2</v>
      </c>
      <c r="E11" s="17">
        <v>9.0819021340025397E-2</v>
      </c>
      <c r="F11" s="17"/>
      <c r="G11" s="17">
        <v>9.34298879024308E-2</v>
      </c>
      <c r="H11" s="17">
        <v>9.7138451795696495E-2</v>
      </c>
      <c r="I11" s="17">
        <v>0.139544571779744</v>
      </c>
      <c r="J11" s="17">
        <v>8.5817981903776694E-2</v>
      </c>
      <c r="K11" s="17">
        <v>7.4964010708133397E-2</v>
      </c>
      <c r="L11" s="17">
        <v>0</v>
      </c>
      <c r="M11" s="17"/>
      <c r="N11" s="17">
        <v>5.6290208605888202E-2</v>
      </c>
      <c r="O11" s="17">
        <v>9.2502196277564105E-2</v>
      </c>
      <c r="P11" s="17">
        <v>0.111367332250723</v>
      </c>
      <c r="Q11" s="17">
        <v>0.101752110670983</v>
      </c>
      <c r="R11" s="17"/>
      <c r="S11" s="17">
        <v>4.6291483234606801E-2</v>
      </c>
      <c r="T11" s="17">
        <v>7.6038064848607104E-2</v>
      </c>
      <c r="U11" s="17">
        <v>7.9526740113942396E-2</v>
      </c>
      <c r="V11" s="17">
        <v>0.10803629962334001</v>
      </c>
      <c r="W11" s="17">
        <v>9.9022071851420396E-2</v>
      </c>
      <c r="X11" s="17">
        <v>0.13101426759524301</v>
      </c>
      <c r="Y11" s="17">
        <v>8.4092445139247296E-2</v>
      </c>
      <c r="Z11" s="17">
        <v>0</v>
      </c>
      <c r="AA11" s="17">
        <v>5.7710443034467498E-2</v>
      </c>
      <c r="AB11" s="17">
        <v>8.2965822332668401E-2</v>
      </c>
      <c r="AC11" s="17">
        <v>0.25495446905920799</v>
      </c>
      <c r="AD11" s="17">
        <v>0.10506236012411101</v>
      </c>
      <c r="AE11" s="17"/>
      <c r="AF11" s="17">
        <v>5.0967532993158302E-2</v>
      </c>
      <c r="AG11" s="17">
        <v>0.12625558081861399</v>
      </c>
      <c r="AH11" s="17">
        <v>0</v>
      </c>
      <c r="AI11" s="17">
        <v>0</v>
      </c>
      <c r="AJ11" s="17">
        <v>0.15640880697363099</v>
      </c>
      <c r="AK11" s="17"/>
      <c r="AL11" s="17">
        <v>4.4740377072447199E-2</v>
      </c>
      <c r="AM11" s="17">
        <v>0.124374729844991</v>
      </c>
      <c r="AN11" s="17">
        <v>8.2085858008403803E-2</v>
      </c>
      <c r="AO11" s="17"/>
      <c r="AP11" s="17">
        <v>0.106479171675001</v>
      </c>
      <c r="AQ11" s="17">
        <v>8.9106248099078494E-2</v>
      </c>
      <c r="AR11" s="17">
        <v>0.130651205494901</v>
      </c>
      <c r="AS11" s="17">
        <v>0</v>
      </c>
      <c r="AT11" s="17">
        <v>0</v>
      </c>
      <c r="AU11" s="17"/>
      <c r="AV11" s="17">
        <v>0</v>
      </c>
      <c r="AW11" s="17">
        <v>8.3172984616696394E-2</v>
      </c>
      <c r="AX11" s="17">
        <v>6.4325806864409904E-2</v>
      </c>
      <c r="AY11" s="17">
        <v>0.18272037087736501</v>
      </c>
      <c r="AZ11" s="17">
        <v>0</v>
      </c>
      <c r="BA11" s="17">
        <v>7.3467084552153394E-2</v>
      </c>
      <c r="BB11" s="17">
        <v>8.1533899115767194E-2</v>
      </c>
      <c r="BC11" s="17">
        <v>7.4594566471909499E-2</v>
      </c>
      <c r="BD11" s="17">
        <v>0.14682752548366099</v>
      </c>
      <c r="BE11" s="17">
        <v>0.15178627123639901</v>
      </c>
      <c r="BF11" s="17">
        <v>0.108629033493802</v>
      </c>
      <c r="BG11" s="17">
        <v>0.20000060602278999</v>
      </c>
      <c r="BH11" s="17">
        <v>0</v>
      </c>
      <c r="BI11" s="17">
        <v>0</v>
      </c>
      <c r="BJ11" s="17">
        <v>0</v>
      </c>
      <c r="BK11" s="17">
        <v>0.106153044346167</v>
      </c>
      <c r="BL11" s="17"/>
      <c r="BM11" s="17">
        <v>9.91336696548865E-2</v>
      </c>
      <c r="BN11" s="17">
        <v>1.9540161259627601E-2</v>
      </c>
      <c r="BO11" s="17">
        <v>0.10402809636909501</v>
      </c>
      <c r="BP11" s="17">
        <v>9.6595182142726096E-2</v>
      </c>
      <c r="BQ11" s="17">
        <v>0.233001619626234</v>
      </c>
      <c r="BR11" s="17">
        <v>0.45174479493909597</v>
      </c>
      <c r="BS11" s="17"/>
      <c r="BT11" s="17">
        <v>7.4461764800749397E-2</v>
      </c>
      <c r="BU11" s="17">
        <v>0.10830022935242301</v>
      </c>
      <c r="BV11" s="17"/>
      <c r="BW11" s="17">
        <v>5.1277019364598102E-2</v>
      </c>
      <c r="BX11" s="17">
        <v>0.137069179866009</v>
      </c>
      <c r="BY11" s="17"/>
      <c r="BZ11" s="17">
        <v>7.7837045152109402E-2</v>
      </c>
      <c r="CA11" s="17" t="s">
        <v>131</v>
      </c>
      <c r="CB11" s="17">
        <v>0.106869178802398</v>
      </c>
      <c r="CC11" s="17"/>
      <c r="CD11" s="17">
        <v>7.8421000414401504E-2</v>
      </c>
      <c r="CE11" s="17">
        <v>0.12249450956610899</v>
      </c>
      <c r="CF11" s="17">
        <v>4.49818019144246E-2</v>
      </c>
      <c r="CG11" s="17"/>
      <c r="CH11" s="17">
        <v>6.7517510548377305E-2</v>
      </c>
      <c r="CI11" s="17">
        <v>5.5110736443208699E-2</v>
      </c>
      <c r="CJ11" s="17">
        <v>0.105651439318794</v>
      </c>
      <c r="CK11" s="17"/>
      <c r="CL11" s="17">
        <v>9.4065483324171695E-2</v>
      </c>
      <c r="CM11" s="17">
        <v>8.8954565642175201E-2</v>
      </c>
      <c r="CN11" s="17"/>
      <c r="CO11" s="17">
        <v>0</v>
      </c>
      <c r="CP11" s="17">
        <v>3.0145076158194398E-2</v>
      </c>
      <c r="CQ11" s="17">
        <v>0.112762866880412</v>
      </c>
      <c r="CR11" s="17">
        <v>0.18614165823027001</v>
      </c>
    </row>
    <row r="12" spans="2:96" x14ac:dyDescent="0.25">
      <c r="B12" s="18" t="s">
        <v>456</v>
      </c>
      <c r="C12" s="17">
        <v>5.0663966054332502E-2</v>
      </c>
      <c r="D12" s="17">
        <v>6.32537189133697E-2</v>
      </c>
      <c r="E12" s="17">
        <v>3.4274175248293397E-2</v>
      </c>
      <c r="F12" s="17"/>
      <c r="G12" s="17">
        <v>0</v>
      </c>
      <c r="H12" s="17">
        <v>4.2626836910515498E-2</v>
      </c>
      <c r="I12" s="17">
        <v>4.7041145612658701E-2</v>
      </c>
      <c r="J12" s="17">
        <v>0.111999377813958</v>
      </c>
      <c r="K12" s="17">
        <v>8.4012524299645397E-2</v>
      </c>
      <c r="L12" s="17">
        <v>4.0080896794841003E-2</v>
      </c>
      <c r="M12" s="17"/>
      <c r="N12" s="17">
        <v>2.6986011605045799E-2</v>
      </c>
      <c r="O12" s="17">
        <v>1.8690151314828499E-2</v>
      </c>
      <c r="P12" s="17">
        <v>9.8614632995899495E-2</v>
      </c>
      <c r="Q12" s="17">
        <v>6.6840845026754303E-2</v>
      </c>
      <c r="R12" s="17"/>
      <c r="S12" s="17">
        <v>4.6409454831561503E-2</v>
      </c>
      <c r="T12" s="17">
        <v>0</v>
      </c>
      <c r="U12" s="17">
        <v>0</v>
      </c>
      <c r="V12" s="17">
        <v>0.116881547521199</v>
      </c>
      <c r="W12" s="17">
        <v>0</v>
      </c>
      <c r="X12" s="17">
        <v>0</v>
      </c>
      <c r="Y12" s="17">
        <v>0</v>
      </c>
      <c r="Z12" s="17">
        <v>0.23303853925559601</v>
      </c>
      <c r="AA12" s="17">
        <v>0.159329466360148</v>
      </c>
      <c r="AB12" s="17">
        <v>0.14580630821844801</v>
      </c>
      <c r="AC12" s="17">
        <v>0</v>
      </c>
      <c r="AD12" s="17">
        <v>4.1343386923378203E-2</v>
      </c>
      <c r="AE12" s="17"/>
      <c r="AF12" s="17">
        <v>6.4268680221861399E-2</v>
      </c>
      <c r="AG12" s="17">
        <v>4.0401712259944801E-2</v>
      </c>
      <c r="AH12" s="17">
        <v>8.1225007538311994E-2</v>
      </c>
      <c r="AI12" s="17">
        <v>0</v>
      </c>
      <c r="AJ12" s="17">
        <v>0</v>
      </c>
      <c r="AK12" s="17"/>
      <c r="AL12" s="17">
        <v>0</v>
      </c>
      <c r="AM12" s="17">
        <v>1.95505353969644E-2</v>
      </c>
      <c r="AN12" s="17">
        <v>7.5286280030250299E-2</v>
      </c>
      <c r="AO12" s="17"/>
      <c r="AP12" s="17">
        <v>6.9170958981820102E-2</v>
      </c>
      <c r="AQ12" s="17">
        <v>6.0286691173459299E-2</v>
      </c>
      <c r="AR12" s="17">
        <v>3.02689743101935E-2</v>
      </c>
      <c r="AS12" s="17">
        <v>5.35276045197602E-2</v>
      </c>
      <c r="AT12" s="17">
        <v>0</v>
      </c>
      <c r="AU12" s="17"/>
      <c r="AV12" s="17">
        <v>0</v>
      </c>
      <c r="AW12" s="17">
        <v>0.21224876254914801</v>
      </c>
      <c r="AX12" s="17">
        <v>0</v>
      </c>
      <c r="AY12" s="17">
        <v>0.108010104370618</v>
      </c>
      <c r="AZ12" s="17">
        <v>4.12825055583982E-2</v>
      </c>
      <c r="BA12" s="17">
        <v>6.1314252036983E-2</v>
      </c>
      <c r="BB12" s="17">
        <v>4.1740046955173998E-2</v>
      </c>
      <c r="BC12" s="17">
        <v>0</v>
      </c>
      <c r="BD12" s="17">
        <v>0</v>
      </c>
      <c r="BE12" s="17">
        <v>0</v>
      </c>
      <c r="BF12" s="17">
        <v>0</v>
      </c>
      <c r="BG12" s="17">
        <v>9.5294903333803499E-2</v>
      </c>
      <c r="BH12" s="17">
        <v>0</v>
      </c>
      <c r="BI12" s="17">
        <v>0</v>
      </c>
      <c r="BJ12" s="17">
        <v>0</v>
      </c>
      <c r="BK12" s="17">
        <v>0.14702215275115901</v>
      </c>
      <c r="BL12" s="17"/>
      <c r="BM12" s="17">
        <v>6.5398031077838703E-2</v>
      </c>
      <c r="BN12" s="17">
        <v>4.6954638801007198E-2</v>
      </c>
      <c r="BO12" s="17">
        <v>3.56999212046233E-2</v>
      </c>
      <c r="BP12" s="17">
        <v>0</v>
      </c>
      <c r="BQ12" s="17">
        <v>6.9004100840185406E-2</v>
      </c>
      <c r="BR12" s="17">
        <v>0.54825520506090397</v>
      </c>
      <c r="BS12" s="17"/>
      <c r="BT12" s="17">
        <v>4.1346426133126703E-2</v>
      </c>
      <c r="BU12" s="17">
        <v>6.2888786440748398E-2</v>
      </c>
      <c r="BV12" s="17"/>
      <c r="BW12" s="17">
        <v>4.6519682243859599E-2</v>
      </c>
      <c r="BX12" s="17">
        <v>4.3854669519445798E-2</v>
      </c>
      <c r="BY12" s="17"/>
      <c r="BZ12" s="17">
        <v>3.8630639441533603E-2</v>
      </c>
      <c r="CA12" s="17" t="s">
        <v>131</v>
      </c>
      <c r="CB12" s="17">
        <v>6.9966170766532707E-2</v>
      </c>
      <c r="CC12" s="17"/>
      <c r="CD12" s="17">
        <v>4.8408424083149403E-2</v>
      </c>
      <c r="CE12" s="17">
        <v>5.9202939150174598E-2</v>
      </c>
      <c r="CF12" s="17">
        <v>5.6181011192771101E-2</v>
      </c>
      <c r="CG12" s="17"/>
      <c r="CH12" s="17">
        <v>5.2096567239537497E-2</v>
      </c>
      <c r="CI12" s="17">
        <v>3.2494325605743099E-2</v>
      </c>
      <c r="CJ12" s="17">
        <v>0</v>
      </c>
      <c r="CK12" s="17"/>
      <c r="CL12" s="17">
        <v>4.1897171830663903E-2</v>
      </c>
      <c r="CM12" s="17">
        <v>5.1017206444215403E-2</v>
      </c>
      <c r="CN12" s="17"/>
      <c r="CO12" s="17">
        <v>0</v>
      </c>
      <c r="CP12" s="17">
        <v>3.6889179480078103E-2</v>
      </c>
      <c r="CQ12" s="17">
        <v>1.5716678190495902E-2</v>
      </c>
      <c r="CR12" s="17">
        <v>0.140988433958121</v>
      </c>
    </row>
    <row r="13" spans="2:96" x14ac:dyDescent="0.25">
      <c r="B13" s="18" t="s">
        <v>175</v>
      </c>
      <c r="C13" s="19">
        <v>3.8600628667059697E-2</v>
      </c>
      <c r="D13" s="19">
        <v>4.6025446459845298E-2</v>
      </c>
      <c r="E13" s="19">
        <v>2.89347351615045E-2</v>
      </c>
      <c r="F13" s="19"/>
      <c r="G13" s="19">
        <v>6.4913867748365398E-2</v>
      </c>
      <c r="H13" s="19">
        <v>5.50502828384535E-2</v>
      </c>
      <c r="I13" s="19">
        <v>2.5288830698638201E-2</v>
      </c>
      <c r="J13" s="19">
        <v>5.7638990782094703E-2</v>
      </c>
      <c r="K13" s="19">
        <v>0</v>
      </c>
      <c r="L13" s="19">
        <v>0</v>
      </c>
      <c r="M13" s="19"/>
      <c r="N13" s="19">
        <v>0</v>
      </c>
      <c r="O13" s="19">
        <v>0</v>
      </c>
      <c r="P13" s="19">
        <v>2.4721711516831502E-2</v>
      </c>
      <c r="Q13" s="19">
        <v>0.11719723733475799</v>
      </c>
      <c r="R13" s="19"/>
      <c r="S13" s="19">
        <v>6.1384243348951498E-2</v>
      </c>
      <c r="T13" s="19">
        <v>0</v>
      </c>
      <c r="U13" s="19">
        <v>9.9874359401460402E-2</v>
      </c>
      <c r="V13" s="19">
        <v>8.0431867264998097E-2</v>
      </c>
      <c r="W13" s="19">
        <v>0</v>
      </c>
      <c r="X13" s="19">
        <v>6.00370026928842E-2</v>
      </c>
      <c r="Y13" s="19">
        <v>0</v>
      </c>
      <c r="Z13" s="19">
        <v>0</v>
      </c>
      <c r="AA13" s="19">
        <v>0</v>
      </c>
      <c r="AB13" s="19">
        <v>0</v>
      </c>
      <c r="AC13" s="19">
        <v>0</v>
      </c>
      <c r="AD13" s="19">
        <v>7.9773741170855797E-2</v>
      </c>
      <c r="AE13" s="19"/>
      <c r="AF13" s="19">
        <v>0</v>
      </c>
      <c r="AG13" s="19">
        <v>4.1493338512509699E-2</v>
      </c>
      <c r="AH13" s="19">
        <v>0</v>
      </c>
      <c r="AI13" s="19">
        <v>0</v>
      </c>
      <c r="AJ13" s="19">
        <v>8.6781029391506795E-2</v>
      </c>
      <c r="AK13" s="19"/>
      <c r="AL13" s="19">
        <v>0</v>
      </c>
      <c r="AM13" s="19">
        <v>3.6338715433827003E-2</v>
      </c>
      <c r="AN13" s="19">
        <v>0</v>
      </c>
      <c r="AO13" s="19"/>
      <c r="AP13" s="19">
        <v>6.3696259038342806E-2</v>
      </c>
      <c r="AQ13" s="19">
        <v>0.104784695952191</v>
      </c>
      <c r="AR13" s="19">
        <v>0</v>
      </c>
      <c r="AS13" s="19">
        <v>0</v>
      </c>
      <c r="AT13" s="19">
        <v>0</v>
      </c>
      <c r="AU13" s="19"/>
      <c r="AV13" s="19">
        <v>0</v>
      </c>
      <c r="AW13" s="19">
        <v>9.4457135422596594E-2</v>
      </c>
      <c r="AX13" s="19">
        <v>0.114978726505036</v>
      </c>
      <c r="AY13" s="19">
        <v>0</v>
      </c>
      <c r="AZ13" s="19">
        <v>4.5109493769409897E-2</v>
      </c>
      <c r="BA13" s="19">
        <v>0.13917536317509299</v>
      </c>
      <c r="BB13" s="19">
        <v>6.1597753710023302E-2</v>
      </c>
      <c r="BC13" s="19">
        <v>0</v>
      </c>
      <c r="BD13" s="19">
        <v>0</v>
      </c>
      <c r="BE13" s="19">
        <v>0</v>
      </c>
      <c r="BF13" s="19">
        <v>0</v>
      </c>
      <c r="BG13" s="19">
        <v>0</v>
      </c>
      <c r="BH13" s="19">
        <v>0</v>
      </c>
      <c r="BI13" s="19">
        <v>0</v>
      </c>
      <c r="BJ13" s="19">
        <v>0</v>
      </c>
      <c r="BK13" s="19">
        <v>0</v>
      </c>
      <c r="BL13" s="19"/>
      <c r="BM13" s="19">
        <v>8.12657469797569E-2</v>
      </c>
      <c r="BN13" s="19">
        <v>2.21359142882693E-2</v>
      </c>
      <c r="BO13" s="19">
        <v>0</v>
      </c>
      <c r="BP13" s="19">
        <v>3.4576564525650999E-2</v>
      </c>
      <c r="BQ13" s="19">
        <v>0</v>
      </c>
      <c r="BR13" s="19">
        <v>0</v>
      </c>
      <c r="BS13" s="19"/>
      <c r="BT13" s="19">
        <v>4.5293953829610198E-2</v>
      </c>
      <c r="BU13" s="19">
        <v>3.1755234042080402E-2</v>
      </c>
      <c r="BV13" s="19"/>
      <c r="BW13" s="19">
        <v>4.7782932504706298E-2</v>
      </c>
      <c r="BX13" s="19">
        <v>1.4862467437512499E-2</v>
      </c>
      <c r="BY13" s="19"/>
      <c r="BZ13" s="19">
        <v>3.2397922733354602E-2</v>
      </c>
      <c r="CA13" s="19" t="s">
        <v>131</v>
      </c>
      <c r="CB13" s="19">
        <v>4.85501549746572E-2</v>
      </c>
      <c r="CC13" s="19"/>
      <c r="CD13" s="19">
        <v>2.3286315010411601E-2</v>
      </c>
      <c r="CE13" s="19">
        <v>6.9402844976495098E-2</v>
      </c>
      <c r="CF13" s="19">
        <v>0</v>
      </c>
      <c r="CG13" s="19"/>
      <c r="CH13" s="19">
        <v>4.0174079675004401E-2</v>
      </c>
      <c r="CI13" s="19">
        <v>3.6687322664270598E-2</v>
      </c>
      <c r="CJ13" s="19">
        <v>0</v>
      </c>
      <c r="CK13" s="19"/>
      <c r="CL13" s="19">
        <v>3.0556614084866599E-2</v>
      </c>
      <c r="CM13" s="19">
        <v>4.6043798260263002E-2</v>
      </c>
      <c r="CN13" s="19"/>
      <c r="CO13" s="19">
        <v>0</v>
      </c>
      <c r="CP13" s="19">
        <v>0</v>
      </c>
      <c r="CQ13" s="19">
        <v>7.6186349616089499E-2</v>
      </c>
      <c r="CR13" s="19">
        <v>6.3730009204892898E-2</v>
      </c>
    </row>
    <row r="14" spans="2:96" x14ac:dyDescent="0.25">
      <c r="B14" s="16" t="s">
        <v>654</v>
      </c>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CR18"/>
  <sheetViews>
    <sheetView showGridLines="0" workbookViewId="0">
      <pane xSplit="2" topLeftCell="C1" activePane="topRight" state="frozen"/>
      <selection pane="topRight" activeCell="B14" sqref="B1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191</v>
      </c>
      <c r="D7" s="10">
        <v>105</v>
      </c>
      <c r="E7" s="10">
        <v>86</v>
      </c>
      <c r="F7" s="10"/>
      <c r="G7" s="10">
        <v>34</v>
      </c>
      <c r="H7" s="10">
        <v>25</v>
      </c>
      <c r="I7" s="10">
        <v>43</v>
      </c>
      <c r="J7" s="10">
        <v>37</v>
      </c>
      <c r="K7" s="10">
        <v>24</v>
      </c>
      <c r="L7" s="10">
        <v>28</v>
      </c>
      <c r="M7" s="10"/>
      <c r="N7" s="10">
        <v>55</v>
      </c>
      <c r="O7" s="10">
        <v>47</v>
      </c>
      <c r="P7" s="10">
        <v>38</v>
      </c>
      <c r="Q7" s="10">
        <v>51</v>
      </c>
      <c r="R7" s="10"/>
      <c r="S7" s="10">
        <v>39</v>
      </c>
      <c r="T7" s="10">
        <v>26</v>
      </c>
      <c r="U7" s="10">
        <v>11</v>
      </c>
      <c r="V7" s="10">
        <v>16</v>
      </c>
      <c r="W7" s="10">
        <v>10</v>
      </c>
      <c r="X7" s="10">
        <v>16</v>
      </c>
      <c r="Y7" s="10">
        <v>12</v>
      </c>
      <c r="Z7" s="10">
        <v>4</v>
      </c>
      <c r="AA7" s="10">
        <v>16</v>
      </c>
      <c r="AB7" s="10">
        <v>13</v>
      </c>
      <c r="AC7" s="10">
        <v>9</v>
      </c>
      <c r="AD7" s="10">
        <v>19</v>
      </c>
      <c r="AE7" s="10"/>
      <c r="AF7" s="10">
        <v>61</v>
      </c>
      <c r="AG7" s="10">
        <v>55</v>
      </c>
      <c r="AH7" s="10">
        <v>12</v>
      </c>
      <c r="AI7" s="10">
        <v>2</v>
      </c>
      <c r="AJ7" s="10">
        <v>31</v>
      </c>
      <c r="AK7" s="10"/>
      <c r="AL7" s="10">
        <v>46</v>
      </c>
      <c r="AM7" s="10">
        <v>70</v>
      </c>
      <c r="AN7" s="10">
        <v>13</v>
      </c>
      <c r="AO7" s="10"/>
      <c r="AP7" s="10">
        <v>42</v>
      </c>
      <c r="AQ7" s="10">
        <v>45</v>
      </c>
      <c r="AR7" s="10">
        <v>58</v>
      </c>
      <c r="AS7" s="10">
        <v>26</v>
      </c>
      <c r="AT7" s="10">
        <v>2</v>
      </c>
      <c r="AU7" s="10"/>
      <c r="AV7" s="10">
        <v>1</v>
      </c>
      <c r="AW7" s="10">
        <v>13</v>
      </c>
      <c r="AX7" s="10">
        <v>15</v>
      </c>
      <c r="AY7" s="10">
        <v>18</v>
      </c>
      <c r="AZ7" s="10">
        <v>19</v>
      </c>
      <c r="BA7" s="10">
        <v>15</v>
      </c>
      <c r="BB7" s="10">
        <v>21</v>
      </c>
      <c r="BC7" s="10">
        <v>15</v>
      </c>
      <c r="BD7" s="10">
        <v>15</v>
      </c>
      <c r="BE7" s="10">
        <v>7</v>
      </c>
      <c r="BF7" s="10">
        <v>9</v>
      </c>
      <c r="BG7" s="10">
        <v>10</v>
      </c>
      <c r="BH7" s="10">
        <v>7</v>
      </c>
      <c r="BI7" s="10">
        <v>1</v>
      </c>
      <c r="BJ7" s="10">
        <v>8</v>
      </c>
      <c r="BK7" s="10">
        <v>9</v>
      </c>
      <c r="BL7" s="10"/>
      <c r="BM7" s="10">
        <v>59</v>
      </c>
      <c r="BN7" s="10">
        <v>58</v>
      </c>
      <c r="BO7" s="10">
        <v>28</v>
      </c>
      <c r="BP7" s="10">
        <v>29</v>
      </c>
      <c r="BQ7" s="10">
        <v>15</v>
      </c>
      <c r="BR7" s="10">
        <v>2</v>
      </c>
      <c r="BS7" s="10"/>
      <c r="BT7" s="10">
        <v>102</v>
      </c>
      <c r="BU7" s="10">
        <v>87</v>
      </c>
      <c r="BV7" s="10"/>
      <c r="BW7" s="10">
        <v>87</v>
      </c>
      <c r="BX7" s="10">
        <v>88</v>
      </c>
      <c r="BY7" s="10"/>
      <c r="BZ7" s="10">
        <v>120</v>
      </c>
      <c r="CA7" s="10" t="s">
        <v>130</v>
      </c>
      <c r="CB7" s="10">
        <v>71</v>
      </c>
      <c r="CC7" s="10"/>
      <c r="CD7" s="10">
        <v>124</v>
      </c>
      <c r="CE7" s="10">
        <v>45</v>
      </c>
      <c r="CF7" s="10">
        <v>18</v>
      </c>
      <c r="CG7" s="10"/>
      <c r="CH7" s="10">
        <v>74</v>
      </c>
      <c r="CI7" s="10">
        <v>25</v>
      </c>
      <c r="CJ7" s="10">
        <v>20</v>
      </c>
      <c r="CK7" s="10"/>
      <c r="CL7" s="10">
        <v>77</v>
      </c>
      <c r="CM7" s="10">
        <v>109</v>
      </c>
      <c r="CN7" s="10"/>
      <c r="CO7" s="10">
        <v>23</v>
      </c>
      <c r="CP7" s="10">
        <v>63</v>
      </c>
      <c r="CQ7" s="10">
        <v>58</v>
      </c>
      <c r="CR7" s="10">
        <v>47</v>
      </c>
    </row>
    <row r="8" spans="2:96" ht="30" customHeight="1" x14ac:dyDescent="0.25">
      <c r="B8" s="11" t="s">
        <v>20</v>
      </c>
      <c r="C8" s="11">
        <v>201</v>
      </c>
      <c r="D8" s="11">
        <v>114</v>
      </c>
      <c r="E8" s="11">
        <v>87</v>
      </c>
      <c r="F8" s="11"/>
      <c r="G8" s="11">
        <v>42</v>
      </c>
      <c r="H8" s="11">
        <v>35</v>
      </c>
      <c r="I8" s="11">
        <v>42</v>
      </c>
      <c r="J8" s="11">
        <v>35</v>
      </c>
      <c r="K8" s="11">
        <v>22</v>
      </c>
      <c r="L8" s="11">
        <v>25</v>
      </c>
      <c r="M8" s="11"/>
      <c r="N8" s="11">
        <v>55</v>
      </c>
      <c r="O8" s="11">
        <v>48</v>
      </c>
      <c r="P8" s="11">
        <v>40</v>
      </c>
      <c r="Q8" s="11">
        <v>58</v>
      </c>
      <c r="R8" s="11"/>
      <c r="S8" s="11">
        <v>41</v>
      </c>
      <c r="T8" s="11">
        <v>27</v>
      </c>
      <c r="U8" s="11">
        <v>10</v>
      </c>
      <c r="V8" s="11">
        <v>16</v>
      </c>
      <c r="W8" s="11">
        <v>10</v>
      </c>
      <c r="X8" s="11">
        <v>16</v>
      </c>
      <c r="Y8" s="11">
        <v>13</v>
      </c>
      <c r="Z8" s="11">
        <v>4</v>
      </c>
      <c r="AA8" s="11">
        <v>15</v>
      </c>
      <c r="AB8" s="11">
        <v>13</v>
      </c>
      <c r="AC8" s="11">
        <v>10</v>
      </c>
      <c r="AD8" s="11">
        <v>24</v>
      </c>
      <c r="AE8" s="11"/>
      <c r="AF8" s="11">
        <v>60</v>
      </c>
      <c r="AG8" s="11">
        <v>59</v>
      </c>
      <c r="AH8" s="11">
        <v>12</v>
      </c>
      <c r="AI8" s="11">
        <v>2</v>
      </c>
      <c r="AJ8" s="11">
        <v>34</v>
      </c>
      <c r="AK8" s="11"/>
      <c r="AL8" s="11">
        <v>47</v>
      </c>
      <c r="AM8" s="11">
        <v>76</v>
      </c>
      <c r="AN8" s="11">
        <v>13</v>
      </c>
      <c r="AO8" s="11"/>
      <c r="AP8" s="11">
        <v>43</v>
      </c>
      <c r="AQ8" s="11">
        <v>48</v>
      </c>
      <c r="AR8" s="11">
        <v>63</v>
      </c>
      <c r="AS8" s="11">
        <v>28</v>
      </c>
      <c r="AT8" s="11">
        <v>2</v>
      </c>
      <c r="AU8" s="11"/>
      <c r="AV8" s="11">
        <v>1</v>
      </c>
      <c r="AW8" s="11">
        <v>14</v>
      </c>
      <c r="AX8" s="11">
        <v>17</v>
      </c>
      <c r="AY8" s="11">
        <v>18</v>
      </c>
      <c r="AZ8" s="11">
        <v>22</v>
      </c>
      <c r="BA8" s="11">
        <v>15</v>
      </c>
      <c r="BB8" s="11">
        <v>24</v>
      </c>
      <c r="BC8" s="11">
        <v>15</v>
      </c>
      <c r="BD8" s="11">
        <v>15</v>
      </c>
      <c r="BE8" s="11">
        <v>7</v>
      </c>
      <c r="BF8" s="11">
        <v>9</v>
      </c>
      <c r="BG8" s="11">
        <v>10</v>
      </c>
      <c r="BH8" s="11">
        <v>7</v>
      </c>
      <c r="BI8" s="11">
        <v>1</v>
      </c>
      <c r="BJ8" s="11">
        <v>8</v>
      </c>
      <c r="BK8" s="11">
        <v>10</v>
      </c>
      <c r="BL8" s="11"/>
      <c r="BM8" s="11">
        <v>67</v>
      </c>
      <c r="BN8" s="11">
        <v>59</v>
      </c>
      <c r="BO8" s="11">
        <v>29</v>
      </c>
      <c r="BP8" s="11">
        <v>29</v>
      </c>
      <c r="BQ8" s="11">
        <v>15</v>
      </c>
      <c r="BR8" s="11">
        <v>2</v>
      </c>
      <c r="BS8" s="11"/>
      <c r="BT8" s="11">
        <v>107</v>
      </c>
      <c r="BU8" s="11">
        <v>91</v>
      </c>
      <c r="BV8" s="11"/>
      <c r="BW8" s="11">
        <v>95</v>
      </c>
      <c r="BX8" s="11">
        <v>88</v>
      </c>
      <c r="BY8" s="11"/>
      <c r="BZ8" s="11">
        <v>124</v>
      </c>
      <c r="CA8" s="11" t="s">
        <v>130</v>
      </c>
      <c r="CB8" s="11">
        <v>77</v>
      </c>
      <c r="CC8" s="11"/>
      <c r="CD8" s="11">
        <v>128</v>
      </c>
      <c r="CE8" s="11">
        <v>50</v>
      </c>
      <c r="CF8" s="11">
        <v>18</v>
      </c>
      <c r="CG8" s="11"/>
      <c r="CH8" s="11">
        <v>74</v>
      </c>
      <c r="CI8" s="11">
        <v>28</v>
      </c>
      <c r="CJ8" s="11">
        <v>21</v>
      </c>
      <c r="CK8" s="11"/>
      <c r="CL8" s="11">
        <v>83</v>
      </c>
      <c r="CM8" s="11">
        <v>113</v>
      </c>
      <c r="CN8" s="11"/>
      <c r="CO8" s="11">
        <v>26</v>
      </c>
      <c r="CP8" s="11">
        <v>65</v>
      </c>
      <c r="CQ8" s="11">
        <v>61</v>
      </c>
      <c r="CR8" s="11">
        <v>48</v>
      </c>
    </row>
    <row r="9" spans="2:96" x14ac:dyDescent="0.25">
      <c r="B9" s="18" t="s">
        <v>453</v>
      </c>
      <c r="C9" s="17">
        <v>0.25194408045723998</v>
      </c>
      <c r="D9" s="17">
        <v>0.28161842286102801</v>
      </c>
      <c r="E9" s="17">
        <v>0.21331295959645799</v>
      </c>
      <c r="F9" s="17"/>
      <c r="G9" s="17">
        <v>0.289753302501291</v>
      </c>
      <c r="H9" s="17">
        <v>0.21180962474383599</v>
      </c>
      <c r="I9" s="17">
        <v>0.25941101648151199</v>
      </c>
      <c r="J9" s="17">
        <v>0.21531377208883601</v>
      </c>
      <c r="K9" s="17">
        <v>0.33238428074967902</v>
      </c>
      <c r="L9" s="17">
        <v>0.21218582225311</v>
      </c>
      <c r="M9" s="17"/>
      <c r="N9" s="17">
        <v>0.24039360854815001</v>
      </c>
      <c r="O9" s="17">
        <v>0.26590121633085201</v>
      </c>
      <c r="P9" s="17">
        <v>0.32630616612426799</v>
      </c>
      <c r="Q9" s="17">
        <v>0.19997320938792901</v>
      </c>
      <c r="R9" s="17"/>
      <c r="S9" s="17">
        <v>0.26113834765260702</v>
      </c>
      <c r="T9" s="17">
        <v>0.38295925430974798</v>
      </c>
      <c r="U9" s="17">
        <v>0.24536040671658799</v>
      </c>
      <c r="V9" s="17">
        <v>5.7182058003623998E-2</v>
      </c>
      <c r="W9" s="17">
        <v>0.43927454085136203</v>
      </c>
      <c r="X9" s="17">
        <v>0.192241190241627</v>
      </c>
      <c r="Y9" s="17">
        <v>0.249758088195215</v>
      </c>
      <c r="Z9" s="17">
        <v>0</v>
      </c>
      <c r="AA9" s="17">
        <v>0.36869274462954099</v>
      </c>
      <c r="AB9" s="17">
        <v>7.7023890044626897E-2</v>
      </c>
      <c r="AC9" s="17">
        <v>0.19161458550278601</v>
      </c>
      <c r="AD9" s="17">
        <v>0.278263373142002</v>
      </c>
      <c r="AE9" s="17"/>
      <c r="AF9" s="17">
        <v>0.418024679317543</v>
      </c>
      <c r="AG9" s="17">
        <v>0.192916791876452</v>
      </c>
      <c r="AH9" s="17">
        <v>0.33293304502256399</v>
      </c>
      <c r="AI9" s="17">
        <v>1</v>
      </c>
      <c r="AJ9" s="17">
        <v>0.199292299159474</v>
      </c>
      <c r="AK9" s="17"/>
      <c r="AL9" s="17">
        <v>0.51245983674538997</v>
      </c>
      <c r="AM9" s="17">
        <v>0.21838473505515399</v>
      </c>
      <c r="AN9" s="17">
        <v>0.27690274022054401</v>
      </c>
      <c r="AO9" s="17"/>
      <c r="AP9" s="17">
        <v>0.22860650455096301</v>
      </c>
      <c r="AQ9" s="17">
        <v>0.250379230801549</v>
      </c>
      <c r="AR9" s="17">
        <v>0.21325564319396101</v>
      </c>
      <c r="AS9" s="17">
        <v>0.28949421893372401</v>
      </c>
      <c r="AT9" s="17">
        <v>0.47209537979092298</v>
      </c>
      <c r="AU9" s="17"/>
      <c r="AV9" s="17">
        <v>0</v>
      </c>
      <c r="AW9" s="17">
        <v>0.16032615244210299</v>
      </c>
      <c r="AX9" s="17">
        <v>0.30313621879519498</v>
      </c>
      <c r="AY9" s="17">
        <v>0.107897535145632</v>
      </c>
      <c r="AZ9" s="17">
        <v>0.23986567006233001</v>
      </c>
      <c r="BA9" s="17">
        <v>0.111952863881615</v>
      </c>
      <c r="BB9" s="17">
        <v>0.26106404883878997</v>
      </c>
      <c r="BC9" s="17">
        <v>0.44440516443568401</v>
      </c>
      <c r="BD9" s="17">
        <v>0.34411346037707902</v>
      </c>
      <c r="BE9" s="17">
        <v>0.42792111906017899</v>
      </c>
      <c r="BF9" s="17">
        <v>0.219571119602194</v>
      </c>
      <c r="BG9" s="17">
        <v>0.13013094348967399</v>
      </c>
      <c r="BH9" s="17">
        <v>0.30895280598835401</v>
      </c>
      <c r="BI9" s="17">
        <v>0</v>
      </c>
      <c r="BJ9" s="17">
        <v>0.49652851185534003</v>
      </c>
      <c r="BK9" s="17">
        <v>0.28150733180808601</v>
      </c>
      <c r="BL9" s="17"/>
      <c r="BM9" s="17">
        <v>0.23137068710473799</v>
      </c>
      <c r="BN9" s="17">
        <v>0.26158604848656197</v>
      </c>
      <c r="BO9" s="17">
        <v>0.30244149279567301</v>
      </c>
      <c r="BP9" s="17">
        <v>0.29820866672020402</v>
      </c>
      <c r="BQ9" s="17">
        <v>0.14464224074704901</v>
      </c>
      <c r="BR9" s="17">
        <v>0</v>
      </c>
      <c r="BS9" s="17"/>
      <c r="BT9" s="17">
        <v>0.279223976878063</v>
      </c>
      <c r="BU9" s="17">
        <v>0.214065455469551</v>
      </c>
      <c r="BV9" s="17"/>
      <c r="BW9" s="17">
        <v>0.297334394146059</v>
      </c>
      <c r="BX9" s="17">
        <v>0.22195864544621</v>
      </c>
      <c r="BY9" s="17"/>
      <c r="BZ9" s="17">
        <v>0.19292080309697901</v>
      </c>
      <c r="CA9" s="17" t="s">
        <v>131</v>
      </c>
      <c r="CB9" s="17">
        <v>0.34662109031924898</v>
      </c>
      <c r="CC9" s="17"/>
      <c r="CD9" s="17">
        <v>0.293649521122051</v>
      </c>
      <c r="CE9" s="17">
        <v>0.19793050972831</v>
      </c>
      <c r="CF9" s="17">
        <v>0.168740741975936</v>
      </c>
      <c r="CG9" s="17"/>
      <c r="CH9" s="17">
        <v>0.18241566852673799</v>
      </c>
      <c r="CI9" s="17">
        <v>0.24539639038907901</v>
      </c>
      <c r="CJ9" s="17">
        <v>0.16862740818597499</v>
      </c>
      <c r="CK9" s="17"/>
      <c r="CL9" s="17">
        <v>0.28016846382241101</v>
      </c>
      <c r="CM9" s="17">
        <v>0.23379908158530999</v>
      </c>
      <c r="CN9" s="17"/>
      <c r="CO9" s="17">
        <v>0.63371732179252305</v>
      </c>
      <c r="CP9" s="17">
        <v>0.24633105745646899</v>
      </c>
      <c r="CQ9" s="17">
        <v>0.16401381607335599</v>
      </c>
      <c r="CR9" s="17">
        <v>0.165883893027966</v>
      </c>
    </row>
    <row r="10" spans="2:96" x14ac:dyDescent="0.25">
      <c r="B10" s="18" t="s">
        <v>454</v>
      </c>
      <c r="C10" s="17">
        <v>0.46130726659654298</v>
      </c>
      <c r="D10" s="17">
        <v>0.46832327656711298</v>
      </c>
      <c r="E10" s="17">
        <v>0.45217357374345502</v>
      </c>
      <c r="F10" s="17"/>
      <c r="G10" s="17">
        <v>0.52988006407875499</v>
      </c>
      <c r="H10" s="17">
        <v>0.43520438073564699</v>
      </c>
      <c r="I10" s="17">
        <v>0.43669929092290399</v>
      </c>
      <c r="J10" s="17">
        <v>0.42946050613659897</v>
      </c>
      <c r="K10" s="17">
        <v>0.33847976109337102</v>
      </c>
      <c r="L10" s="17">
        <v>0.57385491196858895</v>
      </c>
      <c r="M10" s="17"/>
      <c r="N10" s="17">
        <v>0.413926634034465</v>
      </c>
      <c r="O10" s="17">
        <v>0.48895859781860401</v>
      </c>
      <c r="P10" s="17">
        <v>0.476066516121747</v>
      </c>
      <c r="Q10" s="17">
        <v>0.47316279906400499</v>
      </c>
      <c r="R10" s="17"/>
      <c r="S10" s="17">
        <v>0.41839518872756798</v>
      </c>
      <c r="T10" s="17">
        <v>0.37103394430004</v>
      </c>
      <c r="U10" s="17">
        <v>0.40856743807794899</v>
      </c>
      <c r="V10" s="17">
        <v>0.58561086528837203</v>
      </c>
      <c r="W10" s="17">
        <v>0.36112905886649799</v>
      </c>
      <c r="X10" s="17">
        <v>0.67661185541593905</v>
      </c>
      <c r="Y10" s="17">
        <v>0.75024191180478506</v>
      </c>
      <c r="Z10" s="17">
        <v>0.76696146074440397</v>
      </c>
      <c r="AA10" s="17">
        <v>0.234100390918379</v>
      </c>
      <c r="AB10" s="17">
        <v>0.55353995687145396</v>
      </c>
      <c r="AC10" s="17">
        <v>0.60399588554262296</v>
      </c>
      <c r="AD10" s="17">
        <v>0.29736506323001199</v>
      </c>
      <c r="AE10" s="17"/>
      <c r="AF10" s="17">
        <v>0.401268466751735</v>
      </c>
      <c r="AG10" s="17">
        <v>0.52699656947442897</v>
      </c>
      <c r="AH10" s="17">
        <v>0.51107836871966705</v>
      </c>
      <c r="AI10" s="17">
        <v>0</v>
      </c>
      <c r="AJ10" s="17">
        <v>0.44638497946222599</v>
      </c>
      <c r="AK10" s="17"/>
      <c r="AL10" s="17">
        <v>0.43188745132885598</v>
      </c>
      <c r="AM10" s="17">
        <v>0.48205137363741202</v>
      </c>
      <c r="AN10" s="17">
        <v>0.500683825580579</v>
      </c>
      <c r="AO10" s="17"/>
      <c r="AP10" s="17">
        <v>0.59000858482189</v>
      </c>
      <c r="AQ10" s="17">
        <v>0.384172994494973</v>
      </c>
      <c r="AR10" s="17">
        <v>0.52467425762126396</v>
      </c>
      <c r="AS10" s="17">
        <v>0.31216937742912199</v>
      </c>
      <c r="AT10" s="17">
        <v>0</v>
      </c>
      <c r="AU10" s="17"/>
      <c r="AV10" s="17">
        <v>1</v>
      </c>
      <c r="AW10" s="17">
        <v>0.31301265663318201</v>
      </c>
      <c r="AX10" s="17">
        <v>0.50850944797928599</v>
      </c>
      <c r="AY10" s="17">
        <v>0.53710530815014801</v>
      </c>
      <c r="AZ10" s="17">
        <v>0.63064465006157799</v>
      </c>
      <c r="BA10" s="17">
        <v>0.54849838416087104</v>
      </c>
      <c r="BB10" s="17">
        <v>0.44117266999335297</v>
      </c>
      <c r="BC10" s="17">
        <v>0.42617029609998403</v>
      </c>
      <c r="BD10" s="17">
        <v>0.40041865526237302</v>
      </c>
      <c r="BE10" s="17">
        <v>0.10964438371240499</v>
      </c>
      <c r="BF10" s="17">
        <v>0.67179984690400396</v>
      </c>
      <c r="BG10" s="17">
        <v>0.37639727404332901</v>
      </c>
      <c r="BH10" s="17">
        <v>0.34607272173956499</v>
      </c>
      <c r="BI10" s="17">
        <v>0</v>
      </c>
      <c r="BJ10" s="17">
        <v>0.40119939516089298</v>
      </c>
      <c r="BK10" s="17">
        <v>0.47644259321892002</v>
      </c>
      <c r="BL10" s="17"/>
      <c r="BM10" s="17">
        <v>0.43100371627595202</v>
      </c>
      <c r="BN10" s="17">
        <v>0.50708022967057298</v>
      </c>
      <c r="BO10" s="17">
        <v>0.55783048963060899</v>
      </c>
      <c r="BP10" s="17">
        <v>0.36515152924854799</v>
      </c>
      <c r="BQ10" s="17">
        <v>0.47295879957652498</v>
      </c>
      <c r="BR10" s="17">
        <v>0</v>
      </c>
      <c r="BS10" s="17"/>
      <c r="BT10" s="17">
        <v>0.43758994855736899</v>
      </c>
      <c r="BU10" s="17">
        <v>0.48760797894229002</v>
      </c>
      <c r="BV10" s="17"/>
      <c r="BW10" s="17">
        <v>0.507043313349128</v>
      </c>
      <c r="BX10" s="17">
        <v>0.43983182662811399</v>
      </c>
      <c r="BY10" s="17"/>
      <c r="BZ10" s="17">
        <v>0.46449680572618401</v>
      </c>
      <c r="CA10" s="17" t="s">
        <v>131</v>
      </c>
      <c r="CB10" s="17">
        <v>0.45619104734986998</v>
      </c>
      <c r="CC10" s="17"/>
      <c r="CD10" s="17">
        <v>0.44545511451074699</v>
      </c>
      <c r="CE10" s="17">
        <v>0.47539237882278701</v>
      </c>
      <c r="CF10" s="17">
        <v>0.51900322030367396</v>
      </c>
      <c r="CG10" s="17"/>
      <c r="CH10" s="17">
        <v>0.46913713098785198</v>
      </c>
      <c r="CI10" s="17">
        <v>0.41461445585184498</v>
      </c>
      <c r="CJ10" s="17">
        <v>0.53491963671425102</v>
      </c>
      <c r="CK10" s="17"/>
      <c r="CL10" s="17">
        <v>0.43272203086147398</v>
      </c>
      <c r="CM10" s="17">
        <v>0.48375281038706702</v>
      </c>
      <c r="CN10" s="17"/>
      <c r="CO10" s="17">
        <v>0.275715202546506</v>
      </c>
      <c r="CP10" s="17">
        <v>0.56319472215188904</v>
      </c>
      <c r="CQ10" s="17">
        <v>0.51420005649421996</v>
      </c>
      <c r="CR10" s="17">
        <v>0.356261102092783</v>
      </c>
    </row>
    <row r="11" spans="2:96" x14ac:dyDescent="0.25">
      <c r="B11" s="18" t="s">
        <v>455</v>
      </c>
      <c r="C11" s="17">
        <v>0.17072123935229899</v>
      </c>
      <c r="D11" s="17">
        <v>0.12494278060423</v>
      </c>
      <c r="E11" s="17">
        <v>0.23031727516845399</v>
      </c>
      <c r="F11" s="17"/>
      <c r="G11" s="17">
        <v>0.14621718790593899</v>
      </c>
      <c r="H11" s="17">
        <v>0.27721278720931403</v>
      </c>
      <c r="I11" s="17">
        <v>0.186681155857987</v>
      </c>
      <c r="J11" s="17">
        <v>0.168001275806867</v>
      </c>
      <c r="K11" s="17">
        <v>0.129374656305103</v>
      </c>
      <c r="L11" s="17">
        <v>7.55470544749616E-2</v>
      </c>
      <c r="M11" s="17"/>
      <c r="N11" s="17">
        <v>0.20031689633236199</v>
      </c>
      <c r="O11" s="17">
        <v>0.15689663457050601</v>
      </c>
      <c r="P11" s="17">
        <v>0.15090103200968899</v>
      </c>
      <c r="Q11" s="17">
        <v>0.16775165795374899</v>
      </c>
      <c r="R11" s="17"/>
      <c r="S11" s="17">
        <v>0.21542166835218801</v>
      </c>
      <c r="T11" s="17">
        <v>0.246006801390212</v>
      </c>
      <c r="U11" s="17">
        <v>0</v>
      </c>
      <c r="V11" s="17">
        <v>0.13902715499669799</v>
      </c>
      <c r="W11" s="17">
        <v>0.11489993660569001</v>
      </c>
      <c r="X11" s="17">
        <v>0.13114695434243401</v>
      </c>
      <c r="Y11" s="17">
        <v>0</v>
      </c>
      <c r="Z11" s="17">
        <v>0.23303853925559601</v>
      </c>
      <c r="AA11" s="17">
        <v>6.6274799196687106E-2</v>
      </c>
      <c r="AB11" s="17">
        <v>0.15998971237729501</v>
      </c>
      <c r="AC11" s="17">
        <v>0.105940014497581</v>
      </c>
      <c r="AD11" s="17">
        <v>0.33641328416462102</v>
      </c>
      <c r="AE11" s="17"/>
      <c r="AF11" s="17">
        <v>6.3376358482193196E-2</v>
      </c>
      <c r="AG11" s="17">
        <v>0.17073588883818699</v>
      </c>
      <c r="AH11" s="17">
        <v>7.4763578719457005E-2</v>
      </c>
      <c r="AI11" s="17">
        <v>0</v>
      </c>
      <c r="AJ11" s="17">
        <v>0.29966065885340598</v>
      </c>
      <c r="AK11" s="17"/>
      <c r="AL11" s="17">
        <v>0</v>
      </c>
      <c r="AM11" s="17">
        <v>0.21616717055211199</v>
      </c>
      <c r="AN11" s="17">
        <v>8.2085858008403803E-2</v>
      </c>
      <c r="AO11" s="17"/>
      <c r="AP11" s="17">
        <v>0.103636868217085</v>
      </c>
      <c r="AQ11" s="17">
        <v>0.187335257282605</v>
      </c>
      <c r="AR11" s="17">
        <v>0.17806261887435301</v>
      </c>
      <c r="AS11" s="17">
        <v>0.23818782640092301</v>
      </c>
      <c r="AT11" s="17">
        <v>0.52790462020907702</v>
      </c>
      <c r="AU11" s="17"/>
      <c r="AV11" s="17">
        <v>0</v>
      </c>
      <c r="AW11" s="17">
        <v>0.31441242837556799</v>
      </c>
      <c r="AX11" s="17">
        <v>0.18835433322551901</v>
      </c>
      <c r="AY11" s="17">
        <v>0.168831508784683</v>
      </c>
      <c r="AZ11" s="17">
        <v>4.7012761791970399E-2</v>
      </c>
      <c r="BA11" s="17">
        <v>0.13905913674543799</v>
      </c>
      <c r="BB11" s="17">
        <v>0.10750477188683</v>
      </c>
      <c r="BC11" s="17">
        <v>7.4594566471909499E-2</v>
      </c>
      <c r="BD11" s="17">
        <v>0.25546788436054801</v>
      </c>
      <c r="BE11" s="17">
        <v>0.33964607125271301</v>
      </c>
      <c r="BF11" s="17">
        <v>0.108629033493802</v>
      </c>
      <c r="BG11" s="17">
        <v>0.49347178246699702</v>
      </c>
      <c r="BH11" s="17">
        <v>0.22785296897207899</v>
      </c>
      <c r="BI11" s="17">
        <v>1</v>
      </c>
      <c r="BJ11" s="17">
        <v>0</v>
      </c>
      <c r="BK11" s="17">
        <v>0</v>
      </c>
      <c r="BL11" s="17"/>
      <c r="BM11" s="17">
        <v>0.220440594569971</v>
      </c>
      <c r="BN11" s="17">
        <v>0.17061453605826901</v>
      </c>
      <c r="BO11" s="17">
        <v>7.3285331219833105E-2</v>
      </c>
      <c r="BP11" s="17">
        <v>0.183802772660911</v>
      </c>
      <c r="BQ11" s="17">
        <v>0.132594653412763</v>
      </c>
      <c r="BR11" s="17">
        <v>0</v>
      </c>
      <c r="BS11" s="17"/>
      <c r="BT11" s="17">
        <v>0.13500778774216099</v>
      </c>
      <c r="BU11" s="17">
        <v>0.21697208394526299</v>
      </c>
      <c r="BV11" s="17"/>
      <c r="BW11" s="17">
        <v>6.4782618928644398E-2</v>
      </c>
      <c r="BX11" s="17">
        <v>0.22473714430618899</v>
      </c>
      <c r="BY11" s="17"/>
      <c r="BZ11" s="17">
        <v>0.20095412709624</v>
      </c>
      <c r="CA11" s="17" t="s">
        <v>131</v>
      </c>
      <c r="CB11" s="17">
        <v>0.12222580604013</v>
      </c>
      <c r="CC11" s="17"/>
      <c r="CD11" s="17">
        <v>0.150652680206465</v>
      </c>
      <c r="CE11" s="17">
        <v>0.214511448134136</v>
      </c>
      <c r="CF11" s="17">
        <v>0.16410663674901499</v>
      </c>
      <c r="CG11" s="17"/>
      <c r="CH11" s="17">
        <v>0.18861519335750901</v>
      </c>
      <c r="CI11" s="17">
        <v>0.22919991876566401</v>
      </c>
      <c r="CJ11" s="17">
        <v>0.216183236857448</v>
      </c>
      <c r="CK11" s="17"/>
      <c r="CL11" s="17">
        <v>0.14930770783493</v>
      </c>
      <c r="CM11" s="17">
        <v>0.19333452008407001</v>
      </c>
      <c r="CN11" s="17"/>
      <c r="CO11" s="17">
        <v>5.79761371625621E-2</v>
      </c>
      <c r="CP11" s="17">
        <v>8.6138701638128701E-2</v>
      </c>
      <c r="CQ11" s="17">
        <v>0.21020645687391301</v>
      </c>
      <c r="CR11" s="17">
        <v>0.29546796627369398</v>
      </c>
    </row>
    <row r="12" spans="2:96" x14ac:dyDescent="0.25">
      <c r="B12" s="18" t="s">
        <v>456</v>
      </c>
      <c r="C12" s="17">
        <v>6.8227862875699305E-2</v>
      </c>
      <c r="D12" s="17">
        <v>7.6833903415296806E-2</v>
      </c>
      <c r="E12" s="17">
        <v>5.70242113273653E-2</v>
      </c>
      <c r="F12" s="17"/>
      <c r="G12" s="17">
        <v>3.4149445514014998E-2</v>
      </c>
      <c r="H12" s="17">
        <v>4.2626836910515498E-2</v>
      </c>
      <c r="I12" s="17">
        <v>6.8111414267262901E-2</v>
      </c>
      <c r="J12" s="17">
        <v>0.105155102420423</v>
      </c>
      <c r="K12" s="17">
        <v>0.158976535007779</v>
      </c>
      <c r="L12" s="17">
        <v>3.2231010245327901E-2</v>
      </c>
      <c r="M12" s="17"/>
      <c r="N12" s="17">
        <v>7.2676212532370901E-2</v>
      </c>
      <c r="O12" s="17">
        <v>7.0691917771148305E-2</v>
      </c>
      <c r="P12" s="17">
        <v>2.4685043702353599E-2</v>
      </c>
      <c r="Q12" s="17">
        <v>9.1979733996538998E-2</v>
      </c>
      <c r="R12" s="17"/>
      <c r="S12" s="17">
        <v>5.7691951033518998E-2</v>
      </c>
      <c r="T12" s="17">
        <v>0</v>
      </c>
      <c r="U12" s="17">
        <v>0.15792684977975999</v>
      </c>
      <c r="V12" s="17">
        <v>0.21817992171130601</v>
      </c>
      <c r="W12" s="17">
        <v>8.4696463676449701E-2</v>
      </c>
      <c r="X12" s="17">
        <v>0</v>
      </c>
      <c r="Y12" s="17">
        <v>0</v>
      </c>
      <c r="Z12" s="17">
        <v>0</v>
      </c>
      <c r="AA12" s="17">
        <v>0.21703990939461601</v>
      </c>
      <c r="AB12" s="17">
        <v>0.14580630821844801</v>
      </c>
      <c r="AC12" s="17">
        <v>0</v>
      </c>
      <c r="AD12" s="17">
        <v>0</v>
      </c>
      <c r="AE12" s="17"/>
      <c r="AF12" s="17">
        <v>7.3666893329852295E-2</v>
      </c>
      <c r="AG12" s="17">
        <v>9.4031884500702406E-2</v>
      </c>
      <c r="AH12" s="17">
        <v>8.1225007538311994E-2</v>
      </c>
      <c r="AI12" s="17">
        <v>0</v>
      </c>
      <c r="AJ12" s="17">
        <v>2.3521954317162998E-2</v>
      </c>
      <c r="AK12" s="17"/>
      <c r="AL12" s="17">
        <v>3.6691214840953598E-2</v>
      </c>
      <c r="AM12" s="17">
        <v>7.1549436914028194E-2</v>
      </c>
      <c r="AN12" s="17">
        <v>7.5286280030250299E-2</v>
      </c>
      <c r="AO12" s="17"/>
      <c r="AP12" s="17">
        <v>5.7473534689361297E-2</v>
      </c>
      <c r="AQ12" s="17">
        <v>5.8322688047975399E-2</v>
      </c>
      <c r="AR12" s="17">
        <v>6.9678415450922598E-2</v>
      </c>
      <c r="AS12" s="17">
        <v>8.3928212741499503E-2</v>
      </c>
      <c r="AT12" s="17">
        <v>0</v>
      </c>
      <c r="AU12" s="17"/>
      <c r="AV12" s="17">
        <v>0</v>
      </c>
      <c r="AW12" s="17">
        <v>0.21224876254914801</v>
      </c>
      <c r="AX12" s="17">
        <v>0</v>
      </c>
      <c r="AY12" s="17">
        <v>4.3823950075543898E-2</v>
      </c>
      <c r="AZ12" s="17">
        <v>4.12825055583982E-2</v>
      </c>
      <c r="BA12" s="17">
        <v>6.1314252036983E-2</v>
      </c>
      <c r="BB12" s="17">
        <v>0.141273785789504</v>
      </c>
      <c r="BC12" s="17">
        <v>5.4829972992422898E-2</v>
      </c>
      <c r="BD12" s="17">
        <v>0</v>
      </c>
      <c r="BE12" s="17">
        <v>0.12278842597470301</v>
      </c>
      <c r="BF12" s="17">
        <v>0</v>
      </c>
      <c r="BG12" s="17">
        <v>0</v>
      </c>
      <c r="BH12" s="17">
        <v>0</v>
      </c>
      <c r="BI12" s="17">
        <v>0</v>
      </c>
      <c r="BJ12" s="17">
        <v>0.10227209298376699</v>
      </c>
      <c r="BK12" s="17">
        <v>0.14702215275115901</v>
      </c>
      <c r="BL12" s="17"/>
      <c r="BM12" s="17">
        <v>5.7467723460396997E-2</v>
      </c>
      <c r="BN12" s="17">
        <v>3.0624473382059401E-2</v>
      </c>
      <c r="BO12" s="17">
        <v>6.6442686353884797E-2</v>
      </c>
      <c r="BP12" s="17">
        <v>5.69059614230598E-2</v>
      </c>
      <c r="BQ12" s="17">
        <v>0.18094408710586499</v>
      </c>
      <c r="BR12" s="17">
        <v>1</v>
      </c>
      <c r="BS12" s="17"/>
      <c r="BT12" s="17">
        <v>0.10179933133413201</v>
      </c>
      <c r="BU12" s="17">
        <v>3.0656331827419399E-2</v>
      </c>
      <c r="BV12" s="17"/>
      <c r="BW12" s="17">
        <v>7.8755858797712505E-2</v>
      </c>
      <c r="BX12" s="17">
        <v>6.0454930448283602E-2</v>
      </c>
      <c r="BY12" s="17"/>
      <c r="BZ12" s="17">
        <v>7.1191516697331397E-2</v>
      </c>
      <c r="CA12" s="17" t="s">
        <v>131</v>
      </c>
      <c r="CB12" s="17">
        <v>6.3473977719752897E-2</v>
      </c>
      <c r="CC12" s="17"/>
      <c r="CD12" s="17">
        <v>5.8991668034559699E-2</v>
      </c>
      <c r="CE12" s="17">
        <v>6.8525235311671498E-2</v>
      </c>
      <c r="CF12" s="17">
        <v>0.10116281310719601</v>
      </c>
      <c r="CG12" s="17"/>
      <c r="CH12" s="17">
        <v>8.3316491826258401E-2</v>
      </c>
      <c r="CI12" s="17">
        <v>3.2494325605743099E-2</v>
      </c>
      <c r="CJ12" s="17">
        <v>3.9259973719176999E-2</v>
      </c>
      <c r="CK12" s="17"/>
      <c r="CL12" s="17">
        <v>7.9361947447449094E-2</v>
      </c>
      <c r="CM12" s="17">
        <v>5.48233352740468E-2</v>
      </c>
      <c r="CN12" s="17"/>
      <c r="CO12" s="17">
        <v>0</v>
      </c>
      <c r="CP12" s="17">
        <v>7.6211543315820404E-2</v>
      </c>
      <c r="CQ12" s="17">
        <v>6.3683619773758096E-2</v>
      </c>
      <c r="CR12" s="17">
        <v>9.9940538898705494E-2</v>
      </c>
    </row>
    <row r="13" spans="2:96" x14ac:dyDescent="0.25">
      <c r="B13" s="18" t="s">
        <v>175</v>
      </c>
      <c r="C13" s="19">
        <v>4.77995507182193E-2</v>
      </c>
      <c r="D13" s="19">
        <v>4.8281616552333102E-2</v>
      </c>
      <c r="E13" s="19">
        <v>4.7171980164267199E-2</v>
      </c>
      <c r="F13" s="19"/>
      <c r="G13" s="19">
        <v>0</v>
      </c>
      <c r="H13" s="19">
        <v>3.31463704006877E-2</v>
      </c>
      <c r="I13" s="19">
        <v>4.9097122470334299E-2</v>
      </c>
      <c r="J13" s="19">
        <v>8.20693435472752E-2</v>
      </c>
      <c r="K13" s="19">
        <v>4.0784766844068503E-2</v>
      </c>
      <c r="L13" s="19">
        <v>0.106181201058011</v>
      </c>
      <c r="M13" s="19"/>
      <c r="N13" s="19">
        <v>7.2686648552652097E-2</v>
      </c>
      <c r="O13" s="19">
        <v>1.755163350889E-2</v>
      </c>
      <c r="P13" s="19">
        <v>2.2041242041942799E-2</v>
      </c>
      <c r="Q13" s="19">
        <v>6.7132599597777204E-2</v>
      </c>
      <c r="R13" s="19"/>
      <c r="S13" s="19">
        <v>4.7352844234118098E-2</v>
      </c>
      <c r="T13" s="19">
        <v>0</v>
      </c>
      <c r="U13" s="19">
        <v>0.18814530542570199</v>
      </c>
      <c r="V13" s="19">
        <v>0</v>
      </c>
      <c r="W13" s="19">
        <v>0</v>
      </c>
      <c r="X13" s="19">
        <v>0</v>
      </c>
      <c r="Y13" s="19">
        <v>0</v>
      </c>
      <c r="Z13" s="19">
        <v>0</v>
      </c>
      <c r="AA13" s="19">
        <v>0.113892155860776</v>
      </c>
      <c r="AB13" s="19">
        <v>6.3640132488176598E-2</v>
      </c>
      <c r="AC13" s="19">
        <v>9.8449514457010404E-2</v>
      </c>
      <c r="AD13" s="19">
        <v>8.7958279463365402E-2</v>
      </c>
      <c r="AE13" s="19"/>
      <c r="AF13" s="19">
        <v>4.3663602118676599E-2</v>
      </c>
      <c r="AG13" s="19">
        <v>1.53188653102288E-2</v>
      </c>
      <c r="AH13" s="19">
        <v>0</v>
      </c>
      <c r="AI13" s="19">
        <v>0</v>
      </c>
      <c r="AJ13" s="19">
        <v>3.1140108207731099E-2</v>
      </c>
      <c r="AK13" s="19"/>
      <c r="AL13" s="19">
        <v>1.8961497084800698E-2</v>
      </c>
      <c r="AM13" s="19">
        <v>1.18472838412935E-2</v>
      </c>
      <c r="AN13" s="19">
        <v>6.5041296160223E-2</v>
      </c>
      <c r="AO13" s="19"/>
      <c r="AP13" s="19">
        <v>2.02745077207005E-2</v>
      </c>
      <c r="AQ13" s="19">
        <v>0.11978982937289601</v>
      </c>
      <c r="AR13" s="19">
        <v>1.4329064859499301E-2</v>
      </c>
      <c r="AS13" s="19">
        <v>7.6220364494731602E-2</v>
      </c>
      <c r="AT13" s="19">
        <v>0</v>
      </c>
      <c r="AU13" s="19"/>
      <c r="AV13" s="19">
        <v>0</v>
      </c>
      <c r="AW13" s="19">
        <v>0</v>
      </c>
      <c r="AX13" s="19">
        <v>0</v>
      </c>
      <c r="AY13" s="19">
        <v>0.142341697843993</v>
      </c>
      <c r="AZ13" s="19">
        <v>4.1194412525722902E-2</v>
      </c>
      <c r="BA13" s="19">
        <v>0.13917536317509299</v>
      </c>
      <c r="BB13" s="19">
        <v>4.89847234915224E-2</v>
      </c>
      <c r="BC13" s="19">
        <v>0</v>
      </c>
      <c r="BD13" s="19">
        <v>0</v>
      </c>
      <c r="BE13" s="19">
        <v>0</v>
      </c>
      <c r="BF13" s="19">
        <v>0</v>
      </c>
      <c r="BG13" s="19">
        <v>0</v>
      </c>
      <c r="BH13" s="19">
        <v>0.117121503300003</v>
      </c>
      <c r="BI13" s="19">
        <v>0</v>
      </c>
      <c r="BJ13" s="19">
        <v>0</v>
      </c>
      <c r="BK13" s="19">
        <v>9.5027922221834399E-2</v>
      </c>
      <c r="BL13" s="19"/>
      <c r="BM13" s="19">
        <v>5.9717278588942199E-2</v>
      </c>
      <c r="BN13" s="19">
        <v>3.0094712402536701E-2</v>
      </c>
      <c r="BO13" s="19">
        <v>0</v>
      </c>
      <c r="BP13" s="19">
        <v>9.5931069947277403E-2</v>
      </c>
      <c r="BQ13" s="19">
        <v>6.8860219157797803E-2</v>
      </c>
      <c r="BR13" s="19">
        <v>0</v>
      </c>
      <c r="BS13" s="19"/>
      <c r="BT13" s="19">
        <v>4.6378955488273699E-2</v>
      </c>
      <c r="BU13" s="19">
        <v>5.0698149815477003E-2</v>
      </c>
      <c r="BV13" s="19"/>
      <c r="BW13" s="19">
        <v>5.2083814778456701E-2</v>
      </c>
      <c r="BX13" s="19">
        <v>5.3017453171203197E-2</v>
      </c>
      <c r="BY13" s="19"/>
      <c r="BZ13" s="19">
        <v>7.0436747383265899E-2</v>
      </c>
      <c r="CA13" s="19" t="s">
        <v>131</v>
      </c>
      <c r="CB13" s="19">
        <v>1.14880785709976E-2</v>
      </c>
      <c r="CC13" s="19"/>
      <c r="CD13" s="19">
        <v>5.1251016126176802E-2</v>
      </c>
      <c r="CE13" s="19">
        <v>4.36404280030952E-2</v>
      </c>
      <c r="CF13" s="19">
        <v>4.6986587864179002E-2</v>
      </c>
      <c r="CG13" s="19"/>
      <c r="CH13" s="19">
        <v>7.65155153016433E-2</v>
      </c>
      <c r="CI13" s="19">
        <v>7.8294909387668796E-2</v>
      </c>
      <c r="CJ13" s="19">
        <v>4.1009744523149497E-2</v>
      </c>
      <c r="CK13" s="19"/>
      <c r="CL13" s="19">
        <v>5.8439850033735301E-2</v>
      </c>
      <c r="CM13" s="19">
        <v>3.4290252669505999E-2</v>
      </c>
      <c r="CN13" s="19"/>
      <c r="CO13" s="19">
        <v>3.2591338498408298E-2</v>
      </c>
      <c r="CP13" s="19">
        <v>2.8123975437693301E-2</v>
      </c>
      <c r="CQ13" s="19">
        <v>4.7896050784752703E-2</v>
      </c>
      <c r="CR13" s="19">
        <v>8.2446499706850904E-2</v>
      </c>
    </row>
    <row r="14" spans="2:96" x14ac:dyDescent="0.25">
      <c r="B14" s="16" t="s">
        <v>654</v>
      </c>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CR18"/>
  <sheetViews>
    <sheetView showGridLines="0" workbookViewId="0">
      <pane xSplit="2" topLeftCell="C1" activePane="topRight" state="frozen"/>
      <selection pane="topRight" activeCell="B14" sqref="B1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191</v>
      </c>
      <c r="D7" s="10">
        <v>105</v>
      </c>
      <c r="E7" s="10">
        <v>86</v>
      </c>
      <c r="F7" s="10"/>
      <c r="G7" s="10">
        <v>34</v>
      </c>
      <c r="H7" s="10">
        <v>25</v>
      </c>
      <c r="I7" s="10">
        <v>43</v>
      </c>
      <c r="J7" s="10">
        <v>37</v>
      </c>
      <c r="K7" s="10">
        <v>24</v>
      </c>
      <c r="L7" s="10">
        <v>28</v>
      </c>
      <c r="M7" s="10"/>
      <c r="N7" s="10">
        <v>55</v>
      </c>
      <c r="O7" s="10">
        <v>47</v>
      </c>
      <c r="P7" s="10">
        <v>38</v>
      </c>
      <c r="Q7" s="10">
        <v>51</v>
      </c>
      <c r="R7" s="10"/>
      <c r="S7" s="10">
        <v>39</v>
      </c>
      <c r="T7" s="10">
        <v>26</v>
      </c>
      <c r="U7" s="10">
        <v>11</v>
      </c>
      <c r="V7" s="10">
        <v>16</v>
      </c>
      <c r="W7" s="10">
        <v>10</v>
      </c>
      <c r="X7" s="10">
        <v>16</v>
      </c>
      <c r="Y7" s="10">
        <v>12</v>
      </c>
      <c r="Z7" s="10">
        <v>4</v>
      </c>
      <c r="AA7" s="10">
        <v>16</v>
      </c>
      <c r="AB7" s="10">
        <v>13</v>
      </c>
      <c r="AC7" s="10">
        <v>9</v>
      </c>
      <c r="AD7" s="10">
        <v>19</v>
      </c>
      <c r="AE7" s="10"/>
      <c r="AF7" s="10">
        <v>61</v>
      </c>
      <c r="AG7" s="10">
        <v>55</v>
      </c>
      <c r="AH7" s="10">
        <v>12</v>
      </c>
      <c r="AI7" s="10">
        <v>2</v>
      </c>
      <c r="AJ7" s="10">
        <v>31</v>
      </c>
      <c r="AK7" s="10"/>
      <c r="AL7" s="10">
        <v>46</v>
      </c>
      <c r="AM7" s="10">
        <v>70</v>
      </c>
      <c r="AN7" s="10">
        <v>13</v>
      </c>
      <c r="AO7" s="10"/>
      <c r="AP7" s="10">
        <v>42</v>
      </c>
      <c r="AQ7" s="10">
        <v>45</v>
      </c>
      <c r="AR7" s="10">
        <v>58</v>
      </c>
      <c r="AS7" s="10">
        <v>26</v>
      </c>
      <c r="AT7" s="10">
        <v>2</v>
      </c>
      <c r="AU7" s="10"/>
      <c r="AV7" s="10">
        <v>1</v>
      </c>
      <c r="AW7" s="10">
        <v>13</v>
      </c>
      <c r="AX7" s="10">
        <v>15</v>
      </c>
      <c r="AY7" s="10">
        <v>18</v>
      </c>
      <c r="AZ7" s="10">
        <v>19</v>
      </c>
      <c r="BA7" s="10">
        <v>15</v>
      </c>
      <c r="BB7" s="10">
        <v>21</v>
      </c>
      <c r="BC7" s="10">
        <v>15</v>
      </c>
      <c r="BD7" s="10">
        <v>15</v>
      </c>
      <c r="BE7" s="10">
        <v>7</v>
      </c>
      <c r="BF7" s="10">
        <v>9</v>
      </c>
      <c r="BG7" s="10">
        <v>10</v>
      </c>
      <c r="BH7" s="10">
        <v>7</v>
      </c>
      <c r="BI7" s="10">
        <v>1</v>
      </c>
      <c r="BJ7" s="10">
        <v>8</v>
      </c>
      <c r="BK7" s="10">
        <v>9</v>
      </c>
      <c r="BL7" s="10"/>
      <c r="BM7" s="10">
        <v>59</v>
      </c>
      <c r="BN7" s="10">
        <v>58</v>
      </c>
      <c r="BO7" s="10">
        <v>28</v>
      </c>
      <c r="BP7" s="10">
        <v>29</v>
      </c>
      <c r="BQ7" s="10">
        <v>15</v>
      </c>
      <c r="BR7" s="10">
        <v>2</v>
      </c>
      <c r="BS7" s="10"/>
      <c r="BT7" s="10">
        <v>102</v>
      </c>
      <c r="BU7" s="10">
        <v>87</v>
      </c>
      <c r="BV7" s="10"/>
      <c r="BW7" s="10">
        <v>87</v>
      </c>
      <c r="BX7" s="10">
        <v>88</v>
      </c>
      <c r="BY7" s="10"/>
      <c r="BZ7" s="10">
        <v>120</v>
      </c>
      <c r="CA7" s="10" t="s">
        <v>130</v>
      </c>
      <c r="CB7" s="10">
        <v>71</v>
      </c>
      <c r="CC7" s="10"/>
      <c r="CD7" s="10">
        <v>124</v>
      </c>
      <c r="CE7" s="10">
        <v>45</v>
      </c>
      <c r="CF7" s="10">
        <v>18</v>
      </c>
      <c r="CG7" s="10"/>
      <c r="CH7" s="10">
        <v>74</v>
      </c>
      <c r="CI7" s="10">
        <v>25</v>
      </c>
      <c r="CJ7" s="10">
        <v>20</v>
      </c>
      <c r="CK7" s="10"/>
      <c r="CL7" s="10">
        <v>77</v>
      </c>
      <c r="CM7" s="10">
        <v>109</v>
      </c>
      <c r="CN7" s="10"/>
      <c r="CO7" s="10">
        <v>23</v>
      </c>
      <c r="CP7" s="10">
        <v>63</v>
      </c>
      <c r="CQ7" s="10">
        <v>58</v>
      </c>
      <c r="CR7" s="10">
        <v>47</v>
      </c>
    </row>
    <row r="8" spans="2:96" ht="30" customHeight="1" x14ac:dyDescent="0.25">
      <c r="B8" s="11" t="s">
        <v>20</v>
      </c>
      <c r="C8" s="11">
        <v>201</v>
      </c>
      <c r="D8" s="11">
        <v>114</v>
      </c>
      <c r="E8" s="11">
        <v>87</v>
      </c>
      <c r="F8" s="11"/>
      <c r="G8" s="11">
        <v>42</v>
      </c>
      <c r="H8" s="11">
        <v>35</v>
      </c>
      <c r="I8" s="11">
        <v>42</v>
      </c>
      <c r="J8" s="11">
        <v>35</v>
      </c>
      <c r="K8" s="11">
        <v>22</v>
      </c>
      <c r="L8" s="11">
        <v>25</v>
      </c>
      <c r="M8" s="11"/>
      <c r="N8" s="11">
        <v>55</v>
      </c>
      <c r="O8" s="11">
        <v>48</v>
      </c>
      <c r="P8" s="11">
        <v>40</v>
      </c>
      <c r="Q8" s="11">
        <v>58</v>
      </c>
      <c r="R8" s="11"/>
      <c r="S8" s="11">
        <v>41</v>
      </c>
      <c r="T8" s="11">
        <v>27</v>
      </c>
      <c r="U8" s="11">
        <v>10</v>
      </c>
      <c r="V8" s="11">
        <v>16</v>
      </c>
      <c r="W8" s="11">
        <v>10</v>
      </c>
      <c r="X8" s="11">
        <v>16</v>
      </c>
      <c r="Y8" s="11">
        <v>13</v>
      </c>
      <c r="Z8" s="11">
        <v>4</v>
      </c>
      <c r="AA8" s="11">
        <v>15</v>
      </c>
      <c r="AB8" s="11">
        <v>13</v>
      </c>
      <c r="AC8" s="11">
        <v>10</v>
      </c>
      <c r="AD8" s="11">
        <v>24</v>
      </c>
      <c r="AE8" s="11"/>
      <c r="AF8" s="11">
        <v>60</v>
      </c>
      <c r="AG8" s="11">
        <v>59</v>
      </c>
      <c r="AH8" s="11">
        <v>12</v>
      </c>
      <c r="AI8" s="11">
        <v>2</v>
      </c>
      <c r="AJ8" s="11">
        <v>34</v>
      </c>
      <c r="AK8" s="11"/>
      <c r="AL8" s="11">
        <v>47</v>
      </c>
      <c r="AM8" s="11">
        <v>76</v>
      </c>
      <c r="AN8" s="11">
        <v>13</v>
      </c>
      <c r="AO8" s="11"/>
      <c r="AP8" s="11">
        <v>43</v>
      </c>
      <c r="AQ8" s="11">
        <v>48</v>
      </c>
      <c r="AR8" s="11">
        <v>63</v>
      </c>
      <c r="AS8" s="11">
        <v>28</v>
      </c>
      <c r="AT8" s="11">
        <v>2</v>
      </c>
      <c r="AU8" s="11"/>
      <c r="AV8" s="11">
        <v>1</v>
      </c>
      <c r="AW8" s="11">
        <v>14</v>
      </c>
      <c r="AX8" s="11">
        <v>17</v>
      </c>
      <c r="AY8" s="11">
        <v>18</v>
      </c>
      <c r="AZ8" s="11">
        <v>22</v>
      </c>
      <c r="BA8" s="11">
        <v>15</v>
      </c>
      <c r="BB8" s="11">
        <v>24</v>
      </c>
      <c r="BC8" s="11">
        <v>15</v>
      </c>
      <c r="BD8" s="11">
        <v>15</v>
      </c>
      <c r="BE8" s="11">
        <v>7</v>
      </c>
      <c r="BF8" s="11">
        <v>9</v>
      </c>
      <c r="BG8" s="11">
        <v>10</v>
      </c>
      <c r="BH8" s="11">
        <v>7</v>
      </c>
      <c r="BI8" s="11">
        <v>1</v>
      </c>
      <c r="BJ8" s="11">
        <v>8</v>
      </c>
      <c r="BK8" s="11">
        <v>10</v>
      </c>
      <c r="BL8" s="11"/>
      <c r="BM8" s="11">
        <v>67</v>
      </c>
      <c r="BN8" s="11">
        <v>59</v>
      </c>
      <c r="BO8" s="11">
        <v>29</v>
      </c>
      <c r="BP8" s="11">
        <v>29</v>
      </c>
      <c r="BQ8" s="11">
        <v>15</v>
      </c>
      <c r="BR8" s="11">
        <v>2</v>
      </c>
      <c r="BS8" s="11"/>
      <c r="BT8" s="11">
        <v>107</v>
      </c>
      <c r="BU8" s="11">
        <v>91</v>
      </c>
      <c r="BV8" s="11"/>
      <c r="BW8" s="11">
        <v>95</v>
      </c>
      <c r="BX8" s="11">
        <v>88</v>
      </c>
      <c r="BY8" s="11"/>
      <c r="BZ8" s="11">
        <v>124</v>
      </c>
      <c r="CA8" s="11" t="s">
        <v>130</v>
      </c>
      <c r="CB8" s="11">
        <v>77</v>
      </c>
      <c r="CC8" s="11"/>
      <c r="CD8" s="11">
        <v>128</v>
      </c>
      <c r="CE8" s="11">
        <v>50</v>
      </c>
      <c r="CF8" s="11">
        <v>18</v>
      </c>
      <c r="CG8" s="11"/>
      <c r="CH8" s="11">
        <v>74</v>
      </c>
      <c r="CI8" s="11">
        <v>28</v>
      </c>
      <c r="CJ8" s="11">
        <v>21</v>
      </c>
      <c r="CK8" s="11"/>
      <c r="CL8" s="11">
        <v>83</v>
      </c>
      <c r="CM8" s="11">
        <v>113</v>
      </c>
      <c r="CN8" s="11"/>
      <c r="CO8" s="11">
        <v>26</v>
      </c>
      <c r="CP8" s="11">
        <v>65</v>
      </c>
      <c r="CQ8" s="11">
        <v>61</v>
      </c>
      <c r="CR8" s="11">
        <v>48</v>
      </c>
    </row>
    <row r="9" spans="2:96" x14ac:dyDescent="0.25">
      <c r="B9" s="18" t="s">
        <v>453</v>
      </c>
      <c r="C9" s="17">
        <v>0.26805134472563202</v>
      </c>
      <c r="D9" s="17">
        <v>0.26841516878451799</v>
      </c>
      <c r="E9" s="17">
        <v>0.26757770554604599</v>
      </c>
      <c r="F9" s="17"/>
      <c r="G9" s="17">
        <v>0.400343926060722</v>
      </c>
      <c r="H9" s="17">
        <v>0.246760161509579</v>
      </c>
      <c r="I9" s="17">
        <v>0.279350097591964</v>
      </c>
      <c r="J9" s="17">
        <v>0.21703103438465901</v>
      </c>
      <c r="K9" s="17">
        <v>0.28416760213069397</v>
      </c>
      <c r="L9" s="17">
        <v>0.10930109148537399</v>
      </c>
      <c r="M9" s="17"/>
      <c r="N9" s="17">
        <v>0.251898250973142</v>
      </c>
      <c r="O9" s="17">
        <v>0.36901910289031897</v>
      </c>
      <c r="P9" s="17">
        <v>0.26151522881724498</v>
      </c>
      <c r="Q9" s="17">
        <v>0.203608083259987</v>
      </c>
      <c r="R9" s="17"/>
      <c r="S9" s="17">
        <v>0.216757564169997</v>
      </c>
      <c r="T9" s="17">
        <v>0.40206959470463</v>
      </c>
      <c r="U9" s="17">
        <v>0.38946551149653202</v>
      </c>
      <c r="V9" s="17">
        <v>0.124504240859279</v>
      </c>
      <c r="W9" s="17">
        <v>0.27849634049442101</v>
      </c>
      <c r="X9" s="17">
        <v>0.320933751896256</v>
      </c>
      <c r="Y9" s="17">
        <v>0.249758088195215</v>
      </c>
      <c r="Z9" s="17">
        <v>0.28670343868957898</v>
      </c>
      <c r="AA9" s="17">
        <v>0.32147373039579102</v>
      </c>
      <c r="AB9" s="17">
        <v>0.18039178206487999</v>
      </c>
      <c r="AC9" s="17">
        <v>9.0419725778720303E-2</v>
      </c>
      <c r="AD9" s="17">
        <v>0.30901767338562502</v>
      </c>
      <c r="AE9" s="17"/>
      <c r="AF9" s="17">
        <v>0.37880939834098598</v>
      </c>
      <c r="AG9" s="17">
        <v>0.25455327226329</v>
      </c>
      <c r="AH9" s="17">
        <v>0.13167960506218301</v>
      </c>
      <c r="AI9" s="17">
        <v>1</v>
      </c>
      <c r="AJ9" s="17">
        <v>0.22446270671469201</v>
      </c>
      <c r="AK9" s="17"/>
      <c r="AL9" s="17">
        <v>0.49184979687727898</v>
      </c>
      <c r="AM9" s="17">
        <v>0.29294288342269098</v>
      </c>
      <c r="AN9" s="17">
        <v>0</v>
      </c>
      <c r="AO9" s="17"/>
      <c r="AP9" s="17">
        <v>0.25567907726651901</v>
      </c>
      <c r="AQ9" s="17">
        <v>0.27125371783104102</v>
      </c>
      <c r="AR9" s="17">
        <v>0.193431616717576</v>
      </c>
      <c r="AS9" s="17">
        <v>0.38477147874850998</v>
      </c>
      <c r="AT9" s="17">
        <v>0</v>
      </c>
      <c r="AU9" s="17"/>
      <c r="AV9" s="17">
        <v>1</v>
      </c>
      <c r="AW9" s="17">
        <v>0.32139291082430399</v>
      </c>
      <c r="AX9" s="17">
        <v>0.40539214392984602</v>
      </c>
      <c r="AY9" s="17">
        <v>0.11599657426677901</v>
      </c>
      <c r="AZ9" s="17">
        <v>0.29809539810061197</v>
      </c>
      <c r="BA9" s="17">
        <v>0.14038569538613599</v>
      </c>
      <c r="BB9" s="17">
        <v>0.209186784731482</v>
      </c>
      <c r="BC9" s="17">
        <v>0.432561182739095</v>
      </c>
      <c r="BD9" s="17">
        <v>0.401173874926055</v>
      </c>
      <c r="BE9" s="17">
        <v>0.42792111906017899</v>
      </c>
      <c r="BF9" s="17">
        <v>0.105789004429162</v>
      </c>
      <c r="BG9" s="17">
        <v>0.13013094348967399</v>
      </c>
      <c r="BH9" s="17">
        <v>0.11946779106521099</v>
      </c>
      <c r="BI9" s="17">
        <v>0</v>
      </c>
      <c r="BJ9" s="17">
        <v>0.49652851185534003</v>
      </c>
      <c r="BK9" s="17">
        <v>0.19858880258396</v>
      </c>
      <c r="BL9" s="17"/>
      <c r="BM9" s="17">
        <v>0.16619236153686601</v>
      </c>
      <c r="BN9" s="17">
        <v>0.35174105572300202</v>
      </c>
      <c r="BO9" s="17">
        <v>0.40712443383888602</v>
      </c>
      <c r="BP9" s="17">
        <v>0.30689291399553997</v>
      </c>
      <c r="BQ9" s="17">
        <v>7.3861798033087706E-2</v>
      </c>
      <c r="BR9" s="17">
        <v>0</v>
      </c>
      <c r="BS9" s="17"/>
      <c r="BT9" s="17">
        <v>0.29423506884749701</v>
      </c>
      <c r="BU9" s="17">
        <v>0.21847477234771201</v>
      </c>
      <c r="BV9" s="17"/>
      <c r="BW9" s="17">
        <v>0.36338536648740899</v>
      </c>
      <c r="BX9" s="17">
        <v>0.18613352010050799</v>
      </c>
      <c r="BY9" s="17"/>
      <c r="BZ9" s="17">
        <v>0.198486578685235</v>
      </c>
      <c r="CA9" s="17" t="s">
        <v>131</v>
      </c>
      <c r="CB9" s="17">
        <v>0.37963755841984698</v>
      </c>
      <c r="CC9" s="17"/>
      <c r="CD9" s="17">
        <v>0.282747145096296</v>
      </c>
      <c r="CE9" s="17">
        <v>0.24754689154025</v>
      </c>
      <c r="CF9" s="17">
        <v>0.28891046168228302</v>
      </c>
      <c r="CG9" s="17"/>
      <c r="CH9" s="17">
        <v>0.17256019767037301</v>
      </c>
      <c r="CI9" s="17">
        <v>0.248881628757114</v>
      </c>
      <c r="CJ9" s="17">
        <v>0.23283031335198201</v>
      </c>
      <c r="CK9" s="17"/>
      <c r="CL9" s="17">
        <v>0.262718443449036</v>
      </c>
      <c r="CM9" s="17">
        <v>0.27498819392106899</v>
      </c>
      <c r="CN9" s="17"/>
      <c r="CO9" s="17">
        <v>0.45388440532681601</v>
      </c>
      <c r="CP9" s="17">
        <v>0.267997041886953</v>
      </c>
      <c r="CQ9" s="17">
        <v>0.232632758503521</v>
      </c>
      <c r="CR9" s="17">
        <v>0.21315315924956801</v>
      </c>
    </row>
    <row r="10" spans="2:96" x14ac:dyDescent="0.25">
      <c r="B10" s="18" t="s">
        <v>454</v>
      </c>
      <c r="C10" s="17">
        <v>0.49366583511919498</v>
      </c>
      <c r="D10" s="17">
        <v>0.48897356025295302</v>
      </c>
      <c r="E10" s="17">
        <v>0.499774406456791</v>
      </c>
      <c r="F10" s="17"/>
      <c r="G10" s="17">
        <v>0.444268171037909</v>
      </c>
      <c r="H10" s="17">
        <v>0.53438647186928501</v>
      </c>
      <c r="I10" s="17">
        <v>0.44033710607569099</v>
      </c>
      <c r="J10" s="17">
        <v>0.37867932394749398</v>
      </c>
      <c r="K10" s="17">
        <v>0.47920474576613098</v>
      </c>
      <c r="L10" s="17">
        <v>0.78618386109235805</v>
      </c>
      <c r="M10" s="17"/>
      <c r="N10" s="17">
        <v>0.47356536690248302</v>
      </c>
      <c r="O10" s="17">
        <v>0.44057641024577499</v>
      </c>
      <c r="P10" s="17">
        <v>0.453488869365546</v>
      </c>
      <c r="Q10" s="17">
        <v>0.58488846250863002</v>
      </c>
      <c r="R10" s="17"/>
      <c r="S10" s="17">
        <v>0.49384359741178602</v>
      </c>
      <c r="T10" s="17">
        <v>0.492035022714782</v>
      </c>
      <c r="U10" s="17">
        <v>0.27440096152261501</v>
      </c>
      <c r="V10" s="17">
        <v>0.54012526196601596</v>
      </c>
      <c r="W10" s="17">
        <v>0.52190725922343895</v>
      </c>
      <c r="X10" s="17">
        <v>0.61342121811154704</v>
      </c>
      <c r="Y10" s="17">
        <v>0.60114710956212902</v>
      </c>
      <c r="Z10" s="17">
        <v>0.48025802205482399</v>
      </c>
      <c r="AA10" s="17">
        <v>0.33851481443122799</v>
      </c>
      <c r="AB10" s="17">
        <v>0.59083608738400395</v>
      </c>
      <c r="AC10" s="17">
        <v>0.54175360238052594</v>
      </c>
      <c r="AD10" s="17">
        <v>0.43385909930586503</v>
      </c>
      <c r="AE10" s="17"/>
      <c r="AF10" s="17">
        <v>0.43599166590246602</v>
      </c>
      <c r="AG10" s="17">
        <v>0.50750359362138397</v>
      </c>
      <c r="AH10" s="17">
        <v>0.72303864425676601</v>
      </c>
      <c r="AI10" s="17">
        <v>0</v>
      </c>
      <c r="AJ10" s="17">
        <v>0.47668629596248002</v>
      </c>
      <c r="AK10" s="17"/>
      <c r="AL10" s="17">
        <v>0.42976362744449698</v>
      </c>
      <c r="AM10" s="17">
        <v>0.47479765026058901</v>
      </c>
      <c r="AN10" s="17">
        <v>0.71821330074115497</v>
      </c>
      <c r="AO10" s="17"/>
      <c r="AP10" s="17">
        <v>0.51166872305739597</v>
      </c>
      <c r="AQ10" s="17">
        <v>0.47272022003721298</v>
      </c>
      <c r="AR10" s="17">
        <v>0.55599840011298596</v>
      </c>
      <c r="AS10" s="17">
        <v>0.394002130654869</v>
      </c>
      <c r="AT10" s="17">
        <v>1</v>
      </c>
      <c r="AU10" s="17"/>
      <c r="AV10" s="17">
        <v>0</v>
      </c>
      <c r="AW10" s="17">
        <v>0.23311247235886001</v>
      </c>
      <c r="AX10" s="17">
        <v>0.59460785607015398</v>
      </c>
      <c r="AY10" s="17">
        <v>0.60092891813122795</v>
      </c>
      <c r="AZ10" s="17">
        <v>0.613609334549019</v>
      </c>
      <c r="BA10" s="17">
        <v>0.58565760484963403</v>
      </c>
      <c r="BB10" s="17">
        <v>0.43546200248550199</v>
      </c>
      <c r="BC10" s="17">
        <v>0.43801427779657298</v>
      </c>
      <c r="BD10" s="17">
        <v>0.33009900078416698</v>
      </c>
      <c r="BE10" s="17">
        <v>0.29750418372871901</v>
      </c>
      <c r="BF10" s="17">
        <v>0.67695292858323397</v>
      </c>
      <c r="BG10" s="17">
        <v>0.61017916251385396</v>
      </c>
      <c r="BH10" s="17">
        <v>0.428642799996583</v>
      </c>
      <c r="BI10" s="17">
        <v>1</v>
      </c>
      <c r="BJ10" s="17">
        <v>0.40119939516089298</v>
      </c>
      <c r="BK10" s="17">
        <v>0.34892244646510601</v>
      </c>
      <c r="BL10" s="17"/>
      <c r="BM10" s="17">
        <v>0.50412726876051595</v>
      </c>
      <c r="BN10" s="17">
        <v>0.55897389673043896</v>
      </c>
      <c r="BO10" s="17">
        <v>0.37710978696901298</v>
      </c>
      <c r="BP10" s="17">
        <v>0.44025950160723998</v>
      </c>
      <c r="BQ10" s="17">
        <v>0.58163589237704105</v>
      </c>
      <c r="BR10" s="17">
        <v>0</v>
      </c>
      <c r="BS10" s="17"/>
      <c r="BT10" s="17">
        <v>0.47946274578387599</v>
      </c>
      <c r="BU10" s="17">
        <v>0.52305308263493</v>
      </c>
      <c r="BV10" s="17"/>
      <c r="BW10" s="17">
        <v>0.43748705086293399</v>
      </c>
      <c r="BX10" s="17">
        <v>0.54232993282624797</v>
      </c>
      <c r="BY10" s="17"/>
      <c r="BZ10" s="17">
        <v>0.52805102549140104</v>
      </c>
      <c r="CA10" s="17" t="s">
        <v>131</v>
      </c>
      <c r="CB10" s="17">
        <v>0.43850984999647902</v>
      </c>
      <c r="CC10" s="17"/>
      <c r="CD10" s="17">
        <v>0.51014488412644599</v>
      </c>
      <c r="CE10" s="17">
        <v>0.44489338483146501</v>
      </c>
      <c r="CF10" s="17">
        <v>0.430338547584316</v>
      </c>
      <c r="CG10" s="17"/>
      <c r="CH10" s="17">
        <v>0.55491671505280604</v>
      </c>
      <c r="CI10" s="17">
        <v>0.44856823032565102</v>
      </c>
      <c r="CJ10" s="17">
        <v>0.56087513102459996</v>
      </c>
      <c r="CK10" s="17"/>
      <c r="CL10" s="17">
        <v>0.49539701239328199</v>
      </c>
      <c r="CM10" s="17">
        <v>0.50465818410258001</v>
      </c>
      <c r="CN10" s="17"/>
      <c r="CO10" s="17">
        <v>0.51538344537964997</v>
      </c>
      <c r="CP10" s="17">
        <v>0.53067653279515803</v>
      </c>
      <c r="CQ10" s="17">
        <v>0.53521040626741501</v>
      </c>
      <c r="CR10" s="17">
        <v>0.37913505599347802</v>
      </c>
    </row>
    <row r="11" spans="2:96" x14ac:dyDescent="0.25">
      <c r="B11" s="18" t="s">
        <v>455</v>
      </c>
      <c r="C11" s="17">
        <v>0.14842001820263201</v>
      </c>
      <c r="D11" s="17">
        <v>0.14662328254624701</v>
      </c>
      <c r="E11" s="17">
        <v>0.15075907297770499</v>
      </c>
      <c r="F11" s="17"/>
      <c r="G11" s="17">
        <v>0.155387902901369</v>
      </c>
      <c r="H11" s="17">
        <v>0.110016355475029</v>
      </c>
      <c r="I11" s="17">
        <v>0.158233195870458</v>
      </c>
      <c r="J11" s="17">
        <v>0.21844742885955301</v>
      </c>
      <c r="K11" s="17">
        <v>0.114978889096035</v>
      </c>
      <c r="L11" s="17">
        <v>0.104515047422267</v>
      </c>
      <c r="M11" s="17"/>
      <c r="N11" s="17">
        <v>0.17790008077094399</v>
      </c>
      <c r="O11" s="17">
        <v>0.13674160617004599</v>
      </c>
      <c r="P11" s="17">
        <v>0.18312764631217199</v>
      </c>
      <c r="Q11" s="17">
        <v>0.106139120542349</v>
      </c>
      <c r="R11" s="17"/>
      <c r="S11" s="17">
        <v>0.19833898627563901</v>
      </c>
      <c r="T11" s="17">
        <v>6.2590084762709303E-2</v>
      </c>
      <c r="U11" s="17">
        <v>0.25660678686691102</v>
      </c>
      <c r="V11" s="17">
        <v>0.10803629962334001</v>
      </c>
      <c r="W11" s="17">
        <v>0.19959640028214001</v>
      </c>
      <c r="X11" s="17">
        <v>6.5645029992196804E-2</v>
      </c>
      <c r="Y11" s="17">
        <v>0.149094802242656</v>
      </c>
      <c r="Z11" s="17">
        <v>0</v>
      </c>
      <c r="AA11" s="17">
        <v>0.18068198881283301</v>
      </c>
      <c r="AB11" s="17">
        <v>8.2965822332668401E-2</v>
      </c>
      <c r="AC11" s="17">
        <v>0.25495446905920799</v>
      </c>
      <c r="AD11" s="17">
        <v>0.16916494784514499</v>
      </c>
      <c r="AE11" s="17"/>
      <c r="AF11" s="17">
        <v>9.4024987564602203E-2</v>
      </c>
      <c r="AG11" s="17">
        <v>0.158211716115742</v>
      </c>
      <c r="AH11" s="17">
        <v>6.4056743142739E-2</v>
      </c>
      <c r="AI11" s="17">
        <v>0</v>
      </c>
      <c r="AJ11" s="17">
        <v>0.216540242386839</v>
      </c>
      <c r="AK11" s="17"/>
      <c r="AL11" s="17">
        <v>4.1586333852626202E-2</v>
      </c>
      <c r="AM11" s="17">
        <v>0.19754442156172899</v>
      </c>
      <c r="AN11" s="17">
        <v>0.141459123068371</v>
      </c>
      <c r="AO11" s="17"/>
      <c r="AP11" s="17">
        <v>0.13310169450493001</v>
      </c>
      <c r="AQ11" s="17">
        <v>0.17559459011072601</v>
      </c>
      <c r="AR11" s="17">
        <v>0.20634095506999001</v>
      </c>
      <c r="AS11" s="17">
        <v>6.10778133603904E-2</v>
      </c>
      <c r="AT11" s="17">
        <v>0</v>
      </c>
      <c r="AU11" s="17"/>
      <c r="AV11" s="17">
        <v>0</v>
      </c>
      <c r="AW11" s="17">
        <v>0.15007286965099201</v>
      </c>
      <c r="AX11" s="17">
        <v>0</v>
      </c>
      <c r="AY11" s="17">
        <v>0.28307450760199299</v>
      </c>
      <c r="AZ11" s="17">
        <v>4.7012761791970399E-2</v>
      </c>
      <c r="BA11" s="17">
        <v>0.14122006828540601</v>
      </c>
      <c r="BB11" s="17">
        <v>0.17829009226206599</v>
      </c>
      <c r="BC11" s="17">
        <v>0.12942453946433199</v>
      </c>
      <c r="BD11" s="17">
        <v>0.26872712428977802</v>
      </c>
      <c r="BE11" s="17">
        <v>0.274574697211102</v>
      </c>
      <c r="BF11" s="17">
        <v>0.108629033493802</v>
      </c>
      <c r="BG11" s="17">
        <v>0.16439499066266899</v>
      </c>
      <c r="BH11" s="17">
        <v>0.33476790563820402</v>
      </c>
      <c r="BI11" s="17">
        <v>0</v>
      </c>
      <c r="BJ11" s="17">
        <v>0</v>
      </c>
      <c r="BK11" s="17">
        <v>0.210438675977941</v>
      </c>
      <c r="BL11" s="17"/>
      <c r="BM11" s="17">
        <v>0.21713288908565201</v>
      </c>
      <c r="BN11" s="17">
        <v>4.2330408745551898E-2</v>
      </c>
      <c r="BO11" s="17">
        <v>0.140239140568647</v>
      </c>
      <c r="BP11" s="17">
        <v>0.187889852384513</v>
      </c>
      <c r="BQ11" s="17">
        <v>0.21802424831903799</v>
      </c>
      <c r="BR11" s="17">
        <v>0</v>
      </c>
      <c r="BS11" s="17"/>
      <c r="BT11" s="17">
        <v>0.14054584941530901</v>
      </c>
      <c r="BU11" s="17">
        <v>0.16147782817151901</v>
      </c>
      <c r="BV11" s="17"/>
      <c r="BW11" s="17">
        <v>9.0400361700296403E-2</v>
      </c>
      <c r="BX11" s="17">
        <v>0.19397408164393601</v>
      </c>
      <c r="BY11" s="17"/>
      <c r="BZ11" s="17">
        <v>0.17252061243783401</v>
      </c>
      <c r="CA11" s="17" t="s">
        <v>131</v>
      </c>
      <c r="CB11" s="17">
        <v>0.109761165286703</v>
      </c>
      <c r="CC11" s="17"/>
      <c r="CD11" s="17">
        <v>0.12298811733937701</v>
      </c>
      <c r="CE11" s="17">
        <v>0.22187234812425199</v>
      </c>
      <c r="CF11" s="17">
        <v>0.115311048194963</v>
      </c>
      <c r="CG11" s="17"/>
      <c r="CH11" s="17">
        <v>0.15881635082142401</v>
      </c>
      <c r="CI11" s="17">
        <v>0.18670415592375</v>
      </c>
      <c r="CJ11" s="17">
        <v>0.167034581904241</v>
      </c>
      <c r="CK11" s="17"/>
      <c r="CL11" s="17">
        <v>0.16518166644414001</v>
      </c>
      <c r="CM11" s="17">
        <v>0.125326391191802</v>
      </c>
      <c r="CN11" s="17"/>
      <c r="CO11" s="17">
        <v>3.0732149293534801E-2</v>
      </c>
      <c r="CP11" s="17">
        <v>0.12287373998685699</v>
      </c>
      <c r="CQ11" s="17">
        <v>0.117547158913148</v>
      </c>
      <c r="CR11" s="17">
        <v>0.28554025159735702</v>
      </c>
    </row>
    <row r="12" spans="2:96" x14ac:dyDescent="0.25">
      <c r="B12" s="18" t="s">
        <v>456</v>
      </c>
      <c r="C12" s="17">
        <v>5.3396868942941197E-2</v>
      </c>
      <c r="D12" s="17">
        <v>6.9644996988395103E-2</v>
      </c>
      <c r="E12" s="17">
        <v>3.2244474401410199E-2</v>
      </c>
      <c r="F12" s="17"/>
      <c r="G12" s="17">
        <v>0</v>
      </c>
      <c r="H12" s="17">
        <v>4.2626836910515498E-2</v>
      </c>
      <c r="I12" s="17">
        <v>4.7041145612658701E-2</v>
      </c>
      <c r="J12" s="17">
        <v>0.13306369246474201</v>
      </c>
      <c r="K12" s="17">
        <v>0.121648763007141</v>
      </c>
      <c r="L12" s="17">
        <v>0</v>
      </c>
      <c r="M12" s="17"/>
      <c r="N12" s="17">
        <v>4.2312517874711797E-2</v>
      </c>
      <c r="O12" s="17">
        <v>5.3662880693860299E-2</v>
      </c>
      <c r="P12" s="17">
        <v>4.88955609763937E-2</v>
      </c>
      <c r="Q12" s="17">
        <v>6.6840845026754303E-2</v>
      </c>
      <c r="R12" s="17"/>
      <c r="S12" s="17">
        <v>4.3707007908460098E-2</v>
      </c>
      <c r="T12" s="17">
        <v>0</v>
      </c>
      <c r="U12" s="17">
        <v>7.9526740113942396E-2</v>
      </c>
      <c r="V12" s="17">
        <v>0.16873890981966599</v>
      </c>
      <c r="W12" s="17">
        <v>0</v>
      </c>
      <c r="X12" s="17">
        <v>0</v>
      </c>
      <c r="Y12" s="17">
        <v>0</v>
      </c>
      <c r="Z12" s="17">
        <v>0.23303853925559601</v>
      </c>
      <c r="AA12" s="17">
        <v>0.159329466360148</v>
      </c>
      <c r="AB12" s="17">
        <v>0.14580630821844801</v>
      </c>
      <c r="AC12" s="17">
        <v>0</v>
      </c>
      <c r="AD12" s="17">
        <v>0</v>
      </c>
      <c r="AE12" s="17"/>
      <c r="AF12" s="17">
        <v>7.6527718040756795E-2</v>
      </c>
      <c r="AG12" s="17">
        <v>4.0401712259944801E-2</v>
      </c>
      <c r="AH12" s="17">
        <v>8.1225007538311994E-2</v>
      </c>
      <c r="AI12" s="17">
        <v>0</v>
      </c>
      <c r="AJ12" s="17">
        <v>2.3521954317162998E-2</v>
      </c>
      <c r="AK12" s="17"/>
      <c r="AL12" s="17">
        <v>3.6800241825597997E-2</v>
      </c>
      <c r="AM12" s="17">
        <v>1.95505353969644E-2</v>
      </c>
      <c r="AN12" s="17">
        <v>7.5286280030250299E-2</v>
      </c>
      <c r="AO12" s="17"/>
      <c r="AP12" s="17">
        <v>4.6234543343592699E-2</v>
      </c>
      <c r="AQ12" s="17">
        <v>3.9561584491932297E-2</v>
      </c>
      <c r="AR12" s="17">
        <v>4.4229028099448703E-2</v>
      </c>
      <c r="AS12" s="17">
        <v>8.3928212741499503E-2</v>
      </c>
      <c r="AT12" s="17">
        <v>0</v>
      </c>
      <c r="AU12" s="17"/>
      <c r="AV12" s="17">
        <v>0</v>
      </c>
      <c r="AW12" s="17">
        <v>0.21224876254914801</v>
      </c>
      <c r="AX12" s="17">
        <v>0</v>
      </c>
      <c r="AY12" s="17">
        <v>0</v>
      </c>
      <c r="AZ12" s="17">
        <v>4.12825055583982E-2</v>
      </c>
      <c r="BA12" s="17">
        <v>6.1314252036983E-2</v>
      </c>
      <c r="BB12" s="17">
        <v>7.8930988273408401E-2</v>
      </c>
      <c r="BC12" s="17">
        <v>0</v>
      </c>
      <c r="BD12" s="17">
        <v>0</v>
      </c>
      <c r="BE12" s="17">
        <v>0</v>
      </c>
      <c r="BF12" s="17">
        <v>0</v>
      </c>
      <c r="BG12" s="17">
        <v>9.5294903333803499E-2</v>
      </c>
      <c r="BH12" s="17">
        <v>0</v>
      </c>
      <c r="BI12" s="17">
        <v>0</v>
      </c>
      <c r="BJ12" s="17">
        <v>0.10227209298376699</v>
      </c>
      <c r="BK12" s="17">
        <v>0.14702215275115901</v>
      </c>
      <c r="BL12" s="17"/>
      <c r="BM12" s="17">
        <v>4.8854794378380001E-2</v>
      </c>
      <c r="BN12" s="17">
        <v>4.6954638801007198E-2</v>
      </c>
      <c r="BO12" s="17">
        <v>3.56999212046233E-2</v>
      </c>
      <c r="BP12" s="17">
        <v>0</v>
      </c>
      <c r="BQ12" s="17">
        <v>0.126478061270833</v>
      </c>
      <c r="BR12" s="17">
        <v>1</v>
      </c>
      <c r="BS12" s="17"/>
      <c r="BT12" s="17">
        <v>5.6788999530700997E-2</v>
      </c>
      <c r="BU12" s="17">
        <v>5.0801279718211703E-2</v>
      </c>
      <c r="BV12" s="17"/>
      <c r="BW12" s="17">
        <v>5.5769436451787301E-2</v>
      </c>
      <c r="BX12" s="17">
        <v>5.1355885539194797E-2</v>
      </c>
      <c r="BY12" s="17"/>
      <c r="BZ12" s="17">
        <v>5.1050128195702198E-2</v>
      </c>
      <c r="CA12" s="17" t="s">
        <v>131</v>
      </c>
      <c r="CB12" s="17">
        <v>5.7161187137503497E-2</v>
      </c>
      <c r="CC12" s="17"/>
      <c r="CD12" s="17">
        <v>5.4061928275564497E-2</v>
      </c>
      <c r="CE12" s="17">
        <v>3.9362234051158601E-2</v>
      </c>
      <c r="CF12" s="17">
        <v>0.10116281310719601</v>
      </c>
      <c r="CG12" s="17"/>
      <c r="CH12" s="17">
        <v>6.1850121108730803E-2</v>
      </c>
      <c r="CI12" s="17">
        <v>3.2494325605743099E-2</v>
      </c>
      <c r="CJ12" s="17">
        <v>3.9259973719176999E-2</v>
      </c>
      <c r="CK12" s="17"/>
      <c r="CL12" s="17">
        <v>5.21021062365494E-2</v>
      </c>
      <c r="CM12" s="17">
        <v>4.84255357393793E-2</v>
      </c>
      <c r="CN12" s="17"/>
      <c r="CO12" s="17">
        <v>0</v>
      </c>
      <c r="CP12" s="17">
        <v>5.0328709893338298E-2</v>
      </c>
      <c r="CQ12" s="17">
        <v>4.2656212530636402E-2</v>
      </c>
      <c r="CR12" s="17">
        <v>9.9940538898705494E-2</v>
      </c>
    </row>
    <row r="13" spans="2:96" x14ac:dyDescent="0.25">
      <c r="B13" s="18" t="s">
        <v>175</v>
      </c>
      <c r="C13" s="19">
        <v>3.6465933009599799E-2</v>
      </c>
      <c r="D13" s="19">
        <v>2.6342991427887801E-2</v>
      </c>
      <c r="E13" s="19">
        <v>4.9644340618047601E-2</v>
      </c>
      <c r="F13" s="19"/>
      <c r="G13" s="19">
        <v>0</v>
      </c>
      <c r="H13" s="19">
        <v>6.6210174235591293E-2</v>
      </c>
      <c r="I13" s="19">
        <v>7.5038454849228997E-2</v>
      </c>
      <c r="J13" s="19">
        <v>5.27785203435518E-2</v>
      </c>
      <c r="K13" s="19">
        <v>0</v>
      </c>
      <c r="L13" s="19">
        <v>0</v>
      </c>
      <c r="M13" s="19"/>
      <c r="N13" s="19">
        <v>5.4323783478718898E-2</v>
      </c>
      <c r="O13" s="19">
        <v>0</v>
      </c>
      <c r="P13" s="19">
        <v>5.2972694528643303E-2</v>
      </c>
      <c r="Q13" s="19">
        <v>3.85234886622794E-2</v>
      </c>
      <c r="R13" s="19"/>
      <c r="S13" s="19">
        <v>4.7352844234118098E-2</v>
      </c>
      <c r="T13" s="19">
        <v>4.3305297817878403E-2</v>
      </c>
      <c r="U13" s="19">
        <v>0</v>
      </c>
      <c r="V13" s="19">
        <v>5.8595287731699398E-2</v>
      </c>
      <c r="W13" s="19">
        <v>0</v>
      </c>
      <c r="X13" s="19">
        <v>0</v>
      </c>
      <c r="Y13" s="19">
        <v>0</v>
      </c>
      <c r="Z13" s="19">
        <v>0</v>
      </c>
      <c r="AA13" s="19">
        <v>0</v>
      </c>
      <c r="AB13" s="19">
        <v>0</v>
      </c>
      <c r="AC13" s="19">
        <v>0.112872202781546</v>
      </c>
      <c r="AD13" s="19">
        <v>8.7958279463365402E-2</v>
      </c>
      <c r="AE13" s="19"/>
      <c r="AF13" s="19">
        <v>1.4646230151188299E-2</v>
      </c>
      <c r="AG13" s="19">
        <v>3.93297057396386E-2</v>
      </c>
      <c r="AH13" s="19">
        <v>0</v>
      </c>
      <c r="AI13" s="19">
        <v>0</v>
      </c>
      <c r="AJ13" s="19">
        <v>5.8788800618827103E-2</v>
      </c>
      <c r="AK13" s="19"/>
      <c r="AL13" s="19">
        <v>0</v>
      </c>
      <c r="AM13" s="19">
        <v>1.51645093580262E-2</v>
      </c>
      <c r="AN13" s="19">
        <v>6.5041296160223E-2</v>
      </c>
      <c r="AO13" s="19"/>
      <c r="AP13" s="19">
        <v>5.3315961827562701E-2</v>
      </c>
      <c r="AQ13" s="19">
        <v>4.0869887529088302E-2</v>
      </c>
      <c r="AR13" s="19">
        <v>0</v>
      </c>
      <c r="AS13" s="19">
        <v>7.6220364494731602E-2</v>
      </c>
      <c r="AT13" s="19">
        <v>0</v>
      </c>
      <c r="AU13" s="19"/>
      <c r="AV13" s="19">
        <v>0</v>
      </c>
      <c r="AW13" s="19">
        <v>8.3172984616696394E-2</v>
      </c>
      <c r="AX13" s="19">
        <v>0</v>
      </c>
      <c r="AY13" s="19">
        <v>0</v>
      </c>
      <c r="AZ13" s="19">
        <v>0</v>
      </c>
      <c r="BA13" s="19">
        <v>7.14223794418411E-2</v>
      </c>
      <c r="BB13" s="19">
        <v>9.8130132247541302E-2</v>
      </c>
      <c r="BC13" s="19">
        <v>0</v>
      </c>
      <c r="BD13" s="19">
        <v>0</v>
      </c>
      <c r="BE13" s="19">
        <v>0</v>
      </c>
      <c r="BF13" s="19">
        <v>0.108629033493802</v>
      </c>
      <c r="BG13" s="19">
        <v>0</v>
      </c>
      <c r="BH13" s="19">
        <v>0.117121503300003</v>
      </c>
      <c r="BI13" s="19">
        <v>0</v>
      </c>
      <c r="BJ13" s="19">
        <v>0</v>
      </c>
      <c r="BK13" s="19">
        <v>9.5027922221834399E-2</v>
      </c>
      <c r="BL13" s="19"/>
      <c r="BM13" s="19">
        <v>6.3692686238585899E-2</v>
      </c>
      <c r="BN13" s="19">
        <v>0</v>
      </c>
      <c r="BO13" s="19">
        <v>3.9826717418831099E-2</v>
      </c>
      <c r="BP13" s="19">
        <v>6.4957732012707103E-2</v>
      </c>
      <c r="BQ13" s="19">
        <v>0</v>
      </c>
      <c r="BR13" s="19">
        <v>0</v>
      </c>
      <c r="BS13" s="19"/>
      <c r="BT13" s="19">
        <v>2.89673364226169E-2</v>
      </c>
      <c r="BU13" s="19">
        <v>4.6193037127628303E-2</v>
      </c>
      <c r="BV13" s="19"/>
      <c r="BW13" s="19">
        <v>5.29577844975729E-2</v>
      </c>
      <c r="BX13" s="19">
        <v>2.6206579890113098E-2</v>
      </c>
      <c r="BY13" s="19"/>
      <c r="BZ13" s="19">
        <v>4.98916551898273E-2</v>
      </c>
      <c r="CA13" s="19" t="s">
        <v>131</v>
      </c>
      <c r="CB13" s="19">
        <v>1.4930239159467999E-2</v>
      </c>
      <c r="CC13" s="19"/>
      <c r="CD13" s="19">
        <v>3.00579251623166E-2</v>
      </c>
      <c r="CE13" s="19">
        <v>4.6325141452874197E-2</v>
      </c>
      <c r="CF13" s="19">
        <v>6.4277129431242197E-2</v>
      </c>
      <c r="CG13" s="19"/>
      <c r="CH13" s="19">
        <v>5.1856615346666801E-2</v>
      </c>
      <c r="CI13" s="19">
        <v>8.3351659387742305E-2</v>
      </c>
      <c r="CJ13" s="19">
        <v>0</v>
      </c>
      <c r="CK13" s="19"/>
      <c r="CL13" s="19">
        <v>2.46007714769928E-2</v>
      </c>
      <c r="CM13" s="19">
        <v>4.6601695045169401E-2</v>
      </c>
      <c r="CN13" s="19"/>
      <c r="CO13" s="19">
        <v>0</v>
      </c>
      <c r="CP13" s="19">
        <v>2.8123975437693301E-2</v>
      </c>
      <c r="CQ13" s="19">
        <v>7.1953463785279698E-2</v>
      </c>
      <c r="CR13" s="19">
        <v>2.2230994260891201E-2</v>
      </c>
    </row>
    <row r="14" spans="2:96" x14ac:dyDescent="0.25">
      <c r="B14" s="16" t="s">
        <v>654</v>
      </c>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CR18"/>
  <sheetViews>
    <sheetView showGridLines="0" workbookViewId="0">
      <pane xSplit="2" topLeftCell="C1" activePane="topRight" state="frozen"/>
      <selection pane="topRight" activeCell="B14" sqref="B1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191</v>
      </c>
      <c r="D7" s="10">
        <v>105</v>
      </c>
      <c r="E7" s="10">
        <v>86</v>
      </c>
      <c r="F7" s="10"/>
      <c r="G7" s="10">
        <v>34</v>
      </c>
      <c r="H7" s="10">
        <v>25</v>
      </c>
      <c r="I7" s="10">
        <v>43</v>
      </c>
      <c r="J7" s="10">
        <v>37</v>
      </c>
      <c r="K7" s="10">
        <v>24</v>
      </c>
      <c r="L7" s="10">
        <v>28</v>
      </c>
      <c r="M7" s="10"/>
      <c r="N7" s="10">
        <v>55</v>
      </c>
      <c r="O7" s="10">
        <v>47</v>
      </c>
      <c r="P7" s="10">
        <v>38</v>
      </c>
      <c r="Q7" s="10">
        <v>51</v>
      </c>
      <c r="R7" s="10"/>
      <c r="S7" s="10">
        <v>39</v>
      </c>
      <c r="T7" s="10">
        <v>26</v>
      </c>
      <c r="U7" s="10">
        <v>11</v>
      </c>
      <c r="V7" s="10">
        <v>16</v>
      </c>
      <c r="W7" s="10">
        <v>10</v>
      </c>
      <c r="X7" s="10">
        <v>16</v>
      </c>
      <c r="Y7" s="10">
        <v>12</v>
      </c>
      <c r="Z7" s="10">
        <v>4</v>
      </c>
      <c r="AA7" s="10">
        <v>16</v>
      </c>
      <c r="AB7" s="10">
        <v>13</v>
      </c>
      <c r="AC7" s="10">
        <v>9</v>
      </c>
      <c r="AD7" s="10">
        <v>19</v>
      </c>
      <c r="AE7" s="10"/>
      <c r="AF7" s="10">
        <v>61</v>
      </c>
      <c r="AG7" s="10">
        <v>55</v>
      </c>
      <c r="AH7" s="10">
        <v>12</v>
      </c>
      <c r="AI7" s="10">
        <v>2</v>
      </c>
      <c r="AJ7" s="10">
        <v>31</v>
      </c>
      <c r="AK7" s="10"/>
      <c r="AL7" s="10">
        <v>46</v>
      </c>
      <c r="AM7" s="10">
        <v>70</v>
      </c>
      <c r="AN7" s="10">
        <v>13</v>
      </c>
      <c r="AO7" s="10"/>
      <c r="AP7" s="10">
        <v>42</v>
      </c>
      <c r="AQ7" s="10">
        <v>45</v>
      </c>
      <c r="AR7" s="10">
        <v>58</v>
      </c>
      <c r="AS7" s="10">
        <v>26</v>
      </c>
      <c r="AT7" s="10">
        <v>2</v>
      </c>
      <c r="AU7" s="10"/>
      <c r="AV7" s="10">
        <v>1</v>
      </c>
      <c r="AW7" s="10">
        <v>13</v>
      </c>
      <c r="AX7" s="10">
        <v>15</v>
      </c>
      <c r="AY7" s="10">
        <v>18</v>
      </c>
      <c r="AZ7" s="10">
        <v>19</v>
      </c>
      <c r="BA7" s="10">
        <v>15</v>
      </c>
      <c r="BB7" s="10">
        <v>21</v>
      </c>
      <c r="BC7" s="10">
        <v>15</v>
      </c>
      <c r="BD7" s="10">
        <v>15</v>
      </c>
      <c r="BE7" s="10">
        <v>7</v>
      </c>
      <c r="BF7" s="10">
        <v>9</v>
      </c>
      <c r="BG7" s="10">
        <v>10</v>
      </c>
      <c r="BH7" s="10">
        <v>7</v>
      </c>
      <c r="BI7" s="10">
        <v>1</v>
      </c>
      <c r="BJ7" s="10">
        <v>8</v>
      </c>
      <c r="BK7" s="10">
        <v>9</v>
      </c>
      <c r="BL7" s="10"/>
      <c r="BM7" s="10">
        <v>59</v>
      </c>
      <c r="BN7" s="10">
        <v>58</v>
      </c>
      <c r="BO7" s="10">
        <v>28</v>
      </c>
      <c r="BP7" s="10">
        <v>29</v>
      </c>
      <c r="BQ7" s="10">
        <v>15</v>
      </c>
      <c r="BR7" s="10">
        <v>2</v>
      </c>
      <c r="BS7" s="10"/>
      <c r="BT7" s="10">
        <v>102</v>
      </c>
      <c r="BU7" s="10">
        <v>87</v>
      </c>
      <c r="BV7" s="10"/>
      <c r="BW7" s="10">
        <v>87</v>
      </c>
      <c r="BX7" s="10">
        <v>88</v>
      </c>
      <c r="BY7" s="10"/>
      <c r="BZ7" s="10">
        <v>120</v>
      </c>
      <c r="CA7" s="10" t="s">
        <v>130</v>
      </c>
      <c r="CB7" s="10">
        <v>71</v>
      </c>
      <c r="CC7" s="10"/>
      <c r="CD7" s="10">
        <v>124</v>
      </c>
      <c r="CE7" s="10">
        <v>45</v>
      </c>
      <c r="CF7" s="10">
        <v>18</v>
      </c>
      <c r="CG7" s="10"/>
      <c r="CH7" s="10">
        <v>74</v>
      </c>
      <c r="CI7" s="10">
        <v>25</v>
      </c>
      <c r="CJ7" s="10">
        <v>20</v>
      </c>
      <c r="CK7" s="10"/>
      <c r="CL7" s="10">
        <v>77</v>
      </c>
      <c r="CM7" s="10">
        <v>109</v>
      </c>
      <c r="CN7" s="10"/>
      <c r="CO7" s="10">
        <v>23</v>
      </c>
      <c r="CP7" s="10">
        <v>63</v>
      </c>
      <c r="CQ7" s="10">
        <v>58</v>
      </c>
      <c r="CR7" s="10">
        <v>47</v>
      </c>
    </row>
    <row r="8" spans="2:96" ht="30" customHeight="1" x14ac:dyDescent="0.25">
      <c r="B8" s="11" t="s">
        <v>20</v>
      </c>
      <c r="C8" s="11">
        <v>201</v>
      </c>
      <c r="D8" s="11">
        <v>114</v>
      </c>
      <c r="E8" s="11">
        <v>87</v>
      </c>
      <c r="F8" s="11"/>
      <c r="G8" s="11">
        <v>42</v>
      </c>
      <c r="H8" s="11">
        <v>35</v>
      </c>
      <c r="I8" s="11">
        <v>42</v>
      </c>
      <c r="J8" s="11">
        <v>35</v>
      </c>
      <c r="K8" s="11">
        <v>22</v>
      </c>
      <c r="L8" s="11">
        <v>25</v>
      </c>
      <c r="M8" s="11"/>
      <c r="N8" s="11">
        <v>55</v>
      </c>
      <c r="O8" s="11">
        <v>48</v>
      </c>
      <c r="P8" s="11">
        <v>40</v>
      </c>
      <c r="Q8" s="11">
        <v>58</v>
      </c>
      <c r="R8" s="11"/>
      <c r="S8" s="11">
        <v>41</v>
      </c>
      <c r="T8" s="11">
        <v>27</v>
      </c>
      <c r="U8" s="11">
        <v>10</v>
      </c>
      <c r="V8" s="11">
        <v>16</v>
      </c>
      <c r="W8" s="11">
        <v>10</v>
      </c>
      <c r="X8" s="11">
        <v>16</v>
      </c>
      <c r="Y8" s="11">
        <v>13</v>
      </c>
      <c r="Z8" s="11">
        <v>4</v>
      </c>
      <c r="AA8" s="11">
        <v>15</v>
      </c>
      <c r="AB8" s="11">
        <v>13</v>
      </c>
      <c r="AC8" s="11">
        <v>10</v>
      </c>
      <c r="AD8" s="11">
        <v>24</v>
      </c>
      <c r="AE8" s="11"/>
      <c r="AF8" s="11">
        <v>60</v>
      </c>
      <c r="AG8" s="11">
        <v>59</v>
      </c>
      <c r="AH8" s="11">
        <v>12</v>
      </c>
      <c r="AI8" s="11">
        <v>2</v>
      </c>
      <c r="AJ8" s="11">
        <v>34</v>
      </c>
      <c r="AK8" s="11"/>
      <c r="AL8" s="11">
        <v>47</v>
      </c>
      <c r="AM8" s="11">
        <v>76</v>
      </c>
      <c r="AN8" s="11">
        <v>13</v>
      </c>
      <c r="AO8" s="11"/>
      <c r="AP8" s="11">
        <v>43</v>
      </c>
      <c r="AQ8" s="11">
        <v>48</v>
      </c>
      <c r="AR8" s="11">
        <v>63</v>
      </c>
      <c r="AS8" s="11">
        <v>28</v>
      </c>
      <c r="AT8" s="11">
        <v>2</v>
      </c>
      <c r="AU8" s="11"/>
      <c r="AV8" s="11">
        <v>1</v>
      </c>
      <c r="AW8" s="11">
        <v>14</v>
      </c>
      <c r="AX8" s="11">
        <v>17</v>
      </c>
      <c r="AY8" s="11">
        <v>18</v>
      </c>
      <c r="AZ8" s="11">
        <v>22</v>
      </c>
      <c r="BA8" s="11">
        <v>15</v>
      </c>
      <c r="BB8" s="11">
        <v>24</v>
      </c>
      <c r="BC8" s="11">
        <v>15</v>
      </c>
      <c r="BD8" s="11">
        <v>15</v>
      </c>
      <c r="BE8" s="11">
        <v>7</v>
      </c>
      <c r="BF8" s="11">
        <v>9</v>
      </c>
      <c r="BG8" s="11">
        <v>10</v>
      </c>
      <c r="BH8" s="11">
        <v>7</v>
      </c>
      <c r="BI8" s="11">
        <v>1</v>
      </c>
      <c r="BJ8" s="11">
        <v>8</v>
      </c>
      <c r="BK8" s="11">
        <v>10</v>
      </c>
      <c r="BL8" s="11"/>
      <c r="BM8" s="11">
        <v>67</v>
      </c>
      <c r="BN8" s="11">
        <v>59</v>
      </c>
      <c r="BO8" s="11">
        <v>29</v>
      </c>
      <c r="BP8" s="11">
        <v>29</v>
      </c>
      <c r="BQ8" s="11">
        <v>15</v>
      </c>
      <c r="BR8" s="11">
        <v>2</v>
      </c>
      <c r="BS8" s="11"/>
      <c r="BT8" s="11">
        <v>107</v>
      </c>
      <c r="BU8" s="11">
        <v>91</v>
      </c>
      <c r="BV8" s="11"/>
      <c r="BW8" s="11">
        <v>95</v>
      </c>
      <c r="BX8" s="11">
        <v>88</v>
      </c>
      <c r="BY8" s="11"/>
      <c r="BZ8" s="11">
        <v>124</v>
      </c>
      <c r="CA8" s="11" t="s">
        <v>130</v>
      </c>
      <c r="CB8" s="11">
        <v>77</v>
      </c>
      <c r="CC8" s="11"/>
      <c r="CD8" s="11">
        <v>128</v>
      </c>
      <c r="CE8" s="11">
        <v>50</v>
      </c>
      <c r="CF8" s="11">
        <v>18</v>
      </c>
      <c r="CG8" s="11"/>
      <c r="CH8" s="11">
        <v>74</v>
      </c>
      <c r="CI8" s="11">
        <v>28</v>
      </c>
      <c r="CJ8" s="11">
        <v>21</v>
      </c>
      <c r="CK8" s="11"/>
      <c r="CL8" s="11">
        <v>83</v>
      </c>
      <c r="CM8" s="11">
        <v>113</v>
      </c>
      <c r="CN8" s="11"/>
      <c r="CO8" s="11">
        <v>26</v>
      </c>
      <c r="CP8" s="11">
        <v>65</v>
      </c>
      <c r="CQ8" s="11">
        <v>61</v>
      </c>
      <c r="CR8" s="11">
        <v>48</v>
      </c>
    </row>
    <row r="9" spans="2:96" x14ac:dyDescent="0.25">
      <c r="B9" s="18" t="s">
        <v>453</v>
      </c>
      <c r="C9" s="17">
        <v>0.28014215223317701</v>
      </c>
      <c r="D9" s="17">
        <v>0.30308804732324901</v>
      </c>
      <c r="E9" s="17">
        <v>0.25027036486813398</v>
      </c>
      <c r="F9" s="17"/>
      <c r="G9" s="17">
        <v>0.37227940449846098</v>
      </c>
      <c r="H9" s="17">
        <v>0.30067904732162198</v>
      </c>
      <c r="I9" s="17">
        <v>0.28108591420725199</v>
      </c>
      <c r="J9" s="17">
        <v>0.21575734252370199</v>
      </c>
      <c r="K9" s="17">
        <v>0.32329757338560799</v>
      </c>
      <c r="L9" s="17">
        <v>0.14445234363772</v>
      </c>
      <c r="M9" s="17"/>
      <c r="N9" s="17">
        <v>0.29231454554498998</v>
      </c>
      <c r="O9" s="17">
        <v>0.298574355426864</v>
      </c>
      <c r="P9" s="17">
        <v>0.28215261424668803</v>
      </c>
      <c r="Q9" s="17">
        <v>0.25176110384432698</v>
      </c>
      <c r="R9" s="17"/>
      <c r="S9" s="17">
        <v>0.33939968647375601</v>
      </c>
      <c r="T9" s="17">
        <v>0.32348498042929003</v>
      </c>
      <c r="U9" s="17">
        <v>0.26931145914534499</v>
      </c>
      <c r="V9" s="17">
        <v>0.247706838567471</v>
      </c>
      <c r="W9" s="17">
        <v>0.425133973679787</v>
      </c>
      <c r="X9" s="17">
        <v>0.31868431716305301</v>
      </c>
      <c r="Y9" s="17">
        <v>0.23365196821060499</v>
      </c>
      <c r="Z9" s="17">
        <v>0</v>
      </c>
      <c r="AA9" s="17">
        <v>0.25146058033805702</v>
      </c>
      <c r="AB9" s="17">
        <v>0.33132943463567899</v>
      </c>
      <c r="AC9" s="17">
        <v>0.18692535271658101</v>
      </c>
      <c r="AD9" s="17">
        <v>0.171799576511832</v>
      </c>
      <c r="AE9" s="17"/>
      <c r="AF9" s="17">
        <v>0.39586630222189401</v>
      </c>
      <c r="AG9" s="17">
        <v>0.23590482556810499</v>
      </c>
      <c r="AH9" s="17">
        <v>0.35997472829799299</v>
      </c>
      <c r="AI9" s="17">
        <v>1</v>
      </c>
      <c r="AJ9" s="17">
        <v>0.192977373729009</v>
      </c>
      <c r="AK9" s="17"/>
      <c r="AL9" s="17">
        <v>0.51472396137191201</v>
      </c>
      <c r="AM9" s="17">
        <v>0.26598988750623098</v>
      </c>
      <c r="AN9" s="17">
        <v>0.30196728378002602</v>
      </c>
      <c r="AO9" s="17"/>
      <c r="AP9" s="17">
        <v>0.25550584631826001</v>
      </c>
      <c r="AQ9" s="17">
        <v>0.24978951195450799</v>
      </c>
      <c r="AR9" s="17">
        <v>0.34731972632150399</v>
      </c>
      <c r="AS9" s="17">
        <v>0.22259853635336199</v>
      </c>
      <c r="AT9" s="17">
        <v>0</v>
      </c>
      <c r="AU9" s="17"/>
      <c r="AV9" s="17">
        <v>0</v>
      </c>
      <c r="AW9" s="17">
        <v>0.176443685138261</v>
      </c>
      <c r="AX9" s="17">
        <v>0.37651182551567802</v>
      </c>
      <c r="AY9" s="17">
        <v>5.3984729052989101E-2</v>
      </c>
      <c r="AZ9" s="17">
        <v>0.26920362754215399</v>
      </c>
      <c r="BA9" s="17">
        <v>0.144591107117851</v>
      </c>
      <c r="BB9" s="17">
        <v>0.14530550925275501</v>
      </c>
      <c r="BC9" s="17">
        <v>0.602662319061675</v>
      </c>
      <c r="BD9" s="17">
        <v>0.31954938381728298</v>
      </c>
      <c r="BE9" s="17">
        <v>0.42792111906017899</v>
      </c>
      <c r="BF9" s="17">
        <v>0.32590543464986099</v>
      </c>
      <c r="BG9" s="17">
        <v>0.326428588760792</v>
      </c>
      <c r="BH9" s="17">
        <v>0.321505660387439</v>
      </c>
      <c r="BI9" s="17">
        <v>0</v>
      </c>
      <c r="BJ9" s="17">
        <v>0.49652851185534003</v>
      </c>
      <c r="BK9" s="17">
        <v>0.37496997537714599</v>
      </c>
      <c r="BL9" s="17"/>
      <c r="BM9" s="17">
        <v>0.26929896571557499</v>
      </c>
      <c r="BN9" s="17">
        <v>0.358696384705261</v>
      </c>
      <c r="BO9" s="17">
        <v>0.18912657263296201</v>
      </c>
      <c r="BP9" s="17">
        <v>0.32824858326842898</v>
      </c>
      <c r="BQ9" s="17">
        <v>0.131303263686363</v>
      </c>
      <c r="BR9" s="17">
        <v>0</v>
      </c>
      <c r="BS9" s="17"/>
      <c r="BT9" s="17">
        <v>0.29216188159763401</v>
      </c>
      <c r="BU9" s="17">
        <v>0.26087080725582301</v>
      </c>
      <c r="BV9" s="17"/>
      <c r="BW9" s="17">
        <v>0.32760519839427099</v>
      </c>
      <c r="BX9" s="17">
        <v>0.25079731459418603</v>
      </c>
      <c r="BY9" s="17"/>
      <c r="BZ9" s="17">
        <v>0.224671436730809</v>
      </c>
      <c r="CA9" s="17" t="s">
        <v>131</v>
      </c>
      <c r="CB9" s="17">
        <v>0.36912063180175397</v>
      </c>
      <c r="CC9" s="17"/>
      <c r="CD9" s="17">
        <v>0.30109717713748801</v>
      </c>
      <c r="CE9" s="17">
        <v>0.23506838568239599</v>
      </c>
      <c r="CF9" s="17">
        <v>0.25479930454195898</v>
      </c>
      <c r="CG9" s="17"/>
      <c r="CH9" s="17">
        <v>0.22292577102289701</v>
      </c>
      <c r="CI9" s="17">
        <v>0.30847380464916202</v>
      </c>
      <c r="CJ9" s="17">
        <v>0.12807064571879201</v>
      </c>
      <c r="CK9" s="17"/>
      <c r="CL9" s="17">
        <v>0.24349546759066201</v>
      </c>
      <c r="CM9" s="17">
        <v>0.31036290931612798</v>
      </c>
      <c r="CN9" s="17"/>
      <c r="CO9" s="17">
        <v>0.502578658334211</v>
      </c>
      <c r="CP9" s="17">
        <v>0.34904876708021298</v>
      </c>
      <c r="CQ9" s="17">
        <v>0.19803803203204101</v>
      </c>
      <c r="CR9" s="17">
        <v>0.171741268072401</v>
      </c>
    </row>
    <row r="10" spans="2:96" x14ac:dyDescent="0.25">
      <c r="B10" s="18" t="s">
        <v>454</v>
      </c>
      <c r="C10" s="17">
        <v>0.48846552893579498</v>
      </c>
      <c r="D10" s="17">
        <v>0.47624747157282499</v>
      </c>
      <c r="E10" s="17">
        <v>0.50437143324363898</v>
      </c>
      <c r="F10" s="17"/>
      <c r="G10" s="17">
        <v>0.458016575811937</v>
      </c>
      <c r="H10" s="17">
        <v>0.489431672110619</v>
      </c>
      <c r="I10" s="17">
        <v>0.43500411454233701</v>
      </c>
      <c r="J10" s="17">
        <v>0.484344488176706</v>
      </c>
      <c r="K10" s="17">
        <v>0.44007477451121602</v>
      </c>
      <c r="L10" s="17">
        <v>0.67863400517081596</v>
      </c>
      <c r="M10" s="17"/>
      <c r="N10" s="17">
        <v>0.45014477318333701</v>
      </c>
      <c r="O10" s="17">
        <v>0.43543451993461202</v>
      </c>
      <c r="P10" s="17">
        <v>0.49099242666286402</v>
      </c>
      <c r="Q10" s="17">
        <v>0.56752845609460201</v>
      </c>
      <c r="R10" s="17"/>
      <c r="S10" s="17">
        <v>0.42820585822478602</v>
      </c>
      <c r="T10" s="17">
        <v>0.57785210674699305</v>
      </c>
      <c r="U10" s="17">
        <v>0.472887331673434</v>
      </c>
      <c r="V10" s="17">
        <v>0.46679105686556699</v>
      </c>
      <c r="W10" s="17">
        <v>0.37526962603807301</v>
      </c>
      <c r="X10" s="17">
        <v>0.41411609448171099</v>
      </c>
      <c r="Y10" s="17">
        <v>0.32513080456233701</v>
      </c>
      <c r="Z10" s="17">
        <v>0.76696146074440397</v>
      </c>
      <c r="AA10" s="17">
        <v>0.474802763685649</v>
      </c>
      <c r="AB10" s="17">
        <v>0.43989843481320501</v>
      </c>
      <c r="AC10" s="17">
        <v>0.59426243000429302</v>
      </c>
      <c r="AD10" s="17">
        <v>0.64235271321980503</v>
      </c>
      <c r="AE10" s="17"/>
      <c r="AF10" s="17">
        <v>0.390076318110116</v>
      </c>
      <c r="AG10" s="17">
        <v>0.54354076663144502</v>
      </c>
      <c r="AH10" s="17">
        <v>0.55880026416369499</v>
      </c>
      <c r="AI10" s="17">
        <v>0</v>
      </c>
      <c r="AJ10" s="17">
        <v>0.53673896115188602</v>
      </c>
      <c r="AK10" s="17"/>
      <c r="AL10" s="17">
        <v>0.36844040210111201</v>
      </c>
      <c r="AM10" s="17">
        <v>0.51011189595444895</v>
      </c>
      <c r="AN10" s="17">
        <v>0.47561928202109699</v>
      </c>
      <c r="AO10" s="17"/>
      <c r="AP10" s="17">
        <v>0.58560983255521404</v>
      </c>
      <c r="AQ10" s="17">
        <v>0.52613522772197596</v>
      </c>
      <c r="AR10" s="17">
        <v>0.39619041124606702</v>
      </c>
      <c r="AS10" s="17">
        <v>0.443428086426715</v>
      </c>
      <c r="AT10" s="17">
        <v>0.47209537979092298</v>
      </c>
      <c r="AU10" s="17"/>
      <c r="AV10" s="17">
        <v>1</v>
      </c>
      <c r="AW10" s="17">
        <v>0.446864424039907</v>
      </c>
      <c r="AX10" s="17">
        <v>0.50304027877841295</v>
      </c>
      <c r="AY10" s="17">
        <v>0.67148520690443503</v>
      </c>
      <c r="AZ10" s="17">
        <v>0.68951386689944805</v>
      </c>
      <c r="BA10" s="17">
        <v>0.43865961714190499</v>
      </c>
      <c r="BB10" s="17">
        <v>0.59258832718918397</v>
      </c>
      <c r="BC10" s="17">
        <v>0.26791314147399198</v>
      </c>
      <c r="BD10" s="17">
        <v>0.43105344096062898</v>
      </c>
      <c r="BE10" s="17">
        <v>0</v>
      </c>
      <c r="BF10" s="17">
        <v>0.67409456535013901</v>
      </c>
      <c r="BG10" s="17">
        <v>0.41388151724273597</v>
      </c>
      <c r="BH10" s="17">
        <v>0.56137283631255896</v>
      </c>
      <c r="BI10" s="17">
        <v>1</v>
      </c>
      <c r="BJ10" s="17">
        <v>0.22338870170312999</v>
      </c>
      <c r="BK10" s="17">
        <v>0.267569195893754</v>
      </c>
      <c r="BL10" s="17"/>
      <c r="BM10" s="17">
        <v>0.45459417548075298</v>
      </c>
      <c r="BN10" s="17">
        <v>0.44518815143257401</v>
      </c>
      <c r="BO10" s="17">
        <v>0.595107648174937</v>
      </c>
      <c r="BP10" s="17">
        <v>0.54334277169418999</v>
      </c>
      <c r="BQ10" s="17">
        <v>0.55515799579500902</v>
      </c>
      <c r="BR10" s="17">
        <v>0</v>
      </c>
      <c r="BS10" s="17"/>
      <c r="BT10" s="17">
        <v>0.43134381473001698</v>
      </c>
      <c r="BU10" s="17">
        <v>0.55460491417650903</v>
      </c>
      <c r="BV10" s="17"/>
      <c r="BW10" s="17">
        <v>0.47120522186539399</v>
      </c>
      <c r="BX10" s="17">
        <v>0.497227261995831</v>
      </c>
      <c r="BY10" s="17"/>
      <c r="BZ10" s="17">
        <v>0.49577382120403002</v>
      </c>
      <c r="CA10" s="17" t="s">
        <v>131</v>
      </c>
      <c r="CB10" s="17">
        <v>0.47674257334776798</v>
      </c>
      <c r="CC10" s="17"/>
      <c r="CD10" s="17">
        <v>0.480017641890434</v>
      </c>
      <c r="CE10" s="17">
        <v>0.53085844221465395</v>
      </c>
      <c r="CF10" s="17">
        <v>0.42217819534675399</v>
      </c>
      <c r="CG10" s="17"/>
      <c r="CH10" s="17">
        <v>0.48869867101001802</v>
      </c>
      <c r="CI10" s="17">
        <v>0.38238971725348397</v>
      </c>
      <c r="CJ10" s="17">
        <v>0.69513182524842698</v>
      </c>
      <c r="CK10" s="17"/>
      <c r="CL10" s="17">
        <v>0.53564585623931704</v>
      </c>
      <c r="CM10" s="17">
        <v>0.46617196076183498</v>
      </c>
      <c r="CN10" s="17"/>
      <c r="CO10" s="17">
        <v>0.44099072502008502</v>
      </c>
      <c r="CP10" s="17">
        <v>0.45276729401089999</v>
      </c>
      <c r="CQ10" s="17">
        <v>0.57216688860157106</v>
      </c>
      <c r="CR10" s="17">
        <v>0.45580063472096999</v>
      </c>
    </row>
    <row r="11" spans="2:96" x14ac:dyDescent="0.25">
      <c r="B11" s="18" t="s">
        <v>455</v>
      </c>
      <c r="C11" s="17">
        <v>0.15527514539411699</v>
      </c>
      <c r="D11" s="17">
        <v>0.14033146776913599</v>
      </c>
      <c r="E11" s="17">
        <v>0.1747293596975</v>
      </c>
      <c r="F11" s="17"/>
      <c r="G11" s="17">
        <v>0.169704019689601</v>
      </c>
      <c r="H11" s="17">
        <v>0.103880040600976</v>
      </c>
      <c r="I11" s="17">
        <v>0.18630036620590801</v>
      </c>
      <c r="J11" s="17">
        <v>0.16276478678477599</v>
      </c>
      <c r="K11" s="17">
        <v>0.15261512780353001</v>
      </c>
      <c r="L11" s="17">
        <v>0.141447493511343</v>
      </c>
      <c r="M11" s="17"/>
      <c r="N11" s="17">
        <v>0.15912005748114699</v>
      </c>
      <c r="O11" s="17">
        <v>0.24730097332369499</v>
      </c>
      <c r="P11" s="17">
        <v>0.17795939811405401</v>
      </c>
      <c r="Q11" s="17">
        <v>5.9085177737750801E-2</v>
      </c>
      <c r="R11" s="17"/>
      <c r="S11" s="17">
        <v>0.13692750098930201</v>
      </c>
      <c r="T11" s="17">
        <v>9.8662912823716906E-2</v>
      </c>
      <c r="U11" s="17">
        <v>0.15792684977975999</v>
      </c>
      <c r="V11" s="17">
        <v>0.116763194747296</v>
      </c>
      <c r="W11" s="17">
        <v>0.19959640028214001</v>
      </c>
      <c r="X11" s="17">
        <v>0.20183035075219</v>
      </c>
      <c r="Y11" s="17">
        <v>0.44121722722705797</v>
      </c>
      <c r="Z11" s="17">
        <v>0</v>
      </c>
      <c r="AA11" s="17">
        <v>0.114407189616146</v>
      </c>
      <c r="AB11" s="17">
        <v>8.2965822332668401E-2</v>
      </c>
      <c r="AC11" s="17">
        <v>0.218812217279126</v>
      </c>
      <c r="AD11" s="17">
        <v>0.13781507834061699</v>
      </c>
      <c r="AE11" s="17"/>
      <c r="AF11" s="17">
        <v>0.13748328990066899</v>
      </c>
      <c r="AG11" s="17">
        <v>0.16188807495798199</v>
      </c>
      <c r="AH11" s="17">
        <v>0</v>
      </c>
      <c r="AI11" s="17">
        <v>0</v>
      </c>
      <c r="AJ11" s="17">
        <v>0.20858311974093999</v>
      </c>
      <c r="AK11" s="17"/>
      <c r="AL11" s="17">
        <v>9.8791888777035999E-2</v>
      </c>
      <c r="AM11" s="17">
        <v>0.17635464339849499</v>
      </c>
      <c r="AN11" s="17">
        <v>0.14712715416862701</v>
      </c>
      <c r="AO11" s="17"/>
      <c r="AP11" s="17">
        <v>0.112649777782933</v>
      </c>
      <c r="AQ11" s="17">
        <v>0.14063584947316299</v>
      </c>
      <c r="AR11" s="17">
        <v>0.19236384047996299</v>
      </c>
      <c r="AS11" s="17">
        <v>0.20842242315707901</v>
      </c>
      <c r="AT11" s="17">
        <v>0</v>
      </c>
      <c r="AU11" s="17"/>
      <c r="AV11" s="17">
        <v>0</v>
      </c>
      <c r="AW11" s="17">
        <v>0.16444312827268401</v>
      </c>
      <c r="AX11" s="17">
        <v>5.6122088841498899E-2</v>
      </c>
      <c r="AY11" s="17">
        <v>0.27453006404257602</v>
      </c>
      <c r="AZ11" s="17">
        <v>0</v>
      </c>
      <c r="BA11" s="17">
        <v>0.216259660528168</v>
      </c>
      <c r="BB11" s="17">
        <v>0.17138139311136399</v>
      </c>
      <c r="BC11" s="17">
        <v>0.12942453946433199</v>
      </c>
      <c r="BD11" s="17">
        <v>0.24939717522208901</v>
      </c>
      <c r="BE11" s="17">
        <v>0.57207888093982096</v>
      </c>
      <c r="BF11" s="17">
        <v>0</v>
      </c>
      <c r="BG11" s="17">
        <v>0.16439499066266899</v>
      </c>
      <c r="BH11" s="17">
        <v>0.117121503300003</v>
      </c>
      <c r="BI11" s="17">
        <v>0</v>
      </c>
      <c r="BJ11" s="17">
        <v>0.17781069345776301</v>
      </c>
      <c r="BK11" s="17">
        <v>0.106153044346167</v>
      </c>
      <c r="BL11" s="17"/>
      <c r="BM11" s="17">
        <v>0.19096088473161399</v>
      </c>
      <c r="BN11" s="17">
        <v>0.134278371995743</v>
      </c>
      <c r="BO11" s="17">
        <v>0.143854813787926</v>
      </c>
      <c r="BP11" s="17">
        <v>9.3832080511729393E-2</v>
      </c>
      <c r="BQ11" s="17">
        <v>0.18706067924779399</v>
      </c>
      <c r="BR11" s="17">
        <v>0.45174479493909597</v>
      </c>
      <c r="BS11" s="17"/>
      <c r="BT11" s="17">
        <v>0.17892401248026599</v>
      </c>
      <c r="BU11" s="17">
        <v>0.13157676433014301</v>
      </c>
      <c r="BV11" s="17"/>
      <c r="BW11" s="17">
        <v>0.12128355351108699</v>
      </c>
      <c r="BX11" s="17">
        <v>0.18671892063141099</v>
      </c>
      <c r="BY11" s="17"/>
      <c r="BZ11" s="17">
        <v>0.20029009933215999</v>
      </c>
      <c r="CA11" s="17" t="s">
        <v>131</v>
      </c>
      <c r="CB11" s="17">
        <v>8.3068358029250902E-2</v>
      </c>
      <c r="CC11" s="17"/>
      <c r="CD11" s="17">
        <v>0.146739297136146</v>
      </c>
      <c r="CE11" s="17">
        <v>0.15107051004869701</v>
      </c>
      <c r="CF11" s="17">
        <v>0.218045900364464</v>
      </c>
      <c r="CG11" s="17"/>
      <c r="CH11" s="17">
        <v>0.209737223571176</v>
      </c>
      <c r="CI11" s="17">
        <v>0.198347243103942</v>
      </c>
      <c r="CJ11" s="17">
        <v>0.13420889445810599</v>
      </c>
      <c r="CK11" s="17"/>
      <c r="CL11" s="17">
        <v>0.14512804211085101</v>
      </c>
      <c r="CM11" s="17">
        <v>0.16131864843600599</v>
      </c>
      <c r="CN11" s="17"/>
      <c r="CO11" s="17">
        <v>5.64306166457045E-2</v>
      </c>
      <c r="CP11" s="17">
        <v>0.145147589667494</v>
      </c>
      <c r="CQ11" s="17">
        <v>0.18153664735588901</v>
      </c>
      <c r="CR11" s="17">
        <v>0.18875868404087801</v>
      </c>
    </row>
    <row r="12" spans="2:96" x14ac:dyDescent="0.25">
      <c r="B12" s="18" t="s">
        <v>456</v>
      </c>
      <c r="C12" s="17">
        <v>5.9958808438845899E-2</v>
      </c>
      <c r="D12" s="17">
        <v>7.1371936646926606E-2</v>
      </c>
      <c r="E12" s="17">
        <v>4.5100789709854698E-2</v>
      </c>
      <c r="F12" s="17"/>
      <c r="G12" s="17">
        <v>0</v>
      </c>
      <c r="H12" s="17">
        <v>7.2862869566095501E-2</v>
      </c>
      <c r="I12" s="17">
        <v>7.2320774345864605E-2</v>
      </c>
      <c r="J12" s="17">
        <v>0.107842559311092</v>
      </c>
      <c r="K12" s="17">
        <v>8.4012524299645397E-2</v>
      </c>
      <c r="L12" s="17">
        <v>3.54661576801205E-2</v>
      </c>
      <c r="M12" s="17"/>
      <c r="N12" s="17">
        <v>7.7436464487881801E-2</v>
      </c>
      <c r="O12" s="17">
        <v>1.8690151314828499E-2</v>
      </c>
      <c r="P12" s="17">
        <v>4.88955609763937E-2</v>
      </c>
      <c r="Q12" s="17">
        <v>8.5416031810495494E-2</v>
      </c>
      <c r="R12" s="17"/>
      <c r="S12" s="17">
        <v>6.9377819084569706E-2</v>
      </c>
      <c r="T12" s="17">
        <v>0</v>
      </c>
      <c r="U12" s="17">
        <v>0</v>
      </c>
      <c r="V12" s="17">
        <v>0.16873890981966599</v>
      </c>
      <c r="W12" s="17">
        <v>0</v>
      </c>
      <c r="X12" s="17">
        <v>6.5369237603046096E-2</v>
      </c>
      <c r="Y12" s="17">
        <v>0</v>
      </c>
      <c r="Z12" s="17">
        <v>0.23303853925559601</v>
      </c>
      <c r="AA12" s="17">
        <v>0.159329466360148</v>
      </c>
      <c r="AB12" s="17">
        <v>0.14580630821844801</v>
      </c>
      <c r="AC12" s="17">
        <v>0</v>
      </c>
      <c r="AD12" s="17">
        <v>0</v>
      </c>
      <c r="AE12" s="17"/>
      <c r="AF12" s="17">
        <v>7.6574089767319997E-2</v>
      </c>
      <c r="AG12" s="17">
        <v>5.8666332842468701E-2</v>
      </c>
      <c r="AH12" s="17">
        <v>8.1225007538311994E-2</v>
      </c>
      <c r="AI12" s="17">
        <v>0</v>
      </c>
      <c r="AJ12" s="17">
        <v>3.0560437170434201E-2</v>
      </c>
      <c r="AK12" s="17"/>
      <c r="AL12" s="17">
        <v>1.8043747749940199E-2</v>
      </c>
      <c r="AM12" s="17">
        <v>4.7543573140824899E-2</v>
      </c>
      <c r="AN12" s="17">
        <v>7.5286280030250299E-2</v>
      </c>
      <c r="AO12" s="17"/>
      <c r="AP12" s="17">
        <v>4.6234543343592699E-2</v>
      </c>
      <c r="AQ12" s="17">
        <v>3.9561584491932297E-2</v>
      </c>
      <c r="AR12" s="17">
        <v>6.4126021952465098E-2</v>
      </c>
      <c r="AS12" s="17">
        <v>8.3928212741499503E-2</v>
      </c>
      <c r="AT12" s="17">
        <v>0.52790462020907702</v>
      </c>
      <c r="AU12" s="17"/>
      <c r="AV12" s="17">
        <v>0</v>
      </c>
      <c r="AW12" s="17">
        <v>0.21224876254914801</v>
      </c>
      <c r="AX12" s="17">
        <v>6.4325806864409904E-2</v>
      </c>
      <c r="AY12" s="17">
        <v>0</v>
      </c>
      <c r="AZ12" s="17">
        <v>4.12825055583982E-2</v>
      </c>
      <c r="BA12" s="17">
        <v>6.1314252036983E-2</v>
      </c>
      <c r="BB12" s="17">
        <v>4.1740046955173998E-2</v>
      </c>
      <c r="BC12" s="17">
        <v>0</v>
      </c>
      <c r="BD12" s="17">
        <v>0</v>
      </c>
      <c r="BE12" s="17">
        <v>0</v>
      </c>
      <c r="BF12" s="17">
        <v>0</v>
      </c>
      <c r="BG12" s="17">
        <v>9.5294903333803499E-2</v>
      </c>
      <c r="BH12" s="17">
        <v>0</v>
      </c>
      <c r="BI12" s="17">
        <v>0</v>
      </c>
      <c r="BJ12" s="17">
        <v>0.10227209298376699</v>
      </c>
      <c r="BK12" s="17">
        <v>0.251307784382933</v>
      </c>
      <c r="BL12" s="17"/>
      <c r="BM12" s="17">
        <v>5.1792179769806899E-2</v>
      </c>
      <c r="BN12" s="17">
        <v>6.1837091866422E-2</v>
      </c>
      <c r="BO12" s="17">
        <v>7.1910965404175298E-2</v>
      </c>
      <c r="BP12" s="17">
        <v>0</v>
      </c>
      <c r="BQ12" s="17">
        <v>0.126478061270833</v>
      </c>
      <c r="BR12" s="17">
        <v>0.54825520506090397</v>
      </c>
      <c r="BS12" s="17"/>
      <c r="BT12" s="17">
        <v>6.7264421300680402E-2</v>
      </c>
      <c r="BU12" s="17">
        <v>5.2947514237525299E-2</v>
      </c>
      <c r="BV12" s="17"/>
      <c r="BW12" s="17">
        <v>5.7839645221611002E-2</v>
      </c>
      <c r="BX12" s="17">
        <v>5.2136872540445203E-2</v>
      </c>
      <c r="BY12" s="17"/>
      <c r="BZ12" s="17">
        <v>5.3032874906106801E-2</v>
      </c>
      <c r="CA12" s="17" t="s">
        <v>131</v>
      </c>
      <c r="CB12" s="17">
        <v>7.1068436821227807E-2</v>
      </c>
      <c r="CC12" s="17"/>
      <c r="CD12" s="17">
        <v>6.3789928919654695E-2</v>
      </c>
      <c r="CE12" s="17">
        <v>3.9362234051158601E-2</v>
      </c>
      <c r="CF12" s="17">
        <v>0.104976599746823</v>
      </c>
      <c r="CG12" s="17"/>
      <c r="CH12" s="17">
        <v>6.4222451143571196E-2</v>
      </c>
      <c r="CI12" s="17">
        <v>3.2494325605743099E-2</v>
      </c>
      <c r="CJ12" s="17">
        <v>4.2588634574675099E-2</v>
      </c>
      <c r="CK12" s="17"/>
      <c r="CL12" s="17">
        <v>6.2743659007194294E-2</v>
      </c>
      <c r="CM12" s="17">
        <v>4.3014901717184403E-2</v>
      </c>
      <c r="CN12" s="17"/>
      <c r="CO12" s="17">
        <v>0</v>
      </c>
      <c r="CP12" s="17">
        <v>5.3036349241392701E-2</v>
      </c>
      <c r="CQ12" s="17">
        <v>2.94523502330525E-2</v>
      </c>
      <c r="CR12" s="17">
        <v>0.14037956406267901</v>
      </c>
    </row>
    <row r="13" spans="2:96" x14ac:dyDescent="0.25">
      <c r="B13" s="18" t="s">
        <v>175</v>
      </c>
      <c r="C13" s="19">
        <v>1.6158364998064601E-2</v>
      </c>
      <c r="D13" s="19">
        <v>8.9610766878624806E-3</v>
      </c>
      <c r="E13" s="19">
        <v>2.5528052480872299E-2</v>
      </c>
      <c r="F13" s="19"/>
      <c r="G13" s="19">
        <v>0</v>
      </c>
      <c r="H13" s="19">
        <v>3.31463704006877E-2</v>
      </c>
      <c r="I13" s="19">
        <v>2.5288830698638201E-2</v>
      </c>
      <c r="J13" s="19">
        <v>2.92908232037234E-2</v>
      </c>
      <c r="K13" s="19">
        <v>0</v>
      </c>
      <c r="L13" s="19">
        <v>0</v>
      </c>
      <c r="M13" s="19"/>
      <c r="N13" s="19">
        <v>2.0984159302644498E-2</v>
      </c>
      <c r="O13" s="19">
        <v>0</v>
      </c>
      <c r="P13" s="19">
        <v>0</v>
      </c>
      <c r="Q13" s="19">
        <v>3.6209230512825298E-2</v>
      </c>
      <c r="R13" s="19"/>
      <c r="S13" s="19">
        <v>2.6089135227586598E-2</v>
      </c>
      <c r="T13" s="19">
        <v>0</v>
      </c>
      <c r="U13" s="19">
        <v>9.9874359401460402E-2</v>
      </c>
      <c r="V13" s="19">
        <v>0</v>
      </c>
      <c r="W13" s="19">
        <v>0</v>
      </c>
      <c r="X13" s="19">
        <v>0</v>
      </c>
      <c r="Y13" s="19">
        <v>0</v>
      </c>
      <c r="Z13" s="19">
        <v>0</v>
      </c>
      <c r="AA13" s="19">
        <v>0</v>
      </c>
      <c r="AB13" s="19">
        <v>0</v>
      </c>
      <c r="AC13" s="19">
        <v>0</v>
      </c>
      <c r="AD13" s="19">
        <v>4.80326319277464E-2</v>
      </c>
      <c r="AE13" s="19"/>
      <c r="AF13" s="19">
        <v>0</v>
      </c>
      <c r="AG13" s="19">
        <v>0</v>
      </c>
      <c r="AH13" s="19">
        <v>0</v>
      </c>
      <c r="AI13" s="19">
        <v>0</v>
      </c>
      <c r="AJ13" s="19">
        <v>3.1140108207731099E-2</v>
      </c>
      <c r="AK13" s="19"/>
      <c r="AL13" s="19">
        <v>0</v>
      </c>
      <c r="AM13" s="19">
        <v>0</v>
      </c>
      <c r="AN13" s="19">
        <v>0</v>
      </c>
      <c r="AO13" s="19"/>
      <c r="AP13" s="19">
        <v>0</v>
      </c>
      <c r="AQ13" s="19">
        <v>4.38778263584194E-2</v>
      </c>
      <c r="AR13" s="19">
        <v>0</v>
      </c>
      <c r="AS13" s="19">
        <v>4.1622741321343699E-2</v>
      </c>
      <c r="AT13" s="19">
        <v>0</v>
      </c>
      <c r="AU13" s="19"/>
      <c r="AV13" s="19">
        <v>0</v>
      </c>
      <c r="AW13" s="19">
        <v>0</v>
      </c>
      <c r="AX13" s="19">
        <v>0</v>
      </c>
      <c r="AY13" s="19">
        <v>0</v>
      </c>
      <c r="AZ13" s="19">
        <v>0</v>
      </c>
      <c r="BA13" s="19">
        <v>0.13917536317509299</v>
      </c>
      <c r="BB13" s="19">
        <v>4.89847234915224E-2</v>
      </c>
      <c r="BC13" s="19">
        <v>0</v>
      </c>
      <c r="BD13" s="19">
        <v>0</v>
      </c>
      <c r="BE13" s="19">
        <v>0</v>
      </c>
      <c r="BF13" s="19">
        <v>0</v>
      </c>
      <c r="BG13" s="19">
        <v>0</v>
      </c>
      <c r="BH13" s="19">
        <v>0</v>
      </c>
      <c r="BI13" s="19">
        <v>0</v>
      </c>
      <c r="BJ13" s="19">
        <v>0</v>
      </c>
      <c r="BK13" s="19">
        <v>0</v>
      </c>
      <c r="BL13" s="19"/>
      <c r="BM13" s="19">
        <v>3.3353794302251397E-2</v>
      </c>
      <c r="BN13" s="19">
        <v>0</v>
      </c>
      <c r="BO13" s="19">
        <v>0</v>
      </c>
      <c r="BP13" s="19">
        <v>3.4576564525650999E-2</v>
      </c>
      <c r="BQ13" s="19">
        <v>0</v>
      </c>
      <c r="BR13" s="19">
        <v>0</v>
      </c>
      <c r="BS13" s="19"/>
      <c r="BT13" s="19">
        <v>3.0305869891403301E-2</v>
      </c>
      <c r="BU13" s="19">
        <v>0</v>
      </c>
      <c r="BV13" s="19"/>
      <c r="BW13" s="19">
        <v>2.2066381007636499E-2</v>
      </c>
      <c r="BX13" s="19">
        <v>1.3119630238126701E-2</v>
      </c>
      <c r="BY13" s="19"/>
      <c r="BZ13" s="19">
        <v>2.62317678268944E-2</v>
      </c>
      <c r="CA13" s="19" t="s">
        <v>131</v>
      </c>
      <c r="CB13" s="19">
        <v>0</v>
      </c>
      <c r="CC13" s="19"/>
      <c r="CD13" s="19">
        <v>8.3559549162768795E-3</v>
      </c>
      <c r="CE13" s="19">
        <v>4.36404280030952E-2</v>
      </c>
      <c r="CF13" s="19">
        <v>0</v>
      </c>
      <c r="CG13" s="19"/>
      <c r="CH13" s="19">
        <v>1.44158832523377E-2</v>
      </c>
      <c r="CI13" s="19">
        <v>7.8294909387668796E-2</v>
      </c>
      <c r="CJ13" s="19">
        <v>0</v>
      </c>
      <c r="CK13" s="19"/>
      <c r="CL13" s="19">
        <v>1.29869750519761E-2</v>
      </c>
      <c r="CM13" s="19">
        <v>1.9131579768846801E-2</v>
      </c>
      <c r="CN13" s="19"/>
      <c r="CO13" s="19">
        <v>0</v>
      </c>
      <c r="CP13" s="19">
        <v>0</v>
      </c>
      <c r="CQ13" s="19">
        <v>1.8806081777446599E-2</v>
      </c>
      <c r="CR13" s="19">
        <v>4.33198491030726E-2</v>
      </c>
    </row>
    <row r="14" spans="2:96" x14ac:dyDescent="0.25">
      <c r="B14" s="16" t="s">
        <v>654</v>
      </c>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CR18"/>
  <sheetViews>
    <sheetView showGridLines="0" workbookViewId="0">
      <pane xSplit="2" topLeftCell="C1" activePane="topRight" state="frozen"/>
      <selection pane="topRight" activeCell="B14" sqref="B1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191</v>
      </c>
      <c r="D7" s="10">
        <v>105</v>
      </c>
      <c r="E7" s="10">
        <v>86</v>
      </c>
      <c r="F7" s="10"/>
      <c r="G7" s="10">
        <v>34</v>
      </c>
      <c r="H7" s="10">
        <v>25</v>
      </c>
      <c r="I7" s="10">
        <v>43</v>
      </c>
      <c r="J7" s="10">
        <v>37</v>
      </c>
      <c r="K7" s="10">
        <v>24</v>
      </c>
      <c r="L7" s="10">
        <v>28</v>
      </c>
      <c r="M7" s="10"/>
      <c r="N7" s="10">
        <v>55</v>
      </c>
      <c r="O7" s="10">
        <v>47</v>
      </c>
      <c r="P7" s="10">
        <v>38</v>
      </c>
      <c r="Q7" s="10">
        <v>51</v>
      </c>
      <c r="R7" s="10"/>
      <c r="S7" s="10">
        <v>39</v>
      </c>
      <c r="T7" s="10">
        <v>26</v>
      </c>
      <c r="U7" s="10">
        <v>11</v>
      </c>
      <c r="V7" s="10">
        <v>16</v>
      </c>
      <c r="W7" s="10">
        <v>10</v>
      </c>
      <c r="X7" s="10">
        <v>16</v>
      </c>
      <c r="Y7" s="10">
        <v>12</v>
      </c>
      <c r="Z7" s="10">
        <v>4</v>
      </c>
      <c r="AA7" s="10">
        <v>16</v>
      </c>
      <c r="AB7" s="10">
        <v>13</v>
      </c>
      <c r="AC7" s="10">
        <v>9</v>
      </c>
      <c r="AD7" s="10">
        <v>19</v>
      </c>
      <c r="AE7" s="10"/>
      <c r="AF7" s="10">
        <v>61</v>
      </c>
      <c r="AG7" s="10">
        <v>55</v>
      </c>
      <c r="AH7" s="10">
        <v>12</v>
      </c>
      <c r="AI7" s="10">
        <v>2</v>
      </c>
      <c r="AJ7" s="10">
        <v>31</v>
      </c>
      <c r="AK7" s="10"/>
      <c r="AL7" s="10">
        <v>46</v>
      </c>
      <c r="AM7" s="10">
        <v>70</v>
      </c>
      <c r="AN7" s="10">
        <v>13</v>
      </c>
      <c r="AO7" s="10"/>
      <c r="AP7" s="10">
        <v>42</v>
      </c>
      <c r="AQ7" s="10">
        <v>45</v>
      </c>
      <c r="AR7" s="10">
        <v>58</v>
      </c>
      <c r="AS7" s="10">
        <v>26</v>
      </c>
      <c r="AT7" s="10">
        <v>2</v>
      </c>
      <c r="AU7" s="10"/>
      <c r="AV7" s="10">
        <v>1</v>
      </c>
      <c r="AW7" s="10">
        <v>13</v>
      </c>
      <c r="AX7" s="10">
        <v>15</v>
      </c>
      <c r="AY7" s="10">
        <v>18</v>
      </c>
      <c r="AZ7" s="10">
        <v>19</v>
      </c>
      <c r="BA7" s="10">
        <v>15</v>
      </c>
      <c r="BB7" s="10">
        <v>21</v>
      </c>
      <c r="BC7" s="10">
        <v>15</v>
      </c>
      <c r="BD7" s="10">
        <v>15</v>
      </c>
      <c r="BE7" s="10">
        <v>7</v>
      </c>
      <c r="BF7" s="10">
        <v>9</v>
      </c>
      <c r="BG7" s="10">
        <v>10</v>
      </c>
      <c r="BH7" s="10">
        <v>7</v>
      </c>
      <c r="BI7" s="10">
        <v>1</v>
      </c>
      <c r="BJ7" s="10">
        <v>8</v>
      </c>
      <c r="BK7" s="10">
        <v>9</v>
      </c>
      <c r="BL7" s="10"/>
      <c r="BM7" s="10">
        <v>59</v>
      </c>
      <c r="BN7" s="10">
        <v>58</v>
      </c>
      <c r="BO7" s="10">
        <v>28</v>
      </c>
      <c r="BP7" s="10">
        <v>29</v>
      </c>
      <c r="BQ7" s="10">
        <v>15</v>
      </c>
      <c r="BR7" s="10">
        <v>2</v>
      </c>
      <c r="BS7" s="10"/>
      <c r="BT7" s="10">
        <v>102</v>
      </c>
      <c r="BU7" s="10">
        <v>87</v>
      </c>
      <c r="BV7" s="10"/>
      <c r="BW7" s="10">
        <v>87</v>
      </c>
      <c r="BX7" s="10">
        <v>88</v>
      </c>
      <c r="BY7" s="10"/>
      <c r="BZ7" s="10">
        <v>120</v>
      </c>
      <c r="CA7" s="10" t="s">
        <v>130</v>
      </c>
      <c r="CB7" s="10">
        <v>71</v>
      </c>
      <c r="CC7" s="10"/>
      <c r="CD7" s="10">
        <v>124</v>
      </c>
      <c r="CE7" s="10">
        <v>45</v>
      </c>
      <c r="CF7" s="10">
        <v>18</v>
      </c>
      <c r="CG7" s="10"/>
      <c r="CH7" s="10">
        <v>74</v>
      </c>
      <c r="CI7" s="10">
        <v>25</v>
      </c>
      <c r="CJ7" s="10">
        <v>20</v>
      </c>
      <c r="CK7" s="10"/>
      <c r="CL7" s="10">
        <v>77</v>
      </c>
      <c r="CM7" s="10">
        <v>109</v>
      </c>
      <c r="CN7" s="10"/>
      <c r="CO7" s="10">
        <v>23</v>
      </c>
      <c r="CP7" s="10">
        <v>63</v>
      </c>
      <c r="CQ7" s="10">
        <v>58</v>
      </c>
      <c r="CR7" s="10">
        <v>47</v>
      </c>
    </row>
    <row r="8" spans="2:96" ht="30" customHeight="1" x14ac:dyDescent="0.25">
      <c r="B8" s="11" t="s">
        <v>20</v>
      </c>
      <c r="C8" s="11">
        <v>201</v>
      </c>
      <c r="D8" s="11">
        <v>114</v>
      </c>
      <c r="E8" s="11">
        <v>87</v>
      </c>
      <c r="F8" s="11"/>
      <c r="G8" s="11">
        <v>42</v>
      </c>
      <c r="H8" s="11">
        <v>35</v>
      </c>
      <c r="I8" s="11">
        <v>42</v>
      </c>
      <c r="J8" s="11">
        <v>35</v>
      </c>
      <c r="K8" s="11">
        <v>22</v>
      </c>
      <c r="L8" s="11">
        <v>25</v>
      </c>
      <c r="M8" s="11"/>
      <c r="N8" s="11">
        <v>55</v>
      </c>
      <c r="O8" s="11">
        <v>48</v>
      </c>
      <c r="P8" s="11">
        <v>40</v>
      </c>
      <c r="Q8" s="11">
        <v>58</v>
      </c>
      <c r="R8" s="11"/>
      <c r="S8" s="11">
        <v>41</v>
      </c>
      <c r="T8" s="11">
        <v>27</v>
      </c>
      <c r="U8" s="11">
        <v>10</v>
      </c>
      <c r="V8" s="11">
        <v>16</v>
      </c>
      <c r="W8" s="11">
        <v>10</v>
      </c>
      <c r="X8" s="11">
        <v>16</v>
      </c>
      <c r="Y8" s="11">
        <v>13</v>
      </c>
      <c r="Z8" s="11">
        <v>4</v>
      </c>
      <c r="AA8" s="11">
        <v>15</v>
      </c>
      <c r="AB8" s="11">
        <v>13</v>
      </c>
      <c r="AC8" s="11">
        <v>10</v>
      </c>
      <c r="AD8" s="11">
        <v>24</v>
      </c>
      <c r="AE8" s="11"/>
      <c r="AF8" s="11">
        <v>60</v>
      </c>
      <c r="AG8" s="11">
        <v>59</v>
      </c>
      <c r="AH8" s="11">
        <v>12</v>
      </c>
      <c r="AI8" s="11">
        <v>2</v>
      </c>
      <c r="AJ8" s="11">
        <v>34</v>
      </c>
      <c r="AK8" s="11"/>
      <c r="AL8" s="11">
        <v>47</v>
      </c>
      <c r="AM8" s="11">
        <v>76</v>
      </c>
      <c r="AN8" s="11">
        <v>13</v>
      </c>
      <c r="AO8" s="11"/>
      <c r="AP8" s="11">
        <v>43</v>
      </c>
      <c r="AQ8" s="11">
        <v>48</v>
      </c>
      <c r="AR8" s="11">
        <v>63</v>
      </c>
      <c r="AS8" s="11">
        <v>28</v>
      </c>
      <c r="AT8" s="11">
        <v>2</v>
      </c>
      <c r="AU8" s="11"/>
      <c r="AV8" s="11">
        <v>1</v>
      </c>
      <c r="AW8" s="11">
        <v>14</v>
      </c>
      <c r="AX8" s="11">
        <v>17</v>
      </c>
      <c r="AY8" s="11">
        <v>18</v>
      </c>
      <c r="AZ8" s="11">
        <v>22</v>
      </c>
      <c r="BA8" s="11">
        <v>15</v>
      </c>
      <c r="BB8" s="11">
        <v>24</v>
      </c>
      <c r="BC8" s="11">
        <v>15</v>
      </c>
      <c r="BD8" s="11">
        <v>15</v>
      </c>
      <c r="BE8" s="11">
        <v>7</v>
      </c>
      <c r="BF8" s="11">
        <v>9</v>
      </c>
      <c r="BG8" s="11">
        <v>10</v>
      </c>
      <c r="BH8" s="11">
        <v>7</v>
      </c>
      <c r="BI8" s="11">
        <v>1</v>
      </c>
      <c r="BJ8" s="11">
        <v>8</v>
      </c>
      <c r="BK8" s="11">
        <v>10</v>
      </c>
      <c r="BL8" s="11"/>
      <c r="BM8" s="11">
        <v>67</v>
      </c>
      <c r="BN8" s="11">
        <v>59</v>
      </c>
      <c r="BO8" s="11">
        <v>29</v>
      </c>
      <c r="BP8" s="11">
        <v>29</v>
      </c>
      <c r="BQ8" s="11">
        <v>15</v>
      </c>
      <c r="BR8" s="11">
        <v>2</v>
      </c>
      <c r="BS8" s="11"/>
      <c r="BT8" s="11">
        <v>107</v>
      </c>
      <c r="BU8" s="11">
        <v>91</v>
      </c>
      <c r="BV8" s="11"/>
      <c r="BW8" s="11">
        <v>95</v>
      </c>
      <c r="BX8" s="11">
        <v>88</v>
      </c>
      <c r="BY8" s="11"/>
      <c r="BZ8" s="11">
        <v>124</v>
      </c>
      <c r="CA8" s="11" t="s">
        <v>130</v>
      </c>
      <c r="CB8" s="11">
        <v>77</v>
      </c>
      <c r="CC8" s="11"/>
      <c r="CD8" s="11">
        <v>128</v>
      </c>
      <c r="CE8" s="11">
        <v>50</v>
      </c>
      <c r="CF8" s="11">
        <v>18</v>
      </c>
      <c r="CG8" s="11"/>
      <c r="CH8" s="11">
        <v>74</v>
      </c>
      <c r="CI8" s="11">
        <v>28</v>
      </c>
      <c r="CJ8" s="11">
        <v>21</v>
      </c>
      <c r="CK8" s="11"/>
      <c r="CL8" s="11">
        <v>83</v>
      </c>
      <c r="CM8" s="11">
        <v>113</v>
      </c>
      <c r="CN8" s="11"/>
      <c r="CO8" s="11">
        <v>26</v>
      </c>
      <c r="CP8" s="11">
        <v>65</v>
      </c>
      <c r="CQ8" s="11">
        <v>61</v>
      </c>
      <c r="CR8" s="11">
        <v>48</v>
      </c>
    </row>
    <row r="9" spans="2:96" x14ac:dyDescent="0.25">
      <c r="B9" s="18" t="s">
        <v>453</v>
      </c>
      <c r="C9" s="17">
        <v>0.21102726931256899</v>
      </c>
      <c r="D9" s="17">
        <v>0.240978460818077</v>
      </c>
      <c r="E9" s="17">
        <v>0.17203573638390601</v>
      </c>
      <c r="F9" s="17"/>
      <c r="G9" s="17">
        <v>0.33874047069126301</v>
      </c>
      <c r="H9" s="17">
        <v>0.15559479724576999</v>
      </c>
      <c r="I9" s="17">
        <v>0.231184499822818</v>
      </c>
      <c r="J9" s="17">
        <v>0.16361781832698999</v>
      </c>
      <c r="K9" s="17">
        <v>0.246159224803782</v>
      </c>
      <c r="L9" s="17">
        <v>7.1350835859094297E-2</v>
      </c>
      <c r="M9" s="17"/>
      <c r="N9" s="17">
        <v>0.24992741473216901</v>
      </c>
      <c r="O9" s="17">
        <v>0.22362632871058399</v>
      </c>
      <c r="P9" s="17">
        <v>0.19207031090485699</v>
      </c>
      <c r="Q9" s="17">
        <v>0.17652492692119601</v>
      </c>
      <c r="R9" s="17"/>
      <c r="S9" s="17">
        <v>0.240886051491635</v>
      </c>
      <c r="T9" s="17">
        <v>0.21008644881781399</v>
      </c>
      <c r="U9" s="17">
        <v>0.28718214126814301</v>
      </c>
      <c r="V9" s="17">
        <v>5.7182058003623998E-2</v>
      </c>
      <c r="W9" s="17">
        <v>0.43927454085136203</v>
      </c>
      <c r="X9" s="17">
        <v>0.25025035548649999</v>
      </c>
      <c r="Y9" s="17">
        <v>0</v>
      </c>
      <c r="Z9" s="17">
        <v>0.28670343868957898</v>
      </c>
      <c r="AA9" s="17">
        <v>0.32147373039579102</v>
      </c>
      <c r="AB9" s="17">
        <v>0.33132943463567899</v>
      </c>
      <c r="AC9" s="17">
        <v>9.0419725778720303E-2</v>
      </c>
      <c r="AD9" s="17">
        <v>0.120866876984442</v>
      </c>
      <c r="AE9" s="17"/>
      <c r="AF9" s="17">
        <v>0.317541939653951</v>
      </c>
      <c r="AG9" s="17">
        <v>0.25151388998248198</v>
      </c>
      <c r="AH9" s="17">
        <v>0</v>
      </c>
      <c r="AI9" s="17">
        <v>1</v>
      </c>
      <c r="AJ9" s="17">
        <v>0.12875525710680299</v>
      </c>
      <c r="AK9" s="17"/>
      <c r="AL9" s="17">
        <v>0.406279788680381</v>
      </c>
      <c r="AM9" s="17">
        <v>0.23763404352053899</v>
      </c>
      <c r="AN9" s="17">
        <v>0</v>
      </c>
      <c r="AO9" s="17"/>
      <c r="AP9" s="17">
        <v>0.205125999483251</v>
      </c>
      <c r="AQ9" s="17">
        <v>0.16065646996215599</v>
      </c>
      <c r="AR9" s="17">
        <v>0.18602650887737901</v>
      </c>
      <c r="AS9" s="17">
        <v>0.30264099032636899</v>
      </c>
      <c r="AT9" s="17">
        <v>0</v>
      </c>
      <c r="AU9" s="17"/>
      <c r="AV9" s="17">
        <v>1</v>
      </c>
      <c r="AW9" s="17">
        <v>0.24233145472270301</v>
      </c>
      <c r="AX9" s="17">
        <v>0.30313621879519498</v>
      </c>
      <c r="AY9" s="17">
        <v>6.4706899793110506E-2</v>
      </c>
      <c r="AZ9" s="17">
        <v>0.16375636744462299</v>
      </c>
      <c r="BA9" s="17">
        <v>0.144591107117851</v>
      </c>
      <c r="BB9" s="17">
        <v>0.11597876967437599</v>
      </c>
      <c r="BC9" s="17">
        <v>0.247035064167483</v>
      </c>
      <c r="BD9" s="17">
        <v>0.182505037941915</v>
      </c>
      <c r="BE9" s="17">
        <v>0.42792111906017899</v>
      </c>
      <c r="BF9" s="17">
        <v>0.212123319476829</v>
      </c>
      <c r="BG9" s="17">
        <v>0.24523600376322299</v>
      </c>
      <c r="BH9" s="17">
        <v>0.321505660387439</v>
      </c>
      <c r="BI9" s="17">
        <v>0</v>
      </c>
      <c r="BJ9" s="17">
        <v>0.39376720995787801</v>
      </c>
      <c r="BK9" s="17">
        <v>0.26253222871015203</v>
      </c>
      <c r="BL9" s="17"/>
      <c r="BM9" s="17">
        <v>0.23760376959016799</v>
      </c>
      <c r="BN9" s="17">
        <v>0.19339271187021001</v>
      </c>
      <c r="BO9" s="17">
        <v>0.23666662327906399</v>
      </c>
      <c r="BP9" s="17">
        <v>0.21339095391662</v>
      </c>
      <c r="BQ9" s="17">
        <v>0.131303263686363</v>
      </c>
      <c r="BR9" s="17">
        <v>0</v>
      </c>
      <c r="BS9" s="17"/>
      <c r="BT9" s="17">
        <v>0.198324705080411</v>
      </c>
      <c r="BU9" s="17">
        <v>0.205538490277695</v>
      </c>
      <c r="BV9" s="17"/>
      <c r="BW9" s="17">
        <v>0.262843378131562</v>
      </c>
      <c r="BX9" s="17">
        <v>0.17668422256828001</v>
      </c>
      <c r="BY9" s="17"/>
      <c r="BZ9" s="17">
        <v>0.16629437186509799</v>
      </c>
      <c r="CA9" s="17" t="s">
        <v>131</v>
      </c>
      <c r="CB9" s="17">
        <v>0.28278162051438699</v>
      </c>
      <c r="CC9" s="17"/>
      <c r="CD9" s="17">
        <v>0.21483073432324601</v>
      </c>
      <c r="CE9" s="17">
        <v>0.18589647786503599</v>
      </c>
      <c r="CF9" s="17">
        <v>0.30762542319789399</v>
      </c>
      <c r="CG9" s="17"/>
      <c r="CH9" s="17">
        <v>0.14295258337035499</v>
      </c>
      <c r="CI9" s="17">
        <v>0.22840762341203799</v>
      </c>
      <c r="CJ9" s="17">
        <v>0.17417711415382101</v>
      </c>
      <c r="CK9" s="17"/>
      <c r="CL9" s="17">
        <v>0.18685162088016299</v>
      </c>
      <c r="CM9" s="17">
        <v>0.229326694306937</v>
      </c>
      <c r="CN9" s="17"/>
      <c r="CO9" s="17">
        <v>0.40741081864487999</v>
      </c>
      <c r="CP9" s="17">
        <v>0.23954028415673301</v>
      </c>
      <c r="CQ9" s="17">
        <v>0.12911410845982799</v>
      </c>
      <c r="CR9" s="17">
        <v>0.170982942418856</v>
      </c>
    </row>
    <row r="10" spans="2:96" x14ac:dyDescent="0.25">
      <c r="B10" s="18" t="s">
        <v>454</v>
      </c>
      <c r="C10" s="17">
        <v>0.41425252239403298</v>
      </c>
      <c r="D10" s="17">
        <v>0.41518688297701201</v>
      </c>
      <c r="E10" s="17">
        <v>0.41303613835028802</v>
      </c>
      <c r="F10" s="17"/>
      <c r="G10" s="17">
        <v>0.48673891562751498</v>
      </c>
      <c r="H10" s="17">
        <v>0.56154461157077395</v>
      </c>
      <c r="I10" s="17">
        <v>0.25843147018193502</v>
      </c>
      <c r="J10" s="17">
        <v>0.34765538344514901</v>
      </c>
      <c r="K10" s="17">
        <v>0.39286720956929699</v>
      </c>
      <c r="L10" s="17">
        <v>0.46166235955303297</v>
      </c>
      <c r="M10" s="17"/>
      <c r="N10" s="17">
        <v>0.38995114961871002</v>
      </c>
      <c r="O10" s="17">
        <v>0.348777740204533</v>
      </c>
      <c r="P10" s="17">
        <v>0.40103246250654501</v>
      </c>
      <c r="Q10" s="17">
        <v>0.501220844444214</v>
      </c>
      <c r="R10" s="17"/>
      <c r="S10" s="17">
        <v>0.37660977754750002</v>
      </c>
      <c r="T10" s="17">
        <v>0.47893221166977501</v>
      </c>
      <c r="U10" s="17">
        <v>0.20462608104472299</v>
      </c>
      <c r="V10" s="17">
        <v>0.48453274175815902</v>
      </c>
      <c r="W10" s="17">
        <v>0.26210698701507801</v>
      </c>
      <c r="X10" s="17">
        <v>0.34790113383759502</v>
      </c>
      <c r="Y10" s="17">
        <v>0.80024603450348097</v>
      </c>
      <c r="Z10" s="17">
        <v>0</v>
      </c>
      <c r="AA10" s="17">
        <v>0.27865009244934702</v>
      </c>
      <c r="AB10" s="17">
        <v>0.31187349690430299</v>
      </c>
      <c r="AC10" s="17">
        <v>0.59417891024219105</v>
      </c>
      <c r="AD10" s="17">
        <v>0.49278329238413998</v>
      </c>
      <c r="AE10" s="17"/>
      <c r="AF10" s="17">
        <v>0.34923916167318803</v>
      </c>
      <c r="AG10" s="17">
        <v>0.43631611822386002</v>
      </c>
      <c r="AH10" s="17">
        <v>0.62297584030406306</v>
      </c>
      <c r="AI10" s="17">
        <v>0</v>
      </c>
      <c r="AJ10" s="17">
        <v>0.39109370208155297</v>
      </c>
      <c r="AK10" s="17"/>
      <c r="AL10" s="17">
        <v>0.38274464081066301</v>
      </c>
      <c r="AM10" s="17">
        <v>0.40281502596655999</v>
      </c>
      <c r="AN10" s="17">
        <v>0.521025150905569</v>
      </c>
      <c r="AO10" s="17"/>
      <c r="AP10" s="17">
        <v>0.334283774088875</v>
      </c>
      <c r="AQ10" s="17">
        <v>0.489316401380743</v>
      </c>
      <c r="AR10" s="17">
        <v>0.46768092410794099</v>
      </c>
      <c r="AS10" s="17">
        <v>0.25608568482122301</v>
      </c>
      <c r="AT10" s="17">
        <v>1</v>
      </c>
      <c r="AU10" s="17"/>
      <c r="AV10" s="17">
        <v>0</v>
      </c>
      <c r="AW10" s="17">
        <v>0.23311247235886001</v>
      </c>
      <c r="AX10" s="17">
        <v>0.52220937496702102</v>
      </c>
      <c r="AY10" s="17">
        <v>0.48113516658349198</v>
      </c>
      <c r="AZ10" s="17">
        <v>0.52056523226220597</v>
      </c>
      <c r="BA10" s="17">
        <v>0.26236394693051301</v>
      </c>
      <c r="BB10" s="17">
        <v>0.40816367247318802</v>
      </c>
      <c r="BC10" s="17">
        <v>0.56191052014351806</v>
      </c>
      <c r="BD10" s="17">
        <v>0.40776614407719602</v>
      </c>
      <c r="BE10" s="17">
        <v>0.187859800016314</v>
      </c>
      <c r="BF10" s="17">
        <v>0.45683649836253498</v>
      </c>
      <c r="BG10" s="17">
        <v>0.38104722433724397</v>
      </c>
      <c r="BH10" s="17">
        <v>0.226604930674354</v>
      </c>
      <c r="BI10" s="17">
        <v>0</v>
      </c>
      <c r="BJ10" s="17">
        <v>0.40006499334495299</v>
      </c>
      <c r="BK10" s="17">
        <v>0.39113206468508099</v>
      </c>
      <c r="BL10" s="17"/>
      <c r="BM10" s="17">
        <v>0.37731416291133302</v>
      </c>
      <c r="BN10" s="17">
        <v>0.470142408122107</v>
      </c>
      <c r="BO10" s="17">
        <v>0.48472987488379399</v>
      </c>
      <c r="BP10" s="17">
        <v>0.337403233174837</v>
      </c>
      <c r="BQ10" s="17">
        <v>0.42249862969801399</v>
      </c>
      <c r="BR10" s="17">
        <v>0</v>
      </c>
      <c r="BS10" s="17"/>
      <c r="BT10" s="17">
        <v>0.47666897622083598</v>
      </c>
      <c r="BU10" s="17">
        <v>0.35181989469857899</v>
      </c>
      <c r="BV10" s="17"/>
      <c r="BW10" s="17">
        <v>0.44931313464468903</v>
      </c>
      <c r="BX10" s="17">
        <v>0.38075053268890402</v>
      </c>
      <c r="BY10" s="17"/>
      <c r="BZ10" s="17">
        <v>0.39090793518811401</v>
      </c>
      <c r="CA10" s="17" t="s">
        <v>131</v>
      </c>
      <c r="CB10" s="17">
        <v>0.45169869298922</v>
      </c>
      <c r="CC10" s="17"/>
      <c r="CD10" s="17">
        <v>0.44770645433258599</v>
      </c>
      <c r="CE10" s="17">
        <v>0.39840320046981698</v>
      </c>
      <c r="CF10" s="17">
        <v>0.16873714888896199</v>
      </c>
      <c r="CG10" s="17"/>
      <c r="CH10" s="17">
        <v>0.43598045056332801</v>
      </c>
      <c r="CI10" s="17">
        <v>0.34035672601392902</v>
      </c>
      <c r="CJ10" s="17">
        <v>0.31326800389329901</v>
      </c>
      <c r="CK10" s="17"/>
      <c r="CL10" s="17">
        <v>0.47743550240148103</v>
      </c>
      <c r="CM10" s="17">
        <v>0.37725781609879</v>
      </c>
      <c r="CN10" s="17"/>
      <c r="CO10" s="17">
        <v>0.49085126121676398</v>
      </c>
      <c r="CP10" s="17">
        <v>0.41090074600409399</v>
      </c>
      <c r="CQ10" s="17">
        <v>0.480542409695772</v>
      </c>
      <c r="CR10" s="17">
        <v>0.29324950319868498</v>
      </c>
    </row>
    <row r="11" spans="2:96" x14ac:dyDescent="0.25">
      <c r="B11" s="18" t="s">
        <v>455</v>
      </c>
      <c r="C11" s="17">
        <v>0.20770336067543499</v>
      </c>
      <c r="D11" s="17">
        <v>0.188890757993803</v>
      </c>
      <c r="E11" s="17">
        <v>0.23219428007007001</v>
      </c>
      <c r="F11" s="17"/>
      <c r="G11" s="17">
        <v>0.114468382208213</v>
      </c>
      <c r="H11" s="17">
        <v>0.140877209636661</v>
      </c>
      <c r="I11" s="17">
        <v>0.28276673657673002</v>
      </c>
      <c r="J11" s="17">
        <v>0.29889440554460101</v>
      </c>
      <c r="K11" s="17">
        <v>0.151604023628858</v>
      </c>
      <c r="L11" s="17">
        <v>0.25388332340869502</v>
      </c>
      <c r="M11" s="17"/>
      <c r="N11" s="17">
        <v>0.24387377807616101</v>
      </c>
      <c r="O11" s="17">
        <v>0.23802317128889799</v>
      </c>
      <c r="P11" s="17">
        <v>0.205474429994465</v>
      </c>
      <c r="Q11" s="17">
        <v>0.14945501783054499</v>
      </c>
      <c r="R11" s="17"/>
      <c r="S11" s="17">
        <v>0.267170974845308</v>
      </c>
      <c r="T11" s="17">
        <v>0.20208650214874199</v>
      </c>
      <c r="U11" s="17">
        <v>0.24164636259561401</v>
      </c>
      <c r="V11" s="17">
        <v>0.17535848247899499</v>
      </c>
      <c r="W11" s="17">
        <v>0.18371853552787001</v>
      </c>
      <c r="X11" s="17">
        <v>0.33647927307285902</v>
      </c>
      <c r="Y11" s="17">
        <v>0.13871125215112901</v>
      </c>
      <c r="Z11" s="17">
        <v>0.24708428346132699</v>
      </c>
      <c r="AA11" s="17">
        <v>0.126139521178567</v>
      </c>
      <c r="AB11" s="17">
        <v>0.147350627753394</v>
      </c>
      <c r="AC11" s="17">
        <v>0.31540136397908902</v>
      </c>
      <c r="AD11" s="17">
        <v>0.111793608844246</v>
      </c>
      <c r="AE11" s="17"/>
      <c r="AF11" s="17">
        <v>0.18409976255676899</v>
      </c>
      <c r="AG11" s="17">
        <v>0.18849992873201499</v>
      </c>
      <c r="AH11" s="17">
        <v>0.218344284123211</v>
      </c>
      <c r="AI11" s="17">
        <v>0</v>
      </c>
      <c r="AJ11" s="17">
        <v>0.354484600404949</v>
      </c>
      <c r="AK11" s="17"/>
      <c r="AL11" s="17">
        <v>0.115317729351812</v>
      </c>
      <c r="AM11" s="17">
        <v>0.26507995816922603</v>
      </c>
      <c r="AN11" s="17">
        <v>0.26967117698436299</v>
      </c>
      <c r="AO11" s="17"/>
      <c r="AP11" s="17">
        <v>0.19036509634305701</v>
      </c>
      <c r="AQ11" s="17">
        <v>0.1653998203049</v>
      </c>
      <c r="AR11" s="17">
        <v>0.239191257024227</v>
      </c>
      <c r="AS11" s="17">
        <v>0.28112474761617701</v>
      </c>
      <c r="AT11" s="17">
        <v>0</v>
      </c>
      <c r="AU11" s="17"/>
      <c r="AV11" s="17">
        <v>0</v>
      </c>
      <c r="AW11" s="17">
        <v>0.14375265358151099</v>
      </c>
      <c r="AX11" s="17">
        <v>5.6122088841498899E-2</v>
      </c>
      <c r="AY11" s="17">
        <v>0.30595071298330401</v>
      </c>
      <c r="AZ11" s="17">
        <v>0.146960896192292</v>
      </c>
      <c r="BA11" s="17">
        <v>0.33452709523442198</v>
      </c>
      <c r="BB11" s="17">
        <v>0.27207262130572302</v>
      </c>
      <c r="BC11" s="17">
        <v>0.13622444269657599</v>
      </c>
      <c r="BD11" s="17">
        <v>0.19607897136960201</v>
      </c>
      <c r="BE11" s="17">
        <v>0.274574697211102</v>
      </c>
      <c r="BF11" s="17">
        <v>0.22241114866683301</v>
      </c>
      <c r="BG11" s="17">
        <v>0.16439499066266899</v>
      </c>
      <c r="BH11" s="17">
        <v>0.451889408938207</v>
      </c>
      <c r="BI11" s="17">
        <v>1</v>
      </c>
      <c r="BJ11" s="17">
        <v>0.103895703713402</v>
      </c>
      <c r="BK11" s="17">
        <v>0.104285631631773</v>
      </c>
      <c r="BL11" s="17"/>
      <c r="BM11" s="17">
        <v>0.188419501025474</v>
      </c>
      <c r="BN11" s="17">
        <v>0.19559781620233199</v>
      </c>
      <c r="BO11" s="17">
        <v>0.182165147331841</v>
      </c>
      <c r="BP11" s="17">
        <v>0.257417316814678</v>
      </c>
      <c r="BQ11" s="17">
        <v>0.26525401950975802</v>
      </c>
      <c r="BR11" s="17">
        <v>0.45174479493909597</v>
      </c>
      <c r="BS11" s="17"/>
      <c r="BT11" s="17">
        <v>0.18341613955280101</v>
      </c>
      <c r="BU11" s="17">
        <v>0.24152182804731201</v>
      </c>
      <c r="BV11" s="17"/>
      <c r="BW11" s="17">
        <v>0.179323730363221</v>
      </c>
      <c r="BX11" s="17">
        <v>0.21308286481824501</v>
      </c>
      <c r="BY11" s="17"/>
      <c r="BZ11" s="17">
        <v>0.239838357303333</v>
      </c>
      <c r="CA11" s="17" t="s">
        <v>131</v>
      </c>
      <c r="CB11" s="17">
        <v>0.156156826346529</v>
      </c>
      <c r="CC11" s="17"/>
      <c r="CD11" s="17">
        <v>0.20024727866229</v>
      </c>
      <c r="CE11" s="17">
        <v>0.22706860730018999</v>
      </c>
      <c r="CF11" s="17">
        <v>0.26076837014516002</v>
      </c>
      <c r="CG11" s="17"/>
      <c r="CH11" s="17">
        <v>0.23016899522759601</v>
      </c>
      <c r="CI11" s="17">
        <v>0.25421408525362998</v>
      </c>
      <c r="CJ11" s="17">
        <v>0.26576674633883401</v>
      </c>
      <c r="CK11" s="17"/>
      <c r="CL11" s="17">
        <v>0.17736880120542101</v>
      </c>
      <c r="CM11" s="17">
        <v>0.229057074794593</v>
      </c>
      <c r="CN11" s="17"/>
      <c r="CO11" s="17">
        <v>6.9146581639947996E-2</v>
      </c>
      <c r="CP11" s="17">
        <v>0.246696108485502</v>
      </c>
      <c r="CQ11" s="17">
        <v>0.228671211241945</v>
      </c>
      <c r="CR11" s="17">
        <v>0.202923897552411</v>
      </c>
    </row>
    <row r="12" spans="2:96" x14ac:dyDescent="0.25">
      <c r="B12" s="18" t="s">
        <v>456</v>
      </c>
      <c r="C12" s="17">
        <v>0.108548106409058</v>
      </c>
      <c r="D12" s="17">
        <v>0.119056398189991</v>
      </c>
      <c r="E12" s="17">
        <v>9.48680361212072E-2</v>
      </c>
      <c r="F12" s="17"/>
      <c r="G12" s="17">
        <v>2.7808569484923201E-2</v>
      </c>
      <c r="H12" s="17">
        <v>0.108837011146107</v>
      </c>
      <c r="I12" s="17">
        <v>0.13814980217568901</v>
      </c>
      <c r="J12" s="17">
        <v>0.13713338251481599</v>
      </c>
      <c r="K12" s="17">
        <v>0.168584775153994</v>
      </c>
      <c r="L12" s="17">
        <v>0.103698300595676</v>
      </c>
      <c r="M12" s="17"/>
      <c r="N12" s="17">
        <v>7.7821061440934106E-2</v>
      </c>
      <c r="O12" s="17">
        <v>9.7219946324335102E-2</v>
      </c>
      <c r="P12" s="17">
        <v>0.121077541600139</v>
      </c>
      <c r="Q12" s="17">
        <v>0.138637919758756</v>
      </c>
      <c r="R12" s="17"/>
      <c r="S12" s="17">
        <v>6.7407224419276102E-2</v>
      </c>
      <c r="T12" s="17">
        <v>4.3305297817878403E-2</v>
      </c>
      <c r="U12" s="17">
        <v>0.17827446906727801</v>
      </c>
      <c r="V12" s="17">
        <v>0.22433143002752301</v>
      </c>
      <c r="W12" s="17">
        <v>0.11489993660569001</v>
      </c>
      <c r="X12" s="17">
        <v>6.5369237603046096E-2</v>
      </c>
      <c r="Y12" s="17">
        <v>6.1042713345389001E-2</v>
      </c>
      <c r="Z12" s="17">
        <v>0.46621227784909403</v>
      </c>
      <c r="AA12" s="17">
        <v>0.21703990939461601</v>
      </c>
      <c r="AB12" s="17">
        <v>0.14580630821844801</v>
      </c>
      <c r="AC12" s="17">
        <v>0</v>
      </c>
      <c r="AD12" s="17">
        <v>8.93760188511247E-2</v>
      </c>
      <c r="AE12" s="17"/>
      <c r="AF12" s="17">
        <v>0.118763254059262</v>
      </c>
      <c r="AG12" s="17">
        <v>9.3497805526089398E-2</v>
      </c>
      <c r="AH12" s="17">
        <v>0.158679875572727</v>
      </c>
      <c r="AI12" s="17">
        <v>0</v>
      </c>
      <c r="AJ12" s="17">
        <v>2.71003074836214E-2</v>
      </c>
      <c r="AK12" s="17"/>
      <c r="AL12" s="17">
        <v>7.4985936277761997E-2</v>
      </c>
      <c r="AM12" s="17">
        <v>7.1136391621327399E-2</v>
      </c>
      <c r="AN12" s="17">
        <v>0.142509297359809</v>
      </c>
      <c r="AO12" s="17"/>
      <c r="AP12" s="17">
        <v>0.15575470007765899</v>
      </c>
      <c r="AQ12" s="17">
        <v>0.14434324402027701</v>
      </c>
      <c r="AR12" s="17">
        <v>7.8467174675469903E-2</v>
      </c>
      <c r="AS12" s="17">
        <v>8.3928212741499503E-2</v>
      </c>
      <c r="AT12" s="17">
        <v>0</v>
      </c>
      <c r="AU12" s="17"/>
      <c r="AV12" s="17">
        <v>0</v>
      </c>
      <c r="AW12" s="17">
        <v>0.38080341933692702</v>
      </c>
      <c r="AX12" s="17">
        <v>0.118532317396285</v>
      </c>
      <c r="AY12" s="17">
        <v>5.4169230622955998E-2</v>
      </c>
      <c r="AZ12" s="17">
        <v>8.3291110547126401E-2</v>
      </c>
      <c r="BA12" s="17">
        <v>0.12906723577023499</v>
      </c>
      <c r="BB12" s="17">
        <v>7.9676032079480694E-2</v>
      </c>
      <c r="BC12" s="17">
        <v>5.4829972992422898E-2</v>
      </c>
      <c r="BD12" s="17">
        <v>0.12409123483639201</v>
      </c>
      <c r="BE12" s="17">
        <v>0.10964438371240499</v>
      </c>
      <c r="BF12" s="17">
        <v>0</v>
      </c>
      <c r="BG12" s="17">
        <v>0.20932178123686501</v>
      </c>
      <c r="BH12" s="17">
        <v>0</v>
      </c>
      <c r="BI12" s="17">
        <v>0</v>
      </c>
      <c r="BJ12" s="17">
        <v>0.10227209298376699</v>
      </c>
      <c r="BK12" s="17">
        <v>0.14702215275115901</v>
      </c>
      <c r="BL12" s="17"/>
      <c r="BM12" s="17">
        <v>0.12933592532198299</v>
      </c>
      <c r="BN12" s="17">
        <v>7.9665285941722799E-2</v>
      </c>
      <c r="BO12" s="17">
        <v>6.6442686353884797E-2</v>
      </c>
      <c r="BP12" s="17">
        <v>9.80714798261344E-2</v>
      </c>
      <c r="BQ12" s="17">
        <v>0.18094408710586499</v>
      </c>
      <c r="BR12" s="17">
        <v>0.54825520506090397</v>
      </c>
      <c r="BS12" s="17"/>
      <c r="BT12" s="17">
        <v>9.1697026152521302E-2</v>
      </c>
      <c r="BU12" s="17">
        <v>0.13109399410976599</v>
      </c>
      <c r="BV12" s="17"/>
      <c r="BW12" s="17">
        <v>7.7014510439598602E-2</v>
      </c>
      <c r="BX12" s="17">
        <v>0.140929227617307</v>
      </c>
      <c r="BY12" s="17"/>
      <c r="BZ12" s="17">
        <v>0.115299698725656</v>
      </c>
      <c r="CA12" s="17" t="s">
        <v>131</v>
      </c>
      <c r="CB12" s="17">
        <v>9.7718132186496096E-2</v>
      </c>
      <c r="CC12" s="17"/>
      <c r="CD12" s="17">
        <v>8.5811296520701796E-2</v>
      </c>
      <c r="CE12" s="17">
        <v>0.102337773741855</v>
      </c>
      <c r="CF12" s="17">
        <v>0.215882469903804</v>
      </c>
      <c r="CG12" s="17"/>
      <c r="CH12" s="17">
        <v>0.10221421481083599</v>
      </c>
      <c r="CI12" s="17">
        <v>0.103974245872855</v>
      </c>
      <c r="CJ12" s="17">
        <v>0.13938692549127901</v>
      </c>
      <c r="CK12" s="17"/>
      <c r="CL12" s="17">
        <v>0.10626573089053799</v>
      </c>
      <c r="CM12" s="17">
        <v>0.106566911414458</v>
      </c>
      <c r="CN12" s="17"/>
      <c r="CO12" s="17">
        <v>0</v>
      </c>
      <c r="CP12" s="17">
        <v>7.4781254330196598E-2</v>
      </c>
      <c r="CQ12" s="17">
        <v>8.2743464788146301E-2</v>
      </c>
      <c r="CR12" s="17">
        <v>0.245410822193425</v>
      </c>
    </row>
    <row r="13" spans="2:96" x14ac:dyDescent="0.25">
      <c r="B13" s="18" t="s">
        <v>175</v>
      </c>
      <c r="C13" s="19">
        <v>5.8468741208904502E-2</v>
      </c>
      <c r="D13" s="19">
        <v>3.5887500021116799E-2</v>
      </c>
      <c r="E13" s="19">
        <v>8.7865809074528498E-2</v>
      </c>
      <c r="F13" s="19"/>
      <c r="G13" s="19">
        <v>3.2243661988086599E-2</v>
      </c>
      <c r="H13" s="19">
        <v>3.31463704006877E-2</v>
      </c>
      <c r="I13" s="19">
        <v>8.9467491242828004E-2</v>
      </c>
      <c r="J13" s="19">
        <v>5.2699010168444603E-2</v>
      </c>
      <c r="K13" s="19">
        <v>4.0784766844068503E-2</v>
      </c>
      <c r="L13" s="19">
        <v>0.109405180583502</v>
      </c>
      <c r="M13" s="19"/>
      <c r="N13" s="19">
        <v>3.84265961320263E-2</v>
      </c>
      <c r="O13" s="19">
        <v>9.2352813471650405E-2</v>
      </c>
      <c r="P13" s="19">
        <v>8.0345254993993503E-2</v>
      </c>
      <c r="Q13" s="19">
        <v>3.4161291045288998E-2</v>
      </c>
      <c r="R13" s="19"/>
      <c r="S13" s="19">
        <v>4.79259716962811E-2</v>
      </c>
      <c r="T13" s="19">
        <v>6.5589539545790901E-2</v>
      </c>
      <c r="U13" s="19">
        <v>8.8270946024241806E-2</v>
      </c>
      <c r="V13" s="19">
        <v>5.8595287731699398E-2</v>
      </c>
      <c r="W13" s="19">
        <v>0</v>
      </c>
      <c r="X13" s="19">
        <v>0</v>
      </c>
      <c r="Y13" s="19">
        <v>0</v>
      </c>
      <c r="Z13" s="19">
        <v>0</v>
      </c>
      <c r="AA13" s="19">
        <v>5.6696746581678302E-2</v>
      </c>
      <c r="AB13" s="19">
        <v>6.3640132488176598E-2</v>
      </c>
      <c r="AC13" s="19">
        <v>0</v>
      </c>
      <c r="AD13" s="19">
        <v>0.18518020293604801</v>
      </c>
      <c r="AE13" s="19"/>
      <c r="AF13" s="19">
        <v>3.0355882056829799E-2</v>
      </c>
      <c r="AG13" s="19">
        <v>3.0172257535552902E-2</v>
      </c>
      <c r="AH13" s="19">
        <v>0</v>
      </c>
      <c r="AI13" s="19">
        <v>0</v>
      </c>
      <c r="AJ13" s="19">
        <v>9.8566132923073493E-2</v>
      </c>
      <c r="AK13" s="19"/>
      <c r="AL13" s="19">
        <v>2.0671904879381801E-2</v>
      </c>
      <c r="AM13" s="19">
        <v>2.3334580722347401E-2</v>
      </c>
      <c r="AN13" s="19">
        <v>6.6794374750258706E-2</v>
      </c>
      <c r="AO13" s="19"/>
      <c r="AP13" s="19">
        <v>0.11447043000715799</v>
      </c>
      <c r="AQ13" s="19">
        <v>4.0284064331924503E-2</v>
      </c>
      <c r="AR13" s="19">
        <v>2.8634135314983301E-2</v>
      </c>
      <c r="AS13" s="19">
        <v>7.6220364494731602E-2</v>
      </c>
      <c r="AT13" s="19">
        <v>0</v>
      </c>
      <c r="AU13" s="19"/>
      <c r="AV13" s="19">
        <v>0</v>
      </c>
      <c r="AW13" s="19">
        <v>0</v>
      </c>
      <c r="AX13" s="19">
        <v>0</v>
      </c>
      <c r="AY13" s="19">
        <v>9.4037990017137099E-2</v>
      </c>
      <c r="AZ13" s="19">
        <v>8.5426393553752894E-2</v>
      </c>
      <c r="BA13" s="19">
        <v>0.12945061494697899</v>
      </c>
      <c r="BB13" s="19">
        <v>0.124108904467232</v>
      </c>
      <c r="BC13" s="19">
        <v>0</v>
      </c>
      <c r="BD13" s="19">
        <v>8.9558611774893604E-2</v>
      </c>
      <c r="BE13" s="19">
        <v>0</v>
      </c>
      <c r="BF13" s="19">
        <v>0.108629033493802</v>
      </c>
      <c r="BG13" s="19">
        <v>0</v>
      </c>
      <c r="BH13" s="19">
        <v>0</v>
      </c>
      <c r="BI13" s="19">
        <v>0</v>
      </c>
      <c r="BJ13" s="19">
        <v>0</v>
      </c>
      <c r="BK13" s="19">
        <v>9.5027922221834399E-2</v>
      </c>
      <c r="BL13" s="19"/>
      <c r="BM13" s="19">
        <v>6.7326641151041006E-2</v>
      </c>
      <c r="BN13" s="19">
        <v>6.1201777863627502E-2</v>
      </c>
      <c r="BO13" s="19">
        <v>2.99956681514164E-2</v>
      </c>
      <c r="BP13" s="19">
        <v>9.3717016267731101E-2</v>
      </c>
      <c r="BQ13" s="19">
        <v>0</v>
      </c>
      <c r="BR13" s="19">
        <v>0</v>
      </c>
      <c r="BS13" s="19"/>
      <c r="BT13" s="19">
        <v>4.9893152993431097E-2</v>
      </c>
      <c r="BU13" s="19">
        <v>7.0025792866648007E-2</v>
      </c>
      <c r="BV13" s="19"/>
      <c r="BW13" s="19">
        <v>3.1505246420930201E-2</v>
      </c>
      <c r="BX13" s="19">
        <v>8.8553152307264196E-2</v>
      </c>
      <c r="BY13" s="19"/>
      <c r="BZ13" s="19">
        <v>8.7659636917798697E-2</v>
      </c>
      <c r="CA13" s="19" t="s">
        <v>131</v>
      </c>
      <c r="CB13" s="19">
        <v>1.16447279633677E-2</v>
      </c>
      <c r="CC13" s="19"/>
      <c r="CD13" s="19">
        <v>5.1404236161176599E-2</v>
      </c>
      <c r="CE13" s="19">
        <v>8.6293940623102097E-2</v>
      </c>
      <c r="CF13" s="19">
        <v>4.6986587864179002E-2</v>
      </c>
      <c r="CG13" s="19"/>
      <c r="CH13" s="19">
        <v>8.8683756027886404E-2</v>
      </c>
      <c r="CI13" s="19">
        <v>7.3047319447547707E-2</v>
      </c>
      <c r="CJ13" s="19">
        <v>0.107401210122766</v>
      </c>
      <c r="CK13" s="19"/>
      <c r="CL13" s="19">
        <v>5.2078344622396702E-2</v>
      </c>
      <c r="CM13" s="19">
        <v>5.77915033852213E-2</v>
      </c>
      <c r="CN13" s="19"/>
      <c r="CO13" s="19">
        <v>3.2591338498408298E-2</v>
      </c>
      <c r="CP13" s="19">
        <v>2.8081607023474699E-2</v>
      </c>
      <c r="CQ13" s="19">
        <v>7.8928805814309097E-2</v>
      </c>
      <c r="CR13" s="19">
        <v>8.7432834636622894E-2</v>
      </c>
    </row>
    <row r="14" spans="2:96" x14ac:dyDescent="0.25">
      <c r="B14" s="16" t="s">
        <v>654</v>
      </c>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CR18"/>
  <sheetViews>
    <sheetView showGridLines="0" workbookViewId="0">
      <pane xSplit="2" topLeftCell="C1" activePane="topRight" state="frozen"/>
      <selection pane="topRight" activeCell="B14" sqref="B1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191</v>
      </c>
      <c r="D7" s="10">
        <v>105</v>
      </c>
      <c r="E7" s="10">
        <v>86</v>
      </c>
      <c r="F7" s="10"/>
      <c r="G7" s="10">
        <v>34</v>
      </c>
      <c r="H7" s="10">
        <v>25</v>
      </c>
      <c r="I7" s="10">
        <v>43</v>
      </c>
      <c r="J7" s="10">
        <v>37</v>
      </c>
      <c r="K7" s="10">
        <v>24</v>
      </c>
      <c r="L7" s="10">
        <v>28</v>
      </c>
      <c r="M7" s="10"/>
      <c r="N7" s="10">
        <v>55</v>
      </c>
      <c r="O7" s="10">
        <v>47</v>
      </c>
      <c r="P7" s="10">
        <v>38</v>
      </c>
      <c r="Q7" s="10">
        <v>51</v>
      </c>
      <c r="R7" s="10"/>
      <c r="S7" s="10">
        <v>39</v>
      </c>
      <c r="T7" s="10">
        <v>26</v>
      </c>
      <c r="U7" s="10">
        <v>11</v>
      </c>
      <c r="V7" s="10">
        <v>16</v>
      </c>
      <c r="W7" s="10">
        <v>10</v>
      </c>
      <c r="X7" s="10">
        <v>16</v>
      </c>
      <c r="Y7" s="10">
        <v>12</v>
      </c>
      <c r="Z7" s="10">
        <v>4</v>
      </c>
      <c r="AA7" s="10">
        <v>16</v>
      </c>
      <c r="AB7" s="10">
        <v>13</v>
      </c>
      <c r="AC7" s="10">
        <v>9</v>
      </c>
      <c r="AD7" s="10">
        <v>19</v>
      </c>
      <c r="AE7" s="10"/>
      <c r="AF7" s="10">
        <v>61</v>
      </c>
      <c r="AG7" s="10">
        <v>55</v>
      </c>
      <c r="AH7" s="10">
        <v>12</v>
      </c>
      <c r="AI7" s="10">
        <v>2</v>
      </c>
      <c r="AJ7" s="10">
        <v>31</v>
      </c>
      <c r="AK7" s="10"/>
      <c r="AL7" s="10">
        <v>46</v>
      </c>
      <c r="AM7" s="10">
        <v>70</v>
      </c>
      <c r="AN7" s="10">
        <v>13</v>
      </c>
      <c r="AO7" s="10"/>
      <c r="AP7" s="10">
        <v>42</v>
      </c>
      <c r="AQ7" s="10">
        <v>45</v>
      </c>
      <c r="AR7" s="10">
        <v>58</v>
      </c>
      <c r="AS7" s="10">
        <v>26</v>
      </c>
      <c r="AT7" s="10">
        <v>2</v>
      </c>
      <c r="AU7" s="10"/>
      <c r="AV7" s="10">
        <v>1</v>
      </c>
      <c r="AW7" s="10">
        <v>13</v>
      </c>
      <c r="AX7" s="10">
        <v>15</v>
      </c>
      <c r="AY7" s="10">
        <v>18</v>
      </c>
      <c r="AZ7" s="10">
        <v>19</v>
      </c>
      <c r="BA7" s="10">
        <v>15</v>
      </c>
      <c r="BB7" s="10">
        <v>21</v>
      </c>
      <c r="BC7" s="10">
        <v>15</v>
      </c>
      <c r="BD7" s="10">
        <v>15</v>
      </c>
      <c r="BE7" s="10">
        <v>7</v>
      </c>
      <c r="BF7" s="10">
        <v>9</v>
      </c>
      <c r="BG7" s="10">
        <v>10</v>
      </c>
      <c r="BH7" s="10">
        <v>7</v>
      </c>
      <c r="BI7" s="10">
        <v>1</v>
      </c>
      <c r="BJ7" s="10">
        <v>8</v>
      </c>
      <c r="BK7" s="10">
        <v>9</v>
      </c>
      <c r="BL7" s="10"/>
      <c r="BM7" s="10">
        <v>59</v>
      </c>
      <c r="BN7" s="10">
        <v>58</v>
      </c>
      <c r="BO7" s="10">
        <v>28</v>
      </c>
      <c r="BP7" s="10">
        <v>29</v>
      </c>
      <c r="BQ7" s="10">
        <v>15</v>
      </c>
      <c r="BR7" s="10">
        <v>2</v>
      </c>
      <c r="BS7" s="10"/>
      <c r="BT7" s="10">
        <v>102</v>
      </c>
      <c r="BU7" s="10">
        <v>87</v>
      </c>
      <c r="BV7" s="10"/>
      <c r="BW7" s="10">
        <v>87</v>
      </c>
      <c r="BX7" s="10">
        <v>88</v>
      </c>
      <c r="BY7" s="10"/>
      <c r="BZ7" s="10">
        <v>120</v>
      </c>
      <c r="CA7" s="10" t="s">
        <v>130</v>
      </c>
      <c r="CB7" s="10">
        <v>71</v>
      </c>
      <c r="CC7" s="10"/>
      <c r="CD7" s="10">
        <v>124</v>
      </c>
      <c r="CE7" s="10">
        <v>45</v>
      </c>
      <c r="CF7" s="10">
        <v>18</v>
      </c>
      <c r="CG7" s="10"/>
      <c r="CH7" s="10">
        <v>74</v>
      </c>
      <c r="CI7" s="10">
        <v>25</v>
      </c>
      <c r="CJ7" s="10">
        <v>20</v>
      </c>
      <c r="CK7" s="10"/>
      <c r="CL7" s="10">
        <v>77</v>
      </c>
      <c r="CM7" s="10">
        <v>109</v>
      </c>
      <c r="CN7" s="10"/>
      <c r="CO7" s="10">
        <v>23</v>
      </c>
      <c r="CP7" s="10">
        <v>63</v>
      </c>
      <c r="CQ7" s="10">
        <v>58</v>
      </c>
      <c r="CR7" s="10">
        <v>47</v>
      </c>
    </row>
    <row r="8" spans="2:96" ht="30" customHeight="1" x14ac:dyDescent="0.25">
      <c r="B8" s="11" t="s">
        <v>20</v>
      </c>
      <c r="C8" s="11">
        <v>201</v>
      </c>
      <c r="D8" s="11">
        <v>114</v>
      </c>
      <c r="E8" s="11">
        <v>87</v>
      </c>
      <c r="F8" s="11"/>
      <c r="G8" s="11">
        <v>42</v>
      </c>
      <c r="H8" s="11">
        <v>35</v>
      </c>
      <c r="I8" s="11">
        <v>42</v>
      </c>
      <c r="J8" s="11">
        <v>35</v>
      </c>
      <c r="K8" s="11">
        <v>22</v>
      </c>
      <c r="L8" s="11">
        <v>25</v>
      </c>
      <c r="M8" s="11"/>
      <c r="N8" s="11">
        <v>55</v>
      </c>
      <c r="O8" s="11">
        <v>48</v>
      </c>
      <c r="P8" s="11">
        <v>40</v>
      </c>
      <c r="Q8" s="11">
        <v>58</v>
      </c>
      <c r="R8" s="11"/>
      <c r="S8" s="11">
        <v>41</v>
      </c>
      <c r="T8" s="11">
        <v>27</v>
      </c>
      <c r="U8" s="11">
        <v>10</v>
      </c>
      <c r="V8" s="11">
        <v>16</v>
      </c>
      <c r="W8" s="11">
        <v>10</v>
      </c>
      <c r="X8" s="11">
        <v>16</v>
      </c>
      <c r="Y8" s="11">
        <v>13</v>
      </c>
      <c r="Z8" s="11">
        <v>4</v>
      </c>
      <c r="AA8" s="11">
        <v>15</v>
      </c>
      <c r="AB8" s="11">
        <v>13</v>
      </c>
      <c r="AC8" s="11">
        <v>10</v>
      </c>
      <c r="AD8" s="11">
        <v>24</v>
      </c>
      <c r="AE8" s="11"/>
      <c r="AF8" s="11">
        <v>60</v>
      </c>
      <c r="AG8" s="11">
        <v>59</v>
      </c>
      <c r="AH8" s="11">
        <v>12</v>
      </c>
      <c r="AI8" s="11">
        <v>2</v>
      </c>
      <c r="AJ8" s="11">
        <v>34</v>
      </c>
      <c r="AK8" s="11"/>
      <c r="AL8" s="11">
        <v>47</v>
      </c>
      <c r="AM8" s="11">
        <v>76</v>
      </c>
      <c r="AN8" s="11">
        <v>13</v>
      </c>
      <c r="AO8" s="11"/>
      <c r="AP8" s="11">
        <v>43</v>
      </c>
      <c r="AQ8" s="11">
        <v>48</v>
      </c>
      <c r="AR8" s="11">
        <v>63</v>
      </c>
      <c r="AS8" s="11">
        <v>28</v>
      </c>
      <c r="AT8" s="11">
        <v>2</v>
      </c>
      <c r="AU8" s="11"/>
      <c r="AV8" s="11">
        <v>1</v>
      </c>
      <c r="AW8" s="11">
        <v>14</v>
      </c>
      <c r="AX8" s="11">
        <v>17</v>
      </c>
      <c r="AY8" s="11">
        <v>18</v>
      </c>
      <c r="AZ8" s="11">
        <v>22</v>
      </c>
      <c r="BA8" s="11">
        <v>15</v>
      </c>
      <c r="BB8" s="11">
        <v>24</v>
      </c>
      <c r="BC8" s="11">
        <v>15</v>
      </c>
      <c r="BD8" s="11">
        <v>15</v>
      </c>
      <c r="BE8" s="11">
        <v>7</v>
      </c>
      <c r="BF8" s="11">
        <v>9</v>
      </c>
      <c r="BG8" s="11">
        <v>10</v>
      </c>
      <c r="BH8" s="11">
        <v>7</v>
      </c>
      <c r="BI8" s="11">
        <v>1</v>
      </c>
      <c r="BJ8" s="11">
        <v>8</v>
      </c>
      <c r="BK8" s="11">
        <v>10</v>
      </c>
      <c r="BL8" s="11"/>
      <c r="BM8" s="11">
        <v>67</v>
      </c>
      <c r="BN8" s="11">
        <v>59</v>
      </c>
      <c r="BO8" s="11">
        <v>29</v>
      </c>
      <c r="BP8" s="11">
        <v>29</v>
      </c>
      <c r="BQ8" s="11">
        <v>15</v>
      </c>
      <c r="BR8" s="11">
        <v>2</v>
      </c>
      <c r="BS8" s="11"/>
      <c r="BT8" s="11">
        <v>107</v>
      </c>
      <c r="BU8" s="11">
        <v>91</v>
      </c>
      <c r="BV8" s="11"/>
      <c r="BW8" s="11">
        <v>95</v>
      </c>
      <c r="BX8" s="11">
        <v>88</v>
      </c>
      <c r="BY8" s="11"/>
      <c r="BZ8" s="11">
        <v>124</v>
      </c>
      <c r="CA8" s="11" t="s">
        <v>130</v>
      </c>
      <c r="CB8" s="11">
        <v>77</v>
      </c>
      <c r="CC8" s="11"/>
      <c r="CD8" s="11">
        <v>128</v>
      </c>
      <c r="CE8" s="11">
        <v>50</v>
      </c>
      <c r="CF8" s="11">
        <v>18</v>
      </c>
      <c r="CG8" s="11"/>
      <c r="CH8" s="11">
        <v>74</v>
      </c>
      <c r="CI8" s="11">
        <v>28</v>
      </c>
      <c r="CJ8" s="11">
        <v>21</v>
      </c>
      <c r="CK8" s="11"/>
      <c r="CL8" s="11">
        <v>83</v>
      </c>
      <c r="CM8" s="11">
        <v>113</v>
      </c>
      <c r="CN8" s="11"/>
      <c r="CO8" s="11">
        <v>26</v>
      </c>
      <c r="CP8" s="11">
        <v>65</v>
      </c>
      <c r="CQ8" s="11">
        <v>61</v>
      </c>
      <c r="CR8" s="11">
        <v>48</v>
      </c>
    </row>
    <row r="9" spans="2:96" x14ac:dyDescent="0.25">
      <c r="B9" s="18" t="s">
        <v>453</v>
      </c>
      <c r="C9" s="17">
        <v>0.200116874700842</v>
      </c>
      <c r="D9" s="17">
        <v>0.208930011906722</v>
      </c>
      <c r="E9" s="17">
        <v>0.188643617301226</v>
      </c>
      <c r="F9" s="17"/>
      <c r="G9" s="17">
        <v>0.283838331736327</v>
      </c>
      <c r="H9" s="17">
        <v>0.16264017042079801</v>
      </c>
      <c r="I9" s="17">
        <v>0.185714251661449</v>
      </c>
      <c r="J9" s="17">
        <v>0.191220042822321</v>
      </c>
      <c r="K9" s="17">
        <v>0.28643122313427999</v>
      </c>
      <c r="L9" s="17">
        <v>7.1350835859094297E-2</v>
      </c>
      <c r="M9" s="17"/>
      <c r="N9" s="17">
        <v>0.16690789003093101</v>
      </c>
      <c r="O9" s="17">
        <v>0.28629971511061297</v>
      </c>
      <c r="P9" s="17">
        <v>0.20655692162991399</v>
      </c>
      <c r="Q9" s="17">
        <v>0.15531838898318401</v>
      </c>
      <c r="R9" s="17"/>
      <c r="S9" s="17">
        <v>0.187920668712064</v>
      </c>
      <c r="T9" s="17">
        <v>0.30279767963409998</v>
      </c>
      <c r="U9" s="17">
        <v>0.167028088916955</v>
      </c>
      <c r="V9" s="17">
        <v>5.7182058003623998E-2</v>
      </c>
      <c r="W9" s="17">
        <v>0.29263690766599598</v>
      </c>
      <c r="X9" s="17">
        <v>0.192241190241627</v>
      </c>
      <c r="Y9" s="17">
        <v>0.249758088195215</v>
      </c>
      <c r="Z9" s="17">
        <v>0.28670343868957898</v>
      </c>
      <c r="AA9" s="17">
        <v>0.19387594560924801</v>
      </c>
      <c r="AB9" s="17">
        <v>0.33132943463567899</v>
      </c>
      <c r="AC9" s="17">
        <v>9.0419725778720303E-2</v>
      </c>
      <c r="AD9" s="17">
        <v>0.120866876984442</v>
      </c>
      <c r="AE9" s="17"/>
      <c r="AF9" s="17">
        <v>0.29609477656156102</v>
      </c>
      <c r="AG9" s="17">
        <v>0.17833529523188699</v>
      </c>
      <c r="AH9" s="17">
        <v>0.159074869765717</v>
      </c>
      <c r="AI9" s="17">
        <v>1</v>
      </c>
      <c r="AJ9" s="17">
        <v>0.12875525710680299</v>
      </c>
      <c r="AK9" s="17"/>
      <c r="AL9" s="17">
        <v>0.37887364866172601</v>
      </c>
      <c r="AM9" s="17">
        <v>0.211542885229452</v>
      </c>
      <c r="AN9" s="17">
        <v>8.4437808619449897E-2</v>
      </c>
      <c r="AO9" s="17"/>
      <c r="AP9" s="17">
        <v>0.18315395840479301</v>
      </c>
      <c r="AQ9" s="17">
        <v>0.21161513129786999</v>
      </c>
      <c r="AR9" s="17">
        <v>0.19775833993025499</v>
      </c>
      <c r="AS9" s="17">
        <v>0.188881192594895</v>
      </c>
      <c r="AT9" s="17">
        <v>0</v>
      </c>
      <c r="AU9" s="17"/>
      <c r="AV9" s="17">
        <v>0</v>
      </c>
      <c r="AW9" s="17">
        <v>8.1986549715664603E-2</v>
      </c>
      <c r="AX9" s="17">
        <v>0.30313621879519498</v>
      </c>
      <c r="AY9" s="17">
        <v>6.4706899793110506E-2</v>
      </c>
      <c r="AZ9" s="17">
        <v>0.25450954336419002</v>
      </c>
      <c r="BA9" s="17">
        <v>0.144591107117851</v>
      </c>
      <c r="BB9" s="17">
        <v>0.22058771280932499</v>
      </c>
      <c r="BC9" s="17">
        <v>0.30654801826115202</v>
      </c>
      <c r="BD9" s="17">
        <v>0.182505037941915</v>
      </c>
      <c r="BE9" s="17">
        <v>0.26448499631583</v>
      </c>
      <c r="BF9" s="17">
        <v>0.105789004429162</v>
      </c>
      <c r="BG9" s="17">
        <v>0.24523600376322299</v>
      </c>
      <c r="BH9" s="17">
        <v>0</v>
      </c>
      <c r="BI9" s="17">
        <v>0</v>
      </c>
      <c r="BJ9" s="17">
        <v>0.49652851185534003</v>
      </c>
      <c r="BK9" s="17">
        <v>0.22140380480316099</v>
      </c>
      <c r="BL9" s="17"/>
      <c r="BM9" s="17">
        <v>0.14878484780034801</v>
      </c>
      <c r="BN9" s="17">
        <v>0.26414170889549599</v>
      </c>
      <c r="BO9" s="17">
        <v>0.212344276087992</v>
      </c>
      <c r="BP9" s="17">
        <v>0.22248621178463801</v>
      </c>
      <c r="BQ9" s="17">
        <v>0.131303263686363</v>
      </c>
      <c r="BR9" s="17">
        <v>0</v>
      </c>
      <c r="BS9" s="17"/>
      <c r="BT9" s="17">
        <v>0.22384715979817199</v>
      </c>
      <c r="BU9" s="17">
        <v>0.165058876382671</v>
      </c>
      <c r="BV9" s="17"/>
      <c r="BW9" s="17">
        <v>0.244761513423848</v>
      </c>
      <c r="BX9" s="17">
        <v>0.171252570465485</v>
      </c>
      <c r="BY9" s="17"/>
      <c r="BZ9" s="17">
        <v>0.150664178047409</v>
      </c>
      <c r="CA9" s="17" t="s">
        <v>131</v>
      </c>
      <c r="CB9" s="17">
        <v>0.27944207753873801</v>
      </c>
      <c r="CC9" s="17"/>
      <c r="CD9" s="17">
        <v>0.22628637202395399</v>
      </c>
      <c r="CE9" s="17">
        <v>0.16259608111453</v>
      </c>
      <c r="CF9" s="17">
        <v>0.168740741975936</v>
      </c>
      <c r="CG9" s="17"/>
      <c r="CH9" s="17">
        <v>0.14537794810667201</v>
      </c>
      <c r="CI9" s="17">
        <v>0.186604585821567</v>
      </c>
      <c r="CJ9" s="17">
        <v>0.12794656399735399</v>
      </c>
      <c r="CK9" s="17"/>
      <c r="CL9" s="17">
        <v>0.17366774359162801</v>
      </c>
      <c r="CM9" s="17">
        <v>0.21962127125647299</v>
      </c>
      <c r="CN9" s="17"/>
      <c r="CO9" s="17">
        <v>0.33264738766326601</v>
      </c>
      <c r="CP9" s="17">
        <v>0.222379810052206</v>
      </c>
      <c r="CQ9" s="17">
        <v>0.14328697982653901</v>
      </c>
      <c r="CR9" s="17">
        <v>0.170982942418856</v>
      </c>
    </row>
    <row r="10" spans="2:96" x14ac:dyDescent="0.25">
      <c r="B10" s="18" t="s">
        <v>454</v>
      </c>
      <c r="C10" s="17">
        <v>0.39051501893354801</v>
      </c>
      <c r="D10" s="17">
        <v>0.395580374178921</v>
      </c>
      <c r="E10" s="17">
        <v>0.38392075820742599</v>
      </c>
      <c r="F10" s="17"/>
      <c r="G10" s="17">
        <v>0.55759010761996897</v>
      </c>
      <c r="H10" s="17">
        <v>0.447886086326025</v>
      </c>
      <c r="I10" s="17">
        <v>0.27319410831908297</v>
      </c>
      <c r="J10" s="17">
        <v>0.32102064024922999</v>
      </c>
      <c r="K10" s="17">
        <v>0.352595211238799</v>
      </c>
      <c r="L10" s="17">
        <v>0.35458952004614802</v>
      </c>
      <c r="M10" s="17"/>
      <c r="N10" s="17">
        <v>0.34661512549388601</v>
      </c>
      <c r="O10" s="17">
        <v>0.43275618471154897</v>
      </c>
      <c r="P10" s="17">
        <v>0.33991389172127401</v>
      </c>
      <c r="Q10" s="17">
        <v>0.43197097359023001</v>
      </c>
      <c r="R10" s="17"/>
      <c r="S10" s="17">
        <v>0.40737940784388099</v>
      </c>
      <c r="T10" s="17">
        <v>0.32346737117640201</v>
      </c>
      <c r="U10" s="17">
        <v>0.32478013339591</v>
      </c>
      <c r="V10" s="17">
        <v>0.39110689870373899</v>
      </c>
      <c r="W10" s="17">
        <v>0.52317222103472105</v>
      </c>
      <c r="X10" s="17">
        <v>0.43132611719103497</v>
      </c>
      <c r="Y10" s="17">
        <v>0.41243433243694499</v>
      </c>
      <c r="Z10" s="17">
        <v>0</v>
      </c>
      <c r="AA10" s="17">
        <v>0.35549223024078602</v>
      </c>
      <c r="AB10" s="17">
        <v>0.37551362939247901</v>
      </c>
      <c r="AC10" s="17">
        <v>0.44516445568056401</v>
      </c>
      <c r="AD10" s="17">
        <v>0.44185059285674999</v>
      </c>
      <c r="AE10" s="17"/>
      <c r="AF10" s="17">
        <v>0.35205469874508799</v>
      </c>
      <c r="AG10" s="17">
        <v>0.37095110949014698</v>
      </c>
      <c r="AH10" s="17">
        <v>0.29460628288462598</v>
      </c>
      <c r="AI10" s="17">
        <v>0</v>
      </c>
      <c r="AJ10" s="17">
        <v>0.42475307723924199</v>
      </c>
      <c r="AK10" s="17"/>
      <c r="AL10" s="17">
        <v>0.40375924616189901</v>
      </c>
      <c r="AM10" s="17">
        <v>0.351215896629613</v>
      </c>
      <c r="AN10" s="17">
        <v>0.37117897394510302</v>
      </c>
      <c r="AO10" s="17"/>
      <c r="AP10" s="17">
        <v>0.342998106101569</v>
      </c>
      <c r="AQ10" s="17">
        <v>0.40756864562838102</v>
      </c>
      <c r="AR10" s="17">
        <v>0.405503054901038</v>
      </c>
      <c r="AS10" s="17">
        <v>0.39827574940330401</v>
      </c>
      <c r="AT10" s="17">
        <v>0</v>
      </c>
      <c r="AU10" s="17"/>
      <c r="AV10" s="17">
        <v>1</v>
      </c>
      <c r="AW10" s="17">
        <v>0.55790050563858196</v>
      </c>
      <c r="AX10" s="17">
        <v>0.33961886169220501</v>
      </c>
      <c r="AY10" s="17">
        <v>0.44576559805291299</v>
      </c>
      <c r="AZ10" s="17">
        <v>0.48292084070779401</v>
      </c>
      <c r="BA10" s="17">
        <v>0.28722785950979801</v>
      </c>
      <c r="BB10" s="17">
        <v>0.32277605300734302</v>
      </c>
      <c r="BC10" s="17">
        <v>0.43943968177099701</v>
      </c>
      <c r="BD10" s="17">
        <v>0.26689892087904699</v>
      </c>
      <c r="BE10" s="17">
        <v>0.460940306473068</v>
      </c>
      <c r="BF10" s="17">
        <v>0.56317081341020203</v>
      </c>
      <c r="BG10" s="17">
        <v>0.27993927055050499</v>
      </c>
      <c r="BH10" s="17">
        <v>0.44198015945986602</v>
      </c>
      <c r="BI10" s="17">
        <v>0</v>
      </c>
      <c r="BJ10" s="17">
        <v>0.119492997989728</v>
      </c>
      <c r="BK10" s="17">
        <v>0.32610744424590499</v>
      </c>
      <c r="BL10" s="17"/>
      <c r="BM10" s="17">
        <v>0.42560089024209002</v>
      </c>
      <c r="BN10" s="17">
        <v>0.35619346284818798</v>
      </c>
      <c r="BO10" s="17">
        <v>0.50384889148271395</v>
      </c>
      <c r="BP10" s="17">
        <v>0.32269904905410302</v>
      </c>
      <c r="BQ10" s="17">
        <v>0.328199479727111</v>
      </c>
      <c r="BR10" s="17">
        <v>0</v>
      </c>
      <c r="BS10" s="17"/>
      <c r="BT10" s="17">
        <v>0.39204945489411402</v>
      </c>
      <c r="BU10" s="17">
        <v>0.38540226374900699</v>
      </c>
      <c r="BV10" s="17"/>
      <c r="BW10" s="17">
        <v>0.44527840419159798</v>
      </c>
      <c r="BX10" s="17">
        <v>0.318943854640728</v>
      </c>
      <c r="BY10" s="17"/>
      <c r="BZ10" s="17">
        <v>0.362071827865794</v>
      </c>
      <c r="CA10" s="17" t="s">
        <v>131</v>
      </c>
      <c r="CB10" s="17">
        <v>0.43613966740557297</v>
      </c>
      <c r="CC10" s="17"/>
      <c r="CD10" s="17">
        <v>0.38392769934752302</v>
      </c>
      <c r="CE10" s="17">
        <v>0.37816086402615501</v>
      </c>
      <c r="CF10" s="17">
        <v>0.41459979843984501</v>
      </c>
      <c r="CG10" s="17"/>
      <c r="CH10" s="17">
        <v>0.35682337337673797</v>
      </c>
      <c r="CI10" s="17">
        <v>0.32025818524733501</v>
      </c>
      <c r="CJ10" s="17">
        <v>0.45286858473717001</v>
      </c>
      <c r="CK10" s="17"/>
      <c r="CL10" s="17">
        <v>0.37884942510408198</v>
      </c>
      <c r="CM10" s="17">
        <v>0.41508761139614098</v>
      </c>
      <c r="CN10" s="17"/>
      <c r="CO10" s="17">
        <v>0.51150745506248496</v>
      </c>
      <c r="CP10" s="17">
        <v>0.40001454460956498</v>
      </c>
      <c r="CQ10" s="17">
        <v>0.39654804519320902</v>
      </c>
      <c r="CR10" s="17">
        <v>0.30488848557065101</v>
      </c>
    </row>
    <row r="11" spans="2:96" x14ac:dyDescent="0.25">
      <c r="B11" s="18" t="s">
        <v>455</v>
      </c>
      <c r="C11" s="17">
        <v>0.244912275539996</v>
      </c>
      <c r="D11" s="17">
        <v>0.21540033920902399</v>
      </c>
      <c r="E11" s="17">
        <v>0.283331970363359</v>
      </c>
      <c r="F11" s="17"/>
      <c r="G11" s="17">
        <v>8.8451892170696697E-2</v>
      </c>
      <c r="H11" s="17">
        <v>0.247490361706383</v>
      </c>
      <c r="I11" s="17">
        <v>0.34152922309240302</v>
      </c>
      <c r="J11" s="17">
        <v>0.272019262946256</v>
      </c>
      <c r="K11" s="17">
        <v>0.23436092736623701</v>
      </c>
      <c r="L11" s="17">
        <v>0.315376701510655</v>
      </c>
      <c r="M11" s="17"/>
      <c r="N11" s="17">
        <v>0.33796644161622502</v>
      </c>
      <c r="O11" s="17">
        <v>0.20552451078865899</v>
      </c>
      <c r="P11" s="17">
        <v>0.27799944582976899</v>
      </c>
      <c r="Q11" s="17">
        <v>0.16633016805251299</v>
      </c>
      <c r="R11" s="17"/>
      <c r="S11" s="17">
        <v>0.234148800100313</v>
      </c>
      <c r="T11" s="17">
        <v>0.33042965137162</v>
      </c>
      <c r="U11" s="17">
        <v>0.24164636259561401</v>
      </c>
      <c r="V11" s="17">
        <v>0.32466349490017499</v>
      </c>
      <c r="W11" s="17">
        <v>0.18419087129928299</v>
      </c>
      <c r="X11" s="17">
        <v>0.24709792905337999</v>
      </c>
      <c r="Y11" s="17">
        <v>0.33780757936783901</v>
      </c>
      <c r="Z11" s="17">
        <v>0.48025802205482399</v>
      </c>
      <c r="AA11" s="17">
        <v>0.17372719277347001</v>
      </c>
      <c r="AB11" s="17">
        <v>0.147350627753394</v>
      </c>
      <c r="AC11" s="17">
        <v>0.202529161197543</v>
      </c>
      <c r="AD11" s="17">
        <v>0.16882333704061001</v>
      </c>
      <c r="AE11" s="17"/>
      <c r="AF11" s="17">
        <v>0.20014440531483199</v>
      </c>
      <c r="AG11" s="17">
        <v>0.2344329697659</v>
      </c>
      <c r="AH11" s="17">
        <v>0.465093839811345</v>
      </c>
      <c r="AI11" s="17">
        <v>0</v>
      </c>
      <c r="AJ11" s="17">
        <v>0.35889858161114202</v>
      </c>
      <c r="AK11" s="17"/>
      <c r="AL11" s="17">
        <v>0.14026215283485299</v>
      </c>
      <c r="AM11" s="17">
        <v>0.26078249536769599</v>
      </c>
      <c r="AN11" s="17">
        <v>0.46909693740519698</v>
      </c>
      <c r="AO11" s="17"/>
      <c r="AP11" s="17">
        <v>0.20685777846343301</v>
      </c>
      <c r="AQ11" s="17">
        <v>0.220840678972032</v>
      </c>
      <c r="AR11" s="17">
        <v>0.28998231184448298</v>
      </c>
      <c r="AS11" s="17">
        <v>0.22040132996968401</v>
      </c>
      <c r="AT11" s="17">
        <v>0.47209537979092298</v>
      </c>
      <c r="AU11" s="17"/>
      <c r="AV11" s="17">
        <v>0</v>
      </c>
      <c r="AW11" s="17">
        <v>0</v>
      </c>
      <c r="AX11" s="17">
        <v>0.236064200888876</v>
      </c>
      <c r="AY11" s="17">
        <v>0.35200038650667598</v>
      </c>
      <c r="AZ11" s="17">
        <v>9.3852111827137097E-2</v>
      </c>
      <c r="BA11" s="17">
        <v>0.30596199760003301</v>
      </c>
      <c r="BB11" s="17">
        <v>0.18004137482805199</v>
      </c>
      <c r="BC11" s="17">
        <v>0.19918232697542801</v>
      </c>
      <c r="BD11" s="17">
        <v>0.40203071489901598</v>
      </c>
      <c r="BE11" s="17">
        <v>0.274574697211102</v>
      </c>
      <c r="BF11" s="17">
        <v>0.33104018216063502</v>
      </c>
      <c r="BG11" s="17">
        <v>0.26550294444940797</v>
      </c>
      <c r="BH11" s="17">
        <v>0.55801984054013398</v>
      </c>
      <c r="BI11" s="17">
        <v>1</v>
      </c>
      <c r="BJ11" s="17">
        <v>0.28170639717116602</v>
      </c>
      <c r="BK11" s="17">
        <v>0.210438675977941</v>
      </c>
      <c r="BL11" s="17"/>
      <c r="BM11" s="17">
        <v>0.24633556697365599</v>
      </c>
      <c r="BN11" s="17">
        <v>0.22822320956272901</v>
      </c>
      <c r="BO11" s="17">
        <v>0.17753742865657801</v>
      </c>
      <c r="BP11" s="17">
        <v>0.35543876058451801</v>
      </c>
      <c r="BQ11" s="17">
        <v>0.19210948487500401</v>
      </c>
      <c r="BR11" s="17">
        <v>0.45174479493909597</v>
      </c>
      <c r="BS11" s="17"/>
      <c r="BT11" s="17">
        <v>0.23691461716273399</v>
      </c>
      <c r="BU11" s="17">
        <v>0.26060621759991398</v>
      </c>
      <c r="BV11" s="17"/>
      <c r="BW11" s="17">
        <v>0.16362520292787899</v>
      </c>
      <c r="BX11" s="17">
        <v>0.31345480797608599</v>
      </c>
      <c r="BY11" s="17"/>
      <c r="BZ11" s="17">
        <v>0.28563026725898</v>
      </c>
      <c r="CA11" s="17" t="s">
        <v>131</v>
      </c>
      <c r="CB11" s="17">
        <v>0.179598082971372</v>
      </c>
      <c r="CC11" s="17"/>
      <c r="CD11" s="17">
        <v>0.25850844948891</v>
      </c>
      <c r="CE11" s="17">
        <v>0.26863410706301699</v>
      </c>
      <c r="CF11" s="17">
        <v>9.5316163434905593E-2</v>
      </c>
      <c r="CG11" s="17"/>
      <c r="CH11" s="17">
        <v>0.300699479273971</v>
      </c>
      <c r="CI11" s="17">
        <v>0.28549318483013297</v>
      </c>
      <c r="CJ11" s="17">
        <v>0.243852926112719</v>
      </c>
      <c r="CK11" s="17"/>
      <c r="CL11" s="17">
        <v>0.27817540488254799</v>
      </c>
      <c r="CM11" s="17">
        <v>0.20570497484240299</v>
      </c>
      <c r="CN11" s="17"/>
      <c r="CO11" s="17">
        <v>0.155845157274249</v>
      </c>
      <c r="CP11" s="17">
        <v>0.270507961478748</v>
      </c>
      <c r="CQ11" s="17">
        <v>0.25093906976327401</v>
      </c>
      <c r="CR11" s="17">
        <v>0.25060034508427098</v>
      </c>
    </row>
    <row r="12" spans="2:96" x14ac:dyDescent="0.25">
      <c r="B12" s="18" t="s">
        <v>456</v>
      </c>
      <c r="C12" s="17">
        <v>0.12746816628704999</v>
      </c>
      <c r="D12" s="17">
        <v>0.16372171736423499</v>
      </c>
      <c r="E12" s="17">
        <v>8.02719961331156E-2</v>
      </c>
      <c r="F12" s="17"/>
      <c r="G12" s="17">
        <v>3.5970222958991702E-2</v>
      </c>
      <c r="H12" s="17">
        <v>0.10891957771189099</v>
      </c>
      <c r="I12" s="17">
        <v>0.17427358622842701</v>
      </c>
      <c r="J12" s="17">
        <v>0.18812768492311699</v>
      </c>
      <c r="K12" s="17">
        <v>0.126612638260683</v>
      </c>
      <c r="L12" s="17">
        <v>0.14602017360306799</v>
      </c>
      <c r="M12" s="17"/>
      <c r="N12" s="17">
        <v>0.131068106029576</v>
      </c>
      <c r="O12" s="17">
        <v>5.5394098998362701E-2</v>
      </c>
      <c r="P12" s="17">
        <v>0.15225692700643101</v>
      </c>
      <c r="Q12" s="17">
        <v>0.16713874898113501</v>
      </c>
      <c r="R12" s="17"/>
      <c r="S12" s="17">
        <v>0.109166879994789</v>
      </c>
      <c r="T12" s="17">
        <v>0</v>
      </c>
      <c r="U12" s="17">
        <v>0.17827446906727801</v>
      </c>
      <c r="V12" s="17">
        <v>0.227047548392462</v>
      </c>
      <c r="W12" s="17">
        <v>0</v>
      </c>
      <c r="X12" s="17">
        <v>0.12933476351395901</v>
      </c>
      <c r="Y12" s="17">
        <v>0</v>
      </c>
      <c r="Z12" s="17">
        <v>0.23303853925559601</v>
      </c>
      <c r="AA12" s="17">
        <v>0.21703990939461601</v>
      </c>
      <c r="AB12" s="17">
        <v>0.14580630821844801</v>
      </c>
      <c r="AC12" s="17">
        <v>0.26188665734317301</v>
      </c>
      <c r="AD12" s="17">
        <v>0.18834135030626101</v>
      </c>
      <c r="AE12" s="17"/>
      <c r="AF12" s="17">
        <v>0.119997773727381</v>
      </c>
      <c r="AG12" s="17">
        <v>0.15663504912656501</v>
      </c>
      <c r="AH12" s="17">
        <v>8.1225007538311994E-2</v>
      </c>
      <c r="AI12" s="17">
        <v>0</v>
      </c>
      <c r="AJ12" s="17">
        <v>5.6452975835082297E-2</v>
      </c>
      <c r="AK12" s="17"/>
      <c r="AL12" s="17">
        <v>5.6433047462139702E-2</v>
      </c>
      <c r="AM12" s="17">
        <v>0.130330105607009</v>
      </c>
      <c r="AN12" s="17">
        <v>7.5286280030250299E-2</v>
      </c>
      <c r="AO12" s="17"/>
      <c r="AP12" s="17">
        <v>0.16319505565610401</v>
      </c>
      <c r="AQ12" s="17">
        <v>0.137458205603296</v>
      </c>
      <c r="AR12" s="17">
        <v>9.2427228464725106E-2</v>
      </c>
      <c r="AS12" s="17">
        <v>0.15784410485872899</v>
      </c>
      <c r="AT12" s="17">
        <v>0.52790462020907702</v>
      </c>
      <c r="AU12" s="17"/>
      <c r="AV12" s="17">
        <v>0</v>
      </c>
      <c r="AW12" s="17">
        <v>0.27693996002905702</v>
      </c>
      <c r="AX12" s="17">
        <v>0.121180718623723</v>
      </c>
      <c r="AY12" s="17">
        <v>0.1375271156473</v>
      </c>
      <c r="AZ12" s="17">
        <v>8.3291110547126401E-2</v>
      </c>
      <c r="BA12" s="17">
        <v>0.12906723577023499</v>
      </c>
      <c r="BB12" s="17">
        <v>0.21499710564525601</v>
      </c>
      <c r="BC12" s="17">
        <v>5.4829972992422898E-2</v>
      </c>
      <c r="BD12" s="17">
        <v>0.148565326280022</v>
      </c>
      <c r="BE12" s="17">
        <v>0</v>
      </c>
      <c r="BF12" s="17">
        <v>0</v>
      </c>
      <c r="BG12" s="17">
        <v>0.20932178123686501</v>
      </c>
      <c r="BH12" s="17">
        <v>0</v>
      </c>
      <c r="BI12" s="17">
        <v>0</v>
      </c>
      <c r="BJ12" s="17">
        <v>0.10227209298376699</v>
      </c>
      <c r="BK12" s="17">
        <v>0.14702215275115901</v>
      </c>
      <c r="BL12" s="17"/>
      <c r="BM12" s="17">
        <v>0.124230705989843</v>
      </c>
      <c r="BN12" s="17">
        <v>0.119863287995081</v>
      </c>
      <c r="BO12" s="17">
        <v>0.106269403772716</v>
      </c>
      <c r="BP12" s="17">
        <v>6.6780757410138794E-2</v>
      </c>
      <c r="BQ12" s="17">
        <v>0.28517180275675402</v>
      </c>
      <c r="BR12" s="17">
        <v>0.54825520506090397</v>
      </c>
      <c r="BS12" s="17"/>
      <c r="BT12" s="17">
        <v>0.123612529747938</v>
      </c>
      <c r="BU12" s="17">
        <v>0.13527678069672899</v>
      </c>
      <c r="BV12" s="17"/>
      <c r="BW12" s="17">
        <v>0.10956409572975501</v>
      </c>
      <c r="BX12" s="17">
        <v>0.16249791356745399</v>
      </c>
      <c r="BY12" s="17"/>
      <c r="BZ12" s="17">
        <v>0.16262872828786501</v>
      </c>
      <c r="CA12" s="17" t="s">
        <v>131</v>
      </c>
      <c r="CB12" s="17">
        <v>7.1068436821227807E-2</v>
      </c>
      <c r="CC12" s="17"/>
      <c r="CD12" s="17">
        <v>0.100921023148691</v>
      </c>
      <c r="CE12" s="17">
        <v>0.138312260402112</v>
      </c>
      <c r="CF12" s="17">
        <v>0.26987480346312998</v>
      </c>
      <c r="CG12" s="17"/>
      <c r="CH12" s="17">
        <v>0.14472755172841401</v>
      </c>
      <c r="CI12" s="17">
        <v>0.20764404410096499</v>
      </c>
      <c r="CJ12" s="17">
        <v>0.13041038834839899</v>
      </c>
      <c r="CK12" s="17"/>
      <c r="CL12" s="17">
        <v>0.11624857016522</v>
      </c>
      <c r="CM12" s="17">
        <v>0.13276952114541801</v>
      </c>
      <c r="CN12" s="17"/>
      <c r="CO12" s="17">
        <v>0</v>
      </c>
      <c r="CP12" s="17">
        <v>9.2383940765907197E-2</v>
      </c>
      <c r="CQ12" s="17">
        <v>0.12131827055696601</v>
      </c>
      <c r="CR12" s="17">
        <v>0.25129723266533099</v>
      </c>
    </row>
    <row r="13" spans="2:96" x14ac:dyDescent="0.25">
      <c r="B13" s="18" t="s">
        <v>175</v>
      </c>
      <c r="C13" s="19">
        <v>3.69876645385631E-2</v>
      </c>
      <c r="D13" s="19">
        <v>1.6367557341097301E-2</v>
      </c>
      <c r="E13" s="19">
        <v>6.3831657994873794E-2</v>
      </c>
      <c r="F13" s="19"/>
      <c r="G13" s="19">
        <v>3.4149445514014998E-2</v>
      </c>
      <c r="H13" s="19">
        <v>3.30638038349036E-2</v>
      </c>
      <c r="I13" s="19">
        <v>2.5288830698638201E-2</v>
      </c>
      <c r="J13" s="19">
        <v>2.7612369059075499E-2</v>
      </c>
      <c r="K13" s="19">
        <v>0</v>
      </c>
      <c r="L13" s="19">
        <v>0.112662768981035</v>
      </c>
      <c r="M13" s="19"/>
      <c r="N13" s="19">
        <v>1.7442436829381801E-2</v>
      </c>
      <c r="O13" s="19">
        <v>2.00254903908158E-2</v>
      </c>
      <c r="P13" s="19">
        <v>2.3272813812611901E-2</v>
      </c>
      <c r="Q13" s="19">
        <v>7.9241720392939197E-2</v>
      </c>
      <c r="R13" s="19"/>
      <c r="S13" s="19">
        <v>6.1384243348951498E-2</v>
      </c>
      <c r="T13" s="19">
        <v>4.3305297817878403E-2</v>
      </c>
      <c r="U13" s="19">
        <v>8.8270946024241806E-2</v>
      </c>
      <c r="V13" s="19">
        <v>0</v>
      </c>
      <c r="W13" s="19">
        <v>0</v>
      </c>
      <c r="X13" s="19">
        <v>0</v>
      </c>
      <c r="Y13" s="19">
        <v>0</v>
      </c>
      <c r="Z13" s="19">
        <v>0</v>
      </c>
      <c r="AA13" s="19">
        <v>5.9864721981880302E-2</v>
      </c>
      <c r="AB13" s="19">
        <v>0</v>
      </c>
      <c r="AC13" s="19">
        <v>0</v>
      </c>
      <c r="AD13" s="19">
        <v>8.0117842811936596E-2</v>
      </c>
      <c r="AE13" s="19"/>
      <c r="AF13" s="19">
        <v>3.1708345651137601E-2</v>
      </c>
      <c r="AG13" s="19">
        <v>5.9645576385500602E-2</v>
      </c>
      <c r="AH13" s="19">
        <v>0</v>
      </c>
      <c r="AI13" s="19">
        <v>0</v>
      </c>
      <c r="AJ13" s="19">
        <v>3.1140108207731099E-2</v>
      </c>
      <c r="AK13" s="19"/>
      <c r="AL13" s="19">
        <v>2.0671904879381801E-2</v>
      </c>
      <c r="AM13" s="19">
        <v>4.6128617166229603E-2</v>
      </c>
      <c r="AN13" s="19">
        <v>0</v>
      </c>
      <c r="AO13" s="19"/>
      <c r="AP13" s="19">
        <v>0.103795101374102</v>
      </c>
      <c r="AQ13" s="19">
        <v>2.2517338498421E-2</v>
      </c>
      <c r="AR13" s="19">
        <v>1.4329064859499301E-2</v>
      </c>
      <c r="AS13" s="19">
        <v>3.4597623173387902E-2</v>
      </c>
      <c r="AT13" s="19">
        <v>0</v>
      </c>
      <c r="AU13" s="19"/>
      <c r="AV13" s="19">
        <v>0</v>
      </c>
      <c r="AW13" s="19">
        <v>8.3172984616696394E-2</v>
      </c>
      <c r="AX13" s="19">
        <v>0</v>
      </c>
      <c r="AY13" s="19">
        <v>0</v>
      </c>
      <c r="AZ13" s="19">
        <v>8.5426393553752894E-2</v>
      </c>
      <c r="BA13" s="19">
        <v>0.13315180000208299</v>
      </c>
      <c r="BB13" s="19">
        <v>6.1597753710023302E-2</v>
      </c>
      <c r="BC13" s="19">
        <v>0</v>
      </c>
      <c r="BD13" s="19">
        <v>0</v>
      </c>
      <c r="BE13" s="19">
        <v>0</v>
      </c>
      <c r="BF13" s="19">
        <v>0</v>
      </c>
      <c r="BG13" s="19">
        <v>0</v>
      </c>
      <c r="BH13" s="19">
        <v>0</v>
      </c>
      <c r="BI13" s="19">
        <v>0</v>
      </c>
      <c r="BJ13" s="19">
        <v>0</v>
      </c>
      <c r="BK13" s="19">
        <v>9.5027922221834399E-2</v>
      </c>
      <c r="BL13" s="19"/>
      <c r="BM13" s="19">
        <v>5.5047988994062998E-2</v>
      </c>
      <c r="BN13" s="19">
        <v>3.1578330698505797E-2</v>
      </c>
      <c r="BO13" s="19">
        <v>0</v>
      </c>
      <c r="BP13" s="19">
        <v>3.2595221166602399E-2</v>
      </c>
      <c r="BQ13" s="19">
        <v>6.3215968954768303E-2</v>
      </c>
      <c r="BR13" s="19">
        <v>0</v>
      </c>
      <c r="BS13" s="19"/>
      <c r="BT13" s="19">
        <v>2.3576238397040799E-2</v>
      </c>
      <c r="BU13" s="19">
        <v>5.3655861571679703E-2</v>
      </c>
      <c r="BV13" s="19"/>
      <c r="BW13" s="19">
        <v>3.6770783726919998E-2</v>
      </c>
      <c r="BX13" s="19">
        <v>3.3850853350245999E-2</v>
      </c>
      <c r="BY13" s="19"/>
      <c r="BZ13" s="19">
        <v>3.9004998539952401E-2</v>
      </c>
      <c r="CA13" s="19" t="s">
        <v>131</v>
      </c>
      <c r="CB13" s="19">
        <v>3.3751735263089097E-2</v>
      </c>
      <c r="CC13" s="19"/>
      <c r="CD13" s="19">
        <v>3.03564559909212E-2</v>
      </c>
      <c r="CE13" s="19">
        <v>5.2296687394186199E-2</v>
      </c>
      <c r="CF13" s="19">
        <v>5.14684926861829E-2</v>
      </c>
      <c r="CG13" s="19"/>
      <c r="CH13" s="19">
        <v>5.2371647514205699E-2</v>
      </c>
      <c r="CI13" s="19">
        <v>0</v>
      </c>
      <c r="CJ13" s="19">
        <v>4.4921536804358599E-2</v>
      </c>
      <c r="CK13" s="19"/>
      <c r="CL13" s="19">
        <v>5.3058856256521097E-2</v>
      </c>
      <c r="CM13" s="19">
        <v>2.68166213595647E-2</v>
      </c>
      <c r="CN13" s="19"/>
      <c r="CO13" s="19">
        <v>0</v>
      </c>
      <c r="CP13" s="19">
        <v>1.4713743093573499E-2</v>
      </c>
      <c r="CQ13" s="19">
        <v>8.7907634660012099E-2</v>
      </c>
      <c r="CR13" s="19">
        <v>2.2230994260891201E-2</v>
      </c>
    </row>
    <row r="14" spans="2:96" x14ac:dyDescent="0.25">
      <c r="B14" s="16" t="s">
        <v>654</v>
      </c>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CR18"/>
  <sheetViews>
    <sheetView showGridLines="0" workbookViewId="0">
      <pane xSplit="2" topLeftCell="C1" activePane="topRight" state="frozen"/>
      <selection pane="topRight" activeCell="B14" sqref="B1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191</v>
      </c>
      <c r="D7" s="10">
        <v>105</v>
      </c>
      <c r="E7" s="10">
        <v>86</v>
      </c>
      <c r="F7" s="10"/>
      <c r="G7" s="10">
        <v>34</v>
      </c>
      <c r="H7" s="10">
        <v>25</v>
      </c>
      <c r="I7" s="10">
        <v>43</v>
      </c>
      <c r="J7" s="10">
        <v>37</v>
      </c>
      <c r="K7" s="10">
        <v>24</v>
      </c>
      <c r="L7" s="10">
        <v>28</v>
      </c>
      <c r="M7" s="10"/>
      <c r="N7" s="10">
        <v>55</v>
      </c>
      <c r="O7" s="10">
        <v>47</v>
      </c>
      <c r="P7" s="10">
        <v>38</v>
      </c>
      <c r="Q7" s="10">
        <v>51</v>
      </c>
      <c r="R7" s="10"/>
      <c r="S7" s="10">
        <v>39</v>
      </c>
      <c r="T7" s="10">
        <v>26</v>
      </c>
      <c r="U7" s="10">
        <v>11</v>
      </c>
      <c r="V7" s="10">
        <v>16</v>
      </c>
      <c r="W7" s="10">
        <v>10</v>
      </c>
      <c r="X7" s="10">
        <v>16</v>
      </c>
      <c r="Y7" s="10">
        <v>12</v>
      </c>
      <c r="Z7" s="10">
        <v>4</v>
      </c>
      <c r="AA7" s="10">
        <v>16</v>
      </c>
      <c r="AB7" s="10">
        <v>13</v>
      </c>
      <c r="AC7" s="10">
        <v>9</v>
      </c>
      <c r="AD7" s="10">
        <v>19</v>
      </c>
      <c r="AE7" s="10"/>
      <c r="AF7" s="10">
        <v>61</v>
      </c>
      <c r="AG7" s="10">
        <v>55</v>
      </c>
      <c r="AH7" s="10">
        <v>12</v>
      </c>
      <c r="AI7" s="10">
        <v>2</v>
      </c>
      <c r="AJ7" s="10">
        <v>31</v>
      </c>
      <c r="AK7" s="10"/>
      <c r="AL7" s="10">
        <v>46</v>
      </c>
      <c r="AM7" s="10">
        <v>70</v>
      </c>
      <c r="AN7" s="10">
        <v>13</v>
      </c>
      <c r="AO7" s="10"/>
      <c r="AP7" s="10">
        <v>42</v>
      </c>
      <c r="AQ7" s="10">
        <v>45</v>
      </c>
      <c r="AR7" s="10">
        <v>58</v>
      </c>
      <c r="AS7" s="10">
        <v>26</v>
      </c>
      <c r="AT7" s="10">
        <v>2</v>
      </c>
      <c r="AU7" s="10"/>
      <c r="AV7" s="10">
        <v>1</v>
      </c>
      <c r="AW7" s="10">
        <v>13</v>
      </c>
      <c r="AX7" s="10">
        <v>15</v>
      </c>
      <c r="AY7" s="10">
        <v>18</v>
      </c>
      <c r="AZ7" s="10">
        <v>19</v>
      </c>
      <c r="BA7" s="10">
        <v>15</v>
      </c>
      <c r="BB7" s="10">
        <v>21</v>
      </c>
      <c r="BC7" s="10">
        <v>15</v>
      </c>
      <c r="BD7" s="10">
        <v>15</v>
      </c>
      <c r="BE7" s="10">
        <v>7</v>
      </c>
      <c r="BF7" s="10">
        <v>9</v>
      </c>
      <c r="BG7" s="10">
        <v>10</v>
      </c>
      <c r="BH7" s="10">
        <v>7</v>
      </c>
      <c r="BI7" s="10">
        <v>1</v>
      </c>
      <c r="BJ7" s="10">
        <v>8</v>
      </c>
      <c r="BK7" s="10">
        <v>9</v>
      </c>
      <c r="BL7" s="10"/>
      <c r="BM7" s="10">
        <v>59</v>
      </c>
      <c r="BN7" s="10">
        <v>58</v>
      </c>
      <c r="BO7" s="10">
        <v>28</v>
      </c>
      <c r="BP7" s="10">
        <v>29</v>
      </c>
      <c r="BQ7" s="10">
        <v>15</v>
      </c>
      <c r="BR7" s="10">
        <v>2</v>
      </c>
      <c r="BS7" s="10"/>
      <c r="BT7" s="10">
        <v>102</v>
      </c>
      <c r="BU7" s="10">
        <v>87</v>
      </c>
      <c r="BV7" s="10"/>
      <c r="BW7" s="10">
        <v>87</v>
      </c>
      <c r="BX7" s="10">
        <v>88</v>
      </c>
      <c r="BY7" s="10"/>
      <c r="BZ7" s="10">
        <v>120</v>
      </c>
      <c r="CA7" s="10" t="s">
        <v>130</v>
      </c>
      <c r="CB7" s="10">
        <v>71</v>
      </c>
      <c r="CC7" s="10"/>
      <c r="CD7" s="10">
        <v>124</v>
      </c>
      <c r="CE7" s="10">
        <v>45</v>
      </c>
      <c r="CF7" s="10">
        <v>18</v>
      </c>
      <c r="CG7" s="10"/>
      <c r="CH7" s="10">
        <v>74</v>
      </c>
      <c r="CI7" s="10">
        <v>25</v>
      </c>
      <c r="CJ7" s="10">
        <v>20</v>
      </c>
      <c r="CK7" s="10"/>
      <c r="CL7" s="10">
        <v>77</v>
      </c>
      <c r="CM7" s="10">
        <v>109</v>
      </c>
      <c r="CN7" s="10"/>
      <c r="CO7" s="10">
        <v>23</v>
      </c>
      <c r="CP7" s="10">
        <v>63</v>
      </c>
      <c r="CQ7" s="10">
        <v>58</v>
      </c>
      <c r="CR7" s="10">
        <v>47</v>
      </c>
    </row>
    <row r="8" spans="2:96" ht="30" customHeight="1" x14ac:dyDescent="0.25">
      <c r="B8" s="11" t="s">
        <v>20</v>
      </c>
      <c r="C8" s="11">
        <v>201</v>
      </c>
      <c r="D8" s="11">
        <v>114</v>
      </c>
      <c r="E8" s="11">
        <v>87</v>
      </c>
      <c r="F8" s="11"/>
      <c r="G8" s="11">
        <v>42</v>
      </c>
      <c r="H8" s="11">
        <v>35</v>
      </c>
      <c r="I8" s="11">
        <v>42</v>
      </c>
      <c r="J8" s="11">
        <v>35</v>
      </c>
      <c r="K8" s="11">
        <v>22</v>
      </c>
      <c r="L8" s="11">
        <v>25</v>
      </c>
      <c r="M8" s="11"/>
      <c r="N8" s="11">
        <v>55</v>
      </c>
      <c r="O8" s="11">
        <v>48</v>
      </c>
      <c r="P8" s="11">
        <v>40</v>
      </c>
      <c r="Q8" s="11">
        <v>58</v>
      </c>
      <c r="R8" s="11"/>
      <c r="S8" s="11">
        <v>41</v>
      </c>
      <c r="T8" s="11">
        <v>27</v>
      </c>
      <c r="U8" s="11">
        <v>10</v>
      </c>
      <c r="V8" s="11">
        <v>16</v>
      </c>
      <c r="W8" s="11">
        <v>10</v>
      </c>
      <c r="X8" s="11">
        <v>16</v>
      </c>
      <c r="Y8" s="11">
        <v>13</v>
      </c>
      <c r="Z8" s="11">
        <v>4</v>
      </c>
      <c r="AA8" s="11">
        <v>15</v>
      </c>
      <c r="AB8" s="11">
        <v>13</v>
      </c>
      <c r="AC8" s="11">
        <v>10</v>
      </c>
      <c r="AD8" s="11">
        <v>24</v>
      </c>
      <c r="AE8" s="11"/>
      <c r="AF8" s="11">
        <v>60</v>
      </c>
      <c r="AG8" s="11">
        <v>59</v>
      </c>
      <c r="AH8" s="11">
        <v>12</v>
      </c>
      <c r="AI8" s="11">
        <v>2</v>
      </c>
      <c r="AJ8" s="11">
        <v>34</v>
      </c>
      <c r="AK8" s="11"/>
      <c r="AL8" s="11">
        <v>47</v>
      </c>
      <c r="AM8" s="11">
        <v>76</v>
      </c>
      <c r="AN8" s="11">
        <v>13</v>
      </c>
      <c r="AO8" s="11"/>
      <c r="AP8" s="11">
        <v>43</v>
      </c>
      <c r="AQ8" s="11">
        <v>48</v>
      </c>
      <c r="AR8" s="11">
        <v>63</v>
      </c>
      <c r="AS8" s="11">
        <v>28</v>
      </c>
      <c r="AT8" s="11">
        <v>2</v>
      </c>
      <c r="AU8" s="11"/>
      <c r="AV8" s="11">
        <v>1</v>
      </c>
      <c r="AW8" s="11">
        <v>14</v>
      </c>
      <c r="AX8" s="11">
        <v>17</v>
      </c>
      <c r="AY8" s="11">
        <v>18</v>
      </c>
      <c r="AZ8" s="11">
        <v>22</v>
      </c>
      <c r="BA8" s="11">
        <v>15</v>
      </c>
      <c r="BB8" s="11">
        <v>24</v>
      </c>
      <c r="BC8" s="11">
        <v>15</v>
      </c>
      <c r="BD8" s="11">
        <v>15</v>
      </c>
      <c r="BE8" s="11">
        <v>7</v>
      </c>
      <c r="BF8" s="11">
        <v>9</v>
      </c>
      <c r="BG8" s="11">
        <v>10</v>
      </c>
      <c r="BH8" s="11">
        <v>7</v>
      </c>
      <c r="BI8" s="11">
        <v>1</v>
      </c>
      <c r="BJ8" s="11">
        <v>8</v>
      </c>
      <c r="BK8" s="11">
        <v>10</v>
      </c>
      <c r="BL8" s="11"/>
      <c r="BM8" s="11">
        <v>67</v>
      </c>
      <c r="BN8" s="11">
        <v>59</v>
      </c>
      <c r="BO8" s="11">
        <v>29</v>
      </c>
      <c r="BP8" s="11">
        <v>29</v>
      </c>
      <c r="BQ8" s="11">
        <v>15</v>
      </c>
      <c r="BR8" s="11">
        <v>2</v>
      </c>
      <c r="BS8" s="11"/>
      <c r="BT8" s="11">
        <v>107</v>
      </c>
      <c r="BU8" s="11">
        <v>91</v>
      </c>
      <c r="BV8" s="11"/>
      <c r="BW8" s="11">
        <v>95</v>
      </c>
      <c r="BX8" s="11">
        <v>88</v>
      </c>
      <c r="BY8" s="11"/>
      <c r="BZ8" s="11">
        <v>124</v>
      </c>
      <c r="CA8" s="11" t="s">
        <v>130</v>
      </c>
      <c r="CB8" s="11">
        <v>77</v>
      </c>
      <c r="CC8" s="11"/>
      <c r="CD8" s="11">
        <v>128</v>
      </c>
      <c r="CE8" s="11">
        <v>50</v>
      </c>
      <c r="CF8" s="11">
        <v>18</v>
      </c>
      <c r="CG8" s="11"/>
      <c r="CH8" s="11">
        <v>74</v>
      </c>
      <c r="CI8" s="11">
        <v>28</v>
      </c>
      <c r="CJ8" s="11">
        <v>21</v>
      </c>
      <c r="CK8" s="11"/>
      <c r="CL8" s="11">
        <v>83</v>
      </c>
      <c r="CM8" s="11">
        <v>113</v>
      </c>
      <c r="CN8" s="11"/>
      <c r="CO8" s="11">
        <v>26</v>
      </c>
      <c r="CP8" s="11">
        <v>65</v>
      </c>
      <c r="CQ8" s="11">
        <v>61</v>
      </c>
      <c r="CR8" s="11">
        <v>48</v>
      </c>
    </row>
    <row r="9" spans="2:96" x14ac:dyDescent="0.25">
      <c r="B9" s="18" t="s">
        <v>453</v>
      </c>
      <c r="C9" s="17">
        <v>0.26704899625005701</v>
      </c>
      <c r="D9" s="17">
        <v>0.27349721162698598</v>
      </c>
      <c r="E9" s="17">
        <v>0.258654478717945</v>
      </c>
      <c r="F9" s="17"/>
      <c r="G9" s="17">
        <v>0.36919564162416801</v>
      </c>
      <c r="H9" s="17">
        <v>0.211575223347296</v>
      </c>
      <c r="I9" s="17">
        <v>0.139009698849686</v>
      </c>
      <c r="J9" s="17">
        <v>0.24634668326244299</v>
      </c>
      <c r="K9" s="17">
        <v>0.37151425200459298</v>
      </c>
      <c r="L9" s="17">
        <v>0.32724806783495802</v>
      </c>
      <c r="M9" s="17"/>
      <c r="N9" s="17">
        <v>0.29541414292642798</v>
      </c>
      <c r="O9" s="17">
        <v>0.31354325531712401</v>
      </c>
      <c r="P9" s="17">
        <v>0.25343933228416199</v>
      </c>
      <c r="Q9" s="17">
        <v>0.210579077319209</v>
      </c>
      <c r="R9" s="17"/>
      <c r="S9" s="17">
        <v>0.24503290831982</v>
      </c>
      <c r="T9" s="17">
        <v>0.27064796739743202</v>
      </c>
      <c r="U9" s="17">
        <v>0.26931145914534499</v>
      </c>
      <c r="V9" s="17">
        <v>0.13761392526862201</v>
      </c>
      <c r="W9" s="17">
        <v>0.52415604553120798</v>
      </c>
      <c r="X9" s="17">
        <v>0.26292458665138302</v>
      </c>
      <c r="Y9" s="17">
        <v>0.249758088195215</v>
      </c>
      <c r="Z9" s="17">
        <v>0</v>
      </c>
      <c r="AA9" s="17">
        <v>0.431704873923065</v>
      </c>
      <c r="AB9" s="17">
        <v>0.24373459276621201</v>
      </c>
      <c r="AC9" s="17">
        <v>0.384709359140608</v>
      </c>
      <c r="AD9" s="17">
        <v>0.19181337250438299</v>
      </c>
      <c r="AE9" s="17"/>
      <c r="AF9" s="17">
        <v>0.42285546619483599</v>
      </c>
      <c r="AG9" s="17">
        <v>0.22351378329709401</v>
      </c>
      <c r="AH9" s="17">
        <v>0.21120356732319701</v>
      </c>
      <c r="AI9" s="17">
        <v>1</v>
      </c>
      <c r="AJ9" s="17">
        <v>0.16401709853257601</v>
      </c>
      <c r="AK9" s="17"/>
      <c r="AL9" s="17">
        <v>0.50606612150694796</v>
      </c>
      <c r="AM9" s="17">
        <v>0.27737916141311197</v>
      </c>
      <c r="AN9" s="17">
        <v>9.0363849094412099E-2</v>
      </c>
      <c r="AO9" s="17"/>
      <c r="AP9" s="17">
        <v>0.208335825263397</v>
      </c>
      <c r="AQ9" s="17">
        <v>0.29098991215950398</v>
      </c>
      <c r="AR9" s="17">
        <v>0.25435538063712498</v>
      </c>
      <c r="AS9" s="17">
        <v>0.31276749659831499</v>
      </c>
      <c r="AT9" s="17">
        <v>0.47209537979092298</v>
      </c>
      <c r="AU9" s="17"/>
      <c r="AV9" s="17">
        <v>0</v>
      </c>
      <c r="AW9" s="17">
        <v>0.33678859014529899</v>
      </c>
      <c r="AX9" s="17">
        <v>0.238154040982646</v>
      </c>
      <c r="AY9" s="17">
        <v>0.21018597202547701</v>
      </c>
      <c r="AZ9" s="17">
        <v>0.183349083769166</v>
      </c>
      <c r="BA9" s="17">
        <v>0.33942658158950401</v>
      </c>
      <c r="BB9" s="17">
        <v>0.271089278503302</v>
      </c>
      <c r="BC9" s="17">
        <v>0.45430828033439102</v>
      </c>
      <c r="BD9" s="17">
        <v>0.23956545249089101</v>
      </c>
      <c r="BE9" s="17">
        <v>0.42792111906017899</v>
      </c>
      <c r="BF9" s="17">
        <v>0.105789004429162</v>
      </c>
      <c r="BG9" s="17">
        <v>0.21132352848724401</v>
      </c>
      <c r="BH9" s="17">
        <v>0.202037869322228</v>
      </c>
      <c r="BI9" s="17">
        <v>0</v>
      </c>
      <c r="BJ9" s="17">
        <v>0.49652851185534003</v>
      </c>
      <c r="BK9" s="17">
        <v>0.26253222871015203</v>
      </c>
      <c r="BL9" s="17"/>
      <c r="BM9" s="17">
        <v>0.269393729919574</v>
      </c>
      <c r="BN9" s="17">
        <v>0.36190621184236799</v>
      </c>
      <c r="BO9" s="17">
        <v>0.16868957682706601</v>
      </c>
      <c r="BP9" s="17">
        <v>0.22248621178463801</v>
      </c>
      <c r="BQ9" s="17">
        <v>0.19143787732200501</v>
      </c>
      <c r="BR9" s="17">
        <v>0</v>
      </c>
      <c r="BS9" s="17"/>
      <c r="BT9" s="17">
        <v>0.28577578092767802</v>
      </c>
      <c r="BU9" s="17">
        <v>0.23958142664554399</v>
      </c>
      <c r="BV9" s="17"/>
      <c r="BW9" s="17">
        <v>0.312365654456011</v>
      </c>
      <c r="BX9" s="17">
        <v>0.25122779520921101</v>
      </c>
      <c r="BY9" s="17"/>
      <c r="BZ9" s="17">
        <v>0.19785097651391501</v>
      </c>
      <c r="CA9" s="17" t="s">
        <v>131</v>
      </c>
      <c r="CB9" s="17">
        <v>0.37804692604988899</v>
      </c>
      <c r="CC9" s="17"/>
      <c r="CD9" s="17">
        <v>0.29144621288588901</v>
      </c>
      <c r="CE9" s="17">
        <v>0.164127985790673</v>
      </c>
      <c r="CF9" s="17">
        <v>0.373611398278554</v>
      </c>
      <c r="CG9" s="17"/>
      <c r="CH9" s="17">
        <v>0.16611426262869999</v>
      </c>
      <c r="CI9" s="17">
        <v>0.22840762341203799</v>
      </c>
      <c r="CJ9" s="17">
        <v>0.27977716984225998</v>
      </c>
      <c r="CK9" s="17"/>
      <c r="CL9" s="17">
        <v>0.29009866570486498</v>
      </c>
      <c r="CM9" s="17">
        <v>0.25329157204755698</v>
      </c>
      <c r="CN9" s="17"/>
      <c r="CO9" s="17">
        <v>0.49334839337641001</v>
      </c>
      <c r="CP9" s="17">
        <v>0.35481845816941698</v>
      </c>
      <c r="CQ9" s="17">
        <v>0.175232816641026</v>
      </c>
      <c r="CR9" s="17">
        <v>0.14343422885236701</v>
      </c>
    </row>
    <row r="10" spans="2:96" x14ac:dyDescent="0.25">
      <c r="B10" s="18" t="s">
        <v>454</v>
      </c>
      <c r="C10" s="17">
        <v>0.44731676933183401</v>
      </c>
      <c r="D10" s="17">
        <v>0.47664920813129102</v>
      </c>
      <c r="E10" s="17">
        <v>0.40913075081845501</v>
      </c>
      <c r="F10" s="17"/>
      <c r="G10" s="17">
        <v>0.43343272042615699</v>
      </c>
      <c r="H10" s="17">
        <v>0.55319382402859396</v>
      </c>
      <c r="I10" s="17">
        <v>0.44402675824758198</v>
      </c>
      <c r="J10" s="17">
        <v>0.31919261507649099</v>
      </c>
      <c r="K10" s="17">
        <v>0.34681209126243501</v>
      </c>
      <c r="L10" s="17">
        <v>0.59492184245453394</v>
      </c>
      <c r="M10" s="17"/>
      <c r="N10" s="17">
        <v>0.47138336825556298</v>
      </c>
      <c r="O10" s="17">
        <v>0.437656798304426</v>
      </c>
      <c r="P10" s="17">
        <v>0.35544955394872402</v>
      </c>
      <c r="Q10" s="17">
        <v>0.49585404949608303</v>
      </c>
      <c r="R10" s="17"/>
      <c r="S10" s="17">
        <v>0.424155543662326</v>
      </c>
      <c r="T10" s="17">
        <v>0.58664092823481795</v>
      </c>
      <c r="U10" s="17">
        <v>0.551287441339252</v>
      </c>
      <c r="V10" s="17">
        <v>0.63505187718001299</v>
      </c>
      <c r="W10" s="17">
        <v>0.17675314656381899</v>
      </c>
      <c r="X10" s="17">
        <v>0.36064272078127801</v>
      </c>
      <c r="Y10" s="17">
        <v>0.512672954065579</v>
      </c>
      <c r="Z10" s="17">
        <v>0.28670343868957898</v>
      </c>
      <c r="AA10" s="17">
        <v>0.22828367090395299</v>
      </c>
      <c r="AB10" s="17">
        <v>0.46310847126194599</v>
      </c>
      <c r="AC10" s="17">
        <v>0.24746396901863801</v>
      </c>
      <c r="AD10" s="17">
        <v>0.547476647166529</v>
      </c>
      <c r="AE10" s="17"/>
      <c r="AF10" s="17">
        <v>0.37705287138834098</v>
      </c>
      <c r="AG10" s="17">
        <v>0.43561669992216601</v>
      </c>
      <c r="AH10" s="17">
        <v>0.63011655710407599</v>
      </c>
      <c r="AI10" s="17">
        <v>0</v>
      </c>
      <c r="AJ10" s="17">
        <v>0.48622789151825602</v>
      </c>
      <c r="AK10" s="17"/>
      <c r="AL10" s="17">
        <v>0.32921681960579002</v>
      </c>
      <c r="AM10" s="17">
        <v>0.40699136826309501</v>
      </c>
      <c r="AN10" s="17">
        <v>0.54716320330961299</v>
      </c>
      <c r="AO10" s="17"/>
      <c r="AP10" s="17">
        <v>0.53668783785917495</v>
      </c>
      <c r="AQ10" s="17">
        <v>0.31816846189998099</v>
      </c>
      <c r="AR10" s="17">
        <v>0.46382110076348998</v>
      </c>
      <c r="AS10" s="17">
        <v>0.45975240801935202</v>
      </c>
      <c r="AT10" s="17">
        <v>0.52790462020907702</v>
      </c>
      <c r="AU10" s="17"/>
      <c r="AV10" s="17">
        <v>1</v>
      </c>
      <c r="AW10" s="17">
        <v>0.30088977765456099</v>
      </c>
      <c r="AX10" s="17">
        <v>0.56802245659096295</v>
      </c>
      <c r="AY10" s="17">
        <v>0.436036424864646</v>
      </c>
      <c r="AZ10" s="17">
        <v>0.63950769385657003</v>
      </c>
      <c r="BA10" s="17">
        <v>0.458039098088107</v>
      </c>
      <c r="BB10" s="17">
        <v>0.229379227688181</v>
      </c>
      <c r="BC10" s="17">
        <v>0.259785230187564</v>
      </c>
      <c r="BD10" s="17">
        <v>0.28982243765646298</v>
      </c>
      <c r="BE10" s="17">
        <v>0.29750418372871901</v>
      </c>
      <c r="BF10" s="17">
        <v>0.78558196207703601</v>
      </c>
      <c r="BG10" s="17">
        <v>0.31385174582648401</v>
      </c>
      <c r="BH10" s="17">
        <v>0.68084062737776896</v>
      </c>
      <c r="BI10" s="17">
        <v>1</v>
      </c>
      <c r="BJ10" s="17">
        <v>0.29730369144749103</v>
      </c>
      <c r="BK10" s="17">
        <v>0.59044561853868904</v>
      </c>
      <c r="BL10" s="17"/>
      <c r="BM10" s="17">
        <v>0.41906781177211</v>
      </c>
      <c r="BN10" s="17">
        <v>0.39136782456185698</v>
      </c>
      <c r="BO10" s="17">
        <v>0.61655668943681696</v>
      </c>
      <c r="BP10" s="17">
        <v>0.48478398622235402</v>
      </c>
      <c r="BQ10" s="17">
        <v>0.44526169234350998</v>
      </c>
      <c r="BR10" s="17">
        <v>0</v>
      </c>
      <c r="BS10" s="17"/>
      <c r="BT10" s="17">
        <v>0.41587695482491699</v>
      </c>
      <c r="BU10" s="17">
        <v>0.482304117917353</v>
      </c>
      <c r="BV10" s="17"/>
      <c r="BW10" s="17">
        <v>0.51221412610084904</v>
      </c>
      <c r="BX10" s="17">
        <v>0.34556056418866699</v>
      </c>
      <c r="BY10" s="17"/>
      <c r="BZ10" s="17">
        <v>0.49040249237057498</v>
      </c>
      <c r="CA10" s="17" t="s">
        <v>131</v>
      </c>
      <c r="CB10" s="17">
        <v>0.37820458838409898</v>
      </c>
      <c r="CC10" s="17"/>
      <c r="CD10" s="17">
        <v>0.463490843500728</v>
      </c>
      <c r="CE10" s="17">
        <v>0.47182154872665399</v>
      </c>
      <c r="CF10" s="17">
        <v>0.24438875977532901</v>
      </c>
      <c r="CG10" s="17"/>
      <c r="CH10" s="17">
        <v>0.56517618487307797</v>
      </c>
      <c r="CI10" s="17">
        <v>0.35385496312020298</v>
      </c>
      <c r="CJ10" s="17">
        <v>0.42555859905377103</v>
      </c>
      <c r="CK10" s="17"/>
      <c r="CL10" s="17">
        <v>0.42755084274455801</v>
      </c>
      <c r="CM10" s="17">
        <v>0.47084890588765799</v>
      </c>
      <c r="CN10" s="17"/>
      <c r="CO10" s="17">
        <v>0.45800072554791899</v>
      </c>
      <c r="CP10" s="17">
        <v>0.40860799618680799</v>
      </c>
      <c r="CQ10" s="17">
        <v>0.53221349548489705</v>
      </c>
      <c r="CR10" s="17">
        <v>0.385898022608342</v>
      </c>
    </row>
    <row r="11" spans="2:96" x14ac:dyDescent="0.25">
      <c r="B11" s="18" t="s">
        <v>455</v>
      </c>
      <c r="C11" s="17">
        <v>0.17871896411669</v>
      </c>
      <c r="D11" s="17">
        <v>0.130515170507747</v>
      </c>
      <c r="E11" s="17">
        <v>0.241472387647235</v>
      </c>
      <c r="F11" s="17"/>
      <c r="G11" s="17">
        <v>0.13097853044757399</v>
      </c>
      <c r="H11" s="17">
        <v>0.15945774531290699</v>
      </c>
      <c r="I11" s="17">
        <v>0.27144284301103999</v>
      </c>
      <c r="J11" s="17">
        <v>0.33395913636776903</v>
      </c>
      <c r="K11" s="17">
        <v>7.6640012920724698E-2</v>
      </c>
      <c r="L11" s="17">
        <v>0</v>
      </c>
      <c r="M11" s="17"/>
      <c r="N11" s="17">
        <v>0.15406650124657101</v>
      </c>
      <c r="O11" s="17">
        <v>0.176518027791984</v>
      </c>
      <c r="P11" s="17">
        <v>0.20662757245819999</v>
      </c>
      <c r="Q11" s="17">
        <v>0.18478437346047699</v>
      </c>
      <c r="R11" s="17"/>
      <c r="S11" s="17">
        <v>0.20766681034607701</v>
      </c>
      <c r="T11" s="17">
        <v>0.14271110436775</v>
      </c>
      <c r="U11" s="17">
        <v>9.9874359401460402E-2</v>
      </c>
      <c r="V11" s="17">
        <v>5.8595287731699398E-2</v>
      </c>
      <c r="W11" s="17">
        <v>0.21439434422852399</v>
      </c>
      <c r="X11" s="17">
        <v>0.24709792905337999</v>
      </c>
      <c r="Y11" s="17">
        <v>0.16415137447670999</v>
      </c>
      <c r="Z11" s="17">
        <v>0.71329656131042096</v>
      </c>
      <c r="AA11" s="17">
        <v>0.12398524223115499</v>
      </c>
      <c r="AB11" s="17">
        <v>0.22538867353078201</v>
      </c>
      <c r="AC11" s="17">
        <v>0.25495446905920799</v>
      </c>
      <c r="AD11" s="17">
        <v>0.114304233281599</v>
      </c>
      <c r="AE11" s="17"/>
      <c r="AF11" s="17">
        <v>9.4091536831475003E-2</v>
      </c>
      <c r="AG11" s="17">
        <v>0.237763026219243</v>
      </c>
      <c r="AH11" s="17">
        <v>7.7454868034414606E-2</v>
      </c>
      <c r="AI11" s="17">
        <v>0</v>
      </c>
      <c r="AJ11" s="17">
        <v>0.25599539256899001</v>
      </c>
      <c r="AK11" s="17"/>
      <c r="AL11" s="17">
        <v>6.9609582843938506E-2</v>
      </c>
      <c r="AM11" s="17">
        <v>0.249014499026597</v>
      </c>
      <c r="AN11" s="17">
        <v>0.22039229281546599</v>
      </c>
      <c r="AO11" s="17"/>
      <c r="AP11" s="17">
        <v>7.4477728229876E-2</v>
      </c>
      <c r="AQ11" s="17">
        <v>0.35128004144858199</v>
      </c>
      <c r="AR11" s="17">
        <v>0.192326027141968</v>
      </c>
      <c r="AS11" s="17">
        <v>0.10192914131948901</v>
      </c>
      <c r="AT11" s="17">
        <v>0</v>
      </c>
      <c r="AU11" s="17"/>
      <c r="AV11" s="17">
        <v>0</v>
      </c>
      <c r="AW11" s="17">
        <v>0.22505892106304501</v>
      </c>
      <c r="AX11" s="17">
        <v>7.3375606720482406E-2</v>
      </c>
      <c r="AY11" s="17">
        <v>0.25172580435543401</v>
      </c>
      <c r="AZ11" s="17">
        <v>9.3852111827137097E-2</v>
      </c>
      <c r="BA11" s="17">
        <v>0.14122006828540601</v>
      </c>
      <c r="BB11" s="17">
        <v>0.22276252029751101</v>
      </c>
      <c r="BC11" s="17">
        <v>0.28590648947804598</v>
      </c>
      <c r="BD11" s="17">
        <v>0.31247210312412199</v>
      </c>
      <c r="BE11" s="17">
        <v>0.15178627123639901</v>
      </c>
      <c r="BF11" s="17">
        <v>0.108629033493802</v>
      </c>
      <c r="BG11" s="17">
        <v>0.47482472568627299</v>
      </c>
      <c r="BH11" s="17">
        <v>0.117121503300003</v>
      </c>
      <c r="BI11" s="17">
        <v>0</v>
      </c>
      <c r="BJ11" s="17">
        <v>0.103895703713402</v>
      </c>
      <c r="BK11" s="17">
        <v>0</v>
      </c>
      <c r="BL11" s="17"/>
      <c r="BM11" s="17">
        <v>0.14500923950161501</v>
      </c>
      <c r="BN11" s="17">
        <v>0.16762794999671499</v>
      </c>
      <c r="BO11" s="17">
        <v>0.17492701631728599</v>
      </c>
      <c r="BP11" s="17">
        <v>0.26313039277790001</v>
      </c>
      <c r="BQ11" s="17">
        <v>0.23682236906365201</v>
      </c>
      <c r="BR11" s="17">
        <v>0</v>
      </c>
      <c r="BS11" s="17"/>
      <c r="BT11" s="17">
        <v>0.17905264274191501</v>
      </c>
      <c r="BU11" s="17">
        <v>0.18294257558058799</v>
      </c>
      <c r="BV11" s="17"/>
      <c r="BW11" s="17">
        <v>7.07911562565358E-2</v>
      </c>
      <c r="BX11" s="17">
        <v>0.282312589007298</v>
      </c>
      <c r="BY11" s="17"/>
      <c r="BZ11" s="17">
        <v>0.18528717377776599</v>
      </c>
      <c r="CA11" s="17" t="s">
        <v>131</v>
      </c>
      <c r="CB11" s="17">
        <v>0.16818314708535501</v>
      </c>
      <c r="CC11" s="17"/>
      <c r="CD11" s="17">
        <v>0.15333665162196</v>
      </c>
      <c r="CE11" s="17">
        <v>0.24761191021493401</v>
      </c>
      <c r="CF11" s="17">
        <v>0.165645409715444</v>
      </c>
      <c r="CG11" s="17"/>
      <c r="CH11" s="17">
        <v>0.143329181432928</v>
      </c>
      <c r="CI11" s="17">
        <v>0.30189142847427303</v>
      </c>
      <c r="CJ11" s="17">
        <v>0.144574787032824</v>
      </c>
      <c r="CK11" s="17"/>
      <c r="CL11" s="17">
        <v>0.17318991941228801</v>
      </c>
      <c r="CM11" s="17">
        <v>0.18202275443597499</v>
      </c>
      <c r="CN11" s="17"/>
      <c r="CO11" s="17">
        <v>4.8650881075670602E-2</v>
      </c>
      <c r="CP11" s="17">
        <v>0.14243929505056999</v>
      </c>
      <c r="CQ11" s="17">
        <v>0.204291858104903</v>
      </c>
      <c r="CR11" s="17">
        <v>0.265218199253271</v>
      </c>
    </row>
    <row r="12" spans="2:96" x14ac:dyDescent="0.25">
      <c r="B12" s="18" t="s">
        <v>456</v>
      </c>
      <c r="C12" s="17">
        <v>7.4668770866425205E-2</v>
      </c>
      <c r="D12" s="17">
        <v>0.109142194549999</v>
      </c>
      <c r="E12" s="17">
        <v>2.9790034256742801E-2</v>
      </c>
      <c r="F12" s="17"/>
      <c r="G12" s="17">
        <v>3.2243661988086599E-2</v>
      </c>
      <c r="H12" s="17">
        <v>4.2626836910515498E-2</v>
      </c>
      <c r="I12" s="17">
        <v>9.7057558895372306E-2</v>
      </c>
      <c r="J12" s="17">
        <v>0.100501565293296</v>
      </c>
      <c r="K12" s="17">
        <v>0.164248876968178</v>
      </c>
      <c r="L12" s="17">
        <v>4.0080896794841003E-2</v>
      </c>
      <c r="M12" s="17"/>
      <c r="N12" s="17">
        <v>5.8151828268793102E-2</v>
      </c>
      <c r="O12" s="17">
        <v>5.3662880693860299E-2</v>
      </c>
      <c r="P12" s="17">
        <v>0.13337772815579799</v>
      </c>
      <c r="Q12" s="17">
        <v>6.7437389118984198E-2</v>
      </c>
      <c r="R12" s="17"/>
      <c r="S12" s="17">
        <v>6.6012793081718299E-2</v>
      </c>
      <c r="T12" s="17">
        <v>0</v>
      </c>
      <c r="U12" s="17">
        <v>7.9526740113942396E-2</v>
      </c>
      <c r="V12" s="17">
        <v>0.16873890981966599</v>
      </c>
      <c r="W12" s="17">
        <v>8.4696463676449701E-2</v>
      </c>
      <c r="X12" s="17">
        <v>0.12933476351395901</v>
      </c>
      <c r="Y12" s="17">
        <v>0</v>
      </c>
      <c r="Z12" s="17">
        <v>0</v>
      </c>
      <c r="AA12" s="17">
        <v>0.159329466360148</v>
      </c>
      <c r="AB12" s="17">
        <v>6.7768262441059393E-2</v>
      </c>
      <c r="AC12" s="17">
        <v>0</v>
      </c>
      <c r="AD12" s="17">
        <v>9.8373115119742796E-2</v>
      </c>
      <c r="AE12" s="17"/>
      <c r="AF12" s="17">
        <v>9.0327670105213795E-2</v>
      </c>
      <c r="AG12" s="17">
        <v>5.8666332842468701E-2</v>
      </c>
      <c r="AH12" s="17">
        <v>8.1225007538311994E-2</v>
      </c>
      <c r="AI12" s="17">
        <v>0</v>
      </c>
      <c r="AJ12" s="17">
        <v>9.3759617380177102E-2</v>
      </c>
      <c r="AK12" s="17"/>
      <c r="AL12" s="17">
        <v>7.5080514553153094E-2</v>
      </c>
      <c r="AM12" s="17">
        <v>4.7498147330286601E-2</v>
      </c>
      <c r="AN12" s="17">
        <v>7.5286280030250299E-2</v>
      </c>
      <c r="AO12" s="17"/>
      <c r="AP12" s="17">
        <v>9.99803307790713E-2</v>
      </c>
      <c r="AQ12" s="17">
        <v>3.9561584491932297E-2</v>
      </c>
      <c r="AR12" s="17">
        <v>7.5192421001932699E-2</v>
      </c>
      <c r="AS12" s="17">
        <v>8.3928212741499503E-2</v>
      </c>
      <c r="AT12" s="17">
        <v>0</v>
      </c>
      <c r="AU12" s="17"/>
      <c r="AV12" s="17">
        <v>0</v>
      </c>
      <c r="AW12" s="17">
        <v>0.13726271113709501</v>
      </c>
      <c r="AX12" s="17">
        <v>6.4325806864409904E-2</v>
      </c>
      <c r="AY12" s="17">
        <v>5.4169230622955998E-2</v>
      </c>
      <c r="AZ12" s="17">
        <v>8.3291110547126401E-2</v>
      </c>
      <c r="BA12" s="17">
        <v>6.1314252036983E-2</v>
      </c>
      <c r="BB12" s="17">
        <v>7.8930988273408401E-2</v>
      </c>
      <c r="BC12" s="17">
        <v>0</v>
      </c>
      <c r="BD12" s="17">
        <v>0.15814000672852399</v>
      </c>
      <c r="BE12" s="17">
        <v>0.12278842597470301</v>
      </c>
      <c r="BF12" s="17">
        <v>0</v>
      </c>
      <c r="BG12" s="17">
        <v>0</v>
      </c>
      <c r="BH12" s="17">
        <v>0</v>
      </c>
      <c r="BI12" s="17">
        <v>0</v>
      </c>
      <c r="BJ12" s="17">
        <v>0.10227209298376699</v>
      </c>
      <c r="BK12" s="17">
        <v>0.14702215275115901</v>
      </c>
      <c r="BL12" s="17"/>
      <c r="BM12" s="17">
        <v>0.114057040314064</v>
      </c>
      <c r="BN12" s="17">
        <v>4.8390570112983797E-2</v>
      </c>
      <c r="BO12" s="17">
        <v>0</v>
      </c>
      <c r="BP12" s="17">
        <v>2.9599409215108001E-2</v>
      </c>
      <c r="BQ12" s="17">
        <v>0.126478061270833</v>
      </c>
      <c r="BR12" s="17">
        <v>1</v>
      </c>
      <c r="BS12" s="17"/>
      <c r="BT12" s="17">
        <v>7.7832241229003701E-2</v>
      </c>
      <c r="BU12" s="17">
        <v>7.2890330362245598E-2</v>
      </c>
      <c r="BV12" s="17"/>
      <c r="BW12" s="17">
        <v>6.7209861085645098E-2</v>
      </c>
      <c r="BX12" s="17">
        <v>8.75903884834697E-2</v>
      </c>
      <c r="BY12" s="17"/>
      <c r="BZ12" s="17">
        <v>9.3103003599402698E-2</v>
      </c>
      <c r="CA12" s="17" t="s">
        <v>131</v>
      </c>
      <c r="CB12" s="17">
        <v>4.5099114413668699E-2</v>
      </c>
      <c r="CC12" s="17"/>
      <c r="CD12" s="17">
        <v>7.7598892555033105E-2</v>
      </c>
      <c r="CE12" s="17">
        <v>4.6041153833674499E-2</v>
      </c>
      <c r="CF12" s="17">
        <v>0.15207730279943099</v>
      </c>
      <c r="CG12" s="17"/>
      <c r="CH12" s="17">
        <v>0.101007460611048</v>
      </c>
      <c r="CI12" s="17">
        <v>3.2494325605743099E-2</v>
      </c>
      <c r="CJ12" s="17">
        <v>0.150089444071144</v>
      </c>
      <c r="CK12" s="17"/>
      <c r="CL12" s="17">
        <v>8.0264359979420996E-2</v>
      </c>
      <c r="CM12" s="17">
        <v>6.5559688559371707E-2</v>
      </c>
      <c r="CN12" s="17"/>
      <c r="CO12" s="17">
        <v>0</v>
      </c>
      <c r="CP12" s="17">
        <v>7.9784396246935799E-2</v>
      </c>
      <c r="CQ12" s="17">
        <v>2.69395343401405E-2</v>
      </c>
      <c r="CR12" s="17">
        <v>0.168644837149866</v>
      </c>
    </row>
    <row r="13" spans="2:96" x14ac:dyDescent="0.25">
      <c r="B13" s="18" t="s">
        <v>175</v>
      </c>
      <c r="C13" s="19">
        <v>3.2246499434994497E-2</v>
      </c>
      <c r="D13" s="19">
        <v>1.0196215183976801E-2</v>
      </c>
      <c r="E13" s="19">
        <v>6.09523485596224E-2</v>
      </c>
      <c r="F13" s="19"/>
      <c r="G13" s="19">
        <v>3.4149445514014998E-2</v>
      </c>
      <c r="H13" s="19">
        <v>3.31463704006877E-2</v>
      </c>
      <c r="I13" s="19">
        <v>4.8463140996320098E-2</v>
      </c>
      <c r="J13" s="19">
        <v>0</v>
      </c>
      <c r="K13" s="19">
        <v>4.0784766844068503E-2</v>
      </c>
      <c r="L13" s="19">
        <v>3.77491929156673E-2</v>
      </c>
      <c r="M13" s="19"/>
      <c r="N13" s="19">
        <v>2.0984159302644498E-2</v>
      </c>
      <c r="O13" s="19">
        <v>1.8619037892604801E-2</v>
      </c>
      <c r="P13" s="19">
        <v>5.1105813153115902E-2</v>
      </c>
      <c r="Q13" s="19">
        <v>4.1345110605246801E-2</v>
      </c>
      <c r="R13" s="19"/>
      <c r="S13" s="19">
        <v>5.7131944590059401E-2</v>
      </c>
      <c r="T13" s="19">
        <v>0</v>
      </c>
      <c r="U13" s="19">
        <v>0</v>
      </c>
      <c r="V13" s="19">
        <v>0</v>
      </c>
      <c r="W13" s="19">
        <v>0</v>
      </c>
      <c r="X13" s="19">
        <v>0</v>
      </c>
      <c r="Y13" s="19">
        <v>7.3417583262495104E-2</v>
      </c>
      <c r="Z13" s="19">
        <v>0</v>
      </c>
      <c r="AA13" s="19">
        <v>5.6696746581678302E-2</v>
      </c>
      <c r="AB13" s="19">
        <v>0</v>
      </c>
      <c r="AC13" s="19">
        <v>0.112872202781546</v>
      </c>
      <c r="AD13" s="19">
        <v>4.80326319277464E-2</v>
      </c>
      <c r="AE13" s="19"/>
      <c r="AF13" s="19">
        <v>1.56724554801345E-2</v>
      </c>
      <c r="AG13" s="19">
        <v>4.4440157719028997E-2</v>
      </c>
      <c r="AH13" s="19">
        <v>0</v>
      </c>
      <c r="AI13" s="19">
        <v>0</v>
      </c>
      <c r="AJ13" s="19">
        <v>0</v>
      </c>
      <c r="AK13" s="19"/>
      <c r="AL13" s="19">
        <v>2.0026961490170601E-2</v>
      </c>
      <c r="AM13" s="19">
        <v>1.9116823966909901E-2</v>
      </c>
      <c r="AN13" s="19">
        <v>6.6794374750258706E-2</v>
      </c>
      <c r="AO13" s="19"/>
      <c r="AP13" s="19">
        <v>8.0518277868480703E-2</v>
      </c>
      <c r="AQ13" s="19">
        <v>0</v>
      </c>
      <c r="AR13" s="19">
        <v>1.4305070455484001E-2</v>
      </c>
      <c r="AS13" s="19">
        <v>4.1622741321343699E-2</v>
      </c>
      <c r="AT13" s="19">
        <v>0</v>
      </c>
      <c r="AU13" s="19"/>
      <c r="AV13" s="19">
        <v>0</v>
      </c>
      <c r="AW13" s="19">
        <v>0</v>
      </c>
      <c r="AX13" s="19">
        <v>5.6122088841498899E-2</v>
      </c>
      <c r="AY13" s="19">
        <v>4.7882568131486898E-2</v>
      </c>
      <c r="AZ13" s="19">
        <v>0</v>
      </c>
      <c r="BA13" s="19">
        <v>0</v>
      </c>
      <c r="BB13" s="19">
        <v>0.19783798523759699</v>
      </c>
      <c r="BC13" s="19">
        <v>0</v>
      </c>
      <c r="BD13" s="19">
        <v>0</v>
      </c>
      <c r="BE13" s="19">
        <v>0</v>
      </c>
      <c r="BF13" s="19">
        <v>0</v>
      </c>
      <c r="BG13" s="19">
        <v>0</v>
      </c>
      <c r="BH13" s="19">
        <v>0</v>
      </c>
      <c r="BI13" s="19">
        <v>0</v>
      </c>
      <c r="BJ13" s="19">
        <v>0</v>
      </c>
      <c r="BK13" s="19">
        <v>0</v>
      </c>
      <c r="BL13" s="19"/>
      <c r="BM13" s="19">
        <v>5.2472178492636003E-2</v>
      </c>
      <c r="BN13" s="19">
        <v>3.0707443486075601E-2</v>
      </c>
      <c r="BO13" s="19">
        <v>3.9826717418831099E-2</v>
      </c>
      <c r="BP13" s="19">
        <v>0</v>
      </c>
      <c r="BQ13" s="19">
        <v>0</v>
      </c>
      <c r="BR13" s="19">
        <v>0</v>
      </c>
      <c r="BS13" s="19"/>
      <c r="BT13" s="19">
        <v>4.1462380276486202E-2</v>
      </c>
      <c r="BU13" s="19">
        <v>2.2281549494268402E-2</v>
      </c>
      <c r="BV13" s="19"/>
      <c r="BW13" s="19">
        <v>3.7419202100958698E-2</v>
      </c>
      <c r="BX13" s="19">
        <v>3.3308663111353297E-2</v>
      </c>
      <c r="BY13" s="19"/>
      <c r="BZ13" s="19">
        <v>3.3356353738342198E-2</v>
      </c>
      <c r="CA13" s="19" t="s">
        <v>131</v>
      </c>
      <c r="CB13" s="19">
        <v>3.0466224066988699E-2</v>
      </c>
      <c r="CC13" s="19"/>
      <c r="CD13" s="19">
        <v>1.4127399436389401E-2</v>
      </c>
      <c r="CE13" s="19">
        <v>7.0397401434065004E-2</v>
      </c>
      <c r="CF13" s="19">
        <v>6.4277129431242197E-2</v>
      </c>
      <c r="CG13" s="19"/>
      <c r="CH13" s="19">
        <v>2.4372910454245798E-2</v>
      </c>
      <c r="CI13" s="19">
        <v>8.3351659387742305E-2</v>
      </c>
      <c r="CJ13" s="19">
        <v>0</v>
      </c>
      <c r="CK13" s="19"/>
      <c r="CL13" s="19">
        <v>2.8896212158867899E-2</v>
      </c>
      <c r="CM13" s="19">
        <v>2.8277079069438601E-2</v>
      </c>
      <c r="CN13" s="19"/>
      <c r="CO13" s="19">
        <v>0</v>
      </c>
      <c r="CP13" s="19">
        <v>1.43498543462685E-2</v>
      </c>
      <c r="CQ13" s="19">
        <v>6.1322295429033002E-2</v>
      </c>
      <c r="CR13" s="19">
        <v>3.6804712136153897E-2</v>
      </c>
    </row>
    <row r="14" spans="2:96" x14ac:dyDescent="0.25">
      <c r="B14" s="16" t="s">
        <v>654</v>
      </c>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CR18"/>
  <sheetViews>
    <sheetView showGridLines="0" workbookViewId="0">
      <pane xSplit="2" topLeftCell="C1" activePane="topRight" state="frozen"/>
      <selection pane="topRight" activeCell="B14" sqref="B1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191</v>
      </c>
      <c r="D7" s="10">
        <v>105</v>
      </c>
      <c r="E7" s="10">
        <v>86</v>
      </c>
      <c r="F7" s="10"/>
      <c r="G7" s="10">
        <v>34</v>
      </c>
      <c r="H7" s="10">
        <v>25</v>
      </c>
      <c r="I7" s="10">
        <v>43</v>
      </c>
      <c r="J7" s="10">
        <v>37</v>
      </c>
      <c r="K7" s="10">
        <v>24</v>
      </c>
      <c r="L7" s="10">
        <v>28</v>
      </c>
      <c r="M7" s="10"/>
      <c r="N7" s="10">
        <v>55</v>
      </c>
      <c r="O7" s="10">
        <v>47</v>
      </c>
      <c r="P7" s="10">
        <v>38</v>
      </c>
      <c r="Q7" s="10">
        <v>51</v>
      </c>
      <c r="R7" s="10"/>
      <c r="S7" s="10">
        <v>39</v>
      </c>
      <c r="T7" s="10">
        <v>26</v>
      </c>
      <c r="U7" s="10">
        <v>11</v>
      </c>
      <c r="V7" s="10">
        <v>16</v>
      </c>
      <c r="W7" s="10">
        <v>10</v>
      </c>
      <c r="X7" s="10">
        <v>16</v>
      </c>
      <c r="Y7" s="10">
        <v>12</v>
      </c>
      <c r="Z7" s="10">
        <v>4</v>
      </c>
      <c r="AA7" s="10">
        <v>16</v>
      </c>
      <c r="AB7" s="10">
        <v>13</v>
      </c>
      <c r="AC7" s="10">
        <v>9</v>
      </c>
      <c r="AD7" s="10">
        <v>19</v>
      </c>
      <c r="AE7" s="10"/>
      <c r="AF7" s="10">
        <v>61</v>
      </c>
      <c r="AG7" s="10">
        <v>55</v>
      </c>
      <c r="AH7" s="10">
        <v>12</v>
      </c>
      <c r="AI7" s="10">
        <v>2</v>
      </c>
      <c r="AJ7" s="10">
        <v>31</v>
      </c>
      <c r="AK7" s="10"/>
      <c r="AL7" s="10">
        <v>46</v>
      </c>
      <c r="AM7" s="10">
        <v>70</v>
      </c>
      <c r="AN7" s="10">
        <v>13</v>
      </c>
      <c r="AO7" s="10"/>
      <c r="AP7" s="10">
        <v>42</v>
      </c>
      <c r="AQ7" s="10">
        <v>45</v>
      </c>
      <c r="AR7" s="10">
        <v>58</v>
      </c>
      <c r="AS7" s="10">
        <v>26</v>
      </c>
      <c r="AT7" s="10">
        <v>2</v>
      </c>
      <c r="AU7" s="10"/>
      <c r="AV7" s="10">
        <v>1</v>
      </c>
      <c r="AW7" s="10">
        <v>13</v>
      </c>
      <c r="AX7" s="10">
        <v>15</v>
      </c>
      <c r="AY7" s="10">
        <v>18</v>
      </c>
      <c r="AZ7" s="10">
        <v>19</v>
      </c>
      <c r="BA7" s="10">
        <v>15</v>
      </c>
      <c r="BB7" s="10">
        <v>21</v>
      </c>
      <c r="BC7" s="10">
        <v>15</v>
      </c>
      <c r="BD7" s="10">
        <v>15</v>
      </c>
      <c r="BE7" s="10">
        <v>7</v>
      </c>
      <c r="BF7" s="10">
        <v>9</v>
      </c>
      <c r="BG7" s="10">
        <v>10</v>
      </c>
      <c r="BH7" s="10">
        <v>7</v>
      </c>
      <c r="BI7" s="10">
        <v>1</v>
      </c>
      <c r="BJ7" s="10">
        <v>8</v>
      </c>
      <c r="BK7" s="10">
        <v>9</v>
      </c>
      <c r="BL7" s="10"/>
      <c r="BM7" s="10">
        <v>59</v>
      </c>
      <c r="BN7" s="10">
        <v>58</v>
      </c>
      <c r="BO7" s="10">
        <v>28</v>
      </c>
      <c r="BP7" s="10">
        <v>29</v>
      </c>
      <c r="BQ7" s="10">
        <v>15</v>
      </c>
      <c r="BR7" s="10">
        <v>2</v>
      </c>
      <c r="BS7" s="10"/>
      <c r="BT7" s="10">
        <v>102</v>
      </c>
      <c r="BU7" s="10">
        <v>87</v>
      </c>
      <c r="BV7" s="10"/>
      <c r="BW7" s="10">
        <v>87</v>
      </c>
      <c r="BX7" s="10">
        <v>88</v>
      </c>
      <c r="BY7" s="10"/>
      <c r="BZ7" s="10">
        <v>120</v>
      </c>
      <c r="CA7" s="10" t="s">
        <v>130</v>
      </c>
      <c r="CB7" s="10">
        <v>71</v>
      </c>
      <c r="CC7" s="10"/>
      <c r="CD7" s="10">
        <v>124</v>
      </c>
      <c r="CE7" s="10">
        <v>45</v>
      </c>
      <c r="CF7" s="10">
        <v>18</v>
      </c>
      <c r="CG7" s="10"/>
      <c r="CH7" s="10">
        <v>74</v>
      </c>
      <c r="CI7" s="10">
        <v>25</v>
      </c>
      <c r="CJ7" s="10">
        <v>20</v>
      </c>
      <c r="CK7" s="10"/>
      <c r="CL7" s="10">
        <v>77</v>
      </c>
      <c r="CM7" s="10">
        <v>109</v>
      </c>
      <c r="CN7" s="10"/>
      <c r="CO7" s="10">
        <v>23</v>
      </c>
      <c r="CP7" s="10">
        <v>63</v>
      </c>
      <c r="CQ7" s="10">
        <v>58</v>
      </c>
      <c r="CR7" s="10">
        <v>47</v>
      </c>
    </row>
    <row r="8" spans="2:96" ht="30" customHeight="1" x14ac:dyDescent="0.25">
      <c r="B8" s="11" t="s">
        <v>20</v>
      </c>
      <c r="C8" s="11">
        <v>201</v>
      </c>
      <c r="D8" s="11">
        <v>114</v>
      </c>
      <c r="E8" s="11">
        <v>87</v>
      </c>
      <c r="F8" s="11"/>
      <c r="G8" s="11">
        <v>42</v>
      </c>
      <c r="H8" s="11">
        <v>35</v>
      </c>
      <c r="I8" s="11">
        <v>42</v>
      </c>
      <c r="J8" s="11">
        <v>35</v>
      </c>
      <c r="K8" s="11">
        <v>22</v>
      </c>
      <c r="L8" s="11">
        <v>25</v>
      </c>
      <c r="M8" s="11"/>
      <c r="N8" s="11">
        <v>55</v>
      </c>
      <c r="O8" s="11">
        <v>48</v>
      </c>
      <c r="P8" s="11">
        <v>40</v>
      </c>
      <c r="Q8" s="11">
        <v>58</v>
      </c>
      <c r="R8" s="11"/>
      <c r="S8" s="11">
        <v>41</v>
      </c>
      <c r="T8" s="11">
        <v>27</v>
      </c>
      <c r="U8" s="11">
        <v>10</v>
      </c>
      <c r="V8" s="11">
        <v>16</v>
      </c>
      <c r="W8" s="11">
        <v>10</v>
      </c>
      <c r="X8" s="11">
        <v>16</v>
      </c>
      <c r="Y8" s="11">
        <v>13</v>
      </c>
      <c r="Z8" s="11">
        <v>4</v>
      </c>
      <c r="AA8" s="11">
        <v>15</v>
      </c>
      <c r="AB8" s="11">
        <v>13</v>
      </c>
      <c r="AC8" s="11">
        <v>10</v>
      </c>
      <c r="AD8" s="11">
        <v>24</v>
      </c>
      <c r="AE8" s="11"/>
      <c r="AF8" s="11">
        <v>60</v>
      </c>
      <c r="AG8" s="11">
        <v>59</v>
      </c>
      <c r="AH8" s="11">
        <v>12</v>
      </c>
      <c r="AI8" s="11">
        <v>2</v>
      </c>
      <c r="AJ8" s="11">
        <v>34</v>
      </c>
      <c r="AK8" s="11"/>
      <c r="AL8" s="11">
        <v>47</v>
      </c>
      <c r="AM8" s="11">
        <v>76</v>
      </c>
      <c r="AN8" s="11">
        <v>13</v>
      </c>
      <c r="AO8" s="11"/>
      <c r="AP8" s="11">
        <v>43</v>
      </c>
      <c r="AQ8" s="11">
        <v>48</v>
      </c>
      <c r="AR8" s="11">
        <v>63</v>
      </c>
      <c r="AS8" s="11">
        <v>28</v>
      </c>
      <c r="AT8" s="11">
        <v>2</v>
      </c>
      <c r="AU8" s="11"/>
      <c r="AV8" s="11">
        <v>1</v>
      </c>
      <c r="AW8" s="11">
        <v>14</v>
      </c>
      <c r="AX8" s="11">
        <v>17</v>
      </c>
      <c r="AY8" s="11">
        <v>18</v>
      </c>
      <c r="AZ8" s="11">
        <v>22</v>
      </c>
      <c r="BA8" s="11">
        <v>15</v>
      </c>
      <c r="BB8" s="11">
        <v>24</v>
      </c>
      <c r="BC8" s="11">
        <v>15</v>
      </c>
      <c r="BD8" s="11">
        <v>15</v>
      </c>
      <c r="BE8" s="11">
        <v>7</v>
      </c>
      <c r="BF8" s="11">
        <v>9</v>
      </c>
      <c r="BG8" s="11">
        <v>10</v>
      </c>
      <c r="BH8" s="11">
        <v>7</v>
      </c>
      <c r="BI8" s="11">
        <v>1</v>
      </c>
      <c r="BJ8" s="11">
        <v>8</v>
      </c>
      <c r="BK8" s="11">
        <v>10</v>
      </c>
      <c r="BL8" s="11"/>
      <c r="BM8" s="11">
        <v>67</v>
      </c>
      <c r="BN8" s="11">
        <v>59</v>
      </c>
      <c r="BO8" s="11">
        <v>29</v>
      </c>
      <c r="BP8" s="11">
        <v>29</v>
      </c>
      <c r="BQ8" s="11">
        <v>15</v>
      </c>
      <c r="BR8" s="11">
        <v>2</v>
      </c>
      <c r="BS8" s="11"/>
      <c r="BT8" s="11">
        <v>107</v>
      </c>
      <c r="BU8" s="11">
        <v>91</v>
      </c>
      <c r="BV8" s="11"/>
      <c r="BW8" s="11">
        <v>95</v>
      </c>
      <c r="BX8" s="11">
        <v>88</v>
      </c>
      <c r="BY8" s="11"/>
      <c r="BZ8" s="11">
        <v>124</v>
      </c>
      <c r="CA8" s="11" t="s">
        <v>130</v>
      </c>
      <c r="CB8" s="11">
        <v>77</v>
      </c>
      <c r="CC8" s="11"/>
      <c r="CD8" s="11">
        <v>128</v>
      </c>
      <c r="CE8" s="11">
        <v>50</v>
      </c>
      <c r="CF8" s="11">
        <v>18</v>
      </c>
      <c r="CG8" s="11"/>
      <c r="CH8" s="11">
        <v>74</v>
      </c>
      <c r="CI8" s="11">
        <v>28</v>
      </c>
      <c r="CJ8" s="11">
        <v>21</v>
      </c>
      <c r="CK8" s="11"/>
      <c r="CL8" s="11">
        <v>83</v>
      </c>
      <c r="CM8" s="11">
        <v>113</v>
      </c>
      <c r="CN8" s="11"/>
      <c r="CO8" s="11">
        <v>26</v>
      </c>
      <c r="CP8" s="11">
        <v>65</v>
      </c>
      <c r="CQ8" s="11">
        <v>61</v>
      </c>
      <c r="CR8" s="11">
        <v>48</v>
      </c>
    </row>
    <row r="9" spans="2:96" x14ac:dyDescent="0.25">
      <c r="B9" s="18" t="s">
        <v>453</v>
      </c>
      <c r="C9" s="17">
        <v>0.25578552141156902</v>
      </c>
      <c r="D9" s="17">
        <v>0.28468835724587099</v>
      </c>
      <c r="E9" s="17">
        <v>0.21815877541190801</v>
      </c>
      <c r="F9" s="17"/>
      <c r="G9" s="17">
        <v>0.28416022686982101</v>
      </c>
      <c r="H9" s="17">
        <v>0.200216246990919</v>
      </c>
      <c r="I9" s="17">
        <v>0.23780934952997199</v>
      </c>
      <c r="J9" s="17">
        <v>0.23825132769206001</v>
      </c>
      <c r="K9" s="17">
        <v>0.36971205275031699</v>
      </c>
      <c r="L9" s="17">
        <v>0.24157762236560401</v>
      </c>
      <c r="M9" s="17"/>
      <c r="N9" s="17">
        <v>0.281611172347285</v>
      </c>
      <c r="O9" s="17">
        <v>0.27177693346576898</v>
      </c>
      <c r="P9" s="17">
        <v>0.20296463476507501</v>
      </c>
      <c r="Q9" s="17">
        <v>0.254274171019502</v>
      </c>
      <c r="R9" s="17"/>
      <c r="S9" s="17">
        <v>0.24644674787875101</v>
      </c>
      <c r="T9" s="17">
        <v>0.289488504807561</v>
      </c>
      <c r="U9" s="17">
        <v>0.46779782929616398</v>
      </c>
      <c r="V9" s="17">
        <v>0.106623069895265</v>
      </c>
      <c r="W9" s="17">
        <v>0.425133973679787</v>
      </c>
      <c r="X9" s="17">
        <v>0.320933751896256</v>
      </c>
      <c r="Y9" s="17">
        <v>0.23365196821060499</v>
      </c>
      <c r="Z9" s="17">
        <v>0</v>
      </c>
      <c r="AA9" s="17">
        <v>0.47121231775385902</v>
      </c>
      <c r="AB9" s="17">
        <v>7.7023890044626897E-2</v>
      </c>
      <c r="AC9" s="17">
        <v>0.19161458550278601</v>
      </c>
      <c r="AD9" s="17">
        <v>0.171799576511832</v>
      </c>
      <c r="AE9" s="17"/>
      <c r="AF9" s="17">
        <v>0.44449209426006597</v>
      </c>
      <c r="AG9" s="17">
        <v>0.21352328196303899</v>
      </c>
      <c r="AH9" s="17">
        <v>0.30144431908413999</v>
      </c>
      <c r="AI9" s="17">
        <v>1</v>
      </c>
      <c r="AJ9" s="17">
        <v>8.88467900583466E-2</v>
      </c>
      <c r="AK9" s="17"/>
      <c r="AL9" s="17">
        <v>0.51640211507938905</v>
      </c>
      <c r="AM9" s="17">
        <v>0.214974443740203</v>
      </c>
      <c r="AN9" s="17">
        <v>5.9373265059967602E-2</v>
      </c>
      <c r="AO9" s="17"/>
      <c r="AP9" s="17">
        <v>0.17840335179826899</v>
      </c>
      <c r="AQ9" s="17">
        <v>0.22725491206342599</v>
      </c>
      <c r="AR9" s="17">
        <v>0.28269786769366301</v>
      </c>
      <c r="AS9" s="17">
        <v>0.29231936482254101</v>
      </c>
      <c r="AT9" s="17">
        <v>0.47209537979092298</v>
      </c>
      <c r="AU9" s="17"/>
      <c r="AV9" s="17">
        <v>1</v>
      </c>
      <c r="AW9" s="17">
        <v>0.16399185199626501</v>
      </c>
      <c r="AX9" s="17">
        <v>0.30313621879519498</v>
      </c>
      <c r="AY9" s="17">
        <v>0.14873551857436401</v>
      </c>
      <c r="AZ9" s="17">
        <v>0.16785509869660101</v>
      </c>
      <c r="BA9" s="17">
        <v>0.25865713888153802</v>
      </c>
      <c r="BB9" s="17">
        <v>9.2895477411588795E-2</v>
      </c>
      <c r="BC9" s="17">
        <v>0.45765546901704501</v>
      </c>
      <c r="BD9" s="17">
        <v>0.31954938381728298</v>
      </c>
      <c r="BE9" s="17">
        <v>0.42792111906017899</v>
      </c>
      <c r="BF9" s="17">
        <v>0.31010769070298699</v>
      </c>
      <c r="BG9" s="17">
        <v>0.21132352848724401</v>
      </c>
      <c r="BH9" s="17">
        <v>0.30895280598835401</v>
      </c>
      <c r="BI9" s="17">
        <v>0</v>
      </c>
      <c r="BJ9" s="17">
        <v>0.49652851185534003</v>
      </c>
      <c r="BK9" s="17">
        <v>0.34545075793427799</v>
      </c>
      <c r="BL9" s="17"/>
      <c r="BM9" s="17">
        <v>0.24366773074475401</v>
      </c>
      <c r="BN9" s="17">
        <v>0.29535278939314302</v>
      </c>
      <c r="BO9" s="17">
        <v>0.221803680655318</v>
      </c>
      <c r="BP9" s="17">
        <v>0.27691146049361798</v>
      </c>
      <c r="BQ9" s="17">
        <v>0.20785820970181701</v>
      </c>
      <c r="BR9" s="17">
        <v>0</v>
      </c>
      <c r="BS9" s="17"/>
      <c r="BT9" s="17">
        <v>0.25548459693401498</v>
      </c>
      <c r="BU9" s="17">
        <v>0.23692233199848101</v>
      </c>
      <c r="BV9" s="17"/>
      <c r="BW9" s="17">
        <v>0.30157673654356298</v>
      </c>
      <c r="BX9" s="17">
        <v>0.237136575359959</v>
      </c>
      <c r="BY9" s="17"/>
      <c r="BZ9" s="17">
        <v>0.20743665555743401</v>
      </c>
      <c r="CA9" s="17" t="s">
        <v>131</v>
      </c>
      <c r="CB9" s="17">
        <v>0.333340110956792</v>
      </c>
      <c r="CC9" s="17"/>
      <c r="CD9" s="17">
        <v>0.268399643984785</v>
      </c>
      <c r="CE9" s="17">
        <v>0.20966363364288501</v>
      </c>
      <c r="CF9" s="17">
        <v>0.35909391588407702</v>
      </c>
      <c r="CG9" s="17"/>
      <c r="CH9" s="17">
        <v>0.18740382286733201</v>
      </c>
      <c r="CI9" s="17">
        <v>0.229008551587086</v>
      </c>
      <c r="CJ9" s="17">
        <v>0.25965541342536302</v>
      </c>
      <c r="CK9" s="17"/>
      <c r="CL9" s="17">
        <v>0.224272024694464</v>
      </c>
      <c r="CM9" s="17">
        <v>0.28126787489148902</v>
      </c>
      <c r="CN9" s="17"/>
      <c r="CO9" s="17">
        <v>0.51927589695966003</v>
      </c>
      <c r="CP9" s="17">
        <v>0.28020862310949701</v>
      </c>
      <c r="CQ9" s="17">
        <v>0.204347968787951</v>
      </c>
      <c r="CR9" s="17">
        <v>0.14639189098154001</v>
      </c>
    </row>
    <row r="10" spans="2:96" x14ac:dyDescent="0.25">
      <c r="B10" s="18" t="s">
        <v>454</v>
      </c>
      <c r="C10" s="17">
        <v>0.44989136954360698</v>
      </c>
      <c r="D10" s="17">
        <v>0.41869357760711701</v>
      </c>
      <c r="E10" s="17">
        <v>0.49050577152389402</v>
      </c>
      <c r="F10" s="17"/>
      <c r="G10" s="17">
        <v>0.38963004334622803</v>
      </c>
      <c r="H10" s="17">
        <v>0.49018892717884399</v>
      </c>
      <c r="I10" s="17">
        <v>0.47225126365547099</v>
      </c>
      <c r="J10" s="17">
        <v>0.43334558649091798</v>
      </c>
      <c r="K10" s="17">
        <v>0.37767285622949698</v>
      </c>
      <c r="L10" s="17">
        <v>0.54426822369833305</v>
      </c>
      <c r="M10" s="17"/>
      <c r="N10" s="17">
        <v>0.44446694426287903</v>
      </c>
      <c r="O10" s="17">
        <v>0.42386587419044502</v>
      </c>
      <c r="P10" s="17">
        <v>0.42921201570841699</v>
      </c>
      <c r="Q10" s="17">
        <v>0.491069760185323</v>
      </c>
      <c r="R10" s="17"/>
      <c r="S10" s="17">
        <v>0.38575394449077599</v>
      </c>
      <c r="T10" s="17">
        <v>0.53010757467818004</v>
      </c>
      <c r="U10" s="17">
        <v>0.264530125164191</v>
      </c>
      <c r="V10" s="17">
        <v>0.49848232758731398</v>
      </c>
      <c r="W10" s="17">
        <v>0.45996608971452302</v>
      </c>
      <c r="X10" s="17">
        <v>0.55338421541866301</v>
      </c>
      <c r="Y10" s="17">
        <v>0.62121287330475805</v>
      </c>
      <c r="Z10" s="17">
        <v>0.24708428346132699</v>
      </c>
      <c r="AA10" s="17">
        <v>0.18503787621211201</v>
      </c>
      <c r="AB10" s="17">
        <v>0.70014591169229901</v>
      </c>
      <c r="AC10" s="17">
        <v>0.60399588554262296</v>
      </c>
      <c r="AD10" s="17">
        <v>0.35212894387789301</v>
      </c>
      <c r="AE10" s="17"/>
      <c r="AF10" s="17">
        <v>0.291644373055784</v>
      </c>
      <c r="AG10" s="17">
        <v>0.48675652670541902</v>
      </c>
      <c r="AH10" s="17">
        <v>0.476289088568631</v>
      </c>
      <c r="AI10" s="17">
        <v>0</v>
      </c>
      <c r="AJ10" s="17">
        <v>0.598290667681321</v>
      </c>
      <c r="AK10" s="17"/>
      <c r="AL10" s="17">
        <v>0.26536025350753101</v>
      </c>
      <c r="AM10" s="17">
        <v>0.53757360402174803</v>
      </c>
      <c r="AN10" s="17">
        <v>0.66809641565828404</v>
      </c>
      <c r="AO10" s="17"/>
      <c r="AP10" s="17">
        <v>0.43655433249625403</v>
      </c>
      <c r="AQ10" s="17">
        <v>0.43668175041895702</v>
      </c>
      <c r="AR10" s="17">
        <v>0.47787576445854402</v>
      </c>
      <c r="AS10" s="17">
        <v>0.43632942618567899</v>
      </c>
      <c r="AT10" s="17">
        <v>0</v>
      </c>
      <c r="AU10" s="17"/>
      <c r="AV10" s="17">
        <v>0</v>
      </c>
      <c r="AW10" s="17">
        <v>0.29780366983876899</v>
      </c>
      <c r="AX10" s="17">
        <v>0.58188505469976803</v>
      </c>
      <c r="AY10" s="17">
        <v>0.57695926796105901</v>
      </c>
      <c r="AZ10" s="17">
        <v>0.52426008358527798</v>
      </c>
      <c r="BA10" s="17">
        <v>0.61227562534822699</v>
      </c>
      <c r="BB10" s="17">
        <v>0.53145785481046204</v>
      </c>
      <c r="BC10" s="17">
        <v>0.40612008828637802</v>
      </c>
      <c r="BD10" s="17">
        <v>0.200070071871917</v>
      </c>
      <c r="BE10" s="17">
        <v>0.12278842597470301</v>
      </c>
      <c r="BF10" s="17">
        <v>0.57611019412398101</v>
      </c>
      <c r="BG10" s="17">
        <v>0.49338096215616301</v>
      </c>
      <c r="BH10" s="17">
        <v>0.46779525910971598</v>
      </c>
      <c r="BI10" s="17">
        <v>1</v>
      </c>
      <c r="BJ10" s="17">
        <v>0.40119939516089298</v>
      </c>
      <c r="BK10" s="17">
        <v>0.11243774666699401</v>
      </c>
      <c r="BL10" s="17"/>
      <c r="BM10" s="17">
        <v>0.406139310484391</v>
      </c>
      <c r="BN10" s="17">
        <v>0.42473718526243798</v>
      </c>
      <c r="BO10" s="17">
        <v>0.53613951687008699</v>
      </c>
      <c r="BP10" s="17">
        <v>0.49819807290287599</v>
      </c>
      <c r="BQ10" s="17">
        <v>0.53747300303643397</v>
      </c>
      <c r="BR10" s="17">
        <v>0</v>
      </c>
      <c r="BS10" s="17"/>
      <c r="BT10" s="17">
        <v>0.45963675010252802</v>
      </c>
      <c r="BU10" s="17">
        <v>0.45008971468364301</v>
      </c>
      <c r="BV10" s="17"/>
      <c r="BW10" s="17">
        <v>0.470305515777937</v>
      </c>
      <c r="BX10" s="17">
        <v>0.42901035887903199</v>
      </c>
      <c r="BY10" s="17"/>
      <c r="BZ10" s="17">
        <v>0.45352614852402301</v>
      </c>
      <c r="CA10" s="17" t="s">
        <v>131</v>
      </c>
      <c r="CB10" s="17">
        <v>0.44406095786933403</v>
      </c>
      <c r="CC10" s="17"/>
      <c r="CD10" s="17">
        <v>0.46103848722971003</v>
      </c>
      <c r="CE10" s="17">
        <v>0.43082265537757097</v>
      </c>
      <c r="CF10" s="17">
        <v>0.33124622374364199</v>
      </c>
      <c r="CG10" s="17"/>
      <c r="CH10" s="17">
        <v>0.48678736044265197</v>
      </c>
      <c r="CI10" s="17">
        <v>0.37951006306889901</v>
      </c>
      <c r="CJ10" s="17">
        <v>0.45271758718988903</v>
      </c>
      <c r="CK10" s="17"/>
      <c r="CL10" s="17">
        <v>0.44439242183759903</v>
      </c>
      <c r="CM10" s="17">
        <v>0.46434190628483402</v>
      </c>
      <c r="CN10" s="17"/>
      <c r="CO10" s="17">
        <v>0.317631797131806</v>
      </c>
      <c r="CP10" s="17">
        <v>0.49548305443504798</v>
      </c>
      <c r="CQ10" s="17">
        <v>0.48765238720659099</v>
      </c>
      <c r="CR10" s="17">
        <v>0.41144942927217099</v>
      </c>
    </row>
    <row r="11" spans="2:96" x14ac:dyDescent="0.25">
      <c r="B11" s="18" t="s">
        <v>455</v>
      </c>
      <c r="C11" s="17">
        <v>0.16818383129595499</v>
      </c>
      <c r="D11" s="17">
        <v>0.160067384883574</v>
      </c>
      <c r="E11" s="17">
        <v>0.17875011168897001</v>
      </c>
      <c r="F11" s="17"/>
      <c r="G11" s="17">
        <v>0.32620972978395102</v>
      </c>
      <c r="H11" s="17">
        <v>9.4310680616372905E-2</v>
      </c>
      <c r="I11" s="17">
        <v>0.15394286052079001</v>
      </c>
      <c r="J11" s="17">
        <v>0.19141931991213501</v>
      </c>
      <c r="K11" s="17">
        <v>0</v>
      </c>
      <c r="L11" s="17">
        <v>0.13890029283497399</v>
      </c>
      <c r="M11" s="17"/>
      <c r="N11" s="17">
        <v>0.174819904309164</v>
      </c>
      <c r="O11" s="17">
        <v>0.212221254818971</v>
      </c>
      <c r="P11" s="17">
        <v>0.27303249355148801</v>
      </c>
      <c r="Q11" s="17">
        <v>5.2721345743657701E-2</v>
      </c>
      <c r="R11" s="17"/>
      <c r="S11" s="17">
        <v>0.32309667954506099</v>
      </c>
      <c r="T11" s="17">
        <v>6.6766280236203193E-2</v>
      </c>
      <c r="U11" s="17">
        <v>0</v>
      </c>
      <c r="V11" s="17">
        <v>0.116062779398906</v>
      </c>
      <c r="W11" s="17">
        <v>0.11489993660569001</v>
      </c>
      <c r="X11" s="17">
        <v>0.12568203268508099</v>
      </c>
      <c r="Y11" s="17">
        <v>0.14513515848463601</v>
      </c>
      <c r="Z11" s="17">
        <v>0.75291571653867295</v>
      </c>
      <c r="AA11" s="17">
        <v>7.0013150057734203E-2</v>
      </c>
      <c r="AB11" s="17">
        <v>0</v>
      </c>
      <c r="AC11" s="17">
        <v>0.105940014497581</v>
      </c>
      <c r="AD11" s="17">
        <v>0.26814726369973602</v>
      </c>
      <c r="AE11" s="17"/>
      <c r="AF11" s="17">
        <v>0.15665217536714801</v>
      </c>
      <c r="AG11" s="17">
        <v>0.194314748852424</v>
      </c>
      <c r="AH11" s="17">
        <v>0.14104158480891699</v>
      </c>
      <c r="AI11" s="17">
        <v>0</v>
      </c>
      <c r="AJ11" s="17">
        <v>0.20473939156296</v>
      </c>
      <c r="AK11" s="17"/>
      <c r="AL11" s="17">
        <v>0.121582389528197</v>
      </c>
      <c r="AM11" s="17">
        <v>0.17762891773273501</v>
      </c>
      <c r="AN11" s="17">
        <v>0.197244039251498</v>
      </c>
      <c r="AO11" s="17"/>
      <c r="AP11" s="17">
        <v>0.20929226839661799</v>
      </c>
      <c r="AQ11" s="17">
        <v>0.19494728621424601</v>
      </c>
      <c r="AR11" s="17">
        <v>0.16261306584511301</v>
      </c>
      <c r="AS11" s="17">
        <v>0.11120263175554899</v>
      </c>
      <c r="AT11" s="17">
        <v>0.52790462020907702</v>
      </c>
      <c r="AU11" s="17"/>
      <c r="AV11" s="17">
        <v>0</v>
      </c>
      <c r="AW11" s="17">
        <v>0.24278273099912201</v>
      </c>
      <c r="AX11" s="17">
        <v>0</v>
      </c>
      <c r="AY11" s="17">
        <v>0.226422645333091</v>
      </c>
      <c r="AZ11" s="17">
        <v>5.72017213717331E-2</v>
      </c>
      <c r="BA11" s="17">
        <v>0</v>
      </c>
      <c r="BB11" s="17">
        <v>0.209971830511269</v>
      </c>
      <c r="BC11" s="17">
        <v>0.13622444269657599</v>
      </c>
      <c r="BD11" s="17">
        <v>0.41342654330058398</v>
      </c>
      <c r="BE11" s="17">
        <v>0.44929045496511799</v>
      </c>
      <c r="BF11" s="17">
        <v>0</v>
      </c>
      <c r="BG11" s="17">
        <v>0.29529550935659299</v>
      </c>
      <c r="BH11" s="17">
        <v>0.22325193490192999</v>
      </c>
      <c r="BI11" s="17">
        <v>0</v>
      </c>
      <c r="BJ11" s="17">
        <v>0</v>
      </c>
      <c r="BK11" s="17">
        <v>0.30006142042573403</v>
      </c>
      <c r="BL11" s="17"/>
      <c r="BM11" s="17">
        <v>0.237486179910703</v>
      </c>
      <c r="BN11" s="17">
        <v>0.155196702392318</v>
      </c>
      <c r="BO11" s="17">
        <v>0.14561844796929299</v>
      </c>
      <c r="BP11" s="17">
        <v>0.123820975869165</v>
      </c>
      <c r="BQ11" s="17">
        <v>5.9330506833117698E-2</v>
      </c>
      <c r="BR11" s="17">
        <v>0</v>
      </c>
      <c r="BS11" s="17"/>
      <c r="BT11" s="17">
        <v>0.18056761195443599</v>
      </c>
      <c r="BU11" s="17">
        <v>0.15801721715419301</v>
      </c>
      <c r="BV11" s="17"/>
      <c r="BW11" s="17">
        <v>0.120645567378752</v>
      </c>
      <c r="BX11" s="17">
        <v>0.20490316952891199</v>
      </c>
      <c r="BY11" s="17"/>
      <c r="BZ11" s="17">
        <v>0.17140541509946799</v>
      </c>
      <c r="CA11" s="17" t="s">
        <v>131</v>
      </c>
      <c r="CB11" s="17">
        <v>0.16301621039827399</v>
      </c>
      <c r="CC11" s="17"/>
      <c r="CD11" s="17">
        <v>0.14951068371048301</v>
      </c>
      <c r="CE11" s="17">
        <v>0.235853319362544</v>
      </c>
      <c r="CF11" s="17">
        <v>0.157582557572849</v>
      </c>
      <c r="CG11" s="17"/>
      <c r="CH11" s="17">
        <v>0.14883259584508801</v>
      </c>
      <c r="CI11" s="17">
        <v>0.21328539604642499</v>
      </c>
      <c r="CJ11" s="17">
        <v>0.20392902091322099</v>
      </c>
      <c r="CK11" s="17"/>
      <c r="CL11" s="17">
        <v>0.22088082553180699</v>
      </c>
      <c r="CM11" s="17">
        <v>0.12749075665700399</v>
      </c>
      <c r="CN11" s="17"/>
      <c r="CO11" s="17">
        <v>0.124677873562121</v>
      </c>
      <c r="CP11" s="17">
        <v>0.13154879965304</v>
      </c>
      <c r="CQ11" s="17">
        <v>0.16765885206123099</v>
      </c>
      <c r="CR11" s="17">
        <v>0.241765810205433</v>
      </c>
    </row>
    <row r="12" spans="2:96" x14ac:dyDescent="0.25">
      <c r="B12" s="18" t="s">
        <v>456</v>
      </c>
      <c r="C12" s="17">
        <v>4.36281326387674E-2</v>
      </c>
      <c r="D12" s="17">
        <v>6.1928979354724897E-2</v>
      </c>
      <c r="E12" s="17">
        <v>1.9803435473833099E-2</v>
      </c>
      <c r="F12" s="17"/>
      <c r="G12" s="17">
        <v>0</v>
      </c>
      <c r="H12" s="17">
        <v>4.2626836910515498E-2</v>
      </c>
      <c r="I12" s="17">
        <v>4.7041145612658701E-2</v>
      </c>
      <c r="J12" s="17">
        <v>5.0205903361311997E-2</v>
      </c>
      <c r="K12" s="17">
        <v>0.164248876968178</v>
      </c>
      <c r="L12" s="17">
        <v>0</v>
      </c>
      <c r="M12" s="17"/>
      <c r="N12" s="17">
        <v>4.2312517874711797E-2</v>
      </c>
      <c r="O12" s="17">
        <v>3.5492905838175402E-2</v>
      </c>
      <c r="P12" s="17">
        <v>4.7707350693085598E-2</v>
      </c>
      <c r="Q12" s="17">
        <v>4.8862202335243E-2</v>
      </c>
      <c r="R12" s="17"/>
      <c r="S12" s="17">
        <v>4.4702628085412199E-2</v>
      </c>
      <c r="T12" s="17">
        <v>0</v>
      </c>
      <c r="U12" s="17">
        <v>7.9526740113942396E-2</v>
      </c>
      <c r="V12" s="17">
        <v>0.16873890981966599</v>
      </c>
      <c r="W12" s="17">
        <v>0</v>
      </c>
      <c r="X12" s="17">
        <v>0</v>
      </c>
      <c r="Y12" s="17">
        <v>0</v>
      </c>
      <c r="Z12" s="17">
        <v>0</v>
      </c>
      <c r="AA12" s="17">
        <v>0.159329466360148</v>
      </c>
      <c r="AB12" s="17">
        <v>6.7768262441059393E-2</v>
      </c>
      <c r="AC12" s="17">
        <v>0</v>
      </c>
      <c r="AD12" s="17">
        <v>0</v>
      </c>
      <c r="AE12" s="17"/>
      <c r="AF12" s="17">
        <v>6.1056533969407398E-2</v>
      </c>
      <c r="AG12" s="17">
        <v>4.0401712259944801E-2</v>
      </c>
      <c r="AH12" s="17">
        <v>8.1225007538311994E-2</v>
      </c>
      <c r="AI12" s="17">
        <v>0</v>
      </c>
      <c r="AJ12" s="17">
        <v>2.3521954317162998E-2</v>
      </c>
      <c r="AK12" s="17"/>
      <c r="AL12" s="17">
        <v>3.7676553386481897E-2</v>
      </c>
      <c r="AM12" s="17">
        <v>1.95505353969644E-2</v>
      </c>
      <c r="AN12" s="17">
        <v>7.5286280030250299E-2</v>
      </c>
      <c r="AO12" s="17"/>
      <c r="AP12" s="17">
        <v>2.1176934582167101E-2</v>
      </c>
      <c r="AQ12" s="17">
        <v>3.9561584491932297E-2</v>
      </c>
      <c r="AR12" s="17">
        <v>3.02689743101935E-2</v>
      </c>
      <c r="AS12" s="17">
        <v>8.3928212741499503E-2</v>
      </c>
      <c r="AT12" s="17">
        <v>0</v>
      </c>
      <c r="AU12" s="17"/>
      <c r="AV12" s="17">
        <v>0</v>
      </c>
      <c r="AW12" s="17">
        <v>0.13726271113709501</v>
      </c>
      <c r="AX12" s="17">
        <v>0</v>
      </c>
      <c r="AY12" s="17">
        <v>0</v>
      </c>
      <c r="AZ12" s="17">
        <v>8.3291110547126401E-2</v>
      </c>
      <c r="BA12" s="17">
        <v>6.1314252036983E-2</v>
      </c>
      <c r="BB12" s="17">
        <v>4.1740046955173998E-2</v>
      </c>
      <c r="BC12" s="17">
        <v>0</v>
      </c>
      <c r="BD12" s="17">
        <v>0</v>
      </c>
      <c r="BE12" s="17">
        <v>0</v>
      </c>
      <c r="BF12" s="17">
        <v>0</v>
      </c>
      <c r="BG12" s="17">
        <v>0</v>
      </c>
      <c r="BH12" s="17">
        <v>0</v>
      </c>
      <c r="BI12" s="17">
        <v>0</v>
      </c>
      <c r="BJ12" s="17">
        <v>0.10227209298376699</v>
      </c>
      <c r="BK12" s="17">
        <v>0.14702215275115901</v>
      </c>
      <c r="BL12" s="17"/>
      <c r="BM12" s="17">
        <v>4.9467968554351302E-2</v>
      </c>
      <c r="BN12" s="17">
        <v>3.0624473382059401E-2</v>
      </c>
      <c r="BO12" s="17">
        <v>0</v>
      </c>
      <c r="BP12" s="17">
        <v>0</v>
      </c>
      <c r="BQ12" s="17">
        <v>0.126478061270833</v>
      </c>
      <c r="BR12" s="17">
        <v>1</v>
      </c>
      <c r="BS12" s="17"/>
      <c r="BT12" s="17">
        <v>4.7094108198088597E-2</v>
      </c>
      <c r="BU12" s="17">
        <v>4.0693794124503697E-2</v>
      </c>
      <c r="BV12" s="17"/>
      <c r="BW12" s="17">
        <v>3.5563261076872098E-2</v>
      </c>
      <c r="BX12" s="17">
        <v>5.0817772799836403E-2</v>
      </c>
      <c r="BY12" s="17"/>
      <c r="BZ12" s="17">
        <v>5.1381116084049598E-2</v>
      </c>
      <c r="CA12" s="17" t="s">
        <v>131</v>
      </c>
      <c r="CB12" s="17">
        <v>3.11918647299444E-2</v>
      </c>
      <c r="CC12" s="17"/>
      <c r="CD12" s="17">
        <v>3.97236785265805E-2</v>
      </c>
      <c r="CE12" s="17">
        <v>1.8505656813196901E-2</v>
      </c>
      <c r="CF12" s="17">
        <v>0.15207730279943099</v>
      </c>
      <c r="CG12" s="17"/>
      <c r="CH12" s="17">
        <v>5.0074918596461897E-2</v>
      </c>
      <c r="CI12" s="17">
        <v>3.2494325605743099E-2</v>
      </c>
      <c r="CJ12" s="17">
        <v>8.3697978471527407E-2</v>
      </c>
      <c r="CK12" s="17"/>
      <c r="CL12" s="17">
        <v>4.04253808811754E-2</v>
      </c>
      <c r="CM12" s="17">
        <v>3.9642835176584901E-2</v>
      </c>
      <c r="CN12" s="17"/>
      <c r="CO12" s="17">
        <v>0</v>
      </c>
      <c r="CP12" s="17">
        <v>3.6889179480078103E-2</v>
      </c>
      <c r="CQ12" s="17">
        <v>2.69395343401405E-2</v>
      </c>
      <c r="CR12" s="17">
        <v>9.7438462445208096E-2</v>
      </c>
    </row>
    <row r="13" spans="2:96" x14ac:dyDescent="0.25">
      <c r="B13" s="18" t="s">
        <v>175</v>
      </c>
      <c r="C13" s="19">
        <v>8.2511145110101505E-2</v>
      </c>
      <c r="D13" s="19">
        <v>7.4621700908712896E-2</v>
      </c>
      <c r="E13" s="19">
        <v>9.2781905901395206E-2</v>
      </c>
      <c r="F13" s="19"/>
      <c r="G13" s="19">
        <v>0</v>
      </c>
      <c r="H13" s="19">
        <v>0.17265730830334899</v>
      </c>
      <c r="I13" s="19">
        <v>8.8955380681108101E-2</v>
      </c>
      <c r="J13" s="19">
        <v>8.6777862543574696E-2</v>
      </c>
      <c r="K13" s="19">
        <v>8.8366214052007799E-2</v>
      </c>
      <c r="L13" s="19">
        <v>7.5253861101088795E-2</v>
      </c>
      <c r="M13" s="19"/>
      <c r="N13" s="19">
        <v>5.6789461205959402E-2</v>
      </c>
      <c r="O13" s="19">
        <v>5.66430316866397E-2</v>
      </c>
      <c r="P13" s="19">
        <v>4.7083505281934397E-2</v>
      </c>
      <c r="Q13" s="19">
        <v>0.153072520716275</v>
      </c>
      <c r="R13" s="19"/>
      <c r="S13" s="19">
        <v>0</v>
      </c>
      <c r="T13" s="19">
        <v>0.11363764027805499</v>
      </c>
      <c r="U13" s="19">
        <v>0.18814530542570199</v>
      </c>
      <c r="V13" s="19">
        <v>0.110092913298849</v>
      </c>
      <c r="W13" s="19">
        <v>0</v>
      </c>
      <c r="X13" s="19">
        <v>0</v>
      </c>
      <c r="Y13" s="19">
        <v>0</v>
      </c>
      <c r="Z13" s="19">
        <v>0</v>
      </c>
      <c r="AA13" s="19">
        <v>0.114407189616146</v>
      </c>
      <c r="AB13" s="19">
        <v>0.155061935822015</v>
      </c>
      <c r="AC13" s="19">
        <v>9.8449514457010404E-2</v>
      </c>
      <c r="AD13" s="19">
        <v>0.207924215910539</v>
      </c>
      <c r="AE13" s="19"/>
      <c r="AF13" s="19">
        <v>4.61548233475957E-2</v>
      </c>
      <c r="AG13" s="19">
        <v>6.5003730219173605E-2</v>
      </c>
      <c r="AH13" s="19">
        <v>0</v>
      </c>
      <c r="AI13" s="19">
        <v>0</v>
      </c>
      <c r="AJ13" s="19">
        <v>8.4601196380208799E-2</v>
      </c>
      <c r="AK13" s="19"/>
      <c r="AL13" s="19">
        <v>5.89786884984018E-2</v>
      </c>
      <c r="AM13" s="19">
        <v>5.02724991083505E-2</v>
      </c>
      <c r="AN13" s="19">
        <v>0</v>
      </c>
      <c r="AO13" s="19"/>
      <c r="AP13" s="19">
        <v>0.154573112726693</v>
      </c>
      <c r="AQ13" s="19">
        <v>0.10155446681143999</v>
      </c>
      <c r="AR13" s="19">
        <v>4.6544327692485898E-2</v>
      </c>
      <c r="AS13" s="19">
        <v>7.6220364494731602E-2</v>
      </c>
      <c r="AT13" s="19">
        <v>0</v>
      </c>
      <c r="AU13" s="19"/>
      <c r="AV13" s="19">
        <v>0</v>
      </c>
      <c r="AW13" s="19">
        <v>0.15815903602874901</v>
      </c>
      <c r="AX13" s="19">
        <v>0.114978726505036</v>
      </c>
      <c r="AY13" s="19">
        <v>4.7882568131486898E-2</v>
      </c>
      <c r="AZ13" s="19">
        <v>0.16739198579926101</v>
      </c>
      <c r="BA13" s="19">
        <v>6.7752983733252198E-2</v>
      </c>
      <c r="BB13" s="19">
        <v>0.123934790311506</v>
      </c>
      <c r="BC13" s="19">
        <v>0</v>
      </c>
      <c r="BD13" s="19">
        <v>6.6954001010217298E-2</v>
      </c>
      <c r="BE13" s="19">
        <v>0</v>
      </c>
      <c r="BF13" s="19">
        <v>0.113782115173031</v>
      </c>
      <c r="BG13" s="19">
        <v>0</v>
      </c>
      <c r="BH13" s="19">
        <v>0</v>
      </c>
      <c r="BI13" s="19">
        <v>0</v>
      </c>
      <c r="BJ13" s="19">
        <v>0</v>
      </c>
      <c r="BK13" s="19">
        <v>9.5027922221834399E-2</v>
      </c>
      <c r="BL13" s="19"/>
      <c r="BM13" s="19">
        <v>6.3238810305800905E-2</v>
      </c>
      <c r="BN13" s="19">
        <v>9.4088849570041405E-2</v>
      </c>
      <c r="BO13" s="19">
        <v>9.6438354505301194E-2</v>
      </c>
      <c r="BP13" s="19">
        <v>0.101069490734341</v>
      </c>
      <c r="BQ13" s="19">
        <v>6.8860219157797803E-2</v>
      </c>
      <c r="BR13" s="19">
        <v>0</v>
      </c>
      <c r="BS13" s="19"/>
      <c r="BT13" s="19">
        <v>5.72169328109325E-2</v>
      </c>
      <c r="BU13" s="19">
        <v>0.114276942039179</v>
      </c>
      <c r="BV13" s="19"/>
      <c r="BW13" s="19">
        <v>7.1908919222875206E-2</v>
      </c>
      <c r="BX13" s="19">
        <v>7.8132123432260003E-2</v>
      </c>
      <c r="BY13" s="19"/>
      <c r="BZ13" s="19">
        <v>0.116250664735025</v>
      </c>
      <c r="CA13" s="19" t="s">
        <v>131</v>
      </c>
      <c r="CB13" s="19">
        <v>2.8390856045655499E-2</v>
      </c>
      <c r="CC13" s="19"/>
      <c r="CD13" s="19">
        <v>8.1327506548442605E-2</v>
      </c>
      <c r="CE13" s="19">
        <v>0.105154734803803</v>
      </c>
      <c r="CF13" s="19">
        <v>0</v>
      </c>
      <c r="CG13" s="19"/>
      <c r="CH13" s="19">
        <v>0.12690130224846699</v>
      </c>
      <c r="CI13" s="19">
        <v>0.14570166369184701</v>
      </c>
      <c r="CJ13" s="19">
        <v>0</v>
      </c>
      <c r="CK13" s="19"/>
      <c r="CL13" s="19">
        <v>7.0029347054953894E-2</v>
      </c>
      <c r="CM13" s="19">
        <v>8.7256626990088806E-2</v>
      </c>
      <c r="CN13" s="19"/>
      <c r="CO13" s="19">
        <v>3.8414432346413202E-2</v>
      </c>
      <c r="CP13" s="19">
        <v>5.5870343322336202E-2</v>
      </c>
      <c r="CQ13" s="19">
        <v>0.11340125760408599</v>
      </c>
      <c r="CR13" s="19">
        <v>0.102954407095647</v>
      </c>
    </row>
    <row r="14" spans="2:96" x14ac:dyDescent="0.25">
      <c r="B14" s="16" t="s">
        <v>654</v>
      </c>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K18"/>
  <sheetViews>
    <sheetView showGridLines="0" workbookViewId="0">
      <pane xSplit="2" topLeftCell="C1" activePane="topRight" state="frozen"/>
      <selection pane="topRight" activeCell="B18" sqref="B18"/>
    </sheetView>
  </sheetViews>
  <sheetFormatPr defaultColWidth="11.42578125" defaultRowHeight="15" x14ac:dyDescent="0.25"/>
  <cols>
    <col min="2" max="2" width="25.7109375" customWidth="1"/>
    <col min="3" max="11" width="20.7109375" customWidth="1"/>
  </cols>
  <sheetData>
    <row r="2" spans="2:11" ht="39.950000000000003" customHeight="1" x14ac:dyDescent="0.25">
      <c r="D2" s="30" t="s">
        <v>475</v>
      </c>
      <c r="E2" s="26"/>
      <c r="F2" s="26"/>
      <c r="G2" s="26"/>
      <c r="H2" s="26"/>
      <c r="I2" s="26"/>
      <c r="J2" s="26"/>
      <c r="K2" s="26"/>
    </row>
    <row r="6" spans="2:11" ht="50.1" customHeight="1" x14ac:dyDescent="0.25">
      <c r="B6" s="23" t="s">
        <v>15</v>
      </c>
      <c r="C6" s="23" t="s">
        <v>445</v>
      </c>
      <c r="D6" s="23" t="s">
        <v>446</v>
      </c>
      <c r="E6" s="23" t="s">
        <v>447</v>
      </c>
      <c r="F6" s="23" t="s">
        <v>448</v>
      </c>
      <c r="G6" s="23" t="s">
        <v>449</v>
      </c>
      <c r="H6" s="23" t="s">
        <v>450</v>
      </c>
      <c r="I6" s="23" t="s">
        <v>451</v>
      </c>
      <c r="J6" s="23" t="s">
        <v>452</v>
      </c>
    </row>
    <row r="7" spans="2:11" x14ac:dyDescent="0.25">
      <c r="B7" s="18" t="s">
        <v>453</v>
      </c>
      <c r="C7" s="17">
        <v>0.285628134960909</v>
      </c>
      <c r="D7" s="17">
        <v>0.202371560553253</v>
      </c>
      <c r="E7" s="17">
        <v>0.20694158249557901</v>
      </c>
      <c r="F7" s="17">
        <v>0.231061798381932</v>
      </c>
      <c r="G7" s="17">
        <v>0.173097930386656</v>
      </c>
      <c r="H7" s="17">
        <v>0.17378141078828299</v>
      </c>
      <c r="I7" s="17">
        <v>0.226392101534831</v>
      </c>
      <c r="J7" s="17">
        <v>0.24980795612159101</v>
      </c>
    </row>
    <row r="8" spans="2:11" x14ac:dyDescent="0.25">
      <c r="B8" s="18" t="s">
        <v>454</v>
      </c>
      <c r="C8" s="17">
        <v>0.60013836648034402</v>
      </c>
      <c r="D8" s="17">
        <v>0.55793362426927495</v>
      </c>
      <c r="E8" s="17">
        <v>0.54899425175808703</v>
      </c>
      <c r="F8" s="17">
        <v>0.554191504653745</v>
      </c>
      <c r="G8" s="17">
        <v>0.41684848726158402</v>
      </c>
      <c r="H8" s="17">
        <v>0.41112278630017302</v>
      </c>
      <c r="I8" s="17">
        <v>0.52540804694394605</v>
      </c>
      <c r="J8" s="17">
        <v>0.55126959853685098</v>
      </c>
    </row>
    <row r="9" spans="2:11" x14ac:dyDescent="0.25">
      <c r="B9" s="18" t="s">
        <v>455</v>
      </c>
      <c r="C9" s="17">
        <v>8.2644070401528796E-2</v>
      </c>
      <c r="D9" s="17">
        <v>0.168072839955003</v>
      </c>
      <c r="E9" s="17">
        <v>0.14253803119179401</v>
      </c>
      <c r="F9" s="17">
        <v>0.15192549848306999</v>
      </c>
      <c r="G9" s="17">
        <v>0.24433817782106201</v>
      </c>
      <c r="H9" s="17">
        <v>0.248538081225953</v>
      </c>
      <c r="I9" s="17">
        <v>0.18301018726325799</v>
      </c>
      <c r="J9" s="17">
        <v>9.2530744520476202E-2</v>
      </c>
    </row>
    <row r="10" spans="2:11" x14ac:dyDescent="0.25">
      <c r="B10" s="18" t="s">
        <v>456</v>
      </c>
      <c r="C10" s="17">
        <v>2.3709692995706799E-2</v>
      </c>
      <c r="D10" s="17">
        <v>3.7444761915175498E-2</v>
      </c>
      <c r="E10" s="17">
        <v>4.7724594217942999E-2</v>
      </c>
      <c r="F10" s="17">
        <v>4.0401788875153402E-2</v>
      </c>
      <c r="G10" s="17">
        <v>0.120793789572944</v>
      </c>
      <c r="H10" s="17">
        <v>0.12633950880967099</v>
      </c>
      <c r="I10" s="17">
        <v>5.0264539385506402E-2</v>
      </c>
      <c r="J10" s="17">
        <v>4.2276148130829402E-2</v>
      </c>
    </row>
    <row r="11" spans="2:11" x14ac:dyDescent="0.25">
      <c r="B11" s="18" t="s">
        <v>175</v>
      </c>
      <c r="C11" s="17">
        <v>7.8797351615114593E-3</v>
      </c>
      <c r="D11" s="17">
        <v>3.4177213307294202E-2</v>
      </c>
      <c r="E11" s="17">
        <v>5.3801540336596398E-2</v>
      </c>
      <c r="F11" s="17">
        <v>2.24194096061003E-2</v>
      </c>
      <c r="G11" s="17">
        <v>4.4921614957753798E-2</v>
      </c>
      <c r="H11" s="17">
        <v>4.0218212875918702E-2</v>
      </c>
      <c r="I11" s="17">
        <v>1.4925124872459601E-2</v>
      </c>
      <c r="J11" s="17">
        <v>6.4115552690252597E-2</v>
      </c>
    </row>
    <row r="12" spans="2:11" x14ac:dyDescent="0.25">
      <c r="B12" s="16" t="s">
        <v>663</v>
      </c>
      <c r="C12" s="16"/>
      <c r="D12" s="16"/>
      <c r="E12" s="16"/>
      <c r="F12" s="16"/>
      <c r="G12" s="16"/>
      <c r="H12" s="16"/>
      <c r="I12" s="16"/>
      <c r="J12" s="16"/>
    </row>
    <row r="13" spans="2:11" x14ac:dyDescent="0.25">
      <c r="B13" t="s">
        <v>124</v>
      </c>
    </row>
    <row r="14" spans="2:11" x14ac:dyDescent="0.25">
      <c r="B14" t="s">
        <v>125</v>
      </c>
    </row>
    <row r="18" spans="2:2" x14ac:dyDescent="0.2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CR18"/>
  <sheetViews>
    <sheetView showGridLines="0" workbookViewId="0">
      <pane xSplit="2" topLeftCell="C1" activePane="topRight" state="frozen"/>
      <selection pane="topRight" activeCell="B14" sqref="B1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389</v>
      </c>
      <c r="D7" s="10">
        <v>202</v>
      </c>
      <c r="E7" s="10">
        <v>184</v>
      </c>
      <c r="F7" s="10"/>
      <c r="G7" s="10">
        <v>47</v>
      </c>
      <c r="H7" s="10">
        <v>52</v>
      </c>
      <c r="I7" s="10">
        <v>76</v>
      </c>
      <c r="J7" s="10">
        <v>72</v>
      </c>
      <c r="K7" s="10">
        <v>56</v>
      </c>
      <c r="L7" s="10">
        <v>86</v>
      </c>
      <c r="M7" s="10"/>
      <c r="N7" s="10">
        <v>110</v>
      </c>
      <c r="O7" s="10">
        <v>105</v>
      </c>
      <c r="P7" s="10">
        <v>79</v>
      </c>
      <c r="Q7" s="10">
        <v>94</v>
      </c>
      <c r="R7" s="10"/>
      <c r="S7" s="10">
        <v>65</v>
      </c>
      <c r="T7" s="10">
        <v>50</v>
      </c>
      <c r="U7" s="10">
        <v>46</v>
      </c>
      <c r="V7" s="10">
        <v>41</v>
      </c>
      <c r="W7" s="10">
        <v>17</v>
      </c>
      <c r="X7" s="10">
        <v>24</v>
      </c>
      <c r="Y7" s="10">
        <v>22</v>
      </c>
      <c r="Z7" s="10">
        <v>13</v>
      </c>
      <c r="AA7" s="10">
        <v>21</v>
      </c>
      <c r="AB7" s="10">
        <v>33</v>
      </c>
      <c r="AC7" s="10">
        <v>20</v>
      </c>
      <c r="AD7" s="10">
        <v>37</v>
      </c>
      <c r="AE7" s="10"/>
      <c r="AF7" s="10">
        <v>136</v>
      </c>
      <c r="AG7" s="10">
        <v>97</v>
      </c>
      <c r="AH7" s="10">
        <v>17</v>
      </c>
      <c r="AI7" s="10">
        <v>6</v>
      </c>
      <c r="AJ7" s="10">
        <v>68</v>
      </c>
      <c r="AK7" s="10"/>
      <c r="AL7" s="10">
        <v>87</v>
      </c>
      <c r="AM7" s="10">
        <v>119</v>
      </c>
      <c r="AN7" s="10">
        <v>27</v>
      </c>
      <c r="AO7" s="10"/>
      <c r="AP7" s="10">
        <v>76</v>
      </c>
      <c r="AQ7" s="10">
        <v>74</v>
      </c>
      <c r="AR7" s="10">
        <v>117</v>
      </c>
      <c r="AS7" s="10">
        <v>52</v>
      </c>
      <c r="AT7" s="10">
        <v>8</v>
      </c>
      <c r="AU7" s="10"/>
      <c r="AV7" s="10">
        <v>1</v>
      </c>
      <c r="AW7" s="10">
        <v>20</v>
      </c>
      <c r="AX7" s="10">
        <v>34</v>
      </c>
      <c r="AY7" s="10">
        <v>32</v>
      </c>
      <c r="AZ7" s="10">
        <v>36</v>
      </c>
      <c r="BA7" s="10">
        <v>51</v>
      </c>
      <c r="BB7" s="10">
        <v>33</v>
      </c>
      <c r="BC7" s="10">
        <v>30</v>
      </c>
      <c r="BD7" s="10">
        <v>32</v>
      </c>
      <c r="BE7" s="10">
        <v>17</v>
      </c>
      <c r="BF7" s="10">
        <v>19</v>
      </c>
      <c r="BG7" s="10">
        <v>14</v>
      </c>
      <c r="BH7" s="10">
        <v>15</v>
      </c>
      <c r="BI7" s="10">
        <v>7</v>
      </c>
      <c r="BJ7" s="10">
        <v>10</v>
      </c>
      <c r="BK7" s="10">
        <v>15</v>
      </c>
      <c r="BL7" s="10"/>
      <c r="BM7" s="10">
        <v>97</v>
      </c>
      <c r="BN7" s="10">
        <v>91</v>
      </c>
      <c r="BO7" s="10">
        <v>44</v>
      </c>
      <c r="BP7" s="10">
        <v>60</v>
      </c>
      <c r="BQ7" s="10">
        <v>47</v>
      </c>
      <c r="BR7" s="10">
        <v>50</v>
      </c>
      <c r="BS7" s="10"/>
      <c r="BT7" s="10">
        <v>194</v>
      </c>
      <c r="BU7" s="10">
        <v>190</v>
      </c>
      <c r="BV7" s="10"/>
      <c r="BW7" s="10">
        <v>51</v>
      </c>
      <c r="BX7" s="10">
        <v>58</v>
      </c>
      <c r="BY7" s="10"/>
      <c r="BZ7" s="10">
        <v>120</v>
      </c>
      <c r="CA7" s="10">
        <v>269</v>
      </c>
      <c r="CB7" s="10" t="s">
        <v>130</v>
      </c>
      <c r="CC7" s="10"/>
      <c r="CD7" s="10">
        <v>78</v>
      </c>
      <c r="CE7" s="10">
        <v>24</v>
      </c>
      <c r="CF7" s="10">
        <v>16</v>
      </c>
      <c r="CG7" s="10"/>
      <c r="CH7" s="10">
        <v>262</v>
      </c>
      <c r="CI7" s="10">
        <v>70</v>
      </c>
      <c r="CJ7" s="10">
        <v>55</v>
      </c>
      <c r="CK7" s="10"/>
      <c r="CL7" s="10">
        <v>182</v>
      </c>
      <c r="CM7" s="10">
        <v>193</v>
      </c>
      <c r="CN7" s="10"/>
      <c r="CO7" s="10">
        <v>31</v>
      </c>
      <c r="CP7" s="10">
        <v>128</v>
      </c>
      <c r="CQ7" s="10">
        <v>147</v>
      </c>
      <c r="CR7" s="10">
        <v>83</v>
      </c>
    </row>
    <row r="8" spans="2:96" ht="30" customHeight="1" x14ac:dyDescent="0.25">
      <c r="B8" s="11" t="s">
        <v>20</v>
      </c>
      <c r="C8" s="11">
        <v>395</v>
      </c>
      <c r="D8" s="11">
        <v>207</v>
      </c>
      <c r="E8" s="11">
        <v>185</v>
      </c>
      <c r="F8" s="11"/>
      <c r="G8" s="11">
        <v>58</v>
      </c>
      <c r="H8" s="11">
        <v>69</v>
      </c>
      <c r="I8" s="11">
        <v>74</v>
      </c>
      <c r="J8" s="11">
        <v>67</v>
      </c>
      <c r="K8" s="11">
        <v>50</v>
      </c>
      <c r="L8" s="11">
        <v>77</v>
      </c>
      <c r="M8" s="11"/>
      <c r="N8" s="11">
        <v>105</v>
      </c>
      <c r="O8" s="11">
        <v>101</v>
      </c>
      <c r="P8" s="11">
        <v>83</v>
      </c>
      <c r="Q8" s="11">
        <v>105</v>
      </c>
      <c r="R8" s="11"/>
      <c r="S8" s="11">
        <v>68</v>
      </c>
      <c r="T8" s="11">
        <v>49</v>
      </c>
      <c r="U8" s="11">
        <v>43</v>
      </c>
      <c r="V8" s="11">
        <v>40</v>
      </c>
      <c r="W8" s="11">
        <v>18</v>
      </c>
      <c r="X8" s="11">
        <v>27</v>
      </c>
      <c r="Y8" s="11">
        <v>20</v>
      </c>
      <c r="Z8" s="11">
        <v>13</v>
      </c>
      <c r="AA8" s="11">
        <v>20</v>
      </c>
      <c r="AB8" s="11">
        <v>32</v>
      </c>
      <c r="AC8" s="11">
        <v>22</v>
      </c>
      <c r="AD8" s="11">
        <v>43</v>
      </c>
      <c r="AE8" s="11"/>
      <c r="AF8" s="11">
        <v>131</v>
      </c>
      <c r="AG8" s="11">
        <v>98</v>
      </c>
      <c r="AH8" s="11">
        <v>16</v>
      </c>
      <c r="AI8" s="11">
        <v>6</v>
      </c>
      <c r="AJ8" s="11">
        <v>73</v>
      </c>
      <c r="AK8" s="11"/>
      <c r="AL8" s="11">
        <v>85</v>
      </c>
      <c r="AM8" s="11">
        <v>121</v>
      </c>
      <c r="AN8" s="11">
        <v>28</v>
      </c>
      <c r="AO8" s="11"/>
      <c r="AP8" s="11">
        <v>77</v>
      </c>
      <c r="AQ8" s="11">
        <v>76</v>
      </c>
      <c r="AR8" s="11">
        <v>121</v>
      </c>
      <c r="AS8" s="11">
        <v>53</v>
      </c>
      <c r="AT8" s="11">
        <v>8</v>
      </c>
      <c r="AU8" s="11"/>
      <c r="AV8" s="11">
        <v>1</v>
      </c>
      <c r="AW8" s="11">
        <v>21</v>
      </c>
      <c r="AX8" s="11">
        <v>35</v>
      </c>
      <c r="AY8" s="11">
        <v>32</v>
      </c>
      <c r="AZ8" s="11">
        <v>40</v>
      </c>
      <c r="BA8" s="11">
        <v>50</v>
      </c>
      <c r="BB8" s="11">
        <v>33</v>
      </c>
      <c r="BC8" s="11">
        <v>31</v>
      </c>
      <c r="BD8" s="11">
        <v>32</v>
      </c>
      <c r="BE8" s="11">
        <v>16</v>
      </c>
      <c r="BF8" s="11">
        <v>19</v>
      </c>
      <c r="BG8" s="11">
        <v>14</v>
      </c>
      <c r="BH8" s="11">
        <v>16</v>
      </c>
      <c r="BI8" s="11">
        <v>7</v>
      </c>
      <c r="BJ8" s="11">
        <v>11</v>
      </c>
      <c r="BK8" s="11">
        <v>15</v>
      </c>
      <c r="BL8" s="11"/>
      <c r="BM8" s="11">
        <v>104</v>
      </c>
      <c r="BN8" s="11">
        <v>92</v>
      </c>
      <c r="BO8" s="11">
        <v>47</v>
      </c>
      <c r="BP8" s="11">
        <v>59</v>
      </c>
      <c r="BQ8" s="11">
        <v>44</v>
      </c>
      <c r="BR8" s="11">
        <v>50</v>
      </c>
      <c r="BS8" s="11"/>
      <c r="BT8" s="11">
        <v>196</v>
      </c>
      <c r="BU8" s="11">
        <v>192</v>
      </c>
      <c r="BV8" s="11"/>
      <c r="BW8" s="11">
        <v>53</v>
      </c>
      <c r="BX8" s="11">
        <v>58</v>
      </c>
      <c r="BY8" s="11"/>
      <c r="BZ8" s="11">
        <v>124</v>
      </c>
      <c r="CA8" s="11">
        <v>271</v>
      </c>
      <c r="CB8" s="11" t="s">
        <v>130</v>
      </c>
      <c r="CC8" s="11"/>
      <c r="CD8" s="11">
        <v>79</v>
      </c>
      <c r="CE8" s="11">
        <v>27</v>
      </c>
      <c r="CF8" s="11">
        <v>15</v>
      </c>
      <c r="CG8" s="11"/>
      <c r="CH8" s="11">
        <v>260</v>
      </c>
      <c r="CI8" s="11">
        <v>75</v>
      </c>
      <c r="CJ8" s="11">
        <v>57</v>
      </c>
      <c r="CK8" s="11"/>
      <c r="CL8" s="11">
        <v>182</v>
      </c>
      <c r="CM8" s="11">
        <v>199</v>
      </c>
      <c r="CN8" s="11"/>
      <c r="CO8" s="11">
        <v>33</v>
      </c>
      <c r="CP8" s="11">
        <v>128</v>
      </c>
      <c r="CQ8" s="11">
        <v>148</v>
      </c>
      <c r="CR8" s="11">
        <v>85</v>
      </c>
    </row>
    <row r="9" spans="2:96" x14ac:dyDescent="0.25">
      <c r="B9" s="18" t="s">
        <v>453</v>
      </c>
      <c r="C9" s="17">
        <v>0.285628134960909</v>
      </c>
      <c r="D9" s="17">
        <v>0.32335942094454301</v>
      </c>
      <c r="E9" s="17">
        <v>0.24292419514206601</v>
      </c>
      <c r="F9" s="17"/>
      <c r="G9" s="17">
        <v>0.28695137540653498</v>
      </c>
      <c r="H9" s="17">
        <v>0.233111002569868</v>
      </c>
      <c r="I9" s="17">
        <v>0.26530347306069402</v>
      </c>
      <c r="J9" s="17">
        <v>0.23575355901856199</v>
      </c>
      <c r="K9" s="17">
        <v>0.34181122015536403</v>
      </c>
      <c r="L9" s="17">
        <v>0.35885769655439598</v>
      </c>
      <c r="M9" s="17"/>
      <c r="N9" s="17">
        <v>0.30617350333627702</v>
      </c>
      <c r="O9" s="17">
        <v>0.29806059225544801</v>
      </c>
      <c r="P9" s="17">
        <v>0.195037004887049</v>
      </c>
      <c r="Q9" s="17">
        <v>0.327722058865487</v>
      </c>
      <c r="R9" s="17"/>
      <c r="S9" s="17">
        <v>0.32785951750027498</v>
      </c>
      <c r="T9" s="17">
        <v>0.15306712652210899</v>
      </c>
      <c r="U9" s="17">
        <v>0.34862900094971599</v>
      </c>
      <c r="V9" s="17">
        <v>0.26345224213048302</v>
      </c>
      <c r="W9" s="17">
        <v>0.23161869598969001</v>
      </c>
      <c r="X9" s="17">
        <v>0.34044033882214703</v>
      </c>
      <c r="Y9" s="17">
        <v>0.30280857580304898</v>
      </c>
      <c r="Z9" s="17">
        <v>0.36215332514937298</v>
      </c>
      <c r="AA9" s="17">
        <v>0.42777376743022399</v>
      </c>
      <c r="AB9" s="17">
        <v>0.136951508259953</v>
      </c>
      <c r="AC9" s="17">
        <v>0.33123532868829197</v>
      </c>
      <c r="AD9" s="17">
        <v>0.30507164102296602</v>
      </c>
      <c r="AE9" s="17"/>
      <c r="AF9" s="17">
        <v>0.38929800471904602</v>
      </c>
      <c r="AG9" s="17">
        <v>0.22936017133124501</v>
      </c>
      <c r="AH9" s="17">
        <v>0.33862519445994899</v>
      </c>
      <c r="AI9" s="17">
        <v>0.14617496081495901</v>
      </c>
      <c r="AJ9" s="17">
        <v>0.24846801578680699</v>
      </c>
      <c r="AK9" s="17"/>
      <c r="AL9" s="17">
        <v>0.41687331026635499</v>
      </c>
      <c r="AM9" s="17">
        <v>0.25739511825860401</v>
      </c>
      <c r="AN9" s="17">
        <v>0.37087079074947099</v>
      </c>
      <c r="AO9" s="17"/>
      <c r="AP9" s="17">
        <v>0.31370816416228597</v>
      </c>
      <c r="AQ9" s="17">
        <v>0.30028458509026601</v>
      </c>
      <c r="AR9" s="17">
        <v>0.27957324430596298</v>
      </c>
      <c r="AS9" s="17">
        <v>0.18174305336990801</v>
      </c>
      <c r="AT9" s="17">
        <v>0.53739551752065895</v>
      </c>
      <c r="AU9" s="17"/>
      <c r="AV9" s="17">
        <v>0</v>
      </c>
      <c r="AW9" s="17">
        <v>0.14559560317117401</v>
      </c>
      <c r="AX9" s="17">
        <v>0.444426567664302</v>
      </c>
      <c r="AY9" s="17">
        <v>0.28198334354981502</v>
      </c>
      <c r="AZ9" s="17">
        <v>0.19939981577736299</v>
      </c>
      <c r="BA9" s="17">
        <v>0.30273879241863899</v>
      </c>
      <c r="BB9" s="17">
        <v>0.16897368346305799</v>
      </c>
      <c r="BC9" s="17">
        <v>0.269123484154834</v>
      </c>
      <c r="BD9" s="17">
        <v>0.29402979260675099</v>
      </c>
      <c r="BE9" s="17">
        <v>0.48766195428694797</v>
      </c>
      <c r="BF9" s="17">
        <v>0.243177771518053</v>
      </c>
      <c r="BG9" s="17">
        <v>0.38671673881999102</v>
      </c>
      <c r="BH9" s="17">
        <v>0.37753611550828498</v>
      </c>
      <c r="BI9" s="17">
        <v>0.37109645078971598</v>
      </c>
      <c r="BJ9" s="17">
        <v>0.103490113913768</v>
      </c>
      <c r="BK9" s="17">
        <v>0.31838919357006201</v>
      </c>
      <c r="BL9" s="17"/>
      <c r="BM9" s="17">
        <v>0.27852887719375802</v>
      </c>
      <c r="BN9" s="17">
        <v>0.27213709474474701</v>
      </c>
      <c r="BO9" s="17">
        <v>0.368971560647122</v>
      </c>
      <c r="BP9" s="17">
        <v>0.21350866015398301</v>
      </c>
      <c r="BQ9" s="17">
        <v>0.30958173901964098</v>
      </c>
      <c r="BR9" s="17">
        <v>0.31061194229611699</v>
      </c>
      <c r="BS9" s="17"/>
      <c r="BT9" s="17">
        <v>0.28387934931533199</v>
      </c>
      <c r="BU9" s="17">
        <v>0.28282061199285702</v>
      </c>
      <c r="BV9" s="17"/>
      <c r="BW9" s="17">
        <v>0.27773950648130502</v>
      </c>
      <c r="BX9" s="17">
        <v>0.29388990976802598</v>
      </c>
      <c r="BY9" s="17"/>
      <c r="BZ9" s="17">
        <v>0.27311810963384298</v>
      </c>
      <c r="CA9" s="17">
        <v>0.291331868493029</v>
      </c>
      <c r="CB9" s="17" t="s">
        <v>131</v>
      </c>
      <c r="CC9" s="17"/>
      <c r="CD9" s="17">
        <v>0.27965907924892403</v>
      </c>
      <c r="CE9" s="17">
        <v>0.23020502163227799</v>
      </c>
      <c r="CF9" s="17">
        <v>0.35805363398086398</v>
      </c>
      <c r="CG9" s="17"/>
      <c r="CH9" s="17">
        <v>0.287687019560744</v>
      </c>
      <c r="CI9" s="17">
        <v>0.27845268721160998</v>
      </c>
      <c r="CJ9" s="17">
        <v>0.27398704786773898</v>
      </c>
      <c r="CK9" s="17"/>
      <c r="CL9" s="17">
        <v>0.27340118006698799</v>
      </c>
      <c r="CM9" s="17">
        <v>0.30514024277149798</v>
      </c>
      <c r="CN9" s="17"/>
      <c r="CO9" s="17">
        <v>0.41297903317647799</v>
      </c>
      <c r="CP9" s="17">
        <v>0.38738752479928001</v>
      </c>
      <c r="CQ9" s="17">
        <v>0.21018320444526201</v>
      </c>
      <c r="CR9" s="17">
        <v>0.21463885364183399</v>
      </c>
    </row>
    <row r="10" spans="2:96" x14ac:dyDescent="0.25">
      <c r="B10" s="18" t="s">
        <v>454</v>
      </c>
      <c r="C10" s="17">
        <v>0.60013836648034402</v>
      </c>
      <c r="D10" s="17">
        <v>0.57321528087076101</v>
      </c>
      <c r="E10" s="17">
        <v>0.63430992232363104</v>
      </c>
      <c r="F10" s="17"/>
      <c r="G10" s="17">
        <v>0.53973041191787596</v>
      </c>
      <c r="H10" s="17">
        <v>0.62626319813015996</v>
      </c>
      <c r="I10" s="17">
        <v>0.61419479200153104</v>
      </c>
      <c r="J10" s="17">
        <v>0.66400792847840395</v>
      </c>
      <c r="K10" s="17">
        <v>0.57222768852647998</v>
      </c>
      <c r="L10" s="17">
        <v>0.57126573031996997</v>
      </c>
      <c r="M10" s="17"/>
      <c r="N10" s="17">
        <v>0.59421637735580601</v>
      </c>
      <c r="O10" s="17">
        <v>0.56618802512898303</v>
      </c>
      <c r="P10" s="17">
        <v>0.68079159918665699</v>
      </c>
      <c r="Q10" s="17">
        <v>0.57093505987639503</v>
      </c>
      <c r="R10" s="17"/>
      <c r="S10" s="17">
        <v>0.52882014712210401</v>
      </c>
      <c r="T10" s="17">
        <v>0.72005077333648404</v>
      </c>
      <c r="U10" s="17">
        <v>0.56472337637821002</v>
      </c>
      <c r="V10" s="17">
        <v>0.66325332554599703</v>
      </c>
      <c r="W10" s="17">
        <v>0.66033653108424994</v>
      </c>
      <c r="X10" s="17">
        <v>0.51388458790647795</v>
      </c>
      <c r="Y10" s="17">
        <v>0.63927459691018995</v>
      </c>
      <c r="Z10" s="17">
        <v>0.57561887564390601</v>
      </c>
      <c r="AA10" s="17">
        <v>0.52109633616068396</v>
      </c>
      <c r="AB10" s="17">
        <v>0.651343450784579</v>
      </c>
      <c r="AC10" s="17">
        <v>0.52421159847527699</v>
      </c>
      <c r="AD10" s="17">
        <v>0.610094560222045</v>
      </c>
      <c r="AE10" s="17"/>
      <c r="AF10" s="17">
        <v>0.53236222388660703</v>
      </c>
      <c r="AG10" s="17">
        <v>0.63311586672589004</v>
      </c>
      <c r="AH10" s="17">
        <v>0.54797116330554996</v>
      </c>
      <c r="AI10" s="17">
        <v>0.50999579563431996</v>
      </c>
      <c r="AJ10" s="17">
        <v>0.649795122504222</v>
      </c>
      <c r="AK10" s="17"/>
      <c r="AL10" s="17">
        <v>0.48319049314666701</v>
      </c>
      <c r="AM10" s="17">
        <v>0.64741848154327997</v>
      </c>
      <c r="AN10" s="17">
        <v>0.48383686007006299</v>
      </c>
      <c r="AO10" s="17"/>
      <c r="AP10" s="17">
        <v>0.595341954546594</v>
      </c>
      <c r="AQ10" s="17">
        <v>0.63950381109484</v>
      </c>
      <c r="AR10" s="17">
        <v>0.60876812838691596</v>
      </c>
      <c r="AS10" s="17">
        <v>0.65826097309995002</v>
      </c>
      <c r="AT10" s="17">
        <v>0.46260448247934099</v>
      </c>
      <c r="AU10" s="17"/>
      <c r="AV10" s="17">
        <v>0</v>
      </c>
      <c r="AW10" s="17">
        <v>0.64108058943170698</v>
      </c>
      <c r="AX10" s="17">
        <v>0.52572515598756198</v>
      </c>
      <c r="AY10" s="17">
        <v>0.62450742606268494</v>
      </c>
      <c r="AZ10" s="17">
        <v>0.71257531974034305</v>
      </c>
      <c r="BA10" s="17">
        <v>0.53548798010904497</v>
      </c>
      <c r="BB10" s="17">
        <v>0.72817111240398402</v>
      </c>
      <c r="BC10" s="17">
        <v>0.60136820206763397</v>
      </c>
      <c r="BD10" s="17">
        <v>0.56474892757969097</v>
      </c>
      <c r="BE10" s="17">
        <v>0.46027376557139899</v>
      </c>
      <c r="BF10" s="17">
        <v>0.52401922124428602</v>
      </c>
      <c r="BG10" s="17">
        <v>0.46808671239736699</v>
      </c>
      <c r="BH10" s="17">
        <v>0.62246388449171497</v>
      </c>
      <c r="BI10" s="17">
        <v>0.62890354921028402</v>
      </c>
      <c r="BJ10" s="17">
        <v>0.89650988608623206</v>
      </c>
      <c r="BK10" s="17">
        <v>0.60483654889659499</v>
      </c>
      <c r="BL10" s="17"/>
      <c r="BM10" s="17">
        <v>0.53171952165752701</v>
      </c>
      <c r="BN10" s="17">
        <v>0.68535952743870399</v>
      </c>
      <c r="BO10" s="17">
        <v>0.426288649073087</v>
      </c>
      <c r="BP10" s="17">
        <v>0.67610714325681698</v>
      </c>
      <c r="BQ10" s="17">
        <v>0.64268647392343303</v>
      </c>
      <c r="BR10" s="17">
        <v>0.62243657689281795</v>
      </c>
      <c r="BS10" s="17"/>
      <c r="BT10" s="17">
        <v>0.58656735336978105</v>
      </c>
      <c r="BU10" s="17">
        <v>0.619765909620001</v>
      </c>
      <c r="BV10" s="17"/>
      <c r="BW10" s="17">
        <v>0.583299137258943</v>
      </c>
      <c r="BX10" s="17">
        <v>0.56315447943446495</v>
      </c>
      <c r="BY10" s="17"/>
      <c r="BZ10" s="17">
        <v>0.59327816153965196</v>
      </c>
      <c r="CA10" s="17">
        <v>0.60326616038438796</v>
      </c>
      <c r="CB10" s="17" t="s">
        <v>131</v>
      </c>
      <c r="CC10" s="17"/>
      <c r="CD10" s="17">
        <v>0.59171638493520595</v>
      </c>
      <c r="CE10" s="17">
        <v>0.64559659727742402</v>
      </c>
      <c r="CF10" s="17">
        <v>0.44553304710374803</v>
      </c>
      <c r="CG10" s="17"/>
      <c r="CH10" s="17">
        <v>0.62048927654238695</v>
      </c>
      <c r="CI10" s="17">
        <v>0.57605093434563404</v>
      </c>
      <c r="CJ10" s="17">
        <v>0.54601950499141905</v>
      </c>
      <c r="CK10" s="17"/>
      <c r="CL10" s="17">
        <v>0.62773792126017702</v>
      </c>
      <c r="CM10" s="17">
        <v>0.57232630709973098</v>
      </c>
      <c r="CN10" s="17"/>
      <c r="CO10" s="17">
        <v>0.43383477826974798</v>
      </c>
      <c r="CP10" s="17">
        <v>0.55395186607689495</v>
      </c>
      <c r="CQ10" s="17">
        <v>0.69438861734177604</v>
      </c>
      <c r="CR10" s="17">
        <v>0.57013938193298297</v>
      </c>
    </row>
    <row r="11" spans="2:96" x14ac:dyDescent="0.25">
      <c r="B11" s="18" t="s">
        <v>455</v>
      </c>
      <c r="C11" s="17">
        <v>8.2644070401528796E-2</v>
      </c>
      <c r="D11" s="17">
        <v>6.1981365476439697E-2</v>
      </c>
      <c r="E11" s="17">
        <v>0.10711086331873999</v>
      </c>
      <c r="F11" s="17"/>
      <c r="G11" s="17">
        <v>0.14987224962911599</v>
      </c>
      <c r="H11" s="17">
        <v>0.100913286038443</v>
      </c>
      <c r="I11" s="17">
        <v>8.2547783407076206E-2</v>
      </c>
      <c r="J11" s="17">
        <v>5.6607378041977602E-2</v>
      </c>
      <c r="K11" s="17">
        <v>5.1706082615784202E-2</v>
      </c>
      <c r="L11" s="17">
        <v>5.7804962396153702E-2</v>
      </c>
      <c r="M11" s="17"/>
      <c r="N11" s="17">
        <v>8.2142681615139296E-2</v>
      </c>
      <c r="O11" s="17">
        <v>8.2769013246706297E-2</v>
      </c>
      <c r="P11" s="17">
        <v>0.107703083896299</v>
      </c>
      <c r="Q11" s="17">
        <v>6.3935642243043003E-2</v>
      </c>
      <c r="R11" s="17"/>
      <c r="S11" s="17">
        <v>0.10750132469956</v>
      </c>
      <c r="T11" s="17">
        <v>0.12688210014140699</v>
      </c>
      <c r="U11" s="17">
        <v>4.4332584231974101E-2</v>
      </c>
      <c r="V11" s="17">
        <v>0</v>
      </c>
      <c r="W11" s="17">
        <v>5.7299636541474699E-2</v>
      </c>
      <c r="X11" s="17">
        <v>0.14567507327137399</v>
      </c>
      <c r="Y11" s="17">
        <v>5.7916827286760897E-2</v>
      </c>
      <c r="Z11" s="17">
        <v>6.2227799206721002E-2</v>
      </c>
      <c r="AA11" s="17">
        <v>5.1129896409091997E-2</v>
      </c>
      <c r="AB11" s="17">
        <v>0.183607630727712</v>
      </c>
      <c r="AC11" s="17">
        <v>4.9083432418478901E-2</v>
      </c>
      <c r="AD11" s="17">
        <v>5.2792917135587598E-2</v>
      </c>
      <c r="AE11" s="17"/>
      <c r="AF11" s="17">
        <v>7.1459737594099404E-2</v>
      </c>
      <c r="AG11" s="17">
        <v>9.4155924966144097E-2</v>
      </c>
      <c r="AH11" s="17">
        <v>5.1927448100906999E-2</v>
      </c>
      <c r="AI11" s="17">
        <v>0.192736388025568</v>
      </c>
      <c r="AJ11" s="17">
        <v>5.5798298740341097E-2</v>
      </c>
      <c r="AK11" s="17"/>
      <c r="AL11" s="17">
        <v>9.9936196586977694E-2</v>
      </c>
      <c r="AM11" s="17">
        <v>7.4985280409810298E-2</v>
      </c>
      <c r="AN11" s="17">
        <v>0.109027490680653</v>
      </c>
      <c r="AO11" s="17"/>
      <c r="AP11" s="17">
        <v>6.1335842397851802E-2</v>
      </c>
      <c r="AQ11" s="17">
        <v>3.5075176034670197E-2</v>
      </c>
      <c r="AR11" s="17">
        <v>6.8048793384952094E-2</v>
      </c>
      <c r="AS11" s="17">
        <v>0.13778062627964699</v>
      </c>
      <c r="AT11" s="17">
        <v>0</v>
      </c>
      <c r="AU11" s="17"/>
      <c r="AV11" s="17">
        <v>0</v>
      </c>
      <c r="AW11" s="17">
        <v>0.122495928386694</v>
      </c>
      <c r="AX11" s="17">
        <v>2.9848276348136998E-2</v>
      </c>
      <c r="AY11" s="17">
        <v>6.5756662432263399E-2</v>
      </c>
      <c r="AZ11" s="17">
        <v>6.5456884447542399E-2</v>
      </c>
      <c r="BA11" s="17">
        <v>0.104919008160925</v>
      </c>
      <c r="BB11" s="17">
        <v>0.102855204132958</v>
      </c>
      <c r="BC11" s="17">
        <v>9.0579695046031902E-2</v>
      </c>
      <c r="BD11" s="17">
        <v>9.8234441281270304E-2</v>
      </c>
      <c r="BE11" s="17">
        <v>5.20642801416525E-2</v>
      </c>
      <c r="BF11" s="17">
        <v>0.15009813305832501</v>
      </c>
      <c r="BG11" s="17">
        <v>0.14519654878264199</v>
      </c>
      <c r="BH11" s="17">
        <v>0</v>
      </c>
      <c r="BI11" s="17">
        <v>0</v>
      </c>
      <c r="BJ11" s="17">
        <v>0</v>
      </c>
      <c r="BK11" s="17">
        <v>7.6774257533342993E-2</v>
      </c>
      <c r="BL11" s="17"/>
      <c r="BM11" s="17">
        <v>0.12298949003809501</v>
      </c>
      <c r="BN11" s="17">
        <v>2.27704158501814E-2</v>
      </c>
      <c r="BO11" s="17">
        <v>0.204739790279791</v>
      </c>
      <c r="BP11" s="17">
        <v>7.7663804161295494E-2</v>
      </c>
      <c r="BQ11" s="17">
        <v>2.4580528029753499E-2</v>
      </c>
      <c r="BR11" s="17">
        <v>5.0707238893985998E-2</v>
      </c>
      <c r="BS11" s="17"/>
      <c r="BT11" s="17">
        <v>9.4536917861237704E-2</v>
      </c>
      <c r="BU11" s="17">
        <v>6.8199011517641905E-2</v>
      </c>
      <c r="BV11" s="17"/>
      <c r="BW11" s="17">
        <v>0.102447330946336</v>
      </c>
      <c r="BX11" s="17">
        <v>7.2394325296547393E-2</v>
      </c>
      <c r="BY11" s="17"/>
      <c r="BZ11" s="17">
        <v>8.5097843413196497E-2</v>
      </c>
      <c r="CA11" s="17">
        <v>8.1525314280661607E-2</v>
      </c>
      <c r="CB11" s="17" t="s">
        <v>131</v>
      </c>
      <c r="CC11" s="17"/>
      <c r="CD11" s="17">
        <v>0.10587558928617</v>
      </c>
      <c r="CE11" s="17">
        <v>3.6274441099468202E-2</v>
      </c>
      <c r="CF11" s="17">
        <v>7.8496597628939499E-2</v>
      </c>
      <c r="CG11" s="17"/>
      <c r="CH11" s="17">
        <v>7.0460663448996805E-2</v>
      </c>
      <c r="CI11" s="17">
        <v>0.10672615978144</v>
      </c>
      <c r="CJ11" s="17">
        <v>0.10976571966225999</v>
      </c>
      <c r="CK11" s="17"/>
      <c r="CL11" s="17">
        <v>7.5766350551145403E-2</v>
      </c>
      <c r="CM11" s="17">
        <v>8.0978796310029105E-2</v>
      </c>
      <c r="CN11" s="17"/>
      <c r="CO11" s="17">
        <v>0.10625476369768699</v>
      </c>
      <c r="CP11" s="17">
        <v>5.8660609123825397E-2</v>
      </c>
      <c r="CQ11" s="17">
        <v>8.1957803073153396E-2</v>
      </c>
      <c r="CR11" s="17">
        <v>0.110677337289392</v>
      </c>
    </row>
    <row r="12" spans="2:96" x14ac:dyDescent="0.25">
      <c r="B12" s="18" t="s">
        <v>456</v>
      </c>
      <c r="C12" s="17">
        <v>2.3709692995706799E-2</v>
      </c>
      <c r="D12" s="17">
        <v>3.21450240549516E-2</v>
      </c>
      <c r="E12" s="17">
        <v>9.2325056358918498E-3</v>
      </c>
      <c r="F12" s="17"/>
      <c r="G12" s="17">
        <v>2.3445963046472899E-2</v>
      </c>
      <c r="H12" s="17">
        <v>2.2502050124837001E-2</v>
      </c>
      <c r="I12" s="17">
        <v>2.5740028326598802E-2</v>
      </c>
      <c r="J12" s="17">
        <v>2.8449031917037699E-2</v>
      </c>
      <c r="K12" s="17">
        <v>3.4255008702370901E-2</v>
      </c>
      <c r="L12" s="17">
        <v>1.20716107294805E-2</v>
      </c>
      <c r="M12" s="17"/>
      <c r="N12" s="17">
        <v>8.8255186028199407E-3</v>
      </c>
      <c r="O12" s="17">
        <v>4.1217627752287198E-2</v>
      </c>
      <c r="P12" s="17">
        <v>1.64683120299958E-2</v>
      </c>
      <c r="Q12" s="17">
        <v>2.7704028354118001E-2</v>
      </c>
      <c r="R12" s="17"/>
      <c r="S12" s="17">
        <v>3.5819010678061397E-2</v>
      </c>
      <c r="T12" s="17">
        <v>0</v>
      </c>
      <c r="U12" s="17">
        <v>1.8757839690098501E-2</v>
      </c>
      <c r="V12" s="17">
        <v>7.3294432323520106E-2</v>
      </c>
      <c r="W12" s="17">
        <v>0</v>
      </c>
      <c r="X12" s="17">
        <v>0</v>
      </c>
      <c r="Y12" s="17">
        <v>0</v>
      </c>
      <c r="Z12" s="17">
        <v>0</v>
      </c>
      <c r="AA12" s="17">
        <v>0</v>
      </c>
      <c r="AB12" s="17">
        <v>2.80974102277552E-2</v>
      </c>
      <c r="AC12" s="17">
        <v>4.1801348386230001E-2</v>
      </c>
      <c r="AD12" s="17">
        <v>3.2040881619401003E-2</v>
      </c>
      <c r="AE12" s="17"/>
      <c r="AF12" s="17">
        <v>6.8800338002478201E-3</v>
      </c>
      <c r="AG12" s="17">
        <v>3.4110671917078499E-2</v>
      </c>
      <c r="AH12" s="17">
        <v>6.1476194133594501E-2</v>
      </c>
      <c r="AI12" s="17">
        <v>0.151092855525152</v>
      </c>
      <c r="AJ12" s="17">
        <v>2.9734818658569199E-2</v>
      </c>
      <c r="AK12" s="17"/>
      <c r="AL12" s="17">
        <v>0</v>
      </c>
      <c r="AM12" s="17">
        <v>2.0201119788305199E-2</v>
      </c>
      <c r="AN12" s="17">
        <v>3.6264858499813299E-2</v>
      </c>
      <c r="AO12" s="17"/>
      <c r="AP12" s="17">
        <v>2.9614038893268399E-2</v>
      </c>
      <c r="AQ12" s="17">
        <v>1.1806473093383301E-2</v>
      </c>
      <c r="AR12" s="17">
        <v>3.6132036635515202E-2</v>
      </c>
      <c r="AS12" s="17">
        <v>0</v>
      </c>
      <c r="AT12" s="17">
        <v>0</v>
      </c>
      <c r="AU12" s="17"/>
      <c r="AV12" s="17">
        <v>1</v>
      </c>
      <c r="AW12" s="17">
        <v>9.0827879010424897E-2</v>
      </c>
      <c r="AX12" s="17">
        <v>0</v>
      </c>
      <c r="AY12" s="17">
        <v>2.7752567955236802E-2</v>
      </c>
      <c r="AZ12" s="17">
        <v>2.2567980034750901E-2</v>
      </c>
      <c r="BA12" s="17">
        <v>1.8467012958365399E-2</v>
      </c>
      <c r="BB12" s="17">
        <v>0</v>
      </c>
      <c r="BC12" s="17">
        <v>0</v>
      </c>
      <c r="BD12" s="17">
        <v>4.2986838532288102E-2</v>
      </c>
      <c r="BE12" s="17">
        <v>0</v>
      </c>
      <c r="BF12" s="17">
        <v>8.2704874179336196E-2</v>
      </c>
      <c r="BG12" s="17">
        <v>0</v>
      </c>
      <c r="BH12" s="17">
        <v>0</v>
      </c>
      <c r="BI12" s="17">
        <v>0</v>
      </c>
      <c r="BJ12" s="17">
        <v>0</v>
      </c>
      <c r="BK12" s="17">
        <v>0</v>
      </c>
      <c r="BL12" s="17"/>
      <c r="BM12" s="17">
        <v>5.52928460955842E-2</v>
      </c>
      <c r="BN12" s="17">
        <v>1.9732961966367701E-2</v>
      </c>
      <c r="BO12" s="17">
        <v>0</v>
      </c>
      <c r="BP12" s="17">
        <v>0</v>
      </c>
      <c r="BQ12" s="17">
        <v>2.3151259027172601E-2</v>
      </c>
      <c r="BR12" s="17">
        <v>1.6244241917079301E-2</v>
      </c>
      <c r="BS12" s="17"/>
      <c r="BT12" s="17">
        <v>2.3765762423719201E-2</v>
      </c>
      <c r="BU12" s="17">
        <v>2.44957298341862E-2</v>
      </c>
      <c r="BV12" s="17"/>
      <c r="BW12" s="17">
        <v>1.7150482207067701E-2</v>
      </c>
      <c r="BX12" s="17">
        <v>7.0561285500961704E-2</v>
      </c>
      <c r="BY12" s="17"/>
      <c r="BZ12" s="17">
        <v>4.0278303635163298E-2</v>
      </c>
      <c r="CA12" s="17">
        <v>1.6155516436172399E-2</v>
      </c>
      <c r="CB12" s="17" t="s">
        <v>131</v>
      </c>
      <c r="CC12" s="17"/>
      <c r="CD12" s="17">
        <v>2.27489465296998E-2</v>
      </c>
      <c r="CE12" s="17">
        <v>5.0454436665902297E-2</v>
      </c>
      <c r="CF12" s="17">
        <v>0.11791672128644801</v>
      </c>
      <c r="CG12" s="17"/>
      <c r="CH12" s="17">
        <v>1.6803355933250799E-2</v>
      </c>
      <c r="CI12" s="17">
        <v>2.52795441088246E-2</v>
      </c>
      <c r="CJ12" s="17">
        <v>5.4255276093610499E-2</v>
      </c>
      <c r="CK12" s="17"/>
      <c r="CL12" s="17">
        <v>2.3094548121689599E-2</v>
      </c>
      <c r="CM12" s="17">
        <v>2.5918311793305698E-2</v>
      </c>
      <c r="CN12" s="17"/>
      <c r="CO12" s="17">
        <v>4.69314248560872E-2</v>
      </c>
      <c r="CP12" s="17">
        <v>0</v>
      </c>
      <c r="CQ12" s="17">
        <v>5.4613810007999603E-3</v>
      </c>
      <c r="CR12" s="17">
        <v>8.2006887067208198E-2</v>
      </c>
    </row>
    <row r="13" spans="2:96" x14ac:dyDescent="0.25">
      <c r="B13" s="18" t="s">
        <v>175</v>
      </c>
      <c r="C13" s="19">
        <v>7.8797351615114593E-3</v>
      </c>
      <c r="D13" s="19">
        <v>9.2989086533045596E-3</v>
      </c>
      <c r="E13" s="19">
        <v>6.4225135796714301E-3</v>
      </c>
      <c r="F13" s="19"/>
      <c r="G13" s="19">
        <v>0</v>
      </c>
      <c r="H13" s="19">
        <v>1.7210463136692201E-2</v>
      </c>
      <c r="I13" s="19">
        <v>1.22139232041004E-2</v>
      </c>
      <c r="J13" s="19">
        <v>1.5182102544018699E-2</v>
      </c>
      <c r="K13" s="19">
        <v>0</v>
      </c>
      <c r="L13" s="19">
        <v>0</v>
      </c>
      <c r="M13" s="19"/>
      <c r="N13" s="19">
        <v>8.6419190899582402E-3</v>
      </c>
      <c r="O13" s="19">
        <v>1.1764741616575701E-2</v>
      </c>
      <c r="P13" s="19">
        <v>0</v>
      </c>
      <c r="Q13" s="19">
        <v>9.7032106609571192E-3</v>
      </c>
      <c r="R13" s="19"/>
      <c r="S13" s="19">
        <v>0</v>
      </c>
      <c r="T13" s="19">
        <v>0</v>
      </c>
      <c r="U13" s="19">
        <v>2.3557198750001701E-2</v>
      </c>
      <c r="V13" s="19">
        <v>0</v>
      </c>
      <c r="W13" s="19">
        <v>5.07451363845852E-2</v>
      </c>
      <c r="X13" s="19">
        <v>0</v>
      </c>
      <c r="Y13" s="19">
        <v>0</v>
      </c>
      <c r="Z13" s="19">
        <v>0</v>
      </c>
      <c r="AA13" s="19">
        <v>0</v>
      </c>
      <c r="AB13" s="19">
        <v>0</v>
      </c>
      <c r="AC13" s="19">
        <v>5.3668292031722298E-2</v>
      </c>
      <c r="AD13" s="19">
        <v>0</v>
      </c>
      <c r="AE13" s="19"/>
      <c r="AF13" s="19">
        <v>0</v>
      </c>
      <c r="AG13" s="19">
        <v>9.2573650596430596E-3</v>
      </c>
      <c r="AH13" s="19">
        <v>0</v>
      </c>
      <c r="AI13" s="19">
        <v>0</v>
      </c>
      <c r="AJ13" s="19">
        <v>1.6203744310061E-2</v>
      </c>
      <c r="AK13" s="19"/>
      <c r="AL13" s="19">
        <v>0</v>
      </c>
      <c r="AM13" s="19">
        <v>0</v>
      </c>
      <c r="AN13" s="19">
        <v>0</v>
      </c>
      <c r="AO13" s="19"/>
      <c r="AP13" s="19">
        <v>0</v>
      </c>
      <c r="AQ13" s="19">
        <v>1.332995468684E-2</v>
      </c>
      <c r="AR13" s="19">
        <v>7.4777972866541097E-3</v>
      </c>
      <c r="AS13" s="19">
        <v>2.2215347250494899E-2</v>
      </c>
      <c r="AT13" s="19">
        <v>0</v>
      </c>
      <c r="AU13" s="19"/>
      <c r="AV13" s="19">
        <v>0</v>
      </c>
      <c r="AW13" s="19">
        <v>0</v>
      </c>
      <c r="AX13" s="19">
        <v>0</v>
      </c>
      <c r="AY13" s="19">
        <v>0</v>
      </c>
      <c r="AZ13" s="19">
        <v>0</v>
      </c>
      <c r="BA13" s="19">
        <v>3.8387206353026102E-2</v>
      </c>
      <c r="BB13" s="19">
        <v>0</v>
      </c>
      <c r="BC13" s="19">
        <v>3.8928618731499699E-2</v>
      </c>
      <c r="BD13" s="19">
        <v>0</v>
      </c>
      <c r="BE13" s="19">
        <v>0</v>
      </c>
      <c r="BF13" s="19">
        <v>0</v>
      </c>
      <c r="BG13" s="19">
        <v>0</v>
      </c>
      <c r="BH13" s="19">
        <v>0</v>
      </c>
      <c r="BI13" s="19">
        <v>0</v>
      </c>
      <c r="BJ13" s="19">
        <v>0</v>
      </c>
      <c r="BK13" s="19">
        <v>0</v>
      </c>
      <c r="BL13" s="19"/>
      <c r="BM13" s="19">
        <v>1.14692650150347E-2</v>
      </c>
      <c r="BN13" s="19">
        <v>0</v>
      </c>
      <c r="BO13" s="19">
        <v>0</v>
      </c>
      <c r="BP13" s="19">
        <v>3.2720392427905302E-2</v>
      </c>
      <c r="BQ13" s="19">
        <v>0</v>
      </c>
      <c r="BR13" s="19">
        <v>0</v>
      </c>
      <c r="BS13" s="19"/>
      <c r="BT13" s="19">
        <v>1.12506170299297E-2</v>
      </c>
      <c r="BU13" s="19">
        <v>4.7187370353137499E-3</v>
      </c>
      <c r="BV13" s="19"/>
      <c r="BW13" s="19">
        <v>1.9363543106348299E-2</v>
      </c>
      <c r="BX13" s="19">
        <v>0</v>
      </c>
      <c r="BY13" s="19"/>
      <c r="BZ13" s="19">
        <v>8.2275817781448692E-3</v>
      </c>
      <c r="CA13" s="19">
        <v>7.7211404057491396E-3</v>
      </c>
      <c r="CB13" s="19" t="s">
        <v>131</v>
      </c>
      <c r="CC13" s="19"/>
      <c r="CD13" s="19">
        <v>0</v>
      </c>
      <c r="CE13" s="19">
        <v>3.7469503324927399E-2</v>
      </c>
      <c r="CF13" s="19">
        <v>0</v>
      </c>
      <c r="CG13" s="19"/>
      <c r="CH13" s="19">
        <v>4.5596845146210901E-3</v>
      </c>
      <c r="CI13" s="19">
        <v>1.3490674552492201E-2</v>
      </c>
      <c r="CJ13" s="19">
        <v>1.5972451384971099E-2</v>
      </c>
      <c r="CK13" s="19"/>
      <c r="CL13" s="19">
        <v>0</v>
      </c>
      <c r="CM13" s="19">
        <v>1.5636342025435599E-2</v>
      </c>
      <c r="CN13" s="19"/>
      <c r="CO13" s="19">
        <v>0</v>
      </c>
      <c r="CP13" s="19">
        <v>0</v>
      </c>
      <c r="CQ13" s="19">
        <v>8.0089941390079303E-3</v>
      </c>
      <c r="CR13" s="19">
        <v>2.25375400685827E-2</v>
      </c>
    </row>
    <row r="14" spans="2:96" x14ac:dyDescent="0.25">
      <c r="B14" s="16" t="s">
        <v>663</v>
      </c>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CR18"/>
  <sheetViews>
    <sheetView showGridLines="0" workbookViewId="0">
      <pane xSplit="2" topLeftCell="C1" activePane="topRight" state="frozen"/>
      <selection pane="topRight" activeCell="B14" sqref="B1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389</v>
      </c>
      <c r="D7" s="10">
        <v>202</v>
      </c>
      <c r="E7" s="10">
        <v>184</v>
      </c>
      <c r="F7" s="10"/>
      <c r="G7" s="10">
        <v>47</v>
      </c>
      <c r="H7" s="10">
        <v>52</v>
      </c>
      <c r="I7" s="10">
        <v>76</v>
      </c>
      <c r="J7" s="10">
        <v>72</v>
      </c>
      <c r="K7" s="10">
        <v>56</v>
      </c>
      <c r="L7" s="10">
        <v>86</v>
      </c>
      <c r="M7" s="10"/>
      <c r="N7" s="10">
        <v>110</v>
      </c>
      <c r="O7" s="10">
        <v>105</v>
      </c>
      <c r="P7" s="10">
        <v>79</v>
      </c>
      <c r="Q7" s="10">
        <v>94</v>
      </c>
      <c r="R7" s="10"/>
      <c r="S7" s="10">
        <v>65</v>
      </c>
      <c r="T7" s="10">
        <v>50</v>
      </c>
      <c r="U7" s="10">
        <v>46</v>
      </c>
      <c r="V7" s="10">
        <v>41</v>
      </c>
      <c r="W7" s="10">
        <v>17</v>
      </c>
      <c r="X7" s="10">
        <v>24</v>
      </c>
      <c r="Y7" s="10">
        <v>22</v>
      </c>
      <c r="Z7" s="10">
        <v>13</v>
      </c>
      <c r="AA7" s="10">
        <v>21</v>
      </c>
      <c r="AB7" s="10">
        <v>33</v>
      </c>
      <c r="AC7" s="10">
        <v>20</v>
      </c>
      <c r="AD7" s="10">
        <v>37</v>
      </c>
      <c r="AE7" s="10"/>
      <c r="AF7" s="10">
        <v>136</v>
      </c>
      <c r="AG7" s="10">
        <v>97</v>
      </c>
      <c r="AH7" s="10">
        <v>17</v>
      </c>
      <c r="AI7" s="10">
        <v>6</v>
      </c>
      <c r="AJ7" s="10">
        <v>68</v>
      </c>
      <c r="AK7" s="10"/>
      <c r="AL7" s="10">
        <v>87</v>
      </c>
      <c r="AM7" s="10">
        <v>119</v>
      </c>
      <c r="AN7" s="10">
        <v>27</v>
      </c>
      <c r="AO7" s="10"/>
      <c r="AP7" s="10">
        <v>76</v>
      </c>
      <c r="AQ7" s="10">
        <v>74</v>
      </c>
      <c r="AR7" s="10">
        <v>117</v>
      </c>
      <c r="AS7" s="10">
        <v>52</v>
      </c>
      <c r="AT7" s="10">
        <v>8</v>
      </c>
      <c r="AU7" s="10"/>
      <c r="AV7" s="10">
        <v>1</v>
      </c>
      <c r="AW7" s="10">
        <v>20</v>
      </c>
      <c r="AX7" s="10">
        <v>34</v>
      </c>
      <c r="AY7" s="10">
        <v>32</v>
      </c>
      <c r="AZ7" s="10">
        <v>36</v>
      </c>
      <c r="BA7" s="10">
        <v>51</v>
      </c>
      <c r="BB7" s="10">
        <v>33</v>
      </c>
      <c r="BC7" s="10">
        <v>30</v>
      </c>
      <c r="BD7" s="10">
        <v>32</v>
      </c>
      <c r="BE7" s="10">
        <v>17</v>
      </c>
      <c r="BF7" s="10">
        <v>19</v>
      </c>
      <c r="BG7" s="10">
        <v>14</v>
      </c>
      <c r="BH7" s="10">
        <v>15</v>
      </c>
      <c r="BI7" s="10">
        <v>7</v>
      </c>
      <c r="BJ7" s="10">
        <v>10</v>
      </c>
      <c r="BK7" s="10">
        <v>15</v>
      </c>
      <c r="BL7" s="10"/>
      <c r="BM7" s="10">
        <v>97</v>
      </c>
      <c r="BN7" s="10">
        <v>91</v>
      </c>
      <c r="BO7" s="10">
        <v>44</v>
      </c>
      <c r="BP7" s="10">
        <v>60</v>
      </c>
      <c r="BQ7" s="10">
        <v>47</v>
      </c>
      <c r="BR7" s="10">
        <v>50</v>
      </c>
      <c r="BS7" s="10"/>
      <c r="BT7" s="10">
        <v>194</v>
      </c>
      <c r="BU7" s="10">
        <v>190</v>
      </c>
      <c r="BV7" s="10"/>
      <c r="BW7" s="10">
        <v>51</v>
      </c>
      <c r="BX7" s="10">
        <v>58</v>
      </c>
      <c r="BY7" s="10"/>
      <c r="BZ7" s="10">
        <v>120</v>
      </c>
      <c r="CA7" s="10">
        <v>269</v>
      </c>
      <c r="CB7" s="10" t="s">
        <v>130</v>
      </c>
      <c r="CC7" s="10"/>
      <c r="CD7" s="10">
        <v>78</v>
      </c>
      <c r="CE7" s="10">
        <v>24</v>
      </c>
      <c r="CF7" s="10">
        <v>16</v>
      </c>
      <c r="CG7" s="10"/>
      <c r="CH7" s="10">
        <v>262</v>
      </c>
      <c r="CI7" s="10">
        <v>70</v>
      </c>
      <c r="CJ7" s="10">
        <v>55</v>
      </c>
      <c r="CK7" s="10"/>
      <c r="CL7" s="10">
        <v>182</v>
      </c>
      <c r="CM7" s="10">
        <v>193</v>
      </c>
      <c r="CN7" s="10"/>
      <c r="CO7" s="10">
        <v>31</v>
      </c>
      <c r="CP7" s="10">
        <v>128</v>
      </c>
      <c r="CQ7" s="10">
        <v>147</v>
      </c>
      <c r="CR7" s="10">
        <v>83</v>
      </c>
    </row>
    <row r="8" spans="2:96" ht="30" customHeight="1" x14ac:dyDescent="0.25">
      <c r="B8" s="11" t="s">
        <v>20</v>
      </c>
      <c r="C8" s="11">
        <v>395</v>
      </c>
      <c r="D8" s="11">
        <v>207</v>
      </c>
      <c r="E8" s="11">
        <v>185</v>
      </c>
      <c r="F8" s="11"/>
      <c r="G8" s="11">
        <v>58</v>
      </c>
      <c r="H8" s="11">
        <v>69</v>
      </c>
      <c r="I8" s="11">
        <v>74</v>
      </c>
      <c r="J8" s="11">
        <v>67</v>
      </c>
      <c r="K8" s="11">
        <v>50</v>
      </c>
      <c r="L8" s="11">
        <v>77</v>
      </c>
      <c r="M8" s="11"/>
      <c r="N8" s="11">
        <v>105</v>
      </c>
      <c r="O8" s="11">
        <v>101</v>
      </c>
      <c r="P8" s="11">
        <v>83</v>
      </c>
      <c r="Q8" s="11">
        <v>105</v>
      </c>
      <c r="R8" s="11"/>
      <c r="S8" s="11">
        <v>68</v>
      </c>
      <c r="T8" s="11">
        <v>49</v>
      </c>
      <c r="U8" s="11">
        <v>43</v>
      </c>
      <c r="V8" s="11">
        <v>40</v>
      </c>
      <c r="W8" s="11">
        <v>18</v>
      </c>
      <c r="X8" s="11">
        <v>27</v>
      </c>
      <c r="Y8" s="11">
        <v>20</v>
      </c>
      <c r="Z8" s="11">
        <v>13</v>
      </c>
      <c r="AA8" s="11">
        <v>20</v>
      </c>
      <c r="AB8" s="11">
        <v>32</v>
      </c>
      <c r="AC8" s="11">
        <v>22</v>
      </c>
      <c r="AD8" s="11">
        <v>43</v>
      </c>
      <c r="AE8" s="11"/>
      <c r="AF8" s="11">
        <v>131</v>
      </c>
      <c r="AG8" s="11">
        <v>98</v>
      </c>
      <c r="AH8" s="11">
        <v>16</v>
      </c>
      <c r="AI8" s="11">
        <v>6</v>
      </c>
      <c r="AJ8" s="11">
        <v>73</v>
      </c>
      <c r="AK8" s="11"/>
      <c r="AL8" s="11">
        <v>85</v>
      </c>
      <c r="AM8" s="11">
        <v>121</v>
      </c>
      <c r="AN8" s="11">
        <v>28</v>
      </c>
      <c r="AO8" s="11"/>
      <c r="AP8" s="11">
        <v>77</v>
      </c>
      <c r="AQ8" s="11">
        <v>76</v>
      </c>
      <c r="AR8" s="11">
        <v>121</v>
      </c>
      <c r="AS8" s="11">
        <v>53</v>
      </c>
      <c r="AT8" s="11">
        <v>8</v>
      </c>
      <c r="AU8" s="11"/>
      <c r="AV8" s="11">
        <v>1</v>
      </c>
      <c r="AW8" s="11">
        <v>21</v>
      </c>
      <c r="AX8" s="11">
        <v>35</v>
      </c>
      <c r="AY8" s="11">
        <v>32</v>
      </c>
      <c r="AZ8" s="11">
        <v>40</v>
      </c>
      <c r="BA8" s="11">
        <v>50</v>
      </c>
      <c r="BB8" s="11">
        <v>33</v>
      </c>
      <c r="BC8" s="11">
        <v>31</v>
      </c>
      <c r="BD8" s="11">
        <v>32</v>
      </c>
      <c r="BE8" s="11">
        <v>16</v>
      </c>
      <c r="BF8" s="11">
        <v>19</v>
      </c>
      <c r="BG8" s="11">
        <v>14</v>
      </c>
      <c r="BH8" s="11">
        <v>16</v>
      </c>
      <c r="BI8" s="11">
        <v>7</v>
      </c>
      <c r="BJ8" s="11">
        <v>11</v>
      </c>
      <c r="BK8" s="11">
        <v>15</v>
      </c>
      <c r="BL8" s="11"/>
      <c r="BM8" s="11">
        <v>104</v>
      </c>
      <c r="BN8" s="11">
        <v>92</v>
      </c>
      <c r="BO8" s="11">
        <v>47</v>
      </c>
      <c r="BP8" s="11">
        <v>59</v>
      </c>
      <c r="BQ8" s="11">
        <v>44</v>
      </c>
      <c r="BR8" s="11">
        <v>50</v>
      </c>
      <c r="BS8" s="11"/>
      <c r="BT8" s="11">
        <v>196</v>
      </c>
      <c r="BU8" s="11">
        <v>192</v>
      </c>
      <c r="BV8" s="11"/>
      <c r="BW8" s="11">
        <v>53</v>
      </c>
      <c r="BX8" s="11">
        <v>58</v>
      </c>
      <c r="BY8" s="11"/>
      <c r="BZ8" s="11">
        <v>124</v>
      </c>
      <c r="CA8" s="11">
        <v>271</v>
      </c>
      <c r="CB8" s="11" t="s">
        <v>130</v>
      </c>
      <c r="CC8" s="11"/>
      <c r="CD8" s="11">
        <v>79</v>
      </c>
      <c r="CE8" s="11">
        <v>27</v>
      </c>
      <c r="CF8" s="11">
        <v>15</v>
      </c>
      <c r="CG8" s="11"/>
      <c r="CH8" s="11">
        <v>260</v>
      </c>
      <c r="CI8" s="11">
        <v>75</v>
      </c>
      <c r="CJ8" s="11">
        <v>57</v>
      </c>
      <c r="CK8" s="11"/>
      <c r="CL8" s="11">
        <v>182</v>
      </c>
      <c r="CM8" s="11">
        <v>199</v>
      </c>
      <c r="CN8" s="11"/>
      <c r="CO8" s="11">
        <v>33</v>
      </c>
      <c r="CP8" s="11">
        <v>128</v>
      </c>
      <c r="CQ8" s="11">
        <v>148</v>
      </c>
      <c r="CR8" s="11">
        <v>85</v>
      </c>
    </row>
    <row r="9" spans="2:96" x14ac:dyDescent="0.25">
      <c r="B9" s="18" t="s">
        <v>453</v>
      </c>
      <c r="C9" s="17">
        <v>0.202371560553253</v>
      </c>
      <c r="D9" s="17">
        <v>0.20537850411283401</v>
      </c>
      <c r="E9" s="17">
        <v>0.20234154682920499</v>
      </c>
      <c r="F9" s="17"/>
      <c r="G9" s="17">
        <v>0.233937813417017</v>
      </c>
      <c r="H9" s="17">
        <v>0.190865300832707</v>
      </c>
      <c r="I9" s="17">
        <v>0.190606959796771</v>
      </c>
      <c r="J9" s="17">
        <v>0.153480589157754</v>
      </c>
      <c r="K9" s="17">
        <v>0.234558317779925</v>
      </c>
      <c r="L9" s="17">
        <v>0.22198737905886101</v>
      </c>
      <c r="M9" s="17"/>
      <c r="N9" s="17">
        <v>0.19541340523575401</v>
      </c>
      <c r="O9" s="17">
        <v>0.248602117736205</v>
      </c>
      <c r="P9" s="17">
        <v>0.14720089433698899</v>
      </c>
      <c r="Q9" s="17">
        <v>0.210516880418474</v>
      </c>
      <c r="R9" s="17"/>
      <c r="S9" s="17">
        <v>0.24387681689548099</v>
      </c>
      <c r="T9" s="17">
        <v>0.16945253198260901</v>
      </c>
      <c r="U9" s="17">
        <v>0.246319478645384</v>
      </c>
      <c r="V9" s="17">
        <v>0.104009712701885</v>
      </c>
      <c r="W9" s="17">
        <v>0.18630843253662599</v>
      </c>
      <c r="X9" s="17">
        <v>0.15982913432476201</v>
      </c>
      <c r="Y9" s="17">
        <v>0.117452614607731</v>
      </c>
      <c r="Z9" s="17">
        <v>0.15997944803391101</v>
      </c>
      <c r="AA9" s="17">
        <v>0.28302505416032703</v>
      </c>
      <c r="AB9" s="17">
        <v>0.155157415802087</v>
      </c>
      <c r="AC9" s="17">
        <v>0.32185261495342898</v>
      </c>
      <c r="AD9" s="17">
        <v>0.24359561677932401</v>
      </c>
      <c r="AE9" s="17"/>
      <c r="AF9" s="17">
        <v>0.26157668843902099</v>
      </c>
      <c r="AG9" s="17">
        <v>0.18794177947998</v>
      </c>
      <c r="AH9" s="17">
        <v>0.16141305815628501</v>
      </c>
      <c r="AI9" s="17">
        <v>0.14617496081495901</v>
      </c>
      <c r="AJ9" s="17">
        <v>0.18493321516184599</v>
      </c>
      <c r="AK9" s="17"/>
      <c r="AL9" s="17">
        <v>0.314036563077845</v>
      </c>
      <c r="AM9" s="17">
        <v>0.178398529221341</v>
      </c>
      <c r="AN9" s="17">
        <v>0.243315118243146</v>
      </c>
      <c r="AO9" s="17"/>
      <c r="AP9" s="17">
        <v>0.18342040251998101</v>
      </c>
      <c r="AQ9" s="17">
        <v>0.183944945161578</v>
      </c>
      <c r="AR9" s="17">
        <v>0.20152655062477401</v>
      </c>
      <c r="AS9" s="17">
        <v>0.15819634798843701</v>
      </c>
      <c r="AT9" s="17">
        <v>0.53739551752065895</v>
      </c>
      <c r="AU9" s="17"/>
      <c r="AV9" s="17">
        <v>0</v>
      </c>
      <c r="AW9" s="17">
        <v>0.14559560317117401</v>
      </c>
      <c r="AX9" s="17">
        <v>0.19168492077978799</v>
      </c>
      <c r="AY9" s="17">
        <v>0.10812112390185601</v>
      </c>
      <c r="AZ9" s="17">
        <v>0.113954949913363</v>
      </c>
      <c r="BA9" s="17">
        <v>0.281503953049835</v>
      </c>
      <c r="BB9" s="17">
        <v>0.16159827974941501</v>
      </c>
      <c r="BC9" s="17">
        <v>0.287176893072567</v>
      </c>
      <c r="BD9" s="17">
        <v>0.264984692688565</v>
      </c>
      <c r="BE9" s="17">
        <v>0.36352596588980701</v>
      </c>
      <c r="BF9" s="17">
        <v>0.20007140480568</v>
      </c>
      <c r="BG9" s="17">
        <v>0.26945765107062802</v>
      </c>
      <c r="BH9" s="17">
        <v>0.20380801540775101</v>
      </c>
      <c r="BI9" s="17">
        <v>0.12854176939168499</v>
      </c>
      <c r="BJ9" s="17">
        <v>0.217188479768163</v>
      </c>
      <c r="BK9" s="17">
        <v>0.12631969859154901</v>
      </c>
      <c r="BL9" s="17"/>
      <c r="BM9" s="17">
        <v>0.15344590798973901</v>
      </c>
      <c r="BN9" s="17">
        <v>0.227100974436344</v>
      </c>
      <c r="BO9" s="17">
        <v>0.19178672241230199</v>
      </c>
      <c r="BP9" s="17">
        <v>0.208851199798123</v>
      </c>
      <c r="BQ9" s="17">
        <v>0.21988375578997699</v>
      </c>
      <c r="BR9" s="17">
        <v>0.24543465966037201</v>
      </c>
      <c r="BS9" s="17"/>
      <c r="BT9" s="17">
        <v>0.200200830016041</v>
      </c>
      <c r="BU9" s="17">
        <v>0.20294354539254</v>
      </c>
      <c r="BV9" s="17"/>
      <c r="BW9" s="17">
        <v>0.26318248742245098</v>
      </c>
      <c r="BX9" s="17">
        <v>0.16270763353384399</v>
      </c>
      <c r="BY9" s="17"/>
      <c r="BZ9" s="17">
        <v>0.195708542489162</v>
      </c>
      <c r="CA9" s="17">
        <v>0.20540945045065001</v>
      </c>
      <c r="CB9" s="17" t="s">
        <v>131</v>
      </c>
      <c r="CC9" s="17"/>
      <c r="CD9" s="17">
        <v>0.255004882382804</v>
      </c>
      <c r="CE9" s="17">
        <v>0.11984607207925201</v>
      </c>
      <c r="CF9" s="17">
        <v>5.7938656523154802E-2</v>
      </c>
      <c r="CG9" s="17"/>
      <c r="CH9" s="17">
        <v>0.213971906581233</v>
      </c>
      <c r="CI9" s="17">
        <v>0.22522214616626601</v>
      </c>
      <c r="CJ9" s="17">
        <v>0.103787481914455</v>
      </c>
      <c r="CK9" s="17"/>
      <c r="CL9" s="17">
        <v>0.19142840858637</v>
      </c>
      <c r="CM9" s="17">
        <v>0.220328497660054</v>
      </c>
      <c r="CN9" s="17"/>
      <c r="CO9" s="17">
        <v>0.53965777840673501</v>
      </c>
      <c r="CP9" s="17">
        <v>0.240982899732747</v>
      </c>
      <c r="CQ9" s="17">
        <v>0.141923154511543</v>
      </c>
      <c r="CR9" s="17">
        <v>0.118682886946541</v>
      </c>
    </row>
    <row r="10" spans="2:96" x14ac:dyDescent="0.25">
      <c r="B10" s="18" t="s">
        <v>454</v>
      </c>
      <c r="C10" s="17">
        <v>0.55793362426927495</v>
      </c>
      <c r="D10" s="17">
        <v>0.58596341761646697</v>
      </c>
      <c r="E10" s="17">
        <v>0.52474488988044998</v>
      </c>
      <c r="F10" s="17"/>
      <c r="G10" s="17">
        <v>0.48514342922340897</v>
      </c>
      <c r="H10" s="17">
        <v>0.65225257917623602</v>
      </c>
      <c r="I10" s="17">
        <v>0.53843955039365299</v>
      </c>
      <c r="J10" s="17">
        <v>0.58639123693334105</v>
      </c>
      <c r="K10" s="17">
        <v>0.46568782606140702</v>
      </c>
      <c r="L10" s="17">
        <v>0.58211454512041205</v>
      </c>
      <c r="M10" s="17"/>
      <c r="N10" s="17">
        <v>0.54857331064004899</v>
      </c>
      <c r="O10" s="17">
        <v>0.46604238636229001</v>
      </c>
      <c r="P10" s="17">
        <v>0.61134883822438302</v>
      </c>
      <c r="Q10" s="17">
        <v>0.60917679952474901</v>
      </c>
      <c r="R10" s="17"/>
      <c r="S10" s="17">
        <v>0.56310504856408705</v>
      </c>
      <c r="T10" s="17">
        <v>0.621453914185782</v>
      </c>
      <c r="U10" s="17">
        <v>0.49804685521740899</v>
      </c>
      <c r="V10" s="17">
        <v>0.68016635549556403</v>
      </c>
      <c r="W10" s="17">
        <v>0.38667467232862301</v>
      </c>
      <c r="X10" s="17">
        <v>0.72053956921172602</v>
      </c>
      <c r="Y10" s="17">
        <v>0.56476624765046202</v>
      </c>
      <c r="Z10" s="17">
        <v>0.49894927456867399</v>
      </c>
      <c r="AA10" s="17">
        <v>0.37796125524103202</v>
      </c>
      <c r="AB10" s="17">
        <v>0.55146124900766003</v>
      </c>
      <c r="AC10" s="17">
        <v>0.41894092975650399</v>
      </c>
      <c r="AD10" s="17">
        <v>0.56800293434234095</v>
      </c>
      <c r="AE10" s="17"/>
      <c r="AF10" s="17">
        <v>0.56336080024337398</v>
      </c>
      <c r="AG10" s="17">
        <v>0.52798176905724403</v>
      </c>
      <c r="AH10" s="17">
        <v>0.53219923584519901</v>
      </c>
      <c r="AI10" s="17">
        <v>0.13834469122357901</v>
      </c>
      <c r="AJ10" s="17">
        <v>0.66440176076908897</v>
      </c>
      <c r="AK10" s="17"/>
      <c r="AL10" s="17">
        <v>0.53684979839321101</v>
      </c>
      <c r="AM10" s="17">
        <v>0.57874650294383501</v>
      </c>
      <c r="AN10" s="17">
        <v>0.54450271143027196</v>
      </c>
      <c r="AO10" s="17"/>
      <c r="AP10" s="17">
        <v>0.60607824049375203</v>
      </c>
      <c r="AQ10" s="17">
        <v>0.54789957936196998</v>
      </c>
      <c r="AR10" s="17">
        <v>0.55960601392668696</v>
      </c>
      <c r="AS10" s="17">
        <v>0.59297204184601204</v>
      </c>
      <c r="AT10" s="17">
        <v>0.222967872028903</v>
      </c>
      <c r="AU10" s="17"/>
      <c r="AV10" s="17">
        <v>0</v>
      </c>
      <c r="AW10" s="17">
        <v>0.39984856203781999</v>
      </c>
      <c r="AX10" s="17">
        <v>0.64232818833657301</v>
      </c>
      <c r="AY10" s="17">
        <v>0.64452659700735104</v>
      </c>
      <c r="AZ10" s="17">
        <v>0.77881615007724103</v>
      </c>
      <c r="BA10" s="17">
        <v>0.49893191654867602</v>
      </c>
      <c r="BB10" s="17">
        <v>0.51569457685556996</v>
      </c>
      <c r="BC10" s="17">
        <v>0.471805706566856</v>
      </c>
      <c r="BD10" s="17">
        <v>0.53711296831224398</v>
      </c>
      <c r="BE10" s="17">
        <v>0.33861109190630001</v>
      </c>
      <c r="BF10" s="17">
        <v>0.58286020839802499</v>
      </c>
      <c r="BG10" s="17">
        <v>0.44496928383941797</v>
      </c>
      <c r="BH10" s="17">
        <v>0.67783131617616199</v>
      </c>
      <c r="BI10" s="17">
        <v>0.62680268546388496</v>
      </c>
      <c r="BJ10" s="17">
        <v>0.70595619344715799</v>
      </c>
      <c r="BK10" s="17">
        <v>0.52038967188733198</v>
      </c>
      <c r="BL10" s="17"/>
      <c r="BM10" s="17">
        <v>0.61035477594751597</v>
      </c>
      <c r="BN10" s="17">
        <v>0.51392870881784203</v>
      </c>
      <c r="BO10" s="17">
        <v>0.53938335490475797</v>
      </c>
      <c r="BP10" s="17">
        <v>0.50147866776293204</v>
      </c>
      <c r="BQ10" s="17">
        <v>0.55773306270385603</v>
      </c>
      <c r="BR10" s="17">
        <v>0.61434680300829703</v>
      </c>
      <c r="BS10" s="17"/>
      <c r="BT10" s="17">
        <v>0.54515737950937704</v>
      </c>
      <c r="BU10" s="17">
        <v>0.56409549165403705</v>
      </c>
      <c r="BV10" s="17"/>
      <c r="BW10" s="17">
        <v>0.50722356709736605</v>
      </c>
      <c r="BX10" s="17">
        <v>0.50545392526668598</v>
      </c>
      <c r="BY10" s="17"/>
      <c r="BZ10" s="17">
        <v>0.52677889533729805</v>
      </c>
      <c r="CA10" s="17">
        <v>0.57213809368061597</v>
      </c>
      <c r="CB10" s="17" t="s">
        <v>131</v>
      </c>
      <c r="CC10" s="17"/>
      <c r="CD10" s="17">
        <v>0.46087318146856798</v>
      </c>
      <c r="CE10" s="17">
        <v>0.61506099295561401</v>
      </c>
      <c r="CF10" s="17">
        <v>0.63285974237705001</v>
      </c>
      <c r="CG10" s="17"/>
      <c r="CH10" s="17">
        <v>0.55105295081600503</v>
      </c>
      <c r="CI10" s="17">
        <v>0.54938943149238895</v>
      </c>
      <c r="CJ10" s="17">
        <v>0.60660211311225698</v>
      </c>
      <c r="CK10" s="17"/>
      <c r="CL10" s="17">
        <v>0.54824269828958405</v>
      </c>
      <c r="CM10" s="17">
        <v>0.55955400962193602</v>
      </c>
      <c r="CN10" s="17"/>
      <c r="CO10" s="17">
        <v>0.34760758697802902</v>
      </c>
      <c r="CP10" s="17">
        <v>0.59620604410634503</v>
      </c>
      <c r="CQ10" s="17">
        <v>0.629814781331965</v>
      </c>
      <c r="CR10" s="17">
        <v>0.45712124490792699</v>
      </c>
    </row>
    <row r="11" spans="2:96" x14ac:dyDescent="0.25">
      <c r="B11" s="18" t="s">
        <v>455</v>
      </c>
      <c r="C11" s="17">
        <v>0.168072839955003</v>
      </c>
      <c r="D11" s="17">
        <v>0.147203902266722</v>
      </c>
      <c r="E11" s="17">
        <v>0.19417701540079399</v>
      </c>
      <c r="F11" s="17"/>
      <c r="G11" s="17">
        <v>0.21529266659743601</v>
      </c>
      <c r="H11" s="17">
        <v>0.156882119991056</v>
      </c>
      <c r="I11" s="17">
        <v>0.218653285543777</v>
      </c>
      <c r="J11" s="17">
        <v>0.13541325050546099</v>
      </c>
      <c r="K11" s="17">
        <v>0.16078304585820899</v>
      </c>
      <c r="L11" s="17">
        <v>0.12647035679052601</v>
      </c>
      <c r="M11" s="17"/>
      <c r="N11" s="17">
        <v>0.16290038619702399</v>
      </c>
      <c r="O11" s="17">
        <v>0.21976576278145499</v>
      </c>
      <c r="P11" s="17">
        <v>0.18651625388985299</v>
      </c>
      <c r="Q11" s="17">
        <v>0.110438192608246</v>
      </c>
      <c r="R11" s="17"/>
      <c r="S11" s="17">
        <v>0.14114593771536099</v>
      </c>
      <c r="T11" s="17">
        <v>0.20909355383160799</v>
      </c>
      <c r="U11" s="17">
        <v>0.151400980812497</v>
      </c>
      <c r="V11" s="17">
        <v>4.7421267225894702E-2</v>
      </c>
      <c r="W11" s="17">
        <v>0.26132257251541502</v>
      </c>
      <c r="X11" s="17">
        <v>6.4570748823019095E-2</v>
      </c>
      <c r="Y11" s="17">
        <v>0.317781137741807</v>
      </c>
      <c r="Z11" s="17">
        <v>0.136138543230404</v>
      </c>
      <c r="AA11" s="17">
        <v>0.29443072108542501</v>
      </c>
      <c r="AB11" s="17">
        <v>0.21018046891863201</v>
      </c>
      <c r="AC11" s="17">
        <v>0.17179212381713899</v>
      </c>
      <c r="AD11" s="17">
        <v>0.16597011373568801</v>
      </c>
      <c r="AE11" s="17"/>
      <c r="AF11" s="17">
        <v>0.108127849409437</v>
      </c>
      <c r="AG11" s="17">
        <v>0.239418105739126</v>
      </c>
      <c r="AH11" s="17">
        <v>0.11520849387353201</v>
      </c>
      <c r="AI11" s="17">
        <v>0.56438749243631003</v>
      </c>
      <c r="AJ11" s="17">
        <v>0.13961559391830899</v>
      </c>
      <c r="AK11" s="17"/>
      <c r="AL11" s="17">
        <v>0.10855147198656601</v>
      </c>
      <c r="AM11" s="17">
        <v>0.215030501680534</v>
      </c>
      <c r="AN11" s="17">
        <v>7.2031010701790896E-2</v>
      </c>
      <c r="AO11" s="17"/>
      <c r="AP11" s="17">
        <v>0.145090235148226</v>
      </c>
      <c r="AQ11" s="17">
        <v>0.16675783706702799</v>
      </c>
      <c r="AR11" s="17">
        <v>0.157062864654928</v>
      </c>
      <c r="AS11" s="17">
        <v>0.19324378510628501</v>
      </c>
      <c r="AT11" s="17">
        <v>0.23963661045043799</v>
      </c>
      <c r="AU11" s="17"/>
      <c r="AV11" s="17">
        <v>0</v>
      </c>
      <c r="AW11" s="17">
        <v>0.19334759071372701</v>
      </c>
      <c r="AX11" s="17">
        <v>0.14082671564034199</v>
      </c>
      <c r="AY11" s="17">
        <v>0.16767908149935401</v>
      </c>
      <c r="AZ11" s="17">
        <v>6.0812393579169101E-2</v>
      </c>
      <c r="BA11" s="17">
        <v>0.120106492650822</v>
      </c>
      <c r="BB11" s="17">
        <v>0.32270714339501499</v>
      </c>
      <c r="BC11" s="17">
        <v>0.129631418298853</v>
      </c>
      <c r="BD11" s="17">
        <v>0.19790233899919099</v>
      </c>
      <c r="BE11" s="17">
        <v>0.244277744473056</v>
      </c>
      <c r="BF11" s="17">
        <v>0.217068386796295</v>
      </c>
      <c r="BG11" s="17">
        <v>0.212474555582712</v>
      </c>
      <c r="BH11" s="17">
        <v>6.2643690023095999E-2</v>
      </c>
      <c r="BI11" s="17">
        <v>0.244655545144431</v>
      </c>
      <c r="BJ11" s="17">
        <v>0</v>
      </c>
      <c r="BK11" s="17">
        <v>0.28831854145778901</v>
      </c>
      <c r="BL11" s="17"/>
      <c r="BM11" s="17">
        <v>0.17251706307141401</v>
      </c>
      <c r="BN11" s="17">
        <v>0.19907706996718</v>
      </c>
      <c r="BO11" s="17">
        <v>0.23732922541056201</v>
      </c>
      <c r="BP11" s="17">
        <v>0.176933347822402</v>
      </c>
      <c r="BQ11" s="17">
        <v>9.5051889948607804E-2</v>
      </c>
      <c r="BR11" s="17">
        <v>8.9928546636164605E-2</v>
      </c>
      <c r="BS11" s="17"/>
      <c r="BT11" s="17">
        <v>0.18974812232941901</v>
      </c>
      <c r="BU11" s="17">
        <v>0.15192285471876499</v>
      </c>
      <c r="BV11" s="17"/>
      <c r="BW11" s="17">
        <v>0.10847962108003401</v>
      </c>
      <c r="BX11" s="17">
        <v>0.24014776635071</v>
      </c>
      <c r="BY11" s="17"/>
      <c r="BZ11" s="17">
        <v>0.17362593375829199</v>
      </c>
      <c r="CA11" s="17">
        <v>0.16554100116932899</v>
      </c>
      <c r="CB11" s="17" t="s">
        <v>131</v>
      </c>
      <c r="CC11" s="17"/>
      <c r="CD11" s="17">
        <v>0.171883778743006</v>
      </c>
      <c r="CE11" s="17">
        <v>0.22762343164020599</v>
      </c>
      <c r="CF11" s="17">
        <v>0.114815443939489</v>
      </c>
      <c r="CG11" s="17"/>
      <c r="CH11" s="17">
        <v>0.169431754377317</v>
      </c>
      <c r="CI11" s="17">
        <v>0.16696410117132199</v>
      </c>
      <c r="CJ11" s="17">
        <v>0.169769739132627</v>
      </c>
      <c r="CK11" s="17"/>
      <c r="CL11" s="17">
        <v>0.20766596845926</v>
      </c>
      <c r="CM11" s="17">
        <v>0.13487810944105499</v>
      </c>
      <c r="CN11" s="17"/>
      <c r="CO11" s="17">
        <v>8.6143403785166106E-2</v>
      </c>
      <c r="CP11" s="17">
        <v>0.12028306675809999</v>
      </c>
      <c r="CQ11" s="17">
        <v>0.1622255781976</v>
      </c>
      <c r="CR11" s="17">
        <v>0.28173579408362098</v>
      </c>
    </row>
    <row r="12" spans="2:96" x14ac:dyDescent="0.25">
      <c r="B12" s="18" t="s">
        <v>456</v>
      </c>
      <c r="C12" s="17">
        <v>3.7444761915175498E-2</v>
      </c>
      <c r="D12" s="17">
        <v>3.49637246684531E-2</v>
      </c>
      <c r="E12" s="17">
        <v>3.5400882233780198E-2</v>
      </c>
      <c r="F12" s="17"/>
      <c r="G12" s="17">
        <v>4.0259260537289801E-2</v>
      </c>
      <c r="H12" s="17">
        <v>0</v>
      </c>
      <c r="I12" s="17">
        <v>1.3639231769987201E-2</v>
      </c>
      <c r="J12" s="17">
        <v>5.5829296605958902E-2</v>
      </c>
      <c r="K12" s="17">
        <v>8.5428038054309999E-2</v>
      </c>
      <c r="L12" s="17">
        <v>4.4960779474311402E-2</v>
      </c>
      <c r="M12" s="17"/>
      <c r="N12" s="17">
        <v>4.1177501193071897E-2</v>
      </c>
      <c r="O12" s="17">
        <v>5.6450910451646602E-2</v>
      </c>
      <c r="P12" s="17">
        <v>1.15867662692877E-2</v>
      </c>
      <c r="Q12" s="17">
        <v>3.6281944773755598E-2</v>
      </c>
      <c r="R12" s="17"/>
      <c r="S12" s="17">
        <v>3.9097571773053702E-2</v>
      </c>
      <c r="T12" s="17">
        <v>0</v>
      </c>
      <c r="U12" s="17">
        <v>3.7249942933492097E-2</v>
      </c>
      <c r="V12" s="17">
        <v>0.123111098236036</v>
      </c>
      <c r="W12" s="17">
        <v>0.11494918623475101</v>
      </c>
      <c r="X12" s="17">
        <v>0</v>
      </c>
      <c r="Y12" s="17">
        <v>0</v>
      </c>
      <c r="Z12" s="17">
        <v>6.8897440647055996E-2</v>
      </c>
      <c r="AA12" s="17">
        <v>0</v>
      </c>
      <c r="AB12" s="17">
        <v>5.4425734896486597E-2</v>
      </c>
      <c r="AC12" s="17">
        <v>4.1801348386230001E-2</v>
      </c>
      <c r="AD12" s="17">
        <v>0</v>
      </c>
      <c r="AE12" s="17"/>
      <c r="AF12" s="17">
        <v>3.93041585914847E-2</v>
      </c>
      <c r="AG12" s="17">
        <v>2.6249164259778999E-2</v>
      </c>
      <c r="AH12" s="17">
        <v>0.19117921212498401</v>
      </c>
      <c r="AI12" s="17">
        <v>0.151092855525152</v>
      </c>
      <c r="AJ12" s="17">
        <v>1.10494301507567E-2</v>
      </c>
      <c r="AK12" s="17"/>
      <c r="AL12" s="17">
        <v>3.0675287680129299E-2</v>
      </c>
      <c r="AM12" s="17">
        <v>2.04416533745552E-2</v>
      </c>
      <c r="AN12" s="17">
        <v>7.8229908505601395E-2</v>
      </c>
      <c r="AO12" s="17"/>
      <c r="AP12" s="17">
        <v>1.1745621801049801E-2</v>
      </c>
      <c r="AQ12" s="17">
        <v>2.7286951829671099E-2</v>
      </c>
      <c r="AR12" s="17">
        <v>6.5892678233105295E-2</v>
      </c>
      <c r="AS12" s="17">
        <v>2.1894350492673801E-2</v>
      </c>
      <c r="AT12" s="17">
        <v>0</v>
      </c>
      <c r="AU12" s="17"/>
      <c r="AV12" s="17">
        <v>1</v>
      </c>
      <c r="AW12" s="17">
        <v>0.190332914165221</v>
      </c>
      <c r="AX12" s="17">
        <v>2.5160175243296501E-2</v>
      </c>
      <c r="AY12" s="17">
        <v>2.48400391528995E-2</v>
      </c>
      <c r="AZ12" s="17">
        <v>2.2567980034750901E-2</v>
      </c>
      <c r="BA12" s="17">
        <v>6.1070431397641997E-2</v>
      </c>
      <c r="BB12" s="17">
        <v>0</v>
      </c>
      <c r="BC12" s="17">
        <v>8.1146325730316896E-2</v>
      </c>
      <c r="BD12" s="17">
        <v>0</v>
      </c>
      <c r="BE12" s="17">
        <v>5.3585197730836497E-2</v>
      </c>
      <c r="BF12" s="17">
        <v>0</v>
      </c>
      <c r="BG12" s="17">
        <v>0</v>
      </c>
      <c r="BH12" s="17">
        <v>0</v>
      </c>
      <c r="BI12" s="17">
        <v>0</v>
      </c>
      <c r="BJ12" s="17">
        <v>0</v>
      </c>
      <c r="BK12" s="17">
        <v>0</v>
      </c>
      <c r="BL12" s="17"/>
      <c r="BM12" s="17">
        <v>4.6334050032181898E-2</v>
      </c>
      <c r="BN12" s="17">
        <v>3.02240745988906E-2</v>
      </c>
      <c r="BO12" s="17">
        <v>0</v>
      </c>
      <c r="BP12" s="17">
        <v>6.3701149024048304E-2</v>
      </c>
      <c r="BQ12" s="17">
        <v>4.1424913156916099E-2</v>
      </c>
      <c r="BR12" s="17">
        <v>3.3175479967265602E-2</v>
      </c>
      <c r="BS12" s="17"/>
      <c r="BT12" s="17">
        <v>3.20302866590155E-2</v>
      </c>
      <c r="BU12" s="17">
        <v>4.4304062118839201E-2</v>
      </c>
      <c r="BV12" s="17"/>
      <c r="BW12" s="17">
        <v>4.7642814752192501E-2</v>
      </c>
      <c r="BX12" s="17">
        <v>6.1930009457857697E-2</v>
      </c>
      <c r="BY12" s="17"/>
      <c r="BZ12" s="17">
        <v>5.8753885928648303E-2</v>
      </c>
      <c r="CA12" s="17">
        <v>2.7729228812873801E-2</v>
      </c>
      <c r="CB12" s="17" t="s">
        <v>131</v>
      </c>
      <c r="CC12" s="17"/>
      <c r="CD12" s="17">
        <v>5.4200456894600402E-2</v>
      </c>
      <c r="CE12" s="17">
        <v>0</v>
      </c>
      <c r="CF12" s="17">
        <v>0.19438615716030599</v>
      </c>
      <c r="CG12" s="17"/>
      <c r="CH12" s="17">
        <v>3.0472305069277599E-2</v>
      </c>
      <c r="CI12" s="17">
        <v>2.52795441088246E-2</v>
      </c>
      <c r="CJ12" s="17">
        <v>8.7081921770614398E-2</v>
      </c>
      <c r="CK12" s="17"/>
      <c r="CL12" s="17">
        <v>2.1854043190530598E-2</v>
      </c>
      <c r="CM12" s="17">
        <v>5.4308838617688301E-2</v>
      </c>
      <c r="CN12" s="17"/>
      <c r="CO12" s="17">
        <v>0</v>
      </c>
      <c r="CP12" s="17">
        <v>1.30339920579124E-2</v>
      </c>
      <c r="CQ12" s="17">
        <v>4.8562511867180698E-2</v>
      </c>
      <c r="CR12" s="17">
        <v>6.92806410245288E-2</v>
      </c>
    </row>
    <row r="13" spans="2:96" x14ac:dyDescent="0.25">
      <c r="B13" s="18" t="s">
        <v>175</v>
      </c>
      <c r="C13" s="19">
        <v>3.4177213307294202E-2</v>
      </c>
      <c r="D13" s="19">
        <v>2.6490451335524301E-2</v>
      </c>
      <c r="E13" s="19">
        <v>4.33356656557706E-2</v>
      </c>
      <c r="F13" s="19"/>
      <c r="G13" s="19">
        <v>2.5366830224848601E-2</v>
      </c>
      <c r="H13" s="19">
        <v>0</v>
      </c>
      <c r="I13" s="19">
        <v>3.8660972495811997E-2</v>
      </c>
      <c r="J13" s="19">
        <v>6.8885626797484903E-2</v>
      </c>
      <c r="K13" s="19">
        <v>5.3542772246148701E-2</v>
      </c>
      <c r="L13" s="19">
        <v>2.4466939555889199E-2</v>
      </c>
      <c r="M13" s="19"/>
      <c r="N13" s="19">
        <v>5.1935396734100601E-2</v>
      </c>
      <c r="O13" s="19">
        <v>9.1388226684030096E-3</v>
      </c>
      <c r="P13" s="19">
        <v>4.3347247279487702E-2</v>
      </c>
      <c r="Q13" s="19">
        <v>3.3586182674774798E-2</v>
      </c>
      <c r="R13" s="19"/>
      <c r="S13" s="19">
        <v>1.27746250520173E-2</v>
      </c>
      <c r="T13" s="19">
        <v>0</v>
      </c>
      <c r="U13" s="19">
        <v>6.6982742391217098E-2</v>
      </c>
      <c r="V13" s="19">
        <v>4.5291566340619399E-2</v>
      </c>
      <c r="W13" s="19">
        <v>5.07451363845852E-2</v>
      </c>
      <c r="X13" s="19">
        <v>5.5060547640492397E-2</v>
      </c>
      <c r="Y13" s="19">
        <v>0</v>
      </c>
      <c r="Z13" s="19">
        <v>0.136035293519955</v>
      </c>
      <c r="AA13" s="19">
        <v>4.4582969513217302E-2</v>
      </c>
      <c r="AB13" s="19">
        <v>2.8775131375134402E-2</v>
      </c>
      <c r="AC13" s="19">
        <v>4.5612983086698498E-2</v>
      </c>
      <c r="AD13" s="19">
        <v>2.24313351426467E-2</v>
      </c>
      <c r="AE13" s="19"/>
      <c r="AF13" s="19">
        <v>2.7630503316683298E-2</v>
      </c>
      <c r="AG13" s="19">
        <v>1.8409181463871001E-2</v>
      </c>
      <c r="AH13" s="19">
        <v>0</v>
      </c>
      <c r="AI13" s="19">
        <v>0</v>
      </c>
      <c r="AJ13" s="19">
        <v>0</v>
      </c>
      <c r="AK13" s="19"/>
      <c r="AL13" s="19">
        <v>9.8868788622481392E-3</v>
      </c>
      <c r="AM13" s="19">
        <v>7.3828127797344496E-3</v>
      </c>
      <c r="AN13" s="19">
        <v>6.1921251119189703E-2</v>
      </c>
      <c r="AO13" s="19"/>
      <c r="AP13" s="19">
        <v>5.3665500036990901E-2</v>
      </c>
      <c r="AQ13" s="19">
        <v>7.4110686579753393E-2</v>
      </c>
      <c r="AR13" s="19">
        <v>1.5911892560506E-2</v>
      </c>
      <c r="AS13" s="19">
        <v>3.3693474566592302E-2</v>
      </c>
      <c r="AT13" s="19">
        <v>0</v>
      </c>
      <c r="AU13" s="19"/>
      <c r="AV13" s="19">
        <v>0</v>
      </c>
      <c r="AW13" s="19">
        <v>7.0875329912058693E-2</v>
      </c>
      <c r="AX13" s="19">
        <v>0</v>
      </c>
      <c r="AY13" s="19">
        <v>5.48331584385396E-2</v>
      </c>
      <c r="AZ13" s="19">
        <v>2.3848526395475099E-2</v>
      </c>
      <c r="BA13" s="19">
        <v>3.8387206353026102E-2</v>
      </c>
      <c r="BB13" s="19">
        <v>0</v>
      </c>
      <c r="BC13" s="19">
        <v>3.0239656331406801E-2</v>
      </c>
      <c r="BD13" s="19">
        <v>0</v>
      </c>
      <c r="BE13" s="19">
        <v>0</v>
      </c>
      <c r="BF13" s="19">
        <v>0</v>
      </c>
      <c r="BG13" s="19">
        <v>7.3098509507242795E-2</v>
      </c>
      <c r="BH13" s="19">
        <v>5.57169783929913E-2</v>
      </c>
      <c r="BI13" s="19">
        <v>0</v>
      </c>
      <c r="BJ13" s="19">
        <v>7.6855326784679504E-2</v>
      </c>
      <c r="BK13" s="19">
        <v>6.4972088063329603E-2</v>
      </c>
      <c r="BL13" s="19"/>
      <c r="BM13" s="19">
        <v>1.7348202959149E-2</v>
      </c>
      <c r="BN13" s="19">
        <v>2.9669172179742499E-2</v>
      </c>
      <c r="BO13" s="19">
        <v>3.15006972723781E-2</v>
      </c>
      <c r="BP13" s="19">
        <v>4.9035635592494103E-2</v>
      </c>
      <c r="BQ13" s="19">
        <v>8.5906378400642205E-2</v>
      </c>
      <c r="BR13" s="19">
        <v>1.71145107279011E-2</v>
      </c>
      <c r="BS13" s="19"/>
      <c r="BT13" s="19">
        <v>3.2863381486147397E-2</v>
      </c>
      <c r="BU13" s="19">
        <v>3.67340461158173E-2</v>
      </c>
      <c r="BV13" s="19"/>
      <c r="BW13" s="19">
        <v>7.3471509647956401E-2</v>
      </c>
      <c r="BX13" s="19">
        <v>2.9760665390901799E-2</v>
      </c>
      <c r="BY13" s="19"/>
      <c r="BZ13" s="19">
        <v>4.51327424866E-2</v>
      </c>
      <c r="CA13" s="19">
        <v>2.9182225886531001E-2</v>
      </c>
      <c r="CB13" s="19" t="s">
        <v>131</v>
      </c>
      <c r="CC13" s="19"/>
      <c r="CD13" s="19">
        <v>5.8037700511021403E-2</v>
      </c>
      <c r="CE13" s="19">
        <v>3.7469503324927399E-2</v>
      </c>
      <c r="CF13" s="19">
        <v>0</v>
      </c>
      <c r="CG13" s="19"/>
      <c r="CH13" s="19">
        <v>3.5071083156167498E-2</v>
      </c>
      <c r="CI13" s="19">
        <v>3.31447770611972E-2</v>
      </c>
      <c r="CJ13" s="19">
        <v>3.2758744070047599E-2</v>
      </c>
      <c r="CK13" s="19"/>
      <c r="CL13" s="19">
        <v>3.08088814742557E-2</v>
      </c>
      <c r="CM13" s="19">
        <v>3.0930544659266802E-2</v>
      </c>
      <c r="CN13" s="19"/>
      <c r="CO13" s="19">
        <v>2.6591230830070499E-2</v>
      </c>
      <c r="CP13" s="19">
        <v>2.94939973448958E-2</v>
      </c>
      <c r="CQ13" s="19">
        <v>1.7473974091711399E-2</v>
      </c>
      <c r="CR13" s="19">
        <v>7.3179433037382197E-2</v>
      </c>
    </row>
    <row r="14" spans="2:96" x14ac:dyDescent="0.25">
      <c r="B14" s="16" t="s">
        <v>663</v>
      </c>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CR18"/>
  <sheetViews>
    <sheetView showGridLines="0" workbookViewId="0">
      <pane xSplit="2" topLeftCell="C1" activePane="topRight" state="frozen"/>
      <selection pane="topRight" activeCell="B14" sqref="B1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389</v>
      </c>
      <c r="D7" s="10">
        <v>202</v>
      </c>
      <c r="E7" s="10">
        <v>184</v>
      </c>
      <c r="F7" s="10"/>
      <c r="G7" s="10">
        <v>47</v>
      </c>
      <c r="H7" s="10">
        <v>52</v>
      </c>
      <c r="I7" s="10">
        <v>76</v>
      </c>
      <c r="J7" s="10">
        <v>72</v>
      </c>
      <c r="K7" s="10">
        <v>56</v>
      </c>
      <c r="L7" s="10">
        <v>86</v>
      </c>
      <c r="M7" s="10"/>
      <c r="N7" s="10">
        <v>110</v>
      </c>
      <c r="O7" s="10">
        <v>105</v>
      </c>
      <c r="P7" s="10">
        <v>79</v>
      </c>
      <c r="Q7" s="10">
        <v>94</v>
      </c>
      <c r="R7" s="10"/>
      <c r="S7" s="10">
        <v>65</v>
      </c>
      <c r="T7" s="10">
        <v>50</v>
      </c>
      <c r="U7" s="10">
        <v>46</v>
      </c>
      <c r="V7" s="10">
        <v>41</v>
      </c>
      <c r="W7" s="10">
        <v>17</v>
      </c>
      <c r="X7" s="10">
        <v>24</v>
      </c>
      <c r="Y7" s="10">
        <v>22</v>
      </c>
      <c r="Z7" s="10">
        <v>13</v>
      </c>
      <c r="AA7" s="10">
        <v>21</v>
      </c>
      <c r="AB7" s="10">
        <v>33</v>
      </c>
      <c r="AC7" s="10">
        <v>20</v>
      </c>
      <c r="AD7" s="10">
        <v>37</v>
      </c>
      <c r="AE7" s="10"/>
      <c r="AF7" s="10">
        <v>136</v>
      </c>
      <c r="AG7" s="10">
        <v>97</v>
      </c>
      <c r="AH7" s="10">
        <v>17</v>
      </c>
      <c r="AI7" s="10">
        <v>6</v>
      </c>
      <c r="AJ7" s="10">
        <v>68</v>
      </c>
      <c r="AK7" s="10"/>
      <c r="AL7" s="10">
        <v>87</v>
      </c>
      <c r="AM7" s="10">
        <v>119</v>
      </c>
      <c r="AN7" s="10">
        <v>27</v>
      </c>
      <c r="AO7" s="10"/>
      <c r="AP7" s="10">
        <v>76</v>
      </c>
      <c r="AQ7" s="10">
        <v>74</v>
      </c>
      <c r="AR7" s="10">
        <v>117</v>
      </c>
      <c r="AS7" s="10">
        <v>52</v>
      </c>
      <c r="AT7" s="10">
        <v>8</v>
      </c>
      <c r="AU7" s="10"/>
      <c r="AV7" s="10">
        <v>1</v>
      </c>
      <c r="AW7" s="10">
        <v>20</v>
      </c>
      <c r="AX7" s="10">
        <v>34</v>
      </c>
      <c r="AY7" s="10">
        <v>32</v>
      </c>
      <c r="AZ7" s="10">
        <v>36</v>
      </c>
      <c r="BA7" s="10">
        <v>51</v>
      </c>
      <c r="BB7" s="10">
        <v>33</v>
      </c>
      <c r="BC7" s="10">
        <v>30</v>
      </c>
      <c r="BD7" s="10">
        <v>32</v>
      </c>
      <c r="BE7" s="10">
        <v>17</v>
      </c>
      <c r="BF7" s="10">
        <v>19</v>
      </c>
      <c r="BG7" s="10">
        <v>14</v>
      </c>
      <c r="BH7" s="10">
        <v>15</v>
      </c>
      <c r="BI7" s="10">
        <v>7</v>
      </c>
      <c r="BJ7" s="10">
        <v>10</v>
      </c>
      <c r="BK7" s="10">
        <v>15</v>
      </c>
      <c r="BL7" s="10"/>
      <c r="BM7" s="10">
        <v>97</v>
      </c>
      <c r="BN7" s="10">
        <v>91</v>
      </c>
      <c r="BO7" s="10">
        <v>44</v>
      </c>
      <c r="BP7" s="10">
        <v>60</v>
      </c>
      <c r="BQ7" s="10">
        <v>47</v>
      </c>
      <c r="BR7" s="10">
        <v>50</v>
      </c>
      <c r="BS7" s="10"/>
      <c r="BT7" s="10">
        <v>194</v>
      </c>
      <c r="BU7" s="10">
        <v>190</v>
      </c>
      <c r="BV7" s="10"/>
      <c r="BW7" s="10">
        <v>51</v>
      </c>
      <c r="BX7" s="10">
        <v>58</v>
      </c>
      <c r="BY7" s="10"/>
      <c r="BZ7" s="10">
        <v>120</v>
      </c>
      <c r="CA7" s="10">
        <v>269</v>
      </c>
      <c r="CB7" s="10" t="s">
        <v>130</v>
      </c>
      <c r="CC7" s="10"/>
      <c r="CD7" s="10">
        <v>78</v>
      </c>
      <c r="CE7" s="10">
        <v>24</v>
      </c>
      <c r="CF7" s="10">
        <v>16</v>
      </c>
      <c r="CG7" s="10"/>
      <c r="CH7" s="10">
        <v>262</v>
      </c>
      <c r="CI7" s="10">
        <v>70</v>
      </c>
      <c r="CJ7" s="10">
        <v>55</v>
      </c>
      <c r="CK7" s="10"/>
      <c r="CL7" s="10">
        <v>182</v>
      </c>
      <c r="CM7" s="10">
        <v>193</v>
      </c>
      <c r="CN7" s="10"/>
      <c r="CO7" s="10">
        <v>31</v>
      </c>
      <c r="CP7" s="10">
        <v>128</v>
      </c>
      <c r="CQ7" s="10">
        <v>147</v>
      </c>
      <c r="CR7" s="10">
        <v>83</v>
      </c>
    </row>
    <row r="8" spans="2:96" ht="30" customHeight="1" x14ac:dyDescent="0.25">
      <c r="B8" s="11" t="s">
        <v>20</v>
      </c>
      <c r="C8" s="11">
        <v>395</v>
      </c>
      <c r="D8" s="11">
        <v>207</v>
      </c>
      <c r="E8" s="11">
        <v>185</v>
      </c>
      <c r="F8" s="11"/>
      <c r="G8" s="11">
        <v>58</v>
      </c>
      <c r="H8" s="11">
        <v>69</v>
      </c>
      <c r="I8" s="11">
        <v>74</v>
      </c>
      <c r="J8" s="11">
        <v>67</v>
      </c>
      <c r="K8" s="11">
        <v>50</v>
      </c>
      <c r="L8" s="11">
        <v>77</v>
      </c>
      <c r="M8" s="11"/>
      <c r="N8" s="11">
        <v>105</v>
      </c>
      <c r="O8" s="11">
        <v>101</v>
      </c>
      <c r="P8" s="11">
        <v>83</v>
      </c>
      <c r="Q8" s="11">
        <v>105</v>
      </c>
      <c r="R8" s="11"/>
      <c r="S8" s="11">
        <v>68</v>
      </c>
      <c r="T8" s="11">
        <v>49</v>
      </c>
      <c r="U8" s="11">
        <v>43</v>
      </c>
      <c r="V8" s="11">
        <v>40</v>
      </c>
      <c r="W8" s="11">
        <v>18</v>
      </c>
      <c r="X8" s="11">
        <v>27</v>
      </c>
      <c r="Y8" s="11">
        <v>20</v>
      </c>
      <c r="Z8" s="11">
        <v>13</v>
      </c>
      <c r="AA8" s="11">
        <v>20</v>
      </c>
      <c r="AB8" s="11">
        <v>32</v>
      </c>
      <c r="AC8" s="11">
        <v>22</v>
      </c>
      <c r="AD8" s="11">
        <v>43</v>
      </c>
      <c r="AE8" s="11"/>
      <c r="AF8" s="11">
        <v>131</v>
      </c>
      <c r="AG8" s="11">
        <v>98</v>
      </c>
      <c r="AH8" s="11">
        <v>16</v>
      </c>
      <c r="AI8" s="11">
        <v>6</v>
      </c>
      <c r="AJ8" s="11">
        <v>73</v>
      </c>
      <c r="AK8" s="11"/>
      <c r="AL8" s="11">
        <v>85</v>
      </c>
      <c r="AM8" s="11">
        <v>121</v>
      </c>
      <c r="AN8" s="11">
        <v>28</v>
      </c>
      <c r="AO8" s="11"/>
      <c r="AP8" s="11">
        <v>77</v>
      </c>
      <c r="AQ8" s="11">
        <v>76</v>
      </c>
      <c r="AR8" s="11">
        <v>121</v>
      </c>
      <c r="AS8" s="11">
        <v>53</v>
      </c>
      <c r="AT8" s="11">
        <v>8</v>
      </c>
      <c r="AU8" s="11"/>
      <c r="AV8" s="11">
        <v>1</v>
      </c>
      <c r="AW8" s="11">
        <v>21</v>
      </c>
      <c r="AX8" s="11">
        <v>35</v>
      </c>
      <c r="AY8" s="11">
        <v>32</v>
      </c>
      <c r="AZ8" s="11">
        <v>40</v>
      </c>
      <c r="BA8" s="11">
        <v>50</v>
      </c>
      <c r="BB8" s="11">
        <v>33</v>
      </c>
      <c r="BC8" s="11">
        <v>31</v>
      </c>
      <c r="BD8" s="11">
        <v>32</v>
      </c>
      <c r="BE8" s="11">
        <v>16</v>
      </c>
      <c r="BF8" s="11">
        <v>19</v>
      </c>
      <c r="BG8" s="11">
        <v>14</v>
      </c>
      <c r="BH8" s="11">
        <v>16</v>
      </c>
      <c r="BI8" s="11">
        <v>7</v>
      </c>
      <c r="BJ8" s="11">
        <v>11</v>
      </c>
      <c r="BK8" s="11">
        <v>15</v>
      </c>
      <c r="BL8" s="11"/>
      <c r="BM8" s="11">
        <v>104</v>
      </c>
      <c r="BN8" s="11">
        <v>92</v>
      </c>
      <c r="BO8" s="11">
        <v>47</v>
      </c>
      <c r="BP8" s="11">
        <v>59</v>
      </c>
      <c r="BQ8" s="11">
        <v>44</v>
      </c>
      <c r="BR8" s="11">
        <v>50</v>
      </c>
      <c r="BS8" s="11"/>
      <c r="BT8" s="11">
        <v>196</v>
      </c>
      <c r="BU8" s="11">
        <v>192</v>
      </c>
      <c r="BV8" s="11"/>
      <c r="BW8" s="11">
        <v>53</v>
      </c>
      <c r="BX8" s="11">
        <v>58</v>
      </c>
      <c r="BY8" s="11"/>
      <c r="BZ8" s="11">
        <v>124</v>
      </c>
      <c r="CA8" s="11">
        <v>271</v>
      </c>
      <c r="CB8" s="11" t="s">
        <v>130</v>
      </c>
      <c r="CC8" s="11"/>
      <c r="CD8" s="11">
        <v>79</v>
      </c>
      <c r="CE8" s="11">
        <v>27</v>
      </c>
      <c r="CF8" s="11">
        <v>15</v>
      </c>
      <c r="CG8" s="11"/>
      <c r="CH8" s="11">
        <v>260</v>
      </c>
      <c r="CI8" s="11">
        <v>75</v>
      </c>
      <c r="CJ8" s="11">
        <v>57</v>
      </c>
      <c r="CK8" s="11"/>
      <c r="CL8" s="11">
        <v>182</v>
      </c>
      <c r="CM8" s="11">
        <v>199</v>
      </c>
      <c r="CN8" s="11"/>
      <c r="CO8" s="11">
        <v>33</v>
      </c>
      <c r="CP8" s="11">
        <v>128</v>
      </c>
      <c r="CQ8" s="11">
        <v>148</v>
      </c>
      <c r="CR8" s="11">
        <v>85</v>
      </c>
    </row>
    <row r="9" spans="2:96" x14ac:dyDescent="0.25">
      <c r="B9" s="18" t="s">
        <v>453</v>
      </c>
      <c r="C9" s="17">
        <v>0.20694158249557901</v>
      </c>
      <c r="D9" s="17">
        <v>0.191246699833372</v>
      </c>
      <c r="E9" s="17">
        <v>0.22789997306283799</v>
      </c>
      <c r="F9" s="17"/>
      <c r="G9" s="17">
        <v>0.292940846824016</v>
      </c>
      <c r="H9" s="17">
        <v>0.20565528045452999</v>
      </c>
      <c r="I9" s="17">
        <v>0.20248272646172999</v>
      </c>
      <c r="J9" s="17">
        <v>0.12598665337641299</v>
      </c>
      <c r="K9" s="17">
        <v>0.233807364935359</v>
      </c>
      <c r="L9" s="17">
        <v>0.200262433617935</v>
      </c>
      <c r="M9" s="17"/>
      <c r="N9" s="17">
        <v>0.16122663485816399</v>
      </c>
      <c r="O9" s="17">
        <v>0.27948384148812699</v>
      </c>
      <c r="P9" s="17">
        <v>0.14720480201437799</v>
      </c>
      <c r="Q9" s="17">
        <v>0.232168060701165</v>
      </c>
      <c r="R9" s="17"/>
      <c r="S9" s="17">
        <v>0.26455505471167301</v>
      </c>
      <c r="T9" s="17">
        <v>0.18455393585184901</v>
      </c>
      <c r="U9" s="17">
        <v>0.28442505468316498</v>
      </c>
      <c r="V9" s="17">
        <v>0.125799577348193</v>
      </c>
      <c r="W9" s="17">
        <v>0.147168893376912</v>
      </c>
      <c r="X9" s="17">
        <v>0.25023175361466998</v>
      </c>
      <c r="Y9" s="17">
        <v>0.12768159262241599</v>
      </c>
      <c r="Z9" s="17">
        <v>0.17765232778839199</v>
      </c>
      <c r="AA9" s="17">
        <v>0.24907426455064799</v>
      </c>
      <c r="AB9" s="17">
        <v>6.5156807117106905E-2</v>
      </c>
      <c r="AC9" s="17">
        <v>0.22238981901510599</v>
      </c>
      <c r="AD9" s="17">
        <v>0.260593216766209</v>
      </c>
      <c r="AE9" s="17"/>
      <c r="AF9" s="17">
        <v>0.269992647284158</v>
      </c>
      <c r="AG9" s="17">
        <v>0.162615801289377</v>
      </c>
      <c r="AH9" s="17">
        <v>0.18879382380562101</v>
      </c>
      <c r="AI9" s="17">
        <v>0.14617496081495901</v>
      </c>
      <c r="AJ9" s="17">
        <v>0.175636680872019</v>
      </c>
      <c r="AK9" s="17"/>
      <c r="AL9" s="17">
        <v>0.35126031959373299</v>
      </c>
      <c r="AM9" s="17">
        <v>0.18739342006225301</v>
      </c>
      <c r="AN9" s="17">
        <v>0.17210773095606499</v>
      </c>
      <c r="AO9" s="17"/>
      <c r="AP9" s="17">
        <v>0.232974328147079</v>
      </c>
      <c r="AQ9" s="17">
        <v>0.22410678265755801</v>
      </c>
      <c r="AR9" s="17">
        <v>0.20183471211398299</v>
      </c>
      <c r="AS9" s="17">
        <v>0.157279610068154</v>
      </c>
      <c r="AT9" s="17">
        <v>0.44182024675657799</v>
      </c>
      <c r="AU9" s="17"/>
      <c r="AV9" s="17">
        <v>0</v>
      </c>
      <c r="AW9" s="17">
        <v>0.251252734146237</v>
      </c>
      <c r="AX9" s="17">
        <v>0.22430842712905499</v>
      </c>
      <c r="AY9" s="17">
        <v>0.161185361109702</v>
      </c>
      <c r="AZ9" s="17">
        <v>0.148923192556284</v>
      </c>
      <c r="BA9" s="17">
        <v>0.15812646426145199</v>
      </c>
      <c r="BB9" s="17">
        <v>0.16159827974941501</v>
      </c>
      <c r="BC9" s="17">
        <v>0.26650095353644698</v>
      </c>
      <c r="BD9" s="17">
        <v>0.23727711966061099</v>
      </c>
      <c r="BE9" s="17">
        <v>0.36352596588980701</v>
      </c>
      <c r="BF9" s="17">
        <v>0.109799347011134</v>
      </c>
      <c r="BG9" s="17">
        <v>0.30639501641125899</v>
      </c>
      <c r="BH9" s="17">
        <v>5.5419866828671102E-2</v>
      </c>
      <c r="BI9" s="17">
        <v>0.36674608548763798</v>
      </c>
      <c r="BJ9" s="17">
        <v>0.299238828108083</v>
      </c>
      <c r="BK9" s="17">
        <v>0.266857640863156</v>
      </c>
      <c r="BL9" s="17"/>
      <c r="BM9" s="17">
        <v>0.119312912475834</v>
      </c>
      <c r="BN9" s="17">
        <v>0.25996219055161701</v>
      </c>
      <c r="BO9" s="17">
        <v>0.293549304906075</v>
      </c>
      <c r="BP9" s="17">
        <v>0.14739244826606299</v>
      </c>
      <c r="BQ9" s="17">
        <v>0.192275021580741</v>
      </c>
      <c r="BR9" s="17">
        <v>0.29260139884265102</v>
      </c>
      <c r="BS9" s="17"/>
      <c r="BT9" s="17">
        <v>0.20032666102823801</v>
      </c>
      <c r="BU9" s="17">
        <v>0.20630315893116299</v>
      </c>
      <c r="BV9" s="17"/>
      <c r="BW9" s="17">
        <v>0.20280093901892801</v>
      </c>
      <c r="BX9" s="17">
        <v>0.15903992634234901</v>
      </c>
      <c r="BY9" s="17"/>
      <c r="BZ9" s="17">
        <v>0.16052964454673299</v>
      </c>
      <c r="CA9" s="17">
        <v>0.22810231717425</v>
      </c>
      <c r="CB9" s="17" t="s">
        <v>131</v>
      </c>
      <c r="CC9" s="17"/>
      <c r="CD9" s="17">
        <v>0.17315040428766401</v>
      </c>
      <c r="CE9" s="17">
        <v>0.11984607207925201</v>
      </c>
      <c r="CF9" s="17">
        <v>0.19295897878912099</v>
      </c>
      <c r="CG9" s="17"/>
      <c r="CH9" s="17">
        <v>0.19875997446065199</v>
      </c>
      <c r="CI9" s="17">
        <v>0.23064872057402599</v>
      </c>
      <c r="CJ9" s="17">
        <v>0.19825262768840199</v>
      </c>
      <c r="CK9" s="17"/>
      <c r="CL9" s="17">
        <v>0.19847343523504199</v>
      </c>
      <c r="CM9" s="17">
        <v>0.21099141591419299</v>
      </c>
      <c r="CN9" s="17"/>
      <c r="CO9" s="17">
        <v>0.38540983338010498</v>
      </c>
      <c r="CP9" s="17">
        <v>0.24065679731563999</v>
      </c>
      <c r="CQ9" s="17">
        <v>0.17370232272171501</v>
      </c>
      <c r="CR9" s="17">
        <v>0.14490012663983801</v>
      </c>
    </row>
    <row r="10" spans="2:96" x14ac:dyDescent="0.25">
      <c r="B10" s="18" t="s">
        <v>454</v>
      </c>
      <c r="C10" s="17">
        <v>0.54899425175808703</v>
      </c>
      <c r="D10" s="17">
        <v>0.56146818023081302</v>
      </c>
      <c r="E10" s="17">
        <v>0.533053518001538</v>
      </c>
      <c r="F10" s="17"/>
      <c r="G10" s="17">
        <v>0.51402403866563395</v>
      </c>
      <c r="H10" s="17">
        <v>0.653129988321413</v>
      </c>
      <c r="I10" s="17">
        <v>0.50137485289893802</v>
      </c>
      <c r="J10" s="17">
        <v>0.53871837144010604</v>
      </c>
      <c r="K10" s="17">
        <v>0.498757868977868</v>
      </c>
      <c r="L10" s="17">
        <v>0.56942435870370101</v>
      </c>
      <c r="M10" s="17"/>
      <c r="N10" s="17">
        <v>0.54819226745657501</v>
      </c>
      <c r="O10" s="17">
        <v>0.505299870553508</v>
      </c>
      <c r="P10" s="17">
        <v>0.59960708630349202</v>
      </c>
      <c r="Q10" s="17">
        <v>0.55698427835632902</v>
      </c>
      <c r="R10" s="17"/>
      <c r="S10" s="17">
        <v>0.47792557629080701</v>
      </c>
      <c r="T10" s="17">
        <v>0.581815363444244</v>
      </c>
      <c r="U10" s="17">
        <v>0.52254563016440103</v>
      </c>
      <c r="V10" s="17">
        <v>0.59508705623754199</v>
      </c>
      <c r="W10" s="17">
        <v>0.56180459195654497</v>
      </c>
      <c r="X10" s="17">
        <v>0.61282240802614496</v>
      </c>
      <c r="Y10" s="17">
        <v>0.50436623087019405</v>
      </c>
      <c r="Z10" s="17">
        <v>0.54869436061129495</v>
      </c>
      <c r="AA10" s="17">
        <v>0.56758048246756598</v>
      </c>
      <c r="AB10" s="17">
        <v>0.54378634105166301</v>
      </c>
      <c r="AC10" s="17">
        <v>0.58902913255585998</v>
      </c>
      <c r="AD10" s="17">
        <v>0.55973974590892706</v>
      </c>
      <c r="AE10" s="17"/>
      <c r="AF10" s="17">
        <v>0.53857050223041403</v>
      </c>
      <c r="AG10" s="17">
        <v>0.55563814560179103</v>
      </c>
      <c r="AH10" s="17">
        <v>0.51151373753920604</v>
      </c>
      <c r="AI10" s="17">
        <v>0.21191220160548599</v>
      </c>
      <c r="AJ10" s="17">
        <v>0.65002953572521105</v>
      </c>
      <c r="AK10" s="17"/>
      <c r="AL10" s="17">
        <v>0.44708423362062</v>
      </c>
      <c r="AM10" s="17">
        <v>0.60382384090922303</v>
      </c>
      <c r="AN10" s="17">
        <v>0.54400887217560201</v>
      </c>
      <c r="AO10" s="17"/>
      <c r="AP10" s="17">
        <v>0.54951201726080501</v>
      </c>
      <c r="AQ10" s="17">
        <v>0.58874321950193698</v>
      </c>
      <c r="AR10" s="17">
        <v>0.547433882545451</v>
      </c>
      <c r="AS10" s="17">
        <v>0.55943299652691503</v>
      </c>
      <c r="AT10" s="17">
        <v>0.45187477827925399</v>
      </c>
      <c r="AU10" s="17"/>
      <c r="AV10" s="17">
        <v>0</v>
      </c>
      <c r="AW10" s="17">
        <v>0.29419143106275703</v>
      </c>
      <c r="AX10" s="17">
        <v>0.53032414848306997</v>
      </c>
      <c r="AY10" s="17">
        <v>0.61161763341955799</v>
      </c>
      <c r="AZ10" s="17">
        <v>0.69593961945926797</v>
      </c>
      <c r="BA10" s="17">
        <v>0.57835318457822305</v>
      </c>
      <c r="BB10" s="17">
        <v>0.49917749097085501</v>
      </c>
      <c r="BC10" s="17">
        <v>0.49125825494645697</v>
      </c>
      <c r="BD10" s="17">
        <v>0.56587249494117398</v>
      </c>
      <c r="BE10" s="17">
        <v>0.37190174076032501</v>
      </c>
      <c r="BF10" s="17">
        <v>0.56870299165932303</v>
      </c>
      <c r="BG10" s="17">
        <v>0.56366255962557699</v>
      </c>
      <c r="BH10" s="17">
        <v>0.70785879633915405</v>
      </c>
      <c r="BI10" s="17">
        <v>0.38859836936793102</v>
      </c>
      <c r="BJ10" s="17">
        <v>0.54456790742566497</v>
      </c>
      <c r="BK10" s="17">
        <v>0.61007643026004499</v>
      </c>
      <c r="BL10" s="17"/>
      <c r="BM10" s="17">
        <v>0.61343695124329101</v>
      </c>
      <c r="BN10" s="17">
        <v>0.51796603795449503</v>
      </c>
      <c r="BO10" s="17">
        <v>0.39794409318692903</v>
      </c>
      <c r="BP10" s="17">
        <v>0.50680056944003504</v>
      </c>
      <c r="BQ10" s="17">
        <v>0.664032164868675</v>
      </c>
      <c r="BR10" s="17">
        <v>0.56374533037626895</v>
      </c>
      <c r="BS10" s="17"/>
      <c r="BT10" s="17">
        <v>0.56682336300793201</v>
      </c>
      <c r="BU10" s="17">
        <v>0.52950380030622901</v>
      </c>
      <c r="BV10" s="17"/>
      <c r="BW10" s="17">
        <v>0.52311614031655096</v>
      </c>
      <c r="BX10" s="17">
        <v>0.57586604370430905</v>
      </c>
      <c r="BY10" s="17"/>
      <c r="BZ10" s="17">
        <v>0.57426086602119697</v>
      </c>
      <c r="CA10" s="17">
        <v>0.53747436820486705</v>
      </c>
      <c r="CB10" s="17" t="s">
        <v>131</v>
      </c>
      <c r="CC10" s="17"/>
      <c r="CD10" s="17">
        <v>0.54638520932515</v>
      </c>
      <c r="CE10" s="17">
        <v>0.71543563435249302</v>
      </c>
      <c r="CF10" s="17">
        <v>0.40129733239908399</v>
      </c>
      <c r="CG10" s="17"/>
      <c r="CH10" s="17">
        <v>0.56257415083017404</v>
      </c>
      <c r="CI10" s="17">
        <v>0.569188712885492</v>
      </c>
      <c r="CJ10" s="17">
        <v>0.46513835658363101</v>
      </c>
      <c r="CK10" s="17"/>
      <c r="CL10" s="17">
        <v>0.54976992370474997</v>
      </c>
      <c r="CM10" s="17">
        <v>0.54370551835562597</v>
      </c>
      <c r="CN10" s="17"/>
      <c r="CO10" s="17">
        <v>0.56765874176380804</v>
      </c>
      <c r="CP10" s="17">
        <v>0.58204575112542201</v>
      </c>
      <c r="CQ10" s="17">
        <v>0.56811220142969199</v>
      </c>
      <c r="CR10" s="17">
        <v>0.45892090300963601</v>
      </c>
    </row>
    <row r="11" spans="2:96" x14ac:dyDescent="0.25">
      <c r="B11" s="18" t="s">
        <v>455</v>
      </c>
      <c r="C11" s="17">
        <v>0.14253803119179401</v>
      </c>
      <c r="D11" s="17">
        <v>0.13862823043688599</v>
      </c>
      <c r="E11" s="17">
        <v>0.149257319631943</v>
      </c>
      <c r="F11" s="17"/>
      <c r="G11" s="17">
        <v>0.14936816376217901</v>
      </c>
      <c r="H11" s="17">
        <v>9.1995825665828104E-2</v>
      </c>
      <c r="I11" s="17">
        <v>0.17583303448915999</v>
      </c>
      <c r="J11" s="17">
        <v>0.197057124561519</v>
      </c>
      <c r="K11" s="17">
        <v>0.10455930489779899</v>
      </c>
      <c r="L11" s="17">
        <v>0.127518247130878</v>
      </c>
      <c r="M11" s="17"/>
      <c r="N11" s="17">
        <v>0.18759199724152401</v>
      </c>
      <c r="O11" s="17">
        <v>0.132253130316446</v>
      </c>
      <c r="P11" s="17">
        <v>0.14204040308892399</v>
      </c>
      <c r="Q11" s="17">
        <v>9.9567117471214606E-2</v>
      </c>
      <c r="R11" s="17"/>
      <c r="S11" s="17">
        <v>0.16106623268892001</v>
      </c>
      <c r="T11" s="17">
        <v>0.16157104077252399</v>
      </c>
      <c r="U11" s="17">
        <v>8.72784377684728E-2</v>
      </c>
      <c r="V11" s="17">
        <v>0.13650012747274701</v>
      </c>
      <c r="W11" s="17">
        <v>0.174109572615227</v>
      </c>
      <c r="X11" s="17">
        <v>0.136945838359185</v>
      </c>
      <c r="Y11" s="17">
        <v>0.32205624371849301</v>
      </c>
      <c r="Z11" s="17">
        <v>0.136138543230404</v>
      </c>
      <c r="AA11" s="17">
        <v>9.3481131209756804E-2</v>
      </c>
      <c r="AB11" s="17">
        <v>0.15397456255498501</v>
      </c>
      <c r="AC11" s="17">
        <v>9.44844916323936E-2</v>
      </c>
      <c r="AD11" s="17">
        <v>9.8208756940592806E-2</v>
      </c>
      <c r="AE11" s="17"/>
      <c r="AF11" s="17">
        <v>0.117102969833355</v>
      </c>
      <c r="AG11" s="17">
        <v>0.18495933589098101</v>
      </c>
      <c r="AH11" s="17">
        <v>7.1139159718356604E-2</v>
      </c>
      <c r="AI11" s="17">
        <v>0.49081998205440303</v>
      </c>
      <c r="AJ11" s="17">
        <v>0.104911412309396</v>
      </c>
      <c r="AK11" s="17"/>
      <c r="AL11" s="17">
        <v>0.130770968735126</v>
      </c>
      <c r="AM11" s="17">
        <v>0.13930428792764299</v>
      </c>
      <c r="AN11" s="17">
        <v>0.146801290289405</v>
      </c>
      <c r="AO11" s="17"/>
      <c r="AP11" s="17">
        <v>0.13549888110776101</v>
      </c>
      <c r="AQ11" s="17">
        <v>9.9425312542905306E-2</v>
      </c>
      <c r="AR11" s="17">
        <v>0.15409623711745199</v>
      </c>
      <c r="AS11" s="17">
        <v>0.168646635905254</v>
      </c>
      <c r="AT11" s="17">
        <v>0.10630497496416801</v>
      </c>
      <c r="AU11" s="17"/>
      <c r="AV11" s="17">
        <v>0</v>
      </c>
      <c r="AW11" s="17">
        <v>0.21260232215114999</v>
      </c>
      <c r="AX11" s="17">
        <v>0.144794920989118</v>
      </c>
      <c r="AY11" s="17">
        <v>0.145941637539243</v>
      </c>
      <c r="AZ11" s="17">
        <v>8.6200859492824106E-2</v>
      </c>
      <c r="BA11" s="17">
        <v>0.14649469053064701</v>
      </c>
      <c r="BB11" s="17">
        <v>0.21536075477740901</v>
      </c>
      <c r="BC11" s="17">
        <v>0.146335466092542</v>
      </c>
      <c r="BD11" s="17">
        <v>9.3748798424975799E-2</v>
      </c>
      <c r="BE11" s="17">
        <v>0.212508013208215</v>
      </c>
      <c r="BF11" s="17">
        <v>0.270795407034362</v>
      </c>
      <c r="BG11" s="17">
        <v>7.3181473554020507E-2</v>
      </c>
      <c r="BH11" s="17">
        <v>0.181004358439183</v>
      </c>
      <c r="BI11" s="17">
        <v>0.112108274924829</v>
      </c>
      <c r="BJ11" s="17">
        <v>7.9337937681572504E-2</v>
      </c>
      <c r="BK11" s="17">
        <v>5.8093840813468599E-2</v>
      </c>
      <c r="BL11" s="17"/>
      <c r="BM11" s="17">
        <v>0.12901782397348699</v>
      </c>
      <c r="BN11" s="17">
        <v>0.112721224207586</v>
      </c>
      <c r="BO11" s="17">
        <v>0.22826816282246901</v>
      </c>
      <c r="BP11" s="17">
        <v>0.21868074387979999</v>
      </c>
      <c r="BQ11" s="17">
        <v>0.101258721633102</v>
      </c>
      <c r="BR11" s="17">
        <v>9.1086831761338596E-2</v>
      </c>
      <c r="BS11" s="17"/>
      <c r="BT11" s="17">
        <v>0.150876548415531</v>
      </c>
      <c r="BU11" s="17">
        <v>0.139095048370425</v>
      </c>
      <c r="BV11" s="17"/>
      <c r="BW11" s="17">
        <v>0.12804634303520299</v>
      </c>
      <c r="BX11" s="17">
        <v>9.7822096572946798E-2</v>
      </c>
      <c r="BY11" s="17"/>
      <c r="BZ11" s="17">
        <v>0.107863679001762</v>
      </c>
      <c r="CA11" s="17">
        <v>0.15834721303756699</v>
      </c>
      <c r="CB11" s="17" t="s">
        <v>131</v>
      </c>
      <c r="CC11" s="17"/>
      <c r="CD11" s="17">
        <v>0.130974494793207</v>
      </c>
      <c r="CE11" s="17">
        <v>3.4299685232686797E-2</v>
      </c>
      <c r="CF11" s="17">
        <v>0.13643525415209401</v>
      </c>
      <c r="CG11" s="17"/>
      <c r="CH11" s="17">
        <v>0.15037182384096601</v>
      </c>
      <c r="CI11" s="17">
        <v>0.102603493109206</v>
      </c>
      <c r="CJ11" s="17">
        <v>0.165129467783308</v>
      </c>
      <c r="CK11" s="17"/>
      <c r="CL11" s="17">
        <v>0.17282132942327499</v>
      </c>
      <c r="CM11" s="17">
        <v>0.12472416665819901</v>
      </c>
      <c r="CN11" s="17"/>
      <c r="CO11" s="17">
        <v>4.69314248560872E-2</v>
      </c>
      <c r="CP11" s="17">
        <v>0.121568548001287</v>
      </c>
      <c r="CQ11" s="17">
        <v>0.156921261541282</v>
      </c>
      <c r="CR11" s="17">
        <v>0.18608854004120601</v>
      </c>
    </row>
    <row r="12" spans="2:96" x14ac:dyDescent="0.25">
      <c r="B12" s="18" t="s">
        <v>456</v>
      </c>
      <c r="C12" s="17">
        <v>4.7724594217942999E-2</v>
      </c>
      <c r="D12" s="17">
        <v>7.2372101563451904E-2</v>
      </c>
      <c r="E12" s="17">
        <v>1.55137422097476E-2</v>
      </c>
      <c r="F12" s="17"/>
      <c r="G12" s="17">
        <v>4.36669507481703E-2</v>
      </c>
      <c r="H12" s="17">
        <v>0</v>
      </c>
      <c r="I12" s="17">
        <v>5.2764813602854899E-2</v>
      </c>
      <c r="J12" s="17">
        <v>8.1928151202465702E-2</v>
      </c>
      <c r="K12" s="17">
        <v>5.2401785834793498E-2</v>
      </c>
      <c r="L12" s="17">
        <v>5.5991393918767701E-2</v>
      </c>
      <c r="M12" s="17"/>
      <c r="N12" s="17">
        <v>5.8288863780441597E-2</v>
      </c>
      <c r="O12" s="17">
        <v>5.4625308896910002E-2</v>
      </c>
      <c r="P12" s="17">
        <v>2.8055078299283401E-2</v>
      </c>
      <c r="Q12" s="17">
        <v>4.6577812474607301E-2</v>
      </c>
      <c r="R12" s="17"/>
      <c r="S12" s="17">
        <v>5.3331261852492998E-2</v>
      </c>
      <c r="T12" s="17">
        <v>0</v>
      </c>
      <c r="U12" s="17">
        <v>3.7233952978963897E-2</v>
      </c>
      <c r="V12" s="17">
        <v>9.4558758386761393E-2</v>
      </c>
      <c r="W12" s="17">
        <v>6.6171805666729699E-2</v>
      </c>
      <c r="X12" s="17">
        <v>0</v>
      </c>
      <c r="Y12" s="17">
        <v>0</v>
      </c>
      <c r="Z12" s="17">
        <v>6.8897440647055996E-2</v>
      </c>
      <c r="AA12" s="17">
        <v>4.5281152258811699E-2</v>
      </c>
      <c r="AB12" s="17">
        <v>0.14256962357668199</v>
      </c>
      <c r="AC12" s="17">
        <v>4.1801348386230001E-2</v>
      </c>
      <c r="AD12" s="17">
        <v>3.2040881619401003E-2</v>
      </c>
      <c r="AE12" s="17"/>
      <c r="AF12" s="17">
        <v>4.6657763097364899E-2</v>
      </c>
      <c r="AG12" s="17">
        <v>3.8179435083773999E-2</v>
      </c>
      <c r="AH12" s="17">
        <v>0.17662583083590899</v>
      </c>
      <c r="AI12" s="17">
        <v>0.151092855525152</v>
      </c>
      <c r="AJ12" s="17">
        <v>4.0618296000074897E-2</v>
      </c>
      <c r="AK12" s="17"/>
      <c r="AL12" s="17">
        <v>5.99109184011462E-2</v>
      </c>
      <c r="AM12" s="17">
        <v>3.8586494963011801E-2</v>
      </c>
      <c r="AN12" s="17">
        <v>3.6264858499813299E-2</v>
      </c>
      <c r="AO12" s="17"/>
      <c r="AP12" s="17">
        <v>4.3734465099029098E-2</v>
      </c>
      <c r="AQ12" s="17">
        <v>3.8374229041987097E-2</v>
      </c>
      <c r="AR12" s="17">
        <v>6.6734798891534497E-2</v>
      </c>
      <c r="AS12" s="17">
        <v>3.3174209694654101E-2</v>
      </c>
      <c r="AT12" s="17">
        <v>0</v>
      </c>
      <c r="AU12" s="17"/>
      <c r="AV12" s="17">
        <v>1</v>
      </c>
      <c r="AW12" s="17">
        <v>0.24195351263985601</v>
      </c>
      <c r="AX12" s="17">
        <v>4.8025292839485402E-2</v>
      </c>
      <c r="AY12" s="17">
        <v>0</v>
      </c>
      <c r="AZ12" s="17">
        <v>2.2567980034750901E-2</v>
      </c>
      <c r="BA12" s="17">
        <v>3.7703423938333203E-2</v>
      </c>
      <c r="BB12" s="17">
        <v>5.3838309762785697E-2</v>
      </c>
      <c r="BC12" s="17">
        <v>2.7668318152393501E-2</v>
      </c>
      <c r="BD12" s="17">
        <v>7.0964634719545505E-2</v>
      </c>
      <c r="BE12" s="17">
        <v>5.20642801416525E-2</v>
      </c>
      <c r="BF12" s="17">
        <v>0</v>
      </c>
      <c r="BG12" s="17">
        <v>0</v>
      </c>
      <c r="BH12" s="17">
        <v>0</v>
      </c>
      <c r="BI12" s="17">
        <v>0.132547270219601</v>
      </c>
      <c r="BJ12" s="17">
        <v>7.6855326784679504E-2</v>
      </c>
      <c r="BK12" s="17">
        <v>0</v>
      </c>
      <c r="BL12" s="17"/>
      <c r="BM12" s="17">
        <v>8.8084023312565596E-2</v>
      </c>
      <c r="BN12" s="17">
        <v>3.9928870054960798E-2</v>
      </c>
      <c r="BO12" s="17">
        <v>1.7984437084302599E-2</v>
      </c>
      <c r="BP12" s="17">
        <v>2.8873890682513802E-2</v>
      </c>
      <c r="BQ12" s="17">
        <v>4.2434091917482798E-2</v>
      </c>
      <c r="BR12" s="17">
        <v>3.3175479967265602E-2</v>
      </c>
      <c r="BS12" s="17"/>
      <c r="BT12" s="17">
        <v>3.0236301983449301E-2</v>
      </c>
      <c r="BU12" s="17">
        <v>6.7275393002974304E-2</v>
      </c>
      <c r="BV12" s="17"/>
      <c r="BW12" s="17">
        <v>3.3823639380389001E-2</v>
      </c>
      <c r="BX12" s="17">
        <v>8.5137696891641301E-2</v>
      </c>
      <c r="BY12" s="17"/>
      <c r="BZ12" s="17">
        <v>7.1264455237917704E-2</v>
      </c>
      <c r="CA12" s="17">
        <v>3.6991994472474997E-2</v>
      </c>
      <c r="CB12" s="17" t="s">
        <v>131</v>
      </c>
      <c r="CC12" s="17"/>
      <c r="CD12" s="17">
        <v>5.6452045798093202E-2</v>
      </c>
      <c r="CE12" s="17">
        <v>5.0454436665902297E-2</v>
      </c>
      <c r="CF12" s="17">
        <v>0.19438615716030599</v>
      </c>
      <c r="CG12" s="17"/>
      <c r="CH12" s="17">
        <v>3.7896456909984597E-2</v>
      </c>
      <c r="CI12" s="17">
        <v>3.9594208114481201E-2</v>
      </c>
      <c r="CJ12" s="17">
        <v>0.10550924275474501</v>
      </c>
      <c r="CK12" s="17"/>
      <c r="CL12" s="17">
        <v>3.2072732866809998E-2</v>
      </c>
      <c r="CM12" s="17">
        <v>6.1105607259475898E-2</v>
      </c>
      <c r="CN12" s="17"/>
      <c r="CO12" s="17">
        <v>0</v>
      </c>
      <c r="CP12" s="17">
        <v>2.0715807776322401E-2</v>
      </c>
      <c r="CQ12" s="17">
        <v>4.1390503577623299E-2</v>
      </c>
      <c r="CR12" s="17">
        <v>0.117778817094686</v>
      </c>
    </row>
    <row r="13" spans="2:96" x14ac:dyDescent="0.25">
      <c r="B13" s="18" t="s">
        <v>175</v>
      </c>
      <c r="C13" s="19">
        <v>5.3801540336596398E-2</v>
      </c>
      <c r="D13" s="19">
        <v>3.6284787935477202E-2</v>
      </c>
      <c r="E13" s="19">
        <v>7.4275447093933397E-2</v>
      </c>
      <c r="F13" s="19"/>
      <c r="G13" s="19">
        <v>0</v>
      </c>
      <c r="H13" s="19">
        <v>4.9218905558228901E-2</v>
      </c>
      <c r="I13" s="19">
        <v>6.75445725473173E-2</v>
      </c>
      <c r="J13" s="19">
        <v>5.6309699419495901E-2</v>
      </c>
      <c r="K13" s="19">
        <v>0.110473675354181</v>
      </c>
      <c r="L13" s="19">
        <v>4.6803566628718998E-2</v>
      </c>
      <c r="M13" s="19"/>
      <c r="N13" s="19">
        <v>4.4700236663295201E-2</v>
      </c>
      <c r="O13" s="19">
        <v>2.8337848745008502E-2</v>
      </c>
      <c r="P13" s="19">
        <v>8.3092630293922207E-2</v>
      </c>
      <c r="Q13" s="19">
        <v>6.4702730996683902E-2</v>
      </c>
      <c r="R13" s="19"/>
      <c r="S13" s="19">
        <v>4.3121874456107198E-2</v>
      </c>
      <c r="T13" s="19">
        <v>7.2059659931382705E-2</v>
      </c>
      <c r="U13" s="19">
        <v>6.8516924404997098E-2</v>
      </c>
      <c r="V13" s="19">
        <v>4.8054480554756203E-2</v>
      </c>
      <c r="W13" s="19">
        <v>5.07451363845852E-2</v>
      </c>
      <c r="X13" s="19">
        <v>0</v>
      </c>
      <c r="Y13" s="19">
        <v>4.5895932788896802E-2</v>
      </c>
      <c r="Z13" s="19">
        <v>6.8617327722853103E-2</v>
      </c>
      <c r="AA13" s="19">
        <v>4.4582969513217302E-2</v>
      </c>
      <c r="AB13" s="19">
        <v>9.4512665699562695E-2</v>
      </c>
      <c r="AC13" s="19">
        <v>5.2295208410410098E-2</v>
      </c>
      <c r="AD13" s="19">
        <v>4.9417398764869801E-2</v>
      </c>
      <c r="AE13" s="19"/>
      <c r="AF13" s="19">
        <v>2.7676117554708699E-2</v>
      </c>
      <c r="AG13" s="19">
        <v>5.8607282134077197E-2</v>
      </c>
      <c r="AH13" s="19">
        <v>5.1927448100906999E-2</v>
      </c>
      <c r="AI13" s="19">
        <v>0</v>
      </c>
      <c r="AJ13" s="19">
        <v>2.88040750932992E-2</v>
      </c>
      <c r="AK13" s="19"/>
      <c r="AL13" s="19">
        <v>1.0973559649373899E-2</v>
      </c>
      <c r="AM13" s="19">
        <v>3.0891956137868801E-2</v>
      </c>
      <c r="AN13" s="19">
        <v>0.100817248079116</v>
      </c>
      <c r="AO13" s="19"/>
      <c r="AP13" s="19">
        <v>3.8280308385325097E-2</v>
      </c>
      <c r="AQ13" s="19">
        <v>4.9350456255613399E-2</v>
      </c>
      <c r="AR13" s="19">
        <v>2.99003693315801E-2</v>
      </c>
      <c r="AS13" s="19">
        <v>8.1466547805023007E-2</v>
      </c>
      <c r="AT13" s="19">
        <v>0</v>
      </c>
      <c r="AU13" s="19"/>
      <c r="AV13" s="19">
        <v>0</v>
      </c>
      <c r="AW13" s="19">
        <v>0</v>
      </c>
      <c r="AX13" s="19">
        <v>5.2547210559271501E-2</v>
      </c>
      <c r="AY13" s="19">
        <v>8.1255367931497194E-2</v>
      </c>
      <c r="AZ13" s="19">
        <v>4.63683484568733E-2</v>
      </c>
      <c r="BA13" s="19">
        <v>7.9322236691344597E-2</v>
      </c>
      <c r="BB13" s="19">
        <v>7.0025164739534795E-2</v>
      </c>
      <c r="BC13" s="19">
        <v>6.8237007272159894E-2</v>
      </c>
      <c r="BD13" s="19">
        <v>3.2136952253693903E-2</v>
      </c>
      <c r="BE13" s="19">
        <v>0</v>
      </c>
      <c r="BF13" s="19">
        <v>5.0702254295181E-2</v>
      </c>
      <c r="BG13" s="19">
        <v>5.6760950409143002E-2</v>
      </c>
      <c r="BH13" s="19">
        <v>5.57169783929913E-2</v>
      </c>
      <c r="BI13" s="19">
        <v>0</v>
      </c>
      <c r="BJ13" s="19">
        <v>0</v>
      </c>
      <c r="BK13" s="19">
        <v>6.4972088063329603E-2</v>
      </c>
      <c r="BL13" s="19"/>
      <c r="BM13" s="19">
        <v>5.0148288994822598E-2</v>
      </c>
      <c r="BN13" s="19">
        <v>6.9421677231341197E-2</v>
      </c>
      <c r="BO13" s="19">
        <v>6.2254002000223803E-2</v>
      </c>
      <c r="BP13" s="19">
        <v>9.8252347731588793E-2</v>
      </c>
      <c r="BQ13" s="19">
        <v>0</v>
      </c>
      <c r="BR13" s="19">
        <v>1.9390959052475301E-2</v>
      </c>
      <c r="BS13" s="19"/>
      <c r="BT13" s="19">
        <v>5.1737125564850002E-2</v>
      </c>
      <c r="BU13" s="19">
        <v>5.7822599389207897E-2</v>
      </c>
      <c r="BV13" s="19"/>
      <c r="BW13" s="19">
        <v>0.11221293824893</v>
      </c>
      <c r="BX13" s="19">
        <v>8.2134236488753898E-2</v>
      </c>
      <c r="BY13" s="19"/>
      <c r="BZ13" s="19">
        <v>8.6081355192390296E-2</v>
      </c>
      <c r="CA13" s="19">
        <v>3.9084107110840698E-2</v>
      </c>
      <c r="CB13" s="19" t="s">
        <v>131</v>
      </c>
      <c r="CC13" s="19"/>
      <c r="CD13" s="19">
        <v>9.3037845795885296E-2</v>
      </c>
      <c r="CE13" s="19">
        <v>7.9964171669665601E-2</v>
      </c>
      <c r="CF13" s="19">
        <v>7.4922277499395007E-2</v>
      </c>
      <c r="CG13" s="19"/>
      <c r="CH13" s="19">
        <v>5.0397593958223803E-2</v>
      </c>
      <c r="CI13" s="19">
        <v>5.7964865316794199E-2</v>
      </c>
      <c r="CJ13" s="19">
        <v>6.5970305189913897E-2</v>
      </c>
      <c r="CK13" s="19"/>
      <c r="CL13" s="19">
        <v>4.6862578770123398E-2</v>
      </c>
      <c r="CM13" s="19">
        <v>5.9473291812505998E-2</v>
      </c>
      <c r="CN13" s="19"/>
      <c r="CO13" s="19">
        <v>0</v>
      </c>
      <c r="CP13" s="19">
        <v>3.5013095781328697E-2</v>
      </c>
      <c r="CQ13" s="19">
        <v>5.9873710729687502E-2</v>
      </c>
      <c r="CR13" s="19">
        <v>9.2311613214633895E-2</v>
      </c>
    </row>
    <row r="14" spans="2:96" x14ac:dyDescent="0.25">
      <c r="B14" s="16" t="s">
        <v>663</v>
      </c>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CR18"/>
  <sheetViews>
    <sheetView showGridLines="0" workbookViewId="0">
      <pane xSplit="2" topLeftCell="C1" activePane="topRight" state="frozen"/>
      <selection pane="topRight" activeCell="B14" sqref="B1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389</v>
      </c>
      <c r="D7" s="10">
        <v>202</v>
      </c>
      <c r="E7" s="10">
        <v>184</v>
      </c>
      <c r="F7" s="10"/>
      <c r="G7" s="10">
        <v>47</v>
      </c>
      <c r="H7" s="10">
        <v>52</v>
      </c>
      <c r="I7" s="10">
        <v>76</v>
      </c>
      <c r="J7" s="10">
        <v>72</v>
      </c>
      <c r="K7" s="10">
        <v>56</v>
      </c>
      <c r="L7" s="10">
        <v>86</v>
      </c>
      <c r="M7" s="10"/>
      <c r="N7" s="10">
        <v>110</v>
      </c>
      <c r="O7" s="10">
        <v>105</v>
      </c>
      <c r="P7" s="10">
        <v>79</v>
      </c>
      <c r="Q7" s="10">
        <v>94</v>
      </c>
      <c r="R7" s="10"/>
      <c r="S7" s="10">
        <v>65</v>
      </c>
      <c r="T7" s="10">
        <v>50</v>
      </c>
      <c r="U7" s="10">
        <v>46</v>
      </c>
      <c r="V7" s="10">
        <v>41</v>
      </c>
      <c r="W7" s="10">
        <v>17</v>
      </c>
      <c r="X7" s="10">
        <v>24</v>
      </c>
      <c r="Y7" s="10">
        <v>22</v>
      </c>
      <c r="Z7" s="10">
        <v>13</v>
      </c>
      <c r="AA7" s="10">
        <v>21</v>
      </c>
      <c r="AB7" s="10">
        <v>33</v>
      </c>
      <c r="AC7" s="10">
        <v>20</v>
      </c>
      <c r="AD7" s="10">
        <v>37</v>
      </c>
      <c r="AE7" s="10"/>
      <c r="AF7" s="10">
        <v>136</v>
      </c>
      <c r="AG7" s="10">
        <v>97</v>
      </c>
      <c r="AH7" s="10">
        <v>17</v>
      </c>
      <c r="AI7" s="10">
        <v>6</v>
      </c>
      <c r="AJ7" s="10">
        <v>68</v>
      </c>
      <c r="AK7" s="10"/>
      <c r="AL7" s="10">
        <v>87</v>
      </c>
      <c r="AM7" s="10">
        <v>119</v>
      </c>
      <c r="AN7" s="10">
        <v>27</v>
      </c>
      <c r="AO7" s="10"/>
      <c r="AP7" s="10">
        <v>76</v>
      </c>
      <c r="AQ7" s="10">
        <v>74</v>
      </c>
      <c r="AR7" s="10">
        <v>117</v>
      </c>
      <c r="AS7" s="10">
        <v>52</v>
      </c>
      <c r="AT7" s="10">
        <v>8</v>
      </c>
      <c r="AU7" s="10"/>
      <c r="AV7" s="10">
        <v>1</v>
      </c>
      <c r="AW7" s="10">
        <v>20</v>
      </c>
      <c r="AX7" s="10">
        <v>34</v>
      </c>
      <c r="AY7" s="10">
        <v>32</v>
      </c>
      <c r="AZ7" s="10">
        <v>36</v>
      </c>
      <c r="BA7" s="10">
        <v>51</v>
      </c>
      <c r="BB7" s="10">
        <v>33</v>
      </c>
      <c r="BC7" s="10">
        <v>30</v>
      </c>
      <c r="BD7" s="10">
        <v>32</v>
      </c>
      <c r="BE7" s="10">
        <v>17</v>
      </c>
      <c r="BF7" s="10">
        <v>19</v>
      </c>
      <c r="BG7" s="10">
        <v>14</v>
      </c>
      <c r="BH7" s="10">
        <v>15</v>
      </c>
      <c r="BI7" s="10">
        <v>7</v>
      </c>
      <c r="BJ7" s="10">
        <v>10</v>
      </c>
      <c r="BK7" s="10">
        <v>15</v>
      </c>
      <c r="BL7" s="10"/>
      <c r="BM7" s="10">
        <v>97</v>
      </c>
      <c r="BN7" s="10">
        <v>91</v>
      </c>
      <c r="BO7" s="10">
        <v>44</v>
      </c>
      <c r="BP7" s="10">
        <v>60</v>
      </c>
      <c r="BQ7" s="10">
        <v>47</v>
      </c>
      <c r="BR7" s="10">
        <v>50</v>
      </c>
      <c r="BS7" s="10"/>
      <c r="BT7" s="10">
        <v>194</v>
      </c>
      <c r="BU7" s="10">
        <v>190</v>
      </c>
      <c r="BV7" s="10"/>
      <c r="BW7" s="10">
        <v>51</v>
      </c>
      <c r="BX7" s="10">
        <v>58</v>
      </c>
      <c r="BY7" s="10"/>
      <c r="BZ7" s="10">
        <v>120</v>
      </c>
      <c r="CA7" s="10">
        <v>269</v>
      </c>
      <c r="CB7" s="10" t="s">
        <v>130</v>
      </c>
      <c r="CC7" s="10"/>
      <c r="CD7" s="10">
        <v>78</v>
      </c>
      <c r="CE7" s="10">
        <v>24</v>
      </c>
      <c r="CF7" s="10">
        <v>16</v>
      </c>
      <c r="CG7" s="10"/>
      <c r="CH7" s="10">
        <v>262</v>
      </c>
      <c r="CI7" s="10">
        <v>70</v>
      </c>
      <c r="CJ7" s="10">
        <v>55</v>
      </c>
      <c r="CK7" s="10"/>
      <c r="CL7" s="10">
        <v>182</v>
      </c>
      <c r="CM7" s="10">
        <v>193</v>
      </c>
      <c r="CN7" s="10"/>
      <c r="CO7" s="10">
        <v>31</v>
      </c>
      <c r="CP7" s="10">
        <v>128</v>
      </c>
      <c r="CQ7" s="10">
        <v>147</v>
      </c>
      <c r="CR7" s="10">
        <v>83</v>
      </c>
    </row>
    <row r="8" spans="2:96" ht="30" customHeight="1" x14ac:dyDescent="0.25">
      <c r="B8" s="11" t="s">
        <v>20</v>
      </c>
      <c r="C8" s="11">
        <v>395</v>
      </c>
      <c r="D8" s="11">
        <v>207</v>
      </c>
      <c r="E8" s="11">
        <v>185</v>
      </c>
      <c r="F8" s="11"/>
      <c r="G8" s="11">
        <v>58</v>
      </c>
      <c r="H8" s="11">
        <v>69</v>
      </c>
      <c r="I8" s="11">
        <v>74</v>
      </c>
      <c r="J8" s="11">
        <v>67</v>
      </c>
      <c r="K8" s="11">
        <v>50</v>
      </c>
      <c r="L8" s="11">
        <v>77</v>
      </c>
      <c r="M8" s="11"/>
      <c r="N8" s="11">
        <v>105</v>
      </c>
      <c r="O8" s="11">
        <v>101</v>
      </c>
      <c r="P8" s="11">
        <v>83</v>
      </c>
      <c r="Q8" s="11">
        <v>105</v>
      </c>
      <c r="R8" s="11"/>
      <c r="S8" s="11">
        <v>68</v>
      </c>
      <c r="T8" s="11">
        <v>49</v>
      </c>
      <c r="U8" s="11">
        <v>43</v>
      </c>
      <c r="V8" s="11">
        <v>40</v>
      </c>
      <c r="W8" s="11">
        <v>18</v>
      </c>
      <c r="X8" s="11">
        <v>27</v>
      </c>
      <c r="Y8" s="11">
        <v>20</v>
      </c>
      <c r="Z8" s="11">
        <v>13</v>
      </c>
      <c r="AA8" s="11">
        <v>20</v>
      </c>
      <c r="AB8" s="11">
        <v>32</v>
      </c>
      <c r="AC8" s="11">
        <v>22</v>
      </c>
      <c r="AD8" s="11">
        <v>43</v>
      </c>
      <c r="AE8" s="11"/>
      <c r="AF8" s="11">
        <v>131</v>
      </c>
      <c r="AG8" s="11">
        <v>98</v>
      </c>
      <c r="AH8" s="11">
        <v>16</v>
      </c>
      <c r="AI8" s="11">
        <v>6</v>
      </c>
      <c r="AJ8" s="11">
        <v>73</v>
      </c>
      <c r="AK8" s="11"/>
      <c r="AL8" s="11">
        <v>85</v>
      </c>
      <c r="AM8" s="11">
        <v>121</v>
      </c>
      <c r="AN8" s="11">
        <v>28</v>
      </c>
      <c r="AO8" s="11"/>
      <c r="AP8" s="11">
        <v>77</v>
      </c>
      <c r="AQ8" s="11">
        <v>76</v>
      </c>
      <c r="AR8" s="11">
        <v>121</v>
      </c>
      <c r="AS8" s="11">
        <v>53</v>
      </c>
      <c r="AT8" s="11">
        <v>8</v>
      </c>
      <c r="AU8" s="11"/>
      <c r="AV8" s="11">
        <v>1</v>
      </c>
      <c r="AW8" s="11">
        <v>21</v>
      </c>
      <c r="AX8" s="11">
        <v>35</v>
      </c>
      <c r="AY8" s="11">
        <v>32</v>
      </c>
      <c r="AZ8" s="11">
        <v>40</v>
      </c>
      <c r="BA8" s="11">
        <v>50</v>
      </c>
      <c r="BB8" s="11">
        <v>33</v>
      </c>
      <c r="BC8" s="11">
        <v>31</v>
      </c>
      <c r="BD8" s="11">
        <v>32</v>
      </c>
      <c r="BE8" s="11">
        <v>16</v>
      </c>
      <c r="BF8" s="11">
        <v>19</v>
      </c>
      <c r="BG8" s="11">
        <v>14</v>
      </c>
      <c r="BH8" s="11">
        <v>16</v>
      </c>
      <c r="BI8" s="11">
        <v>7</v>
      </c>
      <c r="BJ8" s="11">
        <v>11</v>
      </c>
      <c r="BK8" s="11">
        <v>15</v>
      </c>
      <c r="BL8" s="11"/>
      <c r="BM8" s="11">
        <v>104</v>
      </c>
      <c r="BN8" s="11">
        <v>92</v>
      </c>
      <c r="BO8" s="11">
        <v>47</v>
      </c>
      <c r="BP8" s="11">
        <v>59</v>
      </c>
      <c r="BQ8" s="11">
        <v>44</v>
      </c>
      <c r="BR8" s="11">
        <v>50</v>
      </c>
      <c r="BS8" s="11"/>
      <c r="BT8" s="11">
        <v>196</v>
      </c>
      <c r="BU8" s="11">
        <v>192</v>
      </c>
      <c r="BV8" s="11"/>
      <c r="BW8" s="11">
        <v>53</v>
      </c>
      <c r="BX8" s="11">
        <v>58</v>
      </c>
      <c r="BY8" s="11"/>
      <c r="BZ8" s="11">
        <v>124</v>
      </c>
      <c r="CA8" s="11">
        <v>271</v>
      </c>
      <c r="CB8" s="11" t="s">
        <v>130</v>
      </c>
      <c r="CC8" s="11"/>
      <c r="CD8" s="11">
        <v>79</v>
      </c>
      <c r="CE8" s="11">
        <v>27</v>
      </c>
      <c r="CF8" s="11">
        <v>15</v>
      </c>
      <c r="CG8" s="11"/>
      <c r="CH8" s="11">
        <v>260</v>
      </c>
      <c r="CI8" s="11">
        <v>75</v>
      </c>
      <c r="CJ8" s="11">
        <v>57</v>
      </c>
      <c r="CK8" s="11"/>
      <c r="CL8" s="11">
        <v>182</v>
      </c>
      <c r="CM8" s="11">
        <v>199</v>
      </c>
      <c r="CN8" s="11"/>
      <c r="CO8" s="11">
        <v>33</v>
      </c>
      <c r="CP8" s="11">
        <v>128</v>
      </c>
      <c r="CQ8" s="11">
        <v>148</v>
      </c>
      <c r="CR8" s="11">
        <v>85</v>
      </c>
    </row>
    <row r="9" spans="2:96" x14ac:dyDescent="0.25">
      <c r="B9" s="18" t="s">
        <v>453</v>
      </c>
      <c r="C9" s="17">
        <v>0.231061798381932</v>
      </c>
      <c r="D9" s="17">
        <v>0.242453906023438</v>
      </c>
      <c r="E9" s="17">
        <v>0.222127595394216</v>
      </c>
      <c r="F9" s="17"/>
      <c r="G9" s="17">
        <v>0.29114288861353099</v>
      </c>
      <c r="H9" s="17">
        <v>0.245877497105912</v>
      </c>
      <c r="I9" s="17">
        <v>0.181851226744184</v>
      </c>
      <c r="J9" s="17">
        <v>0.15554703668563</v>
      </c>
      <c r="K9" s="17">
        <v>0.26540259985153902</v>
      </c>
      <c r="L9" s="17">
        <v>0.26335997303346198</v>
      </c>
      <c r="M9" s="17"/>
      <c r="N9" s="17">
        <v>0.26850765497361501</v>
      </c>
      <c r="O9" s="17">
        <v>0.25651497819593</v>
      </c>
      <c r="P9" s="17">
        <v>0.158242900181677</v>
      </c>
      <c r="Q9" s="17">
        <v>0.229092393773697</v>
      </c>
      <c r="R9" s="17"/>
      <c r="S9" s="17">
        <v>0.35204906904203398</v>
      </c>
      <c r="T9" s="17">
        <v>0.197691090375432</v>
      </c>
      <c r="U9" s="17">
        <v>0.26180271188111098</v>
      </c>
      <c r="V9" s="17">
        <v>0.169855545020102</v>
      </c>
      <c r="W9" s="17">
        <v>0.27638465254357902</v>
      </c>
      <c r="X9" s="17">
        <v>0.15210736166970401</v>
      </c>
      <c r="Y9" s="17">
        <v>0.15924294150924601</v>
      </c>
      <c r="Z9" s="17">
        <v>0.17765232778839199</v>
      </c>
      <c r="AA9" s="17">
        <v>0.338199536011417</v>
      </c>
      <c r="AB9" s="17">
        <v>9.3318610862393195E-2</v>
      </c>
      <c r="AC9" s="17">
        <v>0.21608587559665801</v>
      </c>
      <c r="AD9" s="17">
        <v>0.24422889444350501</v>
      </c>
      <c r="AE9" s="17"/>
      <c r="AF9" s="17">
        <v>0.30292346642732498</v>
      </c>
      <c r="AG9" s="17">
        <v>0.19980586734329001</v>
      </c>
      <c r="AH9" s="17">
        <v>0.36600596010928499</v>
      </c>
      <c r="AI9" s="17">
        <v>0.14617496081495901</v>
      </c>
      <c r="AJ9" s="17">
        <v>0.18655379334875299</v>
      </c>
      <c r="AK9" s="17"/>
      <c r="AL9" s="17">
        <v>0.42410152351178299</v>
      </c>
      <c r="AM9" s="17">
        <v>0.201744300070377</v>
      </c>
      <c r="AN9" s="17">
        <v>0.28500234318095502</v>
      </c>
      <c r="AO9" s="17"/>
      <c r="AP9" s="17">
        <v>0.22650576937397701</v>
      </c>
      <c r="AQ9" s="17">
        <v>0.20142807725026601</v>
      </c>
      <c r="AR9" s="17">
        <v>0.28212389616524203</v>
      </c>
      <c r="AS9" s="17">
        <v>0.200995369230481</v>
      </c>
      <c r="AT9" s="17">
        <v>0.53739551752065895</v>
      </c>
      <c r="AU9" s="17"/>
      <c r="AV9" s="17">
        <v>0</v>
      </c>
      <c r="AW9" s="17">
        <v>0.24602668631209201</v>
      </c>
      <c r="AX9" s="17">
        <v>0.249924510692072</v>
      </c>
      <c r="AY9" s="17">
        <v>0.211811610401832</v>
      </c>
      <c r="AZ9" s="17">
        <v>5.32980924268419E-2</v>
      </c>
      <c r="BA9" s="17">
        <v>0.21609263622309199</v>
      </c>
      <c r="BB9" s="17">
        <v>0.14234917650456</v>
      </c>
      <c r="BC9" s="17">
        <v>0.28231772899068902</v>
      </c>
      <c r="BD9" s="17">
        <v>0.25476117288717898</v>
      </c>
      <c r="BE9" s="17">
        <v>0.43037018433098601</v>
      </c>
      <c r="BF9" s="17">
        <v>0.15211532030008901</v>
      </c>
      <c r="BG9" s="17">
        <v>0.42206109558105098</v>
      </c>
      <c r="BH9" s="17">
        <v>0.31182890261305402</v>
      </c>
      <c r="BI9" s="17">
        <v>0.37109645078971598</v>
      </c>
      <c r="BJ9" s="17">
        <v>0.40250333439870101</v>
      </c>
      <c r="BK9" s="17">
        <v>0.26169648834332498</v>
      </c>
      <c r="BL9" s="17"/>
      <c r="BM9" s="17">
        <v>0.19446271133759799</v>
      </c>
      <c r="BN9" s="17">
        <v>0.27280457462443602</v>
      </c>
      <c r="BO9" s="17">
        <v>0.29541912683902899</v>
      </c>
      <c r="BP9" s="17">
        <v>0.17554795591927699</v>
      </c>
      <c r="BQ9" s="17">
        <v>0.203809613316661</v>
      </c>
      <c r="BR9" s="17">
        <v>0.25877526435319698</v>
      </c>
      <c r="BS9" s="17"/>
      <c r="BT9" s="17">
        <v>0.26262464254136803</v>
      </c>
      <c r="BU9" s="17">
        <v>0.19230646157262299</v>
      </c>
      <c r="BV9" s="17"/>
      <c r="BW9" s="17">
        <v>0.29130066985724201</v>
      </c>
      <c r="BX9" s="17">
        <v>0.211005143340906</v>
      </c>
      <c r="BY9" s="17"/>
      <c r="BZ9" s="17">
        <v>0.22242966483624499</v>
      </c>
      <c r="CA9" s="17">
        <v>0.23499747303254501</v>
      </c>
      <c r="CB9" s="17" t="s">
        <v>131</v>
      </c>
      <c r="CC9" s="17"/>
      <c r="CD9" s="17">
        <v>0.26442843362507301</v>
      </c>
      <c r="CE9" s="17">
        <v>0.137415529445923</v>
      </c>
      <c r="CF9" s="17">
        <v>0.19295897878912099</v>
      </c>
      <c r="CG9" s="17"/>
      <c r="CH9" s="17">
        <v>0.24636327482154299</v>
      </c>
      <c r="CI9" s="17">
        <v>0.22847154771279499</v>
      </c>
      <c r="CJ9" s="17">
        <v>0.15040343404230899</v>
      </c>
      <c r="CK9" s="17"/>
      <c r="CL9" s="17">
        <v>0.24194939570851401</v>
      </c>
      <c r="CM9" s="17">
        <v>0.22652478653900299</v>
      </c>
      <c r="CN9" s="17"/>
      <c r="CO9" s="17">
        <v>0.45062494816347598</v>
      </c>
      <c r="CP9" s="17">
        <v>0.295888042781211</v>
      </c>
      <c r="CQ9" s="17">
        <v>0.18246733186139499</v>
      </c>
      <c r="CR9" s="17">
        <v>0.133077495950816</v>
      </c>
    </row>
    <row r="10" spans="2:96" x14ac:dyDescent="0.25">
      <c r="B10" s="18" t="s">
        <v>454</v>
      </c>
      <c r="C10" s="17">
        <v>0.554191504653745</v>
      </c>
      <c r="D10" s="17">
        <v>0.53741588609702595</v>
      </c>
      <c r="E10" s="17">
        <v>0.57686188288330298</v>
      </c>
      <c r="F10" s="17"/>
      <c r="G10" s="17">
        <v>0.53941529938303701</v>
      </c>
      <c r="H10" s="17">
        <v>0.59418158534455001</v>
      </c>
      <c r="I10" s="17">
        <v>0.54397946005489495</v>
      </c>
      <c r="J10" s="17">
        <v>0.540097000037152</v>
      </c>
      <c r="K10" s="17">
        <v>0.48642040671766301</v>
      </c>
      <c r="L10" s="17">
        <v>0.59546723758173303</v>
      </c>
      <c r="M10" s="17"/>
      <c r="N10" s="17">
        <v>0.50929364500196095</v>
      </c>
      <c r="O10" s="17">
        <v>0.55106644045840403</v>
      </c>
      <c r="P10" s="17">
        <v>0.61459970648765405</v>
      </c>
      <c r="Q10" s="17">
        <v>0.54989675295334794</v>
      </c>
      <c r="R10" s="17"/>
      <c r="S10" s="17">
        <v>0.45808048241694499</v>
      </c>
      <c r="T10" s="17">
        <v>0.56096244885913304</v>
      </c>
      <c r="U10" s="17">
        <v>0.52233867725442695</v>
      </c>
      <c r="V10" s="17">
        <v>0.60080455859473003</v>
      </c>
      <c r="W10" s="17">
        <v>0.42781415087743002</v>
      </c>
      <c r="X10" s="17">
        <v>0.80798560478157</v>
      </c>
      <c r="Y10" s="17">
        <v>0.647323903480993</v>
      </c>
      <c r="Z10" s="17">
        <v>0.55180172607873501</v>
      </c>
      <c r="AA10" s="17">
        <v>0.41274982337555999</v>
      </c>
      <c r="AB10" s="17">
        <v>0.54908399682544096</v>
      </c>
      <c r="AC10" s="17">
        <v>0.57169373582128502</v>
      </c>
      <c r="AD10" s="17">
        <v>0.59848518522183403</v>
      </c>
      <c r="AE10" s="17"/>
      <c r="AF10" s="17">
        <v>0.528402401461461</v>
      </c>
      <c r="AG10" s="17">
        <v>0.56062204966088303</v>
      </c>
      <c r="AH10" s="17">
        <v>0.395090826943089</v>
      </c>
      <c r="AI10" s="17">
        <v>0.35025689282906403</v>
      </c>
      <c r="AJ10" s="17">
        <v>0.62055201570839202</v>
      </c>
      <c r="AK10" s="17"/>
      <c r="AL10" s="17">
        <v>0.41342015645260499</v>
      </c>
      <c r="AM10" s="17">
        <v>0.61933503114783395</v>
      </c>
      <c r="AN10" s="17">
        <v>0.50703074532390302</v>
      </c>
      <c r="AO10" s="17"/>
      <c r="AP10" s="17">
        <v>0.58719592104275697</v>
      </c>
      <c r="AQ10" s="17">
        <v>0.57759448910517397</v>
      </c>
      <c r="AR10" s="17">
        <v>0.49270570566245703</v>
      </c>
      <c r="AS10" s="17">
        <v>0.64882414195298599</v>
      </c>
      <c r="AT10" s="17">
        <v>0.35573068287461601</v>
      </c>
      <c r="AU10" s="17"/>
      <c r="AV10" s="17">
        <v>0</v>
      </c>
      <c r="AW10" s="17">
        <v>0.45493871202265701</v>
      </c>
      <c r="AX10" s="17">
        <v>0.53731593401681799</v>
      </c>
      <c r="AY10" s="17">
        <v>0.55807340714257103</v>
      </c>
      <c r="AZ10" s="17">
        <v>0.79887346654993596</v>
      </c>
      <c r="BA10" s="17">
        <v>0.55200471266565998</v>
      </c>
      <c r="BB10" s="17">
        <v>0.48866485840872298</v>
      </c>
      <c r="BC10" s="17">
        <v>0.55707081421080795</v>
      </c>
      <c r="BD10" s="17">
        <v>0.45604347608490198</v>
      </c>
      <c r="BE10" s="17">
        <v>0.40791807295579402</v>
      </c>
      <c r="BF10" s="17">
        <v>0.70448219361102105</v>
      </c>
      <c r="BG10" s="17">
        <v>0.44799648045578599</v>
      </c>
      <c r="BH10" s="17">
        <v>0.51406979296030997</v>
      </c>
      <c r="BI10" s="17">
        <v>0.51679527428545402</v>
      </c>
      <c r="BJ10" s="17">
        <v>0.520641338816619</v>
      </c>
      <c r="BK10" s="17">
        <v>0.61185638625106498</v>
      </c>
      <c r="BL10" s="17"/>
      <c r="BM10" s="17">
        <v>0.58610058165562795</v>
      </c>
      <c r="BN10" s="17">
        <v>0.55399868083280301</v>
      </c>
      <c r="BO10" s="17">
        <v>0.46503911365626399</v>
      </c>
      <c r="BP10" s="17">
        <v>0.53799231605356701</v>
      </c>
      <c r="BQ10" s="17">
        <v>0.59098575864691805</v>
      </c>
      <c r="BR10" s="17">
        <v>0.55923602006022699</v>
      </c>
      <c r="BS10" s="17"/>
      <c r="BT10" s="17">
        <v>0.54697802795733297</v>
      </c>
      <c r="BU10" s="17">
        <v>0.56045129691842099</v>
      </c>
      <c r="BV10" s="17"/>
      <c r="BW10" s="17">
        <v>0.49363112534919701</v>
      </c>
      <c r="BX10" s="17">
        <v>0.50828523697490002</v>
      </c>
      <c r="BY10" s="17"/>
      <c r="BZ10" s="17">
        <v>0.53766669038497705</v>
      </c>
      <c r="CA10" s="17">
        <v>0.56172571300205998</v>
      </c>
      <c r="CB10" s="17" t="s">
        <v>131</v>
      </c>
      <c r="CC10" s="17"/>
      <c r="CD10" s="17">
        <v>0.52350349291120102</v>
      </c>
      <c r="CE10" s="17">
        <v>0.56977164574821004</v>
      </c>
      <c r="CF10" s="17">
        <v>0.480855799134844</v>
      </c>
      <c r="CG10" s="17"/>
      <c r="CH10" s="17">
        <v>0.57306390091263804</v>
      </c>
      <c r="CI10" s="17">
        <v>0.47391202811543298</v>
      </c>
      <c r="CJ10" s="17">
        <v>0.57979880156228703</v>
      </c>
      <c r="CK10" s="17"/>
      <c r="CL10" s="17">
        <v>0.53875762641647995</v>
      </c>
      <c r="CM10" s="17">
        <v>0.55661696165719299</v>
      </c>
      <c r="CN10" s="17"/>
      <c r="CO10" s="17">
        <v>0.52278382100645404</v>
      </c>
      <c r="CP10" s="17">
        <v>0.55634304182954897</v>
      </c>
      <c r="CQ10" s="17">
        <v>0.61425974671111805</v>
      </c>
      <c r="CR10" s="17">
        <v>0.458739677717108</v>
      </c>
    </row>
    <row r="11" spans="2:96" x14ac:dyDescent="0.25">
      <c r="B11" s="18" t="s">
        <v>455</v>
      </c>
      <c r="C11" s="17">
        <v>0.15192549848306999</v>
      </c>
      <c r="D11" s="17">
        <v>0.14299606232075601</v>
      </c>
      <c r="E11" s="17">
        <v>0.15859504863899601</v>
      </c>
      <c r="F11" s="17"/>
      <c r="G11" s="17">
        <v>0.14924077663355001</v>
      </c>
      <c r="H11" s="17">
        <v>0.102039047527961</v>
      </c>
      <c r="I11" s="17">
        <v>0.194438040838809</v>
      </c>
      <c r="J11" s="17">
        <v>0.219994053065385</v>
      </c>
      <c r="K11" s="17">
        <v>0.17387993697363299</v>
      </c>
      <c r="L11" s="17">
        <v>8.4050321924715898E-2</v>
      </c>
      <c r="M11" s="17"/>
      <c r="N11" s="17">
        <v>0.16119907582533199</v>
      </c>
      <c r="O11" s="17">
        <v>0.14758273520661899</v>
      </c>
      <c r="P11" s="17">
        <v>0.178370192963443</v>
      </c>
      <c r="Q11" s="17">
        <v>0.12730999548272201</v>
      </c>
      <c r="R11" s="17"/>
      <c r="S11" s="17">
        <v>0.147550138934846</v>
      </c>
      <c r="T11" s="17">
        <v>0.221513911543329</v>
      </c>
      <c r="U11" s="17">
        <v>0.14968589413992001</v>
      </c>
      <c r="V11" s="17">
        <v>6.9363591616575807E-2</v>
      </c>
      <c r="W11" s="17">
        <v>0.24505606019440601</v>
      </c>
      <c r="X11" s="17">
        <v>3.9907033548724997E-2</v>
      </c>
      <c r="Y11" s="17">
        <v>0.13551632772300101</v>
      </c>
      <c r="Z11" s="17">
        <v>0.27054594613287303</v>
      </c>
      <c r="AA11" s="17">
        <v>0.15383888332205201</v>
      </c>
      <c r="AB11" s="17">
        <v>0.17971177699740301</v>
      </c>
      <c r="AC11" s="17">
        <v>0.17041904019582699</v>
      </c>
      <c r="AD11" s="17">
        <v>0.13029985671243699</v>
      </c>
      <c r="AE11" s="17"/>
      <c r="AF11" s="17">
        <v>0.127731928652212</v>
      </c>
      <c r="AG11" s="17">
        <v>0.17315837102388201</v>
      </c>
      <c r="AH11" s="17">
        <v>0.11886316054099801</v>
      </c>
      <c r="AI11" s="17">
        <v>0.15973890280525599</v>
      </c>
      <c r="AJ11" s="17">
        <v>0.16804152073162401</v>
      </c>
      <c r="AK11" s="17"/>
      <c r="AL11" s="17">
        <v>9.9948364668290296E-2</v>
      </c>
      <c r="AM11" s="17">
        <v>0.148814944049038</v>
      </c>
      <c r="AN11" s="17">
        <v>0.17170205299532801</v>
      </c>
      <c r="AO11" s="17"/>
      <c r="AP11" s="17">
        <v>0.12004531647184299</v>
      </c>
      <c r="AQ11" s="17">
        <v>0.159780651820074</v>
      </c>
      <c r="AR11" s="17">
        <v>0.15726415081468301</v>
      </c>
      <c r="AS11" s="17">
        <v>0.112845366861007</v>
      </c>
      <c r="AT11" s="17">
        <v>0.106873799604725</v>
      </c>
      <c r="AU11" s="17"/>
      <c r="AV11" s="17">
        <v>0</v>
      </c>
      <c r="AW11" s="17">
        <v>0.15658612418019099</v>
      </c>
      <c r="AX11" s="17">
        <v>0.16473426245162501</v>
      </c>
      <c r="AY11" s="17">
        <v>0.20527494330269699</v>
      </c>
      <c r="AZ11" s="17">
        <v>8.0452186289241806E-2</v>
      </c>
      <c r="BA11" s="17">
        <v>0.13651241330158301</v>
      </c>
      <c r="BB11" s="17">
        <v>0.245010955422687</v>
      </c>
      <c r="BC11" s="17">
        <v>0.13037180046709701</v>
      </c>
      <c r="BD11" s="17">
        <v>0.19111031060549399</v>
      </c>
      <c r="BE11" s="17">
        <v>0.109647462571568</v>
      </c>
      <c r="BF11" s="17">
        <v>0.143402486088891</v>
      </c>
      <c r="BG11" s="17">
        <v>0.129942423963163</v>
      </c>
      <c r="BH11" s="17">
        <v>0.17410130442663599</v>
      </c>
      <c r="BI11" s="17">
        <v>0.112108274924829</v>
      </c>
      <c r="BJ11" s="17">
        <v>0</v>
      </c>
      <c r="BK11" s="17">
        <v>0.12644712540561001</v>
      </c>
      <c r="BL11" s="17"/>
      <c r="BM11" s="17">
        <v>0.15190980919208899</v>
      </c>
      <c r="BN11" s="17">
        <v>0.113794374842642</v>
      </c>
      <c r="BO11" s="17">
        <v>0.19647154330907099</v>
      </c>
      <c r="BP11" s="17">
        <v>0.19292385824328101</v>
      </c>
      <c r="BQ11" s="17">
        <v>0.16277053611893799</v>
      </c>
      <c r="BR11" s="17">
        <v>0.12234639676780699</v>
      </c>
      <c r="BS11" s="17"/>
      <c r="BT11" s="17">
        <v>0.14434009830134001</v>
      </c>
      <c r="BU11" s="17">
        <v>0.16507275349848199</v>
      </c>
      <c r="BV11" s="17"/>
      <c r="BW11" s="17">
        <v>0.11049746553001299</v>
      </c>
      <c r="BX11" s="17">
        <v>0.21332219447980699</v>
      </c>
      <c r="BY11" s="17"/>
      <c r="BZ11" s="17">
        <v>0.16396436228478301</v>
      </c>
      <c r="CA11" s="17">
        <v>0.14643658304451501</v>
      </c>
      <c r="CB11" s="17" t="s">
        <v>131</v>
      </c>
      <c r="CC11" s="17"/>
      <c r="CD11" s="17">
        <v>0.13312546659295399</v>
      </c>
      <c r="CE11" s="17">
        <v>0.21284865313620199</v>
      </c>
      <c r="CF11" s="17">
        <v>0.26069988774286401</v>
      </c>
      <c r="CG11" s="17"/>
      <c r="CH11" s="17">
        <v>0.13511540429763599</v>
      </c>
      <c r="CI11" s="17">
        <v>0.18578084959552199</v>
      </c>
      <c r="CJ11" s="17">
        <v>0.189969381124626</v>
      </c>
      <c r="CK11" s="17"/>
      <c r="CL11" s="17">
        <v>0.178694090706041</v>
      </c>
      <c r="CM11" s="17">
        <v>0.13359642489054399</v>
      </c>
      <c r="CN11" s="17"/>
      <c r="CO11" s="17">
        <v>2.6591230830070499E-2</v>
      </c>
      <c r="CP11" s="17">
        <v>9.6498978591990303E-2</v>
      </c>
      <c r="CQ11" s="17">
        <v>0.16545978804104899</v>
      </c>
      <c r="CR11" s="17">
        <v>0.26019650895914498</v>
      </c>
    </row>
    <row r="12" spans="2:96" x14ac:dyDescent="0.25">
      <c r="B12" s="18" t="s">
        <v>456</v>
      </c>
      <c r="C12" s="17">
        <v>4.0401788875153402E-2</v>
      </c>
      <c r="D12" s="17">
        <v>5.9185717474790803E-2</v>
      </c>
      <c r="E12" s="17">
        <v>1.46272457418856E-2</v>
      </c>
      <c r="F12" s="17"/>
      <c r="G12" s="17">
        <v>2.02010353698821E-2</v>
      </c>
      <c r="H12" s="17">
        <v>0</v>
      </c>
      <c r="I12" s="17">
        <v>5.3463964228609502E-2</v>
      </c>
      <c r="J12" s="17">
        <v>5.5408523122797697E-2</v>
      </c>
      <c r="K12" s="17">
        <v>5.4785488539904503E-2</v>
      </c>
      <c r="L12" s="17">
        <v>5.7122467460089102E-2</v>
      </c>
      <c r="M12" s="17"/>
      <c r="N12" s="17">
        <v>4.1352717672151602E-2</v>
      </c>
      <c r="O12" s="17">
        <v>2.5260276557467501E-2</v>
      </c>
      <c r="P12" s="17">
        <v>4.8787200367225898E-2</v>
      </c>
      <c r="Q12" s="17">
        <v>4.7767905409313E-2</v>
      </c>
      <c r="R12" s="17"/>
      <c r="S12" s="17">
        <v>2.6918194320862801E-2</v>
      </c>
      <c r="T12" s="17">
        <v>0</v>
      </c>
      <c r="U12" s="17">
        <v>1.8476113288865399E-2</v>
      </c>
      <c r="V12" s="17">
        <v>0.114832249963704</v>
      </c>
      <c r="W12" s="17">
        <v>0</v>
      </c>
      <c r="X12" s="17">
        <v>0</v>
      </c>
      <c r="Y12" s="17">
        <v>5.7916827286760897E-2</v>
      </c>
      <c r="Z12" s="17">
        <v>0</v>
      </c>
      <c r="AA12" s="17">
        <v>9.52117572909707E-2</v>
      </c>
      <c r="AB12" s="17">
        <v>0.149110483939628</v>
      </c>
      <c r="AC12" s="17">
        <v>4.1801348386230001E-2</v>
      </c>
      <c r="AD12" s="17">
        <v>0</v>
      </c>
      <c r="AE12" s="17"/>
      <c r="AF12" s="17">
        <v>2.7282033431079E-2</v>
      </c>
      <c r="AG12" s="17">
        <v>4.6388529789458698E-2</v>
      </c>
      <c r="AH12" s="17">
        <v>0.120040052406628</v>
      </c>
      <c r="AI12" s="17">
        <v>0.34382924355072098</v>
      </c>
      <c r="AJ12" s="17">
        <v>2.4852670211231501E-2</v>
      </c>
      <c r="AK12" s="17"/>
      <c r="AL12" s="17">
        <v>2.91758905492502E-2</v>
      </c>
      <c r="AM12" s="17">
        <v>3.01057247327505E-2</v>
      </c>
      <c r="AN12" s="17">
        <v>3.6264858499813299E-2</v>
      </c>
      <c r="AO12" s="17"/>
      <c r="AP12" s="17">
        <v>4.2887943660232901E-2</v>
      </c>
      <c r="AQ12" s="17">
        <v>3.5775577033623898E-2</v>
      </c>
      <c r="AR12" s="17">
        <v>5.1730558916663998E-2</v>
      </c>
      <c r="AS12" s="17">
        <v>1.5758922942092499E-2</v>
      </c>
      <c r="AT12" s="17">
        <v>0</v>
      </c>
      <c r="AU12" s="17"/>
      <c r="AV12" s="17">
        <v>1</v>
      </c>
      <c r="AW12" s="17">
        <v>0.14244847748506001</v>
      </c>
      <c r="AX12" s="17">
        <v>4.8025292839485402E-2</v>
      </c>
      <c r="AY12" s="17">
        <v>2.48400391528995E-2</v>
      </c>
      <c r="AZ12" s="17">
        <v>2.2567980034750901E-2</v>
      </c>
      <c r="BA12" s="17">
        <v>3.7703423938333203E-2</v>
      </c>
      <c r="BB12" s="17">
        <v>8.9019759389205699E-2</v>
      </c>
      <c r="BC12" s="17">
        <v>0</v>
      </c>
      <c r="BD12" s="17">
        <v>6.5015244549217296E-2</v>
      </c>
      <c r="BE12" s="17">
        <v>5.20642801416525E-2</v>
      </c>
      <c r="BF12" s="17">
        <v>0</v>
      </c>
      <c r="BG12" s="17">
        <v>0</v>
      </c>
      <c r="BH12" s="17">
        <v>0</v>
      </c>
      <c r="BI12" s="17">
        <v>0</v>
      </c>
      <c r="BJ12" s="17">
        <v>7.6855326784679504E-2</v>
      </c>
      <c r="BK12" s="17">
        <v>0</v>
      </c>
      <c r="BL12" s="17"/>
      <c r="BM12" s="17">
        <v>3.7303689469925599E-2</v>
      </c>
      <c r="BN12" s="17">
        <v>3.9928870054960798E-2</v>
      </c>
      <c r="BO12" s="17">
        <v>4.30702161956363E-2</v>
      </c>
      <c r="BP12" s="17">
        <v>4.3080756033656797E-2</v>
      </c>
      <c r="BQ12" s="17">
        <v>4.2434091917482798E-2</v>
      </c>
      <c r="BR12" s="17">
        <v>4.0251359766294001E-2</v>
      </c>
      <c r="BS12" s="17"/>
      <c r="BT12" s="17">
        <v>2.9662612553656199E-2</v>
      </c>
      <c r="BU12" s="17">
        <v>5.2802124129565302E-2</v>
      </c>
      <c r="BV12" s="17"/>
      <c r="BW12" s="17">
        <v>5.1155255452928199E-2</v>
      </c>
      <c r="BX12" s="17">
        <v>4.7430252101715198E-2</v>
      </c>
      <c r="BY12" s="17"/>
      <c r="BZ12" s="17">
        <v>4.3911998158469599E-2</v>
      </c>
      <c r="CA12" s="17">
        <v>3.8801368582582901E-2</v>
      </c>
      <c r="CB12" s="17" t="s">
        <v>131</v>
      </c>
      <c r="CC12" s="17"/>
      <c r="CD12" s="17">
        <v>5.6188890213130803E-2</v>
      </c>
      <c r="CE12" s="17">
        <v>0</v>
      </c>
      <c r="CF12" s="17">
        <v>6.5485334333171205E-2</v>
      </c>
      <c r="CG12" s="17"/>
      <c r="CH12" s="17">
        <v>3.5048624433426601E-2</v>
      </c>
      <c r="CI12" s="17">
        <v>5.5245876707773402E-2</v>
      </c>
      <c r="CJ12" s="17">
        <v>4.68087169458547E-2</v>
      </c>
      <c r="CK12" s="17"/>
      <c r="CL12" s="17">
        <v>3.5287446953595897E-2</v>
      </c>
      <c r="CM12" s="17">
        <v>4.36330874996868E-2</v>
      </c>
      <c r="CN12" s="17"/>
      <c r="CO12" s="17">
        <v>0</v>
      </c>
      <c r="CP12" s="17">
        <v>2.1870472436980901E-2</v>
      </c>
      <c r="CQ12" s="17">
        <v>2.35152423312033E-2</v>
      </c>
      <c r="CR12" s="17">
        <v>0.11323324555950599</v>
      </c>
    </row>
    <row r="13" spans="2:96" x14ac:dyDescent="0.25">
      <c r="B13" s="18" t="s">
        <v>175</v>
      </c>
      <c r="C13" s="19">
        <v>2.24194096061003E-2</v>
      </c>
      <c r="D13" s="19">
        <v>1.79484280839897E-2</v>
      </c>
      <c r="E13" s="19">
        <v>2.7788227341598699E-2</v>
      </c>
      <c r="F13" s="19"/>
      <c r="G13" s="19">
        <v>0</v>
      </c>
      <c r="H13" s="19">
        <v>5.7901870021576901E-2</v>
      </c>
      <c r="I13" s="19">
        <v>2.6267308133502299E-2</v>
      </c>
      <c r="J13" s="19">
        <v>2.8953387089034398E-2</v>
      </c>
      <c r="K13" s="19">
        <v>1.9511567917259699E-2</v>
      </c>
      <c r="L13" s="19">
        <v>0</v>
      </c>
      <c r="M13" s="19"/>
      <c r="N13" s="19">
        <v>1.96469065269399E-2</v>
      </c>
      <c r="O13" s="19">
        <v>1.9575569581580399E-2</v>
      </c>
      <c r="P13" s="19">
        <v>0</v>
      </c>
      <c r="Q13" s="19">
        <v>4.5932952380920003E-2</v>
      </c>
      <c r="R13" s="19"/>
      <c r="S13" s="19">
        <v>1.54021152853124E-2</v>
      </c>
      <c r="T13" s="19">
        <v>1.9832549222106501E-2</v>
      </c>
      <c r="U13" s="19">
        <v>4.7696603435675999E-2</v>
      </c>
      <c r="V13" s="19">
        <v>4.5144054804887798E-2</v>
      </c>
      <c r="W13" s="19">
        <v>5.07451363845852E-2</v>
      </c>
      <c r="X13" s="19">
        <v>0</v>
      </c>
      <c r="Y13" s="19">
        <v>0</v>
      </c>
      <c r="Z13" s="19">
        <v>0</v>
      </c>
      <c r="AA13" s="19">
        <v>0</v>
      </c>
      <c r="AB13" s="19">
        <v>2.8775131375134402E-2</v>
      </c>
      <c r="AC13" s="19">
        <v>0</v>
      </c>
      <c r="AD13" s="19">
        <v>2.6986063622223101E-2</v>
      </c>
      <c r="AE13" s="19"/>
      <c r="AF13" s="19">
        <v>1.36601700279238E-2</v>
      </c>
      <c r="AG13" s="19">
        <v>2.00251821824864E-2</v>
      </c>
      <c r="AH13" s="19">
        <v>0</v>
      </c>
      <c r="AI13" s="19">
        <v>0</v>
      </c>
      <c r="AJ13" s="19">
        <v>0</v>
      </c>
      <c r="AK13" s="19"/>
      <c r="AL13" s="19">
        <v>3.3354064818071801E-2</v>
      </c>
      <c r="AM13" s="19">
        <v>0</v>
      </c>
      <c r="AN13" s="19">
        <v>0</v>
      </c>
      <c r="AO13" s="19"/>
      <c r="AP13" s="19">
        <v>2.3365049451190299E-2</v>
      </c>
      <c r="AQ13" s="19">
        <v>2.5421204790862E-2</v>
      </c>
      <c r="AR13" s="19">
        <v>1.6175688440953101E-2</v>
      </c>
      <c r="AS13" s="19">
        <v>2.1576199013434699E-2</v>
      </c>
      <c r="AT13" s="19">
        <v>0</v>
      </c>
      <c r="AU13" s="19"/>
      <c r="AV13" s="19">
        <v>0</v>
      </c>
      <c r="AW13" s="19">
        <v>0</v>
      </c>
      <c r="AX13" s="19">
        <v>0</v>
      </c>
      <c r="AY13" s="19">
        <v>0</v>
      </c>
      <c r="AZ13" s="19">
        <v>4.4808274699229197E-2</v>
      </c>
      <c r="BA13" s="19">
        <v>5.76868138713326E-2</v>
      </c>
      <c r="BB13" s="19">
        <v>3.4955250274824302E-2</v>
      </c>
      <c r="BC13" s="19">
        <v>3.0239656331406801E-2</v>
      </c>
      <c r="BD13" s="19">
        <v>3.3069795873208498E-2</v>
      </c>
      <c r="BE13" s="19">
        <v>0</v>
      </c>
      <c r="BF13" s="19">
        <v>0</v>
      </c>
      <c r="BG13" s="19">
        <v>0</v>
      </c>
      <c r="BH13" s="19">
        <v>0</v>
      </c>
      <c r="BI13" s="19">
        <v>0</v>
      </c>
      <c r="BJ13" s="19">
        <v>0</v>
      </c>
      <c r="BK13" s="19">
        <v>0</v>
      </c>
      <c r="BL13" s="19"/>
      <c r="BM13" s="19">
        <v>3.0223208344759198E-2</v>
      </c>
      <c r="BN13" s="19">
        <v>1.9473499645157301E-2</v>
      </c>
      <c r="BO13" s="19">
        <v>0</v>
      </c>
      <c r="BP13" s="19">
        <v>5.0455113750218397E-2</v>
      </c>
      <c r="BQ13" s="19">
        <v>0</v>
      </c>
      <c r="BR13" s="19">
        <v>1.9390959052475301E-2</v>
      </c>
      <c r="BS13" s="19"/>
      <c r="BT13" s="19">
        <v>1.63946186463018E-2</v>
      </c>
      <c r="BU13" s="19">
        <v>2.9367363880908801E-2</v>
      </c>
      <c r="BV13" s="19"/>
      <c r="BW13" s="19">
        <v>5.3415483810620397E-2</v>
      </c>
      <c r="BX13" s="19">
        <v>1.99571731026713E-2</v>
      </c>
      <c r="BY13" s="19"/>
      <c r="BZ13" s="19">
        <v>3.2027284335524903E-2</v>
      </c>
      <c r="CA13" s="19">
        <v>1.8038862338297299E-2</v>
      </c>
      <c r="CB13" s="19" t="s">
        <v>131</v>
      </c>
      <c r="CC13" s="19"/>
      <c r="CD13" s="19">
        <v>2.2753716657641601E-2</v>
      </c>
      <c r="CE13" s="19">
        <v>7.9964171669665601E-2</v>
      </c>
      <c r="CF13" s="19">
        <v>0</v>
      </c>
      <c r="CG13" s="19"/>
      <c r="CH13" s="19">
        <v>1.0408795534756699E-2</v>
      </c>
      <c r="CI13" s="19">
        <v>5.6589697868477201E-2</v>
      </c>
      <c r="CJ13" s="19">
        <v>3.3019666324922897E-2</v>
      </c>
      <c r="CK13" s="19"/>
      <c r="CL13" s="19">
        <v>5.3114402153687998E-3</v>
      </c>
      <c r="CM13" s="19">
        <v>3.9628739413572797E-2</v>
      </c>
      <c r="CN13" s="19"/>
      <c r="CO13" s="19">
        <v>0</v>
      </c>
      <c r="CP13" s="19">
        <v>2.9399464360269301E-2</v>
      </c>
      <c r="CQ13" s="19">
        <v>1.4297891055234499E-2</v>
      </c>
      <c r="CR13" s="19">
        <v>3.4753071813425199E-2</v>
      </c>
    </row>
    <row r="14" spans="2:96" x14ac:dyDescent="0.25">
      <c r="B14" s="16" t="s">
        <v>663</v>
      </c>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CR18"/>
  <sheetViews>
    <sheetView showGridLines="0" workbookViewId="0">
      <pane xSplit="2" topLeftCell="C1" activePane="topRight" state="frozen"/>
      <selection pane="topRight" activeCell="B14" sqref="B1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389</v>
      </c>
      <c r="D7" s="10">
        <v>202</v>
      </c>
      <c r="E7" s="10">
        <v>184</v>
      </c>
      <c r="F7" s="10"/>
      <c r="G7" s="10">
        <v>47</v>
      </c>
      <c r="H7" s="10">
        <v>52</v>
      </c>
      <c r="I7" s="10">
        <v>76</v>
      </c>
      <c r="J7" s="10">
        <v>72</v>
      </c>
      <c r="K7" s="10">
        <v>56</v>
      </c>
      <c r="L7" s="10">
        <v>86</v>
      </c>
      <c r="M7" s="10"/>
      <c r="N7" s="10">
        <v>110</v>
      </c>
      <c r="O7" s="10">
        <v>105</v>
      </c>
      <c r="P7" s="10">
        <v>79</v>
      </c>
      <c r="Q7" s="10">
        <v>94</v>
      </c>
      <c r="R7" s="10"/>
      <c r="S7" s="10">
        <v>65</v>
      </c>
      <c r="T7" s="10">
        <v>50</v>
      </c>
      <c r="U7" s="10">
        <v>46</v>
      </c>
      <c r="V7" s="10">
        <v>41</v>
      </c>
      <c r="W7" s="10">
        <v>17</v>
      </c>
      <c r="X7" s="10">
        <v>24</v>
      </c>
      <c r="Y7" s="10">
        <v>22</v>
      </c>
      <c r="Z7" s="10">
        <v>13</v>
      </c>
      <c r="AA7" s="10">
        <v>21</v>
      </c>
      <c r="AB7" s="10">
        <v>33</v>
      </c>
      <c r="AC7" s="10">
        <v>20</v>
      </c>
      <c r="AD7" s="10">
        <v>37</v>
      </c>
      <c r="AE7" s="10"/>
      <c r="AF7" s="10">
        <v>136</v>
      </c>
      <c r="AG7" s="10">
        <v>97</v>
      </c>
      <c r="AH7" s="10">
        <v>17</v>
      </c>
      <c r="AI7" s="10">
        <v>6</v>
      </c>
      <c r="AJ7" s="10">
        <v>68</v>
      </c>
      <c r="AK7" s="10"/>
      <c r="AL7" s="10">
        <v>87</v>
      </c>
      <c r="AM7" s="10">
        <v>119</v>
      </c>
      <c r="AN7" s="10">
        <v>27</v>
      </c>
      <c r="AO7" s="10"/>
      <c r="AP7" s="10">
        <v>76</v>
      </c>
      <c r="AQ7" s="10">
        <v>74</v>
      </c>
      <c r="AR7" s="10">
        <v>117</v>
      </c>
      <c r="AS7" s="10">
        <v>52</v>
      </c>
      <c r="AT7" s="10">
        <v>8</v>
      </c>
      <c r="AU7" s="10"/>
      <c r="AV7" s="10">
        <v>1</v>
      </c>
      <c r="AW7" s="10">
        <v>20</v>
      </c>
      <c r="AX7" s="10">
        <v>34</v>
      </c>
      <c r="AY7" s="10">
        <v>32</v>
      </c>
      <c r="AZ7" s="10">
        <v>36</v>
      </c>
      <c r="BA7" s="10">
        <v>51</v>
      </c>
      <c r="BB7" s="10">
        <v>33</v>
      </c>
      <c r="BC7" s="10">
        <v>30</v>
      </c>
      <c r="BD7" s="10">
        <v>32</v>
      </c>
      <c r="BE7" s="10">
        <v>17</v>
      </c>
      <c r="BF7" s="10">
        <v>19</v>
      </c>
      <c r="BG7" s="10">
        <v>14</v>
      </c>
      <c r="BH7" s="10">
        <v>15</v>
      </c>
      <c r="BI7" s="10">
        <v>7</v>
      </c>
      <c r="BJ7" s="10">
        <v>10</v>
      </c>
      <c r="BK7" s="10">
        <v>15</v>
      </c>
      <c r="BL7" s="10"/>
      <c r="BM7" s="10">
        <v>97</v>
      </c>
      <c r="BN7" s="10">
        <v>91</v>
      </c>
      <c r="BO7" s="10">
        <v>44</v>
      </c>
      <c r="BP7" s="10">
        <v>60</v>
      </c>
      <c r="BQ7" s="10">
        <v>47</v>
      </c>
      <c r="BR7" s="10">
        <v>50</v>
      </c>
      <c r="BS7" s="10"/>
      <c r="BT7" s="10">
        <v>194</v>
      </c>
      <c r="BU7" s="10">
        <v>190</v>
      </c>
      <c r="BV7" s="10"/>
      <c r="BW7" s="10">
        <v>51</v>
      </c>
      <c r="BX7" s="10">
        <v>58</v>
      </c>
      <c r="BY7" s="10"/>
      <c r="BZ7" s="10">
        <v>120</v>
      </c>
      <c r="CA7" s="10">
        <v>269</v>
      </c>
      <c r="CB7" s="10" t="s">
        <v>130</v>
      </c>
      <c r="CC7" s="10"/>
      <c r="CD7" s="10">
        <v>78</v>
      </c>
      <c r="CE7" s="10">
        <v>24</v>
      </c>
      <c r="CF7" s="10">
        <v>16</v>
      </c>
      <c r="CG7" s="10"/>
      <c r="CH7" s="10">
        <v>262</v>
      </c>
      <c r="CI7" s="10">
        <v>70</v>
      </c>
      <c r="CJ7" s="10">
        <v>55</v>
      </c>
      <c r="CK7" s="10"/>
      <c r="CL7" s="10">
        <v>182</v>
      </c>
      <c r="CM7" s="10">
        <v>193</v>
      </c>
      <c r="CN7" s="10"/>
      <c r="CO7" s="10">
        <v>31</v>
      </c>
      <c r="CP7" s="10">
        <v>128</v>
      </c>
      <c r="CQ7" s="10">
        <v>147</v>
      </c>
      <c r="CR7" s="10">
        <v>83</v>
      </c>
    </row>
    <row r="8" spans="2:96" ht="30" customHeight="1" x14ac:dyDescent="0.25">
      <c r="B8" s="11" t="s">
        <v>20</v>
      </c>
      <c r="C8" s="11">
        <v>395</v>
      </c>
      <c r="D8" s="11">
        <v>207</v>
      </c>
      <c r="E8" s="11">
        <v>185</v>
      </c>
      <c r="F8" s="11"/>
      <c r="G8" s="11">
        <v>58</v>
      </c>
      <c r="H8" s="11">
        <v>69</v>
      </c>
      <c r="I8" s="11">
        <v>74</v>
      </c>
      <c r="J8" s="11">
        <v>67</v>
      </c>
      <c r="K8" s="11">
        <v>50</v>
      </c>
      <c r="L8" s="11">
        <v>77</v>
      </c>
      <c r="M8" s="11"/>
      <c r="N8" s="11">
        <v>105</v>
      </c>
      <c r="O8" s="11">
        <v>101</v>
      </c>
      <c r="P8" s="11">
        <v>83</v>
      </c>
      <c r="Q8" s="11">
        <v>105</v>
      </c>
      <c r="R8" s="11"/>
      <c r="S8" s="11">
        <v>68</v>
      </c>
      <c r="T8" s="11">
        <v>49</v>
      </c>
      <c r="U8" s="11">
        <v>43</v>
      </c>
      <c r="V8" s="11">
        <v>40</v>
      </c>
      <c r="W8" s="11">
        <v>18</v>
      </c>
      <c r="X8" s="11">
        <v>27</v>
      </c>
      <c r="Y8" s="11">
        <v>20</v>
      </c>
      <c r="Z8" s="11">
        <v>13</v>
      </c>
      <c r="AA8" s="11">
        <v>20</v>
      </c>
      <c r="AB8" s="11">
        <v>32</v>
      </c>
      <c r="AC8" s="11">
        <v>22</v>
      </c>
      <c r="AD8" s="11">
        <v>43</v>
      </c>
      <c r="AE8" s="11"/>
      <c r="AF8" s="11">
        <v>131</v>
      </c>
      <c r="AG8" s="11">
        <v>98</v>
      </c>
      <c r="AH8" s="11">
        <v>16</v>
      </c>
      <c r="AI8" s="11">
        <v>6</v>
      </c>
      <c r="AJ8" s="11">
        <v>73</v>
      </c>
      <c r="AK8" s="11"/>
      <c r="AL8" s="11">
        <v>85</v>
      </c>
      <c r="AM8" s="11">
        <v>121</v>
      </c>
      <c r="AN8" s="11">
        <v>28</v>
      </c>
      <c r="AO8" s="11"/>
      <c r="AP8" s="11">
        <v>77</v>
      </c>
      <c r="AQ8" s="11">
        <v>76</v>
      </c>
      <c r="AR8" s="11">
        <v>121</v>
      </c>
      <c r="AS8" s="11">
        <v>53</v>
      </c>
      <c r="AT8" s="11">
        <v>8</v>
      </c>
      <c r="AU8" s="11"/>
      <c r="AV8" s="11">
        <v>1</v>
      </c>
      <c r="AW8" s="11">
        <v>21</v>
      </c>
      <c r="AX8" s="11">
        <v>35</v>
      </c>
      <c r="AY8" s="11">
        <v>32</v>
      </c>
      <c r="AZ8" s="11">
        <v>40</v>
      </c>
      <c r="BA8" s="11">
        <v>50</v>
      </c>
      <c r="BB8" s="11">
        <v>33</v>
      </c>
      <c r="BC8" s="11">
        <v>31</v>
      </c>
      <c r="BD8" s="11">
        <v>32</v>
      </c>
      <c r="BE8" s="11">
        <v>16</v>
      </c>
      <c r="BF8" s="11">
        <v>19</v>
      </c>
      <c r="BG8" s="11">
        <v>14</v>
      </c>
      <c r="BH8" s="11">
        <v>16</v>
      </c>
      <c r="BI8" s="11">
        <v>7</v>
      </c>
      <c r="BJ8" s="11">
        <v>11</v>
      </c>
      <c r="BK8" s="11">
        <v>15</v>
      </c>
      <c r="BL8" s="11"/>
      <c r="BM8" s="11">
        <v>104</v>
      </c>
      <c r="BN8" s="11">
        <v>92</v>
      </c>
      <c r="BO8" s="11">
        <v>47</v>
      </c>
      <c r="BP8" s="11">
        <v>59</v>
      </c>
      <c r="BQ8" s="11">
        <v>44</v>
      </c>
      <c r="BR8" s="11">
        <v>50</v>
      </c>
      <c r="BS8" s="11"/>
      <c r="BT8" s="11">
        <v>196</v>
      </c>
      <c r="BU8" s="11">
        <v>192</v>
      </c>
      <c r="BV8" s="11"/>
      <c r="BW8" s="11">
        <v>53</v>
      </c>
      <c r="BX8" s="11">
        <v>58</v>
      </c>
      <c r="BY8" s="11"/>
      <c r="BZ8" s="11">
        <v>124</v>
      </c>
      <c r="CA8" s="11">
        <v>271</v>
      </c>
      <c r="CB8" s="11" t="s">
        <v>130</v>
      </c>
      <c r="CC8" s="11"/>
      <c r="CD8" s="11">
        <v>79</v>
      </c>
      <c r="CE8" s="11">
        <v>27</v>
      </c>
      <c r="CF8" s="11">
        <v>15</v>
      </c>
      <c r="CG8" s="11"/>
      <c r="CH8" s="11">
        <v>260</v>
      </c>
      <c r="CI8" s="11">
        <v>75</v>
      </c>
      <c r="CJ8" s="11">
        <v>57</v>
      </c>
      <c r="CK8" s="11"/>
      <c r="CL8" s="11">
        <v>182</v>
      </c>
      <c r="CM8" s="11">
        <v>199</v>
      </c>
      <c r="CN8" s="11"/>
      <c r="CO8" s="11">
        <v>33</v>
      </c>
      <c r="CP8" s="11">
        <v>128</v>
      </c>
      <c r="CQ8" s="11">
        <v>148</v>
      </c>
      <c r="CR8" s="11">
        <v>85</v>
      </c>
    </row>
    <row r="9" spans="2:96" x14ac:dyDescent="0.25">
      <c r="B9" s="18" t="s">
        <v>453</v>
      </c>
      <c r="C9" s="17">
        <v>0.173097930386656</v>
      </c>
      <c r="D9" s="17">
        <v>0.175124945038417</v>
      </c>
      <c r="E9" s="17">
        <v>0.17368166139814301</v>
      </c>
      <c r="F9" s="17"/>
      <c r="G9" s="17">
        <v>0.249825918781962</v>
      </c>
      <c r="H9" s="17">
        <v>0.160326230320707</v>
      </c>
      <c r="I9" s="17">
        <v>0.17212209071037399</v>
      </c>
      <c r="J9" s="17">
        <v>8.5484590651686898E-2</v>
      </c>
      <c r="K9" s="17">
        <v>0.23472192497129599</v>
      </c>
      <c r="L9" s="17">
        <v>0.16380509909237201</v>
      </c>
      <c r="M9" s="17"/>
      <c r="N9" s="17">
        <v>0.16763876160427399</v>
      </c>
      <c r="O9" s="17">
        <v>0.21976330054809701</v>
      </c>
      <c r="P9" s="17">
        <v>0.123164199500095</v>
      </c>
      <c r="Q9" s="17">
        <v>0.174890025351574</v>
      </c>
      <c r="R9" s="17"/>
      <c r="S9" s="17">
        <v>0.25076298767757199</v>
      </c>
      <c r="T9" s="17">
        <v>8.8548326232629399E-2</v>
      </c>
      <c r="U9" s="17">
        <v>0.19573247665409099</v>
      </c>
      <c r="V9" s="17">
        <v>0.127235897015055</v>
      </c>
      <c r="W9" s="17">
        <v>0.13836189934224899</v>
      </c>
      <c r="X9" s="17">
        <v>0.116765290020289</v>
      </c>
      <c r="Y9" s="17">
        <v>8.1067833301162698E-2</v>
      </c>
      <c r="Z9" s="17">
        <v>8.6773892697391802E-2</v>
      </c>
      <c r="AA9" s="17">
        <v>0.25290821549376002</v>
      </c>
      <c r="AB9" s="17">
        <v>0.123098329375756</v>
      </c>
      <c r="AC9" s="17">
        <v>0.32476362044284901</v>
      </c>
      <c r="AD9" s="17">
        <v>0.20729648180674501</v>
      </c>
      <c r="AE9" s="17"/>
      <c r="AF9" s="17">
        <v>0.24918327686484901</v>
      </c>
      <c r="AG9" s="17">
        <v>0.114374641031966</v>
      </c>
      <c r="AH9" s="17">
        <v>0.19270903344437801</v>
      </c>
      <c r="AI9" s="17">
        <v>0.14617496081495901</v>
      </c>
      <c r="AJ9" s="17">
        <v>0.13853035550721099</v>
      </c>
      <c r="AK9" s="17"/>
      <c r="AL9" s="17">
        <v>0.33343335094471999</v>
      </c>
      <c r="AM9" s="17">
        <v>0.11281314608684399</v>
      </c>
      <c r="AN9" s="17">
        <v>0.20852187412741399</v>
      </c>
      <c r="AO9" s="17"/>
      <c r="AP9" s="17">
        <v>0.17697182663878999</v>
      </c>
      <c r="AQ9" s="17">
        <v>0.136620548859538</v>
      </c>
      <c r="AR9" s="17">
        <v>0.18094821793364399</v>
      </c>
      <c r="AS9" s="17">
        <v>0.19297115077865101</v>
      </c>
      <c r="AT9" s="17">
        <v>0.33314876790682002</v>
      </c>
      <c r="AU9" s="17"/>
      <c r="AV9" s="17">
        <v>0</v>
      </c>
      <c r="AW9" s="17">
        <v>0.20530052044764099</v>
      </c>
      <c r="AX9" s="17">
        <v>0.19071556293799699</v>
      </c>
      <c r="AY9" s="17">
        <v>0.12450856858979201</v>
      </c>
      <c r="AZ9" s="17">
        <v>2.94709364394788E-2</v>
      </c>
      <c r="BA9" s="17">
        <v>0.1899578434841</v>
      </c>
      <c r="BB9" s="17">
        <v>0.14425724395502501</v>
      </c>
      <c r="BC9" s="17">
        <v>0.137066008953143</v>
      </c>
      <c r="BD9" s="17">
        <v>0.25885596707262498</v>
      </c>
      <c r="BE9" s="17">
        <v>0.43037018433098601</v>
      </c>
      <c r="BF9" s="17">
        <v>9.9007881596090905E-2</v>
      </c>
      <c r="BG9" s="17">
        <v>0.18101216469108</v>
      </c>
      <c r="BH9" s="17">
        <v>0.15294649939001401</v>
      </c>
      <c r="BI9" s="17">
        <v>0.24255468139803199</v>
      </c>
      <c r="BJ9" s="17">
        <v>0.299238828108083</v>
      </c>
      <c r="BK9" s="17">
        <v>0.26159528646131103</v>
      </c>
      <c r="BL9" s="17"/>
      <c r="BM9" s="17">
        <v>0.13450416523759301</v>
      </c>
      <c r="BN9" s="17">
        <v>0.21947986473022399</v>
      </c>
      <c r="BO9" s="17">
        <v>0.153894144046682</v>
      </c>
      <c r="BP9" s="17">
        <v>0.1248586542148</v>
      </c>
      <c r="BQ9" s="17">
        <v>0.19551730076541199</v>
      </c>
      <c r="BR9" s="17">
        <v>0.22314279169579199</v>
      </c>
      <c r="BS9" s="17"/>
      <c r="BT9" s="17">
        <v>0.178404904796583</v>
      </c>
      <c r="BU9" s="17">
        <v>0.15908501237695499</v>
      </c>
      <c r="BV9" s="17"/>
      <c r="BW9" s="17">
        <v>0.20988156496726301</v>
      </c>
      <c r="BX9" s="17">
        <v>0.14155186137555401</v>
      </c>
      <c r="BY9" s="17"/>
      <c r="BZ9" s="17">
        <v>0.15536163155521801</v>
      </c>
      <c r="CA9" s="17">
        <v>0.181184494541063</v>
      </c>
      <c r="CB9" s="17" t="s">
        <v>131</v>
      </c>
      <c r="CC9" s="17"/>
      <c r="CD9" s="17">
        <v>0.16654637006419901</v>
      </c>
      <c r="CE9" s="17">
        <v>0.105805604156969</v>
      </c>
      <c r="CF9" s="17">
        <v>0.20988074947452601</v>
      </c>
      <c r="CG9" s="17"/>
      <c r="CH9" s="17">
        <v>0.163848907007518</v>
      </c>
      <c r="CI9" s="17">
        <v>0.218566697412936</v>
      </c>
      <c r="CJ9" s="17">
        <v>0.139079653436948</v>
      </c>
      <c r="CK9" s="17"/>
      <c r="CL9" s="17">
        <v>0.17263700480477001</v>
      </c>
      <c r="CM9" s="17">
        <v>0.16977447149693201</v>
      </c>
      <c r="CN9" s="17"/>
      <c r="CO9" s="17">
        <v>0.32048644612024701</v>
      </c>
      <c r="CP9" s="17">
        <v>0.24713329166004</v>
      </c>
      <c r="CQ9" s="17">
        <v>0.120237082585032</v>
      </c>
      <c r="CR9" s="17">
        <v>9.6696381384384494E-2</v>
      </c>
    </row>
    <row r="10" spans="2:96" x14ac:dyDescent="0.25">
      <c r="B10" s="18" t="s">
        <v>454</v>
      </c>
      <c r="C10" s="17">
        <v>0.41684848726158402</v>
      </c>
      <c r="D10" s="17">
        <v>0.41309618974871798</v>
      </c>
      <c r="E10" s="17">
        <v>0.42790874843760901</v>
      </c>
      <c r="F10" s="17"/>
      <c r="G10" s="17">
        <v>0.38351972497166598</v>
      </c>
      <c r="H10" s="17">
        <v>0.57608428360791597</v>
      </c>
      <c r="I10" s="17">
        <v>0.33272300258319298</v>
      </c>
      <c r="J10" s="17">
        <v>0.42794566448958199</v>
      </c>
      <c r="K10" s="17">
        <v>0.34142915279858999</v>
      </c>
      <c r="L10" s="17">
        <v>0.419335914965481</v>
      </c>
      <c r="M10" s="17"/>
      <c r="N10" s="17">
        <v>0.39180261784444997</v>
      </c>
      <c r="O10" s="17">
        <v>0.37304905572503699</v>
      </c>
      <c r="P10" s="17">
        <v>0.42987177358386403</v>
      </c>
      <c r="Q10" s="17">
        <v>0.47773920080239202</v>
      </c>
      <c r="R10" s="17"/>
      <c r="S10" s="17">
        <v>0.433308458399499</v>
      </c>
      <c r="T10" s="17">
        <v>0.44718948207694997</v>
      </c>
      <c r="U10" s="17">
        <v>0.31114739069866698</v>
      </c>
      <c r="V10" s="17">
        <v>0.50236234994351003</v>
      </c>
      <c r="W10" s="17">
        <v>0.59402859437363098</v>
      </c>
      <c r="X10" s="17">
        <v>0.43671542522392098</v>
      </c>
      <c r="Y10" s="17">
        <v>0.395006203348577</v>
      </c>
      <c r="Z10" s="17">
        <v>0.44548072292560398</v>
      </c>
      <c r="AA10" s="17">
        <v>0.31573564164812201</v>
      </c>
      <c r="AB10" s="17">
        <v>0.43297174134705302</v>
      </c>
      <c r="AC10" s="17">
        <v>0.27653230825652803</v>
      </c>
      <c r="AD10" s="17">
        <v>0.40569635441604801</v>
      </c>
      <c r="AE10" s="17"/>
      <c r="AF10" s="17">
        <v>0.398345890115538</v>
      </c>
      <c r="AG10" s="17">
        <v>0.508929882502827</v>
      </c>
      <c r="AH10" s="17">
        <v>0.23750462605646999</v>
      </c>
      <c r="AI10" s="17">
        <v>0</v>
      </c>
      <c r="AJ10" s="17">
        <v>0.40927194429498298</v>
      </c>
      <c r="AK10" s="17"/>
      <c r="AL10" s="17">
        <v>0.32512582500124398</v>
      </c>
      <c r="AM10" s="17">
        <v>0.53469110330711001</v>
      </c>
      <c r="AN10" s="17">
        <v>0.35499257174507498</v>
      </c>
      <c r="AO10" s="17"/>
      <c r="AP10" s="17">
        <v>0.45493992591882199</v>
      </c>
      <c r="AQ10" s="17">
        <v>0.42598662732977199</v>
      </c>
      <c r="AR10" s="17">
        <v>0.44875773483516801</v>
      </c>
      <c r="AS10" s="17">
        <v>0.32345204643605202</v>
      </c>
      <c r="AT10" s="17">
        <v>0.44388336006427698</v>
      </c>
      <c r="AU10" s="17"/>
      <c r="AV10" s="17">
        <v>0</v>
      </c>
      <c r="AW10" s="17">
        <v>0.234435079972523</v>
      </c>
      <c r="AX10" s="17">
        <v>0.53446557332446798</v>
      </c>
      <c r="AY10" s="17">
        <v>0.41978428058029099</v>
      </c>
      <c r="AZ10" s="17">
        <v>0.60621952326613604</v>
      </c>
      <c r="BA10" s="17">
        <v>0.38438356588331501</v>
      </c>
      <c r="BB10" s="17">
        <v>0.25676606273970498</v>
      </c>
      <c r="BC10" s="17">
        <v>0.51449378524032896</v>
      </c>
      <c r="BD10" s="17">
        <v>0.35539809744462802</v>
      </c>
      <c r="BE10" s="17">
        <v>0.185246076567331</v>
      </c>
      <c r="BF10" s="17">
        <v>0.43594414868647302</v>
      </c>
      <c r="BG10" s="17">
        <v>0.38080341853035399</v>
      </c>
      <c r="BH10" s="17">
        <v>0.43937124599775901</v>
      </c>
      <c r="BI10" s="17">
        <v>0.25273317348129098</v>
      </c>
      <c r="BJ10" s="17">
        <v>0.413744516176967</v>
      </c>
      <c r="BK10" s="17">
        <v>0.46815419308129502</v>
      </c>
      <c r="BL10" s="17"/>
      <c r="BM10" s="17">
        <v>0.45099618856262702</v>
      </c>
      <c r="BN10" s="17">
        <v>0.39389843969524202</v>
      </c>
      <c r="BO10" s="17">
        <v>0.43905724197637103</v>
      </c>
      <c r="BP10" s="17">
        <v>0.40923694282253698</v>
      </c>
      <c r="BQ10" s="17">
        <v>0.39341885304156499</v>
      </c>
      <c r="BR10" s="17">
        <v>0.39675418479519903</v>
      </c>
      <c r="BS10" s="17"/>
      <c r="BT10" s="17">
        <v>0.43665456651240497</v>
      </c>
      <c r="BU10" s="17">
        <v>0.395883108828324</v>
      </c>
      <c r="BV10" s="17"/>
      <c r="BW10" s="17">
        <v>0.39689432762746402</v>
      </c>
      <c r="BX10" s="17">
        <v>0.31458399617573601</v>
      </c>
      <c r="BY10" s="17"/>
      <c r="BZ10" s="17">
        <v>0.39065836109393398</v>
      </c>
      <c r="CA10" s="17">
        <v>0.42878943037939499</v>
      </c>
      <c r="CB10" s="17" t="s">
        <v>131</v>
      </c>
      <c r="CC10" s="17"/>
      <c r="CD10" s="17">
        <v>0.39695999544160498</v>
      </c>
      <c r="CE10" s="17">
        <v>0.47097889913382601</v>
      </c>
      <c r="CF10" s="17">
        <v>0.17976049570359201</v>
      </c>
      <c r="CG10" s="17"/>
      <c r="CH10" s="17">
        <v>0.44293761703818602</v>
      </c>
      <c r="CI10" s="17">
        <v>0.38255029075409203</v>
      </c>
      <c r="CJ10" s="17">
        <v>0.35865101408232503</v>
      </c>
      <c r="CK10" s="17"/>
      <c r="CL10" s="17">
        <v>0.41151183273526798</v>
      </c>
      <c r="CM10" s="17">
        <v>0.42401712837629801</v>
      </c>
      <c r="CN10" s="17"/>
      <c r="CO10" s="17">
        <v>0.27752817331230001</v>
      </c>
      <c r="CP10" s="17">
        <v>0.40002259583105898</v>
      </c>
      <c r="CQ10" s="17">
        <v>0.476044934716366</v>
      </c>
      <c r="CR10" s="17">
        <v>0.39324382946651498</v>
      </c>
    </row>
    <row r="11" spans="2:96" x14ac:dyDescent="0.25">
      <c r="B11" s="18" t="s">
        <v>455</v>
      </c>
      <c r="C11" s="17">
        <v>0.24433817782106201</v>
      </c>
      <c r="D11" s="17">
        <v>0.249257462396857</v>
      </c>
      <c r="E11" s="17">
        <v>0.237646037874718</v>
      </c>
      <c r="F11" s="17"/>
      <c r="G11" s="17">
        <v>0.25930518922974599</v>
      </c>
      <c r="H11" s="17">
        <v>0.141453832159946</v>
      </c>
      <c r="I11" s="17">
        <v>0.32999190493715103</v>
      </c>
      <c r="J11" s="17">
        <v>0.30789248856854101</v>
      </c>
      <c r="K11" s="17">
        <v>0.209421525214222</v>
      </c>
      <c r="L11" s="17">
        <v>0.209700868941083</v>
      </c>
      <c r="M11" s="17"/>
      <c r="N11" s="17">
        <v>0.27877378434329803</v>
      </c>
      <c r="O11" s="17">
        <v>0.22603426437539001</v>
      </c>
      <c r="P11" s="17">
        <v>0.27883672417625899</v>
      </c>
      <c r="Q11" s="17">
        <v>0.20250346219955001</v>
      </c>
      <c r="R11" s="17"/>
      <c r="S11" s="17">
        <v>0.16912349654265499</v>
      </c>
      <c r="T11" s="17">
        <v>0.25630093000719401</v>
      </c>
      <c r="U11" s="17">
        <v>0.41177439639565999</v>
      </c>
      <c r="V11" s="17">
        <v>0.18754602111743501</v>
      </c>
      <c r="W11" s="17">
        <v>0.150692564232805</v>
      </c>
      <c r="X11" s="17">
        <v>0.32517775058360199</v>
      </c>
      <c r="Y11" s="17">
        <v>0.35765024471159201</v>
      </c>
      <c r="Z11" s="17">
        <v>0.39884794372994797</v>
      </c>
      <c r="AA11" s="17">
        <v>9.6509976881493695E-2</v>
      </c>
      <c r="AB11" s="17">
        <v>0.17924183045963199</v>
      </c>
      <c r="AC11" s="17">
        <v>0.31150166370047699</v>
      </c>
      <c r="AD11" s="17">
        <v>0.20374440547709899</v>
      </c>
      <c r="AE11" s="17"/>
      <c r="AF11" s="17">
        <v>0.202542933807137</v>
      </c>
      <c r="AG11" s="17">
        <v>0.21910207515696001</v>
      </c>
      <c r="AH11" s="17">
        <v>0.39781883999161699</v>
      </c>
      <c r="AI11" s="17">
        <v>0.70273218365988799</v>
      </c>
      <c r="AJ11" s="17">
        <v>0.31302249892216399</v>
      </c>
      <c r="AK11" s="17"/>
      <c r="AL11" s="17">
        <v>0.20531912907973601</v>
      </c>
      <c r="AM11" s="17">
        <v>0.23312169371400199</v>
      </c>
      <c r="AN11" s="17">
        <v>0.26691260305389303</v>
      </c>
      <c r="AO11" s="17"/>
      <c r="AP11" s="17">
        <v>0.186909300727609</v>
      </c>
      <c r="AQ11" s="17">
        <v>0.28741880346898602</v>
      </c>
      <c r="AR11" s="17">
        <v>0.205996824524348</v>
      </c>
      <c r="AS11" s="17">
        <v>0.35163762764086598</v>
      </c>
      <c r="AT11" s="17">
        <v>0.222967872028903</v>
      </c>
      <c r="AU11" s="17"/>
      <c r="AV11" s="17">
        <v>0</v>
      </c>
      <c r="AW11" s="17">
        <v>0.16390268707705499</v>
      </c>
      <c r="AX11" s="17">
        <v>0.17120105180485401</v>
      </c>
      <c r="AY11" s="17">
        <v>0.278539958342366</v>
      </c>
      <c r="AZ11" s="17">
        <v>0.24690639584966401</v>
      </c>
      <c r="BA11" s="17">
        <v>0.212304622351598</v>
      </c>
      <c r="BB11" s="17">
        <v>0.36814136329702501</v>
      </c>
      <c r="BC11" s="17">
        <v>0.17126545013033601</v>
      </c>
      <c r="BD11" s="17">
        <v>0.28171150488999402</v>
      </c>
      <c r="BE11" s="17">
        <v>0.23178050108458401</v>
      </c>
      <c r="BF11" s="17">
        <v>0.33164084124291898</v>
      </c>
      <c r="BG11" s="17">
        <v>0.298891334749875</v>
      </c>
      <c r="BH11" s="17">
        <v>0.35196527621923601</v>
      </c>
      <c r="BI11" s="17">
        <v>0.36918728786478899</v>
      </c>
      <c r="BJ11" s="17">
        <v>0.13362099623477899</v>
      </c>
      <c r="BK11" s="17">
        <v>0.14718459158059499</v>
      </c>
      <c r="BL11" s="17"/>
      <c r="BM11" s="17">
        <v>0.230423360038994</v>
      </c>
      <c r="BN11" s="17">
        <v>0.227039856252363</v>
      </c>
      <c r="BO11" s="17">
        <v>0.23378231592364501</v>
      </c>
      <c r="BP11" s="17">
        <v>0.26666456179322301</v>
      </c>
      <c r="BQ11" s="17">
        <v>0.307358503570482</v>
      </c>
      <c r="BR11" s="17">
        <v>0.233522124606207</v>
      </c>
      <c r="BS11" s="17"/>
      <c r="BT11" s="17">
        <v>0.25649261227377002</v>
      </c>
      <c r="BU11" s="17">
        <v>0.235377005363443</v>
      </c>
      <c r="BV11" s="17"/>
      <c r="BW11" s="17">
        <v>0.25449077950615301</v>
      </c>
      <c r="BX11" s="17">
        <v>0.26728973459380501</v>
      </c>
      <c r="BY11" s="17"/>
      <c r="BZ11" s="17">
        <v>0.24063662914841599</v>
      </c>
      <c r="CA11" s="17">
        <v>0.24602583605779399</v>
      </c>
      <c r="CB11" s="17" t="s">
        <v>131</v>
      </c>
      <c r="CC11" s="17"/>
      <c r="CD11" s="17">
        <v>0.25185610976119399</v>
      </c>
      <c r="CE11" s="17">
        <v>0.26068685459922902</v>
      </c>
      <c r="CF11" s="17">
        <v>0.18602406611748801</v>
      </c>
      <c r="CG11" s="17"/>
      <c r="CH11" s="17">
        <v>0.24600354410436301</v>
      </c>
      <c r="CI11" s="17">
        <v>0.241422547416905</v>
      </c>
      <c r="CJ11" s="17">
        <v>0.249962964263054</v>
      </c>
      <c r="CK11" s="17"/>
      <c r="CL11" s="17">
        <v>0.275181967869224</v>
      </c>
      <c r="CM11" s="17">
        <v>0.21048544136824801</v>
      </c>
      <c r="CN11" s="17"/>
      <c r="CO11" s="17">
        <v>0.329486013975201</v>
      </c>
      <c r="CP11" s="17">
        <v>0.23835303747800601</v>
      </c>
      <c r="CQ11" s="17">
        <v>0.239838824323135</v>
      </c>
      <c r="CR11" s="17">
        <v>0.22812094989647899</v>
      </c>
    </row>
    <row r="12" spans="2:96" x14ac:dyDescent="0.25">
      <c r="B12" s="18" t="s">
        <v>456</v>
      </c>
      <c r="C12" s="17">
        <v>0.120793789572944</v>
      </c>
      <c r="D12" s="17">
        <v>0.12784029356832</v>
      </c>
      <c r="E12" s="17">
        <v>0.103650854777496</v>
      </c>
      <c r="F12" s="17"/>
      <c r="G12" s="17">
        <v>0.107349167016626</v>
      </c>
      <c r="H12" s="17">
        <v>7.4447735402931703E-2</v>
      </c>
      <c r="I12" s="17">
        <v>0.103478266421394</v>
      </c>
      <c r="J12" s="17">
        <v>0.15136215589916099</v>
      </c>
      <c r="K12" s="17">
        <v>0.18070380529413699</v>
      </c>
      <c r="L12" s="17">
        <v>0.124075571042671</v>
      </c>
      <c r="M12" s="17"/>
      <c r="N12" s="17">
        <v>0.12542176209241701</v>
      </c>
      <c r="O12" s="17">
        <v>0.107464520785668</v>
      </c>
      <c r="P12" s="17">
        <v>0.11234524712164801</v>
      </c>
      <c r="Q12" s="17">
        <v>0.127279008867975</v>
      </c>
      <c r="R12" s="17"/>
      <c r="S12" s="17">
        <v>0.13140294209496101</v>
      </c>
      <c r="T12" s="17">
        <v>0.13840853786712201</v>
      </c>
      <c r="U12" s="17">
        <v>6.05254152822607E-2</v>
      </c>
      <c r="V12" s="17">
        <v>0.13480125136924401</v>
      </c>
      <c r="W12" s="17">
        <v>6.6171805666729699E-2</v>
      </c>
      <c r="X12" s="17">
        <v>8.6238346277028394E-2</v>
      </c>
      <c r="Y12" s="17">
        <v>0.166275718638668</v>
      </c>
      <c r="Z12" s="17">
        <v>6.8897440647055996E-2</v>
      </c>
      <c r="AA12" s="17">
        <v>0.197809037918634</v>
      </c>
      <c r="AB12" s="17">
        <v>0.17546789859640199</v>
      </c>
      <c r="AC12" s="17">
        <v>8.7202407600144596E-2</v>
      </c>
      <c r="AD12" s="17">
        <v>0.111264270485713</v>
      </c>
      <c r="AE12" s="17"/>
      <c r="AF12" s="17">
        <v>0.114532932724735</v>
      </c>
      <c r="AG12" s="17">
        <v>9.1159938384624301E-2</v>
      </c>
      <c r="AH12" s="17">
        <v>0.120040052406628</v>
      </c>
      <c r="AI12" s="17">
        <v>0.151092855525152</v>
      </c>
      <c r="AJ12" s="17">
        <v>0.12618723728945</v>
      </c>
      <c r="AK12" s="17"/>
      <c r="AL12" s="17">
        <v>0.10134442710675499</v>
      </c>
      <c r="AM12" s="17">
        <v>9.0871408137479598E-2</v>
      </c>
      <c r="AN12" s="17">
        <v>0.10008562660006699</v>
      </c>
      <c r="AO12" s="17"/>
      <c r="AP12" s="17">
        <v>0.12223485924894401</v>
      </c>
      <c r="AQ12" s="17">
        <v>0.127178927188278</v>
      </c>
      <c r="AR12" s="17">
        <v>0.126292688336269</v>
      </c>
      <c r="AS12" s="17">
        <v>7.2156529138488898E-2</v>
      </c>
      <c r="AT12" s="17">
        <v>0</v>
      </c>
      <c r="AU12" s="17"/>
      <c r="AV12" s="17">
        <v>1</v>
      </c>
      <c r="AW12" s="17">
        <v>0.39636171250278102</v>
      </c>
      <c r="AX12" s="17">
        <v>0.10361781193268101</v>
      </c>
      <c r="AY12" s="17">
        <v>9.7442910729108198E-2</v>
      </c>
      <c r="AZ12" s="17">
        <v>7.0702947397943902E-2</v>
      </c>
      <c r="BA12" s="17">
        <v>0.13774646130764501</v>
      </c>
      <c r="BB12" s="17">
        <v>0.114189299334304</v>
      </c>
      <c r="BC12" s="17">
        <v>0.17717475567619101</v>
      </c>
      <c r="BD12" s="17">
        <v>7.0964634719545505E-2</v>
      </c>
      <c r="BE12" s="17">
        <v>0.15260323801709899</v>
      </c>
      <c r="BF12" s="17">
        <v>8.2704874179336196E-2</v>
      </c>
      <c r="BG12" s="17">
        <v>8.2532131619548199E-2</v>
      </c>
      <c r="BH12" s="17">
        <v>5.57169783929913E-2</v>
      </c>
      <c r="BI12" s="17">
        <v>0</v>
      </c>
      <c r="BJ12" s="17">
        <v>0.153395659480171</v>
      </c>
      <c r="BK12" s="17">
        <v>5.8093840813468599E-2</v>
      </c>
      <c r="BL12" s="17"/>
      <c r="BM12" s="17">
        <v>0.15229646878775599</v>
      </c>
      <c r="BN12" s="17">
        <v>0.111609677824082</v>
      </c>
      <c r="BO12" s="17">
        <v>0.117582185449875</v>
      </c>
      <c r="BP12" s="17">
        <v>0.121078540473836</v>
      </c>
      <c r="BQ12" s="17">
        <v>6.0707746047226202E-2</v>
      </c>
      <c r="BR12" s="17">
        <v>0.12763279061340099</v>
      </c>
      <c r="BS12" s="17"/>
      <c r="BT12" s="17">
        <v>0.10329826858677001</v>
      </c>
      <c r="BU12" s="17">
        <v>0.142950802094785</v>
      </c>
      <c r="BV12" s="17"/>
      <c r="BW12" s="17">
        <v>0.102355744956038</v>
      </c>
      <c r="BX12" s="17">
        <v>0.13587833510718</v>
      </c>
      <c r="BY12" s="17"/>
      <c r="BZ12" s="17">
        <v>0.124295927706102</v>
      </c>
      <c r="CA12" s="17">
        <v>0.11919704918417801</v>
      </c>
      <c r="CB12" s="17" t="s">
        <v>131</v>
      </c>
      <c r="CC12" s="17"/>
      <c r="CD12" s="17">
        <v>0.104276959066727</v>
      </c>
      <c r="CE12" s="17">
        <v>8.7923939990829703E-2</v>
      </c>
      <c r="CF12" s="17">
        <v>0.309574136522141</v>
      </c>
      <c r="CG12" s="17"/>
      <c r="CH12" s="17">
        <v>0.111862139599296</v>
      </c>
      <c r="CI12" s="17">
        <v>0.116624502789075</v>
      </c>
      <c r="CJ12" s="17">
        <v>0.17200531946025099</v>
      </c>
      <c r="CK12" s="17"/>
      <c r="CL12" s="17">
        <v>0.11608235780262199</v>
      </c>
      <c r="CM12" s="17">
        <v>0.133489347488564</v>
      </c>
      <c r="CN12" s="17"/>
      <c r="CO12" s="17">
        <v>4.69314248560872E-2</v>
      </c>
      <c r="CP12" s="17">
        <v>7.1533890836704694E-2</v>
      </c>
      <c r="CQ12" s="17">
        <v>0.105494166273829</v>
      </c>
      <c r="CR12" s="17">
        <v>0.24996365300773701</v>
      </c>
    </row>
    <row r="13" spans="2:96" x14ac:dyDescent="0.25">
      <c r="B13" s="18" t="s">
        <v>175</v>
      </c>
      <c r="C13" s="19">
        <v>4.4921614957753798E-2</v>
      </c>
      <c r="D13" s="19">
        <v>3.4681109247687698E-2</v>
      </c>
      <c r="E13" s="19">
        <v>5.71126975120336E-2</v>
      </c>
      <c r="F13" s="19"/>
      <c r="G13" s="19">
        <v>0</v>
      </c>
      <c r="H13" s="19">
        <v>4.7687918508499003E-2</v>
      </c>
      <c r="I13" s="19">
        <v>6.1684735347888701E-2</v>
      </c>
      <c r="J13" s="19">
        <v>2.7315100391029901E-2</v>
      </c>
      <c r="K13" s="19">
        <v>3.3723591721755597E-2</v>
      </c>
      <c r="L13" s="19">
        <v>8.3082545958392706E-2</v>
      </c>
      <c r="M13" s="19"/>
      <c r="N13" s="19">
        <v>3.6363074115560903E-2</v>
      </c>
      <c r="O13" s="19">
        <v>7.3688858565808299E-2</v>
      </c>
      <c r="P13" s="19">
        <v>5.5782055618133999E-2</v>
      </c>
      <c r="Q13" s="19">
        <v>1.7588302778508199E-2</v>
      </c>
      <c r="R13" s="19"/>
      <c r="S13" s="19">
        <v>1.54021152853124E-2</v>
      </c>
      <c r="T13" s="19">
        <v>6.95527238161045E-2</v>
      </c>
      <c r="U13" s="19">
        <v>2.0820320969321099E-2</v>
      </c>
      <c r="V13" s="19">
        <v>4.8054480554756203E-2</v>
      </c>
      <c r="W13" s="19">
        <v>5.07451363845852E-2</v>
      </c>
      <c r="X13" s="19">
        <v>3.5103187895159899E-2</v>
      </c>
      <c r="Y13" s="19">
        <v>0</v>
      </c>
      <c r="Z13" s="19">
        <v>0</v>
      </c>
      <c r="AA13" s="19">
        <v>0.13703712805799101</v>
      </c>
      <c r="AB13" s="19">
        <v>8.9220200221157703E-2</v>
      </c>
      <c r="AC13" s="19">
        <v>0</v>
      </c>
      <c r="AD13" s="19">
        <v>7.1998487814395204E-2</v>
      </c>
      <c r="AE13" s="19"/>
      <c r="AF13" s="19">
        <v>3.5394966487741403E-2</v>
      </c>
      <c r="AG13" s="19">
        <v>6.6433462923622497E-2</v>
      </c>
      <c r="AH13" s="19">
        <v>5.1927448100906999E-2</v>
      </c>
      <c r="AI13" s="19">
        <v>0</v>
      </c>
      <c r="AJ13" s="19">
        <v>1.29879639861918E-2</v>
      </c>
      <c r="AK13" s="19"/>
      <c r="AL13" s="19">
        <v>3.4777267867545002E-2</v>
      </c>
      <c r="AM13" s="19">
        <v>2.8502648754564E-2</v>
      </c>
      <c r="AN13" s="19">
        <v>6.9487324473550494E-2</v>
      </c>
      <c r="AO13" s="19"/>
      <c r="AP13" s="19">
        <v>5.8944087465835397E-2</v>
      </c>
      <c r="AQ13" s="19">
        <v>2.27950931534255E-2</v>
      </c>
      <c r="AR13" s="19">
        <v>3.8004534370570803E-2</v>
      </c>
      <c r="AS13" s="19">
        <v>5.9782646005940902E-2</v>
      </c>
      <c r="AT13" s="19">
        <v>0</v>
      </c>
      <c r="AU13" s="19"/>
      <c r="AV13" s="19">
        <v>0</v>
      </c>
      <c r="AW13" s="19">
        <v>0</v>
      </c>
      <c r="AX13" s="19">
        <v>0</v>
      </c>
      <c r="AY13" s="19">
        <v>7.9724281758442594E-2</v>
      </c>
      <c r="AZ13" s="19">
        <v>4.6700197046777102E-2</v>
      </c>
      <c r="BA13" s="19">
        <v>7.5607506973341801E-2</v>
      </c>
      <c r="BB13" s="19">
        <v>0.116646030673941</v>
      </c>
      <c r="BC13" s="19">
        <v>0</v>
      </c>
      <c r="BD13" s="19">
        <v>3.3069795873208498E-2</v>
      </c>
      <c r="BE13" s="19">
        <v>0</v>
      </c>
      <c r="BF13" s="19">
        <v>5.0702254295181E-2</v>
      </c>
      <c r="BG13" s="19">
        <v>5.6760950409143002E-2</v>
      </c>
      <c r="BH13" s="19">
        <v>0</v>
      </c>
      <c r="BI13" s="19">
        <v>0.135524857255888</v>
      </c>
      <c r="BJ13" s="19">
        <v>0</v>
      </c>
      <c r="BK13" s="19">
        <v>6.4972088063329603E-2</v>
      </c>
      <c r="BL13" s="19"/>
      <c r="BM13" s="19">
        <v>3.1779817373030601E-2</v>
      </c>
      <c r="BN13" s="19">
        <v>4.7972161498089E-2</v>
      </c>
      <c r="BO13" s="19">
        <v>5.5684112603427101E-2</v>
      </c>
      <c r="BP13" s="19">
        <v>7.8161300695603703E-2</v>
      </c>
      <c r="BQ13" s="19">
        <v>4.2997596575315197E-2</v>
      </c>
      <c r="BR13" s="19">
        <v>1.8948108289401501E-2</v>
      </c>
      <c r="BS13" s="19"/>
      <c r="BT13" s="19">
        <v>2.5149647830472601E-2</v>
      </c>
      <c r="BU13" s="19">
        <v>6.6704071336493004E-2</v>
      </c>
      <c r="BV13" s="19"/>
      <c r="BW13" s="19">
        <v>3.63775829430815E-2</v>
      </c>
      <c r="BX13" s="19">
        <v>0.140696072747724</v>
      </c>
      <c r="BY13" s="19"/>
      <c r="BZ13" s="19">
        <v>8.9047450496330796E-2</v>
      </c>
      <c r="CA13" s="19">
        <v>2.4803189837569999E-2</v>
      </c>
      <c r="CB13" s="19" t="s">
        <v>131</v>
      </c>
      <c r="CC13" s="19"/>
      <c r="CD13" s="19">
        <v>8.0360565666275197E-2</v>
      </c>
      <c r="CE13" s="19">
        <v>7.4604702119146493E-2</v>
      </c>
      <c r="CF13" s="19">
        <v>0.11476055218225301</v>
      </c>
      <c r="CG13" s="19"/>
      <c r="CH13" s="19">
        <v>3.5347792250637597E-2</v>
      </c>
      <c r="CI13" s="19">
        <v>4.0835961626992601E-2</v>
      </c>
      <c r="CJ13" s="19">
        <v>8.0301048757421195E-2</v>
      </c>
      <c r="CK13" s="19"/>
      <c r="CL13" s="19">
        <v>2.45868367881159E-2</v>
      </c>
      <c r="CM13" s="19">
        <v>6.22336112699583E-2</v>
      </c>
      <c r="CN13" s="19"/>
      <c r="CO13" s="19">
        <v>2.5567941736164401E-2</v>
      </c>
      <c r="CP13" s="19">
        <v>4.2957184194189903E-2</v>
      </c>
      <c r="CQ13" s="19">
        <v>5.8384992101637397E-2</v>
      </c>
      <c r="CR13" s="19">
        <v>3.19751862448844E-2</v>
      </c>
    </row>
    <row r="14" spans="2:96" x14ac:dyDescent="0.25">
      <c r="B14" s="16" t="s">
        <v>663</v>
      </c>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CR18"/>
  <sheetViews>
    <sheetView showGridLines="0" workbookViewId="0">
      <pane xSplit="2" topLeftCell="C1" activePane="topRight" state="frozen"/>
      <selection pane="topRight" activeCell="B14" sqref="B1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389</v>
      </c>
      <c r="D7" s="10">
        <v>202</v>
      </c>
      <c r="E7" s="10">
        <v>184</v>
      </c>
      <c r="F7" s="10"/>
      <c r="G7" s="10">
        <v>47</v>
      </c>
      <c r="H7" s="10">
        <v>52</v>
      </c>
      <c r="I7" s="10">
        <v>76</v>
      </c>
      <c r="J7" s="10">
        <v>72</v>
      </c>
      <c r="K7" s="10">
        <v>56</v>
      </c>
      <c r="L7" s="10">
        <v>86</v>
      </c>
      <c r="M7" s="10"/>
      <c r="N7" s="10">
        <v>110</v>
      </c>
      <c r="O7" s="10">
        <v>105</v>
      </c>
      <c r="P7" s="10">
        <v>79</v>
      </c>
      <c r="Q7" s="10">
        <v>94</v>
      </c>
      <c r="R7" s="10"/>
      <c r="S7" s="10">
        <v>65</v>
      </c>
      <c r="T7" s="10">
        <v>50</v>
      </c>
      <c r="U7" s="10">
        <v>46</v>
      </c>
      <c r="V7" s="10">
        <v>41</v>
      </c>
      <c r="W7" s="10">
        <v>17</v>
      </c>
      <c r="X7" s="10">
        <v>24</v>
      </c>
      <c r="Y7" s="10">
        <v>22</v>
      </c>
      <c r="Z7" s="10">
        <v>13</v>
      </c>
      <c r="AA7" s="10">
        <v>21</v>
      </c>
      <c r="AB7" s="10">
        <v>33</v>
      </c>
      <c r="AC7" s="10">
        <v>20</v>
      </c>
      <c r="AD7" s="10">
        <v>37</v>
      </c>
      <c r="AE7" s="10"/>
      <c r="AF7" s="10">
        <v>136</v>
      </c>
      <c r="AG7" s="10">
        <v>97</v>
      </c>
      <c r="AH7" s="10">
        <v>17</v>
      </c>
      <c r="AI7" s="10">
        <v>6</v>
      </c>
      <c r="AJ7" s="10">
        <v>68</v>
      </c>
      <c r="AK7" s="10"/>
      <c r="AL7" s="10">
        <v>87</v>
      </c>
      <c r="AM7" s="10">
        <v>119</v>
      </c>
      <c r="AN7" s="10">
        <v>27</v>
      </c>
      <c r="AO7" s="10"/>
      <c r="AP7" s="10">
        <v>76</v>
      </c>
      <c r="AQ7" s="10">
        <v>74</v>
      </c>
      <c r="AR7" s="10">
        <v>117</v>
      </c>
      <c r="AS7" s="10">
        <v>52</v>
      </c>
      <c r="AT7" s="10">
        <v>8</v>
      </c>
      <c r="AU7" s="10"/>
      <c r="AV7" s="10">
        <v>1</v>
      </c>
      <c r="AW7" s="10">
        <v>20</v>
      </c>
      <c r="AX7" s="10">
        <v>34</v>
      </c>
      <c r="AY7" s="10">
        <v>32</v>
      </c>
      <c r="AZ7" s="10">
        <v>36</v>
      </c>
      <c r="BA7" s="10">
        <v>51</v>
      </c>
      <c r="BB7" s="10">
        <v>33</v>
      </c>
      <c r="BC7" s="10">
        <v>30</v>
      </c>
      <c r="BD7" s="10">
        <v>32</v>
      </c>
      <c r="BE7" s="10">
        <v>17</v>
      </c>
      <c r="BF7" s="10">
        <v>19</v>
      </c>
      <c r="BG7" s="10">
        <v>14</v>
      </c>
      <c r="BH7" s="10">
        <v>15</v>
      </c>
      <c r="BI7" s="10">
        <v>7</v>
      </c>
      <c r="BJ7" s="10">
        <v>10</v>
      </c>
      <c r="BK7" s="10">
        <v>15</v>
      </c>
      <c r="BL7" s="10"/>
      <c r="BM7" s="10">
        <v>97</v>
      </c>
      <c r="BN7" s="10">
        <v>91</v>
      </c>
      <c r="BO7" s="10">
        <v>44</v>
      </c>
      <c r="BP7" s="10">
        <v>60</v>
      </c>
      <c r="BQ7" s="10">
        <v>47</v>
      </c>
      <c r="BR7" s="10">
        <v>50</v>
      </c>
      <c r="BS7" s="10"/>
      <c r="BT7" s="10">
        <v>194</v>
      </c>
      <c r="BU7" s="10">
        <v>190</v>
      </c>
      <c r="BV7" s="10"/>
      <c r="BW7" s="10">
        <v>51</v>
      </c>
      <c r="BX7" s="10">
        <v>58</v>
      </c>
      <c r="BY7" s="10"/>
      <c r="BZ7" s="10">
        <v>120</v>
      </c>
      <c r="CA7" s="10">
        <v>269</v>
      </c>
      <c r="CB7" s="10" t="s">
        <v>130</v>
      </c>
      <c r="CC7" s="10"/>
      <c r="CD7" s="10">
        <v>78</v>
      </c>
      <c r="CE7" s="10">
        <v>24</v>
      </c>
      <c r="CF7" s="10">
        <v>16</v>
      </c>
      <c r="CG7" s="10"/>
      <c r="CH7" s="10">
        <v>262</v>
      </c>
      <c r="CI7" s="10">
        <v>70</v>
      </c>
      <c r="CJ7" s="10">
        <v>55</v>
      </c>
      <c r="CK7" s="10"/>
      <c r="CL7" s="10">
        <v>182</v>
      </c>
      <c r="CM7" s="10">
        <v>193</v>
      </c>
      <c r="CN7" s="10"/>
      <c r="CO7" s="10">
        <v>31</v>
      </c>
      <c r="CP7" s="10">
        <v>128</v>
      </c>
      <c r="CQ7" s="10">
        <v>147</v>
      </c>
      <c r="CR7" s="10">
        <v>83</v>
      </c>
    </row>
    <row r="8" spans="2:96" ht="30" customHeight="1" x14ac:dyDescent="0.25">
      <c r="B8" s="11" t="s">
        <v>20</v>
      </c>
      <c r="C8" s="11">
        <v>395</v>
      </c>
      <c r="D8" s="11">
        <v>207</v>
      </c>
      <c r="E8" s="11">
        <v>185</v>
      </c>
      <c r="F8" s="11"/>
      <c r="G8" s="11">
        <v>58</v>
      </c>
      <c r="H8" s="11">
        <v>69</v>
      </c>
      <c r="I8" s="11">
        <v>74</v>
      </c>
      <c r="J8" s="11">
        <v>67</v>
      </c>
      <c r="K8" s="11">
        <v>50</v>
      </c>
      <c r="L8" s="11">
        <v>77</v>
      </c>
      <c r="M8" s="11"/>
      <c r="N8" s="11">
        <v>105</v>
      </c>
      <c r="O8" s="11">
        <v>101</v>
      </c>
      <c r="P8" s="11">
        <v>83</v>
      </c>
      <c r="Q8" s="11">
        <v>105</v>
      </c>
      <c r="R8" s="11"/>
      <c r="S8" s="11">
        <v>68</v>
      </c>
      <c r="T8" s="11">
        <v>49</v>
      </c>
      <c r="U8" s="11">
        <v>43</v>
      </c>
      <c r="V8" s="11">
        <v>40</v>
      </c>
      <c r="W8" s="11">
        <v>18</v>
      </c>
      <c r="X8" s="11">
        <v>27</v>
      </c>
      <c r="Y8" s="11">
        <v>20</v>
      </c>
      <c r="Z8" s="11">
        <v>13</v>
      </c>
      <c r="AA8" s="11">
        <v>20</v>
      </c>
      <c r="AB8" s="11">
        <v>32</v>
      </c>
      <c r="AC8" s="11">
        <v>22</v>
      </c>
      <c r="AD8" s="11">
        <v>43</v>
      </c>
      <c r="AE8" s="11"/>
      <c r="AF8" s="11">
        <v>131</v>
      </c>
      <c r="AG8" s="11">
        <v>98</v>
      </c>
      <c r="AH8" s="11">
        <v>16</v>
      </c>
      <c r="AI8" s="11">
        <v>6</v>
      </c>
      <c r="AJ8" s="11">
        <v>73</v>
      </c>
      <c r="AK8" s="11"/>
      <c r="AL8" s="11">
        <v>85</v>
      </c>
      <c r="AM8" s="11">
        <v>121</v>
      </c>
      <c r="AN8" s="11">
        <v>28</v>
      </c>
      <c r="AO8" s="11"/>
      <c r="AP8" s="11">
        <v>77</v>
      </c>
      <c r="AQ8" s="11">
        <v>76</v>
      </c>
      <c r="AR8" s="11">
        <v>121</v>
      </c>
      <c r="AS8" s="11">
        <v>53</v>
      </c>
      <c r="AT8" s="11">
        <v>8</v>
      </c>
      <c r="AU8" s="11"/>
      <c r="AV8" s="11">
        <v>1</v>
      </c>
      <c r="AW8" s="11">
        <v>21</v>
      </c>
      <c r="AX8" s="11">
        <v>35</v>
      </c>
      <c r="AY8" s="11">
        <v>32</v>
      </c>
      <c r="AZ8" s="11">
        <v>40</v>
      </c>
      <c r="BA8" s="11">
        <v>50</v>
      </c>
      <c r="BB8" s="11">
        <v>33</v>
      </c>
      <c r="BC8" s="11">
        <v>31</v>
      </c>
      <c r="BD8" s="11">
        <v>32</v>
      </c>
      <c r="BE8" s="11">
        <v>16</v>
      </c>
      <c r="BF8" s="11">
        <v>19</v>
      </c>
      <c r="BG8" s="11">
        <v>14</v>
      </c>
      <c r="BH8" s="11">
        <v>16</v>
      </c>
      <c r="BI8" s="11">
        <v>7</v>
      </c>
      <c r="BJ8" s="11">
        <v>11</v>
      </c>
      <c r="BK8" s="11">
        <v>15</v>
      </c>
      <c r="BL8" s="11"/>
      <c r="BM8" s="11">
        <v>104</v>
      </c>
      <c r="BN8" s="11">
        <v>92</v>
      </c>
      <c r="BO8" s="11">
        <v>47</v>
      </c>
      <c r="BP8" s="11">
        <v>59</v>
      </c>
      <c r="BQ8" s="11">
        <v>44</v>
      </c>
      <c r="BR8" s="11">
        <v>50</v>
      </c>
      <c r="BS8" s="11"/>
      <c r="BT8" s="11">
        <v>196</v>
      </c>
      <c r="BU8" s="11">
        <v>192</v>
      </c>
      <c r="BV8" s="11"/>
      <c r="BW8" s="11">
        <v>53</v>
      </c>
      <c r="BX8" s="11">
        <v>58</v>
      </c>
      <c r="BY8" s="11"/>
      <c r="BZ8" s="11">
        <v>124</v>
      </c>
      <c r="CA8" s="11">
        <v>271</v>
      </c>
      <c r="CB8" s="11" t="s">
        <v>130</v>
      </c>
      <c r="CC8" s="11"/>
      <c r="CD8" s="11">
        <v>79</v>
      </c>
      <c r="CE8" s="11">
        <v>27</v>
      </c>
      <c r="CF8" s="11">
        <v>15</v>
      </c>
      <c r="CG8" s="11"/>
      <c r="CH8" s="11">
        <v>260</v>
      </c>
      <c r="CI8" s="11">
        <v>75</v>
      </c>
      <c r="CJ8" s="11">
        <v>57</v>
      </c>
      <c r="CK8" s="11"/>
      <c r="CL8" s="11">
        <v>182</v>
      </c>
      <c r="CM8" s="11">
        <v>199</v>
      </c>
      <c r="CN8" s="11"/>
      <c r="CO8" s="11">
        <v>33</v>
      </c>
      <c r="CP8" s="11">
        <v>128</v>
      </c>
      <c r="CQ8" s="11">
        <v>148</v>
      </c>
      <c r="CR8" s="11">
        <v>85</v>
      </c>
    </row>
    <row r="9" spans="2:96" x14ac:dyDescent="0.25">
      <c r="B9" s="18" t="s">
        <v>453</v>
      </c>
      <c r="C9" s="17">
        <v>0.17378141078828299</v>
      </c>
      <c r="D9" s="17">
        <v>0.180235464807149</v>
      </c>
      <c r="E9" s="17">
        <v>0.16942589972029401</v>
      </c>
      <c r="F9" s="17"/>
      <c r="G9" s="17">
        <v>0.22323351478293199</v>
      </c>
      <c r="H9" s="17">
        <v>0.232190722125105</v>
      </c>
      <c r="I9" s="17">
        <v>0.116415166372301</v>
      </c>
      <c r="J9" s="17">
        <v>0.115075273800423</v>
      </c>
      <c r="K9" s="17">
        <v>0.25400340894328099</v>
      </c>
      <c r="L9" s="17">
        <v>0.138456554949445</v>
      </c>
      <c r="M9" s="17"/>
      <c r="N9" s="17">
        <v>0.15371910935299099</v>
      </c>
      <c r="O9" s="17">
        <v>0.2217237341676</v>
      </c>
      <c r="P9" s="17">
        <v>0.14531748610384401</v>
      </c>
      <c r="Q9" s="17">
        <v>0.17191880335915899</v>
      </c>
      <c r="R9" s="17"/>
      <c r="S9" s="17">
        <v>0.23826617532807901</v>
      </c>
      <c r="T9" s="17">
        <v>0.111645850152613</v>
      </c>
      <c r="U9" s="17">
        <v>0.188331135379215</v>
      </c>
      <c r="V9" s="17">
        <v>0.154411395472903</v>
      </c>
      <c r="W9" s="17">
        <v>0.13836189934224899</v>
      </c>
      <c r="X9" s="17">
        <v>0.242248748449231</v>
      </c>
      <c r="Y9" s="17">
        <v>3.81599631104046E-2</v>
      </c>
      <c r="Z9" s="17">
        <v>0.25085788312491097</v>
      </c>
      <c r="AA9" s="17">
        <v>0.34952989866055001</v>
      </c>
      <c r="AB9" s="17">
        <v>0.14810034246041601</v>
      </c>
      <c r="AC9" s="17">
        <v>0.13487583435960199</v>
      </c>
      <c r="AD9" s="17">
        <v>0.11596369698257</v>
      </c>
      <c r="AE9" s="17"/>
      <c r="AF9" s="17">
        <v>0.24889178076291299</v>
      </c>
      <c r="AG9" s="17">
        <v>0.132888282382295</v>
      </c>
      <c r="AH9" s="17">
        <v>5.67094044788704E-2</v>
      </c>
      <c r="AI9" s="17">
        <v>0.14617496081495901</v>
      </c>
      <c r="AJ9" s="17">
        <v>0.16896247070964701</v>
      </c>
      <c r="AK9" s="17"/>
      <c r="AL9" s="17">
        <v>0.32119382672685898</v>
      </c>
      <c r="AM9" s="17">
        <v>0.145986420151136</v>
      </c>
      <c r="AN9" s="17">
        <v>0.182906946752424</v>
      </c>
      <c r="AO9" s="17"/>
      <c r="AP9" s="17">
        <v>0.20001088860161401</v>
      </c>
      <c r="AQ9" s="17">
        <v>0.141151158101296</v>
      </c>
      <c r="AR9" s="17">
        <v>0.119373590288506</v>
      </c>
      <c r="AS9" s="17">
        <v>0.22484967856409699</v>
      </c>
      <c r="AT9" s="17">
        <v>0.44182024675657799</v>
      </c>
      <c r="AU9" s="17"/>
      <c r="AV9" s="17">
        <v>0</v>
      </c>
      <c r="AW9" s="17">
        <v>0.19791122705545</v>
      </c>
      <c r="AX9" s="17">
        <v>0.190688356728132</v>
      </c>
      <c r="AY9" s="17">
        <v>0.120441027221537</v>
      </c>
      <c r="AZ9" s="17">
        <v>0.11363235617074501</v>
      </c>
      <c r="BA9" s="17">
        <v>0.18047531478474099</v>
      </c>
      <c r="BB9" s="17">
        <v>0.113478429095014</v>
      </c>
      <c r="BC9" s="17">
        <v>0.17352357936235299</v>
      </c>
      <c r="BD9" s="17">
        <v>0.22572621020212799</v>
      </c>
      <c r="BE9" s="17">
        <v>0.359046222938879</v>
      </c>
      <c r="BF9" s="17">
        <v>0.109799347011134</v>
      </c>
      <c r="BG9" s="17">
        <v>0.18101216469108</v>
      </c>
      <c r="BH9" s="17">
        <v>0.15294649939001401</v>
      </c>
      <c r="BI9" s="17">
        <v>0</v>
      </c>
      <c r="BJ9" s="17">
        <v>0.42992495843718997</v>
      </c>
      <c r="BK9" s="17">
        <v>0.19467298318369</v>
      </c>
      <c r="BL9" s="17"/>
      <c r="BM9" s="17">
        <v>0.13438003806288301</v>
      </c>
      <c r="BN9" s="17">
        <v>0.23528859628101301</v>
      </c>
      <c r="BO9" s="17">
        <v>0.147945150643256</v>
      </c>
      <c r="BP9" s="17">
        <v>0.14799683470205099</v>
      </c>
      <c r="BQ9" s="17">
        <v>0.18915309108249001</v>
      </c>
      <c r="BR9" s="17">
        <v>0.183604533303694</v>
      </c>
      <c r="BS9" s="17"/>
      <c r="BT9" s="17">
        <v>0.171345791420842</v>
      </c>
      <c r="BU9" s="17">
        <v>0.16769703546864301</v>
      </c>
      <c r="BV9" s="17"/>
      <c r="BW9" s="17">
        <v>0.19214078466096901</v>
      </c>
      <c r="BX9" s="17">
        <v>0.140001242821433</v>
      </c>
      <c r="BY9" s="17"/>
      <c r="BZ9" s="17">
        <v>0.15594622115043799</v>
      </c>
      <c r="CA9" s="17">
        <v>0.18191306252594999</v>
      </c>
      <c r="CB9" s="17" t="s">
        <v>131</v>
      </c>
      <c r="CC9" s="17"/>
      <c r="CD9" s="17">
        <v>0.168294775179787</v>
      </c>
      <c r="CE9" s="17">
        <v>0.103404707490445</v>
      </c>
      <c r="CF9" s="17">
        <v>0.20988074947452601</v>
      </c>
      <c r="CG9" s="17"/>
      <c r="CH9" s="17">
        <v>0.18928717462903799</v>
      </c>
      <c r="CI9" s="17">
        <v>0.16809743649742301</v>
      </c>
      <c r="CJ9" s="17">
        <v>9.4094495262084896E-2</v>
      </c>
      <c r="CK9" s="17"/>
      <c r="CL9" s="17">
        <v>0.16124925836536799</v>
      </c>
      <c r="CM9" s="17">
        <v>0.18535090365308199</v>
      </c>
      <c r="CN9" s="17"/>
      <c r="CO9" s="17">
        <v>0.25245038291338201</v>
      </c>
      <c r="CP9" s="17">
        <v>0.206289523783522</v>
      </c>
      <c r="CQ9" s="17">
        <v>0.120689622008504</v>
      </c>
      <c r="CR9" s="17">
        <v>0.18675904104152499</v>
      </c>
    </row>
    <row r="10" spans="2:96" x14ac:dyDescent="0.25">
      <c r="B10" s="18" t="s">
        <v>454</v>
      </c>
      <c r="C10" s="17">
        <v>0.41112278630017302</v>
      </c>
      <c r="D10" s="17">
        <v>0.42788548841299001</v>
      </c>
      <c r="E10" s="17">
        <v>0.393933310836249</v>
      </c>
      <c r="F10" s="17"/>
      <c r="G10" s="17">
        <v>0.447215316484942</v>
      </c>
      <c r="H10" s="17">
        <v>0.53078993716366896</v>
      </c>
      <c r="I10" s="17">
        <v>0.35157407381809902</v>
      </c>
      <c r="J10" s="17">
        <v>0.40366291602090998</v>
      </c>
      <c r="K10" s="17">
        <v>0.31827478041919599</v>
      </c>
      <c r="L10" s="17">
        <v>0.400032196225103</v>
      </c>
      <c r="M10" s="17"/>
      <c r="N10" s="17">
        <v>0.41691165058214802</v>
      </c>
      <c r="O10" s="17">
        <v>0.386458065164269</v>
      </c>
      <c r="P10" s="17">
        <v>0.40617761264050301</v>
      </c>
      <c r="Q10" s="17">
        <v>0.43695267960539502</v>
      </c>
      <c r="R10" s="17"/>
      <c r="S10" s="17">
        <v>0.43704500747055203</v>
      </c>
      <c r="T10" s="17">
        <v>0.47633954653786298</v>
      </c>
      <c r="U10" s="17">
        <v>0.34413152288178001</v>
      </c>
      <c r="V10" s="17">
        <v>0.46299905438481098</v>
      </c>
      <c r="W10" s="17">
        <v>0.34205912520531301</v>
      </c>
      <c r="X10" s="17">
        <v>0.32854650869065299</v>
      </c>
      <c r="Y10" s="17">
        <v>0.51650215990672799</v>
      </c>
      <c r="Z10" s="17">
        <v>0.544106132997629</v>
      </c>
      <c r="AA10" s="17">
        <v>0.317036957453251</v>
      </c>
      <c r="AB10" s="17">
        <v>0.33364548526120702</v>
      </c>
      <c r="AC10" s="17">
        <v>0.508221442726006</v>
      </c>
      <c r="AD10" s="17">
        <v>0.35601914095057702</v>
      </c>
      <c r="AE10" s="17"/>
      <c r="AF10" s="17">
        <v>0.411333688742134</v>
      </c>
      <c r="AG10" s="17">
        <v>0.44626715911064102</v>
      </c>
      <c r="AH10" s="17">
        <v>0.440980196950362</v>
      </c>
      <c r="AI10" s="17">
        <v>0.21191220160548599</v>
      </c>
      <c r="AJ10" s="17">
        <v>0.39386529362228001</v>
      </c>
      <c r="AK10" s="17"/>
      <c r="AL10" s="17">
        <v>0.37826875847980601</v>
      </c>
      <c r="AM10" s="17">
        <v>0.45611339106236398</v>
      </c>
      <c r="AN10" s="17">
        <v>0.355326378836479</v>
      </c>
      <c r="AO10" s="17"/>
      <c r="AP10" s="17">
        <v>0.40293731338404498</v>
      </c>
      <c r="AQ10" s="17">
        <v>0.42711623557796102</v>
      </c>
      <c r="AR10" s="17">
        <v>0.515725365275152</v>
      </c>
      <c r="AS10" s="17">
        <v>0.31243465593511399</v>
      </c>
      <c r="AT10" s="17">
        <v>0.13276281084571301</v>
      </c>
      <c r="AU10" s="17"/>
      <c r="AV10" s="17">
        <v>0</v>
      </c>
      <c r="AW10" s="17">
        <v>0.24709302609342901</v>
      </c>
      <c r="AX10" s="17">
        <v>0.47412396473895602</v>
      </c>
      <c r="AY10" s="17">
        <v>0.45010587226983501</v>
      </c>
      <c r="AZ10" s="17">
        <v>0.47828534761140301</v>
      </c>
      <c r="BA10" s="17">
        <v>0.40427327891262699</v>
      </c>
      <c r="BB10" s="17">
        <v>0.43517978243142702</v>
      </c>
      <c r="BC10" s="17">
        <v>0.48486951691930702</v>
      </c>
      <c r="BD10" s="17">
        <v>0.259831534515782</v>
      </c>
      <c r="BE10" s="17">
        <v>0.125492641360756</v>
      </c>
      <c r="BF10" s="17">
        <v>0.35498437737985999</v>
      </c>
      <c r="BG10" s="17">
        <v>0.461399694990344</v>
      </c>
      <c r="BH10" s="17">
        <v>0.38920370348800098</v>
      </c>
      <c r="BI10" s="17">
        <v>0.61981959759968097</v>
      </c>
      <c r="BJ10" s="17">
        <v>0.337341444401067</v>
      </c>
      <c r="BK10" s="17">
        <v>0.60548683040616802</v>
      </c>
      <c r="BL10" s="17"/>
      <c r="BM10" s="17">
        <v>0.51410386985155399</v>
      </c>
      <c r="BN10" s="17">
        <v>0.300776790827254</v>
      </c>
      <c r="BO10" s="17">
        <v>0.420050765661244</v>
      </c>
      <c r="BP10" s="17">
        <v>0.38723377707079398</v>
      </c>
      <c r="BQ10" s="17">
        <v>0.45981990406169798</v>
      </c>
      <c r="BR10" s="17">
        <v>0.37757655909065302</v>
      </c>
      <c r="BS10" s="17"/>
      <c r="BT10" s="17">
        <v>0.438492938138069</v>
      </c>
      <c r="BU10" s="17">
        <v>0.38223177788212898</v>
      </c>
      <c r="BV10" s="17"/>
      <c r="BW10" s="17">
        <v>0.483928890454428</v>
      </c>
      <c r="BX10" s="17">
        <v>0.271838830656918</v>
      </c>
      <c r="BY10" s="17"/>
      <c r="BZ10" s="17">
        <v>0.38851705593314301</v>
      </c>
      <c r="CA10" s="17">
        <v>0.42142948504310301</v>
      </c>
      <c r="CB10" s="17" t="s">
        <v>131</v>
      </c>
      <c r="CC10" s="17"/>
      <c r="CD10" s="17">
        <v>0.41946828284395699</v>
      </c>
      <c r="CE10" s="17">
        <v>0.33019730451682899</v>
      </c>
      <c r="CF10" s="17">
        <v>0.23764426046951001</v>
      </c>
      <c r="CG10" s="17"/>
      <c r="CH10" s="17">
        <v>0.41058446357897999</v>
      </c>
      <c r="CI10" s="17">
        <v>0.38063135977023799</v>
      </c>
      <c r="CJ10" s="17">
        <v>0.45419138360390099</v>
      </c>
      <c r="CK10" s="17"/>
      <c r="CL10" s="17">
        <v>0.42455743787908201</v>
      </c>
      <c r="CM10" s="17">
        <v>0.40206455487991899</v>
      </c>
      <c r="CN10" s="17"/>
      <c r="CO10" s="17">
        <v>0.53285953721583201</v>
      </c>
      <c r="CP10" s="17">
        <v>0.418345307134321</v>
      </c>
      <c r="CQ10" s="17">
        <v>0.43718738303772797</v>
      </c>
      <c r="CR10" s="17">
        <v>0.30777078717560802</v>
      </c>
    </row>
    <row r="11" spans="2:96" x14ac:dyDescent="0.25">
      <c r="B11" s="18" t="s">
        <v>455</v>
      </c>
      <c r="C11" s="17">
        <v>0.248538081225953</v>
      </c>
      <c r="D11" s="17">
        <v>0.23709190120670501</v>
      </c>
      <c r="E11" s="17">
        <v>0.26543037215869197</v>
      </c>
      <c r="F11" s="17"/>
      <c r="G11" s="17">
        <v>0.23971322242960999</v>
      </c>
      <c r="H11" s="17">
        <v>0.17235660771738601</v>
      </c>
      <c r="I11" s="17">
        <v>0.29317199368128299</v>
      </c>
      <c r="J11" s="17">
        <v>0.263636475015399</v>
      </c>
      <c r="K11" s="17">
        <v>0.21659562720836201</v>
      </c>
      <c r="L11" s="17">
        <v>0.28812691157464998</v>
      </c>
      <c r="M11" s="17"/>
      <c r="N11" s="17">
        <v>0.21737908765278299</v>
      </c>
      <c r="O11" s="17">
        <v>0.27500838626507601</v>
      </c>
      <c r="P11" s="17">
        <v>0.29625636916598702</v>
      </c>
      <c r="Q11" s="17">
        <v>0.20914030421332999</v>
      </c>
      <c r="R11" s="17"/>
      <c r="S11" s="17">
        <v>0.190024018201292</v>
      </c>
      <c r="T11" s="17">
        <v>0.16691398887947301</v>
      </c>
      <c r="U11" s="17">
        <v>0.29862378543669299</v>
      </c>
      <c r="V11" s="17">
        <v>0.177415469686732</v>
      </c>
      <c r="W11" s="17">
        <v>0.42005645849983098</v>
      </c>
      <c r="X11" s="17">
        <v>0.33517321209492101</v>
      </c>
      <c r="Y11" s="17">
        <v>0.26423016278546402</v>
      </c>
      <c r="Z11" s="17">
        <v>0.20503598387746</v>
      </c>
      <c r="AA11" s="17">
        <v>9.1041136454347305E-2</v>
      </c>
      <c r="AB11" s="17">
        <v>0.320116962830514</v>
      </c>
      <c r="AC11" s="17">
        <v>0.193765766750814</v>
      </c>
      <c r="AD11" s="17">
        <v>0.37743149282013999</v>
      </c>
      <c r="AE11" s="17"/>
      <c r="AF11" s="17">
        <v>0.18929752959967899</v>
      </c>
      <c r="AG11" s="17">
        <v>0.22295536483646899</v>
      </c>
      <c r="AH11" s="17">
        <v>0.27205753722808501</v>
      </c>
      <c r="AI11" s="17">
        <v>0.49081998205440303</v>
      </c>
      <c r="AJ11" s="17">
        <v>0.30441933539685401</v>
      </c>
      <c r="AK11" s="17"/>
      <c r="AL11" s="17">
        <v>0.188004763638633</v>
      </c>
      <c r="AM11" s="17">
        <v>0.229205648938266</v>
      </c>
      <c r="AN11" s="17">
        <v>0.297237128080515</v>
      </c>
      <c r="AO11" s="17"/>
      <c r="AP11" s="17">
        <v>0.24036037373222</v>
      </c>
      <c r="AQ11" s="17">
        <v>0.26053814641988698</v>
      </c>
      <c r="AR11" s="17">
        <v>0.20446912318411001</v>
      </c>
      <c r="AS11" s="17">
        <v>0.35275414609690903</v>
      </c>
      <c r="AT11" s="17">
        <v>0.201880245728248</v>
      </c>
      <c r="AU11" s="17"/>
      <c r="AV11" s="17">
        <v>0</v>
      </c>
      <c r="AW11" s="17">
        <v>0.29886523536758702</v>
      </c>
      <c r="AX11" s="17">
        <v>0.204766898786019</v>
      </c>
      <c r="AY11" s="17">
        <v>0.21143723099102901</v>
      </c>
      <c r="AZ11" s="17">
        <v>0.31584920104693498</v>
      </c>
      <c r="BA11" s="17">
        <v>0.24133095927658901</v>
      </c>
      <c r="BB11" s="17">
        <v>0.27083234785944399</v>
      </c>
      <c r="BC11" s="17">
        <v>0.194671804373555</v>
      </c>
      <c r="BD11" s="17">
        <v>0.38505442070495399</v>
      </c>
      <c r="BE11" s="17">
        <v>0.30505752231914701</v>
      </c>
      <c r="BF11" s="17">
        <v>0.436578465460703</v>
      </c>
      <c r="BG11" s="17">
        <v>0.14519654878264199</v>
      </c>
      <c r="BH11" s="17">
        <v>0.28406926187722698</v>
      </c>
      <c r="BI11" s="17">
        <v>0.132547270219601</v>
      </c>
      <c r="BJ11" s="17">
        <v>7.6540332695491001E-2</v>
      </c>
      <c r="BK11" s="17">
        <v>7.6774257533342993E-2</v>
      </c>
      <c r="BL11" s="17"/>
      <c r="BM11" s="17">
        <v>0.21925187452403799</v>
      </c>
      <c r="BN11" s="17">
        <v>0.26835685270954801</v>
      </c>
      <c r="BO11" s="17">
        <v>0.25791578805675702</v>
      </c>
      <c r="BP11" s="17">
        <v>0.29569361046751502</v>
      </c>
      <c r="BQ11" s="17">
        <v>0.169067019949074</v>
      </c>
      <c r="BR11" s="17">
        <v>0.27806682829653501</v>
      </c>
      <c r="BS11" s="17"/>
      <c r="BT11" s="17">
        <v>0.25611929051707599</v>
      </c>
      <c r="BU11" s="17">
        <v>0.24439498466587301</v>
      </c>
      <c r="BV11" s="17"/>
      <c r="BW11" s="17">
        <v>0.15881117054659</v>
      </c>
      <c r="BX11" s="17">
        <v>0.318065237698268</v>
      </c>
      <c r="BY11" s="17"/>
      <c r="BZ11" s="17">
        <v>0.24356653334969</v>
      </c>
      <c r="CA11" s="17">
        <v>0.25080477402529</v>
      </c>
      <c r="CB11" s="17" t="s">
        <v>131</v>
      </c>
      <c r="CC11" s="17"/>
      <c r="CD11" s="17">
        <v>0.213614146654792</v>
      </c>
      <c r="CE11" s="17">
        <v>0.38508773839379001</v>
      </c>
      <c r="CF11" s="17">
        <v>0.18547394054816299</v>
      </c>
      <c r="CG11" s="17"/>
      <c r="CH11" s="17">
        <v>0.236473559108513</v>
      </c>
      <c r="CI11" s="17">
        <v>0.28723505647447301</v>
      </c>
      <c r="CJ11" s="17">
        <v>0.26206502447528801</v>
      </c>
      <c r="CK11" s="17"/>
      <c r="CL11" s="17">
        <v>0.24807742230958299</v>
      </c>
      <c r="CM11" s="17">
        <v>0.2427253826619</v>
      </c>
      <c r="CN11" s="17"/>
      <c r="CO11" s="17">
        <v>0.214690079870786</v>
      </c>
      <c r="CP11" s="17">
        <v>0.27166604817130102</v>
      </c>
      <c r="CQ11" s="17">
        <v>0.256933339391409</v>
      </c>
      <c r="CR11" s="17">
        <v>0.212360140880791</v>
      </c>
    </row>
    <row r="12" spans="2:96" x14ac:dyDescent="0.25">
      <c r="B12" s="18" t="s">
        <v>456</v>
      </c>
      <c r="C12" s="17">
        <v>0.12633950880967099</v>
      </c>
      <c r="D12" s="17">
        <v>0.13310642794205699</v>
      </c>
      <c r="E12" s="17">
        <v>0.109600539222791</v>
      </c>
      <c r="F12" s="17"/>
      <c r="G12" s="17">
        <v>8.9837946302516694E-2</v>
      </c>
      <c r="H12" s="17">
        <v>4.7863986237160899E-2</v>
      </c>
      <c r="I12" s="17">
        <v>0.19973520106746601</v>
      </c>
      <c r="J12" s="17">
        <v>0.17733560220377001</v>
      </c>
      <c r="K12" s="17">
        <v>0.139192935301829</v>
      </c>
      <c r="L12" s="17">
        <v>0.10090899347867301</v>
      </c>
      <c r="M12" s="17"/>
      <c r="N12" s="17">
        <v>0.16995758755834001</v>
      </c>
      <c r="O12" s="17">
        <v>9.0156220459879796E-2</v>
      </c>
      <c r="P12" s="17">
        <v>0.105168913273626</v>
      </c>
      <c r="Q12" s="17">
        <v>0.13557859076182399</v>
      </c>
      <c r="R12" s="17"/>
      <c r="S12" s="17">
        <v>0.104875243575137</v>
      </c>
      <c r="T12" s="17">
        <v>0.15576466595704</v>
      </c>
      <c r="U12" s="17">
        <v>0.100291058962293</v>
      </c>
      <c r="V12" s="17">
        <v>0.18114684017817601</v>
      </c>
      <c r="W12" s="17">
        <v>4.8777380568021202E-2</v>
      </c>
      <c r="X12" s="17">
        <v>9.4031530765194896E-2</v>
      </c>
      <c r="Y12" s="17">
        <v>0.13521178140850601</v>
      </c>
      <c r="Z12" s="17">
        <v>0</v>
      </c>
      <c r="AA12" s="17">
        <v>0.197809037918634</v>
      </c>
      <c r="AB12" s="17">
        <v>0.169241135568548</v>
      </c>
      <c r="AC12" s="17">
        <v>0.16313695616357801</v>
      </c>
      <c r="AD12" s="17">
        <v>0.10557324505454101</v>
      </c>
      <c r="AE12" s="17"/>
      <c r="AF12" s="17">
        <v>0.10754270306932399</v>
      </c>
      <c r="AG12" s="17">
        <v>0.17133720316408099</v>
      </c>
      <c r="AH12" s="17">
        <v>0.178325413241776</v>
      </c>
      <c r="AI12" s="17">
        <v>0.151092855525152</v>
      </c>
      <c r="AJ12" s="17">
        <v>0.104296856444054</v>
      </c>
      <c r="AK12" s="17"/>
      <c r="AL12" s="17">
        <v>8.0031811125581803E-2</v>
      </c>
      <c r="AM12" s="17">
        <v>0.14518539649010001</v>
      </c>
      <c r="AN12" s="17">
        <v>0.13389750112714</v>
      </c>
      <c r="AO12" s="17"/>
      <c r="AP12" s="17">
        <v>0.12123861206820601</v>
      </c>
      <c r="AQ12" s="17">
        <v>0.15980267383468799</v>
      </c>
      <c r="AR12" s="17">
        <v>0.122691182762108</v>
      </c>
      <c r="AS12" s="17">
        <v>7.03430659802987E-2</v>
      </c>
      <c r="AT12" s="17">
        <v>0.116662897064735</v>
      </c>
      <c r="AU12" s="17"/>
      <c r="AV12" s="17">
        <v>1</v>
      </c>
      <c r="AW12" s="17">
        <v>0.256130511483534</v>
      </c>
      <c r="AX12" s="17">
        <v>0.10361781193268101</v>
      </c>
      <c r="AY12" s="17">
        <v>0.13580269788025001</v>
      </c>
      <c r="AZ12" s="17">
        <v>4.5532898124139798E-2</v>
      </c>
      <c r="BA12" s="17">
        <v>0.119147967693844</v>
      </c>
      <c r="BB12" s="17">
        <v>0.180509440614114</v>
      </c>
      <c r="BC12" s="17">
        <v>0.108937748404031</v>
      </c>
      <c r="BD12" s="17">
        <v>0.12938783457713601</v>
      </c>
      <c r="BE12" s="17">
        <v>0.21040361338121799</v>
      </c>
      <c r="BF12" s="17">
        <v>9.8637810148303903E-2</v>
      </c>
      <c r="BG12" s="17">
        <v>8.2532131619548199E-2</v>
      </c>
      <c r="BH12" s="17">
        <v>0.118360668416087</v>
      </c>
      <c r="BI12" s="17">
        <v>0.112108274924829</v>
      </c>
      <c r="BJ12" s="17">
        <v>0.15619326446625201</v>
      </c>
      <c r="BK12" s="17">
        <v>5.8093840813468599E-2</v>
      </c>
      <c r="BL12" s="17"/>
      <c r="BM12" s="17">
        <v>0.121069325422798</v>
      </c>
      <c r="BN12" s="17">
        <v>0.12785965669549501</v>
      </c>
      <c r="BO12" s="17">
        <v>0.15592467178543901</v>
      </c>
      <c r="BP12" s="17">
        <v>0.11961240750857401</v>
      </c>
      <c r="BQ12" s="17">
        <v>0.13678845603388701</v>
      </c>
      <c r="BR12" s="17">
        <v>0.105344356055578</v>
      </c>
      <c r="BS12" s="17"/>
      <c r="BT12" s="17">
        <v>0.103482180596158</v>
      </c>
      <c r="BU12" s="17">
        <v>0.154167508578678</v>
      </c>
      <c r="BV12" s="17"/>
      <c r="BW12" s="17">
        <v>0.129062691557251</v>
      </c>
      <c r="BX12" s="17">
        <v>0.19536083912143001</v>
      </c>
      <c r="BY12" s="17"/>
      <c r="BZ12" s="17">
        <v>0.15389993635156801</v>
      </c>
      <c r="CA12" s="17">
        <v>0.113773800058453</v>
      </c>
      <c r="CB12" s="17" t="s">
        <v>131</v>
      </c>
      <c r="CC12" s="17"/>
      <c r="CD12" s="17">
        <v>0.118476804126874</v>
      </c>
      <c r="CE12" s="17">
        <v>0.18131024959893599</v>
      </c>
      <c r="CF12" s="17">
        <v>0.31012426209146698</v>
      </c>
      <c r="CG12" s="17"/>
      <c r="CH12" s="17">
        <v>0.120822587712638</v>
      </c>
      <c r="CI12" s="17">
        <v>0.13792358916641101</v>
      </c>
      <c r="CJ12" s="17">
        <v>0.14113779346956001</v>
      </c>
      <c r="CK12" s="17"/>
      <c r="CL12" s="17">
        <v>0.119517713918395</v>
      </c>
      <c r="CM12" s="17">
        <v>0.13709834389262801</v>
      </c>
      <c r="CN12" s="17"/>
      <c r="CO12" s="17">
        <v>0</v>
      </c>
      <c r="CP12" s="17">
        <v>6.7933921302152894E-2</v>
      </c>
      <c r="CQ12" s="17">
        <v>0.141809447139604</v>
      </c>
      <c r="CR12" s="17">
        <v>0.236107349747081</v>
      </c>
    </row>
    <row r="13" spans="2:96" x14ac:dyDescent="0.25">
      <c r="B13" s="18" t="s">
        <v>175</v>
      </c>
      <c r="C13" s="19">
        <v>4.0218212875918702E-2</v>
      </c>
      <c r="D13" s="19">
        <v>2.1680717631098599E-2</v>
      </c>
      <c r="E13" s="19">
        <v>6.1609878061973398E-2</v>
      </c>
      <c r="F13" s="19"/>
      <c r="G13" s="19">
        <v>0</v>
      </c>
      <c r="H13" s="19">
        <v>1.67987467566794E-2</v>
      </c>
      <c r="I13" s="19">
        <v>3.9103565060851102E-2</v>
      </c>
      <c r="J13" s="19">
        <v>4.0289732959498399E-2</v>
      </c>
      <c r="K13" s="19">
        <v>7.1933248127331595E-2</v>
      </c>
      <c r="L13" s="19">
        <v>7.2475343772129094E-2</v>
      </c>
      <c r="M13" s="19"/>
      <c r="N13" s="19">
        <v>4.2032564853737603E-2</v>
      </c>
      <c r="O13" s="19">
        <v>2.66535939431751E-2</v>
      </c>
      <c r="P13" s="19">
        <v>4.70796188160406E-2</v>
      </c>
      <c r="Q13" s="19">
        <v>4.6409622060291401E-2</v>
      </c>
      <c r="R13" s="19"/>
      <c r="S13" s="19">
        <v>2.9789555424940498E-2</v>
      </c>
      <c r="T13" s="19">
        <v>8.9335948473011101E-2</v>
      </c>
      <c r="U13" s="19">
        <v>6.8622497340019503E-2</v>
      </c>
      <c r="V13" s="19">
        <v>2.4027240277378101E-2</v>
      </c>
      <c r="W13" s="19">
        <v>5.07451363845852E-2</v>
      </c>
      <c r="X13" s="19">
        <v>0</v>
      </c>
      <c r="Y13" s="19">
        <v>4.5895932788896802E-2</v>
      </c>
      <c r="Z13" s="19">
        <v>0</v>
      </c>
      <c r="AA13" s="19">
        <v>4.4582969513217302E-2</v>
      </c>
      <c r="AB13" s="19">
        <v>2.8896073879315799E-2</v>
      </c>
      <c r="AC13" s="19">
        <v>0</v>
      </c>
      <c r="AD13" s="19">
        <v>4.50124241921721E-2</v>
      </c>
      <c r="AE13" s="19"/>
      <c r="AF13" s="19">
        <v>4.29342978259507E-2</v>
      </c>
      <c r="AG13" s="19">
        <v>2.6551990506513801E-2</v>
      </c>
      <c r="AH13" s="19">
        <v>5.1927448100906999E-2</v>
      </c>
      <c r="AI13" s="19">
        <v>0</v>
      </c>
      <c r="AJ13" s="19">
        <v>2.8456043827165701E-2</v>
      </c>
      <c r="AK13" s="19"/>
      <c r="AL13" s="19">
        <v>3.25008400291203E-2</v>
      </c>
      <c r="AM13" s="19">
        <v>2.35091433581344E-2</v>
      </c>
      <c r="AN13" s="19">
        <v>3.0632045203441201E-2</v>
      </c>
      <c r="AO13" s="19"/>
      <c r="AP13" s="19">
        <v>3.5452812213914997E-2</v>
      </c>
      <c r="AQ13" s="19">
        <v>1.13917860661678E-2</v>
      </c>
      <c r="AR13" s="19">
        <v>3.7740738490123701E-2</v>
      </c>
      <c r="AS13" s="19">
        <v>3.9618453423581897E-2</v>
      </c>
      <c r="AT13" s="19">
        <v>0.106873799604725</v>
      </c>
      <c r="AU13" s="19"/>
      <c r="AV13" s="19">
        <v>0</v>
      </c>
      <c r="AW13" s="19">
        <v>0</v>
      </c>
      <c r="AX13" s="19">
        <v>2.6802967814212701E-2</v>
      </c>
      <c r="AY13" s="19">
        <v>8.22131716373488E-2</v>
      </c>
      <c r="AZ13" s="19">
        <v>4.6700197046777102E-2</v>
      </c>
      <c r="BA13" s="19">
        <v>5.4772479332198303E-2</v>
      </c>
      <c r="BB13" s="19">
        <v>0</v>
      </c>
      <c r="BC13" s="19">
        <v>3.79973509407531E-2</v>
      </c>
      <c r="BD13" s="19">
        <v>0</v>
      </c>
      <c r="BE13" s="19">
        <v>0</v>
      </c>
      <c r="BF13" s="19">
        <v>0</v>
      </c>
      <c r="BG13" s="19">
        <v>0.12985945991638601</v>
      </c>
      <c r="BH13" s="19">
        <v>5.5419866828671102E-2</v>
      </c>
      <c r="BI13" s="19">
        <v>0.135524857255888</v>
      </c>
      <c r="BJ13" s="19">
        <v>0</v>
      </c>
      <c r="BK13" s="19">
        <v>6.4972088063329603E-2</v>
      </c>
      <c r="BL13" s="19"/>
      <c r="BM13" s="19">
        <v>1.11948921387273E-2</v>
      </c>
      <c r="BN13" s="19">
        <v>6.7718103486690204E-2</v>
      </c>
      <c r="BO13" s="19">
        <v>1.8163623853303799E-2</v>
      </c>
      <c r="BP13" s="19">
        <v>4.9463370251065703E-2</v>
      </c>
      <c r="BQ13" s="19">
        <v>4.51715288728518E-2</v>
      </c>
      <c r="BR13" s="19">
        <v>5.5407723253540403E-2</v>
      </c>
      <c r="BS13" s="19"/>
      <c r="BT13" s="19">
        <v>3.0559799327853798E-2</v>
      </c>
      <c r="BU13" s="19">
        <v>5.1508693404676599E-2</v>
      </c>
      <c r="BV13" s="19"/>
      <c r="BW13" s="19">
        <v>3.6056462780761203E-2</v>
      </c>
      <c r="BX13" s="19">
        <v>7.4733849701951696E-2</v>
      </c>
      <c r="BY13" s="19"/>
      <c r="BZ13" s="19">
        <v>5.8070253215160503E-2</v>
      </c>
      <c r="CA13" s="19">
        <v>3.2078878347203701E-2</v>
      </c>
      <c r="CB13" s="19" t="s">
        <v>131</v>
      </c>
      <c r="CC13" s="19"/>
      <c r="CD13" s="19">
        <v>8.0145991194589497E-2</v>
      </c>
      <c r="CE13" s="19">
        <v>0</v>
      </c>
      <c r="CF13" s="19">
        <v>5.6876787416334403E-2</v>
      </c>
      <c r="CG13" s="19"/>
      <c r="CH13" s="19">
        <v>4.2832214970829501E-2</v>
      </c>
      <c r="CI13" s="19">
        <v>2.6112558091455702E-2</v>
      </c>
      <c r="CJ13" s="19">
        <v>4.8511303189166001E-2</v>
      </c>
      <c r="CK13" s="19"/>
      <c r="CL13" s="19">
        <v>4.6598167527571899E-2</v>
      </c>
      <c r="CM13" s="19">
        <v>3.2760814912472298E-2</v>
      </c>
      <c r="CN13" s="19"/>
      <c r="CO13" s="19">
        <v>0</v>
      </c>
      <c r="CP13" s="19">
        <v>3.5765199608703398E-2</v>
      </c>
      <c r="CQ13" s="19">
        <v>4.3380208422755299E-2</v>
      </c>
      <c r="CR13" s="19">
        <v>5.7002681154995301E-2</v>
      </c>
    </row>
    <row r="14" spans="2:96" x14ac:dyDescent="0.25">
      <c r="B14" s="16" t="s">
        <v>663</v>
      </c>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CR18"/>
  <sheetViews>
    <sheetView showGridLines="0" workbookViewId="0">
      <pane xSplit="2" topLeftCell="C1" activePane="topRight" state="frozen"/>
      <selection pane="topRight" activeCell="B14" sqref="B1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389</v>
      </c>
      <c r="D7" s="10">
        <v>202</v>
      </c>
      <c r="E7" s="10">
        <v>184</v>
      </c>
      <c r="F7" s="10"/>
      <c r="G7" s="10">
        <v>47</v>
      </c>
      <c r="H7" s="10">
        <v>52</v>
      </c>
      <c r="I7" s="10">
        <v>76</v>
      </c>
      <c r="J7" s="10">
        <v>72</v>
      </c>
      <c r="K7" s="10">
        <v>56</v>
      </c>
      <c r="L7" s="10">
        <v>86</v>
      </c>
      <c r="M7" s="10"/>
      <c r="N7" s="10">
        <v>110</v>
      </c>
      <c r="O7" s="10">
        <v>105</v>
      </c>
      <c r="P7" s="10">
        <v>79</v>
      </c>
      <c r="Q7" s="10">
        <v>94</v>
      </c>
      <c r="R7" s="10"/>
      <c r="S7" s="10">
        <v>65</v>
      </c>
      <c r="T7" s="10">
        <v>50</v>
      </c>
      <c r="U7" s="10">
        <v>46</v>
      </c>
      <c r="V7" s="10">
        <v>41</v>
      </c>
      <c r="W7" s="10">
        <v>17</v>
      </c>
      <c r="X7" s="10">
        <v>24</v>
      </c>
      <c r="Y7" s="10">
        <v>22</v>
      </c>
      <c r="Z7" s="10">
        <v>13</v>
      </c>
      <c r="AA7" s="10">
        <v>21</v>
      </c>
      <c r="AB7" s="10">
        <v>33</v>
      </c>
      <c r="AC7" s="10">
        <v>20</v>
      </c>
      <c r="AD7" s="10">
        <v>37</v>
      </c>
      <c r="AE7" s="10"/>
      <c r="AF7" s="10">
        <v>136</v>
      </c>
      <c r="AG7" s="10">
        <v>97</v>
      </c>
      <c r="AH7" s="10">
        <v>17</v>
      </c>
      <c r="AI7" s="10">
        <v>6</v>
      </c>
      <c r="AJ7" s="10">
        <v>68</v>
      </c>
      <c r="AK7" s="10"/>
      <c r="AL7" s="10">
        <v>87</v>
      </c>
      <c r="AM7" s="10">
        <v>119</v>
      </c>
      <c r="AN7" s="10">
        <v>27</v>
      </c>
      <c r="AO7" s="10"/>
      <c r="AP7" s="10">
        <v>76</v>
      </c>
      <c r="AQ7" s="10">
        <v>74</v>
      </c>
      <c r="AR7" s="10">
        <v>117</v>
      </c>
      <c r="AS7" s="10">
        <v>52</v>
      </c>
      <c r="AT7" s="10">
        <v>8</v>
      </c>
      <c r="AU7" s="10"/>
      <c r="AV7" s="10">
        <v>1</v>
      </c>
      <c r="AW7" s="10">
        <v>20</v>
      </c>
      <c r="AX7" s="10">
        <v>34</v>
      </c>
      <c r="AY7" s="10">
        <v>32</v>
      </c>
      <c r="AZ7" s="10">
        <v>36</v>
      </c>
      <c r="BA7" s="10">
        <v>51</v>
      </c>
      <c r="BB7" s="10">
        <v>33</v>
      </c>
      <c r="BC7" s="10">
        <v>30</v>
      </c>
      <c r="BD7" s="10">
        <v>32</v>
      </c>
      <c r="BE7" s="10">
        <v>17</v>
      </c>
      <c r="BF7" s="10">
        <v>19</v>
      </c>
      <c r="BG7" s="10">
        <v>14</v>
      </c>
      <c r="BH7" s="10">
        <v>15</v>
      </c>
      <c r="BI7" s="10">
        <v>7</v>
      </c>
      <c r="BJ7" s="10">
        <v>10</v>
      </c>
      <c r="BK7" s="10">
        <v>15</v>
      </c>
      <c r="BL7" s="10"/>
      <c r="BM7" s="10">
        <v>97</v>
      </c>
      <c r="BN7" s="10">
        <v>91</v>
      </c>
      <c r="BO7" s="10">
        <v>44</v>
      </c>
      <c r="BP7" s="10">
        <v>60</v>
      </c>
      <c r="BQ7" s="10">
        <v>47</v>
      </c>
      <c r="BR7" s="10">
        <v>50</v>
      </c>
      <c r="BS7" s="10"/>
      <c r="BT7" s="10">
        <v>194</v>
      </c>
      <c r="BU7" s="10">
        <v>190</v>
      </c>
      <c r="BV7" s="10"/>
      <c r="BW7" s="10">
        <v>51</v>
      </c>
      <c r="BX7" s="10">
        <v>58</v>
      </c>
      <c r="BY7" s="10"/>
      <c r="BZ7" s="10">
        <v>120</v>
      </c>
      <c r="CA7" s="10">
        <v>269</v>
      </c>
      <c r="CB7" s="10" t="s">
        <v>130</v>
      </c>
      <c r="CC7" s="10"/>
      <c r="CD7" s="10">
        <v>78</v>
      </c>
      <c r="CE7" s="10">
        <v>24</v>
      </c>
      <c r="CF7" s="10">
        <v>16</v>
      </c>
      <c r="CG7" s="10"/>
      <c r="CH7" s="10">
        <v>262</v>
      </c>
      <c r="CI7" s="10">
        <v>70</v>
      </c>
      <c r="CJ7" s="10">
        <v>55</v>
      </c>
      <c r="CK7" s="10"/>
      <c r="CL7" s="10">
        <v>182</v>
      </c>
      <c r="CM7" s="10">
        <v>193</v>
      </c>
      <c r="CN7" s="10"/>
      <c r="CO7" s="10">
        <v>31</v>
      </c>
      <c r="CP7" s="10">
        <v>128</v>
      </c>
      <c r="CQ7" s="10">
        <v>147</v>
      </c>
      <c r="CR7" s="10">
        <v>83</v>
      </c>
    </row>
    <row r="8" spans="2:96" ht="30" customHeight="1" x14ac:dyDescent="0.25">
      <c r="B8" s="11" t="s">
        <v>20</v>
      </c>
      <c r="C8" s="11">
        <v>395</v>
      </c>
      <c r="D8" s="11">
        <v>207</v>
      </c>
      <c r="E8" s="11">
        <v>185</v>
      </c>
      <c r="F8" s="11"/>
      <c r="G8" s="11">
        <v>58</v>
      </c>
      <c r="H8" s="11">
        <v>69</v>
      </c>
      <c r="I8" s="11">
        <v>74</v>
      </c>
      <c r="J8" s="11">
        <v>67</v>
      </c>
      <c r="K8" s="11">
        <v>50</v>
      </c>
      <c r="L8" s="11">
        <v>77</v>
      </c>
      <c r="M8" s="11"/>
      <c r="N8" s="11">
        <v>105</v>
      </c>
      <c r="O8" s="11">
        <v>101</v>
      </c>
      <c r="P8" s="11">
        <v>83</v>
      </c>
      <c r="Q8" s="11">
        <v>105</v>
      </c>
      <c r="R8" s="11"/>
      <c r="S8" s="11">
        <v>68</v>
      </c>
      <c r="T8" s="11">
        <v>49</v>
      </c>
      <c r="U8" s="11">
        <v>43</v>
      </c>
      <c r="V8" s="11">
        <v>40</v>
      </c>
      <c r="W8" s="11">
        <v>18</v>
      </c>
      <c r="X8" s="11">
        <v>27</v>
      </c>
      <c r="Y8" s="11">
        <v>20</v>
      </c>
      <c r="Z8" s="11">
        <v>13</v>
      </c>
      <c r="AA8" s="11">
        <v>20</v>
      </c>
      <c r="AB8" s="11">
        <v>32</v>
      </c>
      <c r="AC8" s="11">
        <v>22</v>
      </c>
      <c r="AD8" s="11">
        <v>43</v>
      </c>
      <c r="AE8" s="11"/>
      <c r="AF8" s="11">
        <v>131</v>
      </c>
      <c r="AG8" s="11">
        <v>98</v>
      </c>
      <c r="AH8" s="11">
        <v>16</v>
      </c>
      <c r="AI8" s="11">
        <v>6</v>
      </c>
      <c r="AJ8" s="11">
        <v>73</v>
      </c>
      <c r="AK8" s="11"/>
      <c r="AL8" s="11">
        <v>85</v>
      </c>
      <c r="AM8" s="11">
        <v>121</v>
      </c>
      <c r="AN8" s="11">
        <v>28</v>
      </c>
      <c r="AO8" s="11"/>
      <c r="AP8" s="11">
        <v>77</v>
      </c>
      <c r="AQ8" s="11">
        <v>76</v>
      </c>
      <c r="AR8" s="11">
        <v>121</v>
      </c>
      <c r="AS8" s="11">
        <v>53</v>
      </c>
      <c r="AT8" s="11">
        <v>8</v>
      </c>
      <c r="AU8" s="11"/>
      <c r="AV8" s="11">
        <v>1</v>
      </c>
      <c r="AW8" s="11">
        <v>21</v>
      </c>
      <c r="AX8" s="11">
        <v>35</v>
      </c>
      <c r="AY8" s="11">
        <v>32</v>
      </c>
      <c r="AZ8" s="11">
        <v>40</v>
      </c>
      <c r="BA8" s="11">
        <v>50</v>
      </c>
      <c r="BB8" s="11">
        <v>33</v>
      </c>
      <c r="BC8" s="11">
        <v>31</v>
      </c>
      <c r="BD8" s="11">
        <v>32</v>
      </c>
      <c r="BE8" s="11">
        <v>16</v>
      </c>
      <c r="BF8" s="11">
        <v>19</v>
      </c>
      <c r="BG8" s="11">
        <v>14</v>
      </c>
      <c r="BH8" s="11">
        <v>16</v>
      </c>
      <c r="BI8" s="11">
        <v>7</v>
      </c>
      <c r="BJ8" s="11">
        <v>11</v>
      </c>
      <c r="BK8" s="11">
        <v>15</v>
      </c>
      <c r="BL8" s="11"/>
      <c r="BM8" s="11">
        <v>104</v>
      </c>
      <c r="BN8" s="11">
        <v>92</v>
      </c>
      <c r="BO8" s="11">
        <v>47</v>
      </c>
      <c r="BP8" s="11">
        <v>59</v>
      </c>
      <c r="BQ8" s="11">
        <v>44</v>
      </c>
      <c r="BR8" s="11">
        <v>50</v>
      </c>
      <c r="BS8" s="11"/>
      <c r="BT8" s="11">
        <v>196</v>
      </c>
      <c r="BU8" s="11">
        <v>192</v>
      </c>
      <c r="BV8" s="11"/>
      <c r="BW8" s="11">
        <v>53</v>
      </c>
      <c r="BX8" s="11">
        <v>58</v>
      </c>
      <c r="BY8" s="11"/>
      <c r="BZ8" s="11">
        <v>124</v>
      </c>
      <c r="CA8" s="11">
        <v>271</v>
      </c>
      <c r="CB8" s="11" t="s">
        <v>130</v>
      </c>
      <c r="CC8" s="11"/>
      <c r="CD8" s="11">
        <v>79</v>
      </c>
      <c r="CE8" s="11">
        <v>27</v>
      </c>
      <c r="CF8" s="11">
        <v>15</v>
      </c>
      <c r="CG8" s="11"/>
      <c r="CH8" s="11">
        <v>260</v>
      </c>
      <c r="CI8" s="11">
        <v>75</v>
      </c>
      <c r="CJ8" s="11">
        <v>57</v>
      </c>
      <c r="CK8" s="11"/>
      <c r="CL8" s="11">
        <v>182</v>
      </c>
      <c r="CM8" s="11">
        <v>199</v>
      </c>
      <c r="CN8" s="11"/>
      <c r="CO8" s="11">
        <v>33</v>
      </c>
      <c r="CP8" s="11">
        <v>128</v>
      </c>
      <c r="CQ8" s="11">
        <v>148</v>
      </c>
      <c r="CR8" s="11">
        <v>85</v>
      </c>
    </row>
    <row r="9" spans="2:96" x14ac:dyDescent="0.25">
      <c r="B9" s="18" t="s">
        <v>453</v>
      </c>
      <c r="C9" s="17">
        <v>0.226392101534831</v>
      </c>
      <c r="D9" s="17">
        <v>0.22311815980944499</v>
      </c>
      <c r="E9" s="17">
        <v>0.23378118017855401</v>
      </c>
      <c r="F9" s="17"/>
      <c r="G9" s="17">
        <v>0.31736383480200597</v>
      </c>
      <c r="H9" s="17">
        <v>0.226825956830914</v>
      </c>
      <c r="I9" s="17">
        <v>0.15444688062746001</v>
      </c>
      <c r="J9" s="17">
        <v>0.12605775891387599</v>
      </c>
      <c r="K9" s="17">
        <v>0.28573358062277798</v>
      </c>
      <c r="L9" s="17">
        <v>0.27562978345341299</v>
      </c>
      <c r="M9" s="17"/>
      <c r="N9" s="17">
        <v>0.20999172183904899</v>
      </c>
      <c r="O9" s="17">
        <v>0.32496529713370098</v>
      </c>
      <c r="P9" s="17">
        <v>0.16450764387604999</v>
      </c>
      <c r="Q9" s="17">
        <v>0.19912539950928401</v>
      </c>
      <c r="R9" s="17"/>
      <c r="S9" s="17">
        <v>0.31766867486021699</v>
      </c>
      <c r="T9" s="17">
        <v>0.13299597542925801</v>
      </c>
      <c r="U9" s="17">
        <v>0.21684243590827601</v>
      </c>
      <c r="V9" s="17">
        <v>0.22357222388318601</v>
      </c>
      <c r="W9" s="17">
        <v>0.29425753214054401</v>
      </c>
      <c r="X9" s="17">
        <v>0.30053330527342198</v>
      </c>
      <c r="Y9" s="17">
        <v>0.117452614607731</v>
      </c>
      <c r="Z9" s="17">
        <v>0.14804758868380399</v>
      </c>
      <c r="AA9" s="17">
        <v>0.23774390190151501</v>
      </c>
      <c r="AB9" s="17">
        <v>0.12522202692703299</v>
      </c>
      <c r="AC9" s="17">
        <v>0.36656496882907902</v>
      </c>
      <c r="AD9" s="17">
        <v>0.19799926916205399</v>
      </c>
      <c r="AE9" s="17"/>
      <c r="AF9" s="17">
        <v>0.28714523855388002</v>
      </c>
      <c r="AG9" s="17">
        <v>0.17610322543384199</v>
      </c>
      <c r="AH9" s="17">
        <v>0.36855184684014902</v>
      </c>
      <c r="AI9" s="17">
        <v>0.14617496081495901</v>
      </c>
      <c r="AJ9" s="17">
        <v>0.19221429336290799</v>
      </c>
      <c r="AK9" s="17"/>
      <c r="AL9" s="17">
        <v>0.33062710080996799</v>
      </c>
      <c r="AM9" s="17">
        <v>0.18401632304458301</v>
      </c>
      <c r="AN9" s="17">
        <v>0.286200069689588</v>
      </c>
      <c r="AO9" s="17"/>
      <c r="AP9" s="17">
        <v>0.26104432155298002</v>
      </c>
      <c r="AQ9" s="17">
        <v>0.156471866571638</v>
      </c>
      <c r="AR9" s="17">
        <v>0.24137770112170001</v>
      </c>
      <c r="AS9" s="17">
        <v>0.25809962018697902</v>
      </c>
      <c r="AT9" s="17">
        <v>0.330924736198213</v>
      </c>
      <c r="AU9" s="17"/>
      <c r="AV9" s="17">
        <v>0</v>
      </c>
      <c r="AW9" s="17">
        <v>0.20530052044764099</v>
      </c>
      <c r="AX9" s="17">
        <v>0.19018923707775201</v>
      </c>
      <c r="AY9" s="17">
        <v>0.20421245326085</v>
      </c>
      <c r="AZ9" s="17">
        <v>0.17989598018462999</v>
      </c>
      <c r="BA9" s="17">
        <v>0.27909354100878703</v>
      </c>
      <c r="BB9" s="17">
        <v>0.17304920421579101</v>
      </c>
      <c r="BC9" s="17">
        <v>0.26130919664729202</v>
      </c>
      <c r="BD9" s="17">
        <v>0.287830968760387</v>
      </c>
      <c r="BE9" s="17">
        <v>0.36352596588980701</v>
      </c>
      <c r="BF9" s="17">
        <v>0.24987341848748801</v>
      </c>
      <c r="BG9" s="17">
        <v>0.29695279791212997</v>
      </c>
      <c r="BH9" s="17">
        <v>9.6113346246575596E-2</v>
      </c>
      <c r="BI9" s="17">
        <v>0.37807953865392002</v>
      </c>
      <c r="BJ9" s="17">
        <v>0.299238828108083</v>
      </c>
      <c r="BK9" s="17">
        <v>0.18482102892796801</v>
      </c>
      <c r="BL9" s="17"/>
      <c r="BM9" s="17">
        <v>0.19186916358643299</v>
      </c>
      <c r="BN9" s="17">
        <v>0.20789688169985401</v>
      </c>
      <c r="BO9" s="17">
        <v>0.29229783266514098</v>
      </c>
      <c r="BP9" s="17">
        <v>0.183050827579081</v>
      </c>
      <c r="BQ9" s="17">
        <v>0.29527129845869798</v>
      </c>
      <c r="BR9" s="17">
        <v>0.260714081727006</v>
      </c>
      <c r="BS9" s="17"/>
      <c r="BT9" s="17">
        <v>0.24062974365489101</v>
      </c>
      <c r="BU9" s="17">
        <v>0.21399933650067199</v>
      </c>
      <c r="BV9" s="17"/>
      <c r="BW9" s="17">
        <v>0.215655478959321</v>
      </c>
      <c r="BX9" s="17">
        <v>0.20643135755926501</v>
      </c>
      <c r="BY9" s="17"/>
      <c r="BZ9" s="17">
        <v>0.18814949355771701</v>
      </c>
      <c r="CA9" s="17">
        <v>0.243828168990494</v>
      </c>
      <c r="CB9" s="17" t="s">
        <v>131</v>
      </c>
      <c r="CC9" s="17"/>
      <c r="CD9" s="17">
        <v>0.22143426705252101</v>
      </c>
      <c r="CE9" s="17">
        <v>0.105805604156969</v>
      </c>
      <c r="CF9" s="17">
        <v>0.19295897878912099</v>
      </c>
      <c r="CG9" s="17"/>
      <c r="CH9" s="17">
        <v>0.23160573435616599</v>
      </c>
      <c r="CI9" s="17">
        <v>0.22676916804159999</v>
      </c>
      <c r="CJ9" s="17">
        <v>0.18794257161308001</v>
      </c>
      <c r="CK9" s="17"/>
      <c r="CL9" s="17">
        <v>0.204526662086703</v>
      </c>
      <c r="CM9" s="17">
        <v>0.25149866581696301</v>
      </c>
      <c r="CN9" s="17"/>
      <c r="CO9" s="17">
        <v>0.354856233972205</v>
      </c>
      <c r="CP9" s="17">
        <v>0.332370615673728</v>
      </c>
      <c r="CQ9" s="17">
        <v>0.16313028873827301</v>
      </c>
      <c r="CR9" s="17">
        <v>0.12746356713495599</v>
      </c>
    </row>
    <row r="10" spans="2:96" x14ac:dyDescent="0.25">
      <c r="B10" s="18" t="s">
        <v>454</v>
      </c>
      <c r="C10" s="17">
        <v>0.52540804694394605</v>
      </c>
      <c r="D10" s="17">
        <v>0.52941260530336498</v>
      </c>
      <c r="E10" s="17">
        <v>0.52436719866860904</v>
      </c>
      <c r="F10" s="17"/>
      <c r="G10" s="17">
        <v>0.369397606473092</v>
      </c>
      <c r="H10" s="17">
        <v>0.56206321161486295</v>
      </c>
      <c r="I10" s="17">
        <v>0.54100496241957197</v>
      </c>
      <c r="J10" s="17">
        <v>0.53275783277306299</v>
      </c>
      <c r="K10" s="17">
        <v>0.56940163058387605</v>
      </c>
      <c r="L10" s="17">
        <v>0.56135614869642902</v>
      </c>
      <c r="M10" s="17"/>
      <c r="N10" s="17">
        <v>0.528921054912733</v>
      </c>
      <c r="O10" s="17">
        <v>0.487271499139034</v>
      </c>
      <c r="P10" s="17">
        <v>0.56206533128047897</v>
      </c>
      <c r="Q10" s="17">
        <v>0.52499155843726197</v>
      </c>
      <c r="R10" s="17"/>
      <c r="S10" s="17">
        <v>0.46177509091181901</v>
      </c>
      <c r="T10" s="17">
        <v>0.61769708740900298</v>
      </c>
      <c r="U10" s="17">
        <v>0.54762435411351595</v>
      </c>
      <c r="V10" s="17">
        <v>0.51843978917508504</v>
      </c>
      <c r="W10" s="17">
        <v>0.30882608346666801</v>
      </c>
      <c r="X10" s="17">
        <v>0.43004757062897397</v>
      </c>
      <c r="Y10" s="17">
        <v>0.64022787760074995</v>
      </c>
      <c r="Z10" s="17">
        <v>0.64882443098042597</v>
      </c>
      <c r="AA10" s="17">
        <v>0.60799758635744905</v>
      </c>
      <c r="AB10" s="17">
        <v>0.47886133161627598</v>
      </c>
      <c r="AC10" s="17">
        <v>0.35317019890828499</v>
      </c>
      <c r="AD10" s="17">
        <v>0.65013909795663505</v>
      </c>
      <c r="AE10" s="17"/>
      <c r="AF10" s="17">
        <v>0.49295356682632102</v>
      </c>
      <c r="AG10" s="17">
        <v>0.53923536069514</v>
      </c>
      <c r="AH10" s="17">
        <v>0.34427215877878398</v>
      </c>
      <c r="AI10" s="17">
        <v>0.35025689282906403</v>
      </c>
      <c r="AJ10" s="17">
        <v>0.576967423658024</v>
      </c>
      <c r="AK10" s="17"/>
      <c r="AL10" s="17">
        <v>0.46204883358085003</v>
      </c>
      <c r="AM10" s="17">
        <v>0.58525376417832198</v>
      </c>
      <c r="AN10" s="17">
        <v>0.51073686271797603</v>
      </c>
      <c r="AO10" s="17"/>
      <c r="AP10" s="17">
        <v>0.48499929315087398</v>
      </c>
      <c r="AQ10" s="17">
        <v>0.54904083496632194</v>
      </c>
      <c r="AR10" s="17">
        <v>0.51780033763154698</v>
      </c>
      <c r="AS10" s="17">
        <v>0.61610415589037903</v>
      </c>
      <c r="AT10" s="17">
        <v>0.43000747799190697</v>
      </c>
      <c r="AU10" s="17"/>
      <c r="AV10" s="17">
        <v>0</v>
      </c>
      <c r="AW10" s="17">
        <v>0.31816851750291297</v>
      </c>
      <c r="AX10" s="17">
        <v>0.61678649977626698</v>
      </c>
      <c r="AY10" s="17">
        <v>0.53041535662842498</v>
      </c>
      <c r="AZ10" s="17">
        <v>0.58268686507517498</v>
      </c>
      <c r="BA10" s="17">
        <v>0.49051407237572098</v>
      </c>
      <c r="BB10" s="17">
        <v>0.37942581280924997</v>
      </c>
      <c r="BC10" s="17">
        <v>0.55835944490053502</v>
      </c>
      <c r="BD10" s="17">
        <v>0.38216280942360797</v>
      </c>
      <c r="BE10" s="17">
        <v>0.426070420728974</v>
      </c>
      <c r="BF10" s="17">
        <v>0.47910843133405001</v>
      </c>
      <c r="BG10" s="17">
        <v>0.54733359691430195</v>
      </c>
      <c r="BH10" s="17">
        <v>0.73671206095689301</v>
      </c>
      <c r="BI10" s="17">
        <v>0.48937319112647898</v>
      </c>
      <c r="BJ10" s="17">
        <v>0.62390584510723701</v>
      </c>
      <c r="BK10" s="17">
        <v>0.74122477727353997</v>
      </c>
      <c r="BL10" s="17"/>
      <c r="BM10" s="17">
        <v>0.50808762197305002</v>
      </c>
      <c r="BN10" s="17">
        <v>0.59089701880830703</v>
      </c>
      <c r="BO10" s="17">
        <v>0.424131171516613</v>
      </c>
      <c r="BP10" s="17">
        <v>0.49581438841261499</v>
      </c>
      <c r="BQ10" s="17">
        <v>0.56017232564401498</v>
      </c>
      <c r="BR10" s="17">
        <v>0.54070628938464305</v>
      </c>
      <c r="BS10" s="17"/>
      <c r="BT10" s="17">
        <v>0.54335519405697297</v>
      </c>
      <c r="BU10" s="17">
        <v>0.50551904319446095</v>
      </c>
      <c r="BV10" s="17"/>
      <c r="BW10" s="17">
        <v>0.56302777277065796</v>
      </c>
      <c r="BX10" s="17">
        <v>0.442960595234971</v>
      </c>
      <c r="BY10" s="17"/>
      <c r="BZ10" s="17">
        <v>0.51918939133615605</v>
      </c>
      <c r="CA10" s="17">
        <v>0.52824333732805995</v>
      </c>
      <c r="CB10" s="17" t="s">
        <v>131</v>
      </c>
      <c r="CC10" s="17"/>
      <c r="CD10" s="17">
        <v>0.53423355452966204</v>
      </c>
      <c r="CE10" s="17">
        <v>0.48892551977986498</v>
      </c>
      <c r="CF10" s="17">
        <v>0.420447323245555</v>
      </c>
      <c r="CG10" s="17"/>
      <c r="CH10" s="17">
        <v>0.53800843410320398</v>
      </c>
      <c r="CI10" s="17">
        <v>0.49020471918857</v>
      </c>
      <c r="CJ10" s="17">
        <v>0.518790541768822</v>
      </c>
      <c r="CK10" s="17"/>
      <c r="CL10" s="17">
        <v>0.56851060442433299</v>
      </c>
      <c r="CM10" s="17">
        <v>0.47688542981991699</v>
      </c>
      <c r="CN10" s="17"/>
      <c r="CO10" s="17">
        <v>0.59821234117170796</v>
      </c>
      <c r="CP10" s="17">
        <v>0.48582461164778901</v>
      </c>
      <c r="CQ10" s="17">
        <v>0.59930711082756005</v>
      </c>
      <c r="CR10" s="17">
        <v>0.42814373348646501</v>
      </c>
    </row>
    <row r="11" spans="2:96" x14ac:dyDescent="0.25">
      <c r="B11" s="18" t="s">
        <v>455</v>
      </c>
      <c r="C11" s="17">
        <v>0.18301018726325799</v>
      </c>
      <c r="D11" s="17">
        <v>0.16249884135593301</v>
      </c>
      <c r="E11" s="17">
        <v>0.20314297886327801</v>
      </c>
      <c r="F11" s="17"/>
      <c r="G11" s="17">
        <v>0.28787172850005299</v>
      </c>
      <c r="H11" s="17">
        <v>0.194395523278212</v>
      </c>
      <c r="I11" s="17">
        <v>0.18706761397049201</v>
      </c>
      <c r="J11" s="17">
        <v>0.24562254998808999</v>
      </c>
      <c r="K11" s="17">
        <v>0.10845398750653</v>
      </c>
      <c r="L11" s="17">
        <v>8.2366481050170498E-2</v>
      </c>
      <c r="M11" s="17"/>
      <c r="N11" s="17">
        <v>0.14903556672364701</v>
      </c>
      <c r="O11" s="17">
        <v>0.161320800167016</v>
      </c>
      <c r="P11" s="17">
        <v>0.237974398341433</v>
      </c>
      <c r="Q11" s="17">
        <v>0.19601832019899501</v>
      </c>
      <c r="R11" s="17"/>
      <c r="S11" s="17">
        <v>0.18071315145188399</v>
      </c>
      <c r="T11" s="17">
        <v>0.21117894875357399</v>
      </c>
      <c r="U11" s="17">
        <v>0.193499897939341</v>
      </c>
      <c r="V11" s="17">
        <v>0.14214649950829</v>
      </c>
      <c r="W11" s="17">
        <v>0.29739386744018198</v>
      </c>
      <c r="X11" s="17">
        <v>0.175387593332409</v>
      </c>
      <c r="Y11" s="17">
        <v>0.196423575002622</v>
      </c>
      <c r="Z11" s="17">
        <v>0.20312798033577101</v>
      </c>
      <c r="AA11" s="17">
        <v>5.9046754450065499E-2</v>
      </c>
      <c r="AB11" s="17">
        <v>0.222798591720897</v>
      </c>
      <c r="AC11" s="17">
        <v>0.23846348387640601</v>
      </c>
      <c r="AD11" s="17">
        <v>0.12487556925908801</v>
      </c>
      <c r="AE11" s="17"/>
      <c r="AF11" s="17">
        <v>0.15809157191397999</v>
      </c>
      <c r="AG11" s="17">
        <v>0.21936521482162499</v>
      </c>
      <c r="AH11" s="17">
        <v>0.16911402181819099</v>
      </c>
      <c r="AI11" s="17">
        <v>0.35247529083082402</v>
      </c>
      <c r="AJ11" s="17">
        <v>0.205626075480631</v>
      </c>
      <c r="AK11" s="17"/>
      <c r="AL11" s="17">
        <v>0.14705090692321901</v>
      </c>
      <c r="AM11" s="17">
        <v>0.18397188961389099</v>
      </c>
      <c r="AN11" s="17">
        <v>0.166798209092623</v>
      </c>
      <c r="AO11" s="17"/>
      <c r="AP11" s="17">
        <v>0.19433499928428</v>
      </c>
      <c r="AQ11" s="17">
        <v>0.22143916810551101</v>
      </c>
      <c r="AR11" s="17">
        <v>0.18204305769600901</v>
      </c>
      <c r="AS11" s="17">
        <v>5.3131957480476097E-2</v>
      </c>
      <c r="AT11" s="17">
        <v>0.23906778580988</v>
      </c>
      <c r="AU11" s="17"/>
      <c r="AV11" s="17">
        <v>0</v>
      </c>
      <c r="AW11" s="17">
        <v>0.26320715465232702</v>
      </c>
      <c r="AX11" s="17">
        <v>0.118196002492283</v>
      </c>
      <c r="AY11" s="17">
        <v>0.26537219011072499</v>
      </c>
      <c r="AZ11" s="17">
        <v>0.21484917470544401</v>
      </c>
      <c r="BA11" s="17">
        <v>0.15548603283698101</v>
      </c>
      <c r="BB11" s="17">
        <v>0.38278424686283002</v>
      </c>
      <c r="BC11" s="17">
        <v>0.122423383968373</v>
      </c>
      <c r="BD11" s="17">
        <v>0.239050638938854</v>
      </c>
      <c r="BE11" s="17">
        <v>0.104754135508729</v>
      </c>
      <c r="BF11" s="17">
        <v>0.226107360268227</v>
      </c>
      <c r="BG11" s="17">
        <v>0.155713605173569</v>
      </c>
      <c r="BH11" s="17">
        <v>0.16717459279653099</v>
      </c>
      <c r="BI11" s="17">
        <v>0</v>
      </c>
      <c r="BJ11" s="17">
        <v>0</v>
      </c>
      <c r="BK11" s="17">
        <v>7.3954193798492093E-2</v>
      </c>
      <c r="BL11" s="17"/>
      <c r="BM11" s="17">
        <v>0.22445132780584101</v>
      </c>
      <c r="BN11" s="17">
        <v>0.15016905229896599</v>
      </c>
      <c r="BO11" s="17">
        <v>0.19431018082110399</v>
      </c>
      <c r="BP11" s="17">
        <v>0.23028896408431601</v>
      </c>
      <c r="BQ11" s="17">
        <v>0.102122283979805</v>
      </c>
      <c r="BR11" s="17">
        <v>0.16193374158690299</v>
      </c>
      <c r="BS11" s="17"/>
      <c r="BT11" s="17">
        <v>0.17083006277690299</v>
      </c>
      <c r="BU11" s="17">
        <v>0.19255107537552399</v>
      </c>
      <c r="BV11" s="17"/>
      <c r="BW11" s="17">
        <v>0.128320985135356</v>
      </c>
      <c r="BX11" s="17">
        <v>0.26815650364416699</v>
      </c>
      <c r="BY11" s="17"/>
      <c r="BZ11" s="17">
        <v>0.19934542808741501</v>
      </c>
      <c r="CA11" s="17">
        <v>0.175562411706607</v>
      </c>
      <c r="CB11" s="17" t="s">
        <v>131</v>
      </c>
      <c r="CC11" s="17"/>
      <c r="CD11" s="17">
        <v>0.13806313420320501</v>
      </c>
      <c r="CE11" s="17">
        <v>0.32530470439350001</v>
      </c>
      <c r="CF11" s="17">
        <v>0.321108363632153</v>
      </c>
      <c r="CG11" s="17"/>
      <c r="CH11" s="17">
        <v>0.174349146326604</v>
      </c>
      <c r="CI11" s="17">
        <v>0.19498717189728601</v>
      </c>
      <c r="CJ11" s="17">
        <v>0.21390666759587701</v>
      </c>
      <c r="CK11" s="17"/>
      <c r="CL11" s="17">
        <v>0.171258478741314</v>
      </c>
      <c r="CM11" s="17">
        <v>0.197474962608813</v>
      </c>
      <c r="CN11" s="17"/>
      <c r="CO11" s="17">
        <v>4.69314248560872E-2</v>
      </c>
      <c r="CP11" s="17">
        <v>0.124368641409327</v>
      </c>
      <c r="CQ11" s="17">
        <v>0.206309340486731</v>
      </c>
      <c r="CR11" s="17">
        <v>0.28330138983303899</v>
      </c>
    </row>
    <row r="12" spans="2:96" x14ac:dyDescent="0.25">
      <c r="B12" s="18" t="s">
        <v>456</v>
      </c>
      <c r="C12" s="17">
        <v>5.0264539385506402E-2</v>
      </c>
      <c r="D12" s="17">
        <v>7.1040155956208995E-2</v>
      </c>
      <c r="E12" s="17">
        <v>2.2425220018032599E-2</v>
      </c>
      <c r="F12" s="17"/>
      <c r="G12" s="17">
        <v>2.5366830224848601E-2</v>
      </c>
      <c r="H12" s="17">
        <v>0</v>
      </c>
      <c r="I12" s="17">
        <v>9.2352978392687496E-2</v>
      </c>
      <c r="J12" s="17">
        <v>6.6608471235936995E-2</v>
      </c>
      <c r="K12" s="17">
        <v>3.6410801286816598E-2</v>
      </c>
      <c r="L12" s="17">
        <v>6.8444928590190204E-2</v>
      </c>
      <c r="M12" s="17"/>
      <c r="N12" s="17">
        <v>8.32677477300557E-2</v>
      </c>
      <c r="O12" s="17">
        <v>1.73035808918457E-2</v>
      </c>
      <c r="P12" s="17">
        <v>3.5452626502037503E-2</v>
      </c>
      <c r="Q12" s="17">
        <v>6.12405453571691E-2</v>
      </c>
      <c r="R12" s="17"/>
      <c r="S12" s="17">
        <v>3.9843082776079397E-2</v>
      </c>
      <c r="T12" s="17">
        <v>3.8127988408165503E-2</v>
      </c>
      <c r="U12" s="17">
        <v>1.8476113288865399E-2</v>
      </c>
      <c r="V12" s="17">
        <v>0.115841487433439</v>
      </c>
      <c r="W12" s="17">
        <v>4.8777380568021202E-2</v>
      </c>
      <c r="X12" s="17">
        <v>9.4031530765194896E-2</v>
      </c>
      <c r="Y12" s="17">
        <v>0</v>
      </c>
      <c r="Z12" s="17">
        <v>0</v>
      </c>
      <c r="AA12" s="17">
        <v>9.52117572909707E-2</v>
      </c>
      <c r="AB12" s="17">
        <v>0.114472213348927</v>
      </c>
      <c r="AC12" s="17">
        <v>4.1801348386230001E-2</v>
      </c>
      <c r="AD12" s="17">
        <v>0</v>
      </c>
      <c r="AE12" s="17"/>
      <c r="AF12" s="17">
        <v>5.4668023405307999E-2</v>
      </c>
      <c r="AG12" s="17">
        <v>5.6038833989750798E-2</v>
      </c>
      <c r="AH12" s="17">
        <v>0.118061972562876</v>
      </c>
      <c r="AI12" s="17">
        <v>0.151092855525152</v>
      </c>
      <c r="AJ12" s="17">
        <v>2.5192207498437001E-2</v>
      </c>
      <c r="AK12" s="17"/>
      <c r="AL12" s="17">
        <v>4.9299599036589599E-2</v>
      </c>
      <c r="AM12" s="17">
        <v>4.6758023163205098E-2</v>
      </c>
      <c r="AN12" s="17">
        <v>3.6264858499813299E-2</v>
      </c>
      <c r="AO12" s="17"/>
      <c r="AP12" s="17">
        <v>5.9621386011866201E-2</v>
      </c>
      <c r="AQ12" s="17">
        <v>4.76269255656665E-2</v>
      </c>
      <c r="AR12" s="17">
        <v>5.1301106264089402E-2</v>
      </c>
      <c r="AS12" s="17">
        <v>3.3174209694654101E-2</v>
      </c>
      <c r="AT12" s="17">
        <v>0</v>
      </c>
      <c r="AU12" s="17"/>
      <c r="AV12" s="17">
        <v>1</v>
      </c>
      <c r="AW12" s="17">
        <v>0.21332380739711901</v>
      </c>
      <c r="AX12" s="17">
        <v>4.8025292839485402E-2</v>
      </c>
      <c r="AY12" s="17">
        <v>0</v>
      </c>
      <c r="AZ12" s="17">
        <v>2.2567980034750901E-2</v>
      </c>
      <c r="BA12" s="17">
        <v>3.6519147425485503E-2</v>
      </c>
      <c r="BB12" s="17">
        <v>2.9785485837304702E-2</v>
      </c>
      <c r="BC12" s="17">
        <v>2.7668318152393501E-2</v>
      </c>
      <c r="BD12" s="17">
        <v>6.0895873999817302E-2</v>
      </c>
      <c r="BE12" s="17">
        <v>0.105649477872489</v>
      </c>
      <c r="BF12" s="17">
        <v>4.4910789910236101E-2</v>
      </c>
      <c r="BG12" s="17">
        <v>0</v>
      </c>
      <c r="BH12" s="17">
        <v>0</v>
      </c>
      <c r="BI12" s="17">
        <v>0.132547270219601</v>
      </c>
      <c r="BJ12" s="17">
        <v>7.6855326784679504E-2</v>
      </c>
      <c r="BK12" s="17">
        <v>0</v>
      </c>
      <c r="BL12" s="17"/>
      <c r="BM12" s="17">
        <v>4.6294795340373E-2</v>
      </c>
      <c r="BN12" s="17">
        <v>4.0856212608818797E-2</v>
      </c>
      <c r="BO12" s="17">
        <v>8.9260814997142696E-2</v>
      </c>
      <c r="BP12" s="17">
        <v>5.8125427496083501E-2</v>
      </c>
      <c r="BQ12" s="17">
        <v>4.2434091917482798E-2</v>
      </c>
      <c r="BR12" s="17">
        <v>3.6645887301447598E-2</v>
      </c>
      <c r="BS12" s="17"/>
      <c r="BT12" s="17">
        <v>2.93370623162411E-2</v>
      </c>
      <c r="BU12" s="17">
        <v>7.3416659406652998E-2</v>
      </c>
      <c r="BV12" s="17"/>
      <c r="BW12" s="17">
        <v>5.58297098532924E-2</v>
      </c>
      <c r="BX12" s="17">
        <v>6.24943704589268E-2</v>
      </c>
      <c r="BY12" s="17"/>
      <c r="BZ12" s="17">
        <v>6.8192796047222004E-2</v>
      </c>
      <c r="CA12" s="17">
        <v>4.2090455319294597E-2</v>
      </c>
      <c r="CB12" s="17" t="s">
        <v>131</v>
      </c>
      <c r="CC12" s="17"/>
      <c r="CD12" s="17">
        <v>9.4373297189936103E-2</v>
      </c>
      <c r="CE12" s="17">
        <v>0</v>
      </c>
      <c r="CF12" s="17">
        <v>6.5485334333171205E-2</v>
      </c>
      <c r="CG12" s="17"/>
      <c r="CH12" s="17">
        <v>4.5227909323788798E-2</v>
      </c>
      <c r="CI12" s="17">
        <v>5.9248310623186203E-2</v>
      </c>
      <c r="CJ12" s="17">
        <v>6.3387767637250195E-2</v>
      </c>
      <c r="CK12" s="17"/>
      <c r="CL12" s="17">
        <v>4.5305105585378799E-2</v>
      </c>
      <c r="CM12" s="17">
        <v>5.4038716742036898E-2</v>
      </c>
      <c r="CN12" s="17"/>
      <c r="CO12" s="17">
        <v>0</v>
      </c>
      <c r="CP12" s="17">
        <v>3.5450735120031503E-2</v>
      </c>
      <c r="CQ12" s="17">
        <v>2.3474689147161901E-2</v>
      </c>
      <c r="CR12" s="17">
        <v>0.13855376947695699</v>
      </c>
    </row>
    <row r="13" spans="2:96" x14ac:dyDescent="0.25">
      <c r="B13" s="18" t="s">
        <v>175</v>
      </c>
      <c r="C13" s="19">
        <v>1.4925124872459601E-2</v>
      </c>
      <c r="D13" s="19">
        <v>1.39302375750479E-2</v>
      </c>
      <c r="E13" s="19">
        <v>1.6283422271527001E-2</v>
      </c>
      <c r="F13" s="19"/>
      <c r="G13" s="19">
        <v>0</v>
      </c>
      <c r="H13" s="19">
        <v>1.67153082760109E-2</v>
      </c>
      <c r="I13" s="19">
        <v>2.51275645897883E-2</v>
      </c>
      <c r="J13" s="19">
        <v>2.8953387089034398E-2</v>
      </c>
      <c r="K13" s="19">
        <v>0</v>
      </c>
      <c r="L13" s="19">
        <v>1.2202658209797001E-2</v>
      </c>
      <c r="M13" s="19"/>
      <c r="N13" s="19">
        <v>2.8783908794514701E-2</v>
      </c>
      <c r="O13" s="19">
        <v>9.1388226684030096E-3</v>
      </c>
      <c r="P13" s="19">
        <v>0</v>
      </c>
      <c r="Q13" s="19">
        <v>1.8624176497289702E-2</v>
      </c>
      <c r="R13" s="19"/>
      <c r="S13" s="19">
        <v>0</v>
      </c>
      <c r="T13" s="19">
        <v>0</v>
      </c>
      <c r="U13" s="19">
        <v>2.3557198750001701E-2</v>
      </c>
      <c r="V13" s="19">
        <v>0</v>
      </c>
      <c r="W13" s="19">
        <v>5.07451363845852E-2</v>
      </c>
      <c r="X13" s="19">
        <v>0</v>
      </c>
      <c r="Y13" s="19">
        <v>4.5895932788896802E-2</v>
      </c>
      <c r="Z13" s="19">
        <v>0</v>
      </c>
      <c r="AA13" s="19">
        <v>0</v>
      </c>
      <c r="AB13" s="19">
        <v>5.8645836386866601E-2</v>
      </c>
      <c r="AC13" s="19">
        <v>0</v>
      </c>
      <c r="AD13" s="19">
        <v>2.6986063622223101E-2</v>
      </c>
      <c r="AE13" s="19"/>
      <c r="AF13" s="19">
        <v>7.1415993005107996E-3</v>
      </c>
      <c r="AG13" s="19">
        <v>9.2573650596430596E-3</v>
      </c>
      <c r="AH13" s="19">
        <v>0</v>
      </c>
      <c r="AI13" s="19">
        <v>0</v>
      </c>
      <c r="AJ13" s="19">
        <v>0</v>
      </c>
      <c r="AK13" s="19"/>
      <c r="AL13" s="19">
        <v>1.0973559649373899E-2</v>
      </c>
      <c r="AM13" s="19">
        <v>0</v>
      </c>
      <c r="AN13" s="19">
        <v>0</v>
      </c>
      <c r="AO13" s="19"/>
      <c r="AP13" s="19">
        <v>0</v>
      </c>
      <c r="AQ13" s="19">
        <v>2.5421204790862E-2</v>
      </c>
      <c r="AR13" s="19">
        <v>7.4777972866541097E-3</v>
      </c>
      <c r="AS13" s="19">
        <v>3.9490056747512103E-2</v>
      </c>
      <c r="AT13" s="19">
        <v>0</v>
      </c>
      <c r="AU13" s="19"/>
      <c r="AV13" s="19">
        <v>0</v>
      </c>
      <c r="AW13" s="19">
        <v>0</v>
      </c>
      <c r="AX13" s="19">
        <v>2.6802967814212701E-2</v>
      </c>
      <c r="AY13" s="19">
        <v>0</v>
      </c>
      <c r="AZ13" s="19">
        <v>0</v>
      </c>
      <c r="BA13" s="19">
        <v>3.8387206353026102E-2</v>
      </c>
      <c r="BB13" s="19">
        <v>3.4955250274824302E-2</v>
      </c>
      <c r="BC13" s="19">
        <v>3.0239656331406801E-2</v>
      </c>
      <c r="BD13" s="19">
        <v>3.0059708877333901E-2</v>
      </c>
      <c r="BE13" s="19">
        <v>0</v>
      </c>
      <c r="BF13" s="19">
        <v>0</v>
      </c>
      <c r="BG13" s="19">
        <v>0</v>
      </c>
      <c r="BH13" s="19">
        <v>0</v>
      </c>
      <c r="BI13" s="19">
        <v>0</v>
      </c>
      <c r="BJ13" s="19">
        <v>0</v>
      </c>
      <c r="BK13" s="19">
        <v>0</v>
      </c>
      <c r="BL13" s="19"/>
      <c r="BM13" s="19">
        <v>2.9297091294302999E-2</v>
      </c>
      <c r="BN13" s="19">
        <v>1.01808345840546E-2</v>
      </c>
      <c r="BO13" s="19">
        <v>0</v>
      </c>
      <c r="BP13" s="19">
        <v>3.2720392427905302E-2</v>
      </c>
      <c r="BQ13" s="19">
        <v>0</v>
      </c>
      <c r="BR13" s="19">
        <v>0</v>
      </c>
      <c r="BS13" s="19"/>
      <c r="BT13" s="19">
        <v>1.5847937194991699E-2</v>
      </c>
      <c r="BU13" s="19">
        <v>1.45138855226904E-2</v>
      </c>
      <c r="BV13" s="19"/>
      <c r="BW13" s="19">
        <v>3.7166053281371902E-2</v>
      </c>
      <c r="BX13" s="19">
        <v>1.99571731026713E-2</v>
      </c>
      <c r="BY13" s="19"/>
      <c r="BZ13" s="19">
        <v>2.5122890971489901E-2</v>
      </c>
      <c r="CA13" s="19">
        <v>1.02756266555447E-2</v>
      </c>
      <c r="CB13" s="19" t="s">
        <v>131</v>
      </c>
      <c r="CC13" s="19"/>
      <c r="CD13" s="19">
        <v>1.1895747024675401E-2</v>
      </c>
      <c r="CE13" s="19">
        <v>7.9964171669665601E-2</v>
      </c>
      <c r="CF13" s="19">
        <v>0</v>
      </c>
      <c r="CG13" s="19"/>
      <c r="CH13" s="19">
        <v>1.08087758902381E-2</v>
      </c>
      <c r="CI13" s="19">
        <v>2.8790630249358101E-2</v>
      </c>
      <c r="CJ13" s="19">
        <v>1.5972451384971099E-2</v>
      </c>
      <c r="CK13" s="19"/>
      <c r="CL13" s="19">
        <v>1.03991491622706E-2</v>
      </c>
      <c r="CM13" s="19">
        <v>2.0102225012269801E-2</v>
      </c>
      <c r="CN13" s="19"/>
      <c r="CO13" s="19">
        <v>0</v>
      </c>
      <c r="CP13" s="19">
        <v>2.1985396149123902E-2</v>
      </c>
      <c r="CQ13" s="19">
        <v>7.77857080027491E-3</v>
      </c>
      <c r="CR13" s="19">
        <v>2.25375400685827E-2</v>
      </c>
    </row>
    <row r="14" spans="2:96" x14ac:dyDescent="0.25">
      <c r="B14" s="16" t="s">
        <v>663</v>
      </c>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CR18"/>
  <sheetViews>
    <sheetView showGridLines="0" workbookViewId="0">
      <pane xSplit="2" topLeftCell="C1" activePane="topRight" state="frozen"/>
      <selection pane="topRight" activeCell="B14" sqref="B14"/>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389</v>
      </c>
      <c r="D7" s="10">
        <v>202</v>
      </c>
      <c r="E7" s="10">
        <v>184</v>
      </c>
      <c r="F7" s="10"/>
      <c r="G7" s="10">
        <v>47</v>
      </c>
      <c r="H7" s="10">
        <v>52</v>
      </c>
      <c r="I7" s="10">
        <v>76</v>
      </c>
      <c r="J7" s="10">
        <v>72</v>
      </c>
      <c r="K7" s="10">
        <v>56</v>
      </c>
      <c r="L7" s="10">
        <v>86</v>
      </c>
      <c r="M7" s="10"/>
      <c r="N7" s="10">
        <v>110</v>
      </c>
      <c r="O7" s="10">
        <v>105</v>
      </c>
      <c r="P7" s="10">
        <v>79</v>
      </c>
      <c r="Q7" s="10">
        <v>94</v>
      </c>
      <c r="R7" s="10"/>
      <c r="S7" s="10">
        <v>65</v>
      </c>
      <c r="T7" s="10">
        <v>50</v>
      </c>
      <c r="U7" s="10">
        <v>46</v>
      </c>
      <c r="V7" s="10">
        <v>41</v>
      </c>
      <c r="W7" s="10">
        <v>17</v>
      </c>
      <c r="X7" s="10">
        <v>24</v>
      </c>
      <c r="Y7" s="10">
        <v>22</v>
      </c>
      <c r="Z7" s="10">
        <v>13</v>
      </c>
      <c r="AA7" s="10">
        <v>21</v>
      </c>
      <c r="AB7" s="10">
        <v>33</v>
      </c>
      <c r="AC7" s="10">
        <v>20</v>
      </c>
      <c r="AD7" s="10">
        <v>37</v>
      </c>
      <c r="AE7" s="10"/>
      <c r="AF7" s="10">
        <v>136</v>
      </c>
      <c r="AG7" s="10">
        <v>97</v>
      </c>
      <c r="AH7" s="10">
        <v>17</v>
      </c>
      <c r="AI7" s="10">
        <v>6</v>
      </c>
      <c r="AJ7" s="10">
        <v>68</v>
      </c>
      <c r="AK7" s="10"/>
      <c r="AL7" s="10">
        <v>87</v>
      </c>
      <c r="AM7" s="10">
        <v>119</v>
      </c>
      <c r="AN7" s="10">
        <v>27</v>
      </c>
      <c r="AO7" s="10"/>
      <c r="AP7" s="10">
        <v>76</v>
      </c>
      <c r="AQ7" s="10">
        <v>74</v>
      </c>
      <c r="AR7" s="10">
        <v>117</v>
      </c>
      <c r="AS7" s="10">
        <v>52</v>
      </c>
      <c r="AT7" s="10">
        <v>8</v>
      </c>
      <c r="AU7" s="10"/>
      <c r="AV7" s="10">
        <v>1</v>
      </c>
      <c r="AW7" s="10">
        <v>20</v>
      </c>
      <c r="AX7" s="10">
        <v>34</v>
      </c>
      <c r="AY7" s="10">
        <v>32</v>
      </c>
      <c r="AZ7" s="10">
        <v>36</v>
      </c>
      <c r="BA7" s="10">
        <v>51</v>
      </c>
      <c r="BB7" s="10">
        <v>33</v>
      </c>
      <c r="BC7" s="10">
        <v>30</v>
      </c>
      <c r="BD7" s="10">
        <v>32</v>
      </c>
      <c r="BE7" s="10">
        <v>17</v>
      </c>
      <c r="BF7" s="10">
        <v>19</v>
      </c>
      <c r="BG7" s="10">
        <v>14</v>
      </c>
      <c r="BH7" s="10">
        <v>15</v>
      </c>
      <c r="BI7" s="10">
        <v>7</v>
      </c>
      <c r="BJ7" s="10">
        <v>10</v>
      </c>
      <c r="BK7" s="10">
        <v>15</v>
      </c>
      <c r="BL7" s="10"/>
      <c r="BM7" s="10">
        <v>97</v>
      </c>
      <c r="BN7" s="10">
        <v>91</v>
      </c>
      <c r="BO7" s="10">
        <v>44</v>
      </c>
      <c r="BP7" s="10">
        <v>60</v>
      </c>
      <c r="BQ7" s="10">
        <v>47</v>
      </c>
      <c r="BR7" s="10">
        <v>50</v>
      </c>
      <c r="BS7" s="10"/>
      <c r="BT7" s="10">
        <v>194</v>
      </c>
      <c r="BU7" s="10">
        <v>190</v>
      </c>
      <c r="BV7" s="10"/>
      <c r="BW7" s="10">
        <v>51</v>
      </c>
      <c r="BX7" s="10">
        <v>58</v>
      </c>
      <c r="BY7" s="10"/>
      <c r="BZ7" s="10">
        <v>120</v>
      </c>
      <c r="CA7" s="10">
        <v>269</v>
      </c>
      <c r="CB7" s="10" t="s">
        <v>130</v>
      </c>
      <c r="CC7" s="10"/>
      <c r="CD7" s="10">
        <v>78</v>
      </c>
      <c r="CE7" s="10">
        <v>24</v>
      </c>
      <c r="CF7" s="10">
        <v>16</v>
      </c>
      <c r="CG7" s="10"/>
      <c r="CH7" s="10">
        <v>262</v>
      </c>
      <c r="CI7" s="10">
        <v>70</v>
      </c>
      <c r="CJ7" s="10">
        <v>55</v>
      </c>
      <c r="CK7" s="10"/>
      <c r="CL7" s="10">
        <v>182</v>
      </c>
      <c r="CM7" s="10">
        <v>193</v>
      </c>
      <c r="CN7" s="10"/>
      <c r="CO7" s="10">
        <v>31</v>
      </c>
      <c r="CP7" s="10">
        <v>128</v>
      </c>
      <c r="CQ7" s="10">
        <v>147</v>
      </c>
      <c r="CR7" s="10">
        <v>83</v>
      </c>
    </row>
    <row r="8" spans="2:96" ht="30" customHeight="1" x14ac:dyDescent="0.25">
      <c r="B8" s="11" t="s">
        <v>20</v>
      </c>
      <c r="C8" s="11">
        <v>395</v>
      </c>
      <c r="D8" s="11">
        <v>207</v>
      </c>
      <c r="E8" s="11">
        <v>185</v>
      </c>
      <c r="F8" s="11"/>
      <c r="G8" s="11">
        <v>58</v>
      </c>
      <c r="H8" s="11">
        <v>69</v>
      </c>
      <c r="I8" s="11">
        <v>74</v>
      </c>
      <c r="J8" s="11">
        <v>67</v>
      </c>
      <c r="K8" s="11">
        <v>50</v>
      </c>
      <c r="L8" s="11">
        <v>77</v>
      </c>
      <c r="M8" s="11"/>
      <c r="N8" s="11">
        <v>105</v>
      </c>
      <c r="O8" s="11">
        <v>101</v>
      </c>
      <c r="P8" s="11">
        <v>83</v>
      </c>
      <c r="Q8" s="11">
        <v>105</v>
      </c>
      <c r="R8" s="11"/>
      <c r="S8" s="11">
        <v>68</v>
      </c>
      <c r="T8" s="11">
        <v>49</v>
      </c>
      <c r="U8" s="11">
        <v>43</v>
      </c>
      <c r="V8" s="11">
        <v>40</v>
      </c>
      <c r="W8" s="11">
        <v>18</v>
      </c>
      <c r="X8" s="11">
        <v>27</v>
      </c>
      <c r="Y8" s="11">
        <v>20</v>
      </c>
      <c r="Z8" s="11">
        <v>13</v>
      </c>
      <c r="AA8" s="11">
        <v>20</v>
      </c>
      <c r="AB8" s="11">
        <v>32</v>
      </c>
      <c r="AC8" s="11">
        <v>22</v>
      </c>
      <c r="AD8" s="11">
        <v>43</v>
      </c>
      <c r="AE8" s="11"/>
      <c r="AF8" s="11">
        <v>131</v>
      </c>
      <c r="AG8" s="11">
        <v>98</v>
      </c>
      <c r="AH8" s="11">
        <v>16</v>
      </c>
      <c r="AI8" s="11">
        <v>6</v>
      </c>
      <c r="AJ8" s="11">
        <v>73</v>
      </c>
      <c r="AK8" s="11"/>
      <c r="AL8" s="11">
        <v>85</v>
      </c>
      <c r="AM8" s="11">
        <v>121</v>
      </c>
      <c r="AN8" s="11">
        <v>28</v>
      </c>
      <c r="AO8" s="11"/>
      <c r="AP8" s="11">
        <v>77</v>
      </c>
      <c r="AQ8" s="11">
        <v>76</v>
      </c>
      <c r="AR8" s="11">
        <v>121</v>
      </c>
      <c r="AS8" s="11">
        <v>53</v>
      </c>
      <c r="AT8" s="11">
        <v>8</v>
      </c>
      <c r="AU8" s="11"/>
      <c r="AV8" s="11">
        <v>1</v>
      </c>
      <c r="AW8" s="11">
        <v>21</v>
      </c>
      <c r="AX8" s="11">
        <v>35</v>
      </c>
      <c r="AY8" s="11">
        <v>32</v>
      </c>
      <c r="AZ8" s="11">
        <v>40</v>
      </c>
      <c r="BA8" s="11">
        <v>50</v>
      </c>
      <c r="BB8" s="11">
        <v>33</v>
      </c>
      <c r="BC8" s="11">
        <v>31</v>
      </c>
      <c r="BD8" s="11">
        <v>32</v>
      </c>
      <c r="BE8" s="11">
        <v>16</v>
      </c>
      <c r="BF8" s="11">
        <v>19</v>
      </c>
      <c r="BG8" s="11">
        <v>14</v>
      </c>
      <c r="BH8" s="11">
        <v>16</v>
      </c>
      <c r="BI8" s="11">
        <v>7</v>
      </c>
      <c r="BJ8" s="11">
        <v>11</v>
      </c>
      <c r="BK8" s="11">
        <v>15</v>
      </c>
      <c r="BL8" s="11"/>
      <c r="BM8" s="11">
        <v>104</v>
      </c>
      <c r="BN8" s="11">
        <v>92</v>
      </c>
      <c r="BO8" s="11">
        <v>47</v>
      </c>
      <c r="BP8" s="11">
        <v>59</v>
      </c>
      <c r="BQ8" s="11">
        <v>44</v>
      </c>
      <c r="BR8" s="11">
        <v>50</v>
      </c>
      <c r="BS8" s="11"/>
      <c r="BT8" s="11">
        <v>196</v>
      </c>
      <c r="BU8" s="11">
        <v>192</v>
      </c>
      <c r="BV8" s="11"/>
      <c r="BW8" s="11">
        <v>53</v>
      </c>
      <c r="BX8" s="11">
        <v>58</v>
      </c>
      <c r="BY8" s="11"/>
      <c r="BZ8" s="11">
        <v>124</v>
      </c>
      <c r="CA8" s="11">
        <v>271</v>
      </c>
      <c r="CB8" s="11" t="s">
        <v>130</v>
      </c>
      <c r="CC8" s="11"/>
      <c r="CD8" s="11">
        <v>79</v>
      </c>
      <c r="CE8" s="11">
        <v>27</v>
      </c>
      <c r="CF8" s="11">
        <v>15</v>
      </c>
      <c r="CG8" s="11"/>
      <c r="CH8" s="11">
        <v>260</v>
      </c>
      <c r="CI8" s="11">
        <v>75</v>
      </c>
      <c r="CJ8" s="11">
        <v>57</v>
      </c>
      <c r="CK8" s="11"/>
      <c r="CL8" s="11">
        <v>182</v>
      </c>
      <c r="CM8" s="11">
        <v>199</v>
      </c>
      <c r="CN8" s="11"/>
      <c r="CO8" s="11">
        <v>33</v>
      </c>
      <c r="CP8" s="11">
        <v>128</v>
      </c>
      <c r="CQ8" s="11">
        <v>148</v>
      </c>
      <c r="CR8" s="11">
        <v>85</v>
      </c>
    </row>
    <row r="9" spans="2:96" x14ac:dyDescent="0.25">
      <c r="B9" s="18" t="s">
        <v>453</v>
      </c>
      <c r="C9" s="17">
        <v>0.24980795612159101</v>
      </c>
      <c r="D9" s="17">
        <v>0.24338551715076201</v>
      </c>
      <c r="E9" s="17">
        <v>0.26110340489749101</v>
      </c>
      <c r="F9" s="17"/>
      <c r="G9" s="17">
        <v>0.34623139787419899</v>
      </c>
      <c r="H9" s="17">
        <v>0.18482003198001901</v>
      </c>
      <c r="I9" s="17">
        <v>0.215859536891611</v>
      </c>
      <c r="J9" s="17">
        <v>0.21119629762915901</v>
      </c>
      <c r="K9" s="17">
        <v>0.35769200522123301</v>
      </c>
      <c r="L9" s="17">
        <v>0.23168493630876599</v>
      </c>
      <c r="M9" s="17"/>
      <c r="N9" s="17">
        <v>0.21033721984728601</v>
      </c>
      <c r="O9" s="17">
        <v>0.30660876365377099</v>
      </c>
      <c r="P9" s="17">
        <v>0.193178162208518</v>
      </c>
      <c r="Q9" s="17">
        <v>0.272311624988821</v>
      </c>
      <c r="R9" s="17"/>
      <c r="S9" s="17">
        <v>0.26507105698691602</v>
      </c>
      <c r="T9" s="17">
        <v>0.18551287418542001</v>
      </c>
      <c r="U9" s="17">
        <v>0.270748774703924</v>
      </c>
      <c r="V9" s="17">
        <v>0.198412186285605</v>
      </c>
      <c r="W9" s="17">
        <v>0.14730502442080201</v>
      </c>
      <c r="X9" s="17">
        <v>0.28517094212546601</v>
      </c>
      <c r="Y9" s="17">
        <v>0.163493436932931</v>
      </c>
      <c r="Z9" s="17">
        <v>0.15997944803391101</v>
      </c>
      <c r="AA9" s="17">
        <v>0.37093849998234102</v>
      </c>
      <c r="AB9" s="17">
        <v>0.213793595988854</v>
      </c>
      <c r="AC9" s="17">
        <v>0.31687431064749999</v>
      </c>
      <c r="AD9" s="17">
        <v>0.35080804109111102</v>
      </c>
      <c r="AE9" s="17"/>
      <c r="AF9" s="17">
        <v>0.34678253897158501</v>
      </c>
      <c r="AG9" s="17">
        <v>0.21619175631024101</v>
      </c>
      <c r="AH9" s="17">
        <v>0.25219367362089601</v>
      </c>
      <c r="AI9" s="17">
        <v>0.14617496081495901</v>
      </c>
      <c r="AJ9" s="17">
        <v>0.172813449178741</v>
      </c>
      <c r="AK9" s="17"/>
      <c r="AL9" s="17">
        <v>0.38493316353097601</v>
      </c>
      <c r="AM9" s="17">
        <v>0.22836664656363301</v>
      </c>
      <c r="AN9" s="17">
        <v>0.32535944316967802</v>
      </c>
      <c r="AO9" s="17"/>
      <c r="AP9" s="17">
        <v>0.25741198707493101</v>
      </c>
      <c r="AQ9" s="17">
        <v>0.24321021671614901</v>
      </c>
      <c r="AR9" s="17">
        <v>0.25311178295213699</v>
      </c>
      <c r="AS9" s="17">
        <v>0.22372795471065501</v>
      </c>
      <c r="AT9" s="17">
        <v>0.330924736198213</v>
      </c>
      <c r="AU9" s="17"/>
      <c r="AV9" s="17">
        <v>0</v>
      </c>
      <c r="AW9" s="17">
        <v>0.29870519302211601</v>
      </c>
      <c r="AX9" s="17">
        <v>0.21574631271279601</v>
      </c>
      <c r="AY9" s="17">
        <v>0.17842624312162</v>
      </c>
      <c r="AZ9" s="17">
        <v>0.144622305390609</v>
      </c>
      <c r="BA9" s="17">
        <v>0.31516419207118401</v>
      </c>
      <c r="BB9" s="17">
        <v>0.32110620788640998</v>
      </c>
      <c r="BC9" s="17">
        <v>0.287065544390738</v>
      </c>
      <c r="BD9" s="17">
        <v>0.266312082345662</v>
      </c>
      <c r="BE9" s="17">
        <v>0.499093683142667</v>
      </c>
      <c r="BF9" s="17">
        <v>0.205164440996839</v>
      </c>
      <c r="BG9" s="17">
        <v>0.320375262051381</v>
      </c>
      <c r="BH9" s="17">
        <v>0.113505206040833</v>
      </c>
      <c r="BI9" s="17">
        <v>0.24255468139803199</v>
      </c>
      <c r="BJ9" s="17">
        <v>0.299238828108083</v>
      </c>
      <c r="BK9" s="17">
        <v>0.24151373415470501</v>
      </c>
      <c r="BL9" s="17"/>
      <c r="BM9" s="17">
        <v>0.15655731265964001</v>
      </c>
      <c r="BN9" s="17">
        <v>0.29602869314500802</v>
      </c>
      <c r="BO9" s="17">
        <v>0.275951175112506</v>
      </c>
      <c r="BP9" s="17">
        <v>0.27321488621025097</v>
      </c>
      <c r="BQ9" s="17">
        <v>0.233192557285957</v>
      </c>
      <c r="BR9" s="17">
        <v>0.32064390539982801</v>
      </c>
      <c r="BS9" s="17"/>
      <c r="BT9" s="17">
        <v>0.25511736536461599</v>
      </c>
      <c r="BU9" s="17">
        <v>0.24736264185081699</v>
      </c>
      <c r="BV9" s="17"/>
      <c r="BW9" s="17">
        <v>0.290259439885796</v>
      </c>
      <c r="BX9" s="17">
        <v>0.276637649837219</v>
      </c>
      <c r="BY9" s="17"/>
      <c r="BZ9" s="17">
        <v>0.25267383912812302</v>
      </c>
      <c r="CA9" s="17">
        <v>0.24850130544933999</v>
      </c>
      <c r="CB9" s="17" t="s">
        <v>131</v>
      </c>
      <c r="CC9" s="17"/>
      <c r="CD9" s="17">
        <v>0.24744176147970301</v>
      </c>
      <c r="CE9" s="17">
        <v>0.29020484047860101</v>
      </c>
      <c r="CF9" s="17">
        <v>0.25295133883430199</v>
      </c>
      <c r="CG9" s="17"/>
      <c r="CH9" s="17">
        <v>0.238588131684036</v>
      </c>
      <c r="CI9" s="17">
        <v>0.27858262607565798</v>
      </c>
      <c r="CJ9" s="17">
        <v>0.24998532352403599</v>
      </c>
      <c r="CK9" s="17"/>
      <c r="CL9" s="17">
        <v>0.21674137181297601</v>
      </c>
      <c r="CM9" s="17">
        <v>0.28544294339335802</v>
      </c>
      <c r="CN9" s="17"/>
      <c r="CO9" s="17">
        <v>0.27131682392258899</v>
      </c>
      <c r="CP9" s="17">
        <v>0.296581009695422</v>
      </c>
      <c r="CQ9" s="17">
        <v>0.28799424461249301</v>
      </c>
      <c r="CR9" s="17">
        <v>0.104894856852525</v>
      </c>
    </row>
    <row r="10" spans="2:96" x14ac:dyDescent="0.25">
      <c r="B10" s="18" t="s">
        <v>454</v>
      </c>
      <c r="C10" s="17">
        <v>0.55126959853685098</v>
      </c>
      <c r="D10" s="17">
        <v>0.53954983271034396</v>
      </c>
      <c r="E10" s="17">
        <v>0.56823819950799304</v>
      </c>
      <c r="F10" s="17"/>
      <c r="G10" s="17">
        <v>0.482648935292395</v>
      </c>
      <c r="H10" s="17">
        <v>0.66576969519680196</v>
      </c>
      <c r="I10" s="17">
        <v>0.59449778182324098</v>
      </c>
      <c r="J10" s="17">
        <v>0.580042248011435</v>
      </c>
      <c r="K10" s="17">
        <v>0.38560302461146401</v>
      </c>
      <c r="L10" s="17">
        <v>0.54059384634426699</v>
      </c>
      <c r="M10" s="17"/>
      <c r="N10" s="17">
        <v>0.53174307829316803</v>
      </c>
      <c r="O10" s="17">
        <v>0.55267139917149299</v>
      </c>
      <c r="P10" s="17">
        <v>0.56077826059369096</v>
      </c>
      <c r="Q10" s="17">
        <v>0.56718516416022802</v>
      </c>
      <c r="R10" s="17"/>
      <c r="S10" s="17">
        <v>0.51101728100527699</v>
      </c>
      <c r="T10" s="17">
        <v>0.55609679846445903</v>
      </c>
      <c r="U10" s="17">
        <v>0.58612243879522596</v>
      </c>
      <c r="V10" s="17">
        <v>0.54904213862797102</v>
      </c>
      <c r="W10" s="17">
        <v>0.72914260177643297</v>
      </c>
      <c r="X10" s="17">
        <v>0.60906101815188496</v>
      </c>
      <c r="Y10" s="17">
        <v>0.69571976044273998</v>
      </c>
      <c r="Z10" s="17">
        <v>0.69749248021955301</v>
      </c>
      <c r="AA10" s="17">
        <v>0.39447464434148399</v>
      </c>
      <c r="AB10" s="17">
        <v>0.49839583050645098</v>
      </c>
      <c r="AC10" s="17">
        <v>0.49295963342937099</v>
      </c>
      <c r="AD10" s="17">
        <v>0.49493866543600201</v>
      </c>
      <c r="AE10" s="17"/>
      <c r="AF10" s="17">
        <v>0.47547810777741101</v>
      </c>
      <c r="AG10" s="17">
        <v>0.61000446627527505</v>
      </c>
      <c r="AH10" s="17">
        <v>0.360367067072766</v>
      </c>
      <c r="AI10" s="17">
        <v>0.21191220160548599</v>
      </c>
      <c r="AJ10" s="17">
        <v>0.64155702405086501</v>
      </c>
      <c r="AK10" s="17"/>
      <c r="AL10" s="17">
        <v>0.46397754389960799</v>
      </c>
      <c r="AM10" s="17">
        <v>0.60760718730292396</v>
      </c>
      <c r="AN10" s="17">
        <v>0.48388834724551</v>
      </c>
      <c r="AO10" s="17"/>
      <c r="AP10" s="17">
        <v>0.58307796827460701</v>
      </c>
      <c r="AQ10" s="17">
        <v>0.58604151320235498</v>
      </c>
      <c r="AR10" s="17">
        <v>0.54123806333305602</v>
      </c>
      <c r="AS10" s="17">
        <v>0.63010172701878697</v>
      </c>
      <c r="AT10" s="17">
        <v>0.222967872028903</v>
      </c>
      <c r="AU10" s="17"/>
      <c r="AV10" s="17">
        <v>0</v>
      </c>
      <c r="AW10" s="17">
        <v>0.44622953037549401</v>
      </c>
      <c r="AX10" s="17">
        <v>0.67775675020565296</v>
      </c>
      <c r="AY10" s="17">
        <v>0.6490001460682</v>
      </c>
      <c r="AZ10" s="17">
        <v>0.64898007851558204</v>
      </c>
      <c r="BA10" s="17">
        <v>0.58992228796183299</v>
      </c>
      <c r="BB10" s="17">
        <v>0.45680680375717703</v>
      </c>
      <c r="BC10" s="17">
        <v>0.49118019489263698</v>
      </c>
      <c r="BD10" s="17">
        <v>0.50662240316524398</v>
      </c>
      <c r="BE10" s="17">
        <v>0.247143921621923</v>
      </c>
      <c r="BF10" s="17">
        <v>0.52520304260200001</v>
      </c>
      <c r="BG10" s="17">
        <v>0.53860033948001895</v>
      </c>
      <c r="BH10" s="17">
        <v>0.78028950387453999</v>
      </c>
      <c r="BI10" s="17">
        <v>0.75744531860196895</v>
      </c>
      <c r="BJ10" s="17">
        <v>0.54456790742566497</v>
      </c>
      <c r="BK10" s="17">
        <v>0.28937979658567098</v>
      </c>
      <c r="BL10" s="17"/>
      <c r="BM10" s="17">
        <v>0.63869573274779801</v>
      </c>
      <c r="BN10" s="17">
        <v>0.47928895573287</v>
      </c>
      <c r="BO10" s="17">
        <v>0.530216586770204</v>
      </c>
      <c r="BP10" s="17">
        <v>0.47164768451662697</v>
      </c>
      <c r="BQ10" s="17">
        <v>0.66362649888650704</v>
      </c>
      <c r="BR10" s="17">
        <v>0.51754527077957002</v>
      </c>
      <c r="BS10" s="17"/>
      <c r="BT10" s="17">
        <v>0.57507676992194601</v>
      </c>
      <c r="BU10" s="17">
        <v>0.52575721153719601</v>
      </c>
      <c r="BV10" s="17"/>
      <c r="BW10" s="17">
        <v>0.54566772708523903</v>
      </c>
      <c r="BX10" s="17">
        <v>0.47302267221150102</v>
      </c>
      <c r="BY10" s="17"/>
      <c r="BZ10" s="17">
        <v>0.53652531971035999</v>
      </c>
      <c r="CA10" s="17">
        <v>0.557992001997348</v>
      </c>
      <c r="CB10" s="17" t="s">
        <v>131</v>
      </c>
      <c r="CC10" s="17"/>
      <c r="CD10" s="17">
        <v>0.55718709544313405</v>
      </c>
      <c r="CE10" s="17">
        <v>0.47743244981204103</v>
      </c>
      <c r="CF10" s="17">
        <v>0.46257444267095699</v>
      </c>
      <c r="CG10" s="17"/>
      <c r="CH10" s="17">
        <v>0.57236379721519104</v>
      </c>
      <c r="CI10" s="17">
        <v>0.52493600212710101</v>
      </c>
      <c r="CJ10" s="17">
        <v>0.49484333313707501</v>
      </c>
      <c r="CK10" s="17"/>
      <c r="CL10" s="17">
        <v>0.58075197349394003</v>
      </c>
      <c r="CM10" s="17">
        <v>0.51905961270489098</v>
      </c>
      <c r="CN10" s="17"/>
      <c r="CO10" s="17">
        <v>0.48653825259996197</v>
      </c>
      <c r="CP10" s="17">
        <v>0.57857179065317699</v>
      </c>
      <c r="CQ10" s="17">
        <v>0.51854712050777396</v>
      </c>
      <c r="CR10" s="17">
        <v>0.59226850926552299</v>
      </c>
    </row>
    <row r="11" spans="2:96" x14ac:dyDescent="0.25">
      <c r="B11" s="18" t="s">
        <v>455</v>
      </c>
      <c r="C11" s="17">
        <v>9.2530744520476202E-2</v>
      </c>
      <c r="D11" s="17">
        <v>0.119587114387235</v>
      </c>
      <c r="E11" s="17">
        <v>6.3798915412034099E-2</v>
      </c>
      <c r="F11" s="17"/>
      <c r="G11" s="17">
        <v>0.12733614732267301</v>
      </c>
      <c r="H11" s="17">
        <v>8.5619696321320493E-2</v>
      </c>
      <c r="I11" s="17">
        <v>7.2830463753843305E-2</v>
      </c>
      <c r="J11" s="17">
        <v>8.2705270061335198E-2</v>
      </c>
      <c r="K11" s="17">
        <v>7.2885312154000598E-2</v>
      </c>
      <c r="L11" s="17">
        <v>0.112580946125974</v>
      </c>
      <c r="M11" s="17"/>
      <c r="N11" s="17">
        <v>0.160154328880934</v>
      </c>
      <c r="O11" s="17">
        <v>4.1885137460086798E-2</v>
      </c>
      <c r="P11" s="17">
        <v>0.13240822917303399</v>
      </c>
      <c r="Q11" s="17">
        <v>4.2934717109658099E-2</v>
      </c>
      <c r="R11" s="17"/>
      <c r="S11" s="17">
        <v>0.14255987975138401</v>
      </c>
      <c r="T11" s="17">
        <v>0.120961557863211</v>
      </c>
      <c r="U11" s="17">
        <v>0.10081374806075</v>
      </c>
      <c r="V11" s="17">
        <v>8.8878953038736594E-2</v>
      </c>
      <c r="W11" s="17">
        <v>7.2807237418180099E-2</v>
      </c>
      <c r="X11" s="17">
        <v>5.0707492082157003E-2</v>
      </c>
      <c r="Y11" s="17">
        <v>0.102626839513925</v>
      </c>
      <c r="Z11" s="17">
        <v>7.3910744023682806E-2</v>
      </c>
      <c r="AA11" s="17">
        <v>4.35505261775977E-2</v>
      </c>
      <c r="AB11" s="17">
        <v>5.6932231976810299E-2</v>
      </c>
      <c r="AC11" s="17">
        <v>4.9083432418478901E-2</v>
      </c>
      <c r="AD11" s="17">
        <v>8.2254805658491803E-2</v>
      </c>
      <c r="AE11" s="17"/>
      <c r="AF11" s="17">
        <v>8.2464934183581501E-2</v>
      </c>
      <c r="AG11" s="17">
        <v>9.8386579829326901E-2</v>
      </c>
      <c r="AH11" s="17">
        <v>0.15523131370205601</v>
      </c>
      <c r="AI11" s="17">
        <v>0.33108107924914698</v>
      </c>
      <c r="AJ11" s="17">
        <v>0.116209154045262</v>
      </c>
      <c r="AK11" s="17"/>
      <c r="AL11" s="17">
        <v>9.1279187840357406E-2</v>
      </c>
      <c r="AM11" s="17">
        <v>9.2936440975924295E-2</v>
      </c>
      <c r="AN11" s="17">
        <v>8.8319416775411497E-2</v>
      </c>
      <c r="AO11" s="17"/>
      <c r="AP11" s="17">
        <v>5.7747043291243999E-2</v>
      </c>
      <c r="AQ11" s="17">
        <v>7.1254900148303907E-2</v>
      </c>
      <c r="AR11" s="17">
        <v>0.11072143017455401</v>
      </c>
      <c r="AS11" s="17">
        <v>6.8685297440036194E-2</v>
      </c>
      <c r="AT11" s="17">
        <v>0.446107391772884</v>
      </c>
      <c r="AU11" s="17"/>
      <c r="AV11" s="17">
        <v>0</v>
      </c>
      <c r="AW11" s="17">
        <v>0</v>
      </c>
      <c r="AX11" s="17">
        <v>5.0904417988355197E-2</v>
      </c>
      <c r="AY11" s="17">
        <v>5.8049824241780103E-2</v>
      </c>
      <c r="AZ11" s="17">
        <v>0.112178368800849</v>
      </c>
      <c r="BA11" s="17">
        <v>0</v>
      </c>
      <c r="BB11" s="17">
        <v>7.3089696841572599E-2</v>
      </c>
      <c r="BC11" s="17">
        <v>9.7609253815885505E-2</v>
      </c>
      <c r="BD11" s="17">
        <v>0.16695076604814299</v>
      </c>
      <c r="BE11" s="17">
        <v>0.153849012585388</v>
      </c>
      <c r="BF11" s="17">
        <v>0.171614287786927</v>
      </c>
      <c r="BG11" s="17">
        <v>0.14102439846860099</v>
      </c>
      <c r="BH11" s="17">
        <v>0.10620529008462699</v>
      </c>
      <c r="BI11" s="17">
        <v>0</v>
      </c>
      <c r="BJ11" s="17">
        <v>7.9337937681572504E-2</v>
      </c>
      <c r="BK11" s="17">
        <v>0.20882229214530401</v>
      </c>
      <c r="BL11" s="17"/>
      <c r="BM11" s="17">
        <v>0.12879049040937099</v>
      </c>
      <c r="BN11" s="17">
        <v>9.16206583518E-2</v>
      </c>
      <c r="BO11" s="17">
        <v>4.5373591443583099E-2</v>
      </c>
      <c r="BP11" s="17">
        <v>0.12679813186553901</v>
      </c>
      <c r="BQ11" s="17">
        <v>3.7643865986328302E-2</v>
      </c>
      <c r="BR11" s="17">
        <v>7.1095619987848593E-2</v>
      </c>
      <c r="BS11" s="17"/>
      <c r="BT11" s="17">
        <v>8.9392710913034704E-2</v>
      </c>
      <c r="BU11" s="17">
        <v>9.0183545269021503E-2</v>
      </c>
      <c r="BV11" s="17"/>
      <c r="BW11" s="17">
        <v>5.2391705023149202E-2</v>
      </c>
      <c r="BX11" s="17">
        <v>0.107509576346212</v>
      </c>
      <c r="BY11" s="17"/>
      <c r="BZ11" s="17">
        <v>8.0247373370936306E-2</v>
      </c>
      <c r="CA11" s="17">
        <v>9.8131138930671505E-2</v>
      </c>
      <c r="CB11" s="17" t="s">
        <v>131</v>
      </c>
      <c r="CC11" s="17"/>
      <c r="CD11" s="17">
        <v>6.1822885256948498E-2</v>
      </c>
      <c r="CE11" s="17">
        <v>0.12028850426528501</v>
      </c>
      <c r="CF11" s="17">
        <v>0.116223394198803</v>
      </c>
      <c r="CG11" s="17"/>
      <c r="CH11" s="17">
        <v>9.1645181051187699E-2</v>
      </c>
      <c r="CI11" s="17">
        <v>7.0321643314522994E-2</v>
      </c>
      <c r="CJ11" s="17">
        <v>0.12968214319740001</v>
      </c>
      <c r="CK11" s="17"/>
      <c r="CL11" s="17">
        <v>0.114762038850532</v>
      </c>
      <c r="CM11" s="17">
        <v>7.8612933168292806E-2</v>
      </c>
      <c r="CN11" s="17"/>
      <c r="CO11" s="17">
        <v>0.187185134438978</v>
      </c>
      <c r="CP11" s="17">
        <v>6.7667290822583603E-2</v>
      </c>
      <c r="CQ11" s="17">
        <v>8.4878990873498497E-2</v>
      </c>
      <c r="CR11" s="17">
        <v>0.106440383131362</v>
      </c>
    </row>
    <row r="12" spans="2:96" x14ac:dyDescent="0.25">
      <c r="B12" s="18" t="s">
        <v>456</v>
      </c>
      <c r="C12" s="17">
        <v>4.2276148130829402E-2</v>
      </c>
      <c r="D12" s="17">
        <v>5.6811846296170199E-2</v>
      </c>
      <c r="E12" s="17">
        <v>1.54655308828456E-2</v>
      </c>
      <c r="F12" s="17"/>
      <c r="G12" s="17">
        <v>1.8416689285884299E-2</v>
      </c>
      <c r="H12" s="17">
        <v>1.4617144462306299E-2</v>
      </c>
      <c r="I12" s="17">
        <v>5.2953282312156201E-2</v>
      </c>
      <c r="J12" s="17">
        <v>6.7995334202557794E-2</v>
      </c>
      <c r="K12" s="17">
        <v>5.3993189138613902E-2</v>
      </c>
      <c r="L12" s="17">
        <v>4.4977728198578801E-2</v>
      </c>
      <c r="M12" s="17"/>
      <c r="N12" s="17">
        <v>3.3412401438263697E-2</v>
      </c>
      <c r="O12" s="17">
        <v>4.3019572807603199E-2</v>
      </c>
      <c r="P12" s="17">
        <v>2.3405649504033999E-2</v>
      </c>
      <c r="Q12" s="17">
        <v>6.5800474354370905E-2</v>
      </c>
      <c r="R12" s="17"/>
      <c r="S12" s="17">
        <v>2.8383054994072399E-2</v>
      </c>
      <c r="T12" s="17">
        <v>6.1856843364387799E-2</v>
      </c>
      <c r="U12" s="17">
        <v>1.8757839690098501E-2</v>
      </c>
      <c r="V12" s="17">
        <v>0.115841487433439</v>
      </c>
      <c r="W12" s="17">
        <v>0</v>
      </c>
      <c r="X12" s="17">
        <v>0</v>
      </c>
      <c r="Y12" s="17">
        <v>3.81599631104046E-2</v>
      </c>
      <c r="Z12" s="17">
        <v>0</v>
      </c>
      <c r="AA12" s="17">
        <v>0.14645335998535999</v>
      </c>
      <c r="AB12" s="17">
        <v>5.44832558295099E-2</v>
      </c>
      <c r="AC12" s="17">
        <v>4.1801348386230001E-2</v>
      </c>
      <c r="AD12" s="17">
        <v>0</v>
      </c>
      <c r="AE12" s="17"/>
      <c r="AF12" s="17">
        <v>4.0079387499467697E-2</v>
      </c>
      <c r="AG12" s="17">
        <v>4.8100162666283301E-2</v>
      </c>
      <c r="AH12" s="17">
        <v>0.120040052406628</v>
      </c>
      <c r="AI12" s="17">
        <v>0.31083175833040799</v>
      </c>
      <c r="AJ12" s="17">
        <v>2.52567937451647E-2</v>
      </c>
      <c r="AK12" s="17"/>
      <c r="AL12" s="17">
        <v>2.8938465075278901E-2</v>
      </c>
      <c r="AM12" s="17">
        <v>4.0071848563409701E-2</v>
      </c>
      <c r="AN12" s="17">
        <v>3.6264858499813299E-2</v>
      </c>
      <c r="AO12" s="17"/>
      <c r="AP12" s="17">
        <v>2.2932068776187801E-2</v>
      </c>
      <c r="AQ12" s="17">
        <v>3.5775577033623898E-2</v>
      </c>
      <c r="AR12" s="17">
        <v>4.0148667326226899E-2</v>
      </c>
      <c r="AS12" s="17">
        <v>1.5758922942092499E-2</v>
      </c>
      <c r="AT12" s="17">
        <v>0</v>
      </c>
      <c r="AU12" s="17"/>
      <c r="AV12" s="17">
        <v>1</v>
      </c>
      <c r="AW12" s="17">
        <v>9.0827879010424897E-2</v>
      </c>
      <c r="AX12" s="17">
        <v>5.5592519093195701E-2</v>
      </c>
      <c r="AY12" s="17">
        <v>3.3268418636902802E-2</v>
      </c>
      <c r="AZ12" s="17">
        <v>2.2567980034750901E-2</v>
      </c>
      <c r="BA12" s="17">
        <v>3.7703423938333203E-2</v>
      </c>
      <c r="BB12" s="17">
        <v>5.9422187446653299E-2</v>
      </c>
      <c r="BC12" s="17">
        <v>0</v>
      </c>
      <c r="BD12" s="17">
        <v>2.79777961872574E-2</v>
      </c>
      <c r="BE12" s="17">
        <v>9.9913382650022101E-2</v>
      </c>
      <c r="BF12" s="17">
        <v>4.4910789910236101E-2</v>
      </c>
      <c r="BG12" s="17">
        <v>0</v>
      </c>
      <c r="BH12" s="17">
        <v>0</v>
      </c>
      <c r="BI12" s="17">
        <v>0</v>
      </c>
      <c r="BJ12" s="17">
        <v>7.6855326784679504E-2</v>
      </c>
      <c r="BK12" s="17">
        <v>6.8353284592141197E-2</v>
      </c>
      <c r="BL12" s="17"/>
      <c r="BM12" s="17">
        <v>2.8461223476620799E-2</v>
      </c>
      <c r="BN12" s="17">
        <v>8.1736322559017693E-2</v>
      </c>
      <c r="BO12" s="17">
        <v>1.7984437084302599E-2</v>
      </c>
      <c r="BP12" s="17">
        <v>2.9631687409321698E-2</v>
      </c>
      <c r="BQ12" s="17">
        <v>4.2434091917482798E-2</v>
      </c>
      <c r="BR12" s="17">
        <v>3.5958891168340501E-2</v>
      </c>
      <c r="BS12" s="17"/>
      <c r="BT12" s="17">
        <v>3.8545110889343599E-2</v>
      </c>
      <c r="BU12" s="17">
        <v>4.7588702428948103E-2</v>
      </c>
      <c r="BV12" s="17"/>
      <c r="BW12" s="17">
        <v>3.5863059480937702E-2</v>
      </c>
      <c r="BX12" s="17">
        <v>7.4893863258034099E-2</v>
      </c>
      <c r="BY12" s="17"/>
      <c r="BZ12" s="17">
        <v>5.0254993949279E-2</v>
      </c>
      <c r="CA12" s="17">
        <v>3.86383289216354E-2</v>
      </c>
      <c r="CB12" s="17" t="s">
        <v>131</v>
      </c>
      <c r="CC12" s="17"/>
      <c r="CD12" s="17">
        <v>4.5970550611237199E-2</v>
      </c>
      <c r="CE12" s="17">
        <v>0</v>
      </c>
      <c r="CF12" s="17">
        <v>0.16825082429593799</v>
      </c>
      <c r="CG12" s="17"/>
      <c r="CH12" s="17">
        <v>3.5654792654609503E-2</v>
      </c>
      <c r="CI12" s="17">
        <v>5.2928161501860103E-2</v>
      </c>
      <c r="CJ12" s="17">
        <v>6.0152949159613701E-2</v>
      </c>
      <c r="CK12" s="17"/>
      <c r="CL12" s="17">
        <v>4.0655218274929399E-2</v>
      </c>
      <c r="CM12" s="17">
        <v>4.2441221302401001E-2</v>
      </c>
      <c r="CN12" s="17"/>
      <c r="CO12" s="17">
        <v>0</v>
      </c>
      <c r="CP12" s="17">
        <v>1.9262412345822499E-2</v>
      </c>
      <c r="CQ12" s="17">
        <v>3.1917460817307501E-2</v>
      </c>
      <c r="CR12" s="17">
        <v>0.11121629747148599</v>
      </c>
    </row>
    <row r="13" spans="2:96" x14ac:dyDescent="0.25">
      <c r="B13" s="18" t="s">
        <v>175</v>
      </c>
      <c r="C13" s="19">
        <v>6.4115552690252597E-2</v>
      </c>
      <c r="D13" s="19">
        <v>4.0665689455487902E-2</v>
      </c>
      <c r="E13" s="19">
        <v>9.1393949299636595E-2</v>
      </c>
      <c r="F13" s="19"/>
      <c r="G13" s="19">
        <v>2.5366830224848601E-2</v>
      </c>
      <c r="H13" s="19">
        <v>4.9173432039553003E-2</v>
      </c>
      <c r="I13" s="19">
        <v>6.3858935219148996E-2</v>
      </c>
      <c r="J13" s="19">
        <v>5.8060850095512997E-2</v>
      </c>
      <c r="K13" s="19">
        <v>0.12982646887468799</v>
      </c>
      <c r="L13" s="19">
        <v>7.0162543022414106E-2</v>
      </c>
      <c r="M13" s="19"/>
      <c r="N13" s="19">
        <v>6.4352971540348095E-2</v>
      </c>
      <c r="O13" s="19">
        <v>5.5815126907046E-2</v>
      </c>
      <c r="P13" s="19">
        <v>9.0229698520722906E-2</v>
      </c>
      <c r="Q13" s="19">
        <v>5.1768019386922E-2</v>
      </c>
      <c r="R13" s="19"/>
      <c r="S13" s="19">
        <v>5.2968727262351099E-2</v>
      </c>
      <c r="T13" s="19">
        <v>7.5571926122521699E-2</v>
      </c>
      <c r="U13" s="19">
        <v>2.3557198750001701E-2</v>
      </c>
      <c r="V13" s="19">
        <v>4.7825234614248001E-2</v>
      </c>
      <c r="W13" s="19">
        <v>5.07451363845852E-2</v>
      </c>
      <c r="X13" s="19">
        <v>5.5060547640492397E-2</v>
      </c>
      <c r="Y13" s="19">
        <v>0</v>
      </c>
      <c r="Z13" s="19">
        <v>6.8617327722853103E-2</v>
      </c>
      <c r="AA13" s="19">
        <v>4.4582969513217302E-2</v>
      </c>
      <c r="AB13" s="19">
        <v>0.176395085698375</v>
      </c>
      <c r="AC13" s="19">
        <v>9.9281275118420803E-2</v>
      </c>
      <c r="AD13" s="19">
        <v>7.1998487814395204E-2</v>
      </c>
      <c r="AE13" s="19"/>
      <c r="AF13" s="19">
        <v>5.5195031567954397E-2</v>
      </c>
      <c r="AG13" s="19">
        <v>2.7317034918874199E-2</v>
      </c>
      <c r="AH13" s="19">
        <v>0.112167893197654</v>
      </c>
      <c r="AI13" s="19">
        <v>0</v>
      </c>
      <c r="AJ13" s="19">
        <v>4.41635789799679E-2</v>
      </c>
      <c r="AK13" s="19"/>
      <c r="AL13" s="19">
        <v>3.08716396537803E-2</v>
      </c>
      <c r="AM13" s="19">
        <v>3.1017876594108901E-2</v>
      </c>
      <c r="AN13" s="19">
        <v>6.6167934309587007E-2</v>
      </c>
      <c r="AO13" s="19"/>
      <c r="AP13" s="19">
        <v>7.8830932583030006E-2</v>
      </c>
      <c r="AQ13" s="19">
        <v>6.3717792899568096E-2</v>
      </c>
      <c r="AR13" s="19">
        <v>5.4780056214026901E-2</v>
      </c>
      <c r="AS13" s="19">
        <v>6.1726097888429303E-2</v>
      </c>
      <c r="AT13" s="19">
        <v>0</v>
      </c>
      <c r="AU13" s="19"/>
      <c r="AV13" s="19">
        <v>0</v>
      </c>
      <c r="AW13" s="19">
        <v>0.16423739759196501</v>
      </c>
      <c r="AX13" s="19">
        <v>0</v>
      </c>
      <c r="AY13" s="19">
        <v>8.1255367931497194E-2</v>
      </c>
      <c r="AZ13" s="19">
        <v>7.1651267258208501E-2</v>
      </c>
      <c r="BA13" s="19">
        <v>5.7210096028650299E-2</v>
      </c>
      <c r="BB13" s="19">
        <v>8.9575104068186695E-2</v>
      </c>
      <c r="BC13" s="19">
        <v>0.124145006900739</v>
      </c>
      <c r="BD13" s="19">
        <v>3.2136952253693903E-2</v>
      </c>
      <c r="BE13" s="19">
        <v>0</v>
      </c>
      <c r="BF13" s="19">
        <v>5.3107438703997902E-2</v>
      </c>
      <c r="BG13" s="19">
        <v>0</v>
      </c>
      <c r="BH13" s="19">
        <v>0</v>
      </c>
      <c r="BI13" s="19">
        <v>0</v>
      </c>
      <c r="BJ13" s="19">
        <v>0</v>
      </c>
      <c r="BK13" s="19">
        <v>0.19193089252217899</v>
      </c>
      <c r="BL13" s="19"/>
      <c r="BM13" s="19">
        <v>4.7495240706570498E-2</v>
      </c>
      <c r="BN13" s="19">
        <v>5.1325370211304101E-2</v>
      </c>
      <c r="BO13" s="19">
        <v>0.130474209589405</v>
      </c>
      <c r="BP13" s="19">
        <v>9.87076099982611E-2</v>
      </c>
      <c r="BQ13" s="19">
        <v>2.3102985923724201E-2</v>
      </c>
      <c r="BR13" s="19">
        <v>5.4756312664413401E-2</v>
      </c>
      <c r="BS13" s="19"/>
      <c r="BT13" s="19">
        <v>4.1868042911059403E-2</v>
      </c>
      <c r="BU13" s="19">
        <v>8.91078989140172E-2</v>
      </c>
      <c r="BV13" s="19"/>
      <c r="BW13" s="19">
        <v>7.5818068524877602E-2</v>
      </c>
      <c r="BX13" s="19">
        <v>6.7936238347033398E-2</v>
      </c>
      <c r="BY13" s="19"/>
      <c r="BZ13" s="19">
        <v>8.0298473841302107E-2</v>
      </c>
      <c r="CA13" s="19">
        <v>5.6737224701004799E-2</v>
      </c>
      <c r="CB13" s="19" t="s">
        <v>131</v>
      </c>
      <c r="CC13" s="19"/>
      <c r="CD13" s="19">
        <v>8.7577707208976702E-2</v>
      </c>
      <c r="CE13" s="19">
        <v>0.112074205444074</v>
      </c>
      <c r="CF13" s="19">
        <v>0</v>
      </c>
      <c r="CG13" s="19"/>
      <c r="CH13" s="19">
        <v>6.17480973949757E-2</v>
      </c>
      <c r="CI13" s="19">
        <v>7.3231566980858295E-2</v>
      </c>
      <c r="CJ13" s="19">
        <v>6.5336250981875399E-2</v>
      </c>
      <c r="CK13" s="19"/>
      <c r="CL13" s="19">
        <v>4.70893975676221E-2</v>
      </c>
      <c r="CM13" s="19">
        <v>7.4443289431056797E-2</v>
      </c>
      <c r="CN13" s="19"/>
      <c r="CO13" s="19">
        <v>5.49597890384712E-2</v>
      </c>
      <c r="CP13" s="19">
        <v>3.7917496482994799E-2</v>
      </c>
      <c r="CQ13" s="19">
        <v>7.6662183188927396E-2</v>
      </c>
      <c r="CR13" s="19">
        <v>8.5179953279104006E-2</v>
      </c>
    </row>
    <row r="14" spans="2:96" x14ac:dyDescent="0.25">
      <c r="B14" s="16" t="s">
        <v>663</v>
      </c>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F18"/>
  <sheetViews>
    <sheetView showGridLines="0" workbookViewId="0">
      <pane xSplit="2" topLeftCell="C1" activePane="topRight" state="frozen"/>
      <selection pane="topRight" activeCell="B18" sqref="B18"/>
    </sheetView>
  </sheetViews>
  <sheetFormatPr defaultColWidth="11.42578125" defaultRowHeight="15" x14ac:dyDescent="0.25"/>
  <cols>
    <col min="2" max="2" width="25.7109375" customWidth="1"/>
    <col min="3" max="6" width="20.7109375" customWidth="1"/>
  </cols>
  <sheetData>
    <row r="2" spans="2:6" ht="39.950000000000003" customHeight="1" x14ac:dyDescent="0.25">
      <c r="D2" s="30" t="s">
        <v>491</v>
      </c>
      <c r="E2" s="26"/>
      <c r="F2" s="26"/>
    </row>
    <row r="6" spans="2:6" ht="50.1" customHeight="1" x14ac:dyDescent="0.25">
      <c r="B6" s="23" t="s">
        <v>15</v>
      </c>
      <c r="C6" s="23" t="s">
        <v>484</v>
      </c>
      <c r="D6" s="23" t="s">
        <v>485</v>
      </c>
      <c r="E6" s="23" t="s">
        <v>486</v>
      </c>
    </row>
    <row r="7" spans="2:6" ht="30" x14ac:dyDescent="0.25">
      <c r="B7" s="18" t="s">
        <v>487</v>
      </c>
      <c r="C7" s="17">
        <v>0.19353994246037201</v>
      </c>
      <c r="D7" s="17">
        <v>0.187825082442414</v>
      </c>
      <c r="E7" s="17">
        <v>0.276317519929969</v>
      </c>
    </row>
    <row r="8" spans="2:6" x14ac:dyDescent="0.25">
      <c r="B8" s="18" t="s">
        <v>488</v>
      </c>
      <c r="C8" s="17">
        <v>0.35932300482184698</v>
      </c>
      <c r="D8" s="17">
        <v>0.23791900666687199</v>
      </c>
      <c r="E8" s="17">
        <v>0.27443185244482898</v>
      </c>
    </row>
    <row r="9" spans="2:6" x14ac:dyDescent="0.25">
      <c r="B9" s="18" t="s">
        <v>489</v>
      </c>
      <c r="C9" s="17">
        <v>0.14971518905963299</v>
      </c>
      <c r="D9" s="17">
        <v>0.25801319621570701</v>
      </c>
      <c r="E9" s="17">
        <v>0.12764539172620701</v>
      </c>
    </row>
    <row r="10" spans="2:6" x14ac:dyDescent="0.25">
      <c r="B10" s="18" t="s">
        <v>490</v>
      </c>
      <c r="C10" s="17">
        <v>6.28831191104023E-2</v>
      </c>
      <c r="D10" s="17">
        <v>6.5944322164141506E-2</v>
      </c>
      <c r="E10" s="17">
        <v>9.9337110392810596E-2</v>
      </c>
    </row>
    <row r="11" spans="2:6" x14ac:dyDescent="0.25">
      <c r="B11" s="18" t="s">
        <v>121</v>
      </c>
      <c r="C11" s="17">
        <v>0.23453874454774501</v>
      </c>
      <c r="D11" s="17">
        <v>0.250298392510866</v>
      </c>
      <c r="E11" s="17">
        <v>0.22226812550618399</v>
      </c>
    </row>
    <row r="12" spans="2:6" x14ac:dyDescent="0.25">
      <c r="B12" s="16"/>
      <c r="C12" s="16"/>
      <c r="D12" s="16"/>
      <c r="E12" s="16"/>
    </row>
    <row r="13" spans="2:6" x14ac:dyDescent="0.25">
      <c r="B13" t="s">
        <v>124</v>
      </c>
    </row>
    <row r="14" spans="2:6" x14ac:dyDescent="0.25">
      <c r="B14" t="s">
        <v>125</v>
      </c>
    </row>
    <row r="18" spans="2:2" x14ac:dyDescent="0.25">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CR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ht="30" x14ac:dyDescent="0.25">
      <c r="B9" s="18" t="s">
        <v>487</v>
      </c>
      <c r="C9" s="17">
        <v>0.19353994246037201</v>
      </c>
      <c r="D9" s="17">
        <v>0.17054924661989401</v>
      </c>
      <c r="E9" s="17">
        <v>0.21602970221932899</v>
      </c>
      <c r="F9" s="17"/>
      <c r="G9" s="17">
        <v>0.16829418695848899</v>
      </c>
      <c r="H9" s="17">
        <v>0.195594624270683</v>
      </c>
      <c r="I9" s="17">
        <v>0.20134707295621901</v>
      </c>
      <c r="J9" s="17">
        <v>0.22063901239841599</v>
      </c>
      <c r="K9" s="17">
        <v>0.194360579807308</v>
      </c>
      <c r="L9" s="17">
        <v>0.17966905006638201</v>
      </c>
      <c r="M9" s="17"/>
      <c r="N9" s="17">
        <v>0.179534130073704</v>
      </c>
      <c r="O9" s="17">
        <v>0.205343363496026</v>
      </c>
      <c r="P9" s="17">
        <v>0.219705623334773</v>
      </c>
      <c r="Q9" s="17">
        <v>0.175525835270057</v>
      </c>
      <c r="R9" s="17"/>
      <c r="S9" s="17">
        <v>0.173090533289633</v>
      </c>
      <c r="T9" s="17">
        <v>0.182252122970083</v>
      </c>
      <c r="U9" s="17">
        <v>0.14725900533344199</v>
      </c>
      <c r="V9" s="17">
        <v>0.212947249022336</v>
      </c>
      <c r="W9" s="17">
        <v>0.19035989669796299</v>
      </c>
      <c r="X9" s="17">
        <v>0.19017591829042399</v>
      </c>
      <c r="Y9" s="17">
        <v>0.16785793661968301</v>
      </c>
      <c r="Z9" s="17">
        <v>0.209504759263999</v>
      </c>
      <c r="AA9" s="17">
        <v>0.23038958583319699</v>
      </c>
      <c r="AB9" s="17">
        <v>0.23155380307803899</v>
      </c>
      <c r="AC9" s="17">
        <v>0.175993111489298</v>
      </c>
      <c r="AD9" s="17">
        <v>0.24851006891317301</v>
      </c>
      <c r="AE9" s="17"/>
      <c r="AF9" s="17">
        <v>0.166649010235706</v>
      </c>
      <c r="AG9" s="17">
        <v>0.22648201836770601</v>
      </c>
      <c r="AH9" s="17">
        <v>0.144537966489558</v>
      </c>
      <c r="AI9" s="17">
        <v>0.26093525962166703</v>
      </c>
      <c r="AJ9" s="17">
        <v>0.18331274731107799</v>
      </c>
      <c r="AK9" s="17"/>
      <c r="AL9" s="17">
        <v>0.163321944316075</v>
      </c>
      <c r="AM9" s="17">
        <v>0.22543491253273901</v>
      </c>
      <c r="AN9" s="17">
        <v>0.18244783218226701</v>
      </c>
      <c r="AO9" s="17"/>
      <c r="AP9" s="17">
        <v>0.185413083240801</v>
      </c>
      <c r="AQ9" s="17">
        <v>0.21671253022334799</v>
      </c>
      <c r="AR9" s="17">
        <v>0.15005187835022499</v>
      </c>
      <c r="AS9" s="17">
        <v>0.196445724635706</v>
      </c>
      <c r="AT9" s="17">
        <v>0.26304260863145001</v>
      </c>
      <c r="AU9" s="17"/>
      <c r="AV9" s="17">
        <v>0.152769603320837</v>
      </c>
      <c r="AW9" s="17">
        <v>0.15306809697788701</v>
      </c>
      <c r="AX9" s="17">
        <v>0.138410487205469</v>
      </c>
      <c r="AY9" s="17">
        <v>0.244159530442671</v>
      </c>
      <c r="AZ9" s="17">
        <v>0.22491769133132999</v>
      </c>
      <c r="BA9" s="17">
        <v>0.198905554655573</v>
      </c>
      <c r="BB9" s="17">
        <v>0.18621112238083001</v>
      </c>
      <c r="BC9" s="17">
        <v>0.189523051317323</v>
      </c>
      <c r="BD9" s="17">
        <v>0.19310931384701099</v>
      </c>
      <c r="BE9" s="17">
        <v>0.217568094417847</v>
      </c>
      <c r="BF9" s="17">
        <v>0.18584596508725301</v>
      </c>
      <c r="BG9" s="17">
        <v>0.198662370515793</v>
      </c>
      <c r="BH9" s="17">
        <v>0.20515477375907701</v>
      </c>
      <c r="BI9" s="17">
        <v>0.21506992447763901</v>
      </c>
      <c r="BJ9" s="17">
        <v>0.15153216790374599</v>
      </c>
      <c r="BK9" s="17">
        <v>0.13798717286756601</v>
      </c>
      <c r="BL9" s="17"/>
      <c r="BM9" s="17">
        <v>0.18177034261943101</v>
      </c>
      <c r="BN9" s="17">
        <v>0.19113643589455401</v>
      </c>
      <c r="BO9" s="17">
        <v>0.22600020892226</v>
      </c>
      <c r="BP9" s="17">
        <v>0.18067679584228999</v>
      </c>
      <c r="BQ9" s="17">
        <v>0.223685802868926</v>
      </c>
      <c r="BR9" s="17">
        <v>0.16203922024881001</v>
      </c>
      <c r="BS9" s="17"/>
      <c r="BT9" s="17">
        <v>0.19648293729182101</v>
      </c>
      <c r="BU9" s="17">
        <v>0.19143160954239299</v>
      </c>
      <c r="BV9" s="17"/>
      <c r="BW9" s="17">
        <v>0.19719665986635301</v>
      </c>
      <c r="BX9" s="17">
        <v>0.18267448961919699</v>
      </c>
      <c r="BY9" s="17"/>
      <c r="BZ9" s="17">
        <v>0.19377367360595499</v>
      </c>
      <c r="CA9" s="17">
        <v>0.20771926802534099</v>
      </c>
      <c r="CB9" s="17">
        <v>0.205196023362478</v>
      </c>
      <c r="CC9" s="17"/>
      <c r="CD9" s="17">
        <v>0.18872363723527499</v>
      </c>
      <c r="CE9" s="17">
        <v>0.22319262484407901</v>
      </c>
      <c r="CF9" s="17">
        <v>0.21178835591928</v>
      </c>
      <c r="CG9" s="17"/>
      <c r="CH9" s="17">
        <v>0.18519144898293399</v>
      </c>
      <c r="CI9" s="17">
        <v>0.22829017531808399</v>
      </c>
      <c r="CJ9" s="17">
        <v>0.244416653317796</v>
      </c>
      <c r="CK9" s="17"/>
      <c r="CL9" s="17">
        <v>0.184868199000081</v>
      </c>
      <c r="CM9" s="17">
        <v>0.201367947048153</v>
      </c>
      <c r="CN9" s="17"/>
      <c r="CO9" s="17">
        <v>0.14469072270625599</v>
      </c>
      <c r="CP9" s="17">
        <v>0.19327932369451201</v>
      </c>
      <c r="CQ9" s="17">
        <v>0.19458327114337301</v>
      </c>
      <c r="CR9" s="17">
        <v>0.20982257400291801</v>
      </c>
    </row>
    <row r="10" spans="2:96" x14ac:dyDescent="0.25">
      <c r="B10" s="18" t="s">
        <v>488</v>
      </c>
      <c r="C10" s="17">
        <v>0.35932300482184698</v>
      </c>
      <c r="D10" s="17">
        <v>0.41727375181342902</v>
      </c>
      <c r="E10" s="17">
        <v>0.30347585002237298</v>
      </c>
      <c r="F10" s="17"/>
      <c r="G10" s="17">
        <v>0.34019972485029798</v>
      </c>
      <c r="H10" s="17">
        <v>0.32933899550930101</v>
      </c>
      <c r="I10" s="17">
        <v>0.31591965031832497</v>
      </c>
      <c r="J10" s="17">
        <v>0.353135264518394</v>
      </c>
      <c r="K10" s="17">
        <v>0.39750864969509497</v>
      </c>
      <c r="L10" s="17">
        <v>0.41123981374945101</v>
      </c>
      <c r="M10" s="17"/>
      <c r="N10" s="17">
        <v>0.39816613344516</v>
      </c>
      <c r="O10" s="17">
        <v>0.35297480937119902</v>
      </c>
      <c r="P10" s="17">
        <v>0.34698447570768798</v>
      </c>
      <c r="Q10" s="17">
        <v>0.334696953191848</v>
      </c>
      <c r="R10" s="17"/>
      <c r="S10" s="17">
        <v>0.40299488284387902</v>
      </c>
      <c r="T10" s="17">
        <v>0.38914931346308301</v>
      </c>
      <c r="U10" s="17">
        <v>0.38730407469971201</v>
      </c>
      <c r="V10" s="17">
        <v>0.38052120802627498</v>
      </c>
      <c r="W10" s="17">
        <v>0.34412682475697098</v>
      </c>
      <c r="X10" s="17">
        <v>0.38208780277804399</v>
      </c>
      <c r="Y10" s="17">
        <v>0.36879767663715401</v>
      </c>
      <c r="Z10" s="17">
        <v>0.34718871743748703</v>
      </c>
      <c r="AA10" s="17">
        <v>0.28176970707946097</v>
      </c>
      <c r="AB10" s="17">
        <v>0.27015006109023099</v>
      </c>
      <c r="AC10" s="17">
        <v>0.43303186235541702</v>
      </c>
      <c r="AD10" s="17">
        <v>0.274242069339386</v>
      </c>
      <c r="AE10" s="17"/>
      <c r="AF10" s="17">
        <v>0.45090768523607799</v>
      </c>
      <c r="AG10" s="17">
        <v>0.29535428021718002</v>
      </c>
      <c r="AH10" s="17">
        <v>0.42185407209107101</v>
      </c>
      <c r="AI10" s="17">
        <v>0.157729697709174</v>
      </c>
      <c r="AJ10" s="17">
        <v>0.32809945232653598</v>
      </c>
      <c r="AK10" s="17"/>
      <c r="AL10" s="17">
        <v>0.50612000223373599</v>
      </c>
      <c r="AM10" s="17">
        <v>0.328629357773355</v>
      </c>
      <c r="AN10" s="17">
        <v>0.37324828212440098</v>
      </c>
      <c r="AO10" s="17"/>
      <c r="AP10" s="17">
        <v>0.35569537132483497</v>
      </c>
      <c r="AQ10" s="17">
        <v>0.33019041543184702</v>
      </c>
      <c r="AR10" s="17">
        <v>0.38137150885993099</v>
      </c>
      <c r="AS10" s="17">
        <v>0.423631783679841</v>
      </c>
      <c r="AT10" s="17">
        <v>0.420911860775596</v>
      </c>
      <c r="AU10" s="17"/>
      <c r="AV10" s="17">
        <v>0</v>
      </c>
      <c r="AW10" s="17">
        <v>0.32234706428724302</v>
      </c>
      <c r="AX10" s="17">
        <v>0.36184277278353599</v>
      </c>
      <c r="AY10" s="17">
        <v>0.31225367810363702</v>
      </c>
      <c r="AZ10" s="17">
        <v>0.30083265911472501</v>
      </c>
      <c r="BA10" s="17">
        <v>0.33256959795155799</v>
      </c>
      <c r="BB10" s="17">
        <v>0.37324267057289301</v>
      </c>
      <c r="BC10" s="17">
        <v>0.460964759797937</v>
      </c>
      <c r="BD10" s="17">
        <v>0.35729657511083002</v>
      </c>
      <c r="BE10" s="17">
        <v>0.31620575661851602</v>
      </c>
      <c r="BF10" s="17">
        <v>0.32918242587694102</v>
      </c>
      <c r="BG10" s="17">
        <v>0.440103726370696</v>
      </c>
      <c r="BH10" s="17">
        <v>0.36669577832669498</v>
      </c>
      <c r="BI10" s="17">
        <v>0.46935011793605802</v>
      </c>
      <c r="BJ10" s="17">
        <v>0.31402996629633101</v>
      </c>
      <c r="BK10" s="17">
        <v>0.53372592251559403</v>
      </c>
      <c r="BL10" s="17"/>
      <c r="BM10" s="17">
        <v>0.36199395643000098</v>
      </c>
      <c r="BN10" s="17">
        <v>0.35988206030828201</v>
      </c>
      <c r="BO10" s="17">
        <v>0.31219922176298098</v>
      </c>
      <c r="BP10" s="17">
        <v>0.36612323053205897</v>
      </c>
      <c r="BQ10" s="17">
        <v>0.41486747960439702</v>
      </c>
      <c r="BR10" s="17">
        <v>0.33947171824714001</v>
      </c>
      <c r="BS10" s="17"/>
      <c r="BT10" s="17">
        <v>0.36668280954066601</v>
      </c>
      <c r="BU10" s="17">
        <v>0.355348200644171</v>
      </c>
      <c r="BV10" s="17"/>
      <c r="BW10" s="17">
        <v>0.36557309001305499</v>
      </c>
      <c r="BX10" s="17">
        <v>0.36007721975643397</v>
      </c>
      <c r="BY10" s="17"/>
      <c r="BZ10" s="17">
        <v>0.35480854117309302</v>
      </c>
      <c r="CA10" s="17">
        <v>0.36969241821955801</v>
      </c>
      <c r="CB10" s="17">
        <v>0.37674686739124302</v>
      </c>
      <c r="CC10" s="17"/>
      <c r="CD10" s="17">
        <v>0.35348799428179201</v>
      </c>
      <c r="CE10" s="17">
        <v>0.33092603469228399</v>
      </c>
      <c r="CF10" s="17">
        <v>0.409876036978224</v>
      </c>
      <c r="CG10" s="17"/>
      <c r="CH10" s="17">
        <v>0.36674154620291799</v>
      </c>
      <c r="CI10" s="17">
        <v>0.32430952413894198</v>
      </c>
      <c r="CJ10" s="17">
        <v>0.32980761208168302</v>
      </c>
      <c r="CK10" s="17"/>
      <c r="CL10" s="17">
        <v>0.36182935571334801</v>
      </c>
      <c r="CM10" s="17">
        <v>0.36156035826133198</v>
      </c>
      <c r="CN10" s="17"/>
      <c r="CO10" s="17">
        <v>0.389739989193298</v>
      </c>
      <c r="CP10" s="17">
        <v>0.398711741258233</v>
      </c>
      <c r="CQ10" s="17">
        <v>0.36295169114614501</v>
      </c>
      <c r="CR10" s="17">
        <v>0.26591704681348999</v>
      </c>
    </row>
    <row r="11" spans="2:96" x14ac:dyDescent="0.25">
      <c r="B11" s="18" t="s">
        <v>489</v>
      </c>
      <c r="C11" s="17">
        <v>0.14971518905963299</v>
      </c>
      <c r="D11" s="17">
        <v>0.14646681617869001</v>
      </c>
      <c r="E11" s="17">
        <v>0.15370243895832</v>
      </c>
      <c r="F11" s="17"/>
      <c r="G11" s="17">
        <v>0.22368734724313699</v>
      </c>
      <c r="H11" s="17">
        <v>0.16329240712784801</v>
      </c>
      <c r="I11" s="17">
        <v>0.16973029228664799</v>
      </c>
      <c r="J11" s="17">
        <v>0.108931218426025</v>
      </c>
      <c r="K11" s="17">
        <v>0.11879820939188</v>
      </c>
      <c r="L11" s="17">
        <v>0.12712297351884</v>
      </c>
      <c r="M11" s="17"/>
      <c r="N11" s="17">
        <v>0.171184132721065</v>
      </c>
      <c r="O11" s="17">
        <v>0.123103934291534</v>
      </c>
      <c r="P11" s="17">
        <v>0.159304796676005</v>
      </c>
      <c r="Q11" s="17">
        <v>0.14553245340191301</v>
      </c>
      <c r="R11" s="17"/>
      <c r="S11" s="17">
        <v>0.18288407276691501</v>
      </c>
      <c r="T11" s="17">
        <v>0.15306630211587099</v>
      </c>
      <c r="U11" s="17">
        <v>0.118470525751358</v>
      </c>
      <c r="V11" s="17">
        <v>0.135381605667592</v>
      </c>
      <c r="W11" s="17">
        <v>0.15251536721516501</v>
      </c>
      <c r="X11" s="17">
        <v>0.12455634521475401</v>
      </c>
      <c r="Y11" s="17">
        <v>0.12732011204282501</v>
      </c>
      <c r="Z11" s="17">
        <v>0.12546049718077601</v>
      </c>
      <c r="AA11" s="17">
        <v>0.21486164179447501</v>
      </c>
      <c r="AB11" s="17">
        <v>0.112471232680931</v>
      </c>
      <c r="AC11" s="17">
        <v>0.14564732368045399</v>
      </c>
      <c r="AD11" s="17">
        <v>0.147128983562164</v>
      </c>
      <c r="AE11" s="17"/>
      <c r="AF11" s="17">
        <v>0.13736592532613001</v>
      </c>
      <c r="AG11" s="17">
        <v>0.17360482214737299</v>
      </c>
      <c r="AH11" s="17">
        <v>0.16468571646329699</v>
      </c>
      <c r="AI11" s="17">
        <v>0.15581646999020199</v>
      </c>
      <c r="AJ11" s="17">
        <v>0.14321017496942601</v>
      </c>
      <c r="AK11" s="17"/>
      <c r="AL11" s="17">
        <v>0.14699019146136899</v>
      </c>
      <c r="AM11" s="17">
        <v>0.15882389269300901</v>
      </c>
      <c r="AN11" s="17">
        <v>0.14349234179368101</v>
      </c>
      <c r="AO11" s="17"/>
      <c r="AP11" s="17">
        <v>0.14192937287226801</v>
      </c>
      <c r="AQ11" s="17">
        <v>0.12834620814505701</v>
      </c>
      <c r="AR11" s="17">
        <v>0.17422635118631899</v>
      </c>
      <c r="AS11" s="17">
        <v>0.16699280775761999</v>
      </c>
      <c r="AT11" s="17">
        <v>0.14706955360009299</v>
      </c>
      <c r="AU11" s="17"/>
      <c r="AV11" s="17">
        <v>0.21570749083600099</v>
      </c>
      <c r="AW11" s="17">
        <v>9.8381149654521396E-2</v>
      </c>
      <c r="AX11" s="17">
        <v>0.20598568919853599</v>
      </c>
      <c r="AY11" s="17">
        <v>7.9898111896781907E-2</v>
      </c>
      <c r="AZ11" s="17">
        <v>0.124600205553487</v>
      </c>
      <c r="BA11" s="17">
        <v>0.18293985860737899</v>
      </c>
      <c r="BB11" s="17">
        <v>0.17770299914577301</v>
      </c>
      <c r="BC11" s="17">
        <v>0.156579590357287</v>
      </c>
      <c r="BD11" s="17">
        <v>0.13956081804929299</v>
      </c>
      <c r="BE11" s="17">
        <v>0.207818048431545</v>
      </c>
      <c r="BF11" s="17">
        <v>0.10791704241168</v>
      </c>
      <c r="BG11" s="17">
        <v>0.124338982812742</v>
      </c>
      <c r="BH11" s="17">
        <v>0.25719361928474499</v>
      </c>
      <c r="BI11" s="17">
        <v>0.11682009891047</v>
      </c>
      <c r="BJ11" s="17">
        <v>0.15792930592776</v>
      </c>
      <c r="BK11" s="17">
        <v>0.11856206358327499</v>
      </c>
      <c r="BL11" s="17"/>
      <c r="BM11" s="17">
        <v>0.161377069648552</v>
      </c>
      <c r="BN11" s="17">
        <v>0.15220723824716501</v>
      </c>
      <c r="BO11" s="17">
        <v>0.16607447247780299</v>
      </c>
      <c r="BP11" s="17">
        <v>0.126647871061669</v>
      </c>
      <c r="BQ11" s="17">
        <v>0.109122522175482</v>
      </c>
      <c r="BR11" s="17">
        <v>0.20352532229136699</v>
      </c>
      <c r="BS11" s="17"/>
      <c r="BT11" s="17">
        <v>0.162196529677374</v>
      </c>
      <c r="BU11" s="17">
        <v>0.125031566806659</v>
      </c>
      <c r="BV11" s="17"/>
      <c r="BW11" s="17">
        <v>0.18809681678675999</v>
      </c>
      <c r="BX11" s="17">
        <v>0.13865109061253</v>
      </c>
      <c r="BY11" s="17"/>
      <c r="BZ11" s="17">
        <v>0.14662729956503801</v>
      </c>
      <c r="CA11" s="17">
        <v>0.13664053365034601</v>
      </c>
      <c r="CB11" s="17">
        <v>0.27467673622425398</v>
      </c>
      <c r="CC11" s="17"/>
      <c r="CD11" s="17">
        <v>0.15226274856731301</v>
      </c>
      <c r="CE11" s="17">
        <v>0.19187765696373399</v>
      </c>
      <c r="CF11" s="17">
        <v>9.6951767707628395E-2</v>
      </c>
      <c r="CG11" s="17"/>
      <c r="CH11" s="17">
        <v>0.14134783116202901</v>
      </c>
      <c r="CI11" s="17">
        <v>0.18765846550787299</v>
      </c>
      <c r="CJ11" s="17">
        <v>0.12507626543305</v>
      </c>
      <c r="CK11" s="17"/>
      <c r="CL11" s="17">
        <v>0.163852355960519</v>
      </c>
      <c r="CM11" s="17">
        <v>0.14276387792544001</v>
      </c>
      <c r="CN11" s="17"/>
      <c r="CO11" s="17">
        <v>0.24895524222705301</v>
      </c>
      <c r="CP11" s="17">
        <v>0.156405047031205</v>
      </c>
      <c r="CQ11" s="17">
        <v>0.142248038081908</v>
      </c>
      <c r="CR11" s="17">
        <v>0.11523410350407</v>
      </c>
    </row>
    <row r="12" spans="2:96" x14ac:dyDescent="0.25">
      <c r="B12" s="18" t="s">
        <v>490</v>
      </c>
      <c r="C12" s="17">
        <v>6.28831191104023E-2</v>
      </c>
      <c r="D12" s="17">
        <v>7.4960315836667402E-2</v>
      </c>
      <c r="E12" s="17">
        <v>5.0365619272363903E-2</v>
      </c>
      <c r="F12" s="17"/>
      <c r="G12" s="17">
        <v>0.14558744981018801</v>
      </c>
      <c r="H12" s="17">
        <v>0.101594568893977</v>
      </c>
      <c r="I12" s="17">
        <v>5.0347341737455198E-2</v>
      </c>
      <c r="J12" s="17">
        <v>5.8642172331391303E-2</v>
      </c>
      <c r="K12" s="17">
        <v>2.37734912600551E-2</v>
      </c>
      <c r="L12" s="17">
        <v>1.6115188889427399E-2</v>
      </c>
      <c r="M12" s="17"/>
      <c r="N12" s="17">
        <v>5.5516783255947701E-2</v>
      </c>
      <c r="O12" s="17">
        <v>5.9209272171182097E-2</v>
      </c>
      <c r="P12" s="17">
        <v>6.4412025834477901E-2</v>
      </c>
      <c r="Q12" s="17">
        <v>7.1248819726413504E-2</v>
      </c>
      <c r="R12" s="17"/>
      <c r="S12" s="17">
        <v>6.46108456797891E-2</v>
      </c>
      <c r="T12" s="17">
        <v>6.07718508692131E-2</v>
      </c>
      <c r="U12" s="17">
        <v>5.4652447908828401E-2</v>
      </c>
      <c r="V12" s="17">
        <v>1.60509885233425E-2</v>
      </c>
      <c r="W12" s="17">
        <v>8.5350749734949299E-2</v>
      </c>
      <c r="X12" s="17">
        <v>6.4711552078608001E-2</v>
      </c>
      <c r="Y12" s="17">
        <v>7.9118965068367103E-2</v>
      </c>
      <c r="Z12" s="17">
        <v>2.7411430281809802E-2</v>
      </c>
      <c r="AA12" s="17">
        <v>5.5493748433107101E-2</v>
      </c>
      <c r="AB12" s="17">
        <v>0.107158828621323</v>
      </c>
      <c r="AC12" s="17">
        <v>4.2160863615843501E-2</v>
      </c>
      <c r="AD12" s="17">
        <v>0.10149020624277801</v>
      </c>
      <c r="AE12" s="17"/>
      <c r="AF12" s="17">
        <v>4.3536439697611597E-2</v>
      </c>
      <c r="AG12" s="17">
        <v>7.4628426610828899E-2</v>
      </c>
      <c r="AH12" s="17">
        <v>4.1989053804245398E-2</v>
      </c>
      <c r="AI12" s="17">
        <v>0.16928743773350799</v>
      </c>
      <c r="AJ12" s="17">
        <v>4.1915884457284898E-2</v>
      </c>
      <c r="AK12" s="17"/>
      <c r="AL12" s="17">
        <v>4.7521816971530899E-2</v>
      </c>
      <c r="AM12" s="17">
        <v>7.3768932915621893E-2</v>
      </c>
      <c r="AN12" s="17">
        <v>6.7889175080003306E-2</v>
      </c>
      <c r="AO12" s="17"/>
      <c r="AP12" s="17">
        <v>6.4321373822283104E-2</v>
      </c>
      <c r="AQ12" s="17">
        <v>6.5138964172536604E-2</v>
      </c>
      <c r="AR12" s="17">
        <v>6.3398342166557195E-2</v>
      </c>
      <c r="AS12" s="17">
        <v>8.0761914627954401E-2</v>
      </c>
      <c r="AT12" s="17">
        <v>5.0858533460827603E-2</v>
      </c>
      <c r="AU12" s="17"/>
      <c r="AV12" s="17">
        <v>0</v>
      </c>
      <c r="AW12" s="17">
        <v>8.0675835239043606E-2</v>
      </c>
      <c r="AX12" s="17">
        <v>7.2154330862007399E-2</v>
      </c>
      <c r="AY12" s="17">
        <v>9.4467037373790294E-2</v>
      </c>
      <c r="AZ12" s="17">
        <v>0.103851404916335</v>
      </c>
      <c r="BA12" s="17">
        <v>5.0914748895121098E-2</v>
      </c>
      <c r="BB12" s="17">
        <v>5.0139722592501698E-2</v>
      </c>
      <c r="BC12" s="17">
        <v>4.2441059560685397E-2</v>
      </c>
      <c r="BD12" s="17">
        <v>5.5090374038237501E-2</v>
      </c>
      <c r="BE12" s="17">
        <v>4.05440243869798E-2</v>
      </c>
      <c r="BF12" s="17">
        <v>9.4446182052001004E-2</v>
      </c>
      <c r="BG12" s="17">
        <v>3.0269860754292999E-2</v>
      </c>
      <c r="BH12" s="17">
        <v>5.9922357396210102E-2</v>
      </c>
      <c r="BI12" s="17">
        <v>0</v>
      </c>
      <c r="BJ12" s="17">
        <v>0.112344864260755</v>
      </c>
      <c r="BK12" s="17">
        <v>6.0716638146234098E-2</v>
      </c>
      <c r="BL12" s="17"/>
      <c r="BM12" s="17">
        <v>9.7872356518301007E-2</v>
      </c>
      <c r="BN12" s="17">
        <v>5.40211086193048E-2</v>
      </c>
      <c r="BO12" s="17">
        <v>6.3479155300930498E-2</v>
      </c>
      <c r="BP12" s="17">
        <v>6.3499237017173499E-2</v>
      </c>
      <c r="BQ12" s="17">
        <v>2.59997087858048E-2</v>
      </c>
      <c r="BR12" s="17">
        <v>3.2406042142346103E-2</v>
      </c>
      <c r="BS12" s="17"/>
      <c r="BT12" s="17">
        <v>6.5792103478202205E-2</v>
      </c>
      <c r="BU12" s="17">
        <v>5.9149719127639999E-2</v>
      </c>
      <c r="BV12" s="17"/>
      <c r="BW12" s="17">
        <v>7.7509948172269499E-2</v>
      </c>
      <c r="BX12" s="17">
        <v>3.6214518993869398E-2</v>
      </c>
      <c r="BY12" s="17"/>
      <c r="BZ12" s="17">
        <v>5.7459037038241102E-2</v>
      </c>
      <c r="CA12" s="17">
        <v>8.9692426966548194E-2</v>
      </c>
      <c r="CB12" s="17">
        <v>4.6164017585553198E-2</v>
      </c>
      <c r="CC12" s="17"/>
      <c r="CD12" s="17">
        <v>4.8658198827948897E-2</v>
      </c>
      <c r="CE12" s="17">
        <v>7.8698183433661195E-2</v>
      </c>
      <c r="CF12" s="17">
        <v>0.115381637300795</v>
      </c>
      <c r="CG12" s="17"/>
      <c r="CH12" s="17">
        <v>5.2480034158837799E-2</v>
      </c>
      <c r="CI12" s="17">
        <v>7.9047365334976305E-2</v>
      </c>
      <c r="CJ12" s="17">
        <v>0.125515741563374</v>
      </c>
      <c r="CK12" s="17"/>
      <c r="CL12" s="17">
        <v>5.2337482873398899E-2</v>
      </c>
      <c r="CM12" s="17">
        <v>7.52265612042545E-2</v>
      </c>
      <c r="CN12" s="17"/>
      <c r="CO12" s="17">
        <v>7.1683542616405499E-2</v>
      </c>
      <c r="CP12" s="17">
        <v>5.3998243856246797E-2</v>
      </c>
      <c r="CQ12" s="17">
        <v>5.73280424396614E-2</v>
      </c>
      <c r="CR12" s="17">
        <v>8.7429813108440405E-2</v>
      </c>
    </row>
    <row r="13" spans="2:96" x14ac:dyDescent="0.25">
      <c r="B13" s="18" t="s">
        <v>121</v>
      </c>
      <c r="C13" s="19">
        <v>0.23453874454774501</v>
      </c>
      <c r="D13" s="19">
        <v>0.19074986955131801</v>
      </c>
      <c r="E13" s="19">
        <v>0.276426389527614</v>
      </c>
      <c r="F13" s="19"/>
      <c r="G13" s="19">
        <v>0.122231291137888</v>
      </c>
      <c r="H13" s="19">
        <v>0.21017940419819101</v>
      </c>
      <c r="I13" s="19">
        <v>0.262655642701352</v>
      </c>
      <c r="J13" s="19">
        <v>0.258652332325773</v>
      </c>
      <c r="K13" s="19">
        <v>0.26555906984566102</v>
      </c>
      <c r="L13" s="19">
        <v>0.265852973775899</v>
      </c>
      <c r="M13" s="19"/>
      <c r="N13" s="19">
        <v>0.195598820504123</v>
      </c>
      <c r="O13" s="19">
        <v>0.259368620670059</v>
      </c>
      <c r="P13" s="19">
        <v>0.20959307844705599</v>
      </c>
      <c r="Q13" s="19">
        <v>0.27299593840976799</v>
      </c>
      <c r="R13" s="19"/>
      <c r="S13" s="19">
        <v>0.17641966541978499</v>
      </c>
      <c r="T13" s="19">
        <v>0.214760410581749</v>
      </c>
      <c r="U13" s="19">
        <v>0.29231394630665902</v>
      </c>
      <c r="V13" s="19">
        <v>0.25509894876045502</v>
      </c>
      <c r="W13" s="19">
        <v>0.22764716159495199</v>
      </c>
      <c r="X13" s="19">
        <v>0.23846838163817</v>
      </c>
      <c r="Y13" s="19">
        <v>0.256905309631971</v>
      </c>
      <c r="Z13" s="19">
        <v>0.29043459583592801</v>
      </c>
      <c r="AA13" s="19">
        <v>0.21748531685976</v>
      </c>
      <c r="AB13" s="19">
        <v>0.278666074529477</v>
      </c>
      <c r="AC13" s="19">
        <v>0.20316683885898701</v>
      </c>
      <c r="AD13" s="19">
        <v>0.228628671942498</v>
      </c>
      <c r="AE13" s="19"/>
      <c r="AF13" s="19">
        <v>0.20154093950447399</v>
      </c>
      <c r="AG13" s="19">
        <v>0.229930452656912</v>
      </c>
      <c r="AH13" s="19">
        <v>0.226933191151829</v>
      </c>
      <c r="AI13" s="19">
        <v>0.25623113494544802</v>
      </c>
      <c r="AJ13" s="19">
        <v>0.30346174093567502</v>
      </c>
      <c r="AK13" s="19"/>
      <c r="AL13" s="19">
        <v>0.13604604501728901</v>
      </c>
      <c r="AM13" s="19">
        <v>0.21334290408527501</v>
      </c>
      <c r="AN13" s="19">
        <v>0.23292236881964801</v>
      </c>
      <c r="AO13" s="19"/>
      <c r="AP13" s="19">
        <v>0.25264079873981299</v>
      </c>
      <c r="AQ13" s="19">
        <v>0.25961188202721103</v>
      </c>
      <c r="AR13" s="19">
        <v>0.230951919436967</v>
      </c>
      <c r="AS13" s="19">
        <v>0.132167769298879</v>
      </c>
      <c r="AT13" s="19">
        <v>0.118117443532032</v>
      </c>
      <c r="AU13" s="19"/>
      <c r="AV13" s="19">
        <v>0.63152290584316195</v>
      </c>
      <c r="AW13" s="19">
        <v>0.34552785384130502</v>
      </c>
      <c r="AX13" s="19">
        <v>0.221606719950451</v>
      </c>
      <c r="AY13" s="19">
        <v>0.269221642183119</v>
      </c>
      <c r="AZ13" s="19">
        <v>0.24579803908412301</v>
      </c>
      <c r="BA13" s="19">
        <v>0.234670239890369</v>
      </c>
      <c r="BB13" s="19">
        <v>0.21270348530800201</v>
      </c>
      <c r="BC13" s="19">
        <v>0.15049153896676701</v>
      </c>
      <c r="BD13" s="19">
        <v>0.25494291895462901</v>
      </c>
      <c r="BE13" s="19">
        <v>0.217864076145112</v>
      </c>
      <c r="BF13" s="19">
        <v>0.282608384572125</v>
      </c>
      <c r="BG13" s="19">
        <v>0.206625059546475</v>
      </c>
      <c r="BH13" s="19">
        <v>0.11103347123327301</v>
      </c>
      <c r="BI13" s="19">
        <v>0.19875985867583301</v>
      </c>
      <c r="BJ13" s="19">
        <v>0.26416369561140801</v>
      </c>
      <c r="BK13" s="19">
        <v>0.14900820288733099</v>
      </c>
      <c r="BL13" s="19"/>
      <c r="BM13" s="19">
        <v>0.196986274783714</v>
      </c>
      <c r="BN13" s="19">
        <v>0.24275315693069499</v>
      </c>
      <c r="BO13" s="19">
        <v>0.23224694153602601</v>
      </c>
      <c r="BP13" s="19">
        <v>0.26305286554681001</v>
      </c>
      <c r="BQ13" s="19">
        <v>0.22632448656539</v>
      </c>
      <c r="BR13" s="19">
        <v>0.26255769707033699</v>
      </c>
      <c r="BS13" s="19"/>
      <c r="BT13" s="19">
        <v>0.20884562001193699</v>
      </c>
      <c r="BU13" s="19">
        <v>0.26903890387913598</v>
      </c>
      <c r="BV13" s="19"/>
      <c r="BW13" s="19">
        <v>0.17162348516156301</v>
      </c>
      <c r="BX13" s="19">
        <v>0.28238268101796998</v>
      </c>
      <c r="BY13" s="19"/>
      <c r="BZ13" s="19">
        <v>0.24733144861767301</v>
      </c>
      <c r="CA13" s="19">
        <v>0.196255353138206</v>
      </c>
      <c r="CB13" s="19">
        <v>9.7216355436472099E-2</v>
      </c>
      <c r="CC13" s="19"/>
      <c r="CD13" s="19">
        <v>0.25686742108767102</v>
      </c>
      <c r="CE13" s="19">
        <v>0.17530550006624199</v>
      </c>
      <c r="CF13" s="19">
        <v>0.16600220209407199</v>
      </c>
      <c r="CG13" s="19"/>
      <c r="CH13" s="19">
        <v>0.25423913949328097</v>
      </c>
      <c r="CI13" s="19">
        <v>0.18069446970012401</v>
      </c>
      <c r="CJ13" s="19">
        <v>0.17518372760409701</v>
      </c>
      <c r="CK13" s="19"/>
      <c r="CL13" s="19">
        <v>0.237112606452654</v>
      </c>
      <c r="CM13" s="19">
        <v>0.21908125556082</v>
      </c>
      <c r="CN13" s="19"/>
      <c r="CO13" s="19">
        <v>0.144930503256988</v>
      </c>
      <c r="CP13" s="19">
        <v>0.197605644159803</v>
      </c>
      <c r="CQ13" s="19">
        <v>0.24288895718891301</v>
      </c>
      <c r="CR13" s="19">
        <v>0.32159646257108199</v>
      </c>
    </row>
    <row r="14" spans="2:96" x14ac:dyDescent="0.25">
      <c r="B14" s="16"/>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CR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ht="30" x14ac:dyDescent="0.25">
      <c r="B9" s="18" t="s">
        <v>487</v>
      </c>
      <c r="C9" s="17">
        <v>0.187825082442414</v>
      </c>
      <c r="D9" s="17">
        <v>0.17825326107867101</v>
      </c>
      <c r="E9" s="17">
        <v>0.19714543971134099</v>
      </c>
      <c r="F9" s="17"/>
      <c r="G9" s="17">
        <v>0.18528472464804699</v>
      </c>
      <c r="H9" s="17">
        <v>0.19537534299905901</v>
      </c>
      <c r="I9" s="17">
        <v>0.19302939728950599</v>
      </c>
      <c r="J9" s="17">
        <v>0.21422295308663999</v>
      </c>
      <c r="K9" s="17">
        <v>0.18374291909080201</v>
      </c>
      <c r="L9" s="17">
        <v>0.16032354043591601</v>
      </c>
      <c r="M9" s="17"/>
      <c r="N9" s="17">
        <v>0.16710284954933599</v>
      </c>
      <c r="O9" s="17">
        <v>0.17778555260316101</v>
      </c>
      <c r="P9" s="17">
        <v>0.213559114739514</v>
      </c>
      <c r="Q9" s="17">
        <v>0.196158445889212</v>
      </c>
      <c r="R9" s="17"/>
      <c r="S9" s="17">
        <v>0.18662221835391399</v>
      </c>
      <c r="T9" s="17">
        <v>0.19157582805950299</v>
      </c>
      <c r="U9" s="17">
        <v>0.21375095812738601</v>
      </c>
      <c r="V9" s="17">
        <v>0.205007787347876</v>
      </c>
      <c r="W9" s="17">
        <v>0.15463854299010299</v>
      </c>
      <c r="X9" s="17">
        <v>0.174419189243045</v>
      </c>
      <c r="Y9" s="17">
        <v>0.183286585561308</v>
      </c>
      <c r="Z9" s="17">
        <v>0.243790931281196</v>
      </c>
      <c r="AA9" s="17">
        <v>0.15581901447484001</v>
      </c>
      <c r="AB9" s="17">
        <v>0.16216698282126199</v>
      </c>
      <c r="AC9" s="17">
        <v>0.223369597038407</v>
      </c>
      <c r="AD9" s="17">
        <v>0.24661878314387101</v>
      </c>
      <c r="AE9" s="17"/>
      <c r="AF9" s="17">
        <v>0.164113203944317</v>
      </c>
      <c r="AG9" s="17">
        <v>0.241611289557291</v>
      </c>
      <c r="AH9" s="17">
        <v>0.166041022582853</v>
      </c>
      <c r="AI9" s="17">
        <v>0.12661640975456601</v>
      </c>
      <c r="AJ9" s="17">
        <v>0.16512286508846799</v>
      </c>
      <c r="AK9" s="17"/>
      <c r="AL9" s="17">
        <v>0.16848576560821801</v>
      </c>
      <c r="AM9" s="17">
        <v>0.23923418513174699</v>
      </c>
      <c r="AN9" s="17">
        <v>0.12589873439847299</v>
      </c>
      <c r="AO9" s="17"/>
      <c r="AP9" s="17">
        <v>0.184126098393642</v>
      </c>
      <c r="AQ9" s="17">
        <v>0.21202566213171301</v>
      </c>
      <c r="AR9" s="17">
        <v>0.15478175512737</v>
      </c>
      <c r="AS9" s="17">
        <v>0.18960300810144301</v>
      </c>
      <c r="AT9" s="17">
        <v>0.22244043820499801</v>
      </c>
      <c r="AU9" s="17"/>
      <c r="AV9" s="17">
        <v>0.152769603320837</v>
      </c>
      <c r="AW9" s="17">
        <v>0.14695701186447599</v>
      </c>
      <c r="AX9" s="17">
        <v>0.145743185103372</v>
      </c>
      <c r="AY9" s="17">
        <v>0.21639640057540499</v>
      </c>
      <c r="AZ9" s="17">
        <v>0.21152417809839599</v>
      </c>
      <c r="BA9" s="17">
        <v>0.22609134379000301</v>
      </c>
      <c r="BB9" s="17">
        <v>0.158148035037735</v>
      </c>
      <c r="BC9" s="17">
        <v>0.18891537367331501</v>
      </c>
      <c r="BD9" s="17">
        <v>0.17286426914008701</v>
      </c>
      <c r="BE9" s="17">
        <v>0.20971293760019299</v>
      </c>
      <c r="BF9" s="17">
        <v>0.18589113103761601</v>
      </c>
      <c r="BG9" s="17">
        <v>0.19063025634601399</v>
      </c>
      <c r="BH9" s="17">
        <v>0.23664268213591599</v>
      </c>
      <c r="BI9" s="17">
        <v>0.16164424279749201</v>
      </c>
      <c r="BJ9" s="17">
        <v>6.2139957082509703E-2</v>
      </c>
      <c r="BK9" s="17">
        <v>0.19509416929189999</v>
      </c>
      <c r="BL9" s="17"/>
      <c r="BM9" s="17">
        <v>0.17265392038625399</v>
      </c>
      <c r="BN9" s="17">
        <v>0.189896362034261</v>
      </c>
      <c r="BO9" s="17">
        <v>0.174873527907389</v>
      </c>
      <c r="BP9" s="17">
        <v>0.219267869215065</v>
      </c>
      <c r="BQ9" s="17">
        <v>0.19039544151055299</v>
      </c>
      <c r="BR9" s="17">
        <v>0.155391717097039</v>
      </c>
      <c r="BS9" s="17"/>
      <c r="BT9" s="17">
        <v>0.19205553425364399</v>
      </c>
      <c r="BU9" s="17">
        <v>0.18572019312608701</v>
      </c>
      <c r="BV9" s="17"/>
      <c r="BW9" s="17">
        <v>0.20019847579705999</v>
      </c>
      <c r="BX9" s="17">
        <v>0.17365016159188701</v>
      </c>
      <c r="BY9" s="17"/>
      <c r="BZ9" s="17">
        <v>0.19203255034091901</v>
      </c>
      <c r="CA9" s="17">
        <v>0.186963147377844</v>
      </c>
      <c r="CB9" s="17">
        <v>0.11428904161354</v>
      </c>
      <c r="CC9" s="17"/>
      <c r="CD9" s="17">
        <v>0.190261460922728</v>
      </c>
      <c r="CE9" s="17">
        <v>0.21479635660666199</v>
      </c>
      <c r="CF9" s="17">
        <v>0.114162730090223</v>
      </c>
      <c r="CG9" s="17"/>
      <c r="CH9" s="17">
        <v>0.18348737677021501</v>
      </c>
      <c r="CI9" s="17">
        <v>0.23850779192811999</v>
      </c>
      <c r="CJ9" s="17">
        <v>0.178020653072679</v>
      </c>
      <c r="CK9" s="17"/>
      <c r="CL9" s="17">
        <v>0.197447150010263</v>
      </c>
      <c r="CM9" s="17">
        <v>0.175985604414608</v>
      </c>
      <c r="CN9" s="17"/>
      <c r="CO9" s="17">
        <v>0.137397130314977</v>
      </c>
      <c r="CP9" s="17">
        <v>0.17388807041912799</v>
      </c>
      <c r="CQ9" s="17">
        <v>0.20330482996253199</v>
      </c>
      <c r="CR9" s="17">
        <v>0.20282168169103901</v>
      </c>
    </row>
    <row r="10" spans="2:96" x14ac:dyDescent="0.25">
      <c r="B10" s="18" t="s">
        <v>488</v>
      </c>
      <c r="C10" s="17">
        <v>0.23791900666687199</v>
      </c>
      <c r="D10" s="17">
        <v>0.25956786079030802</v>
      </c>
      <c r="E10" s="17">
        <v>0.216961374646263</v>
      </c>
      <c r="F10" s="17"/>
      <c r="G10" s="17">
        <v>0.28092099196602099</v>
      </c>
      <c r="H10" s="17">
        <v>0.227036670905471</v>
      </c>
      <c r="I10" s="17">
        <v>0.253789420148399</v>
      </c>
      <c r="J10" s="17">
        <v>0.20381533026069701</v>
      </c>
      <c r="K10" s="17">
        <v>0.24998858147995301</v>
      </c>
      <c r="L10" s="17">
        <v>0.224951109289701</v>
      </c>
      <c r="M10" s="17"/>
      <c r="N10" s="17">
        <v>0.26230990352757999</v>
      </c>
      <c r="O10" s="17">
        <v>0.22944466526570101</v>
      </c>
      <c r="P10" s="17">
        <v>0.22678964795805201</v>
      </c>
      <c r="Q10" s="17">
        <v>0.23071819297714399</v>
      </c>
      <c r="R10" s="17"/>
      <c r="S10" s="17">
        <v>0.25864844538431297</v>
      </c>
      <c r="T10" s="17">
        <v>0.25012550185911198</v>
      </c>
      <c r="U10" s="17">
        <v>0.21322336116038801</v>
      </c>
      <c r="V10" s="17">
        <v>0.223107672963239</v>
      </c>
      <c r="W10" s="17">
        <v>0.25801003429403302</v>
      </c>
      <c r="X10" s="17">
        <v>0.180134194500116</v>
      </c>
      <c r="Y10" s="17">
        <v>0.26892877741242299</v>
      </c>
      <c r="Z10" s="17">
        <v>0.244508955292698</v>
      </c>
      <c r="AA10" s="17">
        <v>0.25527929238629299</v>
      </c>
      <c r="AB10" s="17">
        <v>0.21354877395955599</v>
      </c>
      <c r="AC10" s="17">
        <v>0.260717128136775</v>
      </c>
      <c r="AD10" s="17">
        <v>0.20471589561342701</v>
      </c>
      <c r="AE10" s="17"/>
      <c r="AF10" s="17">
        <v>0.274067556688467</v>
      </c>
      <c r="AG10" s="17">
        <v>0.22901502188946199</v>
      </c>
      <c r="AH10" s="17">
        <v>0.240450688445668</v>
      </c>
      <c r="AI10" s="17">
        <v>0.124349221294209</v>
      </c>
      <c r="AJ10" s="17">
        <v>0.17996958684452399</v>
      </c>
      <c r="AK10" s="17"/>
      <c r="AL10" s="17">
        <v>0.304074697786893</v>
      </c>
      <c r="AM10" s="17">
        <v>0.236814720793318</v>
      </c>
      <c r="AN10" s="17">
        <v>0.26003304437311803</v>
      </c>
      <c r="AO10" s="17"/>
      <c r="AP10" s="17">
        <v>0.21770565187767299</v>
      </c>
      <c r="AQ10" s="17">
        <v>0.25682258424918702</v>
      </c>
      <c r="AR10" s="17">
        <v>0.25958737334869098</v>
      </c>
      <c r="AS10" s="17">
        <v>0.27514016108040301</v>
      </c>
      <c r="AT10" s="17">
        <v>0.307692627746734</v>
      </c>
      <c r="AU10" s="17"/>
      <c r="AV10" s="17">
        <v>0</v>
      </c>
      <c r="AW10" s="17">
        <v>0.24525351720314201</v>
      </c>
      <c r="AX10" s="17">
        <v>0.241712221303371</v>
      </c>
      <c r="AY10" s="17">
        <v>0.21331466016564801</v>
      </c>
      <c r="AZ10" s="17">
        <v>0.23381818028005999</v>
      </c>
      <c r="BA10" s="17">
        <v>0.18626317884590801</v>
      </c>
      <c r="BB10" s="17">
        <v>0.24442755635173899</v>
      </c>
      <c r="BC10" s="17">
        <v>0.30021646064255703</v>
      </c>
      <c r="BD10" s="17">
        <v>0.16439220264212701</v>
      </c>
      <c r="BE10" s="17">
        <v>0.29395271691006097</v>
      </c>
      <c r="BF10" s="17">
        <v>0.226148705145228</v>
      </c>
      <c r="BG10" s="17">
        <v>0.30030773147540601</v>
      </c>
      <c r="BH10" s="17">
        <v>0.259953990051777</v>
      </c>
      <c r="BI10" s="17">
        <v>0.16286704381758699</v>
      </c>
      <c r="BJ10" s="17">
        <v>0.35378455710963902</v>
      </c>
      <c r="BK10" s="17">
        <v>0.33239702067426602</v>
      </c>
      <c r="BL10" s="17"/>
      <c r="BM10" s="17">
        <v>0.26174305052365898</v>
      </c>
      <c r="BN10" s="17">
        <v>0.226501794011325</v>
      </c>
      <c r="BO10" s="17">
        <v>0.237877476299209</v>
      </c>
      <c r="BP10" s="17">
        <v>0.22476276861121799</v>
      </c>
      <c r="BQ10" s="17">
        <v>0.22713188536752901</v>
      </c>
      <c r="BR10" s="17">
        <v>0.26761018313739798</v>
      </c>
      <c r="BS10" s="17"/>
      <c r="BT10" s="17">
        <v>0.23019123368047101</v>
      </c>
      <c r="BU10" s="17">
        <v>0.25064046708393301</v>
      </c>
      <c r="BV10" s="17"/>
      <c r="BW10" s="17">
        <v>0.26843200583615001</v>
      </c>
      <c r="BX10" s="17">
        <v>0.223797906631095</v>
      </c>
      <c r="BY10" s="17"/>
      <c r="BZ10" s="17">
        <v>0.23217015531785201</v>
      </c>
      <c r="CA10" s="17">
        <v>0.232165750285692</v>
      </c>
      <c r="CB10" s="17">
        <v>0.36167395734478502</v>
      </c>
      <c r="CC10" s="17"/>
      <c r="CD10" s="17">
        <v>0.23268922857063601</v>
      </c>
      <c r="CE10" s="17">
        <v>0.25717413335619399</v>
      </c>
      <c r="CF10" s="17">
        <v>0.25156980780216098</v>
      </c>
      <c r="CG10" s="17"/>
      <c r="CH10" s="17">
        <v>0.23075635735369901</v>
      </c>
      <c r="CI10" s="17">
        <v>0.22051463902657301</v>
      </c>
      <c r="CJ10" s="17">
        <v>0.26504253312157799</v>
      </c>
      <c r="CK10" s="17"/>
      <c r="CL10" s="17">
        <v>0.234443018829566</v>
      </c>
      <c r="CM10" s="17">
        <v>0.24172554181775699</v>
      </c>
      <c r="CN10" s="17"/>
      <c r="CO10" s="17">
        <v>0.29658917509296001</v>
      </c>
      <c r="CP10" s="17">
        <v>0.24964138438019401</v>
      </c>
      <c r="CQ10" s="17">
        <v>0.232587545972126</v>
      </c>
      <c r="CR10" s="17">
        <v>0.204467434242143</v>
      </c>
    </row>
    <row r="11" spans="2:96" x14ac:dyDescent="0.25">
      <c r="B11" s="18" t="s">
        <v>489</v>
      </c>
      <c r="C11" s="17">
        <v>0.25801319621570701</v>
      </c>
      <c r="D11" s="17">
        <v>0.26263221896915501</v>
      </c>
      <c r="E11" s="17">
        <v>0.25488091926832701</v>
      </c>
      <c r="F11" s="17"/>
      <c r="G11" s="17">
        <v>0.255627065558514</v>
      </c>
      <c r="H11" s="17">
        <v>0.267507772525923</v>
      </c>
      <c r="I11" s="17">
        <v>0.21677682765131501</v>
      </c>
      <c r="J11" s="17">
        <v>0.22877021760108801</v>
      </c>
      <c r="K11" s="17">
        <v>0.25070256983229</v>
      </c>
      <c r="L11" s="17">
        <v>0.31416925336011398</v>
      </c>
      <c r="M11" s="17"/>
      <c r="N11" s="17">
        <v>0.29640108005918903</v>
      </c>
      <c r="O11" s="17">
        <v>0.26098860762618697</v>
      </c>
      <c r="P11" s="17">
        <v>0.240210975226023</v>
      </c>
      <c r="Q11" s="17">
        <v>0.22921543006582201</v>
      </c>
      <c r="R11" s="17"/>
      <c r="S11" s="17">
        <v>0.28792187088195298</v>
      </c>
      <c r="T11" s="17">
        <v>0.24745104158592399</v>
      </c>
      <c r="U11" s="17">
        <v>0.244501201531482</v>
      </c>
      <c r="V11" s="17">
        <v>0.25530164750017698</v>
      </c>
      <c r="W11" s="17">
        <v>0.29468899687334299</v>
      </c>
      <c r="X11" s="17">
        <v>0.30562284302541798</v>
      </c>
      <c r="Y11" s="17">
        <v>0.25481101960186198</v>
      </c>
      <c r="Z11" s="17">
        <v>0.1728495622441</v>
      </c>
      <c r="AA11" s="17">
        <v>0.25350608899515498</v>
      </c>
      <c r="AB11" s="17">
        <v>0.25091049974644802</v>
      </c>
      <c r="AC11" s="17">
        <v>0.159877827345178</v>
      </c>
      <c r="AD11" s="17">
        <v>0.30402702861844499</v>
      </c>
      <c r="AE11" s="17"/>
      <c r="AF11" s="17">
        <v>0.27784929796562702</v>
      </c>
      <c r="AG11" s="17">
        <v>0.22781565284046901</v>
      </c>
      <c r="AH11" s="17">
        <v>0.27234780955336402</v>
      </c>
      <c r="AI11" s="17">
        <v>0.40815614287681901</v>
      </c>
      <c r="AJ11" s="17">
        <v>0.28551827594222601</v>
      </c>
      <c r="AK11" s="17"/>
      <c r="AL11" s="17">
        <v>0.29077383695461201</v>
      </c>
      <c r="AM11" s="17">
        <v>0.244312668529134</v>
      </c>
      <c r="AN11" s="17">
        <v>0.24389235112471699</v>
      </c>
      <c r="AO11" s="17"/>
      <c r="AP11" s="17">
        <v>0.23762051278450999</v>
      </c>
      <c r="AQ11" s="17">
        <v>0.24232072557340401</v>
      </c>
      <c r="AR11" s="17">
        <v>0.255884111634885</v>
      </c>
      <c r="AS11" s="17">
        <v>0.28954264668646701</v>
      </c>
      <c r="AT11" s="17">
        <v>0.17176488216679001</v>
      </c>
      <c r="AU11" s="17"/>
      <c r="AV11" s="17">
        <v>0.21570749083600099</v>
      </c>
      <c r="AW11" s="17">
        <v>0.197281337615481</v>
      </c>
      <c r="AX11" s="17">
        <v>0.26243485505499298</v>
      </c>
      <c r="AY11" s="17">
        <v>0.25310031695095903</v>
      </c>
      <c r="AZ11" s="17">
        <v>0.22636814513267001</v>
      </c>
      <c r="BA11" s="17">
        <v>0.28231675279037599</v>
      </c>
      <c r="BB11" s="17">
        <v>0.25017984008233601</v>
      </c>
      <c r="BC11" s="17">
        <v>0.30543275620458898</v>
      </c>
      <c r="BD11" s="17">
        <v>0.30037937879703902</v>
      </c>
      <c r="BE11" s="17">
        <v>0.219469114123609</v>
      </c>
      <c r="BF11" s="17">
        <v>0.25854932475807901</v>
      </c>
      <c r="BG11" s="17">
        <v>0.19841137968938299</v>
      </c>
      <c r="BH11" s="17">
        <v>0.28820693399877501</v>
      </c>
      <c r="BI11" s="17">
        <v>0.31124063492602</v>
      </c>
      <c r="BJ11" s="17">
        <v>0.22502699060440701</v>
      </c>
      <c r="BK11" s="17">
        <v>0.25724457478781998</v>
      </c>
      <c r="BL11" s="17"/>
      <c r="BM11" s="17">
        <v>0.26047477060568902</v>
      </c>
      <c r="BN11" s="17">
        <v>0.27645709308640098</v>
      </c>
      <c r="BO11" s="17">
        <v>0.25006945830895899</v>
      </c>
      <c r="BP11" s="17">
        <v>0.22161827197353401</v>
      </c>
      <c r="BQ11" s="17">
        <v>0.252445985771938</v>
      </c>
      <c r="BR11" s="17">
        <v>0.31012594974596802</v>
      </c>
      <c r="BS11" s="17"/>
      <c r="BT11" s="17">
        <v>0.285165621576975</v>
      </c>
      <c r="BU11" s="17">
        <v>0.21025494920409801</v>
      </c>
      <c r="BV11" s="17"/>
      <c r="BW11" s="17">
        <v>0.27022216943141403</v>
      </c>
      <c r="BX11" s="17">
        <v>0.25629676637250598</v>
      </c>
      <c r="BY11" s="17"/>
      <c r="BZ11" s="17">
        <v>0.25759389342425898</v>
      </c>
      <c r="CA11" s="17">
        <v>0.273902608363366</v>
      </c>
      <c r="CB11" s="17">
        <v>0.271766490815536</v>
      </c>
      <c r="CC11" s="17"/>
      <c r="CD11" s="17">
        <v>0.25384798552487697</v>
      </c>
      <c r="CE11" s="17">
        <v>0.27649232681757202</v>
      </c>
      <c r="CF11" s="17">
        <v>0.27450875363885802</v>
      </c>
      <c r="CG11" s="17"/>
      <c r="CH11" s="17">
        <v>0.259362748376813</v>
      </c>
      <c r="CI11" s="17">
        <v>0.28354052212591901</v>
      </c>
      <c r="CJ11" s="17">
        <v>0.243815960017748</v>
      </c>
      <c r="CK11" s="17"/>
      <c r="CL11" s="17">
        <v>0.25611621228215598</v>
      </c>
      <c r="CM11" s="17">
        <v>0.26748876738064298</v>
      </c>
      <c r="CN11" s="17"/>
      <c r="CO11" s="17">
        <v>0.32232261975627502</v>
      </c>
      <c r="CP11" s="17">
        <v>0.29313583109434799</v>
      </c>
      <c r="CQ11" s="17">
        <v>0.253082588419975</v>
      </c>
      <c r="CR11" s="17">
        <v>0.177005964910846</v>
      </c>
    </row>
    <row r="12" spans="2:96" x14ac:dyDescent="0.25">
      <c r="B12" s="18" t="s">
        <v>490</v>
      </c>
      <c r="C12" s="17">
        <v>6.5944322164141506E-2</v>
      </c>
      <c r="D12" s="17">
        <v>6.6896617860048704E-2</v>
      </c>
      <c r="E12" s="17">
        <v>6.4335864252159494E-2</v>
      </c>
      <c r="F12" s="17"/>
      <c r="G12" s="17">
        <v>0.152390332881713</v>
      </c>
      <c r="H12" s="17">
        <v>0.11752720173801</v>
      </c>
      <c r="I12" s="17">
        <v>4.97596598718048E-2</v>
      </c>
      <c r="J12" s="17">
        <v>4.91412031877521E-2</v>
      </c>
      <c r="K12" s="17">
        <v>2.0317360979503801E-2</v>
      </c>
      <c r="L12" s="17">
        <v>2.3765414873233599E-2</v>
      </c>
      <c r="M12" s="17"/>
      <c r="N12" s="17">
        <v>6.3659480837228E-2</v>
      </c>
      <c r="O12" s="17">
        <v>4.9667155487850202E-2</v>
      </c>
      <c r="P12" s="17">
        <v>9.4260147623038804E-2</v>
      </c>
      <c r="Q12" s="17">
        <v>6.1191926377577997E-2</v>
      </c>
      <c r="R12" s="17"/>
      <c r="S12" s="17">
        <v>6.8765799991903298E-2</v>
      </c>
      <c r="T12" s="17">
        <v>6.6029458423087398E-2</v>
      </c>
      <c r="U12" s="17">
        <v>6.0170369279225797E-2</v>
      </c>
      <c r="V12" s="17">
        <v>5.2992357282998899E-2</v>
      </c>
      <c r="W12" s="17">
        <v>6.9913251695095394E-2</v>
      </c>
      <c r="X12" s="17">
        <v>4.2526921193662401E-2</v>
      </c>
      <c r="Y12" s="17">
        <v>7.1898718803387093E-2</v>
      </c>
      <c r="Z12" s="17">
        <v>5.8363060276681603E-2</v>
      </c>
      <c r="AA12" s="17">
        <v>5.8057182237117803E-2</v>
      </c>
      <c r="AB12" s="17">
        <v>0.124318164845793</v>
      </c>
      <c r="AC12" s="17">
        <v>6.4547942207115003E-2</v>
      </c>
      <c r="AD12" s="17">
        <v>1.8061534773440299E-2</v>
      </c>
      <c r="AE12" s="17"/>
      <c r="AF12" s="17">
        <v>4.74144263662757E-2</v>
      </c>
      <c r="AG12" s="17">
        <v>7.5086643544962597E-2</v>
      </c>
      <c r="AH12" s="17">
        <v>6.9030309244789798E-2</v>
      </c>
      <c r="AI12" s="17">
        <v>4.6521954201360599E-2</v>
      </c>
      <c r="AJ12" s="17">
        <v>5.32582497050701E-2</v>
      </c>
      <c r="AK12" s="17"/>
      <c r="AL12" s="17">
        <v>5.6273727903962303E-2</v>
      </c>
      <c r="AM12" s="17">
        <v>7.3230089732839607E-2</v>
      </c>
      <c r="AN12" s="17">
        <v>0.101541006144933</v>
      </c>
      <c r="AO12" s="17"/>
      <c r="AP12" s="17">
        <v>5.4829459776409899E-2</v>
      </c>
      <c r="AQ12" s="17">
        <v>6.1905181665527102E-2</v>
      </c>
      <c r="AR12" s="17">
        <v>6.8347287615586297E-2</v>
      </c>
      <c r="AS12" s="17">
        <v>9.0234602986653895E-2</v>
      </c>
      <c r="AT12" s="17">
        <v>8.3709556356623999E-2</v>
      </c>
      <c r="AU12" s="17"/>
      <c r="AV12" s="17">
        <v>0</v>
      </c>
      <c r="AW12" s="17">
        <v>5.9308399188585E-2</v>
      </c>
      <c r="AX12" s="17">
        <v>6.73530597689211E-2</v>
      </c>
      <c r="AY12" s="17">
        <v>9.1005847052627306E-2</v>
      </c>
      <c r="AZ12" s="17">
        <v>5.6905619680891702E-2</v>
      </c>
      <c r="BA12" s="17">
        <v>4.7728176612497203E-2</v>
      </c>
      <c r="BB12" s="17">
        <v>7.8488803905024898E-2</v>
      </c>
      <c r="BC12" s="17">
        <v>4.2127941310733601E-2</v>
      </c>
      <c r="BD12" s="17">
        <v>8.5945081728999104E-2</v>
      </c>
      <c r="BE12" s="17">
        <v>2.3732700585172E-2</v>
      </c>
      <c r="BF12" s="17">
        <v>7.0308843003563104E-2</v>
      </c>
      <c r="BG12" s="17">
        <v>3.5960246054127398E-2</v>
      </c>
      <c r="BH12" s="17">
        <v>8.4504864087630305E-2</v>
      </c>
      <c r="BI12" s="17">
        <v>8.6303337446388004E-2</v>
      </c>
      <c r="BJ12" s="17">
        <v>0.22275189364928699</v>
      </c>
      <c r="BK12" s="17">
        <v>7.8755904115274195E-2</v>
      </c>
      <c r="BL12" s="17"/>
      <c r="BM12" s="17">
        <v>0.106370572028297</v>
      </c>
      <c r="BN12" s="17">
        <v>5.35533032576022E-2</v>
      </c>
      <c r="BO12" s="17">
        <v>5.9505130921270202E-2</v>
      </c>
      <c r="BP12" s="17">
        <v>6.3571487485883205E-2</v>
      </c>
      <c r="BQ12" s="17">
        <v>3.6263162719180501E-2</v>
      </c>
      <c r="BR12" s="17">
        <v>4.7061246999751699E-2</v>
      </c>
      <c r="BS12" s="17"/>
      <c r="BT12" s="17">
        <v>7.1594599563236896E-2</v>
      </c>
      <c r="BU12" s="17">
        <v>5.7700574420349197E-2</v>
      </c>
      <c r="BV12" s="17"/>
      <c r="BW12" s="17">
        <v>7.0426300595374497E-2</v>
      </c>
      <c r="BX12" s="17">
        <v>5.5629151880078199E-2</v>
      </c>
      <c r="BY12" s="17"/>
      <c r="BZ12" s="17">
        <v>5.95588294375426E-2</v>
      </c>
      <c r="CA12" s="17">
        <v>8.0601052695770198E-2</v>
      </c>
      <c r="CB12" s="17">
        <v>0.104980651905258</v>
      </c>
      <c r="CC12" s="17"/>
      <c r="CD12" s="17">
        <v>5.5661842004225297E-2</v>
      </c>
      <c r="CE12" s="17">
        <v>7.5443869749298606E-2</v>
      </c>
      <c r="CF12" s="17">
        <v>0.122534528810902</v>
      </c>
      <c r="CG12" s="17"/>
      <c r="CH12" s="17">
        <v>5.2146958831499703E-2</v>
      </c>
      <c r="CI12" s="17">
        <v>9.5625813027590101E-2</v>
      </c>
      <c r="CJ12" s="17">
        <v>0.115222148790342</v>
      </c>
      <c r="CK12" s="17"/>
      <c r="CL12" s="17">
        <v>6.2124245339356197E-2</v>
      </c>
      <c r="CM12" s="17">
        <v>6.9609702980300406E-2</v>
      </c>
      <c r="CN12" s="17"/>
      <c r="CO12" s="17">
        <v>0.124389123570095</v>
      </c>
      <c r="CP12" s="17">
        <v>4.94791255982465E-2</v>
      </c>
      <c r="CQ12" s="17">
        <v>5.8826788778616801E-2</v>
      </c>
      <c r="CR12" s="17">
        <v>8.9910913314199994E-2</v>
      </c>
    </row>
    <row r="13" spans="2:96" x14ac:dyDescent="0.25">
      <c r="B13" s="18" t="s">
        <v>121</v>
      </c>
      <c r="C13" s="19">
        <v>0.250298392510866</v>
      </c>
      <c r="D13" s="19">
        <v>0.23265004130181699</v>
      </c>
      <c r="E13" s="19">
        <v>0.26667640212190902</v>
      </c>
      <c r="F13" s="19"/>
      <c r="G13" s="19">
        <v>0.12577688494570499</v>
      </c>
      <c r="H13" s="19">
        <v>0.192553011831537</v>
      </c>
      <c r="I13" s="19">
        <v>0.28664469503897599</v>
      </c>
      <c r="J13" s="19">
        <v>0.30405029586382298</v>
      </c>
      <c r="K13" s="19">
        <v>0.29524856861745202</v>
      </c>
      <c r="L13" s="19">
        <v>0.27679068204103502</v>
      </c>
      <c r="M13" s="19"/>
      <c r="N13" s="19">
        <v>0.21052668602666799</v>
      </c>
      <c r="O13" s="19">
        <v>0.28211401901709998</v>
      </c>
      <c r="P13" s="19">
        <v>0.22518011445337299</v>
      </c>
      <c r="Q13" s="19">
        <v>0.28271600469024499</v>
      </c>
      <c r="R13" s="19"/>
      <c r="S13" s="19">
        <v>0.19804166538791701</v>
      </c>
      <c r="T13" s="19">
        <v>0.244818170072374</v>
      </c>
      <c r="U13" s="19">
        <v>0.26835410990151798</v>
      </c>
      <c r="V13" s="19">
        <v>0.263590534905709</v>
      </c>
      <c r="W13" s="19">
        <v>0.22274917414742601</v>
      </c>
      <c r="X13" s="19">
        <v>0.29729685203775802</v>
      </c>
      <c r="Y13" s="19">
        <v>0.22107489862102001</v>
      </c>
      <c r="Z13" s="19">
        <v>0.28048749090532399</v>
      </c>
      <c r="AA13" s="19">
        <v>0.27733842190659402</v>
      </c>
      <c r="AB13" s="19">
        <v>0.249055578626941</v>
      </c>
      <c r="AC13" s="19">
        <v>0.29148750527252498</v>
      </c>
      <c r="AD13" s="19">
        <v>0.22657675785081699</v>
      </c>
      <c r="AE13" s="19"/>
      <c r="AF13" s="19">
        <v>0.236555515035313</v>
      </c>
      <c r="AG13" s="19">
        <v>0.226471392167816</v>
      </c>
      <c r="AH13" s="19">
        <v>0.25213017017332501</v>
      </c>
      <c r="AI13" s="19">
        <v>0.29435627187304497</v>
      </c>
      <c r="AJ13" s="19">
        <v>0.31613102241971203</v>
      </c>
      <c r="AK13" s="19"/>
      <c r="AL13" s="19">
        <v>0.18039197174631399</v>
      </c>
      <c r="AM13" s="19">
        <v>0.206408335812962</v>
      </c>
      <c r="AN13" s="19">
        <v>0.26863486395876002</v>
      </c>
      <c r="AO13" s="19"/>
      <c r="AP13" s="19">
        <v>0.30571827716776501</v>
      </c>
      <c r="AQ13" s="19">
        <v>0.22692584638016899</v>
      </c>
      <c r="AR13" s="19">
        <v>0.26139947227346699</v>
      </c>
      <c r="AS13" s="19">
        <v>0.15547958114503299</v>
      </c>
      <c r="AT13" s="19">
        <v>0.21439249552485401</v>
      </c>
      <c r="AU13" s="19"/>
      <c r="AV13" s="19">
        <v>0.63152290584316195</v>
      </c>
      <c r="AW13" s="19">
        <v>0.35119973412831601</v>
      </c>
      <c r="AX13" s="19">
        <v>0.28275667876934302</v>
      </c>
      <c r="AY13" s="19">
        <v>0.22618277525536101</v>
      </c>
      <c r="AZ13" s="19">
        <v>0.27138387680798198</v>
      </c>
      <c r="BA13" s="19">
        <v>0.25760054796121501</v>
      </c>
      <c r="BB13" s="19">
        <v>0.26875576462316503</v>
      </c>
      <c r="BC13" s="19">
        <v>0.16330746816880501</v>
      </c>
      <c r="BD13" s="19">
        <v>0.27641906769174801</v>
      </c>
      <c r="BE13" s="19">
        <v>0.25313253078096498</v>
      </c>
      <c r="BF13" s="19">
        <v>0.25910199605551498</v>
      </c>
      <c r="BG13" s="19">
        <v>0.27469038643506899</v>
      </c>
      <c r="BH13" s="19">
        <v>0.13069152972590201</v>
      </c>
      <c r="BI13" s="19">
        <v>0.27794474101251299</v>
      </c>
      <c r="BJ13" s="19">
        <v>0.13629660155415699</v>
      </c>
      <c r="BK13" s="19">
        <v>0.13650833113074001</v>
      </c>
      <c r="BL13" s="19"/>
      <c r="BM13" s="19">
        <v>0.19875768645610201</v>
      </c>
      <c r="BN13" s="19">
        <v>0.25359144761041102</v>
      </c>
      <c r="BO13" s="19">
        <v>0.27767440656317199</v>
      </c>
      <c r="BP13" s="19">
        <v>0.27077960271430002</v>
      </c>
      <c r="BQ13" s="19">
        <v>0.29376352463079902</v>
      </c>
      <c r="BR13" s="19">
        <v>0.21981090301984299</v>
      </c>
      <c r="BS13" s="19"/>
      <c r="BT13" s="19">
        <v>0.220993010925672</v>
      </c>
      <c r="BU13" s="19">
        <v>0.29568381616553302</v>
      </c>
      <c r="BV13" s="19"/>
      <c r="BW13" s="19">
        <v>0.190721048340002</v>
      </c>
      <c r="BX13" s="19">
        <v>0.29062601352443401</v>
      </c>
      <c r="BY13" s="19"/>
      <c r="BZ13" s="19">
        <v>0.25864457147942699</v>
      </c>
      <c r="CA13" s="19">
        <v>0.226367441277327</v>
      </c>
      <c r="CB13" s="19">
        <v>0.14728985832088201</v>
      </c>
      <c r="CC13" s="19"/>
      <c r="CD13" s="19">
        <v>0.26753948297753399</v>
      </c>
      <c r="CE13" s="19">
        <v>0.17609331347027399</v>
      </c>
      <c r="CF13" s="19">
        <v>0.237224179657856</v>
      </c>
      <c r="CG13" s="19"/>
      <c r="CH13" s="19">
        <v>0.27424655866777398</v>
      </c>
      <c r="CI13" s="19">
        <v>0.161811233891798</v>
      </c>
      <c r="CJ13" s="19">
        <v>0.197898704997654</v>
      </c>
      <c r="CK13" s="19"/>
      <c r="CL13" s="19">
        <v>0.24986937353865801</v>
      </c>
      <c r="CM13" s="19">
        <v>0.245190383406691</v>
      </c>
      <c r="CN13" s="19"/>
      <c r="CO13" s="19">
        <v>0.119301951265693</v>
      </c>
      <c r="CP13" s="19">
        <v>0.23385558850808399</v>
      </c>
      <c r="CQ13" s="19">
        <v>0.25219824686675102</v>
      </c>
      <c r="CR13" s="19">
        <v>0.32579400584177198</v>
      </c>
    </row>
    <row r="14" spans="2:96" x14ac:dyDescent="0.25">
      <c r="B14" s="16"/>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CR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ht="30" x14ac:dyDescent="0.25">
      <c r="B9" s="18" t="s">
        <v>487</v>
      </c>
      <c r="C9" s="17">
        <v>0.276317519929969</v>
      </c>
      <c r="D9" s="17">
        <v>0.27101176691832901</v>
      </c>
      <c r="E9" s="17">
        <v>0.28195842848622799</v>
      </c>
      <c r="F9" s="17"/>
      <c r="G9" s="17">
        <v>0.14165398198811199</v>
      </c>
      <c r="H9" s="17">
        <v>0.20418082737297999</v>
      </c>
      <c r="I9" s="17">
        <v>0.26520495811127298</v>
      </c>
      <c r="J9" s="17">
        <v>0.27859302007585302</v>
      </c>
      <c r="K9" s="17">
        <v>0.36059958371637901</v>
      </c>
      <c r="L9" s="17">
        <v>0.37547299316675797</v>
      </c>
      <c r="M9" s="17"/>
      <c r="N9" s="17">
        <v>0.29495864851396802</v>
      </c>
      <c r="O9" s="17">
        <v>0.29739054578215202</v>
      </c>
      <c r="P9" s="17">
        <v>0.27113844892451</v>
      </c>
      <c r="Q9" s="17">
        <v>0.239971560545885</v>
      </c>
      <c r="R9" s="17"/>
      <c r="S9" s="17">
        <v>0.20958027248328701</v>
      </c>
      <c r="T9" s="17">
        <v>0.27546505531733601</v>
      </c>
      <c r="U9" s="17">
        <v>0.30058442940803198</v>
      </c>
      <c r="V9" s="17">
        <v>0.28719437750763699</v>
      </c>
      <c r="W9" s="17">
        <v>0.22938083411535201</v>
      </c>
      <c r="X9" s="17">
        <v>0.22610776293055901</v>
      </c>
      <c r="Y9" s="17">
        <v>0.27446232635065398</v>
      </c>
      <c r="Z9" s="17">
        <v>0.31591855664516699</v>
      </c>
      <c r="AA9" s="17">
        <v>0.31670205432135101</v>
      </c>
      <c r="AB9" s="17">
        <v>0.27917344083919898</v>
      </c>
      <c r="AC9" s="17">
        <v>0.41667011955317901</v>
      </c>
      <c r="AD9" s="17">
        <v>0.31469249963327001</v>
      </c>
      <c r="AE9" s="17"/>
      <c r="AF9" s="17">
        <v>0.320889509501111</v>
      </c>
      <c r="AG9" s="17">
        <v>0.28083402859905998</v>
      </c>
      <c r="AH9" s="17">
        <v>0.275216140960445</v>
      </c>
      <c r="AI9" s="17">
        <v>0.107976405680108</v>
      </c>
      <c r="AJ9" s="17">
        <v>0.217353879836785</v>
      </c>
      <c r="AK9" s="17"/>
      <c r="AL9" s="17">
        <v>0.27145184387301502</v>
      </c>
      <c r="AM9" s="17">
        <v>0.27969088541442699</v>
      </c>
      <c r="AN9" s="17">
        <v>0.27452037507433902</v>
      </c>
      <c r="AO9" s="17"/>
      <c r="AP9" s="17">
        <v>0.26451490273518102</v>
      </c>
      <c r="AQ9" s="17">
        <v>0.29138938110554902</v>
      </c>
      <c r="AR9" s="17">
        <v>0.26407911425771702</v>
      </c>
      <c r="AS9" s="17">
        <v>0.25117078093851303</v>
      </c>
      <c r="AT9" s="17">
        <v>0.22121188019665</v>
      </c>
      <c r="AU9" s="17"/>
      <c r="AV9" s="17">
        <v>0.152769603320837</v>
      </c>
      <c r="AW9" s="17">
        <v>0.21126187110292499</v>
      </c>
      <c r="AX9" s="17">
        <v>0.26524585182552801</v>
      </c>
      <c r="AY9" s="17">
        <v>0.321806689968342</v>
      </c>
      <c r="AZ9" s="17">
        <v>0.25151585326224901</v>
      </c>
      <c r="BA9" s="17">
        <v>0.289764541777492</v>
      </c>
      <c r="BB9" s="17">
        <v>0.24533350839540999</v>
      </c>
      <c r="BC9" s="17">
        <v>0.25193350411314402</v>
      </c>
      <c r="BD9" s="17">
        <v>0.26604699790273101</v>
      </c>
      <c r="BE9" s="17">
        <v>0.29810889514789601</v>
      </c>
      <c r="BF9" s="17">
        <v>0.29055402868224001</v>
      </c>
      <c r="BG9" s="17">
        <v>0.28231591499778402</v>
      </c>
      <c r="BH9" s="17">
        <v>0.318039271379157</v>
      </c>
      <c r="BI9" s="17">
        <v>0.38099320710769202</v>
      </c>
      <c r="BJ9" s="17">
        <v>0.18236272756215899</v>
      </c>
      <c r="BK9" s="17">
        <v>0.319692608933491</v>
      </c>
      <c r="BL9" s="17"/>
      <c r="BM9" s="17">
        <v>0.19956073035115299</v>
      </c>
      <c r="BN9" s="17">
        <v>0.25204097755278199</v>
      </c>
      <c r="BO9" s="17">
        <v>0.31628124413018099</v>
      </c>
      <c r="BP9" s="17">
        <v>0.327335901078391</v>
      </c>
      <c r="BQ9" s="17">
        <v>0.36823088561019102</v>
      </c>
      <c r="BR9" s="17">
        <v>0.26271495990458599</v>
      </c>
      <c r="BS9" s="17"/>
      <c r="BT9" s="17">
        <v>0.27977029349308302</v>
      </c>
      <c r="BU9" s="17">
        <v>0.27676819245708201</v>
      </c>
      <c r="BV9" s="17"/>
      <c r="BW9" s="17">
        <v>0.28230367357472702</v>
      </c>
      <c r="BX9" s="17">
        <v>0.29062244977447899</v>
      </c>
      <c r="BY9" s="17"/>
      <c r="BZ9" s="17">
        <v>0.29242917799384199</v>
      </c>
      <c r="CA9" s="17">
        <v>0.25746567547705002</v>
      </c>
      <c r="CB9" s="17">
        <v>0.13830502849315399</v>
      </c>
      <c r="CC9" s="17"/>
      <c r="CD9" s="17">
        <v>0.29424367326702</v>
      </c>
      <c r="CE9" s="17">
        <v>0.25148803354815202</v>
      </c>
      <c r="CF9" s="17">
        <v>0.22782777504753099</v>
      </c>
      <c r="CG9" s="17"/>
      <c r="CH9" s="17">
        <v>0.29712340302703799</v>
      </c>
      <c r="CI9" s="17">
        <v>0.27014658624295701</v>
      </c>
      <c r="CJ9" s="17">
        <v>0.208943429261847</v>
      </c>
      <c r="CK9" s="17"/>
      <c r="CL9" s="17">
        <v>0.28286648483332399</v>
      </c>
      <c r="CM9" s="17">
        <v>0.27721120814276901</v>
      </c>
      <c r="CN9" s="17"/>
      <c r="CO9" s="17">
        <v>0.24113490569347501</v>
      </c>
      <c r="CP9" s="17">
        <v>0.28758591997789901</v>
      </c>
      <c r="CQ9" s="17">
        <v>0.27842394571249601</v>
      </c>
      <c r="CR9" s="17">
        <v>0.26352188353107497</v>
      </c>
    </row>
    <row r="10" spans="2:96" x14ac:dyDescent="0.25">
      <c r="B10" s="18" t="s">
        <v>488</v>
      </c>
      <c r="C10" s="17">
        <v>0.27443185244482898</v>
      </c>
      <c r="D10" s="17">
        <v>0.29716968654581799</v>
      </c>
      <c r="E10" s="17">
        <v>0.25364766254034699</v>
      </c>
      <c r="F10" s="17"/>
      <c r="G10" s="17">
        <v>0.366491672068253</v>
      </c>
      <c r="H10" s="17">
        <v>0.33995647825549702</v>
      </c>
      <c r="I10" s="17">
        <v>0.306325409250366</v>
      </c>
      <c r="J10" s="17">
        <v>0.25352906991468199</v>
      </c>
      <c r="K10" s="17">
        <v>0.19492912343322</v>
      </c>
      <c r="L10" s="17">
        <v>0.20413771204504999</v>
      </c>
      <c r="M10" s="17"/>
      <c r="N10" s="17">
        <v>0.28723694397291399</v>
      </c>
      <c r="O10" s="17">
        <v>0.265771463183268</v>
      </c>
      <c r="P10" s="17">
        <v>0.28755686927083202</v>
      </c>
      <c r="Q10" s="17">
        <v>0.25903071534844901</v>
      </c>
      <c r="R10" s="17"/>
      <c r="S10" s="17">
        <v>0.37277866518928798</v>
      </c>
      <c r="T10" s="17">
        <v>0.264475040672215</v>
      </c>
      <c r="U10" s="17">
        <v>0.259989431312657</v>
      </c>
      <c r="V10" s="17">
        <v>0.26760090632775302</v>
      </c>
      <c r="W10" s="17">
        <v>0.24979430303116401</v>
      </c>
      <c r="X10" s="17">
        <v>0.27703028675392699</v>
      </c>
      <c r="Y10" s="17">
        <v>0.28495320544494301</v>
      </c>
      <c r="Z10" s="17">
        <v>0.23735982198702099</v>
      </c>
      <c r="AA10" s="17">
        <v>0.27827547750648202</v>
      </c>
      <c r="AB10" s="17">
        <v>0.213208870618421</v>
      </c>
      <c r="AC10" s="17">
        <v>0.25133909618351602</v>
      </c>
      <c r="AD10" s="17">
        <v>0.196347820763937</v>
      </c>
      <c r="AE10" s="17"/>
      <c r="AF10" s="17">
        <v>0.269481077089888</v>
      </c>
      <c r="AG10" s="17">
        <v>0.27374979859313497</v>
      </c>
      <c r="AH10" s="17">
        <v>0.27713423119575997</v>
      </c>
      <c r="AI10" s="17">
        <v>0.40993218707353801</v>
      </c>
      <c r="AJ10" s="17">
        <v>0.28657645516985802</v>
      </c>
      <c r="AK10" s="17"/>
      <c r="AL10" s="17">
        <v>0.35109964551068001</v>
      </c>
      <c r="AM10" s="17">
        <v>0.26113340340517799</v>
      </c>
      <c r="AN10" s="17">
        <v>0.31867432043199401</v>
      </c>
      <c r="AO10" s="17"/>
      <c r="AP10" s="17">
        <v>0.244812084360057</v>
      </c>
      <c r="AQ10" s="17">
        <v>0.29931397783566199</v>
      </c>
      <c r="AR10" s="17">
        <v>0.27521495879608998</v>
      </c>
      <c r="AS10" s="17">
        <v>0.34386247155335797</v>
      </c>
      <c r="AT10" s="17">
        <v>0.439093397363364</v>
      </c>
      <c r="AU10" s="17"/>
      <c r="AV10" s="17">
        <v>0</v>
      </c>
      <c r="AW10" s="17">
        <v>0.18171546224561499</v>
      </c>
      <c r="AX10" s="17">
        <v>0.28393021012577102</v>
      </c>
      <c r="AY10" s="17">
        <v>0.22919349352985</v>
      </c>
      <c r="AZ10" s="17">
        <v>0.28373684230228502</v>
      </c>
      <c r="BA10" s="17">
        <v>0.24963213344915999</v>
      </c>
      <c r="BB10" s="17">
        <v>0.262016955286209</v>
      </c>
      <c r="BC10" s="17">
        <v>0.40022051206188503</v>
      </c>
      <c r="BD10" s="17">
        <v>0.28820016586324498</v>
      </c>
      <c r="BE10" s="17">
        <v>0.29113638777339002</v>
      </c>
      <c r="BF10" s="17">
        <v>0.249443184325643</v>
      </c>
      <c r="BG10" s="17">
        <v>0.32629849564498298</v>
      </c>
      <c r="BH10" s="17">
        <v>0.27910829312645602</v>
      </c>
      <c r="BI10" s="17">
        <v>0.178552061338761</v>
      </c>
      <c r="BJ10" s="17">
        <v>0.31768120444405301</v>
      </c>
      <c r="BK10" s="17">
        <v>0.35422893841296299</v>
      </c>
      <c r="BL10" s="17"/>
      <c r="BM10" s="17">
        <v>0.37255174993815598</v>
      </c>
      <c r="BN10" s="17">
        <v>0.27673365149721502</v>
      </c>
      <c r="BO10" s="17">
        <v>0.23967716805771599</v>
      </c>
      <c r="BP10" s="17">
        <v>0.22373186341677401</v>
      </c>
      <c r="BQ10" s="17">
        <v>0.23304087783317201</v>
      </c>
      <c r="BR10" s="17">
        <v>0.210930442787264</v>
      </c>
      <c r="BS10" s="17"/>
      <c r="BT10" s="17">
        <v>0.28732989703315298</v>
      </c>
      <c r="BU10" s="17">
        <v>0.25078005897785999</v>
      </c>
      <c r="BV10" s="17"/>
      <c r="BW10" s="17">
        <v>0.28528948087939299</v>
      </c>
      <c r="BX10" s="17">
        <v>0.25529906219568899</v>
      </c>
      <c r="BY10" s="17"/>
      <c r="BZ10" s="17">
        <v>0.25810751638994001</v>
      </c>
      <c r="CA10" s="17">
        <v>0.32741007106741499</v>
      </c>
      <c r="CB10" s="17">
        <v>0.33366722875753702</v>
      </c>
      <c r="CC10" s="17"/>
      <c r="CD10" s="17">
        <v>0.25430020801020897</v>
      </c>
      <c r="CE10" s="17">
        <v>0.31475401898538702</v>
      </c>
      <c r="CF10" s="17">
        <v>0.24383682659841199</v>
      </c>
      <c r="CG10" s="17"/>
      <c r="CH10" s="17">
        <v>0.25908511970278603</v>
      </c>
      <c r="CI10" s="17">
        <v>0.34191661714911398</v>
      </c>
      <c r="CJ10" s="17">
        <v>0.26236867654909701</v>
      </c>
      <c r="CK10" s="17"/>
      <c r="CL10" s="17">
        <v>0.25365684736982902</v>
      </c>
      <c r="CM10" s="17">
        <v>0.29921369093557898</v>
      </c>
      <c r="CN10" s="17"/>
      <c r="CO10" s="17">
        <v>0.35936367308195799</v>
      </c>
      <c r="CP10" s="17">
        <v>0.29805964470162599</v>
      </c>
      <c r="CQ10" s="17">
        <v>0.26970736646642701</v>
      </c>
      <c r="CR10" s="17">
        <v>0.20747575334476101</v>
      </c>
    </row>
    <row r="11" spans="2:96" x14ac:dyDescent="0.25">
      <c r="B11" s="18" t="s">
        <v>489</v>
      </c>
      <c r="C11" s="17">
        <v>0.12764539172620701</v>
      </c>
      <c r="D11" s="17">
        <v>0.12602815568095199</v>
      </c>
      <c r="E11" s="17">
        <v>0.12885303163172501</v>
      </c>
      <c r="F11" s="17"/>
      <c r="G11" s="17">
        <v>0.177845378974676</v>
      </c>
      <c r="H11" s="17">
        <v>0.15980880465731501</v>
      </c>
      <c r="I11" s="17">
        <v>0.105865286626193</v>
      </c>
      <c r="J11" s="17">
        <v>7.7101913644605197E-2</v>
      </c>
      <c r="K11" s="17">
        <v>0.10766553441933401</v>
      </c>
      <c r="L11" s="17">
        <v>0.14030879188987</v>
      </c>
      <c r="M11" s="17"/>
      <c r="N11" s="17">
        <v>0.14315693164381099</v>
      </c>
      <c r="O11" s="17">
        <v>0.119291144351362</v>
      </c>
      <c r="P11" s="17">
        <v>0.10919428329934899</v>
      </c>
      <c r="Q11" s="17">
        <v>0.134443357472601</v>
      </c>
      <c r="R11" s="17"/>
      <c r="S11" s="17">
        <v>0.125809727987204</v>
      </c>
      <c r="T11" s="17">
        <v>0.15291287224472899</v>
      </c>
      <c r="U11" s="17">
        <v>0.135766435802984</v>
      </c>
      <c r="V11" s="17">
        <v>0.12916823101181399</v>
      </c>
      <c r="W11" s="17">
        <v>0.17154387556801201</v>
      </c>
      <c r="X11" s="17">
        <v>0.105353810206145</v>
      </c>
      <c r="Y11" s="17">
        <v>0.142949317667044</v>
      </c>
      <c r="Z11" s="17">
        <v>0.126135691475356</v>
      </c>
      <c r="AA11" s="17">
        <v>0.100027860118555</v>
      </c>
      <c r="AB11" s="17">
        <v>0.140878210532972</v>
      </c>
      <c r="AC11" s="17">
        <v>4.81295014862523E-2</v>
      </c>
      <c r="AD11" s="17">
        <v>0.120725427635838</v>
      </c>
      <c r="AE11" s="17"/>
      <c r="AF11" s="17">
        <v>0.126667683494262</v>
      </c>
      <c r="AG11" s="17">
        <v>0.118918136415242</v>
      </c>
      <c r="AH11" s="17">
        <v>0.17023976953592401</v>
      </c>
      <c r="AI11" s="17">
        <v>0.14170444989747899</v>
      </c>
      <c r="AJ11" s="17">
        <v>0.11295250451099401</v>
      </c>
      <c r="AK11" s="17"/>
      <c r="AL11" s="17">
        <v>0.15620916438381299</v>
      </c>
      <c r="AM11" s="17">
        <v>0.129735442198749</v>
      </c>
      <c r="AN11" s="17">
        <v>0.14081140957718699</v>
      </c>
      <c r="AO11" s="17"/>
      <c r="AP11" s="17">
        <v>0.132325804076733</v>
      </c>
      <c r="AQ11" s="17">
        <v>0.11213501324694899</v>
      </c>
      <c r="AR11" s="17">
        <v>0.127781252780165</v>
      </c>
      <c r="AS11" s="17">
        <v>0.132677004145314</v>
      </c>
      <c r="AT11" s="17">
        <v>0.14999014385491299</v>
      </c>
      <c r="AU11" s="17"/>
      <c r="AV11" s="17">
        <v>0.21570749083600099</v>
      </c>
      <c r="AW11" s="17">
        <v>0.125971692890776</v>
      </c>
      <c r="AX11" s="17">
        <v>0.12992488489023299</v>
      </c>
      <c r="AY11" s="17">
        <v>9.4099037074886094E-2</v>
      </c>
      <c r="AZ11" s="17">
        <v>0.142453346386539</v>
      </c>
      <c r="BA11" s="17">
        <v>0.13903730570064601</v>
      </c>
      <c r="BB11" s="17">
        <v>0.140382971391801</v>
      </c>
      <c r="BC11" s="17">
        <v>0.10399896147097799</v>
      </c>
      <c r="BD11" s="17">
        <v>0.14000306244917801</v>
      </c>
      <c r="BE11" s="17">
        <v>0.17920128105143601</v>
      </c>
      <c r="BF11" s="17">
        <v>0.14376900544335</v>
      </c>
      <c r="BG11" s="17">
        <v>7.5913939215073806E-2</v>
      </c>
      <c r="BH11" s="17">
        <v>0.104213318304105</v>
      </c>
      <c r="BI11" s="17">
        <v>0.101418688765274</v>
      </c>
      <c r="BJ11" s="17">
        <v>0.173400002564635</v>
      </c>
      <c r="BK11" s="17">
        <v>0.107611192943651</v>
      </c>
      <c r="BL11" s="17"/>
      <c r="BM11" s="17">
        <v>0.13457931435076201</v>
      </c>
      <c r="BN11" s="17">
        <v>0.12587474419792</v>
      </c>
      <c r="BO11" s="17">
        <v>0.141028471568764</v>
      </c>
      <c r="BP11" s="17">
        <v>0.12687380562287401</v>
      </c>
      <c r="BQ11" s="17">
        <v>9.7571613444772901E-2</v>
      </c>
      <c r="BR11" s="17">
        <v>0.13278867928214</v>
      </c>
      <c r="BS11" s="17"/>
      <c r="BT11" s="17">
        <v>0.13987658847894599</v>
      </c>
      <c r="BU11" s="17">
        <v>0.10841035205157901</v>
      </c>
      <c r="BV11" s="17"/>
      <c r="BW11" s="17">
        <v>0.158929247880714</v>
      </c>
      <c r="BX11" s="17">
        <v>0.11665335274760801</v>
      </c>
      <c r="BY11" s="17"/>
      <c r="BZ11" s="17">
        <v>0.12900340909511299</v>
      </c>
      <c r="CA11" s="17">
        <v>8.8889055074092199E-2</v>
      </c>
      <c r="CB11" s="17">
        <v>0.24076773366298401</v>
      </c>
      <c r="CC11" s="17"/>
      <c r="CD11" s="17">
        <v>0.13340496265017701</v>
      </c>
      <c r="CE11" s="17">
        <v>0.144504750036336</v>
      </c>
      <c r="CF11" s="17">
        <v>0.128046452161729</v>
      </c>
      <c r="CG11" s="17"/>
      <c r="CH11" s="17">
        <v>0.122869089389498</v>
      </c>
      <c r="CI11" s="17">
        <v>0.11942405288549</v>
      </c>
      <c r="CJ11" s="17">
        <v>0.13785520062527201</v>
      </c>
      <c r="CK11" s="17"/>
      <c r="CL11" s="17">
        <v>0.12548196415058299</v>
      </c>
      <c r="CM11" s="17">
        <v>0.13249005462076499</v>
      </c>
      <c r="CN11" s="17"/>
      <c r="CO11" s="17">
        <v>0.163506691592672</v>
      </c>
      <c r="CP11" s="17">
        <v>0.13595261184208399</v>
      </c>
      <c r="CQ11" s="17">
        <v>0.13366016072571901</v>
      </c>
      <c r="CR11" s="17">
        <v>8.7029585360427E-2</v>
      </c>
    </row>
    <row r="12" spans="2:96" x14ac:dyDescent="0.25">
      <c r="B12" s="18" t="s">
        <v>490</v>
      </c>
      <c r="C12" s="17">
        <v>9.9337110392810596E-2</v>
      </c>
      <c r="D12" s="17">
        <v>0.104981959090202</v>
      </c>
      <c r="E12" s="17">
        <v>9.3314040900924405E-2</v>
      </c>
      <c r="F12" s="17"/>
      <c r="G12" s="17">
        <v>0.18276491549448601</v>
      </c>
      <c r="H12" s="17">
        <v>0.109147589290744</v>
      </c>
      <c r="I12" s="17">
        <v>0.102429843557856</v>
      </c>
      <c r="J12" s="17">
        <v>0.11660700349351499</v>
      </c>
      <c r="K12" s="17">
        <v>7.6599524627934498E-2</v>
      </c>
      <c r="L12" s="17">
        <v>3.4428673756827399E-2</v>
      </c>
      <c r="M12" s="17"/>
      <c r="N12" s="17">
        <v>8.4598145434124999E-2</v>
      </c>
      <c r="O12" s="17">
        <v>8.7751607973076601E-2</v>
      </c>
      <c r="P12" s="17">
        <v>0.130155324451312</v>
      </c>
      <c r="Q12" s="17">
        <v>0.101309842580214</v>
      </c>
      <c r="R12" s="17"/>
      <c r="S12" s="17">
        <v>9.70149770619885E-2</v>
      </c>
      <c r="T12" s="17">
        <v>9.3150213662363604E-2</v>
      </c>
      <c r="U12" s="17">
        <v>5.8039112613372502E-2</v>
      </c>
      <c r="V12" s="17">
        <v>6.0018307723290198E-2</v>
      </c>
      <c r="W12" s="17">
        <v>0.113187549280299</v>
      </c>
      <c r="X12" s="17">
        <v>0.116327642455724</v>
      </c>
      <c r="Y12" s="17">
        <v>8.8122689698471299E-2</v>
      </c>
      <c r="Z12" s="17">
        <v>8.6289340959902802E-2</v>
      </c>
      <c r="AA12" s="17">
        <v>0.121204388402212</v>
      </c>
      <c r="AB12" s="17">
        <v>0.15216740147733401</v>
      </c>
      <c r="AC12" s="17">
        <v>8.8748691719939904E-2</v>
      </c>
      <c r="AD12" s="17">
        <v>0.108505241744521</v>
      </c>
      <c r="AE12" s="17"/>
      <c r="AF12" s="17">
        <v>8.1996242909323294E-2</v>
      </c>
      <c r="AG12" s="17">
        <v>0.12975976975283701</v>
      </c>
      <c r="AH12" s="17">
        <v>9.4790048371137303E-2</v>
      </c>
      <c r="AI12" s="17">
        <v>0.12149134124953</v>
      </c>
      <c r="AJ12" s="17">
        <v>7.1623930631688898E-2</v>
      </c>
      <c r="AK12" s="17"/>
      <c r="AL12" s="17">
        <v>6.6979376563234203E-2</v>
      </c>
      <c r="AM12" s="17">
        <v>0.13839617237216101</v>
      </c>
      <c r="AN12" s="17">
        <v>0.11630211724157</v>
      </c>
      <c r="AO12" s="17"/>
      <c r="AP12" s="17">
        <v>8.6155891387357297E-2</v>
      </c>
      <c r="AQ12" s="17">
        <v>9.8427990027871295E-2</v>
      </c>
      <c r="AR12" s="17">
        <v>0.108439499209682</v>
      </c>
      <c r="AS12" s="17">
        <v>0.134850897559017</v>
      </c>
      <c r="AT12" s="17">
        <v>3.06007250774212E-2</v>
      </c>
      <c r="AU12" s="17"/>
      <c r="AV12" s="17">
        <v>0</v>
      </c>
      <c r="AW12" s="17">
        <v>0.14154365343092801</v>
      </c>
      <c r="AX12" s="17">
        <v>8.3485592279998702E-2</v>
      </c>
      <c r="AY12" s="17">
        <v>0.108288609075708</v>
      </c>
      <c r="AZ12" s="17">
        <v>0.118072400863184</v>
      </c>
      <c r="BA12" s="17">
        <v>0.104433015883327</v>
      </c>
      <c r="BB12" s="17">
        <v>0.124813126717984</v>
      </c>
      <c r="BC12" s="17">
        <v>9.0559528624745603E-2</v>
      </c>
      <c r="BD12" s="17">
        <v>8.3306045337126794E-2</v>
      </c>
      <c r="BE12" s="17">
        <v>4.6212086832872E-2</v>
      </c>
      <c r="BF12" s="17">
        <v>9.7337396625432407E-2</v>
      </c>
      <c r="BG12" s="17">
        <v>8.9379222016260404E-2</v>
      </c>
      <c r="BH12" s="17">
        <v>0.14298158047565801</v>
      </c>
      <c r="BI12" s="17">
        <v>9.6984481497889297E-2</v>
      </c>
      <c r="BJ12" s="17">
        <v>0.13516298505135399</v>
      </c>
      <c r="BK12" s="17">
        <v>9.1667822098402102E-2</v>
      </c>
      <c r="BL12" s="17"/>
      <c r="BM12" s="17">
        <v>0.122532144153274</v>
      </c>
      <c r="BN12" s="17">
        <v>9.8745566728122E-2</v>
      </c>
      <c r="BO12" s="17">
        <v>0.119966934210853</v>
      </c>
      <c r="BP12" s="17">
        <v>7.4311433810201999E-2</v>
      </c>
      <c r="BQ12" s="17">
        <v>7.1493791940901996E-2</v>
      </c>
      <c r="BR12" s="17">
        <v>9.6262020305277599E-2</v>
      </c>
      <c r="BS12" s="17"/>
      <c r="BT12" s="17">
        <v>0.10523816189186801</v>
      </c>
      <c r="BU12" s="17">
        <v>9.2160128901153104E-2</v>
      </c>
      <c r="BV12" s="17"/>
      <c r="BW12" s="17">
        <v>0.111042978477103</v>
      </c>
      <c r="BX12" s="17">
        <v>8.0848110434016698E-2</v>
      </c>
      <c r="BY12" s="17"/>
      <c r="BZ12" s="17">
        <v>9.4005185839687505E-2</v>
      </c>
      <c r="CA12" s="17">
        <v>0.10813591680467299</v>
      </c>
      <c r="CB12" s="17">
        <v>0.13815423023287299</v>
      </c>
      <c r="CC12" s="17"/>
      <c r="CD12" s="17">
        <v>8.8496406098453398E-2</v>
      </c>
      <c r="CE12" s="17">
        <v>0.102788519912377</v>
      </c>
      <c r="CF12" s="17">
        <v>0.187392682540031</v>
      </c>
      <c r="CG12" s="17"/>
      <c r="CH12" s="17">
        <v>8.6890226911009602E-2</v>
      </c>
      <c r="CI12" s="17">
        <v>9.0511210643136802E-2</v>
      </c>
      <c r="CJ12" s="17">
        <v>0.19283749820462101</v>
      </c>
      <c r="CK12" s="17"/>
      <c r="CL12" s="17">
        <v>0.10728980202383</v>
      </c>
      <c r="CM12" s="17">
        <v>8.6729681276779602E-2</v>
      </c>
      <c r="CN12" s="17"/>
      <c r="CO12" s="17">
        <v>0.14616748567434601</v>
      </c>
      <c r="CP12" s="17">
        <v>7.40249608367608E-2</v>
      </c>
      <c r="CQ12" s="17">
        <v>9.2624864846144406E-2</v>
      </c>
      <c r="CR12" s="17">
        <v>0.14365993126543899</v>
      </c>
    </row>
    <row r="13" spans="2:96" x14ac:dyDescent="0.25">
      <c r="B13" s="18" t="s">
        <v>121</v>
      </c>
      <c r="C13" s="19">
        <v>0.22226812550618399</v>
      </c>
      <c r="D13" s="19">
        <v>0.20080843176469901</v>
      </c>
      <c r="E13" s="19">
        <v>0.242226836440776</v>
      </c>
      <c r="F13" s="19"/>
      <c r="G13" s="19">
        <v>0.13124405147447299</v>
      </c>
      <c r="H13" s="19">
        <v>0.18690630042346501</v>
      </c>
      <c r="I13" s="19">
        <v>0.220174502454312</v>
      </c>
      <c r="J13" s="19">
        <v>0.274168992871345</v>
      </c>
      <c r="K13" s="19">
        <v>0.26020623380313301</v>
      </c>
      <c r="L13" s="19">
        <v>0.245651829141495</v>
      </c>
      <c r="M13" s="19"/>
      <c r="N13" s="19">
        <v>0.19004933043518299</v>
      </c>
      <c r="O13" s="19">
        <v>0.22979523871014099</v>
      </c>
      <c r="P13" s="19">
        <v>0.20195507405399801</v>
      </c>
      <c r="Q13" s="19">
        <v>0.26524452405285098</v>
      </c>
      <c r="R13" s="19"/>
      <c r="S13" s="19">
        <v>0.19481635727823299</v>
      </c>
      <c r="T13" s="19">
        <v>0.21399681810335699</v>
      </c>
      <c r="U13" s="19">
        <v>0.24562059086295401</v>
      </c>
      <c r="V13" s="19">
        <v>0.256018177429505</v>
      </c>
      <c r="W13" s="19">
        <v>0.23609343800517299</v>
      </c>
      <c r="X13" s="19">
        <v>0.275180497653645</v>
      </c>
      <c r="Y13" s="19">
        <v>0.209512460838887</v>
      </c>
      <c r="Z13" s="19">
        <v>0.23429658893255401</v>
      </c>
      <c r="AA13" s="19">
        <v>0.18379021965140099</v>
      </c>
      <c r="AB13" s="19">
        <v>0.214572076532073</v>
      </c>
      <c r="AC13" s="19">
        <v>0.19511259105711201</v>
      </c>
      <c r="AD13" s="19">
        <v>0.259729010222434</v>
      </c>
      <c r="AE13" s="19"/>
      <c r="AF13" s="19">
        <v>0.200965487005415</v>
      </c>
      <c r="AG13" s="19">
        <v>0.19673826663972599</v>
      </c>
      <c r="AH13" s="19">
        <v>0.18261980993673399</v>
      </c>
      <c r="AI13" s="19">
        <v>0.21889561609934499</v>
      </c>
      <c r="AJ13" s="19">
        <v>0.31149322985067401</v>
      </c>
      <c r="AK13" s="19"/>
      <c r="AL13" s="19">
        <v>0.15425996966925801</v>
      </c>
      <c r="AM13" s="19">
        <v>0.19104409660948499</v>
      </c>
      <c r="AN13" s="19">
        <v>0.14969177767490999</v>
      </c>
      <c r="AO13" s="19"/>
      <c r="AP13" s="19">
        <v>0.27219131744067099</v>
      </c>
      <c r="AQ13" s="19">
        <v>0.19873363778396799</v>
      </c>
      <c r="AR13" s="19">
        <v>0.22448517495634501</v>
      </c>
      <c r="AS13" s="19">
        <v>0.137438845803798</v>
      </c>
      <c r="AT13" s="19">
        <v>0.15910385350765199</v>
      </c>
      <c r="AU13" s="19"/>
      <c r="AV13" s="19">
        <v>0.63152290584316195</v>
      </c>
      <c r="AW13" s="19">
        <v>0.339507320329756</v>
      </c>
      <c r="AX13" s="19">
        <v>0.23741346087846901</v>
      </c>
      <c r="AY13" s="19">
        <v>0.24661217035121299</v>
      </c>
      <c r="AZ13" s="19">
        <v>0.204221557185743</v>
      </c>
      <c r="BA13" s="19">
        <v>0.21713300318937501</v>
      </c>
      <c r="BB13" s="19">
        <v>0.22745343820859501</v>
      </c>
      <c r="BC13" s="19">
        <v>0.15328749372924799</v>
      </c>
      <c r="BD13" s="19">
        <v>0.22244372844771901</v>
      </c>
      <c r="BE13" s="19">
        <v>0.18534134919440601</v>
      </c>
      <c r="BF13" s="19">
        <v>0.21889638492333499</v>
      </c>
      <c r="BG13" s="19">
        <v>0.226092428125898</v>
      </c>
      <c r="BH13" s="19">
        <v>0.15565753671462401</v>
      </c>
      <c r="BI13" s="19">
        <v>0.24205156129038399</v>
      </c>
      <c r="BJ13" s="19">
        <v>0.19139308037779801</v>
      </c>
      <c r="BK13" s="19">
        <v>0.12679943761149201</v>
      </c>
      <c r="BL13" s="19"/>
      <c r="BM13" s="19">
        <v>0.17077606120665401</v>
      </c>
      <c r="BN13" s="19">
        <v>0.24660506002396201</v>
      </c>
      <c r="BO13" s="19">
        <v>0.18304618203248499</v>
      </c>
      <c r="BP13" s="19">
        <v>0.24774699607175901</v>
      </c>
      <c r="BQ13" s="19">
        <v>0.22966283117096201</v>
      </c>
      <c r="BR13" s="19">
        <v>0.29730389772073301</v>
      </c>
      <c r="BS13" s="19"/>
      <c r="BT13" s="19">
        <v>0.18778505910295001</v>
      </c>
      <c r="BU13" s="19">
        <v>0.271881267612327</v>
      </c>
      <c r="BV13" s="19"/>
      <c r="BW13" s="19">
        <v>0.16243461918806501</v>
      </c>
      <c r="BX13" s="19">
        <v>0.25657702484820799</v>
      </c>
      <c r="BY13" s="19"/>
      <c r="BZ13" s="19">
        <v>0.22645471068141701</v>
      </c>
      <c r="CA13" s="19">
        <v>0.218099281576769</v>
      </c>
      <c r="CB13" s="19">
        <v>0.149105778853453</v>
      </c>
      <c r="CC13" s="19"/>
      <c r="CD13" s="19">
        <v>0.22955474997414099</v>
      </c>
      <c r="CE13" s="19">
        <v>0.18646467751774901</v>
      </c>
      <c r="CF13" s="19">
        <v>0.212896263652296</v>
      </c>
      <c r="CG13" s="19"/>
      <c r="CH13" s="19">
        <v>0.234032160969668</v>
      </c>
      <c r="CI13" s="19">
        <v>0.178001533079303</v>
      </c>
      <c r="CJ13" s="19">
        <v>0.19799519535916399</v>
      </c>
      <c r="CK13" s="19"/>
      <c r="CL13" s="19">
        <v>0.23070490162243301</v>
      </c>
      <c r="CM13" s="19">
        <v>0.20435536502410701</v>
      </c>
      <c r="CN13" s="19"/>
      <c r="CO13" s="19">
        <v>8.9827243957548805E-2</v>
      </c>
      <c r="CP13" s="19">
        <v>0.20437686264162899</v>
      </c>
      <c r="CQ13" s="19">
        <v>0.225583662249213</v>
      </c>
      <c r="CR13" s="19">
        <v>0.29831284649829898</v>
      </c>
    </row>
    <row r="14" spans="2:96" x14ac:dyDescent="0.25">
      <c r="B14" s="16"/>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CR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496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490</v>
      </c>
      <c r="C9" s="17">
        <v>0.100358978650853</v>
      </c>
      <c r="D9" s="17">
        <v>0.11358382305548299</v>
      </c>
      <c r="E9" s="17">
        <v>8.4692633924433006E-2</v>
      </c>
      <c r="F9" s="17"/>
      <c r="G9" s="17">
        <v>0.17396388420782</v>
      </c>
      <c r="H9" s="17">
        <v>0.14272324588278201</v>
      </c>
      <c r="I9" s="17">
        <v>9.1136587600876506E-2</v>
      </c>
      <c r="J9" s="17">
        <v>8.9362147126478303E-2</v>
      </c>
      <c r="K9" s="17">
        <v>7.9146318732995505E-2</v>
      </c>
      <c r="L9" s="17">
        <v>4.74413497362016E-2</v>
      </c>
      <c r="M9" s="17"/>
      <c r="N9" s="17">
        <v>9.8444606985751998E-2</v>
      </c>
      <c r="O9" s="17">
        <v>0.100429981766316</v>
      </c>
      <c r="P9" s="17">
        <v>0.10713317226465301</v>
      </c>
      <c r="Q9" s="17">
        <v>9.7499745419645803E-2</v>
      </c>
      <c r="R9" s="17"/>
      <c r="S9" s="17">
        <v>0.119423734616254</v>
      </c>
      <c r="T9" s="17">
        <v>9.9493188212015707E-2</v>
      </c>
      <c r="U9" s="17">
        <v>9.2935286281866106E-2</v>
      </c>
      <c r="V9" s="17">
        <v>7.1464927678512605E-2</v>
      </c>
      <c r="W9" s="17">
        <v>9.7288615877873699E-2</v>
      </c>
      <c r="X9" s="17">
        <v>6.4924501980329299E-2</v>
      </c>
      <c r="Y9" s="17">
        <v>0.10338234829663601</v>
      </c>
      <c r="Z9" s="17">
        <v>8.1929076401482101E-2</v>
      </c>
      <c r="AA9" s="17">
        <v>8.2796924242952499E-2</v>
      </c>
      <c r="AB9" s="17">
        <v>0.16988712117832999</v>
      </c>
      <c r="AC9" s="17">
        <v>7.4679367025499502E-2</v>
      </c>
      <c r="AD9" s="17">
        <v>0.15044592251980399</v>
      </c>
      <c r="AE9" s="17"/>
      <c r="AF9" s="17">
        <v>6.7367260723881398E-2</v>
      </c>
      <c r="AG9" s="17">
        <v>0.145775133594337</v>
      </c>
      <c r="AH9" s="17">
        <v>6.3252732093494302E-2</v>
      </c>
      <c r="AI9" s="17">
        <v>0.120949773410493</v>
      </c>
      <c r="AJ9" s="17">
        <v>6.8130143859758296E-2</v>
      </c>
      <c r="AK9" s="17"/>
      <c r="AL9" s="17">
        <v>6.7746213888453602E-2</v>
      </c>
      <c r="AM9" s="17">
        <v>0.128111521033904</v>
      </c>
      <c r="AN9" s="17">
        <v>8.4659959261546E-2</v>
      </c>
      <c r="AO9" s="17"/>
      <c r="AP9" s="17">
        <v>0.107007310694035</v>
      </c>
      <c r="AQ9" s="17">
        <v>7.7056967356068498E-2</v>
      </c>
      <c r="AR9" s="17">
        <v>0.102819032070227</v>
      </c>
      <c r="AS9" s="17">
        <v>0.13010371452258199</v>
      </c>
      <c r="AT9" s="17">
        <v>5.0858533460827603E-2</v>
      </c>
      <c r="AU9" s="17"/>
      <c r="AV9" s="17">
        <v>0</v>
      </c>
      <c r="AW9" s="17">
        <v>0.136139321893257</v>
      </c>
      <c r="AX9" s="17">
        <v>5.5236834539568402E-2</v>
      </c>
      <c r="AY9" s="17">
        <v>0.111722495713711</v>
      </c>
      <c r="AZ9" s="17">
        <v>0.116256624910067</v>
      </c>
      <c r="BA9" s="17">
        <v>0.100025194436263</v>
      </c>
      <c r="BB9" s="17">
        <v>9.5211031886994896E-2</v>
      </c>
      <c r="BC9" s="17">
        <v>0.123205714039395</v>
      </c>
      <c r="BD9" s="17">
        <v>9.85498290453765E-2</v>
      </c>
      <c r="BE9" s="17">
        <v>4.2728901104793798E-2</v>
      </c>
      <c r="BF9" s="17">
        <v>0.152120785262925</v>
      </c>
      <c r="BG9" s="17">
        <v>6.1320126671644402E-2</v>
      </c>
      <c r="BH9" s="17">
        <v>0.134733138252281</v>
      </c>
      <c r="BI9" s="17">
        <v>9.2936381892515907E-2</v>
      </c>
      <c r="BJ9" s="17">
        <v>0.13455142171144299</v>
      </c>
      <c r="BK9" s="17">
        <v>6.5767085447237195E-2</v>
      </c>
      <c r="BL9" s="17"/>
      <c r="BM9" s="17">
        <v>0.146691311474338</v>
      </c>
      <c r="BN9" s="17">
        <v>9.4887599462991204E-2</v>
      </c>
      <c r="BO9" s="17">
        <v>0.109571029788956</v>
      </c>
      <c r="BP9" s="17">
        <v>7.7552049772595E-2</v>
      </c>
      <c r="BQ9" s="17">
        <v>4.9672394765524402E-2</v>
      </c>
      <c r="BR9" s="17">
        <v>9.2489238633648593E-2</v>
      </c>
      <c r="BS9" s="17"/>
      <c r="BT9" s="17">
        <v>0.108463556739439</v>
      </c>
      <c r="BU9" s="17">
        <v>8.8456458860538698E-2</v>
      </c>
      <c r="BV9" s="17"/>
      <c r="BW9" s="17">
        <v>0.100533836650351</v>
      </c>
      <c r="BX9" s="17">
        <v>9.5450354975031695E-2</v>
      </c>
      <c r="BY9" s="17"/>
      <c r="BZ9" s="17">
        <v>9.8272936677124403E-2</v>
      </c>
      <c r="CA9" s="17">
        <v>0.109242403310728</v>
      </c>
      <c r="CB9" s="17">
        <v>0.14961874454926899</v>
      </c>
      <c r="CC9" s="17"/>
      <c r="CD9" s="17">
        <v>9.0916520305907994E-2</v>
      </c>
      <c r="CE9" s="17">
        <v>0.144424168532477</v>
      </c>
      <c r="CF9" s="17">
        <v>0.12412600606724</v>
      </c>
      <c r="CG9" s="17"/>
      <c r="CH9" s="17">
        <v>8.4533790072140194E-2</v>
      </c>
      <c r="CI9" s="17">
        <v>0.139285301399172</v>
      </c>
      <c r="CJ9" s="17">
        <v>0.18531318340265501</v>
      </c>
      <c r="CK9" s="17"/>
      <c r="CL9" s="17">
        <v>7.5714089908456794E-2</v>
      </c>
      <c r="CM9" s="17">
        <v>0.121218601005729</v>
      </c>
      <c r="CN9" s="17"/>
      <c r="CO9" s="17">
        <v>0.16109423465282</v>
      </c>
      <c r="CP9" s="17">
        <v>8.1994107125820295E-2</v>
      </c>
      <c r="CQ9" s="17">
        <v>9.9129075137323497E-2</v>
      </c>
      <c r="CR9" s="17">
        <v>0.11570202398932</v>
      </c>
    </row>
    <row r="10" spans="2:96" x14ac:dyDescent="0.25">
      <c r="B10" s="18" t="s">
        <v>489</v>
      </c>
      <c r="C10" s="17">
        <v>0.123776393589348</v>
      </c>
      <c r="D10" s="17">
        <v>0.12148242170396201</v>
      </c>
      <c r="E10" s="17">
        <v>0.12668940796672301</v>
      </c>
      <c r="F10" s="17"/>
      <c r="G10" s="17">
        <v>0.26299543683124399</v>
      </c>
      <c r="H10" s="17">
        <v>0.117783292709095</v>
      </c>
      <c r="I10" s="17">
        <v>9.5401140581730604E-2</v>
      </c>
      <c r="J10" s="17">
        <v>7.4024365205141898E-2</v>
      </c>
      <c r="K10" s="17">
        <v>0.110583032689846</v>
      </c>
      <c r="L10" s="17">
        <v>0.10847134084435001</v>
      </c>
      <c r="M10" s="17"/>
      <c r="N10" s="17">
        <v>0.133371865642919</v>
      </c>
      <c r="O10" s="17">
        <v>8.8139369245363697E-2</v>
      </c>
      <c r="P10" s="17">
        <v>0.141037365587251</v>
      </c>
      <c r="Q10" s="17">
        <v>0.13666510891262701</v>
      </c>
      <c r="R10" s="17"/>
      <c r="S10" s="17">
        <v>0.141136051621293</v>
      </c>
      <c r="T10" s="17">
        <v>0.13361861208946299</v>
      </c>
      <c r="U10" s="17">
        <v>8.2949676185188004E-2</v>
      </c>
      <c r="V10" s="17">
        <v>0.133944158524191</v>
      </c>
      <c r="W10" s="17">
        <v>0.18201371705718</v>
      </c>
      <c r="X10" s="17">
        <v>0.13691885411969401</v>
      </c>
      <c r="Y10" s="17">
        <v>0.15303150031207599</v>
      </c>
      <c r="Z10" s="17">
        <v>0.111898549880625</v>
      </c>
      <c r="AA10" s="17">
        <v>0.125012367318871</v>
      </c>
      <c r="AB10" s="17">
        <v>7.5144949014111798E-2</v>
      </c>
      <c r="AC10" s="17">
        <v>6.1703539704586599E-2</v>
      </c>
      <c r="AD10" s="17">
        <v>8.6348869090201494E-2</v>
      </c>
      <c r="AE10" s="17"/>
      <c r="AF10" s="17">
        <v>0.103126073003889</v>
      </c>
      <c r="AG10" s="17">
        <v>0.128374104693881</v>
      </c>
      <c r="AH10" s="17">
        <v>0.13398518554302899</v>
      </c>
      <c r="AI10" s="17">
        <v>0.134473184297072</v>
      </c>
      <c r="AJ10" s="17">
        <v>0.15747263978589701</v>
      </c>
      <c r="AK10" s="17"/>
      <c r="AL10" s="17">
        <v>0.119969635739001</v>
      </c>
      <c r="AM10" s="17">
        <v>0.140501344420045</v>
      </c>
      <c r="AN10" s="17">
        <v>0.13493279694806801</v>
      </c>
      <c r="AO10" s="17"/>
      <c r="AP10" s="17">
        <v>0.13805781678137699</v>
      </c>
      <c r="AQ10" s="17">
        <v>0.12830898496441001</v>
      </c>
      <c r="AR10" s="17">
        <v>0.10133685933400099</v>
      </c>
      <c r="AS10" s="17">
        <v>0.13958682216914101</v>
      </c>
      <c r="AT10" s="17">
        <v>0.15288349730692599</v>
      </c>
      <c r="AU10" s="17"/>
      <c r="AV10" s="17">
        <v>0</v>
      </c>
      <c r="AW10" s="17">
        <v>0.129470621826347</v>
      </c>
      <c r="AX10" s="17">
        <v>0.156551458062062</v>
      </c>
      <c r="AY10" s="17">
        <v>0.12505133842851099</v>
      </c>
      <c r="AZ10" s="17">
        <v>0.184115869718734</v>
      </c>
      <c r="BA10" s="17">
        <v>0.10415082627514601</v>
      </c>
      <c r="BB10" s="17">
        <v>0.12104399048525399</v>
      </c>
      <c r="BC10" s="17">
        <v>0.12960726710591799</v>
      </c>
      <c r="BD10" s="17">
        <v>8.1890117069591095E-2</v>
      </c>
      <c r="BE10" s="17">
        <v>0.121572865374142</v>
      </c>
      <c r="BF10" s="17">
        <v>8.4244747942467405E-2</v>
      </c>
      <c r="BG10" s="17">
        <v>9.7586391645971202E-2</v>
      </c>
      <c r="BH10" s="17">
        <v>9.0578288138705901E-2</v>
      </c>
      <c r="BI10" s="17">
        <v>0.17819110845025299</v>
      </c>
      <c r="BJ10" s="17">
        <v>5.2467401628167903E-2</v>
      </c>
      <c r="BK10" s="17">
        <v>0.168114922272282</v>
      </c>
      <c r="BL10" s="17"/>
      <c r="BM10" s="17">
        <v>0.13677356284587899</v>
      </c>
      <c r="BN10" s="17">
        <v>0.128732626204318</v>
      </c>
      <c r="BO10" s="17">
        <v>0.13980153903245501</v>
      </c>
      <c r="BP10" s="17">
        <v>9.0512512608285106E-2</v>
      </c>
      <c r="BQ10" s="17">
        <v>0.109899276507372</v>
      </c>
      <c r="BR10" s="17">
        <v>0.14770780153865701</v>
      </c>
      <c r="BS10" s="17"/>
      <c r="BT10" s="17">
        <v>0.14118260791828199</v>
      </c>
      <c r="BU10" s="17">
        <v>9.7988216854747595E-2</v>
      </c>
      <c r="BV10" s="17"/>
      <c r="BW10" s="17">
        <v>0.147276615644055</v>
      </c>
      <c r="BX10" s="17">
        <v>0.105314379055717</v>
      </c>
      <c r="BY10" s="17"/>
      <c r="BZ10" s="17">
        <v>0.113617772795247</v>
      </c>
      <c r="CA10" s="17">
        <v>0.11831310611350999</v>
      </c>
      <c r="CB10" s="17">
        <v>0.296369131969412</v>
      </c>
      <c r="CC10" s="17"/>
      <c r="CD10" s="17">
        <v>0.118842844902499</v>
      </c>
      <c r="CE10" s="17">
        <v>0.13275604494933199</v>
      </c>
      <c r="CF10" s="17">
        <v>0.13555082059658599</v>
      </c>
      <c r="CG10" s="17"/>
      <c r="CH10" s="17">
        <v>0.114872245360836</v>
      </c>
      <c r="CI10" s="17">
        <v>0.118418553694386</v>
      </c>
      <c r="CJ10" s="17">
        <v>9.7643504669866196E-2</v>
      </c>
      <c r="CK10" s="17"/>
      <c r="CL10" s="17">
        <v>0.122594346050575</v>
      </c>
      <c r="CM10" s="17">
        <v>0.129608090555064</v>
      </c>
      <c r="CN10" s="17"/>
      <c r="CO10" s="17">
        <v>0.13611038912877699</v>
      </c>
      <c r="CP10" s="17">
        <v>0.13686459449589</v>
      </c>
      <c r="CQ10" s="17">
        <v>0.116004680474938</v>
      </c>
      <c r="CR10" s="17">
        <v>0.10933936116296999</v>
      </c>
    </row>
    <row r="11" spans="2:96" ht="30" x14ac:dyDescent="0.25">
      <c r="B11" s="18" t="s">
        <v>495</v>
      </c>
      <c r="C11" s="17">
        <v>0.27919542406560799</v>
      </c>
      <c r="D11" s="17">
        <v>0.25886067354007303</v>
      </c>
      <c r="E11" s="17">
        <v>0.30060987524802202</v>
      </c>
      <c r="F11" s="17"/>
      <c r="G11" s="17">
        <v>0.18492851309055999</v>
      </c>
      <c r="H11" s="17">
        <v>0.23382047720141699</v>
      </c>
      <c r="I11" s="17">
        <v>0.289481763435117</v>
      </c>
      <c r="J11" s="17">
        <v>0.35742722412824501</v>
      </c>
      <c r="K11" s="17">
        <v>0.311941910031241</v>
      </c>
      <c r="L11" s="17">
        <v>0.284863654504459</v>
      </c>
      <c r="M11" s="17"/>
      <c r="N11" s="17">
        <v>0.25221143329829399</v>
      </c>
      <c r="O11" s="17">
        <v>0.27240439167708802</v>
      </c>
      <c r="P11" s="17">
        <v>0.30916781370506802</v>
      </c>
      <c r="Q11" s="17">
        <v>0.29019794289886802</v>
      </c>
      <c r="R11" s="17"/>
      <c r="S11" s="17">
        <v>0.24988158847667799</v>
      </c>
      <c r="T11" s="17">
        <v>0.310221572649994</v>
      </c>
      <c r="U11" s="17">
        <v>0.28996069452670797</v>
      </c>
      <c r="V11" s="17">
        <v>0.30863414367803899</v>
      </c>
      <c r="W11" s="17">
        <v>0.266543365740187</v>
      </c>
      <c r="X11" s="17">
        <v>0.27219077404126801</v>
      </c>
      <c r="Y11" s="17">
        <v>0.258442165391645</v>
      </c>
      <c r="Z11" s="17">
        <v>0.34448564531057801</v>
      </c>
      <c r="AA11" s="17">
        <v>0.30967895548624202</v>
      </c>
      <c r="AB11" s="17">
        <v>0.19891963075007901</v>
      </c>
      <c r="AC11" s="17">
        <v>0.32355033017673301</v>
      </c>
      <c r="AD11" s="17">
        <v>0.23798887968632201</v>
      </c>
      <c r="AE11" s="17"/>
      <c r="AF11" s="17">
        <v>0.27449515413441999</v>
      </c>
      <c r="AG11" s="17">
        <v>0.32114284837382101</v>
      </c>
      <c r="AH11" s="17">
        <v>0.272743182418972</v>
      </c>
      <c r="AI11" s="17">
        <v>0.32903247845210198</v>
      </c>
      <c r="AJ11" s="17">
        <v>0.248254785072057</v>
      </c>
      <c r="AK11" s="17"/>
      <c r="AL11" s="17">
        <v>0.263023528617637</v>
      </c>
      <c r="AM11" s="17">
        <v>0.297084805722718</v>
      </c>
      <c r="AN11" s="17">
        <v>0.29661074155101103</v>
      </c>
      <c r="AO11" s="17"/>
      <c r="AP11" s="17">
        <v>0.30466490762624898</v>
      </c>
      <c r="AQ11" s="17">
        <v>0.28883343553601298</v>
      </c>
      <c r="AR11" s="17">
        <v>0.25048331113504901</v>
      </c>
      <c r="AS11" s="17">
        <v>0.219942280015192</v>
      </c>
      <c r="AT11" s="17">
        <v>0.309703682412454</v>
      </c>
      <c r="AU11" s="17"/>
      <c r="AV11" s="17">
        <v>0.36847709415683799</v>
      </c>
      <c r="AW11" s="17">
        <v>0.276496590373563</v>
      </c>
      <c r="AX11" s="17">
        <v>0.31853781279773502</v>
      </c>
      <c r="AY11" s="17">
        <v>0.30264161808761503</v>
      </c>
      <c r="AZ11" s="17">
        <v>0.26325540338303199</v>
      </c>
      <c r="BA11" s="17">
        <v>0.29279967970752302</v>
      </c>
      <c r="BB11" s="17">
        <v>0.32034666489389901</v>
      </c>
      <c r="BC11" s="17">
        <v>0.17736193403932299</v>
      </c>
      <c r="BD11" s="17">
        <v>0.295670548242838</v>
      </c>
      <c r="BE11" s="17">
        <v>0.25722167539548002</v>
      </c>
      <c r="BF11" s="17">
        <v>0.27731336568625098</v>
      </c>
      <c r="BG11" s="17">
        <v>0.29512304481889501</v>
      </c>
      <c r="BH11" s="17">
        <v>0.34169672636290999</v>
      </c>
      <c r="BI11" s="17">
        <v>0.19517877561139799</v>
      </c>
      <c r="BJ11" s="17">
        <v>0.21519247642154901</v>
      </c>
      <c r="BK11" s="17">
        <v>0.28324923896769699</v>
      </c>
      <c r="BL11" s="17"/>
      <c r="BM11" s="17">
        <v>0.21280466377716301</v>
      </c>
      <c r="BN11" s="17">
        <v>0.27943231840284499</v>
      </c>
      <c r="BO11" s="17">
        <v>0.285980697237187</v>
      </c>
      <c r="BP11" s="17">
        <v>0.33817936498133899</v>
      </c>
      <c r="BQ11" s="17">
        <v>0.31452126609736503</v>
      </c>
      <c r="BR11" s="17">
        <v>0.255269742112332</v>
      </c>
      <c r="BS11" s="17"/>
      <c r="BT11" s="17">
        <v>0.26875593295605998</v>
      </c>
      <c r="BU11" s="17">
        <v>0.29846008672638802</v>
      </c>
      <c r="BV11" s="17"/>
      <c r="BW11" s="17">
        <v>0.29733681174033499</v>
      </c>
      <c r="BX11" s="17">
        <v>0.27489491843998998</v>
      </c>
      <c r="BY11" s="17"/>
      <c r="BZ11" s="17">
        <v>0.29617912830187498</v>
      </c>
      <c r="CA11" s="17">
        <v>0.248225173944119</v>
      </c>
      <c r="CB11" s="17">
        <v>0.12677343133655</v>
      </c>
      <c r="CC11" s="17"/>
      <c r="CD11" s="17">
        <v>0.29414459174332802</v>
      </c>
      <c r="CE11" s="17">
        <v>0.26055754515155299</v>
      </c>
      <c r="CF11" s="17">
        <v>0.28409843179462402</v>
      </c>
      <c r="CG11" s="17"/>
      <c r="CH11" s="17">
        <v>0.289553019467927</v>
      </c>
      <c r="CI11" s="17">
        <v>0.31496472836213701</v>
      </c>
      <c r="CJ11" s="17">
        <v>0.251420657512959</v>
      </c>
      <c r="CK11" s="17"/>
      <c r="CL11" s="17">
        <v>0.29277755989647303</v>
      </c>
      <c r="CM11" s="17">
        <v>0.27126855608815098</v>
      </c>
      <c r="CN11" s="17"/>
      <c r="CO11" s="17">
        <v>0.21362949953468399</v>
      </c>
      <c r="CP11" s="17">
        <v>0.269466368213786</v>
      </c>
      <c r="CQ11" s="17">
        <v>0.30343439248841703</v>
      </c>
      <c r="CR11" s="17">
        <v>0.27467967510123298</v>
      </c>
    </row>
    <row r="12" spans="2:96" x14ac:dyDescent="0.25">
      <c r="B12" s="18" t="s">
        <v>488</v>
      </c>
      <c r="C12" s="17">
        <v>0.29045913028402998</v>
      </c>
      <c r="D12" s="17">
        <v>0.329582744496622</v>
      </c>
      <c r="E12" s="17">
        <v>0.25267482114341799</v>
      </c>
      <c r="F12" s="17"/>
      <c r="G12" s="17">
        <v>0.271558489922474</v>
      </c>
      <c r="H12" s="17">
        <v>0.29967361600999398</v>
      </c>
      <c r="I12" s="17">
        <v>0.28766198573266999</v>
      </c>
      <c r="J12" s="17">
        <v>0.23682682988933099</v>
      </c>
      <c r="K12" s="17">
        <v>0.31439480865009201</v>
      </c>
      <c r="L12" s="17">
        <v>0.32544383141712702</v>
      </c>
      <c r="M12" s="17"/>
      <c r="N12" s="17">
        <v>0.32455237836374901</v>
      </c>
      <c r="O12" s="17">
        <v>0.28927800057458802</v>
      </c>
      <c r="P12" s="17">
        <v>0.26332200189355098</v>
      </c>
      <c r="Q12" s="17">
        <v>0.27508113534966999</v>
      </c>
      <c r="R12" s="17"/>
      <c r="S12" s="17">
        <v>0.306843141528851</v>
      </c>
      <c r="T12" s="17">
        <v>0.27419569404708499</v>
      </c>
      <c r="U12" s="17">
        <v>0.32876552627371403</v>
      </c>
      <c r="V12" s="17">
        <v>0.26581843818150003</v>
      </c>
      <c r="W12" s="17">
        <v>0.21101320139625901</v>
      </c>
      <c r="X12" s="17">
        <v>0.29958915752997001</v>
      </c>
      <c r="Y12" s="17">
        <v>0.28801506218797002</v>
      </c>
      <c r="Z12" s="17">
        <v>0.25983694007052799</v>
      </c>
      <c r="AA12" s="17">
        <v>0.29477238873266098</v>
      </c>
      <c r="AB12" s="17">
        <v>0.30238818390958999</v>
      </c>
      <c r="AC12" s="17">
        <v>0.37033133046090999</v>
      </c>
      <c r="AD12" s="17">
        <v>0.27558718318835601</v>
      </c>
      <c r="AE12" s="17"/>
      <c r="AF12" s="17">
        <v>0.35874969331520101</v>
      </c>
      <c r="AG12" s="17">
        <v>0.25096529794655698</v>
      </c>
      <c r="AH12" s="17">
        <v>0.30571404850856398</v>
      </c>
      <c r="AI12" s="17">
        <v>0.153395045439705</v>
      </c>
      <c r="AJ12" s="17">
        <v>0.25654597411261099</v>
      </c>
      <c r="AK12" s="17"/>
      <c r="AL12" s="17">
        <v>0.42529659590220598</v>
      </c>
      <c r="AM12" s="17">
        <v>0.27056875897640298</v>
      </c>
      <c r="AN12" s="17">
        <v>0.27782191402491302</v>
      </c>
      <c r="AO12" s="17"/>
      <c r="AP12" s="17">
        <v>0.26291061816900002</v>
      </c>
      <c r="AQ12" s="17">
        <v>0.27148394806447901</v>
      </c>
      <c r="AR12" s="17">
        <v>0.30967566542915498</v>
      </c>
      <c r="AS12" s="17">
        <v>0.354992914826955</v>
      </c>
      <c r="AT12" s="17">
        <v>0.39387199563827802</v>
      </c>
      <c r="AU12" s="17"/>
      <c r="AV12" s="17">
        <v>0</v>
      </c>
      <c r="AW12" s="17">
        <v>0.25981387069533302</v>
      </c>
      <c r="AX12" s="17">
        <v>0.26006011193523798</v>
      </c>
      <c r="AY12" s="17">
        <v>0.27743543863549103</v>
      </c>
      <c r="AZ12" s="17">
        <v>0.249568350872516</v>
      </c>
      <c r="BA12" s="17">
        <v>0.26712185146746198</v>
      </c>
      <c r="BB12" s="17">
        <v>0.27400892106755897</v>
      </c>
      <c r="BC12" s="17">
        <v>0.35213926434529702</v>
      </c>
      <c r="BD12" s="17">
        <v>0.25468571238126603</v>
      </c>
      <c r="BE12" s="17">
        <v>0.38864555021803698</v>
      </c>
      <c r="BF12" s="17">
        <v>0.29184786301587801</v>
      </c>
      <c r="BG12" s="17">
        <v>0.30952597444476199</v>
      </c>
      <c r="BH12" s="17">
        <v>0.29333948519744202</v>
      </c>
      <c r="BI12" s="17">
        <v>0.35363033277712602</v>
      </c>
      <c r="BJ12" s="17">
        <v>0.37604393515125301</v>
      </c>
      <c r="BK12" s="17">
        <v>0.421918940334995</v>
      </c>
      <c r="BL12" s="17"/>
      <c r="BM12" s="17">
        <v>0.32838165294221</v>
      </c>
      <c r="BN12" s="17">
        <v>0.28811477376286498</v>
      </c>
      <c r="BO12" s="17">
        <v>0.23296616593025599</v>
      </c>
      <c r="BP12" s="17">
        <v>0.30215056223592701</v>
      </c>
      <c r="BQ12" s="17">
        <v>0.294051890997518</v>
      </c>
      <c r="BR12" s="17">
        <v>0.24806387487713399</v>
      </c>
      <c r="BS12" s="17"/>
      <c r="BT12" s="17">
        <v>0.29861083816204798</v>
      </c>
      <c r="BU12" s="17">
        <v>0.27646890784792</v>
      </c>
      <c r="BV12" s="17"/>
      <c r="BW12" s="17">
        <v>0.30177371999076302</v>
      </c>
      <c r="BX12" s="17">
        <v>0.28817114777194502</v>
      </c>
      <c r="BY12" s="17"/>
      <c r="BZ12" s="17">
        <v>0.284205695945068</v>
      </c>
      <c r="CA12" s="17">
        <v>0.29539218028811898</v>
      </c>
      <c r="CB12" s="17">
        <v>0.31979484528289498</v>
      </c>
      <c r="CC12" s="17"/>
      <c r="CD12" s="17">
        <v>0.283575263486195</v>
      </c>
      <c r="CE12" s="17">
        <v>0.29660282733243898</v>
      </c>
      <c r="CF12" s="17">
        <v>0.30821318959115601</v>
      </c>
      <c r="CG12" s="17"/>
      <c r="CH12" s="17">
        <v>0.28803380101698201</v>
      </c>
      <c r="CI12" s="17">
        <v>0.28760562494013597</v>
      </c>
      <c r="CJ12" s="17">
        <v>0.28080211461833798</v>
      </c>
      <c r="CK12" s="17"/>
      <c r="CL12" s="17">
        <v>0.30377232908491902</v>
      </c>
      <c r="CM12" s="17">
        <v>0.28019108421258698</v>
      </c>
      <c r="CN12" s="17"/>
      <c r="CO12" s="17">
        <v>0.345118735657581</v>
      </c>
      <c r="CP12" s="17">
        <v>0.31919062305485302</v>
      </c>
      <c r="CQ12" s="17">
        <v>0.27954621423106002</v>
      </c>
      <c r="CR12" s="17">
        <v>0.23678729506223201</v>
      </c>
    </row>
    <row r="13" spans="2:96" x14ac:dyDescent="0.25">
      <c r="B13" s="18" t="s">
        <v>121</v>
      </c>
      <c r="C13" s="19">
        <v>0.20621007341016101</v>
      </c>
      <c r="D13" s="19">
        <v>0.17649033720386101</v>
      </c>
      <c r="E13" s="19">
        <v>0.23533326171740501</v>
      </c>
      <c r="F13" s="19"/>
      <c r="G13" s="19">
        <v>0.10655367594790199</v>
      </c>
      <c r="H13" s="19">
        <v>0.205999368196712</v>
      </c>
      <c r="I13" s="19">
        <v>0.23631852264960701</v>
      </c>
      <c r="J13" s="19">
        <v>0.24235943365080401</v>
      </c>
      <c r="K13" s="19">
        <v>0.18393392989582599</v>
      </c>
      <c r="L13" s="19">
        <v>0.233779823497862</v>
      </c>
      <c r="M13" s="19"/>
      <c r="N13" s="19">
        <v>0.19141971570928601</v>
      </c>
      <c r="O13" s="19">
        <v>0.249748256736645</v>
      </c>
      <c r="P13" s="19">
        <v>0.17933964654947701</v>
      </c>
      <c r="Q13" s="19">
        <v>0.20055606741918999</v>
      </c>
      <c r="R13" s="19"/>
      <c r="S13" s="19">
        <v>0.18271548375692501</v>
      </c>
      <c r="T13" s="19">
        <v>0.18247093300144299</v>
      </c>
      <c r="U13" s="19">
        <v>0.20538881673252299</v>
      </c>
      <c r="V13" s="19">
        <v>0.220138331937758</v>
      </c>
      <c r="W13" s="19">
        <v>0.243141099928501</v>
      </c>
      <c r="X13" s="19">
        <v>0.22637671232873899</v>
      </c>
      <c r="Y13" s="19">
        <v>0.19712892381167299</v>
      </c>
      <c r="Z13" s="19">
        <v>0.20184978833678599</v>
      </c>
      <c r="AA13" s="19">
        <v>0.18773936421927301</v>
      </c>
      <c r="AB13" s="19">
        <v>0.25366011514789</v>
      </c>
      <c r="AC13" s="19">
        <v>0.169735432632271</v>
      </c>
      <c r="AD13" s="19">
        <v>0.24962914551531601</v>
      </c>
      <c r="AE13" s="19"/>
      <c r="AF13" s="19">
        <v>0.19626181882260799</v>
      </c>
      <c r="AG13" s="19">
        <v>0.15374261539140299</v>
      </c>
      <c r="AH13" s="19">
        <v>0.22430485143594101</v>
      </c>
      <c r="AI13" s="19">
        <v>0.262149518400627</v>
      </c>
      <c r="AJ13" s="19">
        <v>0.26959645716967601</v>
      </c>
      <c r="AK13" s="19"/>
      <c r="AL13" s="19">
        <v>0.123964025852703</v>
      </c>
      <c r="AM13" s="19">
        <v>0.16373356984692999</v>
      </c>
      <c r="AN13" s="19">
        <v>0.20597458821446199</v>
      </c>
      <c r="AO13" s="19"/>
      <c r="AP13" s="19">
        <v>0.18735934672933899</v>
      </c>
      <c r="AQ13" s="19">
        <v>0.23431666407903001</v>
      </c>
      <c r="AR13" s="19">
        <v>0.23568513203156699</v>
      </c>
      <c r="AS13" s="19">
        <v>0.15537426846613001</v>
      </c>
      <c r="AT13" s="19">
        <v>9.2682291181514304E-2</v>
      </c>
      <c r="AU13" s="19"/>
      <c r="AV13" s="19">
        <v>0.63152290584316195</v>
      </c>
      <c r="AW13" s="19">
        <v>0.19807959521150001</v>
      </c>
      <c r="AX13" s="19">
        <v>0.20961378266539701</v>
      </c>
      <c r="AY13" s="19">
        <v>0.183149109134672</v>
      </c>
      <c r="AZ13" s="19">
        <v>0.18680375111565101</v>
      </c>
      <c r="BA13" s="19">
        <v>0.235902448113606</v>
      </c>
      <c r="BB13" s="19">
        <v>0.18938939166629201</v>
      </c>
      <c r="BC13" s="19">
        <v>0.21768582047006799</v>
      </c>
      <c r="BD13" s="19">
        <v>0.26920379326092903</v>
      </c>
      <c r="BE13" s="19">
        <v>0.18983100790754601</v>
      </c>
      <c r="BF13" s="19">
        <v>0.19447323809247899</v>
      </c>
      <c r="BG13" s="19">
        <v>0.23644446241872799</v>
      </c>
      <c r="BH13" s="19">
        <v>0.13965236204866199</v>
      </c>
      <c r="BI13" s="19">
        <v>0.18006340126870701</v>
      </c>
      <c r="BJ13" s="19">
        <v>0.221744765087587</v>
      </c>
      <c r="BK13" s="19">
        <v>6.09498129777881E-2</v>
      </c>
      <c r="BL13" s="19"/>
      <c r="BM13" s="19">
        <v>0.17534880896041</v>
      </c>
      <c r="BN13" s="19">
        <v>0.20883268216698</v>
      </c>
      <c r="BO13" s="19">
        <v>0.231680568011146</v>
      </c>
      <c r="BP13" s="19">
        <v>0.191605510401854</v>
      </c>
      <c r="BQ13" s="19">
        <v>0.231855171632221</v>
      </c>
      <c r="BR13" s="19">
        <v>0.25646934283822798</v>
      </c>
      <c r="BS13" s="19"/>
      <c r="BT13" s="19">
        <v>0.18298706422417099</v>
      </c>
      <c r="BU13" s="19">
        <v>0.23862632971040601</v>
      </c>
      <c r="BV13" s="19"/>
      <c r="BW13" s="19">
        <v>0.153079015974497</v>
      </c>
      <c r="BX13" s="19">
        <v>0.23616919975731501</v>
      </c>
      <c r="BY13" s="19"/>
      <c r="BZ13" s="19">
        <v>0.207724466280686</v>
      </c>
      <c r="CA13" s="19">
        <v>0.228827136343523</v>
      </c>
      <c r="CB13" s="19">
        <v>0.107443846861874</v>
      </c>
      <c r="CC13" s="19"/>
      <c r="CD13" s="19">
        <v>0.21252077956206999</v>
      </c>
      <c r="CE13" s="19">
        <v>0.16565941403419901</v>
      </c>
      <c r="CF13" s="19">
        <v>0.14801155195039301</v>
      </c>
      <c r="CG13" s="19"/>
      <c r="CH13" s="19">
        <v>0.223007144082115</v>
      </c>
      <c r="CI13" s="19">
        <v>0.13972579160416901</v>
      </c>
      <c r="CJ13" s="19">
        <v>0.18482053979618099</v>
      </c>
      <c r="CK13" s="19"/>
      <c r="CL13" s="19">
        <v>0.20514167505957701</v>
      </c>
      <c r="CM13" s="19">
        <v>0.197713668138469</v>
      </c>
      <c r="CN13" s="19"/>
      <c r="CO13" s="19">
        <v>0.144047141026138</v>
      </c>
      <c r="CP13" s="19">
        <v>0.19248430710965</v>
      </c>
      <c r="CQ13" s="19">
        <v>0.20188563766826201</v>
      </c>
      <c r="CR13" s="19">
        <v>0.26349164468424502</v>
      </c>
    </row>
    <row r="14" spans="2:96" x14ac:dyDescent="0.25">
      <c r="B14" s="16"/>
    </row>
    <row r="15" spans="2:96" x14ac:dyDescent="0.25">
      <c r="B15" t="s">
        <v>124</v>
      </c>
    </row>
    <row r="16" spans="2:96" x14ac:dyDescent="0.25">
      <c r="B16" t="s">
        <v>125</v>
      </c>
    </row>
    <row r="18" spans="2:2" x14ac:dyDescent="0.25">
      <c r="B18"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G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20.7109375" customWidth="1"/>
  </cols>
  <sheetData>
    <row r="2" spans="2:7" ht="39.950000000000003" customHeight="1" x14ac:dyDescent="0.25">
      <c r="D2" s="30" t="s">
        <v>512</v>
      </c>
      <c r="E2" s="26"/>
      <c r="F2" s="26"/>
      <c r="G2" s="26"/>
    </row>
    <row r="6" spans="2:7" ht="50.1" customHeight="1" x14ac:dyDescent="0.25">
      <c r="B6" s="23" t="s">
        <v>15</v>
      </c>
      <c r="C6" s="23" t="s">
        <v>497</v>
      </c>
      <c r="D6" s="23" t="s">
        <v>498</v>
      </c>
      <c r="E6" s="23" t="s">
        <v>499</v>
      </c>
      <c r="F6" s="23" t="s">
        <v>500</v>
      </c>
    </row>
    <row r="7" spans="2:7" x14ac:dyDescent="0.25">
      <c r="B7" s="18" t="s">
        <v>501</v>
      </c>
      <c r="C7" s="17">
        <v>1.9455521395730199E-2</v>
      </c>
      <c r="D7" s="17">
        <v>3.97232449672636E-2</v>
      </c>
      <c r="E7" s="17">
        <v>4.6827710038250703E-2</v>
      </c>
      <c r="F7" s="17">
        <v>0.15300312936720101</v>
      </c>
    </row>
    <row r="8" spans="2:7" x14ac:dyDescent="0.25">
      <c r="B8" s="18" t="s">
        <v>502</v>
      </c>
      <c r="C8" s="17">
        <v>1.0557645706352099E-2</v>
      </c>
      <c r="D8" s="17">
        <v>2.4282301454885899E-2</v>
      </c>
      <c r="E8" s="17">
        <v>1.8414030497844899E-2</v>
      </c>
      <c r="F8" s="17">
        <v>5.1511317576239501E-2</v>
      </c>
    </row>
    <row r="9" spans="2:7" x14ac:dyDescent="0.25">
      <c r="B9" s="18" t="s">
        <v>503</v>
      </c>
      <c r="C9" s="17">
        <v>1.6458472591146401E-2</v>
      </c>
      <c r="D9" s="17">
        <v>3.7651945173269002E-2</v>
      </c>
      <c r="E9" s="17">
        <v>2.8491370887088301E-2</v>
      </c>
      <c r="F9" s="17">
        <v>7.28029313406406E-2</v>
      </c>
    </row>
    <row r="10" spans="2:7" x14ac:dyDescent="0.25">
      <c r="B10" s="18" t="s">
        <v>504</v>
      </c>
      <c r="C10" s="17">
        <v>3.01523869249881E-2</v>
      </c>
      <c r="D10" s="17">
        <v>5.4116212475298402E-2</v>
      </c>
      <c r="E10" s="17">
        <v>4.5432012081419101E-2</v>
      </c>
      <c r="F10" s="17">
        <v>7.7472846997968706E-2</v>
      </c>
    </row>
    <row r="11" spans="2:7" x14ac:dyDescent="0.25">
      <c r="B11" s="18" t="s">
        <v>505</v>
      </c>
      <c r="C11" s="17">
        <v>3.9557774679020302E-2</v>
      </c>
      <c r="D11" s="17">
        <v>7.44423633611173E-2</v>
      </c>
      <c r="E11" s="17">
        <v>5.3938583189713903E-2</v>
      </c>
      <c r="F11" s="17">
        <v>7.2534046747015302E-2</v>
      </c>
    </row>
    <row r="12" spans="2:7" x14ac:dyDescent="0.25">
      <c r="B12" s="18" t="s">
        <v>506</v>
      </c>
      <c r="C12" s="17">
        <v>0.13019784079014601</v>
      </c>
      <c r="D12" s="17">
        <v>0.16892325858172899</v>
      </c>
      <c r="E12" s="17">
        <v>0.124693655822773</v>
      </c>
      <c r="F12" s="17">
        <v>0.11964797050186</v>
      </c>
    </row>
    <row r="13" spans="2:7" x14ac:dyDescent="0.25">
      <c r="B13" s="18" t="s">
        <v>507</v>
      </c>
      <c r="C13" s="17">
        <v>9.4252723429434304E-2</v>
      </c>
      <c r="D13" s="17">
        <v>0.15641761615802099</v>
      </c>
      <c r="E13" s="17">
        <v>0.125396636512589</v>
      </c>
      <c r="F13" s="17">
        <v>0.128728286176338</v>
      </c>
    </row>
    <row r="14" spans="2:7" x14ac:dyDescent="0.25">
      <c r="B14" s="18" t="s">
        <v>508</v>
      </c>
      <c r="C14" s="17">
        <v>0.16928124044176901</v>
      </c>
      <c r="D14" s="17">
        <v>0.18583578428682701</v>
      </c>
      <c r="E14" s="17">
        <v>0.17989076291040901</v>
      </c>
      <c r="F14" s="17">
        <v>0.123472650169764</v>
      </c>
    </row>
    <row r="15" spans="2:7" x14ac:dyDescent="0.25">
      <c r="B15" s="18" t="s">
        <v>509</v>
      </c>
      <c r="C15" s="17">
        <v>0.17999769272556901</v>
      </c>
      <c r="D15" s="17">
        <v>0.141449285981008</v>
      </c>
      <c r="E15" s="17">
        <v>0.168134229373301</v>
      </c>
      <c r="F15" s="17">
        <v>0.107130681703728</v>
      </c>
    </row>
    <row r="16" spans="2:7" x14ac:dyDescent="0.25">
      <c r="B16" s="18" t="s">
        <v>510</v>
      </c>
      <c r="C16" s="17">
        <v>0.108817327504023</v>
      </c>
      <c r="D16" s="17">
        <v>5.0332767673962303E-2</v>
      </c>
      <c r="E16" s="17">
        <v>9.8471495572007198E-2</v>
      </c>
      <c r="F16" s="17">
        <v>3.90425438849148E-2</v>
      </c>
    </row>
    <row r="17" spans="2:6" x14ac:dyDescent="0.25">
      <c r="B17" s="18" t="s">
        <v>511</v>
      </c>
      <c r="C17" s="17">
        <v>0.123694053280776</v>
      </c>
      <c r="D17" s="17">
        <v>3.9964437800887202E-2</v>
      </c>
      <c r="E17" s="17">
        <v>6.1755494106793998E-2</v>
      </c>
      <c r="F17" s="17">
        <v>3.4058067312977697E-2</v>
      </c>
    </row>
    <row r="18" spans="2:6" x14ac:dyDescent="0.25">
      <c r="B18" s="18" t="s">
        <v>121</v>
      </c>
      <c r="C18" s="17">
        <v>7.7577320531046004E-2</v>
      </c>
      <c r="D18" s="17">
        <v>2.68607820857318E-2</v>
      </c>
      <c r="E18" s="17">
        <v>4.8554019007810402E-2</v>
      </c>
      <c r="F18" s="17">
        <v>2.0595528221351699E-2</v>
      </c>
    </row>
    <row r="19" spans="2:6" x14ac:dyDescent="0.25">
      <c r="B19" s="16"/>
      <c r="C19" s="16"/>
      <c r="D19" s="16"/>
      <c r="E19" s="16"/>
      <c r="F19" s="16"/>
    </row>
    <row r="20" spans="2:6" x14ac:dyDescent="0.25">
      <c r="B20" t="s">
        <v>124</v>
      </c>
    </row>
    <row r="21" spans="2:6" x14ac:dyDescent="0.25">
      <c r="B21" t="s">
        <v>125</v>
      </c>
    </row>
    <row r="25" spans="2:6" x14ac:dyDescent="0.25">
      <c r="B25"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CR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513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501</v>
      </c>
      <c r="C9" s="17">
        <v>1.9455521395730199E-2</v>
      </c>
      <c r="D9" s="17">
        <v>2.3888818698033099E-2</v>
      </c>
      <c r="E9" s="17">
        <v>1.41326899386588E-2</v>
      </c>
      <c r="F9" s="17"/>
      <c r="G9" s="17">
        <v>1.5243415091805899E-2</v>
      </c>
      <c r="H9" s="17">
        <v>1.3463711812459599E-2</v>
      </c>
      <c r="I9" s="17">
        <v>1.9465912596983902E-2</v>
      </c>
      <c r="J9" s="17">
        <v>2.0614151720583999E-2</v>
      </c>
      <c r="K9" s="17">
        <v>2.1405302494261001E-2</v>
      </c>
      <c r="L9" s="17">
        <v>2.48936118495253E-2</v>
      </c>
      <c r="M9" s="17"/>
      <c r="N9" s="17">
        <v>1.45826477942028E-2</v>
      </c>
      <c r="O9" s="17">
        <v>1.3259768134542599E-2</v>
      </c>
      <c r="P9" s="17">
        <v>1.4045830209839801E-2</v>
      </c>
      <c r="Q9" s="17">
        <v>3.391751577444E-2</v>
      </c>
      <c r="R9" s="17"/>
      <c r="S9" s="17">
        <v>3.0405582868151201E-2</v>
      </c>
      <c r="T9" s="17">
        <v>2.1514567156020001E-2</v>
      </c>
      <c r="U9" s="17">
        <v>6.5240175829181998E-3</v>
      </c>
      <c r="V9" s="17">
        <v>2.25027202945303E-2</v>
      </c>
      <c r="W9" s="17">
        <v>1.2926216240296299E-2</v>
      </c>
      <c r="X9" s="17">
        <v>6.5223037217253402E-3</v>
      </c>
      <c r="Y9" s="17">
        <v>1.25525873997125E-2</v>
      </c>
      <c r="Z9" s="17">
        <v>1.24794282624361E-2</v>
      </c>
      <c r="AA9" s="17">
        <v>1.17553488165314E-2</v>
      </c>
      <c r="AB9" s="17">
        <v>2.73581213940166E-2</v>
      </c>
      <c r="AC9" s="17">
        <v>4.7511123708843098E-2</v>
      </c>
      <c r="AD9" s="17">
        <v>2.4180112126520201E-2</v>
      </c>
      <c r="AE9" s="17"/>
      <c r="AF9" s="17">
        <v>2.45145737795406E-2</v>
      </c>
      <c r="AG9" s="17">
        <v>1.27845989534434E-2</v>
      </c>
      <c r="AH9" s="17">
        <v>0</v>
      </c>
      <c r="AI9" s="17">
        <v>3.5283139328713901E-2</v>
      </c>
      <c r="AJ9" s="17">
        <v>1.6916917370082399E-2</v>
      </c>
      <c r="AK9" s="17"/>
      <c r="AL9" s="17">
        <v>2.0304956996535999E-2</v>
      </c>
      <c r="AM9" s="17">
        <v>1.6485739295859701E-2</v>
      </c>
      <c r="AN9" s="17">
        <v>1.0950601065710001E-2</v>
      </c>
      <c r="AO9" s="17"/>
      <c r="AP9" s="17">
        <v>2.3022400236181299E-2</v>
      </c>
      <c r="AQ9" s="17">
        <v>1.44739235694183E-2</v>
      </c>
      <c r="AR9" s="17">
        <v>2.31741871262717E-2</v>
      </c>
      <c r="AS9" s="17">
        <v>4.6147391453568399E-3</v>
      </c>
      <c r="AT9" s="17">
        <v>0</v>
      </c>
      <c r="AU9" s="17"/>
      <c r="AV9" s="17">
        <v>0.17717430870440201</v>
      </c>
      <c r="AW9" s="17">
        <v>4.0929515580007701E-2</v>
      </c>
      <c r="AX9" s="17">
        <v>3.3759259902626501E-2</v>
      </c>
      <c r="AY9" s="17">
        <v>0</v>
      </c>
      <c r="AZ9" s="17">
        <v>4.87935168561828E-2</v>
      </c>
      <c r="BA9" s="17">
        <v>1.3774303122825999E-2</v>
      </c>
      <c r="BB9" s="17">
        <v>3.5261422312893802E-2</v>
      </c>
      <c r="BC9" s="17">
        <v>6.3151081328759297E-3</v>
      </c>
      <c r="BD9" s="17">
        <v>0</v>
      </c>
      <c r="BE9" s="17">
        <v>4.7699283605384002E-2</v>
      </c>
      <c r="BF9" s="17">
        <v>9.9168269334558596E-3</v>
      </c>
      <c r="BG9" s="17">
        <v>0</v>
      </c>
      <c r="BH9" s="17">
        <v>2.4206775917628098E-2</v>
      </c>
      <c r="BI9" s="17">
        <v>0</v>
      </c>
      <c r="BJ9" s="17">
        <v>0</v>
      </c>
      <c r="BK9" s="17">
        <v>0</v>
      </c>
      <c r="BL9" s="17"/>
      <c r="BM9" s="17">
        <v>3.3375133598034699E-2</v>
      </c>
      <c r="BN9" s="17">
        <v>1.8010403970119399E-2</v>
      </c>
      <c r="BO9" s="17">
        <v>7.6581237043247602E-3</v>
      </c>
      <c r="BP9" s="17">
        <v>1.9658590190606399E-2</v>
      </c>
      <c r="BQ9" s="17">
        <v>1.3594360466035699E-2</v>
      </c>
      <c r="BR9" s="17">
        <v>1.09060108462162E-2</v>
      </c>
      <c r="BS9" s="17"/>
      <c r="BT9" s="17">
        <v>1.6888913506356702E-2</v>
      </c>
      <c r="BU9" s="17">
        <v>2.2672845230890099E-2</v>
      </c>
      <c r="BV9" s="17"/>
      <c r="BW9" s="17">
        <v>2.4839664182822602E-2</v>
      </c>
      <c r="BX9" s="17">
        <v>1.52203590847184E-2</v>
      </c>
      <c r="BY9" s="17"/>
      <c r="BZ9" s="17">
        <v>1.9882243071660002E-2</v>
      </c>
      <c r="CA9" s="17">
        <v>1.7597090681611499E-2</v>
      </c>
      <c r="CB9" s="17">
        <v>2.5909281703653999E-2</v>
      </c>
      <c r="CC9" s="17"/>
      <c r="CD9" s="17">
        <v>2.07205420940424E-2</v>
      </c>
      <c r="CE9" s="17">
        <v>1.53144396562162E-2</v>
      </c>
      <c r="CF9" s="17">
        <v>2.68452772562623E-2</v>
      </c>
      <c r="CG9" s="17"/>
      <c r="CH9" s="17">
        <v>2.0059559035355501E-2</v>
      </c>
      <c r="CI9" s="17">
        <v>2.24676153733285E-2</v>
      </c>
      <c r="CJ9" s="17">
        <v>1.29153091399091E-2</v>
      </c>
      <c r="CK9" s="17"/>
      <c r="CL9" s="17">
        <v>1.66425042173294E-2</v>
      </c>
      <c r="CM9" s="17">
        <v>2.01393872818314E-2</v>
      </c>
      <c r="CN9" s="17"/>
      <c r="CO9" s="17">
        <v>1.8173248442679101E-2</v>
      </c>
      <c r="CP9" s="17">
        <v>9.7004450872445191E-3</v>
      </c>
      <c r="CQ9" s="17">
        <v>2.9189161294912402E-2</v>
      </c>
      <c r="CR9" s="17">
        <v>1.96881758458393E-2</v>
      </c>
    </row>
    <row r="10" spans="2:96" x14ac:dyDescent="0.25">
      <c r="B10" s="18" t="s">
        <v>502</v>
      </c>
      <c r="C10" s="17">
        <v>1.0557645706352099E-2</v>
      </c>
      <c r="D10" s="17">
        <v>1.0896637811574199E-2</v>
      </c>
      <c r="E10" s="17">
        <v>1.02826223782018E-2</v>
      </c>
      <c r="F10" s="17"/>
      <c r="G10" s="17">
        <v>2.41870684360307E-2</v>
      </c>
      <c r="H10" s="17">
        <v>7.1165610402045901E-3</v>
      </c>
      <c r="I10" s="17">
        <v>6.6086186792801201E-3</v>
      </c>
      <c r="J10" s="17">
        <v>1.22443870010004E-2</v>
      </c>
      <c r="K10" s="17">
        <v>3.3908755925479402E-3</v>
      </c>
      <c r="L10" s="17">
        <v>1.0948786961821499E-2</v>
      </c>
      <c r="M10" s="17"/>
      <c r="N10" s="17">
        <v>1.05478510671018E-2</v>
      </c>
      <c r="O10" s="17">
        <v>4.1218198091074699E-3</v>
      </c>
      <c r="P10" s="17">
        <v>1.9364142697362401E-2</v>
      </c>
      <c r="Q10" s="17">
        <v>9.6425105906833494E-3</v>
      </c>
      <c r="R10" s="17"/>
      <c r="S10" s="17">
        <v>1.20302677755579E-2</v>
      </c>
      <c r="T10" s="17">
        <v>1.62764854499753E-2</v>
      </c>
      <c r="U10" s="17">
        <v>8.3217930417983799E-3</v>
      </c>
      <c r="V10" s="17">
        <v>5.13134532946321E-3</v>
      </c>
      <c r="W10" s="17">
        <v>6.2390519479133596E-3</v>
      </c>
      <c r="X10" s="17">
        <v>6.1089868818302801E-3</v>
      </c>
      <c r="Y10" s="17">
        <v>3.5811001500576103E-2</v>
      </c>
      <c r="Z10" s="17">
        <v>0</v>
      </c>
      <c r="AA10" s="17">
        <v>1.0358650790912201E-2</v>
      </c>
      <c r="AB10" s="17">
        <v>0</v>
      </c>
      <c r="AC10" s="17">
        <v>1.25799104591717E-2</v>
      </c>
      <c r="AD10" s="17">
        <v>0</v>
      </c>
      <c r="AE10" s="17"/>
      <c r="AF10" s="17">
        <v>1.1453175652448499E-2</v>
      </c>
      <c r="AG10" s="17">
        <v>8.7445208016167699E-3</v>
      </c>
      <c r="AH10" s="17">
        <v>7.4090785761483204E-3</v>
      </c>
      <c r="AI10" s="17">
        <v>8.1189196017684304E-2</v>
      </c>
      <c r="AJ10" s="17">
        <v>8.8472058994841195E-3</v>
      </c>
      <c r="AK10" s="17"/>
      <c r="AL10" s="17">
        <v>1.23607027048847E-2</v>
      </c>
      <c r="AM10" s="17">
        <v>1.22321999279566E-2</v>
      </c>
      <c r="AN10" s="17">
        <v>1.2189353138756701E-2</v>
      </c>
      <c r="AO10" s="17"/>
      <c r="AP10" s="17">
        <v>4.7120741210475202E-3</v>
      </c>
      <c r="AQ10" s="17">
        <v>1.0263264163248799E-2</v>
      </c>
      <c r="AR10" s="17">
        <v>1.3463624362601701E-2</v>
      </c>
      <c r="AS10" s="17">
        <v>1.60668906330859E-2</v>
      </c>
      <c r="AT10" s="17">
        <v>0</v>
      </c>
      <c r="AU10" s="17"/>
      <c r="AV10" s="17">
        <v>0.21570749083600099</v>
      </c>
      <c r="AW10" s="17">
        <v>0</v>
      </c>
      <c r="AX10" s="17">
        <v>1.2546312304463399E-2</v>
      </c>
      <c r="AY10" s="17">
        <v>0</v>
      </c>
      <c r="AZ10" s="17">
        <v>1.1262344083655101E-2</v>
      </c>
      <c r="BA10" s="17">
        <v>1.38707010548915E-2</v>
      </c>
      <c r="BB10" s="17">
        <v>1.40328934326082E-2</v>
      </c>
      <c r="BC10" s="17">
        <v>1.5659231571033098E-2</v>
      </c>
      <c r="BD10" s="17">
        <v>0</v>
      </c>
      <c r="BE10" s="17">
        <v>0</v>
      </c>
      <c r="BF10" s="17">
        <v>7.0278245001983196E-3</v>
      </c>
      <c r="BG10" s="17">
        <v>2.36808091943808E-2</v>
      </c>
      <c r="BH10" s="17">
        <v>1.13266724443154E-2</v>
      </c>
      <c r="BI10" s="17">
        <v>0</v>
      </c>
      <c r="BJ10" s="17">
        <v>0</v>
      </c>
      <c r="BK10" s="17">
        <v>2.67469153596691E-2</v>
      </c>
      <c r="BL10" s="17"/>
      <c r="BM10" s="17">
        <v>1.48328709501034E-2</v>
      </c>
      <c r="BN10" s="17">
        <v>5.8749301772183802E-3</v>
      </c>
      <c r="BO10" s="17">
        <v>2.148956725524E-2</v>
      </c>
      <c r="BP10" s="17">
        <v>8.2829180699007104E-3</v>
      </c>
      <c r="BQ10" s="17">
        <v>9.6271187284870299E-3</v>
      </c>
      <c r="BR10" s="17">
        <v>0</v>
      </c>
      <c r="BS10" s="17"/>
      <c r="BT10" s="17">
        <v>1.4919368407942E-2</v>
      </c>
      <c r="BU10" s="17">
        <v>2.6751947282409498E-3</v>
      </c>
      <c r="BV10" s="17"/>
      <c r="BW10" s="17">
        <v>1.1111822478376301E-2</v>
      </c>
      <c r="BX10" s="17">
        <v>1.11245718247259E-2</v>
      </c>
      <c r="BY10" s="17"/>
      <c r="BZ10" s="17">
        <v>9.82617373848578E-3</v>
      </c>
      <c r="CA10" s="17">
        <v>6.8600236719178597E-3</v>
      </c>
      <c r="CB10" s="17">
        <v>2.7610976795380798E-2</v>
      </c>
      <c r="CC10" s="17"/>
      <c r="CD10" s="17">
        <v>9.8805346728550805E-3</v>
      </c>
      <c r="CE10" s="17">
        <v>0</v>
      </c>
      <c r="CF10" s="17">
        <v>3.4071180408128697E-2</v>
      </c>
      <c r="CG10" s="17"/>
      <c r="CH10" s="17">
        <v>6.1701433656178896E-3</v>
      </c>
      <c r="CI10" s="17">
        <v>1.6080784552906902E-2</v>
      </c>
      <c r="CJ10" s="17">
        <v>2.4262861057377901E-2</v>
      </c>
      <c r="CK10" s="17"/>
      <c r="CL10" s="17">
        <v>1.4064201884827701E-2</v>
      </c>
      <c r="CM10" s="17">
        <v>7.53268481271186E-3</v>
      </c>
      <c r="CN10" s="17"/>
      <c r="CO10" s="17">
        <v>2.74547194424252E-2</v>
      </c>
      <c r="CP10" s="17">
        <v>1.1510492774831699E-2</v>
      </c>
      <c r="CQ10" s="17">
        <v>7.52373728230231E-3</v>
      </c>
      <c r="CR10" s="17">
        <v>8.4610411730618208E-3</v>
      </c>
    </row>
    <row r="11" spans="2:96" x14ac:dyDescent="0.25">
      <c r="B11" s="18" t="s">
        <v>503</v>
      </c>
      <c r="C11" s="17">
        <v>1.6458472591146401E-2</v>
      </c>
      <c r="D11" s="17">
        <v>1.9260520378264499E-2</v>
      </c>
      <c r="E11" s="17">
        <v>1.3803632715553901E-2</v>
      </c>
      <c r="F11" s="17"/>
      <c r="G11" s="17">
        <v>2.5015338519750099E-2</v>
      </c>
      <c r="H11" s="17">
        <v>1.5809953193185001E-2</v>
      </c>
      <c r="I11" s="17">
        <v>1.7816002408226998E-2</v>
      </c>
      <c r="J11" s="17">
        <v>5.6229082877700303E-3</v>
      </c>
      <c r="K11" s="17">
        <v>2.7320100481825899E-2</v>
      </c>
      <c r="L11" s="17">
        <v>1.1714191833310799E-2</v>
      </c>
      <c r="M11" s="17"/>
      <c r="N11" s="17">
        <v>2.0603641221881699E-2</v>
      </c>
      <c r="O11" s="17">
        <v>9.3194033602964702E-3</v>
      </c>
      <c r="P11" s="17">
        <v>1.15989174279017E-2</v>
      </c>
      <c r="Q11" s="17">
        <v>2.3852178243725899E-2</v>
      </c>
      <c r="R11" s="17"/>
      <c r="S11" s="17">
        <v>2.58326638244132E-2</v>
      </c>
      <c r="T11" s="17">
        <v>0</v>
      </c>
      <c r="U11" s="17">
        <v>5.42524637710632E-3</v>
      </c>
      <c r="V11" s="17">
        <v>2.13645809319979E-2</v>
      </c>
      <c r="W11" s="17">
        <v>2.3808349186878498E-2</v>
      </c>
      <c r="X11" s="17">
        <v>2.0104622067158701E-2</v>
      </c>
      <c r="Y11" s="17">
        <v>2.9295377416624899E-2</v>
      </c>
      <c r="Z11" s="17">
        <v>0</v>
      </c>
      <c r="AA11" s="17">
        <v>2.0921775892939101E-2</v>
      </c>
      <c r="AB11" s="17">
        <v>2.0004179187080601E-2</v>
      </c>
      <c r="AC11" s="17">
        <v>1.1331378506401601E-2</v>
      </c>
      <c r="AD11" s="17">
        <v>0</v>
      </c>
      <c r="AE11" s="17"/>
      <c r="AF11" s="17">
        <v>1.7704002166851501E-2</v>
      </c>
      <c r="AG11" s="17">
        <v>2.3894216143280401E-2</v>
      </c>
      <c r="AH11" s="17">
        <v>8.3986746128871699E-3</v>
      </c>
      <c r="AI11" s="17">
        <v>0</v>
      </c>
      <c r="AJ11" s="17">
        <v>1.10398638854587E-2</v>
      </c>
      <c r="AK11" s="17"/>
      <c r="AL11" s="17">
        <v>8.8838792351675806E-3</v>
      </c>
      <c r="AM11" s="17">
        <v>1.5556089859156E-2</v>
      </c>
      <c r="AN11" s="17">
        <v>3.4754648269992097E-2</v>
      </c>
      <c r="AO11" s="17"/>
      <c r="AP11" s="17">
        <v>1.79430166905667E-2</v>
      </c>
      <c r="AQ11" s="17">
        <v>1.7695640666079399E-2</v>
      </c>
      <c r="AR11" s="17">
        <v>1.1644967454448801E-2</v>
      </c>
      <c r="AS11" s="17">
        <v>2.7259080158896599E-2</v>
      </c>
      <c r="AT11" s="17">
        <v>3.0094517846812999E-2</v>
      </c>
      <c r="AU11" s="17"/>
      <c r="AV11" s="17">
        <v>0</v>
      </c>
      <c r="AW11" s="17">
        <v>8.4690839166742193E-2</v>
      </c>
      <c r="AX11" s="17">
        <v>7.0562441270773397E-3</v>
      </c>
      <c r="AY11" s="17">
        <v>0</v>
      </c>
      <c r="AZ11" s="17">
        <v>1.7691247754225502E-2</v>
      </c>
      <c r="BA11" s="17">
        <v>1.35289731186677E-2</v>
      </c>
      <c r="BB11" s="17">
        <v>4.5812669528109999E-3</v>
      </c>
      <c r="BC11" s="17">
        <v>2.5121614831051301E-2</v>
      </c>
      <c r="BD11" s="17">
        <v>1.47550437049497E-2</v>
      </c>
      <c r="BE11" s="17">
        <v>0</v>
      </c>
      <c r="BF11" s="17">
        <v>2.77407245048449E-2</v>
      </c>
      <c r="BG11" s="17">
        <v>3.1024525180885599E-2</v>
      </c>
      <c r="BH11" s="17">
        <v>1.2501580553898E-2</v>
      </c>
      <c r="BI11" s="17">
        <v>0</v>
      </c>
      <c r="BJ11" s="17">
        <v>0</v>
      </c>
      <c r="BK11" s="17">
        <v>2.5566824026389798E-2</v>
      </c>
      <c r="BL11" s="17"/>
      <c r="BM11" s="17">
        <v>1.2130338128720899E-2</v>
      </c>
      <c r="BN11" s="17">
        <v>1.6454358919625298E-2</v>
      </c>
      <c r="BO11" s="17">
        <v>1.7160632279198201E-2</v>
      </c>
      <c r="BP11" s="17">
        <v>1.47464240677448E-2</v>
      </c>
      <c r="BQ11" s="17">
        <v>2.73805773046506E-2</v>
      </c>
      <c r="BR11" s="17">
        <v>1.8183989632589999E-2</v>
      </c>
      <c r="BS11" s="17"/>
      <c r="BT11" s="17">
        <v>1.6519520052517299E-2</v>
      </c>
      <c r="BU11" s="17">
        <v>1.48808182123702E-2</v>
      </c>
      <c r="BV11" s="17"/>
      <c r="BW11" s="17">
        <v>2.2523256891721799E-2</v>
      </c>
      <c r="BX11" s="17">
        <v>1.2882796087443801E-2</v>
      </c>
      <c r="BY11" s="17"/>
      <c r="BZ11" s="17">
        <v>1.6702684982264598E-2</v>
      </c>
      <c r="CA11" s="17">
        <v>9.4489187562888707E-3</v>
      </c>
      <c r="CB11" s="17">
        <v>2.6415076570964601E-2</v>
      </c>
      <c r="CC11" s="17"/>
      <c r="CD11" s="17">
        <v>1.7606321844049901E-2</v>
      </c>
      <c r="CE11" s="17">
        <v>4.4512076373874696E-3</v>
      </c>
      <c r="CF11" s="17">
        <v>3.9170129014335399E-2</v>
      </c>
      <c r="CG11" s="17"/>
      <c r="CH11" s="17">
        <v>1.58818728367543E-2</v>
      </c>
      <c r="CI11" s="17">
        <v>0</v>
      </c>
      <c r="CJ11" s="17">
        <v>3.8233503376534403E-2</v>
      </c>
      <c r="CK11" s="17"/>
      <c r="CL11" s="17">
        <v>2.01753950822527E-2</v>
      </c>
      <c r="CM11" s="17">
        <v>1.3631903491334999E-2</v>
      </c>
      <c r="CN11" s="17"/>
      <c r="CO11" s="17">
        <v>2.6485771833194501E-2</v>
      </c>
      <c r="CP11" s="17">
        <v>1.53120703856332E-2</v>
      </c>
      <c r="CQ11" s="17">
        <v>1.0677172022700399E-2</v>
      </c>
      <c r="CR11" s="17">
        <v>2.6206962731719598E-2</v>
      </c>
    </row>
    <row r="12" spans="2:96" x14ac:dyDescent="0.25">
      <c r="B12" s="18" t="s">
        <v>504</v>
      </c>
      <c r="C12" s="17">
        <v>3.01523869249881E-2</v>
      </c>
      <c r="D12" s="17">
        <v>3.5363535474388398E-2</v>
      </c>
      <c r="E12" s="17">
        <v>2.5212550639489299E-2</v>
      </c>
      <c r="F12" s="17"/>
      <c r="G12" s="17">
        <v>3.8683023009350101E-2</v>
      </c>
      <c r="H12" s="17">
        <v>3.1853022270273E-2</v>
      </c>
      <c r="I12" s="17">
        <v>3.7508992818024799E-2</v>
      </c>
      <c r="J12" s="17">
        <v>2.8894281103731899E-2</v>
      </c>
      <c r="K12" s="17">
        <v>3.6686945946543599E-2</v>
      </c>
      <c r="L12" s="17">
        <v>1.3722746765417E-2</v>
      </c>
      <c r="M12" s="17"/>
      <c r="N12" s="17">
        <v>2.4763004651407499E-2</v>
      </c>
      <c r="O12" s="17">
        <v>2.7115997739620999E-2</v>
      </c>
      <c r="P12" s="17">
        <v>3.07821694823972E-2</v>
      </c>
      <c r="Q12" s="17">
        <v>3.6831452601815702E-2</v>
      </c>
      <c r="R12" s="17"/>
      <c r="S12" s="17">
        <v>4.7968142700560303E-2</v>
      </c>
      <c r="T12" s="17">
        <v>2.9762404570796298E-2</v>
      </c>
      <c r="U12" s="17">
        <v>2.46808862861277E-2</v>
      </c>
      <c r="V12" s="17">
        <v>2.3968951013621599E-2</v>
      </c>
      <c r="W12" s="17">
        <v>2.0644706838258399E-2</v>
      </c>
      <c r="X12" s="17">
        <v>3.4806403054139901E-2</v>
      </c>
      <c r="Y12" s="17">
        <v>1.7626596275209301E-2</v>
      </c>
      <c r="Z12" s="17">
        <v>2.70738924756149E-2</v>
      </c>
      <c r="AA12" s="17">
        <v>2.7192181291984401E-2</v>
      </c>
      <c r="AB12" s="17">
        <v>1.6402449594513001E-2</v>
      </c>
      <c r="AC12" s="17">
        <v>3.61320418493776E-2</v>
      </c>
      <c r="AD12" s="17">
        <v>6.9723089488714099E-2</v>
      </c>
      <c r="AE12" s="17"/>
      <c r="AF12" s="17">
        <v>2.23376741083414E-2</v>
      </c>
      <c r="AG12" s="17">
        <v>3.5770224118098902E-2</v>
      </c>
      <c r="AH12" s="17">
        <v>9.0837779003021396E-3</v>
      </c>
      <c r="AI12" s="17">
        <v>5.11505369525347E-2</v>
      </c>
      <c r="AJ12" s="17">
        <v>3.6887944252822602E-2</v>
      </c>
      <c r="AK12" s="17"/>
      <c r="AL12" s="17">
        <v>2.9309131024868401E-2</v>
      </c>
      <c r="AM12" s="17">
        <v>3.6179345354418503E-2</v>
      </c>
      <c r="AN12" s="17">
        <v>2.0779347963523199E-2</v>
      </c>
      <c r="AO12" s="17"/>
      <c r="AP12" s="17">
        <v>3.7375955552043198E-2</v>
      </c>
      <c r="AQ12" s="17">
        <v>3.9612781127825299E-2</v>
      </c>
      <c r="AR12" s="17">
        <v>2.1299618645657201E-2</v>
      </c>
      <c r="AS12" s="17">
        <v>4.1350932672667803E-2</v>
      </c>
      <c r="AT12" s="17">
        <v>2.6975132342793601E-2</v>
      </c>
      <c r="AU12" s="17"/>
      <c r="AV12" s="17">
        <v>0</v>
      </c>
      <c r="AW12" s="17">
        <v>0</v>
      </c>
      <c r="AX12" s="17">
        <v>5.5172634233144002E-2</v>
      </c>
      <c r="AY12" s="17">
        <v>7.0743300987058597E-3</v>
      </c>
      <c r="AZ12" s="17">
        <v>1.08082858541783E-2</v>
      </c>
      <c r="BA12" s="17">
        <v>3.3297428812351003E-2</v>
      </c>
      <c r="BB12" s="17">
        <v>3.1796766302920797E-2</v>
      </c>
      <c r="BC12" s="17">
        <v>5.5111195539571403E-2</v>
      </c>
      <c r="BD12" s="17">
        <v>4.5994228434740797E-2</v>
      </c>
      <c r="BE12" s="17">
        <v>1.07456973608275E-2</v>
      </c>
      <c r="BF12" s="17">
        <v>2.03432666704241E-2</v>
      </c>
      <c r="BG12" s="17">
        <v>3.4535292663707702E-2</v>
      </c>
      <c r="BH12" s="17">
        <v>2.4799764592782901E-2</v>
      </c>
      <c r="BI12" s="17">
        <v>2.0079338489993201E-2</v>
      </c>
      <c r="BJ12" s="17">
        <v>7.0270674923385498E-2</v>
      </c>
      <c r="BK12" s="17">
        <v>4.8849778934121499E-2</v>
      </c>
      <c r="BL12" s="17"/>
      <c r="BM12" s="17">
        <v>2.4082232891081499E-2</v>
      </c>
      <c r="BN12" s="17">
        <v>4.4793233307489501E-2</v>
      </c>
      <c r="BO12" s="17">
        <v>3.8383347970935303E-2</v>
      </c>
      <c r="BP12" s="17">
        <v>1.98043354608206E-2</v>
      </c>
      <c r="BQ12" s="17">
        <v>2.1904818755747998E-2</v>
      </c>
      <c r="BR12" s="17">
        <v>9.2228872369846306E-3</v>
      </c>
      <c r="BS12" s="17"/>
      <c r="BT12" s="17">
        <v>3.33640867135645E-2</v>
      </c>
      <c r="BU12" s="17">
        <v>2.4989411437491501E-2</v>
      </c>
      <c r="BV12" s="17"/>
      <c r="BW12" s="17">
        <v>3.3475147287354602E-2</v>
      </c>
      <c r="BX12" s="17">
        <v>2.9474399083756299E-2</v>
      </c>
      <c r="BY12" s="17"/>
      <c r="BZ12" s="17">
        <v>2.7370921309151901E-2</v>
      </c>
      <c r="CA12" s="17">
        <v>3.3337821559709498E-2</v>
      </c>
      <c r="CB12" s="17">
        <v>6.8204482603263505E-2</v>
      </c>
      <c r="CC12" s="17"/>
      <c r="CD12" s="17">
        <v>2.5271432585551201E-2</v>
      </c>
      <c r="CE12" s="17">
        <v>4.0578473340199803E-2</v>
      </c>
      <c r="CF12" s="17">
        <v>5.5348317707139799E-2</v>
      </c>
      <c r="CG12" s="17"/>
      <c r="CH12" s="17">
        <v>2.6690727125213101E-2</v>
      </c>
      <c r="CI12" s="17">
        <v>3.7068670609483399E-2</v>
      </c>
      <c r="CJ12" s="17">
        <v>2.80794141682599E-2</v>
      </c>
      <c r="CK12" s="17"/>
      <c r="CL12" s="17">
        <v>3.6570343847578499E-2</v>
      </c>
      <c r="CM12" s="17">
        <v>2.21192935453428E-2</v>
      </c>
      <c r="CN12" s="17"/>
      <c r="CO12" s="17">
        <v>4.45745107188198E-2</v>
      </c>
      <c r="CP12" s="17">
        <v>2.69529692996766E-2</v>
      </c>
      <c r="CQ12" s="17">
        <v>2.8668256394315101E-2</v>
      </c>
      <c r="CR12" s="17">
        <v>3.3887976225042499E-2</v>
      </c>
    </row>
    <row r="13" spans="2:96" x14ac:dyDescent="0.25">
      <c r="B13" s="18" t="s">
        <v>505</v>
      </c>
      <c r="C13" s="17">
        <v>3.9557774679020302E-2</v>
      </c>
      <c r="D13" s="17">
        <v>4.4445846864798702E-2</v>
      </c>
      <c r="E13" s="17">
        <v>3.4984946807237301E-2</v>
      </c>
      <c r="F13" s="17"/>
      <c r="G13" s="17">
        <v>0.10244736816519499</v>
      </c>
      <c r="H13" s="17">
        <v>2.8970439137827601E-2</v>
      </c>
      <c r="I13" s="17">
        <v>3.11604665358295E-2</v>
      </c>
      <c r="J13" s="17">
        <v>3.2610338244872902E-2</v>
      </c>
      <c r="K13" s="17">
        <v>2.0367945969028099E-2</v>
      </c>
      <c r="L13" s="17">
        <v>3.1722879196377798E-2</v>
      </c>
      <c r="M13" s="17"/>
      <c r="N13" s="17">
        <v>4.5985665290263898E-2</v>
      </c>
      <c r="O13" s="17">
        <v>4.0049754962490899E-2</v>
      </c>
      <c r="P13" s="17">
        <v>5.31531876772081E-2</v>
      </c>
      <c r="Q13" s="17">
        <v>2.0612080948097501E-2</v>
      </c>
      <c r="R13" s="17"/>
      <c r="S13" s="17">
        <v>3.7076552419170399E-2</v>
      </c>
      <c r="T13" s="17">
        <v>6.1296359037692399E-2</v>
      </c>
      <c r="U13" s="17">
        <v>3.3351582655053301E-2</v>
      </c>
      <c r="V13" s="17">
        <v>2.12898829207393E-2</v>
      </c>
      <c r="W13" s="17">
        <v>3.2108480649191501E-2</v>
      </c>
      <c r="X13" s="17">
        <v>4.3376970173571901E-2</v>
      </c>
      <c r="Y13" s="17">
        <v>2.7841163908380699E-2</v>
      </c>
      <c r="Z13" s="17">
        <v>0.101380763587384</v>
      </c>
      <c r="AA13" s="17">
        <v>3.2592584077455702E-2</v>
      </c>
      <c r="AB13" s="17">
        <v>2.8716970271826799E-2</v>
      </c>
      <c r="AC13" s="17">
        <v>3.8564221812187202E-2</v>
      </c>
      <c r="AD13" s="17">
        <v>4.2975904291532099E-2</v>
      </c>
      <c r="AE13" s="17"/>
      <c r="AF13" s="17">
        <v>3.8354569220499998E-2</v>
      </c>
      <c r="AG13" s="17">
        <v>4.5097860920666102E-2</v>
      </c>
      <c r="AH13" s="17">
        <v>3.9529675011622703E-2</v>
      </c>
      <c r="AI13" s="17">
        <v>3.1329403845120798E-2</v>
      </c>
      <c r="AJ13" s="17">
        <v>1.80526804958972E-2</v>
      </c>
      <c r="AK13" s="17"/>
      <c r="AL13" s="17">
        <v>3.9286935309522299E-2</v>
      </c>
      <c r="AM13" s="17">
        <v>4.61782264113016E-2</v>
      </c>
      <c r="AN13" s="17">
        <v>3.5859029486378598E-2</v>
      </c>
      <c r="AO13" s="17"/>
      <c r="AP13" s="17">
        <v>2.8247139655585899E-2</v>
      </c>
      <c r="AQ13" s="17">
        <v>4.0369328635262797E-2</v>
      </c>
      <c r="AR13" s="17">
        <v>4.4334002183382702E-2</v>
      </c>
      <c r="AS13" s="17">
        <v>3.1139273234171701E-2</v>
      </c>
      <c r="AT13" s="17">
        <v>6.56510353708505E-2</v>
      </c>
      <c r="AU13" s="17"/>
      <c r="AV13" s="17">
        <v>0</v>
      </c>
      <c r="AW13" s="17">
        <v>3.8304535817998801E-2</v>
      </c>
      <c r="AX13" s="17">
        <v>2.4887853115219301E-2</v>
      </c>
      <c r="AY13" s="17">
        <v>5.5830771694286803E-2</v>
      </c>
      <c r="AZ13" s="17">
        <v>6.7383600984291206E-2</v>
      </c>
      <c r="BA13" s="17">
        <v>3.2254760340280603E-2</v>
      </c>
      <c r="BB13" s="17">
        <v>4.56808690490626E-2</v>
      </c>
      <c r="BC13" s="17">
        <v>1.3660532141323701E-2</v>
      </c>
      <c r="BD13" s="17">
        <v>3.9226202634053201E-2</v>
      </c>
      <c r="BE13" s="17">
        <v>4.1254673928786602E-2</v>
      </c>
      <c r="BF13" s="17">
        <v>4.2310427371045997E-2</v>
      </c>
      <c r="BG13" s="17">
        <v>1.29201970651907E-2</v>
      </c>
      <c r="BH13" s="17">
        <v>1.1551351433918699E-2</v>
      </c>
      <c r="BI13" s="17">
        <v>0</v>
      </c>
      <c r="BJ13" s="17">
        <v>6.8399038456322697E-2</v>
      </c>
      <c r="BK13" s="17">
        <v>7.6764865060542406E-2</v>
      </c>
      <c r="BL13" s="17"/>
      <c r="BM13" s="17">
        <v>5.6019171764993103E-2</v>
      </c>
      <c r="BN13" s="17">
        <v>3.8427886910789397E-2</v>
      </c>
      <c r="BO13" s="17">
        <v>4.67465475314656E-2</v>
      </c>
      <c r="BP13" s="17">
        <v>2.5985333499930902E-2</v>
      </c>
      <c r="BQ13" s="17">
        <v>2.7486678609795898E-2</v>
      </c>
      <c r="BR13" s="17">
        <v>3.1140925768527301E-2</v>
      </c>
      <c r="BS13" s="17"/>
      <c r="BT13" s="17">
        <v>3.7219205111755603E-2</v>
      </c>
      <c r="BU13" s="17">
        <v>4.3288921202466399E-2</v>
      </c>
      <c r="BV13" s="17"/>
      <c r="BW13" s="17">
        <v>3.4532994161175098E-2</v>
      </c>
      <c r="BX13" s="17">
        <v>4.3941360954668503E-2</v>
      </c>
      <c r="BY13" s="17"/>
      <c r="BZ13" s="17">
        <v>3.9208905304443598E-2</v>
      </c>
      <c r="CA13" s="17">
        <v>4.9750404934480102E-2</v>
      </c>
      <c r="CB13" s="17">
        <v>1.2198231496978299E-2</v>
      </c>
      <c r="CC13" s="17"/>
      <c r="CD13" s="17">
        <v>3.4366487204732503E-2</v>
      </c>
      <c r="CE13" s="17">
        <v>3.3274004553869203E-2</v>
      </c>
      <c r="CF13" s="17">
        <v>8.6945371877558394E-2</v>
      </c>
      <c r="CG13" s="17"/>
      <c r="CH13" s="17">
        <v>3.6963042548305701E-2</v>
      </c>
      <c r="CI13" s="17">
        <v>3.2839229954690997E-2</v>
      </c>
      <c r="CJ13" s="17">
        <v>8.92821784305637E-2</v>
      </c>
      <c r="CK13" s="17"/>
      <c r="CL13" s="17">
        <v>4.68434693715079E-2</v>
      </c>
      <c r="CM13" s="17">
        <v>3.4543515657003698E-2</v>
      </c>
      <c r="CN13" s="17"/>
      <c r="CO13" s="17">
        <v>5.1418265509918501E-2</v>
      </c>
      <c r="CP13" s="17">
        <v>4.2648631315594397E-2</v>
      </c>
      <c r="CQ13" s="17">
        <v>2.3732948943204501E-2</v>
      </c>
      <c r="CR13" s="17">
        <v>6.0019411778619199E-2</v>
      </c>
    </row>
    <row r="14" spans="2:96" x14ac:dyDescent="0.25">
      <c r="B14" s="18" t="s">
        <v>506</v>
      </c>
      <c r="C14" s="17">
        <v>0.13019784079014601</v>
      </c>
      <c r="D14" s="17">
        <v>0.13023179486416001</v>
      </c>
      <c r="E14" s="17">
        <v>0.130866151331265</v>
      </c>
      <c r="F14" s="17"/>
      <c r="G14" s="17">
        <v>0.15477425152462099</v>
      </c>
      <c r="H14" s="17">
        <v>0.16363677263874701</v>
      </c>
      <c r="I14" s="17">
        <v>0.150303240806759</v>
      </c>
      <c r="J14" s="17">
        <v>0.108593180035707</v>
      </c>
      <c r="K14" s="17">
        <v>9.36952272739381E-2</v>
      </c>
      <c r="L14" s="17">
        <v>0.11232046080683999</v>
      </c>
      <c r="M14" s="17"/>
      <c r="N14" s="17">
        <v>0.14220336371438699</v>
      </c>
      <c r="O14" s="17">
        <v>0.110016122633048</v>
      </c>
      <c r="P14" s="17">
        <v>0.113004973538503</v>
      </c>
      <c r="Q14" s="17">
        <v>0.151993181601945</v>
      </c>
      <c r="R14" s="17"/>
      <c r="S14" s="17">
        <v>0.10219458186857899</v>
      </c>
      <c r="T14" s="17">
        <v>0.13306977150984101</v>
      </c>
      <c r="U14" s="17">
        <v>0.12734286661814001</v>
      </c>
      <c r="V14" s="17">
        <v>0.116057333845781</v>
      </c>
      <c r="W14" s="17">
        <v>0.16282746879542301</v>
      </c>
      <c r="X14" s="17">
        <v>0.132275588838205</v>
      </c>
      <c r="Y14" s="17">
        <v>0.165467875590426</v>
      </c>
      <c r="Z14" s="17">
        <v>0.10798715591739801</v>
      </c>
      <c r="AA14" s="17">
        <v>0.15843991321335499</v>
      </c>
      <c r="AB14" s="17">
        <v>0.15359923421476801</v>
      </c>
      <c r="AC14" s="17">
        <v>4.3323722134824397E-2</v>
      </c>
      <c r="AD14" s="17">
        <v>0.122950648156556</v>
      </c>
      <c r="AE14" s="17"/>
      <c r="AF14" s="17">
        <v>0.10681290305902399</v>
      </c>
      <c r="AG14" s="17">
        <v>0.137489955870613</v>
      </c>
      <c r="AH14" s="17">
        <v>0.103604928744762</v>
      </c>
      <c r="AI14" s="17">
        <v>0.17794901760241799</v>
      </c>
      <c r="AJ14" s="17">
        <v>0.175935289047921</v>
      </c>
      <c r="AK14" s="17"/>
      <c r="AL14" s="17">
        <v>0.111245824659196</v>
      </c>
      <c r="AM14" s="17">
        <v>0.124775357125143</v>
      </c>
      <c r="AN14" s="17">
        <v>0.1192281510685</v>
      </c>
      <c r="AO14" s="17"/>
      <c r="AP14" s="17">
        <v>0.111370330190453</v>
      </c>
      <c r="AQ14" s="17">
        <v>0.146518904255034</v>
      </c>
      <c r="AR14" s="17">
        <v>0.131167958632255</v>
      </c>
      <c r="AS14" s="17">
        <v>0.16651330786438001</v>
      </c>
      <c r="AT14" s="17">
        <v>5.5379866829959302E-2</v>
      </c>
      <c r="AU14" s="17"/>
      <c r="AV14" s="17">
        <v>0.152769603320837</v>
      </c>
      <c r="AW14" s="17">
        <v>0.15316741134346701</v>
      </c>
      <c r="AX14" s="17">
        <v>0.12981208993679899</v>
      </c>
      <c r="AY14" s="17">
        <v>0.15359501804843001</v>
      </c>
      <c r="AZ14" s="17">
        <v>0.12503488973605401</v>
      </c>
      <c r="BA14" s="17">
        <v>0.13810012198187499</v>
      </c>
      <c r="BB14" s="17">
        <v>0.112434863859638</v>
      </c>
      <c r="BC14" s="17">
        <v>0.106992955207006</v>
      </c>
      <c r="BD14" s="17">
        <v>0.146683510430343</v>
      </c>
      <c r="BE14" s="17">
        <v>0.174267040448259</v>
      </c>
      <c r="BF14" s="17">
        <v>0.124887902025799</v>
      </c>
      <c r="BG14" s="17">
        <v>0.123079609657374</v>
      </c>
      <c r="BH14" s="17">
        <v>0.15627385085680401</v>
      </c>
      <c r="BI14" s="17">
        <v>0.16229156968429501</v>
      </c>
      <c r="BJ14" s="17">
        <v>5.9320147748217401E-2</v>
      </c>
      <c r="BK14" s="17">
        <v>9.3336637214753507E-2</v>
      </c>
      <c r="BL14" s="17"/>
      <c r="BM14" s="17">
        <v>0.115157682807326</v>
      </c>
      <c r="BN14" s="17">
        <v>0.129533376123042</v>
      </c>
      <c r="BO14" s="17">
        <v>0.14180035944514499</v>
      </c>
      <c r="BP14" s="17">
        <v>0.15298975389004199</v>
      </c>
      <c r="BQ14" s="17">
        <v>9.6322375631096802E-2</v>
      </c>
      <c r="BR14" s="17">
        <v>0.14608504743712999</v>
      </c>
      <c r="BS14" s="17"/>
      <c r="BT14" s="17">
        <v>0.126894603300435</v>
      </c>
      <c r="BU14" s="17">
        <v>0.12827461051861999</v>
      </c>
      <c r="BV14" s="17"/>
      <c r="BW14" s="17">
        <v>0.114059144883252</v>
      </c>
      <c r="BX14" s="17">
        <v>0.127495401677957</v>
      </c>
      <c r="BY14" s="17"/>
      <c r="BZ14" s="17">
        <v>0.12595951809919201</v>
      </c>
      <c r="CA14" s="17">
        <v>0.144432852648813</v>
      </c>
      <c r="CB14" s="17">
        <v>9.3205096501015799E-2</v>
      </c>
      <c r="CC14" s="17"/>
      <c r="CD14" s="17">
        <v>0.12504766875085499</v>
      </c>
      <c r="CE14" s="17">
        <v>0.14274337812551799</v>
      </c>
      <c r="CF14" s="17">
        <v>7.7160076251039295E-2</v>
      </c>
      <c r="CG14" s="17"/>
      <c r="CH14" s="17">
        <v>0.132676857173393</v>
      </c>
      <c r="CI14" s="17">
        <v>0.13083667180549399</v>
      </c>
      <c r="CJ14" s="17">
        <v>8.1447870741350306E-2</v>
      </c>
      <c r="CK14" s="17"/>
      <c r="CL14" s="17">
        <v>0.12394747583542599</v>
      </c>
      <c r="CM14" s="17">
        <v>0.13545481414334301</v>
      </c>
      <c r="CN14" s="17"/>
      <c r="CO14" s="17">
        <v>7.30986419404102E-2</v>
      </c>
      <c r="CP14" s="17">
        <v>0.12685470772772101</v>
      </c>
      <c r="CQ14" s="17">
        <v>0.140866586922793</v>
      </c>
      <c r="CR14" s="17">
        <v>0.136710571678582</v>
      </c>
    </row>
    <row r="15" spans="2:96" x14ac:dyDescent="0.25">
      <c r="B15" s="18" t="s">
        <v>507</v>
      </c>
      <c r="C15" s="17">
        <v>9.4252723429434304E-2</v>
      </c>
      <c r="D15" s="17">
        <v>0.106264249886519</v>
      </c>
      <c r="E15" s="17">
        <v>8.2999938506657003E-2</v>
      </c>
      <c r="F15" s="17"/>
      <c r="G15" s="17">
        <v>0.119645786433384</v>
      </c>
      <c r="H15" s="17">
        <v>0.12508410595427399</v>
      </c>
      <c r="I15" s="17">
        <v>9.8710217368159103E-2</v>
      </c>
      <c r="J15" s="17">
        <v>8.7356346559684106E-2</v>
      </c>
      <c r="K15" s="17">
        <v>7.1294840253840697E-2</v>
      </c>
      <c r="L15" s="17">
        <v>6.9581484187517306E-2</v>
      </c>
      <c r="M15" s="17"/>
      <c r="N15" s="17">
        <v>9.0902338851869297E-2</v>
      </c>
      <c r="O15" s="17">
        <v>9.7945150993685906E-2</v>
      </c>
      <c r="P15" s="17">
        <v>9.67198584251628E-2</v>
      </c>
      <c r="Q15" s="17">
        <v>9.2892395502791603E-2</v>
      </c>
      <c r="R15" s="17"/>
      <c r="S15" s="17">
        <v>0.110662704927578</v>
      </c>
      <c r="T15" s="17">
        <v>9.7745058294676099E-2</v>
      </c>
      <c r="U15" s="17">
        <v>6.6626416018638807E-2</v>
      </c>
      <c r="V15" s="17">
        <v>7.9149187593414896E-2</v>
      </c>
      <c r="W15" s="17">
        <v>9.1881376717471194E-2</v>
      </c>
      <c r="X15" s="17">
        <v>0.12548323809181</v>
      </c>
      <c r="Y15" s="17">
        <v>7.4131524610390007E-2</v>
      </c>
      <c r="Z15" s="17">
        <v>0.10610751715547501</v>
      </c>
      <c r="AA15" s="17">
        <v>7.7351570399915304E-2</v>
      </c>
      <c r="AB15" s="17">
        <v>9.24498984308737E-2</v>
      </c>
      <c r="AC15" s="17">
        <v>8.84130888041635E-2</v>
      </c>
      <c r="AD15" s="17">
        <v>0.14880021011908501</v>
      </c>
      <c r="AE15" s="17"/>
      <c r="AF15" s="17">
        <v>7.5811520410233105E-2</v>
      </c>
      <c r="AG15" s="17">
        <v>0.102726614421178</v>
      </c>
      <c r="AH15" s="17">
        <v>9.3927739596412596E-2</v>
      </c>
      <c r="AI15" s="17">
        <v>0.11767750577396301</v>
      </c>
      <c r="AJ15" s="17">
        <v>0.14788309573753899</v>
      </c>
      <c r="AK15" s="17"/>
      <c r="AL15" s="17">
        <v>6.9730333023849705E-2</v>
      </c>
      <c r="AM15" s="17">
        <v>0.10292728938012401</v>
      </c>
      <c r="AN15" s="17">
        <v>9.7114848423399402E-2</v>
      </c>
      <c r="AO15" s="17"/>
      <c r="AP15" s="17">
        <v>8.02714994093877E-2</v>
      </c>
      <c r="AQ15" s="17">
        <v>7.1618563030564505E-2</v>
      </c>
      <c r="AR15" s="17">
        <v>0.10686462573979499</v>
      </c>
      <c r="AS15" s="17">
        <v>0.112653013856301</v>
      </c>
      <c r="AT15" s="17">
        <v>0.18818965332253601</v>
      </c>
      <c r="AU15" s="17"/>
      <c r="AV15" s="17">
        <v>0.15759437761936301</v>
      </c>
      <c r="AW15" s="17">
        <v>0.10358680990765801</v>
      </c>
      <c r="AX15" s="17">
        <v>6.5637981037398402E-2</v>
      </c>
      <c r="AY15" s="17">
        <v>6.8417623560964494E-2</v>
      </c>
      <c r="AZ15" s="17">
        <v>7.5612030009705899E-2</v>
      </c>
      <c r="BA15" s="17">
        <v>0.10682426129380999</v>
      </c>
      <c r="BB15" s="17">
        <v>8.5912719677061905E-2</v>
      </c>
      <c r="BC15" s="17">
        <v>7.1464177067039406E-2</v>
      </c>
      <c r="BD15" s="17">
        <v>9.6893646876346495E-2</v>
      </c>
      <c r="BE15" s="17">
        <v>0.102396998439529</v>
      </c>
      <c r="BF15" s="17">
        <v>0.118523846493647</v>
      </c>
      <c r="BG15" s="17">
        <v>0.12812245025334801</v>
      </c>
      <c r="BH15" s="17">
        <v>9.9044673748072701E-2</v>
      </c>
      <c r="BI15" s="17">
        <v>0.128354949972875</v>
      </c>
      <c r="BJ15" s="17">
        <v>0.13585150908082699</v>
      </c>
      <c r="BK15" s="17">
        <v>5.2251757375548401E-2</v>
      </c>
      <c r="BL15" s="17"/>
      <c r="BM15" s="17">
        <v>0.114717449721374</v>
      </c>
      <c r="BN15" s="17">
        <v>9.7328261946446198E-2</v>
      </c>
      <c r="BO15" s="17">
        <v>9.5163094654854299E-2</v>
      </c>
      <c r="BP15" s="17">
        <v>7.9212068259890106E-2</v>
      </c>
      <c r="BQ15" s="17">
        <v>6.13102564637205E-2</v>
      </c>
      <c r="BR15" s="17">
        <v>0.10676896211918099</v>
      </c>
      <c r="BS15" s="17"/>
      <c r="BT15" s="17">
        <v>8.9192820236277004E-2</v>
      </c>
      <c r="BU15" s="17">
        <v>9.8868734576721795E-2</v>
      </c>
      <c r="BV15" s="17"/>
      <c r="BW15" s="17">
        <v>9.5363540194814106E-2</v>
      </c>
      <c r="BX15" s="17">
        <v>8.8221300620319507E-2</v>
      </c>
      <c r="BY15" s="17"/>
      <c r="BZ15" s="17">
        <v>8.5986777049757504E-2</v>
      </c>
      <c r="CA15" s="17">
        <v>0.11805727908324801</v>
      </c>
      <c r="CB15" s="17">
        <v>0.16658601988768601</v>
      </c>
      <c r="CC15" s="17"/>
      <c r="CD15" s="17">
        <v>9.3453352739766807E-2</v>
      </c>
      <c r="CE15" s="17">
        <v>7.5566267277668797E-2</v>
      </c>
      <c r="CF15" s="17">
        <v>7.3053279280277994E-2</v>
      </c>
      <c r="CG15" s="17"/>
      <c r="CH15" s="17">
        <v>9.5754664657320604E-2</v>
      </c>
      <c r="CI15" s="17">
        <v>7.5489924911777695E-2</v>
      </c>
      <c r="CJ15" s="17">
        <v>6.8347991236215294E-2</v>
      </c>
      <c r="CK15" s="17"/>
      <c r="CL15" s="17">
        <v>9.9209458461357994E-2</v>
      </c>
      <c r="CM15" s="17">
        <v>9.3615924115599006E-2</v>
      </c>
      <c r="CN15" s="17"/>
      <c r="CO15" s="17">
        <v>0.116680869145075</v>
      </c>
      <c r="CP15" s="17">
        <v>9.5994635027680006E-2</v>
      </c>
      <c r="CQ15" s="17">
        <v>8.1834966137151105E-2</v>
      </c>
      <c r="CR15" s="17">
        <v>0.106831899108844</v>
      </c>
    </row>
    <row r="16" spans="2:96" x14ac:dyDescent="0.25">
      <c r="B16" s="18" t="s">
        <v>508</v>
      </c>
      <c r="C16" s="17">
        <v>0.16928124044176901</v>
      </c>
      <c r="D16" s="17">
        <v>0.167439428199507</v>
      </c>
      <c r="E16" s="17">
        <v>0.169790323177539</v>
      </c>
      <c r="F16" s="17"/>
      <c r="G16" s="17">
        <v>0.13655839376423101</v>
      </c>
      <c r="H16" s="17">
        <v>0.198349057634192</v>
      </c>
      <c r="I16" s="17">
        <v>0.169921180868538</v>
      </c>
      <c r="J16" s="17">
        <v>0.19268896019550599</v>
      </c>
      <c r="K16" s="17">
        <v>0.13640408016158601</v>
      </c>
      <c r="L16" s="17">
        <v>0.16982984391138001</v>
      </c>
      <c r="M16" s="17"/>
      <c r="N16" s="17">
        <v>0.186248044598921</v>
      </c>
      <c r="O16" s="17">
        <v>0.208821977691623</v>
      </c>
      <c r="P16" s="17">
        <v>0.15480003465971301</v>
      </c>
      <c r="Q16" s="17">
        <v>0.124444687476772</v>
      </c>
      <c r="R16" s="17"/>
      <c r="S16" s="17">
        <v>0.181205517922163</v>
      </c>
      <c r="T16" s="17">
        <v>0.17861688651490201</v>
      </c>
      <c r="U16" s="17">
        <v>0.15847773797803499</v>
      </c>
      <c r="V16" s="17">
        <v>0.17552618801147801</v>
      </c>
      <c r="W16" s="17">
        <v>0.15481008395385301</v>
      </c>
      <c r="X16" s="17">
        <v>0.18339812931664201</v>
      </c>
      <c r="Y16" s="17">
        <v>0.21659096184307899</v>
      </c>
      <c r="Z16" s="17">
        <v>0.22810057029351699</v>
      </c>
      <c r="AA16" s="17">
        <v>0.122519092381423</v>
      </c>
      <c r="AB16" s="17">
        <v>0.15404670868291601</v>
      </c>
      <c r="AC16" s="17">
        <v>0.17924801589428499</v>
      </c>
      <c r="AD16" s="17">
        <v>7.0619114917819206E-2</v>
      </c>
      <c r="AE16" s="17"/>
      <c r="AF16" s="17">
        <v>0.18051294440937199</v>
      </c>
      <c r="AG16" s="17">
        <v>0.16426810213347601</v>
      </c>
      <c r="AH16" s="17">
        <v>0.184732247730683</v>
      </c>
      <c r="AI16" s="17">
        <v>0.109967240195319</v>
      </c>
      <c r="AJ16" s="17">
        <v>0.13068877500949999</v>
      </c>
      <c r="AK16" s="17"/>
      <c r="AL16" s="17">
        <v>0.167022065315061</v>
      </c>
      <c r="AM16" s="17">
        <v>0.17324730280957101</v>
      </c>
      <c r="AN16" s="17">
        <v>0.187157999300371</v>
      </c>
      <c r="AO16" s="17"/>
      <c r="AP16" s="17">
        <v>0.15464634675203701</v>
      </c>
      <c r="AQ16" s="17">
        <v>0.207702765331788</v>
      </c>
      <c r="AR16" s="17">
        <v>0.16960266528088699</v>
      </c>
      <c r="AS16" s="17">
        <v>0.16807942041844401</v>
      </c>
      <c r="AT16" s="17">
        <v>0.24688635339305701</v>
      </c>
      <c r="AU16" s="17"/>
      <c r="AV16" s="17">
        <v>0.29675421951939701</v>
      </c>
      <c r="AW16" s="17">
        <v>0.126824108025304</v>
      </c>
      <c r="AX16" s="17">
        <v>0.108261380598762</v>
      </c>
      <c r="AY16" s="17">
        <v>0.18557746242765399</v>
      </c>
      <c r="AZ16" s="17">
        <v>0.17775691150227099</v>
      </c>
      <c r="BA16" s="17">
        <v>0.20306964098707</v>
      </c>
      <c r="BB16" s="17">
        <v>0.18185346826664101</v>
      </c>
      <c r="BC16" s="17">
        <v>0.19297335755179401</v>
      </c>
      <c r="BD16" s="17">
        <v>0.14292950178163599</v>
      </c>
      <c r="BE16" s="17">
        <v>0.160948713089415</v>
      </c>
      <c r="BF16" s="17">
        <v>0.15675411978288001</v>
      </c>
      <c r="BG16" s="17">
        <v>0.179118378090876</v>
      </c>
      <c r="BH16" s="17">
        <v>0.17814356540124801</v>
      </c>
      <c r="BI16" s="17">
        <v>0.123375245545204</v>
      </c>
      <c r="BJ16" s="17">
        <v>0.184581372577341</v>
      </c>
      <c r="BK16" s="17">
        <v>0.23433160159636901</v>
      </c>
      <c r="BL16" s="17"/>
      <c r="BM16" s="17">
        <v>0.198933478389308</v>
      </c>
      <c r="BN16" s="17">
        <v>0.154150243513929</v>
      </c>
      <c r="BO16" s="17">
        <v>0.173937367088841</v>
      </c>
      <c r="BP16" s="17">
        <v>0.15582196965668399</v>
      </c>
      <c r="BQ16" s="17">
        <v>0.17195434817060601</v>
      </c>
      <c r="BR16" s="17">
        <v>0.15991130903620099</v>
      </c>
      <c r="BS16" s="17"/>
      <c r="BT16" s="17">
        <v>0.168574252210199</v>
      </c>
      <c r="BU16" s="17">
        <v>0.17293388800378401</v>
      </c>
      <c r="BV16" s="17"/>
      <c r="BW16" s="17">
        <v>0.14835419225823099</v>
      </c>
      <c r="BX16" s="17">
        <v>0.19543225785981</v>
      </c>
      <c r="BY16" s="17"/>
      <c r="BZ16" s="17">
        <v>0.17811135724191901</v>
      </c>
      <c r="CA16" s="17">
        <v>0.15153808568846699</v>
      </c>
      <c r="CB16" s="17">
        <v>7.3480815572412497E-2</v>
      </c>
      <c r="CC16" s="17"/>
      <c r="CD16" s="17">
        <v>0.17766668528691401</v>
      </c>
      <c r="CE16" s="17">
        <v>0.13462833199641</v>
      </c>
      <c r="CF16" s="17">
        <v>0.202455650869559</v>
      </c>
      <c r="CG16" s="17"/>
      <c r="CH16" s="17">
        <v>0.17626161441129601</v>
      </c>
      <c r="CI16" s="17">
        <v>0.14529848797273501</v>
      </c>
      <c r="CJ16" s="17">
        <v>0.19260279300827601</v>
      </c>
      <c r="CK16" s="17"/>
      <c r="CL16" s="17">
        <v>0.16320621649976699</v>
      </c>
      <c r="CM16" s="17">
        <v>0.17288915752063599</v>
      </c>
      <c r="CN16" s="17"/>
      <c r="CO16" s="17">
        <v>0.122108547877964</v>
      </c>
      <c r="CP16" s="17">
        <v>0.17255094360916201</v>
      </c>
      <c r="CQ16" s="17">
        <v>0.184140536098057</v>
      </c>
      <c r="CR16" s="17">
        <v>0.15140916684155301</v>
      </c>
    </row>
    <row r="17" spans="2:96" x14ac:dyDescent="0.25">
      <c r="B17" s="18" t="s">
        <v>509</v>
      </c>
      <c r="C17" s="17">
        <v>0.17999769272556901</v>
      </c>
      <c r="D17" s="17">
        <v>0.180899187414539</v>
      </c>
      <c r="E17" s="17">
        <v>0.17798991717489501</v>
      </c>
      <c r="F17" s="17"/>
      <c r="G17" s="17">
        <v>0.15999376110087499</v>
      </c>
      <c r="H17" s="17">
        <v>0.15308054503998</v>
      </c>
      <c r="I17" s="17">
        <v>0.19065069856282299</v>
      </c>
      <c r="J17" s="17">
        <v>0.17017831793801499</v>
      </c>
      <c r="K17" s="17">
        <v>0.229845527155846</v>
      </c>
      <c r="L17" s="17">
        <v>0.181128169433492</v>
      </c>
      <c r="M17" s="17"/>
      <c r="N17" s="17">
        <v>0.177230862052007</v>
      </c>
      <c r="O17" s="17">
        <v>0.19712789318503501</v>
      </c>
      <c r="P17" s="17">
        <v>0.18709864734630599</v>
      </c>
      <c r="Q17" s="17">
        <v>0.15889687642193501</v>
      </c>
      <c r="R17" s="17"/>
      <c r="S17" s="17">
        <v>0.12542520778104699</v>
      </c>
      <c r="T17" s="17">
        <v>0.18267704637801799</v>
      </c>
      <c r="U17" s="17">
        <v>0.22788750960389401</v>
      </c>
      <c r="V17" s="17">
        <v>0.212919709626361</v>
      </c>
      <c r="W17" s="17">
        <v>0.197987566682746</v>
      </c>
      <c r="X17" s="17">
        <v>0.150259543213106</v>
      </c>
      <c r="Y17" s="17">
        <v>0.145878216062646</v>
      </c>
      <c r="Z17" s="17">
        <v>0.115681315623638</v>
      </c>
      <c r="AA17" s="17">
        <v>0.16742129670617101</v>
      </c>
      <c r="AB17" s="17">
        <v>0.20184489105452899</v>
      </c>
      <c r="AC17" s="17">
        <v>0.32858422819947097</v>
      </c>
      <c r="AD17" s="17">
        <v>0.152456462786624</v>
      </c>
      <c r="AE17" s="17"/>
      <c r="AF17" s="17">
        <v>0.189330548194102</v>
      </c>
      <c r="AG17" s="17">
        <v>0.17105705945707</v>
      </c>
      <c r="AH17" s="17">
        <v>0.235188174515221</v>
      </c>
      <c r="AI17" s="17">
        <v>8.3440858818588703E-2</v>
      </c>
      <c r="AJ17" s="17">
        <v>0.170695304958628</v>
      </c>
      <c r="AK17" s="17"/>
      <c r="AL17" s="17">
        <v>0.18511941115670899</v>
      </c>
      <c r="AM17" s="17">
        <v>0.17453910827033201</v>
      </c>
      <c r="AN17" s="17">
        <v>0.22002531512872101</v>
      </c>
      <c r="AO17" s="17"/>
      <c r="AP17" s="17">
        <v>0.206233653004148</v>
      </c>
      <c r="AQ17" s="17">
        <v>0.166926939646698</v>
      </c>
      <c r="AR17" s="17">
        <v>0.18189051699241601</v>
      </c>
      <c r="AS17" s="17">
        <v>0.19414668191072601</v>
      </c>
      <c r="AT17" s="17">
        <v>8.4761622654560206E-2</v>
      </c>
      <c r="AU17" s="17"/>
      <c r="AV17" s="17">
        <v>0</v>
      </c>
      <c r="AW17" s="17">
        <v>0.100514731073716</v>
      </c>
      <c r="AX17" s="17">
        <v>0.19999525425963999</v>
      </c>
      <c r="AY17" s="17">
        <v>0.22285482947576099</v>
      </c>
      <c r="AZ17" s="17">
        <v>0.13807771961370299</v>
      </c>
      <c r="BA17" s="17">
        <v>0.193997638177552</v>
      </c>
      <c r="BB17" s="17">
        <v>0.16171119489406799</v>
      </c>
      <c r="BC17" s="17">
        <v>0.19867031597785001</v>
      </c>
      <c r="BD17" s="17">
        <v>0.211620385869186</v>
      </c>
      <c r="BE17" s="17">
        <v>0.184171219735249</v>
      </c>
      <c r="BF17" s="17">
        <v>0.14522660452630401</v>
      </c>
      <c r="BG17" s="17">
        <v>0.172343595158196</v>
      </c>
      <c r="BH17" s="17">
        <v>0.21201936986947401</v>
      </c>
      <c r="BI17" s="17">
        <v>0.37218108849065501</v>
      </c>
      <c r="BJ17" s="17">
        <v>7.8879704578164594E-2</v>
      </c>
      <c r="BK17" s="17">
        <v>0.14158779124760801</v>
      </c>
      <c r="BL17" s="17"/>
      <c r="BM17" s="17">
        <v>0.121725084494098</v>
      </c>
      <c r="BN17" s="17">
        <v>0.208013700061281</v>
      </c>
      <c r="BO17" s="17">
        <v>0.16304727101755501</v>
      </c>
      <c r="BP17" s="17">
        <v>0.207153434818901</v>
      </c>
      <c r="BQ17" s="17">
        <v>0.20226457861362701</v>
      </c>
      <c r="BR17" s="17">
        <v>0.174567237529171</v>
      </c>
      <c r="BS17" s="17"/>
      <c r="BT17" s="17">
        <v>0.18265828908190501</v>
      </c>
      <c r="BU17" s="17">
        <v>0.18232749228</v>
      </c>
      <c r="BV17" s="17"/>
      <c r="BW17" s="17">
        <v>0.20724215305926499</v>
      </c>
      <c r="BX17" s="17">
        <v>0.16527593836231599</v>
      </c>
      <c r="BY17" s="17"/>
      <c r="BZ17" s="17">
        <v>0.18451756114034601</v>
      </c>
      <c r="CA17" s="17">
        <v>0.175888274439403</v>
      </c>
      <c r="CB17" s="17">
        <v>0.16164892302030101</v>
      </c>
      <c r="CC17" s="17"/>
      <c r="CD17" s="17">
        <v>0.19042604088522799</v>
      </c>
      <c r="CE17" s="17">
        <v>0.163248600392807</v>
      </c>
      <c r="CF17" s="17">
        <v>0.124310055052215</v>
      </c>
      <c r="CG17" s="17"/>
      <c r="CH17" s="17">
        <v>0.18965768573328301</v>
      </c>
      <c r="CI17" s="17">
        <v>0.174151169077056</v>
      </c>
      <c r="CJ17" s="17">
        <v>0.14451802720751</v>
      </c>
      <c r="CK17" s="17"/>
      <c r="CL17" s="17">
        <v>0.192989144324374</v>
      </c>
      <c r="CM17" s="17">
        <v>0.16900957512401499</v>
      </c>
      <c r="CN17" s="17"/>
      <c r="CO17" s="17">
        <v>0.147091497184207</v>
      </c>
      <c r="CP17" s="17">
        <v>0.19313798128818499</v>
      </c>
      <c r="CQ17" s="17">
        <v>0.178058751668354</v>
      </c>
      <c r="CR17" s="17">
        <v>0.17064072948527001</v>
      </c>
    </row>
    <row r="18" spans="2:96" x14ac:dyDescent="0.25">
      <c r="B18" s="18" t="s">
        <v>510</v>
      </c>
      <c r="C18" s="17">
        <v>0.108817327504023</v>
      </c>
      <c r="D18" s="17">
        <v>0.10344032977876599</v>
      </c>
      <c r="E18" s="17">
        <v>0.11466837069078099</v>
      </c>
      <c r="F18" s="17"/>
      <c r="G18" s="17">
        <v>6.9215725483506796E-2</v>
      </c>
      <c r="H18" s="17">
        <v>7.7760324420391699E-2</v>
      </c>
      <c r="I18" s="17">
        <v>8.4585450948461996E-2</v>
      </c>
      <c r="J18" s="17">
        <v>0.14896787303363401</v>
      </c>
      <c r="K18" s="17">
        <v>0.14988803497103101</v>
      </c>
      <c r="L18" s="17">
        <v>0.119912556608329</v>
      </c>
      <c r="M18" s="17"/>
      <c r="N18" s="17">
        <v>0.1029745022276</v>
      </c>
      <c r="O18" s="17">
        <v>9.2635491714634505E-2</v>
      </c>
      <c r="P18" s="17">
        <v>0.13322546883344</v>
      </c>
      <c r="Q18" s="17">
        <v>0.11170143961187499</v>
      </c>
      <c r="R18" s="17"/>
      <c r="S18" s="17">
        <v>0.121989099048783</v>
      </c>
      <c r="T18" s="17">
        <v>7.4683233431989599E-2</v>
      </c>
      <c r="U18" s="17">
        <v>0.12858564717594401</v>
      </c>
      <c r="V18" s="17">
        <v>9.7435802272758901E-2</v>
      </c>
      <c r="W18" s="17">
        <v>0.13511924409678899</v>
      </c>
      <c r="X18" s="17">
        <v>9.3485948631757104E-2</v>
      </c>
      <c r="Y18" s="17">
        <v>0.13519981888767299</v>
      </c>
      <c r="Z18" s="17">
        <v>0.115151945973842</v>
      </c>
      <c r="AA18" s="17">
        <v>0.119911471815767</v>
      </c>
      <c r="AB18" s="17">
        <v>0.111112460414792</v>
      </c>
      <c r="AC18" s="17">
        <v>6.4988729226166803E-2</v>
      </c>
      <c r="AD18" s="17">
        <v>0.108455657081882</v>
      </c>
      <c r="AE18" s="17"/>
      <c r="AF18" s="17">
        <v>0.12624491664142001</v>
      </c>
      <c r="AG18" s="17">
        <v>0.11992035428017001</v>
      </c>
      <c r="AH18" s="17">
        <v>8.0724528843413301E-2</v>
      </c>
      <c r="AI18" s="17">
        <v>8.2992155686932897E-2</v>
      </c>
      <c r="AJ18" s="17">
        <v>6.8553627568611303E-2</v>
      </c>
      <c r="AK18" s="17"/>
      <c r="AL18" s="17">
        <v>0.15054674662010001</v>
      </c>
      <c r="AM18" s="17">
        <v>0.113792685255202</v>
      </c>
      <c r="AN18" s="17">
        <v>6.3914667419537594E-2</v>
      </c>
      <c r="AO18" s="17"/>
      <c r="AP18" s="17">
        <v>0.12911713779397799</v>
      </c>
      <c r="AQ18" s="17">
        <v>8.5563435936649904E-2</v>
      </c>
      <c r="AR18" s="17">
        <v>9.7273112133128295E-2</v>
      </c>
      <c r="AS18" s="17">
        <v>0.100746910308554</v>
      </c>
      <c r="AT18" s="17">
        <v>0.1761149906867</v>
      </c>
      <c r="AU18" s="17"/>
      <c r="AV18" s="17">
        <v>0</v>
      </c>
      <c r="AW18" s="17">
        <v>0.10459923148556501</v>
      </c>
      <c r="AX18" s="17">
        <v>0.14706114939329301</v>
      </c>
      <c r="AY18" s="17">
        <v>0.122728324228094</v>
      </c>
      <c r="AZ18" s="17">
        <v>8.9711702319177106E-2</v>
      </c>
      <c r="BA18" s="17">
        <v>0.100520852356535</v>
      </c>
      <c r="BB18" s="17">
        <v>0.116801279279999</v>
      </c>
      <c r="BC18" s="17">
        <v>0.155582396160723</v>
      </c>
      <c r="BD18" s="17">
        <v>7.5863191514094E-2</v>
      </c>
      <c r="BE18" s="17">
        <v>8.9252945640552098E-2</v>
      </c>
      <c r="BF18" s="17">
        <v>0.12713210117948401</v>
      </c>
      <c r="BG18" s="17">
        <v>6.5835308223975694E-2</v>
      </c>
      <c r="BH18" s="17">
        <v>0.112179206119492</v>
      </c>
      <c r="BI18" s="17">
        <v>1.9655793074786699E-2</v>
      </c>
      <c r="BJ18" s="17">
        <v>0.14912505085133099</v>
      </c>
      <c r="BK18" s="17">
        <v>0.121326042909902</v>
      </c>
      <c r="BL18" s="17"/>
      <c r="BM18" s="17">
        <v>0.131510661126919</v>
      </c>
      <c r="BN18" s="17">
        <v>0.10084180140165599</v>
      </c>
      <c r="BO18" s="17">
        <v>9.5694049140809395E-2</v>
      </c>
      <c r="BP18" s="17">
        <v>9.8370995286980595E-2</v>
      </c>
      <c r="BQ18" s="17">
        <v>0.13299110153554899</v>
      </c>
      <c r="BR18" s="17">
        <v>8.5272909332263794E-2</v>
      </c>
      <c r="BS18" s="17"/>
      <c r="BT18" s="17">
        <v>0.11116643981902601</v>
      </c>
      <c r="BU18" s="17">
        <v>0.10785765513935</v>
      </c>
      <c r="BV18" s="17"/>
      <c r="BW18" s="17">
        <v>0.113269305306141</v>
      </c>
      <c r="BX18" s="17">
        <v>0.10145185760712</v>
      </c>
      <c r="BY18" s="17"/>
      <c r="BZ18" s="17">
        <v>0.103996426590676</v>
      </c>
      <c r="CA18" s="17">
        <v>0.13449830645352401</v>
      </c>
      <c r="CB18" s="17">
        <v>0.12730059156540699</v>
      </c>
      <c r="CC18" s="17"/>
      <c r="CD18" s="17">
        <v>0.100675922384884</v>
      </c>
      <c r="CE18" s="17">
        <v>0.125095614150112</v>
      </c>
      <c r="CF18" s="17">
        <v>0.13397056243720301</v>
      </c>
      <c r="CG18" s="17"/>
      <c r="CH18" s="17">
        <v>0.103655859573035</v>
      </c>
      <c r="CI18" s="17">
        <v>0.124493656496086</v>
      </c>
      <c r="CJ18" s="17">
        <v>0.135057272375677</v>
      </c>
      <c r="CK18" s="17"/>
      <c r="CL18" s="17">
        <v>0.10516424573067799</v>
      </c>
      <c r="CM18" s="17">
        <v>0.11057339407045599</v>
      </c>
      <c r="CN18" s="17"/>
      <c r="CO18" s="17">
        <v>0.124142292283881</v>
      </c>
      <c r="CP18" s="17">
        <v>9.2551515349154498E-2</v>
      </c>
      <c r="CQ18" s="17">
        <v>0.12616743672785799</v>
      </c>
      <c r="CR18" s="17">
        <v>0.100666717063758</v>
      </c>
    </row>
    <row r="19" spans="2:96" x14ac:dyDescent="0.25">
      <c r="B19" s="18" t="s">
        <v>511</v>
      </c>
      <c r="C19" s="17">
        <v>0.123694053280776</v>
      </c>
      <c r="D19" s="17">
        <v>0.111611176571948</v>
      </c>
      <c r="E19" s="17">
        <v>0.13619107830919699</v>
      </c>
      <c r="F19" s="17"/>
      <c r="G19" s="17">
        <v>0.112012119697715</v>
      </c>
      <c r="H19" s="17">
        <v>0.12874154649328101</v>
      </c>
      <c r="I19" s="17">
        <v>0.107691161324847</v>
      </c>
      <c r="J19" s="17">
        <v>0.11357108309804501</v>
      </c>
      <c r="K19" s="17">
        <v>0.15742038530873301</v>
      </c>
      <c r="L19" s="17">
        <v>0.12593728861953499</v>
      </c>
      <c r="M19" s="17"/>
      <c r="N19" s="17">
        <v>9.4746780722452295E-2</v>
      </c>
      <c r="O19" s="17">
        <v>0.113479386059797</v>
      </c>
      <c r="P19" s="17">
        <v>0.134399072194479</v>
      </c>
      <c r="Q19" s="17">
        <v>0.15558628294993199</v>
      </c>
      <c r="R19" s="17"/>
      <c r="S19" s="17">
        <v>0.13858578959918699</v>
      </c>
      <c r="T19" s="17">
        <v>0.117755272625018</v>
      </c>
      <c r="U19" s="17">
        <v>0.12515530386945201</v>
      </c>
      <c r="V19" s="17">
        <v>0.103790195190368</v>
      </c>
      <c r="W19" s="17">
        <v>0.108765590935542</v>
      </c>
      <c r="X19" s="17">
        <v>0.102349498646023</v>
      </c>
      <c r="Y19" s="17">
        <v>6.2382348872982697E-2</v>
      </c>
      <c r="Z19" s="17">
        <v>0.13932460612344799</v>
      </c>
      <c r="AA19" s="17">
        <v>0.19287684761903001</v>
      </c>
      <c r="AB19" s="17">
        <v>0.14645176261315301</v>
      </c>
      <c r="AC19" s="17">
        <v>6.9720587722309504E-2</v>
      </c>
      <c r="AD19" s="17">
        <v>0.14566494524764401</v>
      </c>
      <c r="AE19" s="17"/>
      <c r="AF19" s="17">
        <v>0.114910802435933</v>
      </c>
      <c r="AG19" s="17">
        <v>0.13896549841599001</v>
      </c>
      <c r="AH19" s="17">
        <v>0.133578572563475</v>
      </c>
      <c r="AI19" s="17">
        <v>0.19447887636258801</v>
      </c>
      <c r="AJ19" s="17">
        <v>9.2951767004674807E-2</v>
      </c>
      <c r="AK19" s="17"/>
      <c r="AL19" s="17">
        <v>0.12030430178776701</v>
      </c>
      <c r="AM19" s="17">
        <v>0.137107630974034</v>
      </c>
      <c r="AN19" s="17">
        <v>0.12457642363009699</v>
      </c>
      <c r="AO19" s="17"/>
      <c r="AP19" s="17">
        <v>0.13302687488730799</v>
      </c>
      <c r="AQ19" s="17">
        <v>0.119876856691518</v>
      </c>
      <c r="AR19" s="17">
        <v>0.11559175131599</v>
      </c>
      <c r="AS19" s="17">
        <v>7.7468331159318796E-2</v>
      </c>
      <c r="AT19" s="17">
        <v>0.12594682755273001</v>
      </c>
      <c r="AU19" s="17"/>
      <c r="AV19" s="17">
        <v>0</v>
      </c>
      <c r="AW19" s="17">
        <v>0.15898501912340501</v>
      </c>
      <c r="AX19" s="17">
        <v>0.12503640187942699</v>
      </c>
      <c r="AY19" s="17">
        <v>0.13812690992155</v>
      </c>
      <c r="AZ19" s="17">
        <v>0.16245493192229499</v>
      </c>
      <c r="BA19" s="17">
        <v>6.6514904035153394E-2</v>
      </c>
      <c r="BB19" s="17">
        <v>0.124373457190145</v>
      </c>
      <c r="BC19" s="17">
        <v>0.11836245324280099</v>
      </c>
      <c r="BD19" s="17">
        <v>0.152360923256919</v>
      </c>
      <c r="BE19" s="17">
        <v>0.120405066552734</v>
      </c>
      <c r="BF19" s="17">
        <v>0.15085336266655999</v>
      </c>
      <c r="BG19" s="17">
        <v>0.12801234692139801</v>
      </c>
      <c r="BH19" s="17">
        <v>0.105791970047517</v>
      </c>
      <c r="BI19" s="17">
        <v>5.4595376869853302E-2</v>
      </c>
      <c r="BJ19" s="17">
        <v>0.124970077576966</v>
      </c>
      <c r="BK19" s="17">
        <v>0.12251214796127299</v>
      </c>
      <c r="BL19" s="17"/>
      <c r="BM19" s="17">
        <v>0.132646950088603</v>
      </c>
      <c r="BN19" s="17">
        <v>0.11381904899529</v>
      </c>
      <c r="BO19" s="17">
        <v>0.12632799025416999</v>
      </c>
      <c r="BP19" s="17">
        <v>0.12169078374686799</v>
      </c>
      <c r="BQ19" s="17">
        <v>0.114756051288416</v>
      </c>
      <c r="BR19" s="17">
        <v>0.155609009970997</v>
      </c>
      <c r="BS19" s="17"/>
      <c r="BT19" s="17">
        <v>0.123361636268026</v>
      </c>
      <c r="BU19" s="17">
        <v>0.12697517258774599</v>
      </c>
      <c r="BV19" s="17"/>
      <c r="BW19" s="17">
        <v>0.12588446426830899</v>
      </c>
      <c r="BX19" s="17">
        <v>0.12645231852449301</v>
      </c>
      <c r="BY19" s="17"/>
      <c r="BZ19" s="17">
        <v>0.12505583776780799</v>
      </c>
      <c r="CA19" s="17">
        <v>9.8390641922273606E-2</v>
      </c>
      <c r="CB19" s="17">
        <v>0.186313278216583</v>
      </c>
      <c r="CC19" s="17"/>
      <c r="CD19" s="17">
        <v>0.118116784678394</v>
      </c>
      <c r="CE19" s="17">
        <v>0.211554090253254</v>
      </c>
      <c r="CF19" s="17">
        <v>0.101587140277104</v>
      </c>
      <c r="CG19" s="17"/>
      <c r="CH19" s="17">
        <v>0.111750560474668</v>
      </c>
      <c r="CI19" s="17">
        <v>0.18488811633184599</v>
      </c>
      <c r="CJ19" s="17">
        <v>0.121071762789144</v>
      </c>
      <c r="CK19" s="17"/>
      <c r="CL19" s="17">
        <v>0.100525521340757</v>
      </c>
      <c r="CM19" s="17">
        <v>0.15083650516247299</v>
      </c>
      <c r="CN19" s="17"/>
      <c r="CO19" s="17">
        <v>0.15711827889803301</v>
      </c>
      <c r="CP19" s="17">
        <v>0.124164914905603</v>
      </c>
      <c r="CQ19" s="17">
        <v>0.11984399592989101</v>
      </c>
      <c r="CR19" s="17">
        <v>0.118076543250762</v>
      </c>
    </row>
    <row r="20" spans="2:96" x14ac:dyDescent="0.25">
      <c r="B20" s="18" t="s">
        <v>121</v>
      </c>
      <c r="C20" s="19">
        <v>7.7577320531046004E-2</v>
      </c>
      <c r="D20" s="19">
        <v>6.6258474057501696E-2</v>
      </c>
      <c r="E20" s="19">
        <v>8.9077778330523993E-2</v>
      </c>
      <c r="F20" s="19"/>
      <c r="G20" s="19">
        <v>4.2223748773535102E-2</v>
      </c>
      <c r="H20" s="19">
        <v>5.6133960365185302E-2</v>
      </c>
      <c r="I20" s="19">
        <v>8.5578057082065603E-2</v>
      </c>
      <c r="J20" s="19">
        <v>7.8658172781448807E-2</v>
      </c>
      <c r="K20" s="19">
        <v>5.2280734390818102E-2</v>
      </c>
      <c r="L20" s="19">
        <v>0.12828797982645501</v>
      </c>
      <c r="M20" s="19"/>
      <c r="N20" s="19">
        <v>8.9211297807905501E-2</v>
      </c>
      <c r="O20" s="19">
        <v>8.6107233716117296E-2</v>
      </c>
      <c r="P20" s="19">
        <v>5.1807697507686802E-2</v>
      </c>
      <c r="Q20" s="19">
        <v>7.9629398275987098E-2</v>
      </c>
      <c r="R20" s="19"/>
      <c r="S20" s="19">
        <v>6.6623889264810499E-2</v>
      </c>
      <c r="T20" s="19">
        <v>8.6602915031070996E-2</v>
      </c>
      <c r="U20" s="19">
        <v>8.7620992792892302E-2</v>
      </c>
      <c r="V20" s="19">
        <v>0.12086410296948499</v>
      </c>
      <c r="W20" s="19">
        <v>5.2881863955637903E-2</v>
      </c>
      <c r="X20" s="19">
        <v>0.10182876736403</v>
      </c>
      <c r="Y20" s="19">
        <v>7.7222527632300003E-2</v>
      </c>
      <c r="Z20" s="19">
        <v>4.6712804587247497E-2</v>
      </c>
      <c r="AA20" s="19">
        <v>5.8659266994515201E-2</v>
      </c>
      <c r="AB20" s="19">
        <v>4.8013324141531699E-2</v>
      </c>
      <c r="AC20" s="19">
        <v>7.9602951682798101E-2</v>
      </c>
      <c r="AD20" s="19">
        <v>0.114173855783624</v>
      </c>
      <c r="AE20" s="19"/>
      <c r="AF20" s="19">
        <v>9.2012369922233606E-2</v>
      </c>
      <c r="AG20" s="19">
        <v>3.9280994484397598E-2</v>
      </c>
      <c r="AH20" s="19">
        <v>0.103822601905073</v>
      </c>
      <c r="AI20" s="19">
        <v>3.4542069416136099E-2</v>
      </c>
      <c r="AJ20" s="19">
        <v>0.121547528769382</v>
      </c>
      <c r="AK20" s="19"/>
      <c r="AL20" s="19">
        <v>8.5885712166337502E-2</v>
      </c>
      <c r="AM20" s="19">
        <v>4.6979025336900501E-2</v>
      </c>
      <c r="AN20" s="19">
        <v>7.3449615105013702E-2</v>
      </c>
      <c r="AO20" s="19"/>
      <c r="AP20" s="19">
        <v>7.4033571707263796E-2</v>
      </c>
      <c r="AQ20" s="19">
        <v>7.9377596945912704E-2</v>
      </c>
      <c r="AR20" s="19">
        <v>8.3692970133166594E-2</v>
      </c>
      <c r="AS20" s="19">
        <v>5.9961418638097702E-2</v>
      </c>
      <c r="AT20" s="19">
        <v>0</v>
      </c>
      <c r="AU20" s="19"/>
      <c r="AV20" s="19">
        <v>0</v>
      </c>
      <c r="AW20" s="19">
        <v>8.8397798476136505E-2</v>
      </c>
      <c r="AX20" s="19">
        <v>9.0773439212149698E-2</v>
      </c>
      <c r="AY20" s="19">
        <v>4.5794730544553103E-2</v>
      </c>
      <c r="AZ20" s="19">
        <v>7.5412819364260905E-2</v>
      </c>
      <c r="BA20" s="19">
        <v>8.4246414718988E-2</v>
      </c>
      <c r="BB20" s="19">
        <v>8.5559798782151003E-2</v>
      </c>
      <c r="BC20" s="19">
        <v>4.00866625769324E-2</v>
      </c>
      <c r="BD20" s="19">
        <v>7.3673365497731902E-2</v>
      </c>
      <c r="BE20" s="19">
        <v>6.8858361199263599E-2</v>
      </c>
      <c r="BF20" s="19">
        <v>6.9282993345357494E-2</v>
      </c>
      <c r="BG20" s="19">
        <v>0.101327487590667</v>
      </c>
      <c r="BH20" s="19">
        <v>5.2161219014850102E-2</v>
      </c>
      <c r="BI20" s="19">
        <v>0.11946663787233799</v>
      </c>
      <c r="BJ20" s="19">
        <v>0.128602424207445</v>
      </c>
      <c r="BK20" s="19">
        <v>5.6725638313823101E-2</v>
      </c>
      <c r="BL20" s="19"/>
      <c r="BM20" s="19">
        <v>4.48689460394383E-2</v>
      </c>
      <c r="BN20" s="19">
        <v>7.2752754673113595E-2</v>
      </c>
      <c r="BO20" s="19">
        <v>7.2591649657461593E-2</v>
      </c>
      <c r="BP20" s="19">
        <v>9.6283393051630001E-2</v>
      </c>
      <c r="BQ20" s="19">
        <v>0.120407734432267</v>
      </c>
      <c r="BR20" s="19">
        <v>0.10233171109073801</v>
      </c>
      <c r="BS20" s="19"/>
      <c r="BT20" s="19">
        <v>7.9240865291996296E-2</v>
      </c>
      <c r="BU20" s="19">
        <v>7.4255256082318297E-2</v>
      </c>
      <c r="BV20" s="19"/>
      <c r="BW20" s="19">
        <v>6.9344315028537606E-2</v>
      </c>
      <c r="BX20" s="19">
        <v>8.3027438312670607E-2</v>
      </c>
      <c r="BY20" s="19"/>
      <c r="BZ20" s="19">
        <v>8.3381593704295404E-2</v>
      </c>
      <c r="CA20" s="19">
        <v>6.0200300160263502E-2</v>
      </c>
      <c r="CB20" s="19">
        <v>3.11272260663529E-2</v>
      </c>
      <c r="CC20" s="19"/>
      <c r="CD20" s="19">
        <v>8.6768226872727297E-2</v>
      </c>
      <c r="CE20" s="19">
        <v>5.3545592616558002E-2</v>
      </c>
      <c r="CF20" s="19">
        <v>4.5082959569176899E-2</v>
      </c>
      <c r="CG20" s="19"/>
      <c r="CH20" s="19">
        <v>8.4477413065758705E-2</v>
      </c>
      <c r="CI20" s="19">
        <v>5.63856729145958E-2</v>
      </c>
      <c r="CJ20" s="19">
        <v>6.41810164691832E-2</v>
      </c>
      <c r="CK20" s="19"/>
      <c r="CL20" s="19">
        <v>8.0662023404144897E-2</v>
      </c>
      <c r="CM20" s="19">
        <v>6.9653845075252893E-2</v>
      </c>
      <c r="CN20" s="19"/>
      <c r="CO20" s="19">
        <v>9.1653356723392296E-2</v>
      </c>
      <c r="CP20" s="19">
        <v>8.8620693229514602E-2</v>
      </c>
      <c r="CQ20" s="19">
        <v>6.9296450578460594E-2</v>
      </c>
      <c r="CR20" s="19">
        <v>6.7400804816948504E-2</v>
      </c>
    </row>
    <row r="21" spans="2:96" x14ac:dyDescent="0.25">
      <c r="B21" s="16"/>
    </row>
    <row r="22" spans="2:96" x14ac:dyDescent="0.25">
      <c r="B22" t="s">
        <v>124</v>
      </c>
    </row>
    <row r="23" spans="2:96" x14ac:dyDescent="0.25">
      <c r="B23" t="s">
        <v>125</v>
      </c>
    </row>
    <row r="25" spans="2:96" x14ac:dyDescent="0.25">
      <c r="B25"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CR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514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501</v>
      </c>
      <c r="C9" s="17">
        <v>3.97232449672636E-2</v>
      </c>
      <c r="D9" s="17">
        <v>5.4366654909691198E-2</v>
      </c>
      <c r="E9" s="17">
        <v>2.45127588813665E-2</v>
      </c>
      <c r="F9" s="17"/>
      <c r="G9" s="17">
        <v>9.4053289932241203E-3</v>
      </c>
      <c r="H9" s="17">
        <v>3.99304579075795E-2</v>
      </c>
      <c r="I9" s="17">
        <v>3.7942445341355401E-2</v>
      </c>
      <c r="J9" s="17">
        <v>6.1799045778568699E-2</v>
      </c>
      <c r="K9" s="17">
        <v>5.1452097844364601E-2</v>
      </c>
      <c r="L9" s="17">
        <v>3.5301014498199099E-2</v>
      </c>
      <c r="M9" s="17"/>
      <c r="N9" s="17">
        <v>3.3368452353821E-2</v>
      </c>
      <c r="O9" s="17">
        <v>3.4589865724335499E-2</v>
      </c>
      <c r="P9" s="17">
        <v>4.5072834542607201E-2</v>
      </c>
      <c r="Q9" s="17">
        <v>4.7650837295260498E-2</v>
      </c>
      <c r="R9" s="17"/>
      <c r="S9" s="17">
        <v>2.1993426187704002E-2</v>
      </c>
      <c r="T9" s="17">
        <v>4.0794114951284099E-2</v>
      </c>
      <c r="U9" s="17">
        <v>4.31874884011395E-2</v>
      </c>
      <c r="V9" s="17">
        <v>7.1107370053447694E-2</v>
      </c>
      <c r="W9" s="17">
        <v>4.2019717223259097E-2</v>
      </c>
      <c r="X9" s="17">
        <v>2.3220555415590999E-2</v>
      </c>
      <c r="Y9" s="17">
        <v>2.5198027526830601E-2</v>
      </c>
      <c r="Z9" s="17">
        <v>7.3640987243979897E-2</v>
      </c>
      <c r="AA9" s="17">
        <v>3.7663975548671999E-2</v>
      </c>
      <c r="AB9" s="17">
        <v>3.8755414825064997E-2</v>
      </c>
      <c r="AC9" s="17">
        <v>5.2659331126556998E-2</v>
      </c>
      <c r="AD9" s="17">
        <v>4.1199989026129001E-2</v>
      </c>
      <c r="AE9" s="17"/>
      <c r="AF9" s="17">
        <v>3.421367032777E-2</v>
      </c>
      <c r="AG9" s="17">
        <v>4.2622970469123798E-2</v>
      </c>
      <c r="AH9" s="17">
        <v>1.8147668449185101E-2</v>
      </c>
      <c r="AI9" s="17">
        <v>0.156342905205935</v>
      </c>
      <c r="AJ9" s="17">
        <v>4.4069912234533902E-2</v>
      </c>
      <c r="AK9" s="17"/>
      <c r="AL9" s="17">
        <v>1.9763625086494499E-2</v>
      </c>
      <c r="AM9" s="17">
        <v>4.7438459685515598E-2</v>
      </c>
      <c r="AN9" s="17">
        <v>3.1706259897352498E-2</v>
      </c>
      <c r="AO9" s="17"/>
      <c r="AP9" s="17">
        <v>3.2886419303540901E-2</v>
      </c>
      <c r="AQ9" s="17">
        <v>4.4015489363332001E-2</v>
      </c>
      <c r="AR9" s="17">
        <v>4.4899447877184903E-2</v>
      </c>
      <c r="AS9" s="17">
        <v>2.9301368569967099E-2</v>
      </c>
      <c r="AT9" s="17">
        <v>2.92037482407419E-2</v>
      </c>
      <c r="AU9" s="17"/>
      <c r="AV9" s="17">
        <v>0.17717430870440201</v>
      </c>
      <c r="AW9" s="17">
        <v>8.3876017929463295E-2</v>
      </c>
      <c r="AX9" s="17">
        <v>2.8208982597397E-2</v>
      </c>
      <c r="AY9" s="17">
        <v>5.7304015675051702E-2</v>
      </c>
      <c r="AZ9" s="17">
        <v>3.9755448759142102E-2</v>
      </c>
      <c r="BA9" s="17">
        <v>3.2368316067043698E-2</v>
      </c>
      <c r="BB9" s="17">
        <v>2.61943459843984E-2</v>
      </c>
      <c r="BC9" s="17">
        <v>3.15838625747853E-2</v>
      </c>
      <c r="BD9" s="17">
        <v>2.62190784194881E-2</v>
      </c>
      <c r="BE9" s="17">
        <v>7.4926254787950494E-2</v>
      </c>
      <c r="BF9" s="17">
        <v>4.9347127646121702E-2</v>
      </c>
      <c r="BG9" s="17">
        <v>9.9782303891094108E-3</v>
      </c>
      <c r="BH9" s="17">
        <v>1.31386227606883E-2</v>
      </c>
      <c r="BI9" s="17">
        <v>0.115667740273418</v>
      </c>
      <c r="BJ9" s="17">
        <v>1.82296193952175E-2</v>
      </c>
      <c r="BK9" s="17">
        <v>4.9844788296337199E-2</v>
      </c>
      <c r="BL9" s="17"/>
      <c r="BM9" s="17">
        <v>3.0279962641928199E-2</v>
      </c>
      <c r="BN9" s="17">
        <v>3.9987430281887802E-2</v>
      </c>
      <c r="BO9" s="17">
        <v>3.4609340529440397E-2</v>
      </c>
      <c r="BP9" s="17">
        <v>5.3039775325958299E-2</v>
      </c>
      <c r="BQ9" s="17">
        <v>4.3621584300864498E-2</v>
      </c>
      <c r="BR9" s="17">
        <v>3.5155925024069203E-2</v>
      </c>
      <c r="BS9" s="17"/>
      <c r="BT9" s="17">
        <v>3.4852483211008999E-2</v>
      </c>
      <c r="BU9" s="17">
        <v>4.7119210155268501E-2</v>
      </c>
      <c r="BV9" s="17"/>
      <c r="BW9" s="17">
        <v>3.2468024822834798E-2</v>
      </c>
      <c r="BX9" s="17">
        <v>4.9505860073634701E-2</v>
      </c>
      <c r="BY9" s="17"/>
      <c r="BZ9" s="17">
        <v>3.8537801670547898E-2</v>
      </c>
      <c r="CA9" s="17">
        <v>4.1606156416131801E-2</v>
      </c>
      <c r="CB9" s="17">
        <v>5.7666494531187301E-2</v>
      </c>
      <c r="CC9" s="17"/>
      <c r="CD9" s="17">
        <v>4.16087254044296E-2</v>
      </c>
      <c r="CE9" s="17">
        <v>2.02730554519354E-2</v>
      </c>
      <c r="CF9" s="17">
        <v>5.7790467490749398E-2</v>
      </c>
      <c r="CG9" s="17"/>
      <c r="CH9" s="17">
        <v>3.9102352259419902E-2</v>
      </c>
      <c r="CI9" s="17">
        <v>2.8096512979879001E-2</v>
      </c>
      <c r="CJ9" s="17">
        <v>6.0291886327976399E-2</v>
      </c>
      <c r="CK9" s="17"/>
      <c r="CL9" s="17">
        <v>5.0483472491318397E-2</v>
      </c>
      <c r="CM9" s="17">
        <v>2.98897245867835E-2</v>
      </c>
      <c r="CN9" s="17"/>
      <c r="CO9" s="17">
        <v>1.63284444518965E-2</v>
      </c>
      <c r="CP9" s="17">
        <v>2.5867701233866301E-2</v>
      </c>
      <c r="CQ9" s="17">
        <v>4.2758755076596502E-2</v>
      </c>
      <c r="CR9" s="17">
        <v>6.8845039253448398E-2</v>
      </c>
    </row>
    <row r="10" spans="2:96" x14ac:dyDescent="0.25">
      <c r="B10" s="18" t="s">
        <v>502</v>
      </c>
      <c r="C10" s="17">
        <v>2.4282301454885899E-2</v>
      </c>
      <c r="D10" s="17">
        <v>2.3152697837232901E-2</v>
      </c>
      <c r="E10" s="17">
        <v>2.5519154507251399E-2</v>
      </c>
      <c r="F10" s="17"/>
      <c r="G10" s="17">
        <v>9.2334144970254908E-3</v>
      </c>
      <c r="H10" s="17">
        <v>3.6563055457799698E-2</v>
      </c>
      <c r="I10" s="17">
        <v>3.98569968441011E-2</v>
      </c>
      <c r="J10" s="17">
        <v>2.68532348800356E-2</v>
      </c>
      <c r="K10" s="17">
        <v>1.07859200931861E-2</v>
      </c>
      <c r="L10" s="17">
        <v>1.8582874877681201E-2</v>
      </c>
      <c r="M10" s="17"/>
      <c r="N10" s="17">
        <v>2.4194905774301102E-2</v>
      </c>
      <c r="O10" s="17">
        <v>2.10795566886527E-2</v>
      </c>
      <c r="P10" s="17">
        <v>3.5786870030648801E-2</v>
      </c>
      <c r="Q10" s="17">
        <v>1.7872377687972198E-2</v>
      </c>
      <c r="R10" s="17"/>
      <c r="S10" s="17">
        <v>6.8314153912205399E-3</v>
      </c>
      <c r="T10" s="17">
        <v>1.4764124731808201E-2</v>
      </c>
      <c r="U10" s="17">
        <v>1.8414771608780901E-2</v>
      </c>
      <c r="V10" s="17">
        <v>1.82717860931478E-2</v>
      </c>
      <c r="W10" s="17">
        <v>4.6045980261010901E-2</v>
      </c>
      <c r="X10" s="17">
        <v>1.9082731428891699E-2</v>
      </c>
      <c r="Y10" s="17">
        <v>3.0997276087316099E-2</v>
      </c>
      <c r="Z10" s="17">
        <v>0</v>
      </c>
      <c r="AA10" s="17">
        <v>4.5270866156790497E-2</v>
      </c>
      <c r="AB10" s="17">
        <v>3.4651667563962103E-2</v>
      </c>
      <c r="AC10" s="17">
        <v>1.0990059232228599E-2</v>
      </c>
      <c r="AD10" s="17">
        <v>7.4161193652802701E-2</v>
      </c>
      <c r="AE10" s="17"/>
      <c r="AF10" s="17">
        <v>2.4071914640737602E-2</v>
      </c>
      <c r="AG10" s="17">
        <v>2.4727072097018198E-2</v>
      </c>
      <c r="AH10" s="17">
        <v>2.9351422732465601E-2</v>
      </c>
      <c r="AI10" s="17">
        <v>0.110199917234456</v>
      </c>
      <c r="AJ10" s="17">
        <v>8.2794918309080697E-3</v>
      </c>
      <c r="AK10" s="17"/>
      <c r="AL10" s="17">
        <v>3.82046341777105E-3</v>
      </c>
      <c r="AM10" s="17">
        <v>2.0779982846008301E-2</v>
      </c>
      <c r="AN10" s="17">
        <v>4.4347970883284397E-2</v>
      </c>
      <c r="AO10" s="17"/>
      <c r="AP10" s="17">
        <v>2.6665928639078601E-2</v>
      </c>
      <c r="AQ10" s="17">
        <v>2.20553140717487E-2</v>
      </c>
      <c r="AR10" s="17">
        <v>2.8211655039882499E-2</v>
      </c>
      <c r="AS10" s="17">
        <v>1.9559494223664001E-2</v>
      </c>
      <c r="AT10" s="17">
        <v>3.0094517846812999E-2</v>
      </c>
      <c r="AU10" s="17"/>
      <c r="AV10" s="17">
        <v>0</v>
      </c>
      <c r="AW10" s="17">
        <v>1.21295906130556E-2</v>
      </c>
      <c r="AX10" s="17">
        <v>7.1424690631159797E-3</v>
      </c>
      <c r="AY10" s="17">
        <v>1.9540595766849501E-2</v>
      </c>
      <c r="AZ10" s="17">
        <v>9.1065582564524208E-3</v>
      </c>
      <c r="BA10" s="17">
        <v>1.7532336503965101E-2</v>
      </c>
      <c r="BB10" s="17">
        <v>7.0191363404415202E-2</v>
      </c>
      <c r="BC10" s="17">
        <v>1.2883541729969699E-2</v>
      </c>
      <c r="BD10" s="17">
        <v>4.8991472622777602E-2</v>
      </c>
      <c r="BE10" s="17">
        <v>2.15121258435855E-2</v>
      </c>
      <c r="BF10" s="17">
        <v>1.4383651274686301E-2</v>
      </c>
      <c r="BG10" s="17">
        <v>5.3375109834205597E-2</v>
      </c>
      <c r="BH10" s="17">
        <v>3.7301345146680903E-2</v>
      </c>
      <c r="BI10" s="17">
        <v>0</v>
      </c>
      <c r="BJ10" s="17">
        <v>0</v>
      </c>
      <c r="BK10" s="17">
        <v>1.2881823719145501E-2</v>
      </c>
      <c r="BL10" s="17"/>
      <c r="BM10" s="17">
        <v>1.95115701319163E-2</v>
      </c>
      <c r="BN10" s="17">
        <v>3.9633939756380299E-2</v>
      </c>
      <c r="BO10" s="17">
        <v>2.6537127332662599E-2</v>
      </c>
      <c r="BP10" s="17">
        <v>9.4102275237697795E-3</v>
      </c>
      <c r="BQ10" s="17">
        <v>9.8141803636140699E-3</v>
      </c>
      <c r="BR10" s="17">
        <v>3.6518518912958799E-2</v>
      </c>
      <c r="BS10" s="17"/>
      <c r="BT10" s="17">
        <v>2.25647047802435E-2</v>
      </c>
      <c r="BU10" s="17">
        <v>2.77199138128966E-2</v>
      </c>
      <c r="BV10" s="17"/>
      <c r="BW10" s="17">
        <v>1.93485813430153E-2</v>
      </c>
      <c r="BX10" s="17">
        <v>2.7845183330619101E-2</v>
      </c>
      <c r="BY10" s="17"/>
      <c r="BZ10" s="17">
        <v>2.44008103318177E-2</v>
      </c>
      <c r="CA10" s="17">
        <v>3.0168850058101299E-2</v>
      </c>
      <c r="CB10" s="17">
        <v>1.1285179059966399E-2</v>
      </c>
      <c r="CC10" s="17"/>
      <c r="CD10" s="17">
        <v>2.2338940936849801E-2</v>
      </c>
      <c r="CE10" s="17">
        <v>1.7139240598383301E-2</v>
      </c>
      <c r="CF10" s="17">
        <v>2.0018591129125799E-2</v>
      </c>
      <c r="CG10" s="17"/>
      <c r="CH10" s="17">
        <v>2.5034639119933099E-2</v>
      </c>
      <c r="CI10" s="17">
        <v>1.9111977118655199E-2</v>
      </c>
      <c r="CJ10" s="17">
        <v>1.42556932079335E-2</v>
      </c>
      <c r="CK10" s="17"/>
      <c r="CL10" s="17">
        <v>2.21625317841701E-2</v>
      </c>
      <c r="CM10" s="17">
        <v>2.7131892593270701E-2</v>
      </c>
      <c r="CN10" s="17"/>
      <c r="CO10" s="17">
        <v>0</v>
      </c>
      <c r="CP10" s="17">
        <v>1.5775700070975701E-2</v>
      </c>
      <c r="CQ10" s="17">
        <v>2.6389537004112899E-2</v>
      </c>
      <c r="CR10" s="17">
        <v>4.5305189700263697E-2</v>
      </c>
    </row>
    <row r="11" spans="2:96" x14ac:dyDescent="0.25">
      <c r="B11" s="18" t="s">
        <v>503</v>
      </c>
      <c r="C11" s="17">
        <v>3.7651945173269002E-2</v>
      </c>
      <c r="D11" s="17">
        <v>3.8644826905095402E-2</v>
      </c>
      <c r="E11" s="17">
        <v>3.6882683702517897E-2</v>
      </c>
      <c r="F11" s="17"/>
      <c r="G11" s="17">
        <v>2.8412911152749999E-2</v>
      </c>
      <c r="H11" s="17">
        <v>1.4877599183988999E-2</v>
      </c>
      <c r="I11" s="17">
        <v>5.6303828002508799E-2</v>
      </c>
      <c r="J11" s="17">
        <v>5.3085761631555699E-2</v>
      </c>
      <c r="K11" s="17">
        <v>5.4563067041160401E-2</v>
      </c>
      <c r="L11" s="17">
        <v>2.3276428838238598E-2</v>
      </c>
      <c r="M11" s="17"/>
      <c r="N11" s="17">
        <v>3.4743360738521301E-2</v>
      </c>
      <c r="O11" s="17">
        <v>4.3922093977227301E-2</v>
      </c>
      <c r="P11" s="17">
        <v>3.10221342723822E-2</v>
      </c>
      <c r="Q11" s="17">
        <v>4.0502804535941801E-2</v>
      </c>
      <c r="R11" s="17"/>
      <c r="S11" s="17">
        <v>1.9645586939453001E-2</v>
      </c>
      <c r="T11" s="17">
        <v>4.1474525500923801E-2</v>
      </c>
      <c r="U11" s="17">
        <v>1.8272705774386899E-2</v>
      </c>
      <c r="V11" s="17">
        <v>2.7228937261916799E-2</v>
      </c>
      <c r="W11" s="17">
        <v>4.2288799974051397E-2</v>
      </c>
      <c r="X11" s="17">
        <v>6.1588670348126102E-2</v>
      </c>
      <c r="Y11" s="17">
        <v>1.80565762402548E-2</v>
      </c>
      <c r="Z11" s="17">
        <v>5.3045911921033598E-2</v>
      </c>
      <c r="AA11" s="17">
        <v>2.5723534221483602E-2</v>
      </c>
      <c r="AB11" s="17">
        <v>7.1739620638025303E-2</v>
      </c>
      <c r="AC11" s="17">
        <v>5.9818290551890703E-2</v>
      </c>
      <c r="AD11" s="17">
        <v>4.20429966611734E-2</v>
      </c>
      <c r="AE11" s="17"/>
      <c r="AF11" s="17">
        <v>3.2717581617981398E-2</v>
      </c>
      <c r="AG11" s="17">
        <v>5.4546741714343802E-2</v>
      </c>
      <c r="AH11" s="17">
        <v>1.11351897307646E-2</v>
      </c>
      <c r="AI11" s="17">
        <v>7.2704582522589795E-2</v>
      </c>
      <c r="AJ11" s="17">
        <v>2.3691906643135599E-2</v>
      </c>
      <c r="AK11" s="17"/>
      <c r="AL11" s="17">
        <v>2.5803642030669399E-2</v>
      </c>
      <c r="AM11" s="17">
        <v>4.5421848326466202E-2</v>
      </c>
      <c r="AN11" s="17">
        <v>2.7210141726750701E-2</v>
      </c>
      <c r="AO11" s="17"/>
      <c r="AP11" s="17">
        <v>4.0007474844438597E-2</v>
      </c>
      <c r="AQ11" s="17">
        <v>4.6042584937727199E-2</v>
      </c>
      <c r="AR11" s="17">
        <v>4.1583793965612501E-2</v>
      </c>
      <c r="AS11" s="17">
        <v>2.2035454704548402E-2</v>
      </c>
      <c r="AT11" s="17">
        <v>0</v>
      </c>
      <c r="AU11" s="17"/>
      <c r="AV11" s="17">
        <v>0</v>
      </c>
      <c r="AW11" s="17">
        <v>0.107859489579888</v>
      </c>
      <c r="AX11" s="17">
        <v>2.7554748323548199E-2</v>
      </c>
      <c r="AY11" s="17">
        <v>3.9117236601205502E-2</v>
      </c>
      <c r="AZ11" s="17">
        <v>3.4812183059108902E-2</v>
      </c>
      <c r="BA11" s="17">
        <v>2.4842760348758899E-2</v>
      </c>
      <c r="BB11" s="17">
        <v>4.7708512928703199E-2</v>
      </c>
      <c r="BC11" s="17">
        <v>5.6558525185877902E-2</v>
      </c>
      <c r="BD11" s="17">
        <v>1.4748200028356801E-2</v>
      </c>
      <c r="BE11" s="17">
        <v>1.8690221877853599E-2</v>
      </c>
      <c r="BF11" s="17">
        <v>6.4702617370356402E-2</v>
      </c>
      <c r="BG11" s="17">
        <v>2.8205538911924299E-2</v>
      </c>
      <c r="BH11" s="17">
        <v>2.5066340823081099E-2</v>
      </c>
      <c r="BI11" s="17">
        <v>3.9879321663923599E-2</v>
      </c>
      <c r="BJ11" s="17">
        <v>0</v>
      </c>
      <c r="BK11" s="17">
        <v>1.1976194562502601E-2</v>
      </c>
      <c r="BL11" s="17"/>
      <c r="BM11" s="17">
        <v>3.9916446176744703E-2</v>
      </c>
      <c r="BN11" s="17">
        <v>3.64247830278197E-2</v>
      </c>
      <c r="BO11" s="17">
        <v>4.3907611733165403E-2</v>
      </c>
      <c r="BP11" s="17">
        <v>4.9403933874400299E-2</v>
      </c>
      <c r="BQ11" s="17">
        <v>9.9744482753491102E-3</v>
      </c>
      <c r="BR11" s="17">
        <v>2.8306901336879398E-2</v>
      </c>
      <c r="BS11" s="17"/>
      <c r="BT11" s="17">
        <v>3.2510060092992302E-2</v>
      </c>
      <c r="BU11" s="17">
        <v>4.6710356280018198E-2</v>
      </c>
      <c r="BV11" s="17"/>
      <c r="BW11" s="17">
        <v>4.1168295500259799E-2</v>
      </c>
      <c r="BX11" s="17">
        <v>3.6173098777231003E-2</v>
      </c>
      <c r="BY11" s="17"/>
      <c r="BZ11" s="17">
        <v>4.1018716968213201E-2</v>
      </c>
      <c r="CA11" s="17">
        <v>2.6855732663434599E-2</v>
      </c>
      <c r="CB11" s="17">
        <v>2.74945273926459E-2</v>
      </c>
      <c r="CC11" s="17"/>
      <c r="CD11" s="17">
        <v>3.7165696923587198E-2</v>
      </c>
      <c r="CE11" s="17">
        <v>3.91475925826896E-2</v>
      </c>
      <c r="CF11" s="17">
        <v>5.8627942703985698E-2</v>
      </c>
      <c r="CG11" s="17"/>
      <c r="CH11" s="17">
        <v>3.4903201006767803E-2</v>
      </c>
      <c r="CI11" s="17">
        <v>3.3754670565161203E-2</v>
      </c>
      <c r="CJ11" s="17">
        <v>6.7104564237567693E-2</v>
      </c>
      <c r="CK11" s="17"/>
      <c r="CL11" s="17">
        <v>4.5443020578066401E-2</v>
      </c>
      <c r="CM11" s="17">
        <v>2.57441918226128E-2</v>
      </c>
      <c r="CN11" s="17"/>
      <c r="CO11" s="17">
        <v>6.2246397189751196E-3</v>
      </c>
      <c r="CP11" s="17">
        <v>2.5800850698728301E-2</v>
      </c>
      <c r="CQ11" s="17">
        <v>4.2261827466201302E-2</v>
      </c>
      <c r="CR11" s="17">
        <v>6.2817587798795302E-2</v>
      </c>
    </row>
    <row r="12" spans="2:96" x14ac:dyDescent="0.25">
      <c r="B12" s="18" t="s">
        <v>504</v>
      </c>
      <c r="C12" s="17">
        <v>5.4116212475298402E-2</v>
      </c>
      <c r="D12" s="17">
        <v>6.3459843644786296E-2</v>
      </c>
      <c r="E12" s="17">
        <v>4.5259330559471601E-2</v>
      </c>
      <c r="F12" s="17"/>
      <c r="G12" s="17">
        <v>8.7630883430268702E-2</v>
      </c>
      <c r="H12" s="17">
        <v>5.5248095157294203E-2</v>
      </c>
      <c r="I12" s="17">
        <v>6.5997468021827099E-2</v>
      </c>
      <c r="J12" s="17">
        <v>4.35239972448229E-2</v>
      </c>
      <c r="K12" s="17">
        <v>4.68798845347018E-2</v>
      </c>
      <c r="L12" s="17">
        <v>3.4704930638886203E-2</v>
      </c>
      <c r="M12" s="17"/>
      <c r="N12" s="17">
        <v>4.8956734691971197E-2</v>
      </c>
      <c r="O12" s="17">
        <v>4.9449668799084502E-2</v>
      </c>
      <c r="P12" s="17">
        <v>7.8993520875093107E-2</v>
      </c>
      <c r="Q12" s="17">
        <v>4.3286430598661801E-2</v>
      </c>
      <c r="R12" s="17"/>
      <c r="S12" s="17">
        <v>5.2899775746291698E-2</v>
      </c>
      <c r="T12" s="17">
        <v>6.6557370234654301E-2</v>
      </c>
      <c r="U12" s="17">
        <v>4.0911014444168302E-2</v>
      </c>
      <c r="V12" s="17">
        <v>4.59620181063349E-2</v>
      </c>
      <c r="W12" s="17">
        <v>6.4318071379928302E-2</v>
      </c>
      <c r="X12" s="17">
        <v>5.4931637744218602E-2</v>
      </c>
      <c r="Y12" s="17">
        <v>2.6527510745739901E-2</v>
      </c>
      <c r="Z12" s="17">
        <v>3.2318669042314799E-2</v>
      </c>
      <c r="AA12" s="17">
        <v>5.9852056898225502E-2</v>
      </c>
      <c r="AB12" s="17">
        <v>7.2832504026444395E-2</v>
      </c>
      <c r="AC12" s="17">
        <v>4.46980594053717E-2</v>
      </c>
      <c r="AD12" s="17">
        <v>8.06067090021029E-2</v>
      </c>
      <c r="AE12" s="17"/>
      <c r="AF12" s="17">
        <v>4.0910348381708199E-2</v>
      </c>
      <c r="AG12" s="17">
        <v>6.8792410381823002E-2</v>
      </c>
      <c r="AH12" s="17">
        <v>4.5054495218848703E-2</v>
      </c>
      <c r="AI12" s="17">
        <v>8.2479940797655499E-2</v>
      </c>
      <c r="AJ12" s="17">
        <v>5.91241429938014E-2</v>
      </c>
      <c r="AK12" s="17"/>
      <c r="AL12" s="17">
        <v>3.8994939110719697E-2</v>
      </c>
      <c r="AM12" s="17">
        <v>6.8800715425744605E-2</v>
      </c>
      <c r="AN12" s="17">
        <v>6.9382037259335796E-2</v>
      </c>
      <c r="AO12" s="17"/>
      <c r="AP12" s="17">
        <v>5.8681889238213901E-2</v>
      </c>
      <c r="AQ12" s="17">
        <v>4.6714091817316498E-2</v>
      </c>
      <c r="AR12" s="17">
        <v>5.2076071910515997E-2</v>
      </c>
      <c r="AS12" s="17">
        <v>6.7541272906162506E-2</v>
      </c>
      <c r="AT12" s="17">
        <v>0</v>
      </c>
      <c r="AU12" s="17"/>
      <c r="AV12" s="17">
        <v>0</v>
      </c>
      <c r="AW12" s="17">
        <v>2.5965525478282899E-2</v>
      </c>
      <c r="AX12" s="17">
        <v>3.4526836617136403E-2</v>
      </c>
      <c r="AY12" s="17">
        <v>3.6832638252049001E-2</v>
      </c>
      <c r="AZ12" s="17">
        <v>4.0899402362714297E-2</v>
      </c>
      <c r="BA12" s="17">
        <v>8.9998757011113401E-2</v>
      </c>
      <c r="BB12" s="17">
        <v>3.6275960822965303E-2</v>
      </c>
      <c r="BC12" s="17">
        <v>7.2966770818880297E-2</v>
      </c>
      <c r="BD12" s="17">
        <v>9.99503716227952E-2</v>
      </c>
      <c r="BE12" s="17">
        <v>3.8986255983443303E-2</v>
      </c>
      <c r="BF12" s="17">
        <v>4.6309274851236801E-2</v>
      </c>
      <c r="BG12" s="17">
        <v>9.9786691703532798E-2</v>
      </c>
      <c r="BH12" s="17">
        <v>1.44010625866568E-2</v>
      </c>
      <c r="BI12" s="17">
        <v>3.9991590080089498E-2</v>
      </c>
      <c r="BJ12" s="17">
        <v>2.0598228416521799E-2</v>
      </c>
      <c r="BK12" s="17">
        <v>4.88930200596236E-2</v>
      </c>
      <c r="BL12" s="17"/>
      <c r="BM12" s="17">
        <v>6.6949173031197601E-2</v>
      </c>
      <c r="BN12" s="17">
        <v>4.5321203113409897E-2</v>
      </c>
      <c r="BO12" s="17">
        <v>3.7828498477777403E-2</v>
      </c>
      <c r="BP12" s="17">
        <v>4.9578663675532902E-2</v>
      </c>
      <c r="BQ12" s="17">
        <v>7.5228056951794395E-2</v>
      </c>
      <c r="BR12" s="17">
        <v>6.6856713390277697E-2</v>
      </c>
      <c r="BS12" s="17"/>
      <c r="BT12" s="17">
        <v>5.1127036391534E-2</v>
      </c>
      <c r="BU12" s="17">
        <v>6.0515862567276001E-2</v>
      </c>
      <c r="BV12" s="17"/>
      <c r="BW12" s="17">
        <v>4.3224010647148398E-2</v>
      </c>
      <c r="BX12" s="17">
        <v>6.6049274458031104E-2</v>
      </c>
      <c r="BY12" s="17"/>
      <c r="BZ12" s="17">
        <v>5.4160193970794801E-2</v>
      </c>
      <c r="CA12" s="17">
        <v>3.9154973444401102E-2</v>
      </c>
      <c r="CB12" s="17">
        <v>9.45494586219639E-2</v>
      </c>
      <c r="CC12" s="17"/>
      <c r="CD12" s="17">
        <v>5.1369526685841202E-2</v>
      </c>
      <c r="CE12" s="17">
        <v>8.5906764181874207E-2</v>
      </c>
      <c r="CF12" s="17">
        <v>6.9936374119999603E-2</v>
      </c>
      <c r="CG12" s="17"/>
      <c r="CH12" s="17">
        <v>4.9867473319850503E-2</v>
      </c>
      <c r="CI12" s="17">
        <v>5.1529468635966101E-2</v>
      </c>
      <c r="CJ12" s="17">
        <v>7.0428302154163805E-2</v>
      </c>
      <c r="CK12" s="17"/>
      <c r="CL12" s="17">
        <v>5.9267447072190803E-2</v>
      </c>
      <c r="CM12" s="17">
        <v>4.7644159834554001E-2</v>
      </c>
      <c r="CN12" s="17"/>
      <c r="CO12" s="17">
        <v>7.1576794161091903E-2</v>
      </c>
      <c r="CP12" s="17">
        <v>4.19876117970025E-2</v>
      </c>
      <c r="CQ12" s="17">
        <v>5.1391468694489399E-2</v>
      </c>
      <c r="CR12" s="17">
        <v>7.6215709639086998E-2</v>
      </c>
    </row>
    <row r="13" spans="2:96" x14ac:dyDescent="0.25">
      <c r="B13" s="18" t="s">
        <v>505</v>
      </c>
      <c r="C13" s="17">
        <v>7.44423633611173E-2</v>
      </c>
      <c r="D13" s="17">
        <v>7.0496877158278695E-2</v>
      </c>
      <c r="E13" s="17">
        <v>7.7543087560910398E-2</v>
      </c>
      <c r="F13" s="17"/>
      <c r="G13" s="17">
        <v>0.10676366425303099</v>
      </c>
      <c r="H13" s="17">
        <v>7.2034194597236298E-2</v>
      </c>
      <c r="I13" s="17">
        <v>9.7614964413607105E-2</v>
      </c>
      <c r="J13" s="17">
        <v>7.6371961359382304E-2</v>
      </c>
      <c r="K13" s="17">
        <v>6.7657322764831607E-2</v>
      </c>
      <c r="L13" s="17">
        <v>3.9013695565671101E-2</v>
      </c>
      <c r="M13" s="17"/>
      <c r="N13" s="17">
        <v>7.5156051491885797E-2</v>
      </c>
      <c r="O13" s="17">
        <v>8.2389245397862396E-2</v>
      </c>
      <c r="P13" s="17">
        <v>6.17292011675293E-2</v>
      </c>
      <c r="Q13" s="17">
        <v>7.2576307913703994E-2</v>
      </c>
      <c r="R13" s="17"/>
      <c r="S13" s="17">
        <v>8.3314487203158302E-2</v>
      </c>
      <c r="T13" s="17">
        <v>8.7655419644481605E-2</v>
      </c>
      <c r="U13" s="17">
        <v>8.6514801752451798E-2</v>
      </c>
      <c r="V13" s="17">
        <v>4.32938299988882E-2</v>
      </c>
      <c r="W13" s="17">
        <v>8.9051825496652595E-2</v>
      </c>
      <c r="X13" s="17">
        <v>7.3724932421455697E-2</v>
      </c>
      <c r="Y13" s="17">
        <v>7.8027503145409793E-2</v>
      </c>
      <c r="Z13" s="17">
        <v>8.0310958165963606E-2</v>
      </c>
      <c r="AA13" s="17">
        <v>7.2210766680966001E-2</v>
      </c>
      <c r="AB13" s="17">
        <v>6.61946792640902E-2</v>
      </c>
      <c r="AC13" s="17">
        <v>4.7049912130569402E-2</v>
      </c>
      <c r="AD13" s="17">
        <v>6.63476637859306E-2</v>
      </c>
      <c r="AE13" s="17"/>
      <c r="AF13" s="17">
        <v>6.0548072096846803E-2</v>
      </c>
      <c r="AG13" s="17">
        <v>8.7040562614031397E-2</v>
      </c>
      <c r="AH13" s="17">
        <v>5.3958403853569002E-2</v>
      </c>
      <c r="AI13" s="17">
        <v>0</v>
      </c>
      <c r="AJ13" s="17">
        <v>8.5225814245127096E-2</v>
      </c>
      <c r="AK13" s="17"/>
      <c r="AL13" s="17">
        <v>6.1491624866417703E-2</v>
      </c>
      <c r="AM13" s="17">
        <v>8.1801814620248103E-2</v>
      </c>
      <c r="AN13" s="17">
        <v>4.0240529618103399E-2</v>
      </c>
      <c r="AO13" s="17"/>
      <c r="AP13" s="17">
        <v>7.4594488991592905E-2</v>
      </c>
      <c r="AQ13" s="17">
        <v>7.0532678110468705E-2</v>
      </c>
      <c r="AR13" s="17">
        <v>7.6139426341835695E-2</v>
      </c>
      <c r="AS13" s="17">
        <v>7.8275843803800399E-2</v>
      </c>
      <c r="AT13" s="17">
        <v>6.3112087255576599E-2</v>
      </c>
      <c r="AU13" s="17"/>
      <c r="AV13" s="17">
        <v>0</v>
      </c>
      <c r="AW13" s="17">
        <v>8.8898929690171102E-2</v>
      </c>
      <c r="AX13" s="17">
        <v>8.7557791948287694E-2</v>
      </c>
      <c r="AY13" s="17">
        <v>4.5525596555870303E-2</v>
      </c>
      <c r="AZ13" s="17">
        <v>7.0339874771309596E-2</v>
      </c>
      <c r="BA13" s="17">
        <v>5.22072175302968E-2</v>
      </c>
      <c r="BB13" s="17">
        <v>0.10575571160686401</v>
      </c>
      <c r="BC13" s="17">
        <v>7.5352450858776995E-2</v>
      </c>
      <c r="BD13" s="17">
        <v>6.6733235874068E-2</v>
      </c>
      <c r="BE13" s="17">
        <v>5.2508074502438801E-2</v>
      </c>
      <c r="BF13" s="17">
        <v>7.1281848716153895E-2</v>
      </c>
      <c r="BG13" s="17">
        <v>7.9712911814024207E-2</v>
      </c>
      <c r="BH13" s="17">
        <v>0.133046473298394</v>
      </c>
      <c r="BI13" s="17">
        <v>9.80421745747901E-2</v>
      </c>
      <c r="BJ13" s="17">
        <v>0.10750046679377</v>
      </c>
      <c r="BK13" s="17">
        <v>2.8169450935946101E-2</v>
      </c>
      <c r="BL13" s="17"/>
      <c r="BM13" s="17">
        <v>7.8694339167039704E-2</v>
      </c>
      <c r="BN13" s="17">
        <v>7.8009814990013304E-2</v>
      </c>
      <c r="BO13" s="17">
        <v>5.57743368716931E-2</v>
      </c>
      <c r="BP13" s="17">
        <v>8.2442043494813794E-2</v>
      </c>
      <c r="BQ13" s="17">
        <v>5.4466091905067598E-2</v>
      </c>
      <c r="BR13" s="17">
        <v>9.39651698300982E-2</v>
      </c>
      <c r="BS13" s="17"/>
      <c r="BT13" s="17">
        <v>6.6431275215398697E-2</v>
      </c>
      <c r="BU13" s="17">
        <v>8.4883130816568494E-2</v>
      </c>
      <c r="BV13" s="17"/>
      <c r="BW13" s="17">
        <v>7.3988153436914006E-2</v>
      </c>
      <c r="BX13" s="17">
        <v>8.4676576608654505E-2</v>
      </c>
      <c r="BY13" s="17"/>
      <c r="BZ13" s="17">
        <v>7.7417558622228003E-2</v>
      </c>
      <c r="CA13" s="17">
        <v>6.58356959217756E-2</v>
      </c>
      <c r="CB13" s="17">
        <v>4.5919276444314303E-2</v>
      </c>
      <c r="CC13" s="17"/>
      <c r="CD13" s="17">
        <v>7.6203537838806096E-2</v>
      </c>
      <c r="CE13" s="17">
        <v>7.3865480915933798E-2</v>
      </c>
      <c r="CF13" s="17">
        <v>9.0239086853281705E-2</v>
      </c>
      <c r="CG13" s="17"/>
      <c r="CH13" s="17">
        <v>7.4037653203839995E-2</v>
      </c>
      <c r="CI13" s="17">
        <v>8.4346418071634802E-2</v>
      </c>
      <c r="CJ13" s="17">
        <v>8.7881231730125103E-2</v>
      </c>
      <c r="CK13" s="17"/>
      <c r="CL13" s="17">
        <v>7.6835581097864994E-2</v>
      </c>
      <c r="CM13" s="17">
        <v>6.7584249839278396E-2</v>
      </c>
      <c r="CN13" s="17"/>
      <c r="CO13" s="17">
        <v>6.9555805762727102E-2</v>
      </c>
      <c r="CP13" s="17">
        <v>6.63361986847813E-2</v>
      </c>
      <c r="CQ13" s="17">
        <v>8.3644194710967207E-2</v>
      </c>
      <c r="CR13" s="17">
        <v>7.3869036628986098E-2</v>
      </c>
    </row>
    <row r="14" spans="2:96" x14ac:dyDescent="0.25">
      <c r="B14" s="18" t="s">
        <v>506</v>
      </c>
      <c r="C14" s="17">
        <v>0.16892325858172899</v>
      </c>
      <c r="D14" s="17">
        <v>0.143759482521611</v>
      </c>
      <c r="E14" s="17">
        <v>0.19447168821453201</v>
      </c>
      <c r="F14" s="17"/>
      <c r="G14" s="17">
        <v>0.17195176168527901</v>
      </c>
      <c r="H14" s="17">
        <v>0.176081259042457</v>
      </c>
      <c r="I14" s="17">
        <v>0.14765943677913801</v>
      </c>
      <c r="J14" s="17">
        <v>0.173463243761736</v>
      </c>
      <c r="K14" s="17">
        <v>0.18703926632693699</v>
      </c>
      <c r="L14" s="17">
        <v>0.16246267558893901</v>
      </c>
      <c r="M14" s="17"/>
      <c r="N14" s="17">
        <v>0.15478610706016399</v>
      </c>
      <c r="O14" s="17">
        <v>0.15348139821376999</v>
      </c>
      <c r="P14" s="17">
        <v>0.15184359464597399</v>
      </c>
      <c r="Q14" s="17">
        <v>0.21705583408802501</v>
      </c>
      <c r="R14" s="17"/>
      <c r="S14" s="17">
        <v>0.179259329781469</v>
      </c>
      <c r="T14" s="17">
        <v>0.181847284410145</v>
      </c>
      <c r="U14" s="17">
        <v>0.19483815582938599</v>
      </c>
      <c r="V14" s="17">
        <v>0.111483977568255</v>
      </c>
      <c r="W14" s="17">
        <v>0.12592412561086</v>
      </c>
      <c r="X14" s="17">
        <v>0.17440288359234801</v>
      </c>
      <c r="Y14" s="17">
        <v>0.23065491079093101</v>
      </c>
      <c r="Z14" s="17">
        <v>0.21220041541514201</v>
      </c>
      <c r="AA14" s="17">
        <v>0.15509435284899301</v>
      </c>
      <c r="AB14" s="17">
        <v>0.13969956637125699</v>
      </c>
      <c r="AC14" s="17">
        <v>0.181502589672666</v>
      </c>
      <c r="AD14" s="17">
        <v>0.14608450112180599</v>
      </c>
      <c r="AE14" s="17"/>
      <c r="AF14" s="17">
        <v>0.14771407742943399</v>
      </c>
      <c r="AG14" s="17">
        <v>0.15975719571640301</v>
      </c>
      <c r="AH14" s="17">
        <v>0.150277765615491</v>
      </c>
      <c r="AI14" s="17">
        <v>0.19385298685567501</v>
      </c>
      <c r="AJ14" s="17">
        <v>0.22434932184874201</v>
      </c>
      <c r="AK14" s="17"/>
      <c r="AL14" s="17">
        <v>0.139061646808471</v>
      </c>
      <c r="AM14" s="17">
        <v>0.16580754484309401</v>
      </c>
      <c r="AN14" s="17">
        <v>0.14504680936516201</v>
      </c>
      <c r="AO14" s="17"/>
      <c r="AP14" s="17">
        <v>0.18337984484053699</v>
      </c>
      <c r="AQ14" s="17">
        <v>0.18447462940130999</v>
      </c>
      <c r="AR14" s="17">
        <v>0.15110699386121501</v>
      </c>
      <c r="AS14" s="17">
        <v>0.182016933758336</v>
      </c>
      <c r="AT14" s="17">
        <v>0.18897368316722199</v>
      </c>
      <c r="AU14" s="17"/>
      <c r="AV14" s="17">
        <v>0.52607147177620095</v>
      </c>
      <c r="AW14" s="17">
        <v>0.16949861017666501</v>
      </c>
      <c r="AX14" s="17">
        <v>0.21907399545813</v>
      </c>
      <c r="AY14" s="17">
        <v>0.20468830927717799</v>
      </c>
      <c r="AZ14" s="17">
        <v>0.15620985247282501</v>
      </c>
      <c r="BA14" s="17">
        <v>0.16332617776720601</v>
      </c>
      <c r="BB14" s="17">
        <v>0.15282027180334201</v>
      </c>
      <c r="BC14" s="17">
        <v>0.1935512502374</v>
      </c>
      <c r="BD14" s="17">
        <v>0.114977718333139</v>
      </c>
      <c r="BE14" s="17">
        <v>0.151813428740007</v>
      </c>
      <c r="BF14" s="17">
        <v>0.140609111489882</v>
      </c>
      <c r="BG14" s="17">
        <v>0.14557259545823201</v>
      </c>
      <c r="BH14" s="17">
        <v>9.2854459393219402E-2</v>
      </c>
      <c r="BI14" s="17">
        <v>0.153056129384502</v>
      </c>
      <c r="BJ14" s="17">
        <v>0.25438493174254101</v>
      </c>
      <c r="BK14" s="17">
        <v>0.18381913902654201</v>
      </c>
      <c r="BL14" s="17"/>
      <c r="BM14" s="17">
        <v>0.18787452544813199</v>
      </c>
      <c r="BN14" s="17">
        <v>0.172779111128953</v>
      </c>
      <c r="BO14" s="17">
        <v>0.16092321568875201</v>
      </c>
      <c r="BP14" s="17">
        <v>0.16403521805462901</v>
      </c>
      <c r="BQ14" s="17">
        <v>0.139909116768754</v>
      </c>
      <c r="BR14" s="17">
        <v>0.16314090725247901</v>
      </c>
      <c r="BS14" s="17"/>
      <c r="BT14" s="17">
        <v>0.16827718250820101</v>
      </c>
      <c r="BU14" s="17">
        <v>0.16657667405308099</v>
      </c>
      <c r="BV14" s="17"/>
      <c r="BW14" s="17">
        <v>0.17342531196497299</v>
      </c>
      <c r="BX14" s="17">
        <v>0.14900353353710899</v>
      </c>
      <c r="BY14" s="17"/>
      <c r="BZ14" s="17">
        <v>0.16365238850950001</v>
      </c>
      <c r="CA14" s="17">
        <v>0.18747552697608399</v>
      </c>
      <c r="CB14" s="17">
        <v>0.18116276845940801</v>
      </c>
      <c r="CC14" s="17"/>
      <c r="CD14" s="17">
        <v>0.15901806980784799</v>
      </c>
      <c r="CE14" s="17">
        <v>0.18467337814634299</v>
      </c>
      <c r="CF14" s="17">
        <v>0.199734598259135</v>
      </c>
      <c r="CG14" s="17"/>
      <c r="CH14" s="17">
        <v>0.167284111925638</v>
      </c>
      <c r="CI14" s="17">
        <v>0.15953272877939001</v>
      </c>
      <c r="CJ14" s="17">
        <v>0.18547715850704699</v>
      </c>
      <c r="CK14" s="17"/>
      <c r="CL14" s="17">
        <v>0.166824156356014</v>
      </c>
      <c r="CM14" s="17">
        <v>0.16929172139134499</v>
      </c>
      <c r="CN14" s="17"/>
      <c r="CO14" s="17">
        <v>0.136641153405932</v>
      </c>
      <c r="CP14" s="17">
        <v>0.16435600049775501</v>
      </c>
      <c r="CQ14" s="17">
        <v>0.16435339184704201</v>
      </c>
      <c r="CR14" s="17">
        <v>0.19828405177699601</v>
      </c>
    </row>
    <row r="15" spans="2:96" x14ac:dyDescent="0.25">
      <c r="B15" s="18" t="s">
        <v>507</v>
      </c>
      <c r="C15" s="17">
        <v>0.15641761615802099</v>
      </c>
      <c r="D15" s="17">
        <v>0.16168889304248901</v>
      </c>
      <c r="E15" s="17">
        <v>0.151056339790096</v>
      </c>
      <c r="F15" s="17"/>
      <c r="G15" s="17">
        <v>0.154552144287987</v>
      </c>
      <c r="H15" s="17">
        <v>0.165601981067938</v>
      </c>
      <c r="I15" s="17">
        <v>0.15958655390578</v>
      </c>
      <c r="J15" s="17">
        <v>0.16316094585947799</v>
      </c>
      <c r="K15" s="17">
        <v>0.13734043080810801</v>
      </c>
      <c r="L15" s="17">
        <v>0.154910506235478</v>
      </c>
      <c r="M15" s="17"/>
      <c r="N15" s="17">
        <v>0.17549512629105499</v>
      </c>
      <c r="O15" s="17">
        <v>0.171190323508779</v>
      </c>
      <c r="P15" s="17">
        <v>0.156817251377318</v>
      </c>
      <c r="Q15" s="17">
        <v>0.119943359176216</v>
      </c>
      <c r="R15" s="17"/>
      <c r="S15" s="17">
        <v>0.161956189660104</v>
      </c>
      <c r="T15" s="17">
        <v>0.17053628145547001</v>
      </c>
      <c r="U15" s="17">
        <v>0.14171599585993599</v>
      </c>
      <c r="V15" s="17">
        <v>0.19458353676022999</v>
      </c>
      <c r="W15" s="17">
        <v>0.121646612479023</v>
      </c>
      <c r="X15" s="17">
        <v>0.115675303583886</v>
      </c>
      <c r="Y15" s="17">
        <v>0.191441323443483</v>
      </c>
      <c r="Z15" s="17">
        <v>0.175726477198067</v>
      </c>
      <c r="AA15" s="17">
        <v>0.15625886075387699</v>
      </c>
      <c r="AB15" s="17">
        <v>0.14585654254799801</v>
      </c>
      <c r="AC15" s="17">
        <v>0.13854911210985199</v>
      </c>
      <c r="AD15" s="17">
        <v>0.139965800499747</v>
      </c>
      <c r="AE15" s="17"/>
      <c r="AF15" s="17">
        <v>0.15949216484911</v>
      </c>
      <c r="AG15" s="17">
        <v>0.16310808854789199</v>
      </c>
      <c r="AH15" s="17">
        <v>0.17662673401024401</v>
      </c>
      <c r="AI15" s="17">
        <v>0.152672422196823</v>
      </c>
      <c r="AJ15" s="17">
        <v>0.13330343339754899</v>
      </c>
      <c r="AK15" s="17"/>
      <c r="AL15" s="17">
        <v>0.13854551072892199</v>
      </c>
      <c r="AM15" s="17">
        <v>0.15952827391006399</v>
      </c>
      <c r="AN15" s="17">
        <v>0.18179645692959101</v>
      </c>
      <c r="AO15" s="17"/>
      <c r="AP15" s="17">
        <v>0.12923953203649499</v>
      </c>
      <c r="AQ15" s="17">
        <v>0.14729600962238901</v>
      </c>
      <c r="AR15" s="17">
        <v>0.16958521473162799</v>
      </c>
      <c r="AS15" s="17">
        <v>0.18288920194532399</v>
      </c>
      <c r="AT15" s="17">
        <v>8.8193361342574203E-2</v>
      </c>
      <c r="AU15" s="17"/>
      <c r="AV15" s="17">
        <v>0</v>
      </c>
      <c r="AW15" s="17">
        <v>0.124813835100534</v>
      </c>
      <c r="AX15" s="17">
        <v>0.13107119077969501</v>
      </c>
      <c r="AY15" s="17">
        <v>0.137464626508145</v>
      </c>
      <c r="AZ15" s="17">
        <v>0.134961373396707</v>
      </c>
      <c r="BA15" s="17">
        <v>0.16028753105306001</v>
      </c>
      <c r="BB15" s="17">
        <v>0.17953582770947599</v>
      </c>
      <c r="BC15" s="17">
        <v>0.15305006818105699</v>
      </c>
      <c r="BD15" s="17">
        <v>0.14993833260747899</v>
      </c>
      <c r="BE15" s="17">
        <v>0.12685544309524499</v>
      </c>
      <c r="BF15" s="17">
        <v>0.185423197622404</v>
      </c>
      <c r="BG15" s="17">
        <v>0.190140772020436</v>
      </c>
      <c r="BH15" s="17">
        <v>0.219268637015995</v>
      </c>
      <c r="BI15" s="17">
        <v>0.159690900782684</v>
      </c>
      <c r="BJ15" s="17">
        <v>0.11278160796462899</v>
      </c>
      <c r="BK15" s="17">
        <v>0.207724255424102</v>
      </c>
      <c r="BL15" s="17"/>
      <c r="BM15" s="17">
        <v>0.14913284989536599</v>
      </c>
      <c r="BN15" s="17">
        <v>0.14386358612532199</v>
      </c>
      <c r="BO15" s="17">
        <v>0.18759007322423801</v>
      </c>
      <c r="BP15" s="17">
        <v>0.148910719436152</v>
      </c>
      <c r="BQ15" s="17">
        <v>0.19046862924296401</v>
      </c>
      <c r="BR15" s="17">
        <v>0.1369059727528</v>
      </c>
      <c r="BS15" s="17"/>
      <c r="BT15" s="17">
        <v>0.164053859138794</v>
      </c>
      <c r="BU15" s="17">
        <v>0.14355531392190601</v>
      </c>
      <c r="BV15" s="17"/>
      <c r="BW15" s="17">
        <v>0.15230529584775701</v>
      </c>
      <c r="BX15" s="17">
        <v>0.16048836211960699</v>
      </c>
      <c r="BY15" s="17"/>
      <c r="BZ15" s="17">
        <v>0.154446964188375</v>
      </c>
      <c r="CA15" s="17">
        <v>0.162776378902279</v>
      </c>
      <c r="CB15" s="17">
        <v>0.150060054156199</v>
      </c>
      <c r="CC15" s="17"/>
      <c r="CD15" s="17">
        <v>0.16239931390326401</v>
      </c>
      <c r="CE15" s="17">
        <v>9.7366206334983094E-2</v>
      </c>
      <c r="CF15" s="17">
        <v>0.155403013889306</v>
      </c>
      <c r="CG15" s="17"/>
      <c r="CH15" s="17">
        <v>0.16208503502530799</v>
      </c>
      <c r="CI15" s="17">
        <v>0.12300624497202101</v>
      </c>
      <c r="CJ15" s="17">
        <v>0.15740355543654599</v>
      </c>
      <c r="CK15" s="17"/>
      <c r="CL15" s="17">
        <v>0.15702163526097501</v>
      </c>
      <c r="CM15" s="17">
        <v>0.14855719637604201</v>
      </c>
      <c r="CN15" s="17"/>
      <c r="CO15" s="17">
        <v>0.12081014520825201</v>
      </c>
      <c r="CP15" s="17">
        <v>0.17153800296111801</v>
      </c>
      <c r="CQ15" s="17">
        <v>0.144166395998375</v>
      </c>
      <c r="CR15" s="17">
        <v>0.16426197331343001</v>
      </c>
    </row>
    <row r="16" spans="2:96" x14ac:dyDescent="0.25">
      <c r="B16" s="18" t="s">
        <v>508</v>
      </c>
      <c r="C16" s="17">
        <v>0.18583578428682701</v>
      </c>
      <c r="D16" s="17">
        <v>0.17444805943706601</v>
      </c>
      <c r="E16" s="17">
        <v>0.197987019622861</v>
      </c>
      <c r="F16" s="17"/>
      <c r="G16" s="17">
        <v>0.176975353910239</v>
      </c>
      <c r="H16" s="17">
        <v>0.14732840280720599</v>
      </c>
      <c r="I16" s="17">
        <v>0.156192880888017</v>
      </c>
      <c r="J16" s="17">
        <v>0.16843525975939899</v>
      </c>
      <c r="K16" s="17">
        <v>0.200978131032853</v>
      </c>
      <c r="L16" s="17">
        <v>0.25133774015615901</v>
      </c>
      <c r="M16" s="17"/>
      <c r="N16" s="17">
        <v>0.188825460865512</v>
      </c>
      <c r="O16" s="17">
        <v>0.20091792260997199</v>
      </c>
      <c r="P16" s="17">
        <v>0.17972099690257901</v>
      </c>
      <c r="Q16" s="17">
        <v>0.17433212790738201</v>
      </c>
      <c r="R16" s="17"/>
      <c r="S16" s="17">
        <v>0.19653569276175101</v>
      </c>
      <c r="T16" s="17">
        <v>0.17956456320561801</v>
      </c>
      <c r="U16" s="17">
        <v>0.220445937076332</v>
      </c>
      <c r="V16" s="17">
        <v>0.21808364843428499</v>
      </c>
      <c r="W16" s="17">
        <v>0.15220117139040401</v>
      </c>
      <c r="X16" s="17">
        <v>0.12577022350185299</v>
      </c>
      <c r="Y16" s="17">
        <v>0.162415547323457</v>
      </c>
      <c r="Z16" s="17">
        <v>0.21246911716099301</v>
      </c>
      <c r="AA16" s="17">
        <v>0.15933958315323399</v>
      </c>
      <c r="AB16" s="17">
        <v>0.25609677241587597</v>
      </c>
      <c r="AC16" s="17">
        <v>0.19930740576733799</v>
      </c>
      <c r="AD16" s="17">
        <v>0.12354408367938199</v>
      </c>
      <c r="AE16" s="17"/>
      <c r="AF16" s="17">
        <v>0.21035927164218701</v>
      </c>
      <c r="AG16" s="17">
        <v>0.175654497568173</v>
      </c>
      <c r="AH16" s="17">
        <v>0.22949461365742799</v>
      </c>
      <c r="AI16" s="17">
        <v>0</v>
      </c>
      <c r="AJ16" s="17">
        <v>0.15406088714521701</v>
      </c>
      <c r="AK16" s="17"/>
      <c r="AL16" s="17">
        <v>0.22947178402348201</v>
      </c>
      <c r="AM16" s="17">
        <v>0.173433183125725</v>
      </c>
      <c r="AN16" s="17">
        <v>0.21972486305901101</v>
      </c>
      <c r="AO16" s="17"/>
      <c r="AP16" s="17">
        <v>0.21013997708166901</v>
      </c>
      <c r="AQ16" s="17">
        <v>0.19243554653759901</v>
      </c>
      <c r="AR16" s="17">
        <v>0.182798482324638</v>
      </c>
      <c r="AS16" s="17">
        <v>0.14799602814319199</v>
      </c>
      <c r="AT16" s="17">
        <v>0.165650835838071</v>
      </c>
      <c r="AU16" s="17"/>
      <c r="AV16" s="17">
        <v>0.29675421951939701</v>
      </c>
      <c r="AW16" s="17">
        <v>0.13760735822025799</v>
      </c>
      <c r="AX16" s="17">
        <v>0.187411629005418</v>
      </c>
      <c r="AY16" s="17">
        <v>0.19938513191937199</v>
      </c>
      <c r="AZ16" s="17">
        <v>0.18919314528593301</v>
      </c>
      <c r="BA16" s="17">
        <v>0.213938836640303</v>
      </c>
      <c r="BB16" s="17">
        <v>0.16822238529457401</v>
      </c>
      <c r="BC16" s="17">
        <v>0.166043428731632</v>
      </c>
      <c r="BD16" s="17">
        <v>0.185897919685065</v>
      </c>
      <c r="BE16" s="17">
        <v>0.22752401934434699</v>
      </c>
      <c r="BF16" s="17">
        <v>0.201724860487623</v>
      </c>
      <c r="BG16" s="17">
        <v>0.192127551823323</v>
      </c>
      <c r="BH16" s="17">
        <v>0.18810445679357199</v>
      </c>
      <c r="BI16" s="17">
        <v>0.232726475092875</v>
      </c>
      <c r="BJ16" s="17">
        <v>0.108229180952695</v>
      </c>
      <c r="BK16" s="17">
        <v>0.15697119237874399</v>
      </c>
      <c r="BL16" s="17"/>
      <c r="BM16" s="17">
        <v>0.16553377355083501</v>
      </c>
      <c r="BN16" s="17">
        <v>0.185105884395738</v>
      </c>
      <c r="BO16" s="17">
        <v>0.199329807206198</v>
      </c>
      <c r="BP16" s="17">
        <v>0.18530840350563299</v>
      </c>
      <c r="BQ16" s="17">
        <v>0.19616122227669899</v>
      </c>
      <c r="BR16" s="17">
        <v>0.21983601750120299</v>
      </c>
      <c r="BS16" s="17"/>
      <c r="BT16" s="17">
        <v>0.19664529482885901</v>
      </c>
      <c r="BU16" s="17">
        <v>0.17292858219651699</v>
      </c>
      <c r="BV16" s="17"/>
      <c r="BW16" s="17">
        <v>0.187042375944589</v>
      </c>
      <c r="BX16" s="17">
        <v>0.17528797357179501</v>
      </c>
      <c r="BY16" s="17"/>
      <c r="BZ16" s="17">
        <v>0.182003926740573</v>
      </c>
      <c r="CA16" s="17">
        <v>0.218705928950715</v>
      </c>
      <c r="CB16" s="17">
        <v>0.14631880873129299</v>
      </c>
      <c r="CC16" s="17"/>
      <c r="CD16" s="17">
        <v>0.1831620004058</v>
      </c>
      <c r="CE16" s="17">
        <v>0.17258202649312501</v>
      </c>
      <c r="CF16" s="17">
        <v>0.16767244308235801</v>
      </c>
      <c r="CG16" s="17"/>
      <c r="CH16" s="17">
        <v>0.19154458923624801</v>
      </c>
      <c r="CI16" s="17">
        <v>0.183745139368964</v>
      </c>
      <c r="CJ16" s="17">
        <v>0.17255363016367101</v>
      </c>
      <c r="CK16" s="17"/>
      <c r="CL16" s="17">
        <v>0.18401960224574301</v>
      </c>
      <c r="CM16" s="17">
        <v>0.195686632024408</v>
      </c>
      <c r="CN16" s="17"/>
      <c r="CO16" s="17">
        <v>0.16771051416267199</v>
      </c>
      <c r="CP16" s="17">
        <v>0.203164232031293</v>
      </c>
      <c r="CQ16" s="17">
        <v>0.19103192892677501</v>
      </c>
      <c r="CR16" s="17">
        <v>0.14924735205138001</v>
      </c>
    </row>
    <row r="17" spans="2:96" x14ac:dyDescent="0.25">
      <c r="B17" s="18" t="s">
        <v>509</v>
      </c>
      <c r="C17" s="17">
        <v>0.141449285981008</v>
      </c>
      <c r="D17" s="17">
        <v>0.16405895583590799</v>
      </c>
      <c r="E17" s="17">
        <v>0.119042637998693</v>
      </c>
      <c r="F17" s="17"/>
      <c r="G17" s="17">
        <v>0.12728365626006499</v>
      </c>
      <c r="H17" s="17">
        <v>0.130709553577321</v>
      </c>
      <c r="I17" s="17">
        <v>0.129017412713122</v>
      </c>
      <c r="J17" s="17">
        <v>0.13826387435509099</v>
      </c>
      <c r="K17" s="17">
        <v>0.15612483945765099</v>
      </c>
      <c r="L17" s="17">
        <v>0.162504232304892</v>
      </c>
      <c r="M17" s="17"/>
      <c r="N17" s="17">
        <v>0.15131118873333599</v>
      </c>
      <c r="O17" s="17">
        <v>0.14664598834136899</v>
      </c>
      <c r="P17" s="17">
        <v>0.13173158905158</v>
      </c>
      <c r="Q17" s="17">
        <v>0.13347097332852501</v>
      </c>
      <c r="R17" s="17"/>
      <c r="S17" s="17">
        <v>0.119777978716403</v>
      </c>
      <c r="T17" s="17">
        <v>0.12725617524218899</v>
      </c>
      <c r="U17" s="17">
        <v>0.113692256647881</v>
      </c>
      <c r="V17" s="17">
        <v>0.167113505502483</v>
      </c>
      <c r="W17" s="17">
        <v>0.14396252784111599</v>
      </c>
      <c r="X17" s="17">
        <v>0.23406962004218601</v>
      </c>
      <c r="Y17" s="17">
        <v>0.122477810742798</v>
      </c>
      <c r="Z17" s="17">
        <v>8.7028546519669098E-2</v>
      </c>
      <c r="AA17" s="17">
        <v>0.168553313388939</v>
      </c>
      <c r="AB17" s="17">
        <v>9.9090478016707298E-2</v>
      </c>
      <c r="AC17" s="17">
        <v>0.139874644542271</v>
      </c>
      <c r="AD17" s="17">
        <v>0.17089658370720401</v>
      </c>
      <c r="AE17" s="17"/>
      <c r="AF17" s="17">
        <v>0.15282022004146101</v>
      </c>
      <c r="AG17" s="17">
        <v>0.14005980005764601</v>
      </c>
      <c r="AH17" s="17">
        <v>0.15567183720974401</v>
      </c>
      <c r="AI17" s="17">
        <v>7.7094692649266605E-2</v>
      </c>
      <c r="AJ17" s="17">
        <v>0.15972500357695499</v>
      </c>
      <c r="AK17" s="17"/>
      <c r="AL17" s="17">
        <v>0.161014317473507</v>
      </c>
      <c r="AM17" s="17">
        <v>0.151188616457443</v>
      </c>
      <c r="AN17" s="17">
        <v>0.11801201944185501</v>
      </c>
      <c r="AO17" s="17"/>
      <c r="AP17" s="17">
        <v>0.12673697191509101</v>
      </c>
      <c r="AQ17" s="17">
        <v>0.149932644825814</v>
      </c>
      <c r="AR17" s="17">
        <v>0.13948420841394099</v>
      </c>
      <c r="AS17" s="17">
        <v>0.15200340647935201</v>
      </c>
      <c r="AT17" s="17">
        <v>0.180658210370061</v>
      </c>
      <c r="AU17" s="17"/>
      <c r="AV17" s="17">
        <v>0</v>
      </c>
      <c r="AW17" s="17">
        <v>0.13163958734025999</v>
      </c>
      <c r="AX17" s="17">
        <v>0.13151410003285699</v>
      </c>
      <c r="AY17" s="17">
        <v>0.17194087572887701</v>
      </c>
      <c r="AZ17" s="17">
        <v>0.132214271326524</v>
      </c>
      <c r="BA17" s="17">
        <v>0.146063067869698</v>
      </c>
      <c r="BB17" s="17">
        <v>9.2303053881889002E-2</v>
      </c>
      <c r="BC17" s="17">
        <v>0.117985281269718</v>
      </c>
      <c r="BD17" s="17">
        <v>0.18674707960675799</v>
      </c>
      <c r="BE17" s="17">
        <v>0.16958059033926301</v>
      </c>
      <c r="BF17" s="17">
        <v>0.113462942424333</v>
      </c>
      <c r="BG17" s="17">
        <v>0.14787792883798201</v>
      </c>
      <c r="BH17" s="17">
        <v>0.213303927681673</v>
      </c>
      <c r="BI17" s="17">
        <v>0.12359809195373</v>
      </c>
      <c r="BJ17" s="17">
        <v>0.17430890501452601</v>
      </c>
      <c r="BK17" s="17">
        <v>0.14302242192362699</v>
      </c>
      <c r="BL17" s="17"/>
      <c r="BM17" s="17">
        <v>0.13420355653688901</v>
      </c>
      <c r="BN17" s="17">
        <v>0.15405167445736401</v>
      </c>
      <c r="BO17" s="17">
        <v>0.132595041586164</v>
      </c>
      <c r="BP17" s="17">
        <v>0.13887178938706701</v>
      </c>
      <c r="BQ17" s="17">
        <v>0.16857844138490499</v>
      </c>
      <c r="BR17" s="17">
        <v>8.73303602926397E-2</v>
      </c>
      <c r="BS17" s="17"/>
      <c r="BT17" s="17">
        <v>0.14247512646305099</v>
      </c>
      <c r="BU17" s="17">
        <v>0.14331199782012</v>
      </c>
      <c r="BV17" s="17"/>
      <c r="BW17" s="17">
        <v>0.14391689451695799</v>
      </c>
      <c r="BX17" s="17">
        <v>0.15650551107181301</v>
      </c>
      <c r="BY17" s="17"/>
      <c r="BZ17" s="17">
        <v>0.150287185364607</v>
      </c>
      <c r="CA17" s="17">
        <v>0.10127704586158599</v>
      </c>
      <c r="CB17" s="17">
        <v>0.12850714437803401</v>
      </c>
      <c r="CC17" s="17"/>
      <c r="CD17" s="17">
        <v>0.147438003188605</v>
      </c>
      <c r="CE17" s="17">
        <v>0.16418801108202499</v>
      </c>
      <c r="CF17" s="17">
        <v>0.14885998388594501</v>
      </c>
      <c r="CG17" s="17"/>
      <c r="CH17" s="17">
        <v>0.14269695680338501</v>
      </c>
      <c r="CI17" s="17">
        <v>0.15853072088242601</v>
      </c>
      <c r="CJ17" s="17">
        <v>0.117270777561399</v>
      </c>
      <c r="CK17" s="17"/>
      <c r="CL17" s="17">
        <v>0.13643927451190599</v>
      </c>
      <c r="CM17" s="17">
        <v>0.15353908745293099</v>
      </c>
      <c r="CN17" s="17"/>
      <c r="CO17" s="17">
        <v>0.188456783886471</v>
      </c>
      <c r="CP17" s="17">
        <v>0.16049590444047601</v>
      </c>
      <c r="CQ17" s="17">
        <v>0.15238517236867899</v>
      </c>
      <c r="CR17" s="17">
        <v>6.6700425991447404E-2</v>
      </c>
    </row>
    <row r="18" spans="2:96" x14ac:dyDescent="0.25">
      <c r="B18" s="18" t="s">
        <v>510</v>
      </c>
      <c r="C18" s="17">
        <v>5.0332767673962303E-2</v>
      </c>
      <c r="D18" s="17">
        <v>4.7958271331435598E-2</v>
      </c>
      <c r="E18" s="17">
        <v>5.1865261978924403E-2</v>
      </c>
      <c r="F18" s="17"/>
      <c r="G18" s="17">
        <v>5.6406245325794399E-2</v>
      </c>
      <c r="H18" s="17">
        <v>7.3000913077109902E-2</v>
      </c>
      <c r="I18" s="17">
        <v>3.7747536599861999E-2</v>
      </c>
      <c r="J18" s="17">
        <v>2.7194035234923E-2</v>
      </c>
      <c r="K18" s="17">
        <v>4.8902743428593499E-2</v>
      </c>
      <c r="L18" s="17">
        <v>5.7837130692676798E-2</v>
      </c>
      <c r="M18" s="17"/>
      <c r="N18" s="17">
        <v>5.1287174899264501E-2</v>
      </c>
      <c r="O18" s="17">
        <v>3.7246818890199998E-2</v>
      </c>
      <c r="P18" s="17">
        <v>5.5306297841807003E-2</v>
      </c>
      <c r="Q18" s="17">
        <v>5.9087656675420201E-2</v>
      </c>
      <c r="R18" s="17"/>
      <c r="S18" s="17">
        <v>5.4059048478402399E-2</v>
      </c>
      <c r="T18" s="17">
        <v>4.96478568172075E-2</v>
      </c>
      <c r="U18" s="17">
        <v>5.9019127328117399E-2</v>
      </c>
      <c r="V18" s="17">
        <v>3.2980193712487699E-2</v>
      </c>
      <c r="W18" s="17">
        <v>5.5839359685407902E-2</v>
      </c>
      <c r="X18" s="17">
        <v>5.8762220309881701E-2</v>
      </c>
      <c r="Y18" s="17">
        <v>4.8937242021584802E-2</v>
      </c>
      <c r="Z18" s="17">
        <v>4.0540479036035998E-2</v>
      </c>
      <c r="AA18" s="17">
        <v>6.5625408536612598E-2</v>
      </c>
      <c r="AB18" s="17">
        <v>4.5117069301575698E-2</v>
      </c>
      <c r="AC18" s="17">
        <v>4.2283999031252899E-2</v>
      </c>
      <c r="AD18" s="17">
        <v>1.6317260271109E-2</v>
      </c>
      <c r="AE18" s="17"/>
      <c r="AF18" s="17">
        <v>6.1669941035396698E-2</v>
      </c>
      <c r="AG18" s="17">
        <v>4.5019468954726603E-2</v>
      </c>
      <c r="AH18" s="17">
        <v>4.4836440788080703E-2</v>
      </c>
      <c r="AI18" s="17">
        <v>3.3668449638609002E-2</v>
      </c>
      <c r="AJ18" s="17">
        <v>3.8034986841200602E-2</v>
      </c>
      <c r="AK18" s="17"/>
      <c r="AL18" s="17">
        <v>9.0452085740574603E-2</v>
      </c>
      <c r="AM18" s="17">
        <v>4.5681044006532001E-2</v>
      </c>
      <c r="AN18" s="17">
        <v>6.31559817192128E-2</v>
      </c>
      <c r="AO18" s="17"/>
      <c r="AP18" s="17">
        <v>5.1250679410491003E-2</v>
      </c>
      <c r="AQ18" s="17">
        <v>3.4210239750538801E-2</v>
      </c>
      <c r="AR18" s="17">
        <v>5.37877707410249E-2</v>
      </c>
      <c r="AS18" s="17">
        <v>4.07377560748736E-2</v>
      </c>
      <c r="AT18" s="17">
        <v>0.11121629549706701</v>
      </c>
      <c r="AU18" s="17"/>
      <c r="AV18" s="17">
        <v>0</v>
      </c>
      <c r="AW18" s="17">
        <v>6.3158133703089397E-2</v>
      </c>
      <c r="AX18" s="17">
        <v>5.1083269251649702E-2</v>
      </c>
      <c r="AY18" s="17">
        <v>3.1322363776554299E-2</v>
      </c>
      <c r="AZ18" s="17">
        <v>8.1654502499625206E-2</v>
      </c>
      <c r="BA18" s="17">
        <v>2.36320745855793E-2</v>
      </c>
      <c r="BB18" s="17">
        <v>6.4703421184144794E-2</v>
      </c>
      <c r="BC18" s="17">
        <v>8.0600019019502603E-2</v>
      </c>
      <c r="BD18" s="17">
        <v>4.03837238878113E-2</v>
      </c>
      <c r="BE18" s="17">
        <v>7.3070740118868494E-2</v>
      </c>
      <c r="BF18" s="17">
        <v>4.5586853821109601E-2</v>
      </c>
      <c r="BG18" s="17">
        <v>1.7684808070110299E-2</v>
      </c>
      <c r="BH18" s="17">
        <v>2.84304418701113E-2</v>
      </c>
      <c r="BI18" s="17">
        <v>1.8422338303209301E-2</v>
      </c>
      <c r="BJ18" s="17">
        <v>8.9271378135345997E-2</v>
      </c>
      <c r="BK18" s="17">
        <v>4.6563798625258501E-2</v>
      </c>
      <c r="BL18" s="17"/>
      <c r="BM18" s="17">
        <v>4.34425408456868E-2</v>
      </c>
      <c r="BN18" s="17">
        <v>5.4724383161484799E-2</v>
      </c>
      <c r="BO18" s="17">
        <v>5.5413233369548599E-2</v>
      </c>
      <c r="BP18" s="17">
        <v>5.3631579706824098E-2</v>
      </c>
      <c r="BQ18" s="17">
        <v>4.0186987477874303E-2</v>
      </c>
      <c r="BR18" s="17">
        <v>4.9200258903214701E-2</v>
      </c>
      <c r="BS18" s="17"/>
      <c r="BT18" s="17">
        <v>5.4265589072371202E-2</v>
      </c>
      <c r="BU18" s="17">
        <v>4.2579959754962801E-2</v>
      </c>
      <c r="BV18" s="17"/>
      <c r="BW18" s="17">
        <v>5.3613105714801698E-2</v>
      </c>
      <c r="BX18" s="17">
        <v>4.3532714528264203E-2</v>
      </c>
      <c r="BY18" s="17"/>
      <c r="BZ18" s="17">
        <v>4.5973213512212001E-2</v>
      </c>
      <c r="CA18" s="17">
        <v>6.7612527392026403E-2</v>
      </c>
      <c r="CB18" s="17">
        <v>7.2374692709515298E-2</v>
      </c>
      <c r="CC18" s="17"/>
      <c r="CD18" s="17">
        <v>5.1304825562372799E-2</v>
      </c>
      <c r="CE18" s="17">
        <v>4.2009515247728398E-2</v>
      </c>
      <c r="CF18" s="17">
        <v>8.5605805768773496E-3</v>
      </c>
      <c r="CG18" s="17"/>
      <c r="CH18" s="17">
        <v>5.0898916932963202E-2</v>
      </c>
      <c r="CI18" s="17">
        <v>5.5475339341136097E-2</v>
      </c>
      <c r="CJ18" s="17">
        <v>2.5655050396692899E-2</v>
      </c>
      <c r="CK18" s="17"/>
      <c r="CL18" s="17">
        <v>5.2637847735312798E-2</v>
      </c>
      <c r="CM18" s="17">
        <v>5.1473557923727903E-2</v>
      </c>
      <c r="CN18" s="17"/>
      <c r="CO18" s="17">
        <v>8.9774486440964696E-2</v>
      </c>
      <c r="CP18" s="17">
        <v>6.5177744571613003E-2</v>
      </c>
      <c r="CQ18" s="17">
        <v>3.51656488644774E-2</v>
      </c>
      <c r="CR18" s="17">
        <v>3.6999579739224998E-2</v>
      </c>
    </row>
    <row r="19" spans="2:96" x14ac:dyDescent="0.25">
      <c r="B19" s="18" t="s">
        <v>511</v>
      </c>
      <c r="C19" s="17">
        <v>3.9964437800887202E-2</v>
      </c>
      <c r="D19" s="17">
        <v>4.1819000152939302E-2</v>
      </c>
      <c r="E19" s="17">
        <v>3.8363953309982102E-2</v>
      </c>
      <c r="F19" s="17"/>
      <c r="G19" s="17">
        <v>7.1384636204336605E-2</v>
      </c>
      <c r="H19" s="17">
        <v>5.7284374377847003E-2</v>
      </c>
      <c r="I19" s="17">
        <v>4.0516564653242798E-2</v>
      </c>
      <c r="J19" s="17">
        <v>1.8111907147760099E-2</v>
      </c>
      <c r="K19" s="17">
        <v>1.7165103485478901E-2</v>
      </c>
      <c r="L19" s="17">
        <v>3.7593060243394899E-2</v>
      </c>
      <c r="M19" s="17"/>
      <c r="N19" s="17">
        <v>4.4967410252948502E-2</v>
      </c>
      <c r="O19" s="17">
        <v>2.9096481643410301E-2</v>
      </c>
      <c r="P19" s="17">
        <v>4.55161437102274E-2</v>
      </c>
      <c r="Q19" s="17">
        <v>3.92329028737105E-2</v>
      </c>
      <c r="R19" s="17"/>
      <c r="S19" s="17">
        <v>7.5768512948333394E-2</v>
      </c>
      <c r="T19" s="17">
        <v>2.8704571867685699E-2</v>
      </c>
      <c r="U19" s="17">
        <v>2.41991598571373E-2</v>
      </c>
      <c r="V19" s="17">
        <v>3.5882364790223602E-2</v>
      </c>
      <c r="W19" s="17">
        <v>8.8346499220685396E-2</v>
      </c>
      <c r="X19" s="17">
        <v>1.8697366137675701E-2</v>
      </c>
      <c r="Y19" s="17">
        <v>3.4957389932030798E-2</v>
      </c>
      <c r="Z19" s="17">
        <v>2.07229276922999E-2</v>
      </c>
      <c r="AA19" s="17">
        <v>5.0458897064028098E-2</v>
      </c>
      <c r="AB19" s="17">
        <v>5.6419568699100104E-3</v>
      </c>
      <c r="AC19" s="17">
        <v>3.4776016031977101E-2</v>
      </c>
      <c r="AD19" s="17">
        <v>3.9377520191742399E-2</v>
      </c>
      <c r="AE19" s="17"/>
      <c r="AF19" s="17">
        <v>4.6253267013302901E-2</v>
      </c>
      <c r="AG19" s="17">
        <v>3.15941610301472E-2</v>
      </c>
      <c r="AH19" s="17">
        <v>6.8315175622040702E-2</v>
      </c>
      <c r="AI19" s="17">
        <v>8.64420334828538E-2</v>
      </c>
      <c r="AJ19" s="17">
        <v>2.41273067311444E-2</v>
      </c>
      <c r="AK19" s="17"/>
      <c r="AL19" s="17">
        <v>6.0322003245938602E-2</v>
      </c>
      <c r="AM19" s="17">
        <v>3.2576082117855898E-2</v>
      </c>
      <c r="AN19" s="17">
        <v>4.6978788229746299E-2</v>
      </c>
      <c r="AO19" s="17"/>
      <c r="AP19" s="17">
        <v>4.0071298806980599E-2</v>
      </c>
      <c r="AQ19" s="17">
        <v>3.6369274557589697E-2</v>
      </c>
      <c r="AR19" s="17">
        <v>3.49616079709376E-2</v>
      </c>
      <c r="AS19" s="17">
        <v>5.7642076280836799E-2</v>
      </c>
      <c r="AT19" s="17">
        <v>0.113774356093974</v>
      </c>
      <c r="AU19" s="17"/>
      <c r="AV19" s="17">
        <v>0</v>
      </c>
      <c r="AW19" s="17">
        <v>2.65716114034369E-2</v>
      </c>
      <c r="AX19" s="17">
        <v>8.0332271516178194E-2</v>
      </c>
      <c r="AY19" s="17">
        <v>2.9187135332603899E-2</v>
      </c>
      <c r="AZ19" s="17">
        <v>4.66912443931232E-2</v>
      </c>
      <c r="BA19" s="17">
        <v>4.3523194994963203E-2</v>
      </c>
      <c r="BB19" s="17">
        <v>3.4194462379921103E-2</v>
      </c>
      <c r="BC19" s="17">
        <v>2.7301521797572E-2</v>
      </c>
      <c r="BD19" s="17">
        <v>2.9931873696464901E-2</v>
      </c>
      <c r="BE19" s="17">
        <v>4.4532845366997198E-2</v>
      </c>
      <c r="BF19" s="17">
        <v>4.0161709589605001E-2</v>
      </c>
      <c r="BG19" s="17">
        <v>3.5537861137119799E-2</v>
      </c>
      <c r="BH19" s="17">
        <v>2.1990021111520801E-2</v>
      </c>
      <c r="BI19" s="17">
        <v>1.8925237890780301E-2</v>
      </c>
      <c r="BJ19" s="17">
        <v>2.6231973133075601E-2</v>
      </c>
      <c r="BK19" s="17">
        <v>8.2279499998538494E-2</v>
      </c>
      <c r="BL19" s="17"/>
      <c r="BM19" s="17">
        <v>6.7732164120146099E-2</v>
      </c>
      <c r="BN19" s="17">
        <v>2.2765532548138501E-2</v>
      </c>
      <c r="BO19" s="17">
        <v>3.9737418744609697E-2</v>
      </c>
      <c r="BP19" s="17">
        <v>4.0118598899248598E-2</v>
      </c>
      <c r="BQ19" s="17">
        <v>1.95211239737219E-2</v>
      </c>
      <c r="BR19" s="17">
        <v>5.52151206981552E-2</v>
      </c>
      <c r="BS19" s="17"/>
      <c r="BT19" s="17">
        <v>4.2048809568720397E-2</v>
      </c>
      <c r="BU19" s="17">
        <v>3.6665154413834403E-2</v>
      </c>
      <c r="BV19" s="17"/>
      <c r="BW19" s="17">
        <v>5.5186056135224003E-2</v>
      </c>
      <c r="BX19" s="17">
        <v>2.76167297250892E-2</v>
      </c>
      <c r="BY19" s="17"/>
      <c r="BZ19" s="17">
        <v>3.8113408540226899E-2</v>
      </c>
      <c r="CA19" s="17">
        <v>3.7689273625675999E-2</v>
      </c>
      <c r="CB19" s="17">
        <v>8.4661595515473601E-2</v>
      </c>
      <c r="CC19" s="17"/>
      <c r="CD19" s="17">
        <v>4.0431175284746601E-2</v>
      </c>
      <c r="CE19" s="17">
        <v>4.9888817937967803E-2</v>
      </c>
      <c r="CF19" s="17">
        <v>2.3156918009236499E-2</v>
      </c>
      <c r="CG19" s="17"/>
      <c r="CH19" s="17">
        <v>3.6845280068017301E-2</v>
      </c>
      <c r="CI19" s="17">
        <v>5.1330017633929297E-2</v>
      </c>
      <c r="CJ19" s="17">
        <v>2.88465078999285E-2</v>
      </c>
      <c r="CK19" s="17"/>
      <c r="CL19" s="17">
        <v>3.0474856585226001E-2</v>
      </c>
      <c r="CM19" s="17">
        <v>5.2038121048327599E-2</v>
      </c>
      <c r="CN19" s="17"/>
      <c r="CO19" s="17">
        <v>8.9354905895245501E-2</v>
      </c>
      <c r="CP19" s="17">
        <v>3.5654359378915597E-2</v>
      </c>
      <c r="CQ19" s="17">
        <v>3.7673078797059299E-2</v>
      </c>
      <c r="CR19" s="17">
        <v>3.46405588351099E-2</v>
      </c>
    </row>
    <row r="20" spans="2:96" x14ac:dyDescent="0.25">
      <c r="B20" s="18" t="s">
        <v>121</v>
      </c>
      <c r="C20" s="19">
        <v>2.68607820857318E-2</v>
      </c>
      <c r="D20" s="19">
        <v>1.6146437223466901E-2</v>
      </c>
      <c r="E20" s="19">
        <v>3.7496083873393198E-2</v>
      </c>
      <c r="F20" s="19"/>
      <c r="G20" s="19">
        <v>0</v>
      </c>
      <c r="H20" s="19">
        <v>3.13401137462219E-2</v>
      </c>
      <c r="I20" s="19">
        <v>3.1563911837439999E-2</v>
      </c>
      <c r="J20" s="19">
        <v>4.9736732987248303E-2</v>
      </c>
      <c r="K20" s="19">
        <v>2.1111193182133999E-2</v>
      </c>
      <c r="L20" s="19">
        <v>2.24757103597839E-2</v>
      </c>
      <c r="M20" s="19"/>
      <c r="N20" s="19">
        <v>1.6908026847219499E-2</v>
      </c>
      <c r="O20" s="19">
        <v>2.9990636205337401E-2</v>
      </c>
      <c r="P20" s="19">
        <v>2.64595655822535E-2</v>
      </c>
      <c r="Q20" s="19">
        <v>3.4988387919180901E-2</v>
      </c>
      <c r="R20" s="19"/>
      <c r="S20" s="19">
        <v>2.7958556185710401E-2</v>
      </c>
      <c r="T20" s="19">
        <v>1.11977119385324E-2</v>
      </c>
      <c r="U20" s="19">
        <v>3.8788585420282899E-2</v>
      </c>
      <c r="V20" s="19">
        <v>3.40088317183002E-2</v>
      </c>
      <c r="W20" s="19">
        <v>2.8355309437601301E-2</v>
      </c>
      <c r="X20" s="19">
        <v>4.0073855473886297E-2</v>
      </c>
      <c r="Y20" s="19">
        <v>3.0308882000164E-2</v>
      </c>
      <c r="Z20" s="19">
        <v>1.19955106045015E-2</v>
      </c>
      <c r="AA20" s="19">
        <v>3.9483847481782798E-3</v>
      </c>
      <c r="AB20" s="19">
        <v>2.4323728159088599E-2</v>
      </c>
      <c r="AC20" s="19">
        <v>4.8490580398025403E-2</v>
      </c>
      <c r="AD20" s="19">
        <v>5.9455698400871698E-2</v>
      </c>
      <c r="AE20" s="19"/>
      <c r="AF20" s="19">
        <v>2.9229470924064801E-2</v>
      </c>
      <c r="AG20" s="19">
        <v>7.0770308486711904E-3</v>
      </c>
      <c r="AH20" s="19">
        <v>1.7130253112139601E-2</v>
      </c>
      <c r="AI20" s="19">
        <v>3.4542069416136099E-2</v>
      </c>
      <c r="AJ20" s="19">
        <v>4.6007792511684797E-2</v>
      </c>
      <c r="AK20" s="19"/>
      <c r="AL20" s="19">
        <v>3.1258357467032503E-2</v>
      </c>
      <c r="AM20" s="19">
        <v>7.5424346353029298E-3</v>
      </c>
      <c r="AN20" s="19">
        <v>1.23981418705955E-2</v>
      </c>
      <c r="AO20" s="19"/>
      <c r="AP20" s="19">
        <v>2.6345494891870901E-2</v>
      </c>
      <c r="AQ20" s="19">
        <v>2.5921497004166499E-2</v>
      </c>
      <c r="AR20" s="19">
        <v>2.5365326821583298E-2</v>
      </c>
      <c r="AS20" s="19">
        <v>2.0001163109943602E-2</v>
      </c>
      <c r="AT20" s="19">
        <v>2.9122904347898899E-2</v>
      </c>
      <c r="AU20" s="19"/>
      <c r="AV20" s="19">
        <v>0</v>
      </c>
      <c r="AW20" s="19">
        <v>2.7981310764896301E-2</v>
      </c>
      <c r="AX20" s="19">
        <v>1.4522715406586501E-2</v>
      </c>
      <c r="AY20" s="19">
        <v>2.76914746062434E-2</v>
      </c>
      <c r="AZ20" s="19">
        <v>6.4162143416536102E-2</v>
      </c>
      <c r="BA20" s="19">
        <v>3.2279729628012697E-2</v>
      </c>
      <c r="BB20" s="19">
        <v>2.20946829993072E-2</v>
      </c>
      <c r="BC20" s="19">
        <v>1.21232795948277E-2</v>
      </c>
      <c r="BD20" s="19">
        <v>3.5480993615796701E-2</v>
      </c>
      <c r="BE20" s="19">
        <v>0</v>
      </c>
      <c r="BF20" s="19">
        <v>2.7006804706488498E-2</v>
      </c>
      <c r="BG20" s="19">
        <v>0</v>
      </c>
      <c r="BH20" s="19">
        <v>1.30942115184079E-2</v>
      </c>
      <c r="BI20" s="19">
        <v>0</v>
      </c>
      <c r="BJ20" s="19">
        <v>8.84637084516776E-2</v>
      </c>
      <c r="BK20" s="19">
        <v>2.7854415049632899E-2</v>
      </c>
      <c r="BL20" s="19"/>
      <c r="BM20" s="19">
        <v>1.67290984541184E-2</v>
      </c>
      <c r="BN20" s="19">
        <v>2.7332657013489099E-2</v>
      </c>
      <c r="BO20" s="19">
        <v>2.5754295235749701E-2</v>
      </c>
      <c r="BP20" s="19">
        <v>2.5249047115972301E-2</v>
      </c>
      <c r="BQ20" s="19">
        <v>5.2070117078392798E-2</v>
      </c>
      <c r="BR20" s="19">
        <v>2.7568134105224899E-2</v>
      </c>
      <c r="BS20" s="19"/>
      <c r="BT20" s="19">
        <v>2.4748578728825601E-2</v>
      </c>
      <c r="BU20" s="19">
        <v>2.74338442075511E-2</v>
      </c>
      <c r="BV20" s="19"/>
      <c r="BW20" s="19">
        <v>2.43138941255251E-2</v>
      </c>
      <c r="BX20" s="19">
        <v>2.3315182198152502E-2</v>
      </c>
      <c r="BY20" s="19"/>
      <c r="BZ20" s="19">
        <v>2.99878315809043E-2</v>
      </c>
      <c r="CA20" s="19">
        <v>2.0841909787789398E-2</v>
      </c>
      <c r="CB20" s="19">
        <v>0</v>
      </c>
      <c r="CC20" s="19"/>
      <c r="CD20" s="19">
        <v>2.7560184057849699E-2</v>
      </c>
      <c r="CE20" s="19">
        <v>5.29599110270106E-2</v>
      </c>
      <c r="CF20" s="19">
        <v>0</v>
      </c>
      <c r="CG20" s="19"/>
      <c r="CH20" s="19">
        <v>2.5699791098628799E-2</v>
      </c>
      <c r="CI20" s="19">
        <v>5.1540761650837402E-2</v>
      </c>
      <c r="CJ20" s="19">
        <v>1.28316423769494E-2</v>
      </c>
      <c r="CK20" s="19"/>
      <c r="CL20" s="19">
        <v>1.83905742812118E-2</v>
      </c>
      <c r="CM20" s="19">
        <v>3.1419465106719301E-2</v>
      </c>
      <c r="CN20" s="19"/>
      <c r="CO20" s="19">
        <v>4.35663269057723E-2</v>
      </c>
      <c r="CP20" s="19">
        <v>2.38456936334757E-2</v>
      </c>
      <c r="CQ20" s="19">
        <v>2.8778600245225099E-2</v>
      </c>
      <c r="CR20" s="19">
        <v>2.28134952718312E-2</v>
      </c>
    </row>
    <row r="21" spans="2:96" x14ac:dyDescent="0.25">
      <c r="B21" s="16"/>
    </row>
    <row r="22" spans="2:96" x14ac:dyDescent="0.25">
      <c r="B22" t="s">
        <v>124</v>
      </c>
    </row>
    <row r="23" spans="2:96" x14ac:dyDescent="0.25">
      <c r="B23" t="s">
        <v>125</v>
      </c>
    </row>
    <row r="25" spans="2:96" x14ac:dyDescent="0.25">
      <c r="B25"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CR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515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501</v>
      </c>
      <c r="C9" s="17">
        <v>4.6827710038250703E-2</v>
      </c>
      <c r="D9" s="17">
        <v>6.8303351299089904E-2</v>
      </c>
      <c r="E9" s="17">
        <v>2.4965971774293699E-2</v>
      </c>
      <c r="F9" s="17"/>
      <c r="G9" s="17">
        <v>9.4053289932241203E-3</v>
      </c>
      <c r="H9" s="17">
        <v>3.9521887447126099E-2</v>
      </c>
      <c r="I9" s="17">
        <v>3.0581018268944899E-2</v>
      </c>
      <c r="J9" s="17">
        <v>8.5719823535375494E-2</v>
      </c>
      <c r="K9" s="17">
        <v>5.4919368656586899E-2</v>
      </c>
      <c r="L9" s="17">
        <v>5.3778151462398803E-2</v>
      </c>
      <c r="M9" s="17"/>
      <c r="N9" s="17">
        <v>5.0832935274374401E-2</v>
      </c>
      <c r="O9" s="17">
        <v>3.6685743631022401E-2</v>
      </c>
      <c r="P9" s="17">
        <v>4.1409373886648303E-2</v>
      </c>
      <c r="Q9" s="17">
        <v>5.8315274287881698E-2</v>
      </c>
      <c r="R9" s="17"/>
      <c r="S9" s="17">
        <v>3.00263371385475E-2</v>
      </c>
      <c r="T9" s="17">
        <v>6.6125188630609802E-2</v>
      </c>
      <c r="U9" s="17">
        <v>5.4929758193618998E-2</v>
      </c>
      <c r="V9" s="17">
        <v>6.5405063653356493E-2</v>
      </c>
      <c r="W9" s="17">
        <v>4.0688662503530502E-2</v>
      </c>
      <c r="X9" s="17">
        <v>4.0675704756705899E-2</v>
      </c>
      <c r="Y9" s="17">
        <v>3.0445428480109501E-2</v>
      </c>
      <c r="Z9" s="17">
        <v>3.9671663417460597E-2</v>
      </c>
      <c r="AA9" s="17">
        <v>4.0888746818717299E-2</v>
      </c>
      <c r="AB9" s="17">
        <v>5.5654027338219898E-2</v>
      </c>
      <c r="AC9" s="17">
        <v>6.3166006408893194E-2</v>
      </c>
      <c r="AD9" s="17">
        <v>1.8061534773440299E-2</v>
      </c>
      <c r="AE9" s="17"/>
      <c r="AF9" s="17">
        <v>4.5377731477085903E-2</v>
      </c>
      <c r="AG9" s="17">
        <v>4.4944700586867101E-2</v>
      </c>
      <c r="AH9" s="17">
        <v>3.56951572035571E-2</v>
      </c>
      <c r="AI9" s="17">
        <v>0.18973600473964</v>
      </c>
      <c r="AJ9" s="17">
        <v>4.02032872466066E-2</v>
      </c>
      <c r="AK9" s="17"/>
      <c r="AL9" s="17">
        <v>2.6090282088531001E-2</v>
      </c>
      <c r="AM9" s="17">
        <v>4.6793462494304203E-2</v>
      </c>
      <c r="AN9" s="17">
        <v>5.8069574873396E-2</v>
      </c>
      <c r="AO9" s="17"/>
      <c r="AP9" s="17">
        <v>2.9111300582479401E-2</v>
      </c>
      <c r="AQ9" s="17">
        <v>5.17216064003235E-2</v>
      </c>
      <c r="AR9" s="17">
        <v>5.79089432831736E-2</v>
      </c>
      <c r="AS9" s="17">
        <v>3.4906911210315403E-2</v>
      </c>
      <c r="AT9" s="17">
        <v>2.92037482407419E-2</v>
      </c>
      <c r="AU9" s="17"/>
      <c r="AV9" s="17">
        <v>0.334768686323765</v>
      </c>
      <c r="AW9" s="17">
        <v>8.6477269136147894E-2</v>
      </c>
      <c r="AX9" s="17">
        <v>3.3819890389856902E-2</v>
      </c>
      <c r="AY9" s="17">
        <v>6.1522854653453599E-2</v>
      </c>
      <c r="AZ9" s="17">
        <v>4.4982855546276103E-2</v>
      </c>
      <c r="BA9" s="17">
        <v>2.2010442680657199E-2</v>
      </c>
      <c r="BB9" s="17">
        <v>5.0498088388254099E-2</v>
      </c>
      <c r="BC9" s="17">
        <v>4.4641767427843503E-2</v>
      </c>
      <c r="BD9" s="17">
        <v>6.7918055629369395E-2</v>
      </c>
      <c r="BE9" s="17">
        <v>8.4422382134657303E-2</v>
      </c>
      <c r="BF9" s="17">
        <v>3.5832029766369601E-2</v>
      </c>
      <c r="BG9" s="17">
        <v>2.9193151534492201E-2</v>
      </c>
      <c r="BH9" s="17">
        <v>1.24365056331619E-2</v>
      </c>
      <c r="BI9" s="17">
        <v>7.9112153673543503E-2</v>
      </c>
      <c r="BJ9" s="17">
        <v>3.7138017022551699E-2</v>
      </c>
      <c r="BK9" s="17">
        <v>3.5053860817359901E-2</v>
      </c>
      <c r="BL9" s="17"/>
      <c r="BM9" s="17">
        <v>4.56975672428383E-2</v>
      </c>
      <c r="BN9" s="17">
        <v>4.07107351331382E-2</v>
      </c>
      <c r="BO9" s="17">
        <v>3.6312535025768602E-2</v>
      </c>
      <c r="BP9" s="17">
        <v>6.72071866107396E-2</v>
      </c>
      <c r="BQ9" s="17">
        <v>4.6845146510869899E-2</v>
      </c>
      <c r="BR9" s="17">
        <v>3.7956751512992902E-2</v>
      </c>
      <c r="BS9" s="17"/>
      <c r="BT9" s="17">
        <v>4.2101805028021799E-2</v>
      </c>
      <c r="BU9" s="17">
        <v>5.4255702611041998E-2</v>
      </c>
      <c r="BV9" s="17"/>
      <c r="BW9" s="17">
        <v>3.3173772921540903E-2</v>
      </c>
      <c r="BX9" s="17">
        <v>6.5997575478716694E-2</v>
      </c>
      <c r="BY9" s="17"/>
      <c r="BZ9" s="17">
        <v>4.6964563650433798E-2</v>
      </c>
      <c r="CA9" s="17">
        <v>4.7855672460408803E-2</v>
      </c>
      <c r="CB9" s="17">
        <v>4.5723137107404499E-2</v>
      </c>
      <c r="CC9" s="17"/>
      <c r="CD9" s="17">
        <v>4.94159090807679E-2</v>
      </c>
      <c r="CE9" s="17">
        <v>2.015628888518E-2</v>
      </c>
      <c r="CF9" s="17">
        <v>5.7124078273667299E-2</v>
      </c>
      <c r="CG9" s="17"/>
      <c r="CH9" s="17">
        <v>4.8984190050741602E-2</v>
      </c>
      <c r="CI9" s="17">
        <v>2.6374157018990801E-2</v>
      </c>
      <c r="CJ9" s="17">
        <v>5.43031594317991E-2</v>
      </c>
      <c r="CK9" s="17"/>
      <c r="CL9" s="17">
        <v>5.8857651856290098E-2</v>
      </c>
      <c r="CM9" s="17">
        <v>3.3849860222237002E-2</v>
      </c>
      <c r="CN9" s="17"/>
      <c r="CO9" s="17">
        <v>1.63284444518965E-2</v>
      </c>
      <c r="CP9" s="17">
        <v>3.2147204305036897E-2</v>
      </c>
      <c r="CQ9" s="17">
        <v>4.9098286091434198E-2</v>
      </c>
      <c r="CR9" s="17">
        <v>8.1599723016994599E-2</v>
      </c>
    </row>
    <row r="10" spans="2:96" x14ac:dyDescent="0.25">
      <c r="B10" s="18" t="s">
        <v>502</v>
      </c>
      <c r="C10" s="17">
        <v>1.8414030497844899E-2</v>
      </c>
      <c r="D10" s="17">
        <v>2.3076368824652201E-2</v>
      </c>
      <c r="E10" s="17">
        <v>1.3948291290851299E-2</v>
      </c>
      <c r="F10" s="17"/>
      <c r="G10" s="17">
        <v>9.8615149032505595E-3</v>
      </c>
      <c r="H10" s="17">
        <v>2.1409114454114201E-2</v>
      </c>
      <c r="I10" s="17">
        <v>2.9017033536228001E-2</v>
      </c>
      <c r="J10" s="17">
        <v>8.5635837378049504E-3</v>
      </c>
      <c r="K10" s="17">
        <v>3.1479753164928903E-2</v>
      </c>
      <c r="L10" s="17">
        <v>1.2281756244873401E-2</v>
      </c>
      <c r="M10" s="17"/>
      <c r="N10" s="17">
        <v>1.1068807987303E-2</v>
      </c>
      <c r="O10" s="17">
        <v>2.1564795476031001E-2</v>
      </c>
      <c r="P10" s="17">
        <v>1.3645734687803701E-2</v>
      </c>
      <c r="Q10" s="17">
        <v>2.7448311848755E-2</v>
      </c>
      <c r="R10" s="17"/>
      <c r="S10" s="17">
        <v>1.5730203548934601E-2</v>
      </c>
      <c r="T10" s="17">
        <v>3.78409928443972E-3</v>
      </c>
      <c r="U10" s="17">
        <v>2.39565573320927E-2</v>
      </c>
      <c r="V10" s="17">
        <v>1.05569872306787E-2</v>
      </c>
      <c r="W10" s="17">
        <v>6.2526827464446004E-3</v>
      </c>
      <c r="X10" s="17">
        <v>2.6203660143403699E-2</v>
      </c>
      <c r="Y10" s="17">
        <v>2.3585636770750099E-2</v>
      </c>
      <c r="Z10" s="17">
        <v>6.6662359940773103E-2</v>
      </c>
      <c r="AA10" s="17">
        <v>1.42805404716868E-2</v>
      </c>
      <c r="AB10" s="17">
        <v>2.9755388511424102E-2</v>
      </c>
      <c r="AC10" s="17">
        <v>2.5258261628261801E-2</v>
      </c>
      <c r="AD10" s="17">
        <v>0</v>
      </c>
      <c r="AE10" s="17"/>
      <c r="AF10" s="17">
        <v>1.4500405255953299E-2</v>
      </c>
      <c r="AG10" s="17">
        <v>2.5652975776975701E-2</v>
      </c>
      <c r="AH10" s="17">
        <v>0</v>
      </c>
      <c r="AI10" s="17">
        <v>6.3677963033095905E-2</v>
      </c>
      <c r="AJ10" s="17">
        <v>2.3972528049003398E-2</v>
      </c>
      <c r="AK10" s="17"/>
      <c r="AL10" s="17">
        <v>8.2622490355306003E-3</v>
      </c>
      <c r="AM10" s="17">
        <v>1.92056580698956E-2</v>
      </c>
      <c r="AN10" s="17">
        <v>4.5190660704077103E-2</v>
      </c>
      <c r="AO10" s="17"/>
      <c r="AP10" s="17">
        <v>2.1385573606682199E-2</v>
      </c>
      <c r="AQ10" s="17">
        <v>8.77748003144984E-3</v>
      </c>
      <c r="AR10" s="17">
        <v>1.2262775129168299E-2</v>
      </c>
      <c r="AS10" s="17">
        <v>4.13086245522069E-2</v>
      </c>
      <c r="AT10" s="17">
        <v>0</v>
      </c>
      <c r="AU10" s="17"/>
      <c r="AV10" s="17">
        <v>0</v>
      </c>
      <c r="AW10" s="17">
        <v>4.1741989562055201E-2</v>
      </c>
      <c r="AX10" s="17">
        <v>2.1219550509489E-2</v>
      </c>
      <c r="AY10" s="17">
        <v>2.16710234657756E-2</v>
      </c>
      <c r="AZ10" s="17">
        <v>1.7554915176454799E-2</v>
      </c>
      <c r="BA10" s="17">
        <v>2.1540994665084499E-2</v>
      </c>
      <c r="BB10" s="17">
        <v>2.8292319724605199E-2</v>
      </c>
      <c r="BC10" s="17">
        <v>1.3791391066050899E-2</v>
      </c>
      <c r="BD10" s="17">
        <v>7.9030635368814994E-3</v>
      </c>
      <c r="BE10" s="17">
        <v>8.6118641658426802E-3</v>
      </c>
      <c r="BF10" s="17">
        <v>2.5273572281225998E-2</v>
      </c>
      <c r="BG10" s="17">
        <v>9.4685078479961708E-3</v>
      </c>
      <c r="BH10" s="17">
        <v>0</v>
      </c>
      <c r="BI10" s="17">
        <v>2.0831746027584901E-2</v>
      </c>
      <c r="BJ10" s="17">
        <v>0</v>
      </c>
      <c r="BK10" s="17">
        <v>0</v>
      </c>
      <c r="BL10" s="17"/>
      <c r="BM10" s="17">
        <v>2.41149424117039E-2</v>
      </c>
      <c r="BN10" s="17">
        <v>1.5694120934870898E-2</v>
      </c>
      <c r="BO10" s="17">
        <v>1.9084335089763101E-2</v>
      </c>
      <c r="BP10" s="17">
        <v>6.8472703731609196E-3</v>
      </c>
      <c r="BQ10" s="17">
        <v>1.94347700090872E-2</v>
      </c>
      <c r="BR10" s="17">
        <v>4.6660732202408503E-2</v>
      </c>
      <c r="BS10" s="17"/>
      <c r="BT10" s="17">
        <v>2.1719192114952102E-2</v>
      </c>
      <c r="BU10" s="17">
        <v>1.4090439332599999E-2</v>
      </c>
      <c r="BV10" s="17"/>
      <c r="BW10" s="17">
        <v>1.7832155069653799E-2</v>
      </c>
      <c r="BX10" s="17">
        <v>2.3836500105298301E-2</v>
      </c>
      <c r="BY10" s="17"/>
      <c r="BZ10" s="17">
        <v>2.08332837782092E-2</v>
      </c>
      <c r="CA10" s="17">
        <v>1.2809056493781199E-2</v>
      </c>
      <c r="CB10" s="17">
        <v>0</v>
      </c>
      <c r="CC10" s="17"/>
      <c r="CD10" s="17">
        <v>1.9846809015228301E-2</v>
      </c>
      <c r="CE10" s="17">
        <v>5.4839461695167296E-3</v>
      </c>
      <c r="CF10" s="17">
        <v>3.0216595198515901E-2</v>
      </c>
      <c r="CG10" s="17"/>
      <c r="CH10" s="17">
        <v>1.9956600471971699E-2</v>
      </c>
      <c r="CI10" s="17">
        <v>8.7097996905955901E-3</v>
      </c>
      <c r="CJ10" s="17">
        <v>2.15179234222748E-2</v>
      </c>
      <c r="CK10" s="17"/>
      <c r="CL10" s="17">
        <v>1.85594621747215E-2</v>
      </c>
      <c r="CM10" s="17">
        <v>1.95849369879228E-2</v>
      </c>
      <c r="CN10" s="17"/>
      <c r="CO10" s="17">
        <v>1.8686107996375399E-2</v>
      </c>
      <c r="CP10" s="17">
        <v>8.6346759421875498E-3</v>
      </c>
      <c r="CQ10" s="17">
        <v>1.7195422616105301E-2</v>
      </c>
      <c r="CR10" s="17">
        <v>3.9368590237177502E-2</v>
      </c>
    </row>
    <row r="11" spans="2:96" x14ac:dyDescent="0.25">
      <c r="B11" s="18" t="s">
        <v>503</v>
      </c>
      <c r="C11" s="17">
        <v>2.8491370887088301E-2</v>
      </c>
      <c r="D11" s="17">
        <v>3.2519754230277503E-2</v>
      </c>
      <c r="E11" s="17">
        <v>2.47006464573956E-2</v>
      </c>
      <c r="F11" s="17"/>
      <c r="G11" s="17">
        <v>2.3621067947027698E-2</v>
      </c>
      <c r="H11" s="17">
        <v>1.1833001094981799E-2</v>
      </c>
      <c r="I11" s="17">
        <v>3.0188164316058499E-2</v>
      </c>
      <c r="J11" s="17">
        <v>2.9096770542499501E-2</v>
      </c>
      <c r="K11" s="17">
        <v>2.47573741309743E-2</v>
      </c>
      <c r="L11" s="17">
        <v>4.59898019386231E-2</v>
      </c>
      <c r="M11" s="17"/>
      <c r="N11" s="17">
        <v>3.9790430892742798E-2</v>
      </c>
      <c r="O11" s="17">
        <v>3.5066310091240997E-2</v>
      </c>
      <c r="P11" s="17">
        <v>1.8446769293344E-2</v>
      </c>
      <c r="Q11" s="17">
        <v>1.8598314099207501E-2</v>
      </c>
      <c r="R11" s="17"/>
      <c r="S11" s="17">
        <v>3.4122651637380097E-2</v>
      </c>
      <c r="T11" s="17">
        <v>2.6984651613804402E-2</v>
      </c>
      <c r="U11" s="17">
        <v>2.4300873163043801E-2</v>
      </c>
      <c r="V11" s="17">
        <v>3.2423260012236797E-2</v>
      </c>
      <c r="W11" s="17">
        <v>2.2137419733004701E-2</v>
      </c>
      <c r="X11" s="17">
        <v>5.0012920500796601E-2</v>
      </c>
      <c r="Y11" s="17">
        <v>2.49441364805249E-2</v>
      </c>
      <c r="Z11" s="17">
        <v>1.1142864569901101E-2</v>
      </c>
      <c r="AA11" s="17">
        <v>2.16070723745918E-2</v>
      </c>
      <c r="AB11" s="17">
        <v>3.2511351098150697E-2</v>
      </c>
      <c r="AC11" s="17">
        <v>1.07312178231128E-2</v>
      </c>
      <c r="AD11" s="17">
        <v>3.3819048273136101E-2</v>
      </c>
      <c r="AE11" s="17"/>
      <c r="AF11" s="17">
        <v>3.2753978902465002E-2</v>
      </c>
      <c r="AG11" s="17">
        <v>2.9905309466521299E-2</v>
      </c>
      <c r="AH11" s="17">
        <v>3.2545521754584E-2</v>
      </c>
      <c r="AI11" s="17">
        <v>4.6521954201360599E-2</v>
      </c>
      <c r="AJ11" s="17">
        <v>1.9253655162605899E-2</v>
      </c>
      <c r="AK11" s="17"/>
      <c r="AL11" s="17">
        <v>2.8513177521518801E-2</v>
      </c>
      <c r="AM11" s="17">
        <v>2.3488803115238599E-2</v>
      </c>
      <c r="AN11" s="17">
        <v>3.1517242685043897E-2</v>
      </c>
      <c r="AO11" s="17"/>
      <c r="AP11" s="17">
        <v>2.8768686653104999E-2</v>
      </c>
      <c r="AQ11" s="17">
        <v>1.53726283601168E-2</v>
      </c>
      <c r="AR11" s="17">
        <v>3.47776809803634E-2</v>
      </c>
      <c r="AS11" s="17">
        <v>3.7515578662283201E-2</v>
      </c>
      <c r="AT11" s="17">
        <v>2.6936264624589999E-2</v>
      </c>
      <c r="AU11" s="17"/>
      <c r="AV11" s="17">
        <v>0</v>
      </c>
      <c r="AW11" s="17">
        <v>4.6353818831510699E-2</v>
      </c>
      <c r="AX11" s="17">
        <v>2.71717693630152E-2</v>
      </c>
      <c r="AY11" s="17">
        <v>7.3583851111464404E-3</v>
      </c>
      <c r="AZ11" s="17">
        <v>9.0604359729729508E-3</v>
      </c>
      <c r="BA11" s="17">
        <v>3.4040530855406002E-2</v>
      </c>
      <c r="BB11" s="17">
        <v>3.9243911396064299E-2</v>
      </c>
      <c r="BC11" s="17">
        <v>2.5910089445477201E-2</v>
      </c>
      <c r="BD11" s="17">
        <v>2.87243121596285E-2</v>
      </c>
      <c r="BE11" s="17">
        <v>5.826267412925E-2</v>
      </c>
      <c r="BF11" s="17">
        <v>3.3673452260076502E-2</v>
      </c>
      <c r="BG11" s="17">
        <v>3.0292028866595599E-2</v>
      </c>
      <c r="BH11" s="17">
        <v>2.3522456130982701E-2</v>
      </c>
      <c r="BI11" s="17">
        <v>3.9102225665215401E-2</v>
      </c>
      <c r="BJ11" s="17">
        <v>1.8154904699465301E-2</v>
      </c>
      <c r="BK11" s="17">
        <v>2.46723107609969E-2</v>
      </c>
      <c r="BL11" s="17"/>
      <c r="BM11" s="17">
        <v>2.5696689397289599E-2</v>
      </c>
      <c r="BN11" s="17">
        <v>3.9521528730336701E-2</v>
      </c>
      <c r="BO11" s="17">
        <v>2.6972746096077201E-2</v>
      </c>
      <c r="BP11" s="17">
        <v>2.4960656355836101E-2</v>
      </c>
      <c r="BQ11" s="17">
        <v>8.8251633143064806E-3</v>
      </c>
      <c r="BR11" s="17">
        <v>3.4375631109073997E-2</v>
      </c>
      <c r="BS11" s="17"/>
      <c r="BT11" s="17">
        <v>2.05581094997218E-2</v>
      </c>
      <c r="BU11" s="17">
        <v>3.81071806884824E-2</v>
      </c>
      <c r="BV11" s="17"/>
      <c r="BW11" s="17">
        <v>3.4922613298976599E-2</v>
      </c>
      <c r="BX11" s="17">
        <v>1.9324366812452299E-2</v>
      </c>
      <c r="BY11" s="17"/>
      <c r="BZ11" s="17">
        <v>2.43883064781063E-2</v>
      </c>
      <c r="CA11" s="17">
        <v>4.7212008021626103E-2</v>
      </c>
      <c r="CB11" s="17">
        <v>5.1776049437717901E-2</v>
      </c>
      <c r="CC11" s="17"/>
      <c r="CD11" s="17">
        <v>2.6075604102066399E-2</v>
      </c>
      <c r="CE11" s="17">
        <v>1.4043977773149601E-2</v>
      </c>
      <c r="CF11" s="17">
        <v>4.8836118641749797E-2</v>
      </c>
      <c r="CG11" s="17"/>
      <c r="CH11" s="17">
        <v>2.60228217328934E-2</v>
      </c>
      <c r="CI11" s="17">
        <v>2.28562561633818E-2</v>
      </c>
      <c r="CJ11" s="17">
        <v>5.7862987098484801E-2</v>
      </c>
      <c r="CK11" s="17"/>
      <c r="CL11" s="17">
        <v>2.9574363146689701E-2</v>
      </c>
      <c r="CM11" s="17">
        <v>2.7282539349838601E-2</v>
      </c>
      <c r="CN11" s="17"/>
      <c r="CO11" s="17">
        <v>2.6485771833194501E-2</v>
      </c>
      <c r="CP11" s="17">
        <v>2.73322424357266E-2</v>
      </c>
      <c r="CQ11" s="17">
        <v>3.0737357814221201E-2</v>
      </c>
      <c r="CR11" s="17">
        <v>2.7081688707833E-2</v>
      </c>
    </row>
    <row r="12" spans="2:96" x14ac:dyDescent="0.25">
      <c r="B12" s="18" t="s">
        <v>504</v>
      </c>
      <c r="C12" s="17">
        <v>4.5432012081419101E-2</v>
      </c>
      <c r="D12" s="17">
        <v>5.52347300322183E-2</v>
      </c>
      <c r="E12" s="17">
        <v>3.6078838071395399E-2</v>
      </c>
      <c r="F12" s="17"/>
      <c r="G12" s="17">
        <v>4.9558113232828403E-2</v>
      </c>
      <c r="H12" s="17">
        <v>7.1426948354463601E-2</v>
      </c>
      <c r="I12" s="17">
        <v>3.7923291796212497E-2</v>
      </c>
      <c r="J12" s="17">
        <v>3.33074458284345E-2</v>
      </c>
      <c r="K12" s="17">
        <v>4.5805928266626203E-2</v>
      </c>
      <c r="L12" s="17">
        <v>3.7185179248493599E-2</v>
      </c>
      <c r="M12" s="17"/>
      <c r="N12" s="17">
        <v>3.34957160208511E-2</v>
      </c>
      <c r="O12" s="17">
        <v>2.7890187493501001E-2</v>
      </c>
      <c r="P12" s="17">
        <v>5.6496006378616397E-2</v>
      </c>
      <c r="Q12" s="17">
        <v>6.7322564724876105E-2</v>
      </c>
      <c r="R12" s="17"/>
      <c r="S12" s="17">
        <v>4.68515636339377E-2</v>
      </c>
      <c r="T12" s="17">
        <v>5.6069982983035602E-2</v>
      </c>
      <c r="U12" s="17">
        <v>5.0022921564660303E-2</v>
      </c>
      <c r="V12" s="17">
        <v>3.2239999819705302E-2</v>
      </c>
      <c r="W12" s="17">
        <v>6.8548357830060205E-2</v>
      </c>
      <c r="X12" s="17">
        <v>4.2661730919219397E-2</v>
      </c>
      <c r="Y12" s="17">
        <v>4.5883021854387702E-2</v>
      </c>
      <c r="Z12" s="17">
        <v>0</v>
      </c>
      <c r="AA12" s="17">
        <v>3.73489320316156E-2</v>
      </c>
      <c r="AB12" s="17">
        <v>6.2321770133171597E-2</v>
      </c>
      <c r="AC12" s="17">
        <v>1.12784391806458E-2</v>
      </c>
      <c r="AD12" s="17">
        <v>6.9723089488714099E-2</v>
      </c>
      <c r="AE12" s="17"/>
      <c r="AF12" s="17">
        <v>3.9374120295627701E-2</v>
      </c>
      <c r="AG12" s="17">
        <v>5.7279276138040298E-2</v>
      </c>
      <c r="AH12" s="17">
        <v>5.7042915731193203E-2</v>
      </c>
      <c r="AI12" s="17">
        <v>8.8486055798637803E-2</v>
      </c>
      <c r="AJ12" s="17">
        <v>3.4894161160748401E-2</v>
      </c>
      <c r="AK12" s="17"/>
      <c r="AL12" s="17">
        <v>3.50999213985232E-2</v>
      </c>
      <c r="AM12" s="17">
        <v>5.2579044685719799E-2</v>
      </c>
      <c r="AN12" s="17">
        <v>5.1418863930057401E-2</v>
      </c>
      <c r="AO12" s="17"/>
      <c r="AP12" s="17">
        <v>3.8519115005427998E-2</v>
      </c>
      <c r="AQ12" s="17">
        <v>4.8770281897228498E-2</v>
      </c>
      <c r="AR12" s="17">
        <v>5.6393804871549498E-2</v>
      </c>
      <c r="AS12" s="17">
        <v>2.0372415336794899E-2</v>
      </c>
      <c r="AT12" s="17">
        <v>2.6975132342793601E-2</v>
      </c>
      <c r="AU12" s="17"/>
      <c r="AV12" s="17">
        <v>0</v>
      </c>
      <c r="AW12" s="17">
        <v>5.0382723315410403E-2</v>
      </c>
      <c r="AX12" s="17">
        <v>5.0491932714615599E-2</v>
      </c>
      <c r="AY12" s="17">
        <v>2.67431312146563E-2</v>
      </c>
      <c r="AZ12" s="17">
        <v>3.7130290740905597E-2</v>
      </c>
      <c r="BA12" s="17">
        <v>4.4856051513254398E-2</v>
      </c>
      <c r="BB12" s="17">
        <v>5.1530486462785401E-2</v>
      </c>
      <c r="BC12" s="17">
        <v>4.35576891286346E-2</v>
      </c>
      <c r="BD12" s="17">
        <v>6.7865092655303702E-2</v>
      </c>
      <c r="BE12" s="17">
        <v>2.8518332366301299E-2</v>
      </c>
      <c r="BF12" s="17">
        <v>5.9537698703456703E-2</v>
      </c>
      <c r="BG12" s="17">
        <v>9.4353679200751397E-2</v>
      </c>
      <c r="BH12" s="17">
        <v>6.2761727244688106E-2</v>
      </c>
      <c r="BI12" s="17">
        <v>1.83771904866885E-2</v>
      </c>
      <c r="BJ12" s="17">
        <v>3.7637404114923403E-2</v>
      </c>
      <c r="BK12" s="17">
        <v>1.9494909324128701E-2</v>
      </c>
      <c r="BL12" s="17"/>
      <c r="BM12" s="17">
        <v>5.0515800130605901E-2</v>
      </c>
      <c r="BN12" s="17">
        <v>4.6460476708686298E-2</v>
      </c>
      <c r="BO12" s="17">
        <v>4.2774106761680301E-2</v>
      </c>
      <c r="BP12" s="17">
        <v>4.6285991864300401E-2</v>
      </c>
      <c r="BQ12" s="17">
        <v>4.8692413388254502E-2</v>
      </c>
      <c r="BR12" s="17">
        <v>1.76540278998139E-2</v>
      </c>
      <c r="BS12" s="17"/>
      <c r="BT12" s="17">
        <v>4.3504060867137102E-2</v>
      </c>
      <c r="BU12" s="17">
        <v>4.7432211441033399E-2</v>
      </c>
      <c r="BV12" s="17"/>
      <c r="BW12" s="17">
        <v>3.4505229476661799E-2</v>
      </c>
      <c r="BX12" s="17">
        <v>6.1515010311946401E-2</v>
      </c>
      <c r="BY12" s="17"/>
      <c r="BZ12" s="17">
        <v>4.55692513028974E-2</v>
      </c>
      <c r="CA12" s="17">
        <v>4.5825281079307403E-2</v>
      </c>
      <c r="CB12" s="17">
        <v>6.0074527822362202E-2</v>
      </c>
      <c r="CC12" s="17"/>
      <c r="CD12" s="17">
        <v>4.1416506107811502E-2</v>
      </c>
      <c r="CE12" s="17">
        <v>5.3992637480436999E-2</v>
      </c>
      <c r="CF12" s="17">
        <v>9.9338099682805395E-2</v>
      </c>
      <c r="CG12" s="17"/>
      <c r="CH12" s="17">
        <v>4.2961028733193997E-2</v>
      </c>
      <c r="CI12" s="17">
        <v>4.37641013602314E-2</v>
      </c>
      <c r="CJ12" s="17">
        <v>7.2341306147787401E-2</v>
      </c>
      <c r="CK12" s="17"/>
      <c r="CL12" s="17">
        <v>5.5847400401199399E-2</v>
      </c>
      <c r="CM12" s="17">
        <v>3.2615464479764801E-2</v>
      </c>
      <c r="CN12" s="17"/>
      <c r="CO12" s="17">
        <v>8.1353011994463001E-2</v>
      </c>
      <c r="CP12" s="17">
        <v>4.5451106899312102E-2</v>
      </c>
      <c r="CQ12" s="17">
        <v>3.7828180734165398E-2</v>
      </c>
      <c r="CR12" s="17">
        <v>4.7048244880397799E-2</v>
      </c>
    </row>
    <row r="13" spans="2:96" x14ac:dyDescent="0.25">
      <c r="B13" s="18" t="s">
        <v>505</v>
      </c>
      <c r="C13" s="17">
        <v>5.3938583189713903E-2</v>
      </c>
      <c r="D13" s="17">
        <v>6.1743520107904001E-2</v>
      </c>
      <c r="E13" s="17">
        <v>4.6587301313271302E-2</v>
      </c>
      <c r="F13" s="17"/>
      <c r="G13" s="17">
        <v>7.6371320347107502E-2</v>
      </c>
      <c r="H13" s="17">
        <v>5.0825833333383003E-2</v>
      </c>
      <c r="I13" s="17">
        <v>6.8009537303101705E-2</v>
      </c>
      <c r="J13" s="17">
        <v>4.0269378282262798E-2</v>
      </c>
      <c r="K13" s="17">
        <v>4.6007613757297401E-2</v>
      </c>
      <c r="L13" s="17">
        <v>4.6575975744085202E-2</v>
      </c>
      <c r="M13" s="17"/>
      <c r="N13" s="17">
        <v>5.8040718793592301E-2</v>
      </c>
      <c r="O13" s="17">
        <v>6.5627290827864906E-2</v>
      </c>
      <c r="P13" s="17">
        <v>6.4188906389800598E-2</v>
      </c>
      <c r="Q13" s="17">
        <v>2.8957760406827401E-2</v>
      </c>
      <c r="R13" s="17"/>
      <c r="S13" s="17">
        <v>5.2909633762331598E-2</v>
      </c>
      <c r="T13" s="17">
        <v>7.0837796407292902E-2</v>
      </c>
      <c r="U13" s="17">
        <v>4.6065731028353901E-2</v>
      </c>
      <c r="V13" s="17">
        <v>3.4965055177907503E-2</v>
      </c>
      <c r="W13" s="17">
        <v>7.8744812785002505E-2</v>
      </c>
      <c r="X13" s="17">
        <v>3.1626621433932897E-2</v>
      </c>
      <c r="Y13" s="17">
        <v>4.5950894712274502E-2</v>
      </c>
      <c r="Z13" s="17">
        <v>4.4608215422131003E-2</v>
      </c>
      <c r="AA13" s="17">
        <v>4.8814758096167497E-2</v>
      </c>
      <c r="AB13" s="17">
        <v>7.9097964900921094E-2</v>
      </c>
      <c r="AC13" s="17">
        <v>6.0514280544080201E-2</v>
      </c>
      <c r="AD13" s="17">
        <v>3.86304582865983E-2</v>
      </c>
      <c r="AE13" s="17"/>
      <c r="AF13" s="17">
        <v>4.5850651610410097E-2</v>
      </c>
      <c r="AG13" s="17">
        <v>5.79673983772604E-2</v>
      </c>
      <c r="AH13" s="17">
        <v>4.7247934708223402E-2</v>
      </c>
      <c r="AI13" s="17">
        <v>4.6688379576509398E-2</v>
      </c>
      <c r="AJ13" s="17">
        <v>4.9201453039740599E-2</v>
      </c>
      <c r="AK13" s="17"/>
      <c r="AL13" s="17">
        <v>4.3953806374082097E-2</v>
      </c>
      <c r="AM13" s="17">
        <v>6.3193697804159399E-2</v>
      </c>
      <c r="AN13" s="17">
        <v>1.21812131343908E-2</v>
      </c>
      <c r="AO13" s="17"/>
      <c r="AP13" s="17">
        <v>5.30628666714743E-2</v>
      </c>
      <c r="AQ13" s="17">
        <v>4.5826782042532398E-2</v>
      </c>
      <c r="AR13" s="17">
        <v>3.8059100027962402E-2</v>
      </c>
      <c r="AS13" s="17">
        <v>0.121790388975487</v>
      </c>
      <c r="AT13" s="17">
        <v>5.8229726933072101E-2</v>
      </c>
      <c r="AU13" s="17"/>
      <c r="AV13" s="17">
        <v>0</v>
      </c>
      <c r="AW13" s="17">
        <v>1.22607271946313E-2</v>
      </c>
      <c r="AX13" s="17">
        <v>4.4565190677441198E-2</v>
      </c>
      <c r="AY13" s="17">
        <v>5.4793529340421497E-2</v>
      </c>
      <c r="AZ13" s="17">
        <v>4.7384498186704802E-2</v>
      </c>
      <c r="BA13" s="17">
        <v>5.4361517120994303E-2</v>
      </c>
      <c r="BB13" s="17">
        <v>5.3365880246553601E-2</v>
      </c>
      <c r="BC13" s="17">
        <v>6.3210040231445094E-2</v>
      </c>
      <c r="BD13" s="17">
        <v>5.86828699032345E-2</v>
      </c>
      <c r="BE13" s="17">
        <v>5.24753209553422E-2</v>
      </c>
      <c r="BF13" s="17">
        <v>4.8813247687230901E-2</v>
      </c>
      <c r="BG13" s="17">
        <v>5.4218387985148601E-2</v>
      </c>
      <c r="BH13" s="17">
        <v>3.5231262913625001E-2</v>
      </c>
      <c r="BI13" s="17">
        <v>0.16485807066076599</v>
      </c>
      <c r="BJ13" s="17">
        <v>9.7491733926135901E-2</v>
      </c>
      <c r="BK13" s="17">
        <v>2.6497515335283099E-2</v>
      </c>
      <c r="BL13" s="17"/>
      <c r="BM13" s="17">
        <v>6.1665843674417603E-2</v>
      </c>
      <c r="BN13" s="17">
        <v>5.0355187833737998E-2</v>
      </c>
      <c r="BO13" s="17">
        <v>6.3064772333422905E-2</v>
      </c>
      <c r="BP13" s="17">
        <v>4.9429018360259903E-2</v>
      </c>
      <c r="BQ13" s="17">
        <v>3.9622690918881001E-2</v>
      </c>
      <c r="BR13" s="17">
        <v>6.04969497298787E-2</v>
      </c>
      <c r="BS13" s="17"/>
      <c r="BT13" s="17">
        <v>6.3948424881205196E-2</v>
      </c>
      <c r="BU13" s="17">
        <v>4.0780034215996498E-2</v>
      </c>
      <c r="BV13" s="17"/>
      <c r="BW13" s="17">
        <v>5.6523677573908103E-2</v>
      </c>
      <c r="BX13" s="17">
        <v>5.79785156951408E-2</v>
      </c>
      <c r="BY13" s="17"/>
      <c r="BZ13" s="17">
        <v>5.6917734713000198E-2</v>
      </c>
      <c r="CA13" s="17">
        <v>3.8326220422368197E-2</v>
      </c>
      <c r="CB13" s="17">
        <v>6.0655631330342803E-2</v>
      </c>
      <c r="CC13" s="17"/>
      <c r="CD13" s="17">
        <v>5.8919351278243201E-2</v>
      </c>
      <c r="CE13" s="17">
        <v>5.3268393763020998E-2</v>
      </c>
      <c r="CF13" s="17">
        <v>5.4077423399916502E-2</v>
      </c>
      <c r="CG13" s="17"/>
      <c r="CH13" s="17">
        <v>5.6792307849891199E-2</v>
      </c>
      <c r="CI13" s="17">
        <v>3.8002314313434503E-2</v>
      </c>
      <c r="CJ13" s="17">
        <v>5.9788491897513299E-2</v>
      </c>
      <c r="CK13" s="17"/>
      <c r="CL13" s="17">
        <v>5.7997042545886598E-2</v>
      </c>
      <c r="CM13" s="17">
        <v>4.8527128742245997E-2</v>
      </c>
      <c r="CN13" s="17"/>
      <c r="CO13" s="17">
        <v>7.26164801501748E-2</v>
      </c>
      <c r="CP13" s="17">
        <v>4.8352475639967599E-2</v>
      </c>
      <c r="CQ13" s="17">
        <v>4.4904757729545802E-2</v>
      </c>
      <c r="CR13" s="17">
        <v>7.5326957847157497E-2</v>
      </c>
    </row>
    <row r="14" spans="2:96" x14ac:dyDescent="0.25">
      <c r="B14" s="18" t="s">
        <v>506</v>
      </c>
      <c r="C14" s="17">
        <v>0.124693655822773</v>
      </c>
      <c r="D14" s="17">
        <v>0.124756532976221</v>
      </c>
      <c r="E14" s="17">
        <v>0.124140508171554</v>
      </c>
      <c r="F14" s="17"/>
      <c r="G14" s="17">
        <v>0.19790541908859499</v>
      </c>
      <c r="H14" s="17">
        <v>0.131679860358732</v>
      </c>
      <c r="I14" s="17">
        <v>9.6142782564404297E-2</v>
      </c>
      <c r="J14" s="17">
        <v>0.122576284236857</v>
      </c>
      <c r="K14" s="17">
        <v>0.10291008820796101</v>
      </c>
      <c r="L14" s="17">
        <v>0.10982049295318499</v>
      </c>
      <c r="M14" s="17"/>
      <c r="N14" s="17">
        <v>0.121990167223591</v>
      </c>
      <c r="O14" s="17">
        <v>0.12113343239171701</v>
      </c>
      <c r="P14" s="17">
        <v>0.13819802431037501</v>
      </c>
      <c r="Q14" s="17">
        <v>0.11617472762877</v>
      </c>
      <c r="R14" s="17"/>
      <c r="S14" s="17">
        <v>0.12569934825252899</v>
      </c>
      <c r="T14" s="17">
        <v>0.16341949313828699</v>
      </c>
      <c r="U14" s="17">
        <v>0.15261909758436201</v>
      </c>
      <c r="V14" s="17">
        <v>0.111616351580011</v>
      </c>
      <c r="W14" s="17">
        <v>0.106516839525922</v>
      </c>
      <c r="X14" s="17">
        <v>0.105970161017004</v>
      </c>
      <c r="Y14" s="17">
        <v>0.14261540996934899</v>
      </c>
      <c r="Z14" s="17">
        <v>0.15804099914675401</v>
      </c>
      <c r="AA14" s="17">
        <v>0.11837212483095801</v>
      </c>
      <c r="AB14" s="17">
        <v>4.76125812565227E-2</v>
      </c>
      <c r="AC14" s="17">
        <v>0.179824420358566</v>
      </c>
      <c r="AD14" s="17">
        <v>8.4792772450526493E-2</v>
      </c>
      <c r="AE14" s="17"/>
      <c r="AF14" s="17">
        <v>0.112805996391454</v>
      </c>
      <c r="AG14" s="17">
        <v>0.14366653193832399</v>
      </c>
      <c r="AH14" s="17">
        <v>0.102835461992362</v>
      </c>
      <c r="AI14" s="17">
        <v>6.7931485255782201E-2</v>
      </c>
      <c r="AJ14" s="17">
        <v>0.16319297931646801</v>
      </c>
      <c r="AK14" s="17"/>
      <c r="AL14" s="17">
        <v>0.100482235769217</v>
      </c>
      <c r="AM14" s="17">
        <v>0.134706454612361</v>
      </c>
      <c r="AN14" s="17">
        <v>0.137053764857342</v>
      </c>
      <c r="AO14" s="17"/>
      <c r="AP14" s="17">
        <v>0.14036145745697101</v>
      </c>
      <c r="AQ14" s="17">
        <v>0.13935165782985201</v>
      </c>
      <c r="AR14" s="17">
        <v>0.10922588293150701</v>
      </c>
      <c r="AS14" s="17">
        <v>0.11950872552372201</v>
      </c>
      <c r="AT14" s="17">
        <v>0.15190122609018</v>
      </c>
      <c r="AU14" s="17"/>
      <c r="AV14" s="17">
        <v>0</v>
      </c>
      <c r="AW14" s="17">
        <v>0.105229591149876</v>
      </c>
      <c r="AX14" s="17">
        <v>0.164113424306048</v>
      </c>
      <c r="AY14" s="17">
        <v>0.12656843546208499</v>
      </c>
      <c r="AZ14" s="17">
        <v>0.13227815400600501</v>
      </c>
      <c r="BA14" s="17">
        <v>0.14838079985611799</v>
      </c>
      <c r="BB14" s="17">
        <v>0.12808578988946401</v>
      </c>
      <c r="BC14" s="17">
        <v>0.119697079332119</v>
      </c>
      <c r="BD14" s="17">
        <v>0.101758462515848</v>
      </c>
      <c r="BE14" s="17">
        <v>0.11140080231405899</v>
      </c>
      <c r="BF14" s="17">
        <v>9.5161688666147506E-2</v>
      </c>
      <c r="BG14" s="17">
        <v>0.126308703514354</v>
      </c>
      <c r="BH14" s="17">
        <v>9.6126048792496005E-2</v>
      </c>
      <c r="BI14" s="17">
        <v>0.10082518605103299</v>
      </c>
      <c r="BJ14" s="17">
        <v>0.100156460787968</v>
      </c>
      <c r="BK14" s="17">
        <v>0.15974419532155401</v>
      </c>
      <c r="BL14" s="17"/>
      <c r="BM14" s="17">
        <v>0.13641248238965301</v>
      </c>
      <c r="BN14" s="17">
        <v>0.111467653458158</v>
      </c>
      <c r="BO14" s="17">
        <v>0.12719729415637501</v>
      </c>
      <c r="BP14" s="17">
        <v>0.13471414106438501</v>
      </c>
      <c r="BQ14" s="17">
        <v>0.12778564049180299</v>
      </c>
      <c r="BR14" s="17">
        <v>9.9450013238419496E-2</v>
      </c>
      <c r="BS14" s="17"/>
      <c r="BT14" s="17">
        <v>0.129768772360843</v>
      </c>
      <c r="BU14" s="17">
        <v>0.113894006589552</v>
      </c>
      <c r="BV14" s="17"/>
      <c r="BW14" s="17">
        <v>0.12723754410900601</v>
      </c>
      <c r="BX14" s="17">
        <v>0.120614946357081</v>
      </c>
      <c r="BY14" s="17"/>
      <c r="BZ14" s="17">
        <v>0.12713626012137999</v>
      </c>
      <c r="CA14" s="17">
        <v>0.112851950985029</v>
      </c>
      <c r="CB14" s="17">
        <v>9.1871985213249699E-2</v>
      </c>
      <c r="CC14" s="17"/>
      <c r="CD14" s="17">
        <v>0.12230737691798001</v>
      </c>
      <c r="CE14" s="17">
        <v>0.142991896744501</v>
      </c>
      <c r="CF14" s="17">
        <v>0.108448190521927</v>
      </c>
      <c r="CG14" s="17"/>
      <c r="CH14" s="17">
        <v>0.128163803754893</v>
      </c>
      <c r="CI14" s="17">
        <v>0.109396420092937</v>
      </c>
      <c r="CJ14" s="17">
        <v>0.10936009758758899</v>
      </c>
      <c r="CK14" s="17"/>
      <c r="CL14" s="17">
        <v>0.13357981983801301</v>
      </c>
      <c r="CM14" s="17">
        <v>0.117121973640008</v>
      </c>
      <c r="CN14" s="17"/>
      <c r="CO14" s="17">
        <v>8.1060151876440903E-2</v>
      </c>
      <c r="CP14" s="17">
        <v>0.130872488119256</v>
      </c>
      <c r="CQ14" s="17">
        <v>0.125423369297405</v>
      </c>
      <c r="CR14" s="17">
        <v>0.12737612066395099</v>
      </c>
    </row>
    <row r="15" spans="2:96" x14ac:dyDescent="0.25">
      <c r="B15" s="18" t="s">
        <v>507</v>
      </c>
      <c r="C15" s="17">
        <v>0.125396636512589</v>
      </c>
      <c r="D15" s="17">
        <v>0.126144419360955</v>
      </c>
      <c r="E15" s="17">
        <v>0.124297223920944</v>
      </c>
      <c r="F15" s="17"/>
      <c r="G15" s="17">
        <v>0.121044419286465</v>
      </c>
      <c r="H15" s="17">
        <v>0.1092345327891</v>
      </c>
      <c r="I15" s="17">
        <v>0.14444390919500399</v>
      </c>
      <c r="J15" s="17">
        <v>0.146289103085499</v>
      </c>
      <c r="K15" s="17">
        <v>0.109277874671229</v>
      </c>
      <c r="L15" s="17">
        <v>0.11981048183627099</v>
      </c>
      <c r="M15" s="17"/>
      <c r="N15" s="17">
        <v>0.169428864594836</v>
      </c>
      <c r="O15" s="17">
        <v>0.133257535116105</v>
      </c>
      <c r="P15" s="17">
        <v>0.115566372094389</v>
      </c>
      <c r="Q15" s="17">
        <v>7.9730787322141894E-2</v>
      </c>
      <c r="R15" s="17"/>
      <c r="S15" s="17">
        <v>0.14035259240165901</v>
      </c>
      <c r="T15" s="17">
        <v>0.127270874950143</v>
      </c>
      <c r="U15" s="17">
        <v>7.3458497602759701E-2</v>
      </c>
      <c r="V15" s="17">
        <v>0.13182640778169</v>
      </c>
      <c r="W15" s="17">
        <v>9.9595924926224905E-2</v>
      </c>
      <c r="X15" s="17">
        <v>0.114894516009343</v>
      </c>
      <c r="Y15" s="17">
        <v>0.18465655863022801</v>
      </c>
      <c r="Z15" s="17">
        <v>0.13521353812453499</v>
      </c>
      <c r="AA15" s="17">
        <v>0.102648935927921</v>
      </c>
      <c r="AB15" s="17">
        <v>0.156965485837328</v>
      </c>
      <c r="AC15" s="17">
        <v>8.9582565259522198E-2</v>
      </c>
      <c r="AD15" s="17">
        <v>0.135793786320481</v>
      </c>
      <c r="AE15" s="17"/>
      <c r="AF15" s="17">
        <v>0.111993538986022</v>
      </c>
      <c r="AG15" s="17">
        <v>0.12082040618553</v>
      </c>
      <c r="AH15" s="17">
        <v>0.17539168311910899</v>
      </c>
      <c r="AI15" s="17">
        <v>0.105579367145879</v>
      </c>
      <c r="AJ15" s="17">
        <v>0.12966144352852399</v>
      </c>
      <c r="AK15" s="17"/>
      <c r="AL15" s="17">
        <v>0.119152110596811</v>
      </c>
      <c r="AM15" s="17">
        <v>0.13328499755583101</v>
      </c>
      <c r="AN15" s="17">
        <v>0.16630898334664099</v>
      </c>
      <c r="AO15" s="17"/>
      <c r="AP15" s="17">
        <v>0.111697142783606</v>
      </c>
      <c r="AQ15" s="17">
        <v>0.10505991244534001</v>
      </c>
      <c r="AR15" s="17">
        <v>0.15306595208326901</v>
      </c>
      <c r="AS15" s="17">
        <v>0.139222048583306</v>
      </c>
      <c r="AT15" s="17">
        <v>0.16483731876122901</v>
      </c>
      <c r="AU15" s="17"/>
      <c r="AV15" s="17">
        <v>0</v>
      </c>
      <c r="AW15" s="17">
        <v>0.10687721910098701</v>
      </c>
      <c r="AX15" s="17">
        <v>7.9988725469991501E-2</v>
      </c>
      <c r="AY15" s="17">
        <v>0.104234277294872</v>
      </c>
      <c r="AZ15" s="17">
        <v>7.7794963460265099E-2</v>
      </c>
      <c r="BA15" s="17">
        <v>0.13784777807226301</v>
      </c>
      <c r="BB15" s="17">
        <v>0.13241831739935001</v>
      </c>
      <c r="BC15" s="17">
        <v>0.13814678245009199</v>
      </c>
      <c r="BD15" s="17">
        <v>0.13814139775317899</v>
      </c>
      <c r="BE15" s="17">
        <v>7.9000869433777099E-2</v>
      </c>
      <c r="BF15" s="17">
        <v>0.150101195733362</v>
      </c>
      <c r="BG15" s="17">
        <v>0.147830175624968</v>
      </c>
      <c r="BH15" s="17">
        <v>0.16080982955878401</v>
      </c>
      <c r="BI15" s="17">
        <v>0.23779243750359699</v>
      </c>
      <c r="BJ15" s="17">
        <v>0.13016026859094601</v>
      </c>
      <c r="BK15" s="17">
        <v>0.146036532310548</v>
      </c>
      <c r="BL15" s="17"/>
      <c r="BM15" s="17">
        <v>0.137617268919735</v>
      </c>
      <c r="BN15" s="17">
        <v>0.13435197859445799</v>
      </c>
      <c r="BO15" s="17">
        <v>9.7618655809198804E-2</v>
      </c>
      <c r="BP15" s="17">
        <v>0.116623242790513</v>
      </c>
      <c r="BQ15" s="17">
        <v>0.12364491498630199</v>
      </c>
      <c r="BR15" s="17">
        <v>0.13383161381442299</v>
      </c>
      <c r="BS15" s="17"/>
      <c r="BT15" s="17">
        <v>0.12688865312676201</v>
      </c>
      <c r="BU15" s="17">
        <v>0.121088291081658</v>
      </c>
      <c r="BV15" s="17"/>
      <c r="BW15" s="17">
        <v>0.111476534299665</v>
      </c>
      <c r="BX15" s="17">
        <v>0.12850421079605601</v>
      </c>
      <c r="BY15" s="17"/>
      <c r="BZ15" s="17">
        <v>0.11952373837954899</v>
      </c>
      <c r="CA15" s="17">
        <v>0.122674592145721</v>
      </c>
      <c r="CB15" s="17">
        <v>0.190557842926632</v>
      </c>
      <c r="CC15" s="17"/>
      <c r="CD15" s="17">
        <v>0.12936448638186401</v>
      </c>
      <c r="CE15" s="17">
        <v>9.6263767424053404E-2</v>
      </c>
      <c r="CF15" s="17">
        <v>0.100170551298129</v>
      </c>
      <c r="CG15" s="17"/>
      <c r="CH15" s="17">
        <v>0.127857215493828</v>
      </c>
      <c r="CI15" s="17">
        <v>9.1315739393907497E-2</v>
      </c>
      <c r="CJ15" s="17">
        <v>9.4489343996238304E-2</v>
      </c>
      <c r="CK15" s="17"/>
      <c r="CL15" s="17">
        <v>0.123810860122246</v>
      </c>
      <c r="CM15" s="17">
        <v>0.12276408204250901</v>
      </c>
      <c r="CN15" s="17"/>
      <c r="CO15" s="17">
        <v>0.120429398647124</v>
      </c>
      <c r="CP15" s="17">
        <v>0.13423771297919701</v>
      </c>
      <c r="CQ15" s="17">
        <v>0.121275713535763</v>
      </c>
      <c r="CR15" s="17">
        <v>0.11830308664606599</v>
      </c>
    </row>
    <row r="16" spans="2:96" x14ac:dyDescent="0.25">
      <c r="B16" s="18" t="s">
        <v>508</v>
      </c>
      <c r="C16" s="17">
        <v>0.17989076291040901</v>
      </c>
      <c r="D16" s="17">
        <v>0.18332603686069701</v>
      </c>
      <c r="E16" s="17">
        <v>0.177496557694412</v>
      </c>
      <c r="F16" s="17"/>
      <c r="G16" s="17">
        <v>0.170909790881171</v>
      </c>
      <c r="H16" s="17">
        <v>0.17404921915380001</v>
      </c>
      <c r="I16" s="17">
        <v>0.20590555207521</v>
      </c>
      <c r="J16" s="17">
        <v>0.16981846715061399</v>
      </c>
      <c r="K16" s="17">
        <v>0.173475554594922</v>
      </c>
      <c r="L16" s="17">
        <v>0.18201588742654301</v>
      </c>
      <c r="M16" s="17"/>
      <c r="N16" s="17">
        <v>0.190827524067542</v>
      </c>
      <c r="O16" s="17">
        <v>0.18732961864443001</v>
      </c>
      <c r="P16" s="17">
        <v>0.14785823628752301</v>
      </c>
      <c r="Q16" s="17">
        <v>0.18842887790766699</v>
      </c>
      <c r="R16" s="17"/>
      <c r="S16" s="17">
        <v>0.19425333221383601</v>
      </c>
      <c r="T16" s="17">
        <v>0.158770751861121</v>
      </c>
      <c r="U16" s="17">
        <v>0.176027264867088</v>
      </c>
      <c r="V16" s="17">
        <v>0.18949819023088901</v>
      </c>
      <c r="W16" s="17">
        <v>0.18319393312262799</v>
      </c>
      <c r="X16" s="17">
        <v>0.20090917173255299</v>
      </c>
      <c r="Y16" s="17">
        <v>0.13742099160385099</v>
      </c>
      <c r="Z16" s="17">
        <v>0.15017175709592101</v>
      </c>
      <c r="AA16" s="17">
        <v>0.182703242346058</v>
      </c>
      <c r="AB16" s="17">
        <v>0.22418891278988701</v>
      </c>
      <c r="AC16" s="17">
        <v>0.14606279219680701</v>
      </c>
      <c r="AD16" s="17">
        <v>0.18174108788330301</v>
      </c>
      <c r="AE16" s="17"/>
      <c r="AF16" s="17">
        <v>0.19491511659211599</v>
      </c>
      <c r="AG16" s="17">
        <v>0.13541507262805</v>
      </c>
      <c r="AH16" s="17">
        <v>0.195156624667677</v>
      </c>
      <c r="AI16" s="17">
        <v>4.7796096483978798E-2</v>
      </c>
      <c r="AJ16" s="17">
        <v>0.20702422639151299</v>
      </c>
      <c r="AK16" s="17"/>
      <c r="AL16" s="17">
        <v>0.19514254340081799</v>
      </c>
      <c r="AM16" s="17">
        <v>0.162142004945803</v>
      </c>
      <c r="AN16" s="17">
        <v>0.181351427676055</v>
      </c>
      <c r="AO16" s="17"/>
      <c r="AP16" s="17">
        <v>0.158608399176458</v>
      </c>
      <c r="AQ16" s="17">
        <v>0.182315268855962</v>
      </c>
      <c r="AR16" s="17">
        <v>0.18780996441106801</v>
      </c>
      <c r="AS16" s="17">
        <v>0.186414379733715</v>
      </c>
      <c r="AT16" s="17">
        <v>8.6801288252407197E-2</v>
      </c>
      <c r="AU16" s="17"/>
      <c r="AV16" s="17">
        <v>0.512461710355398</v>
      </c>
      <c r="AW16" s="17">
        <v>0.12949561894092401</v>
      </c>
      <c r="AX16" s="17">
        <v>0.16790823377922201</v>
      </c>
      <c r="AY16" s="17">
        <v>0.159745814018803</v>
      </c>
      <c r="AZ16" s="17">
        <v>0.17636548846171499</v>
      </c>
      <c r="BA16" s="17">
        <v>0.195388911134907</v>
      </c>
      <c r="BB16" s="17">
        <v>0.20575973598849201</v>
      </c>
      <c r="BC16" s="17">
        <v>0.18627889849401999</v>
      </c>
      <c r="BD16" s="17">
        <v>0.15386667619790501</v>
      </c>
      <c r="BE16" s="17">
        <v>0.224000677734457</v>
      </c>
      <c r="BF16" s="17">
        <v>0.19177129928216999</v>
      </c>
      <c r="BG16" s="17">
        <v>0.11835397872081301</v>
      </c>
      <c r="BH16" s="17">
        <v>0.27975783585854702</v>
      </c>
      <c r="BI16" s="17">
        <v>0.10118223058728799</v>
      </c>
      <c r="BJ16" s="17">
        <v>0.17747937271538899</v>
      </c>
      <c r="BK16" s="17">
        <v>0.23074245363013901</v>
      </c>
      <c r="BL16" s="17"/>
      <c r="BM16" s="17">
        <v>0.151568396114349</v>
      </c>
      <c r="BN16" s="17">
        <v>0.184565052500961</v>
      </c>
      <c r="BO16" s="17">
        <v>0.184881242022639</v>
      </c>
      <c r="BP16" s="17">
        <v>0.19804539629398199</v>
      </c>
      <c r="BQ16" s="17">
        <v>0.166545090949548</v>
      </c>
      <c r="BR16" s="17">
        <v>0.21670919223104301</v>
      </c>
      <c r="BS16" s="17"/>
      <c r="BT16" s="17">
        <v>0.177533625157764</v>
      </c>
      <c r="BU16" s="17">
        <v>0.185449368710115</v>
      </c>
      <c r="BV16" s="17"/>
      <c r="BW16" s="17">
        <v>0.19646227357441801</v>
      </c>
      <c r="BX16" s="17">
        <v>0.16329796141417</v>
      </c>
      <c r="BY16" s="17"/>
      <c r="BZ16" s="17">
        <v>0.17690919060524499</v>
      </c>
      <c r="CA16" s="17">
        <v>0.19202350446019101</v>
      </c>
      <c r="CB16" s="17">
        <v>0.18801406140669599</v>
      </c>
      <c r="CC16" s="17"/>
      <c r="CD16" s="17">
        <v>0.18064692231225801</v>
      </c>
      <c r="CE16" s="17">
        <v>0.200771721582018</v>
      </c>
      <c r="CF16" s="17">
        <v>0.121611781796384</v>
      </c>
      <c r="CG16" s="17"/>
      <c r="CH16" s="17">
        <v>0.18269428000830901</v>
      </c>
      <c r="CI16" s="17">
        <v>0.17207447108744001</v>
      </c>
      <c r="CJ16" s="17">
        <v>0.16998003921105301</v>
      </c>
      <c r="CK16" s="17"/>
      <c r="CL16" s="17">
        <v>0.183615335231225</v>
      </c>
      <c r="CM16" s="17">
        <v>0.178497636385889</v>
      </c>
      <c r="CN16" s="17"/>
      <c r="CO16" s="17">
        <v>0.17763768729077101</v>
      </c>
      <c r="CP16" s="17">
        <v>0.19251810089951099</v>
      </c>
      <c r="CQ16" s="17">
        <v>0.18775979407621701</v>
      </c>
      <c r="CR16" s="17">
        <v>0.14131668143811299</v>
      </c>
    </row>
    <row r="17" spans="2:96" x14ac:dyDescent="0.25">
      <c r="B17" s="18" t="s">
        <v>509</v>
      </c>
      <c r="C17" s="17">
        <v>0.168134229373301</v>
      </c>
      <c r="D17" s="17">
        <v>0.15778326498775699</v>
      </c>
      <c r="E17" s="17">
        <v>0.17707996984778901</v>
      </c>
      <c r="F17" s="17"/>
      <c r="G17" s="17">
        <v>0.134280562507857</v>
      </c>
      <c r="H17" s="17">
        <v>0.15767459144374099</v>
      </c>
      <c r="I17" s="17">
        <v>0.174996096871916</v>
      </c>
      <c r="J17" s="17">
        <v>0.166107806232178</v>
      </c>
      <c r="K17" s="17">
        <v>0.191911049977353</v>
      </c>
      <c r="L17" s="17">
        <v>0.17931007098375101</v>
      </c>
      <c r="M17" s="17"/>
      <c r="N17" s="17">
        <v>0.13768122665013499</v>
      </c>
      <c r="O17" s="17">
        <v>0.18691986786400799</v>
      </c>
      <c r="P17" s="17">
        <v>0.19519150319446599</v>
      </c>
      <c r="Q17" s="17">
        <v>0.15954354486331401</v>
      </c>
      <c r="R17" s="17"/>
      <c r="S17" s="17">
        <v>0.13440610566179201</v>
      </c>
      <c r="T17" s="17">
        <v>0.15724643379506201</v>
      </c>
      <c r="U17" s="17">
        <v>0.19726183582019</v>
      </c>
      <c r="V17" s="17">
        <v>0.17507134750206699</v>
      </c>
      <c r="W17" s="17">
        <v>0.19111539685769699</v>
      </c>
      <c r="X17" s="17">
        <v>0.13957261728233</v>
      </c>
      <c r="Y17" s="17">
        <v>0.19193556786598301</v>
      </c>
      <c r="Z17" s="17">
        <v>0.180730493503022</v>
      </c>
      <c r="AA17" s="17">
        <v>0.177363071487566</v>
      </c>
      <c r="AB17" s="17">
        <v>0.166049341843715</v>
      </c>
      <c r="AC17" s="17">
        <v>0.21147619746851601</v>
      </c>
      <c r="AD17" s="17">
        <v>0.12592541109097399</v>
      </c>
      <c r="AE17" s="17"/>
      <c r="AF17" s="17">
        <v>0.164769654599004</v>
      </c>
      <c r="AG17" s="17">
        <v>0.185314312958029</v>
      </c>
      <c r="AH17" s="17">
        <v>0.17028637123742199</v>
      </c>
      <c r="AI17" s="17">
        <v>0.112058086526648</v>
      </c>
      <c r="AJ17" s="17">
        <v>0.15148994547911401</v>
      </c>
      <c r="AK17" s="17"/>
      <c r="AL17" s="17">
        <v>0.19596090939288499</v>
      </c>
      <c r="AM17" s="17">
        <v>0.175015744317949</v>
      </c>
      <c r="AN17" s="17">
        <v>0.1255101210921</v>
      </c>
      <c r="AO17" s="17"/>
      <c r="AP17" s="17">
        <v>0.18399734761146799</v>
      </c>
      <c r="AQ17" s="17">
        <v>0.18232910776376299</v>
      </c>
      <c r="AR17" s="17">
        <v>0.16162962551511001</v>
      </c>
      <c r="AS17" s="17">
        <v>0.14210241319276101</v>
      </c>
      <c r="AT17" s="17">
        <v>0.167467021361799</v>
      </c>
      <c r="AU17" s="17"/>
      <c r="AV17" s="17">
        <v>0.152769603320837</v>
      </c>
      <c r="AW17" s="17">
        <v>0.186101426699261</v>
      </c>
      <c r="AX17" s="17">
        <v>0.14457619263558</v>
      </c>
      <c r="AY17" s="17">
        <v>0.214222431436599</v>
      </c>
      <c r="AZ17" s="17">
        <v>0.213259279194254</v>
      </c>
      <c r="BA17" s="17">
        <v>0.13859915329539099</v>
      </c>
      <c r="BB17" s="17">
        <v>0.13512387016348701</v>
      </c>
      <c r="BC17" s="17">
        <v>0.171489716436769</v>
      </c>
      <c r="BD17" s="17">
        <v>0.17194999654485499</v>
      </c>
      <c r="BE17" s="17">
        <v>0.17783452797666899</v>
      </c>
      <c r="BF17" s="17">
        <v>0.159964726595689</v>
      </c>
      <c r="BG17" s="17">
        <v>0.23779325135880899</v>
      </c>
      <c r="BH17" s="17">
        <v>0.14689151883854201</v>
      </c>
      <c r="BI17" s="17">
        <v>0.11504478011333499</v>
      </c>
      <c r="BJ17" s="17">
        <v>0.15307989351589199</v>
      </c>
      <c r="BK17" s="17">
        <v>0.14467022326282999</v>
      </c>
      <c r="BL17" s="17"/>
      <c r="BM17" s="17">
        <v>0.155026094965804</v>
      </c>
      <c r="BN17" s="17">
        <v>0.186135113563175</v>
      </c>
      <c r="BO17" s="17">
        <v>0.172999786847857</v>
      </c>
      <c r="BP17" s="17">
        <v>0.15694580428556601</v>
      </c>
      <c r="BQ17" s="17">
        <v>0.17847219013198901</v>
      </c>
      <c r="BR17" s="17">
        <v>0.13562052926523599</v>
      </c>
      <c r="BS17" s="17"/>
      <c r="BT17" s="17">
        <v>0.17676318280499001</v>
      </c>
      <c r="BU17" s="17">
        <v>0.157757724367659</v>
      </c>
      <c r="BV17" s="17"/>
      <c r="BW17" s="17">
        <v>0.16620651917597201</v>
      </c>
      <c r="BX17" s="17">
        <v>0.170838131479608</v>
      </c>
      <c r="BY17" s="17"/>
      <c r="BZ17" s="17">
        <v>0.16921246416241001</v>
      </c>
      <c r="CA17" s="17">
        <v>0.17806432445881201</v>
      </c>
      <c r="CB17" s="17">
        <v>0.14188649599369799</v>
      </c>
      <c r="CC17" s="17"/>
      <c r="CD17" s="17">
        <v>0.16945532731638899</v>
      </c>
      <c r="CE17" s="17">
        <v>0.15982864360756299</v>
      </c>
      <c r="CF17" s="17">
        <v>0.163439858924677</v>
      </c>
      <c r="CG17" s="17"/>
      <c r="CH17" s="17">
        <v>0.16967209678563799</v>
      </c>
      <c r="CI17" s="17">
        <v>0.185891937404385</v>
      </c>
      <c r="CJ17" s="17">
        <v>0.14805952040054399</v>
      </c>
      <c r="CK17" s="17"/>
      <c r="CL17" s="17">
        <v>0.176518206695227</v>
      </c>
      <c r="CM17" s="17">
        <v>0.16455997829625901</v>
      </c>
      <c r="CN17" s="17"/>
      <c r="CO17" s="17">
        <v>0.10372208948423001</v>
      </c>
      <c r="CP17" s="17">
        <v>0.16173155477255699</v>
      </c>
      <c r="CQ17" s="17">
        <v>0.18888727673991201</v>
      </c>
      <c r="CR17" s="17">
        <v>0.16360153868560201</v>
      </c>
    </row>
    <row r="18" spans="2:96" x14ac:dyDescent="0.25">
      <c r="B18" s="18" t="s">
        <v>510</v>
      </c>
      <c r="C18" s="17">
        <v>9.8471495572007198E-2</v>
      </c>
      <c r="D18" s="17">
        <v>7.8169525338770501E-2</v>
      </c>
      <c r="E18" s="17">
        <v>0.118880041892326</v>
      </c>
      <c r="F18" s="17"/>
      <c r="G18" s="17">
        <v>8.51900366175216E-2</v>
      </c>
      <c r="H18" s="17">
        <v>0.102800657099059</v>
      </c>
      <c r="I18" s="17">
        <v>7.5434108308463602E-2</v>
      </c>
      <c r="J18" s="17">
        <v>8.9766371712114795E-2</v>
      </c>
      <c r="K18" s="17">
        <v>0.114880304196223</v>
      </c>
      <c r="L18" s="17">
        <v>0.11858665391156401</v>
      </c>
      <c r="M18" s="17"/>
      <c r="N18" s="17">
        <v>0.10922965293355499</v>
      </c>
      <c r="O18" s="17">
        <v>9.0894128740420604E-2</v>
      </c>
      <c r="P18" s="17">
        <v>9.68107980446654E-2</v>
      </c>
      <c r="Q18" s="17">
        <v>9.7275545264325802E-2</v>
      </c>
      <c r="R18" s="17"/>
      <c r="S18" s="17">
        <v>8.2715225296707995E-2</v>
      </c>
      <c r="T18" s="17">
        <v>0.100021891621729</v>
      </c>
      <c r="U18" s="17">
        <v>9.5190379993180002E-2</v>
      </c>
      <c r="V18" s="17">
        <v>0.123308023404926</v>
      </c>
      <c r="W18" s="17">
        <v>9.2061953719630496E-2</v>
      </c>
      <c r="X18" s="17">
        <v>9.9191072409549996E-2</v>
      </c>
      <c r="Y18" s="17">
        <v>8.2029543467268901E-2</v>
      </c>
      <c r="Z18" s="17">
        <v>0.10683634073613101</v>
      </c>
      <c r="AA18" s="17">
        <v>0.13424875626294699</v>
      </c>
      <c r="AB18" s="17">
        <v>4.5468413202343502E-2</v>
      </c>
      <c r="AC18" s="17">
        <v>0.11799530746510201</v>
      </c>
      <c r="AD18" s="17">
        <v>0.14008854283040201</v>
      </c>
      <c r="AE18" s="17"/>
      <c r="AF18" s="17">
        <v>0.12643228117548699</v>
      </c>
      <c r="AG18" s="17">
        <v>9.6952470364047902E-2</v>
      </c>
      <c r="AH18" s="17">
        <v>0.136955082178813</v>
      </c>
      <c r="AI18" s="17">
        <v>7.5858358817808405E-2</v>
      </c>
      <c r="AJ18" s="17">
        <v>4.7278850380944301E-2</v>
      </c>
      <c r="AK18" s="17"/>
      <c r="AL18" s="17">
        <v>0.14593906836509099</v>
      </c>
      <c r="AM18" s="17">
        <v>8.5173417345823496E-2</v>
      </c>
      <c r="AN18" s="17">
        <v>0.13544006912197801</v>
      </c>
      <c r="AO18" s="17"/>
      <c r="AP18" s="17">
        <v>9.6331581987110601E-2</v>
      </c>
      <c r="AQ18" s="17">
        <v>9.6843521778545202E-2</v>
      </c>
      <c r="AR18" s="17">
        <v>9.4995916092347699E-2</v>
      </c>
      <c r="AS18" s="17">
        <v>0.100513114071904</v>
      </c>
      <c r="AT18" s="17">
        <v>0.22204276558624</v>
      </c>
      <c r="AU18" s="17"/>
      <c r="AV18" s="17">
        <v>0</v>
      </c>
      <c r="AW18" s="17">
        <v>6.11390736649687E-2</v>
      </c>
      <c r="AX18" s="17">
        <v>0.104721509606173</v>
      </c>
      <c r="AY18" s="17">
        <v>0.104437503239813</v>
      </c>
      <c r="AZ18" s="17">
        <v>7.6999289398185095E-2</v>
      </c>
      <c r="BA18" s="17">
        <v>0.113243912562478</v>
      </c>
      <c r="BB18" s="17">
        <v>0.12558196433298599</v>
      </c>
      <c r="BC18" s="17">
        <v>6.9673628345659197E-2</v>
      </c>
      <c r="BD18" s="17">
        <v>0.110104429067289</v>
      </c>
      <c r="BE18" s="17">
        <v>9.2338620192610396E-2</v>
      </c>
      <c r="BF18" s="17">
        <v>7.3233819013614102E-2</v>
      </c>
      <c r="BG18" s="17">
        <v>5.7170242513885403E-2</v>
      </c>
      <c r="BH18" s="17">
        <v>0.141491355133815</v>
      </c>
      <c r="BI18" s="17">
        <v>8.0710648203375104E-2</v>
      </c>
      <c r="BJ18" s="17">
        <v>0.118599763377715</v>
      </c>
      <c r="BK18" s="17">
        <v>0.11671656699480901</v>
      </c>
      <c r="BL18" s="17"/>
      <c r="BM18" s="17">
        <v>9.1868858024748506E-2</v>
      </c>
      <c r="BN18" s="17">
        <v>9.2702189399052504E-2</v>
      </c>
      <c r="BO18" s="17">
        <v>0.103650882057795</v>
      </c>
      <c r="BP18" s="17">
        <v>0.10302709219417</v>
      </c>
      <c r="BQ18" s="17">
        <v>0.124967893316124</v>
      </c>
      <c r="BR18" s="17">
        <v>7.7746367654170895E-2</v>
      </c>
      <c r="BS18" s="17"/>
      <c r="BT18" s="17">
        <v>9.6007901447462698E-2</v>
      </c>
      <c r="BU18" s="17">
        <v>0.103197338147275</v>
      </c>
      <c r="BV18" s="17"/>
      <c r="BW18" s="17">
        <v>0.109118535019988</v>
      </c>
      <c r="BX18" s="17">
        <v>0.100727324900914</v>
      </c>
      <c r="BY18" s="17"/>
      <c r="BZ18" s="17">
        <v>0.105331076793404</v>
      </c>
      <c r="CA18" s="17">
        <v>8.0119379057807194E-2</v>
      </c>
      <c r="CB18" s="17">
        <v>6.0810376823121598E-2</v>
      </c>
      <c r="CC18" s="17"/>
      <c r="CD18" s="17">
        <v>9.5386543593442494E-2</v>
      </c>
      <c r="CE18" s="17">
        <v>0.117359772124897</v>
      </c>
      <c r="CF18" s="17">
        <v>0.15401527396896</v>
      </c>
      <c r="CG18" s="17"/>
      <c r="CH18" s="17">
        <v>9.4459755496998199E-2</v>
      </c>
      <c r="CI18" s="17">
        <v>0.12540504983521999</v>
      </c>
      <c r="CJ18" s="17">
        <v>0.132447202826317</v>
      </c>
      <c r="CK18" s="17"/>
      <c r="CL18" s="17">
        <v>8.4820691036916598E-2</v>
      </c>
      <c r="CM18" s="17">
        <v>0.11321085877025699</v>
      </c>
      <c r="CN18" s="17"/>
      <c r="CO18" s="17">
        <v>0.113690157209555</v>
      </c>
      <c r="CP18" s="17">
        <v>0.12805320632380901</v>
      </c>
      <c r="CQ18" s="17">
        <v>8.4261954541429096E-2</v>
      </c>
      <c r="CR18" s="17">
        <v>6.3946903870625599E-2</v>
      </c>
    </row>
    <row r="19" spans="2:96" x14ac:dyDescent="0.25">
      <c r="B19" s="18" t="s">
        <v>511</v>
      </c>
      <c r="C19" s="17">
        <v>6.1755494106793998E-2</v>
      </c>
      <c r="D19" s="17">
        <v>5.80679073616443E-2</v>
      </c>
      <c r="E19" s="17">
        <v>6.5698824206195106E-2</v>
      </c>
      <c r="F19" s="17"/>
      <c r="G19" s="17">
        <v>7.9960186053626897E-2</v>
      </c>
      <c r="H19" s="17">
        <v>6.6910754466227601E-2</v>
      </c>
      <c r="I19" s="17">
        <v>4.6555120929329202E-2</v>
      </c>
      <c r="J19" s="17">
        <v>6.0186178407098001E-2</v>
      </c>
      <c r="K19" s="17">
        <v>7.7270402369035304E-2</v>
      </c>
      <c r="L19" s="17">
        <v>4.8621328170788701E-2</v>
      </c>
      <c r="M19" s="17"/>
      <c r="N19" s="17">
        <v>5.0912465345521102E-2</v>
      </c>
      <c r="O19" s="17">
        <v>4.4405628842114901E-2</v>
      </c>
      <c r="P19" s="17">
        <v>6.69534991654923E-2</v>
      </c>
      <c r="Q19" s="17">
        <v>8.7594296532543497E-2</v>
      </c>
      <c r="R19" s="17"/>
      <c r="S19" s="17">
        <v>9.8240617032257796E-2</v>
      </c>
      <c r="T19" s="17">
        <v>5.41634559257822E-2</v>
      </c>
      <c r="U19" s="17">
        <v>5.9198648134836197E-2</v>
      </c>
      <c r="V19" s="17">
        <v>3.9611203606435198E-2</v>
      </c>
      <c r="W19" s="17">
        <v>6.6416508951173805E-2</v>
      </c>
      <c r="X19" s="17">
        <v>6.3156094794741699E-2</v>
      </c>
      <c r="Y19" s="17">
        <v>4.7448697726460598E-2</v>
      </c>
      <c r="Z19" s="17">
        <v>5.7464495079299703E-2</v>
      </c>
      <c r="AA19" s="17">
        <v>8.3012120443972395E-2</v>
      </c>
      <c r="AB19" s="17">
        <v>4.7823659586827098E-2</v>
      </c>
      <c r="AC19" s="17">
        <v>3.24531303933722E-2</v>
      </c>
      <c r="AD19" s="17">
        <v>3.9302278071588002E-2</v>
      </c>
      <c r="AE19" s="17"/>
      <c r="AF19" s="17">
        <v>6.5686578462926304E-2</v>
      </c>
      <c r="AG19" s="17">
        <v>7.1982532429351098E-2</v>
      </c>
      <c r="AH19" s="17">
        <v>2.9712994294920601E-2</v>
      </c>
      <c r="AI19" s="17">
        <v>8.64420334828538E-2</v>
      </c>
      <c r="AJ19" s="17">
        <v>4.3370239582735899E-2</v>
      </c>
      <c r="AK19" s="17"/>
      <c r="AL19" s="17">
        <v>5.56659828543015E-2</v>
      </c>
      <c r="AM19" s="17">
        <v>7.6378341143712503E-2</v>
      </c>
      <c r="AN19" s="17">
        <v>4.3559936708322103E-2</v>
      </c>
      <c r="AO19" s="17"/>
      <c r="AP19" s="17">
        <v>8.7966674409253001E-2</v>
      </c>
      <c r="AQ19" s="17">
        <v>6.6524294676734194E-2</v>
      </c>
      <c r="AR19" s="17">
        <v>4.6766656481217098E-2</v>
      </c>
      <c r="AS19" s="17">
        <v>3.6344237047559E-2</v>
      </c>
      <c r="AT19" s="17">
        <v>6.5605507806947294E-2</v>
      </c>
      <c r="AU19" s="17"/>
      <c r="AV19" s="17">
        <v>0</v>
      </c>
      <c r="AW19" s="17">
        <v>0.105408347384918</v>
      </c>
      <c r="AX19" s="17">
        <v>9.6091428681916197E-2</v>
      </c>
      <c r="AY19" s="17">
        <v>6.0916321131932599E-2</v>
      </c>
      <c r="AZ19" s="17">
        <v>7.8690281907651094E-2</v>
      </c>
      <c r="BA19" s="17">
        <v>5.7450144310439197E-2</v>
      </c>
      <c r="BB19" s="17">
        <v>2.5082365826697098E-2</v>
      </c>
      <c r="BC19" s="17">
        <v>8.4607410381649095E-2</v>
      </c>
      <c r="BD19" s="17">
        <v>4.4028666378883197E-2</v>
      </c>
      <c r="BE19" s="17">
        <v>7.0315808554221607E-2</v>
      </c>
      <c r="BF19" s="17">
        <v>6.3425688479608694E-2</v>
      </c>
      <c r="BG19" s="17">
        <v>7.4504443714185298E-2</v>
      </c>
      <c r="BH19" s="17">
        <v>4.0971459895357699E-2</v>
      </c>
      <c r="BI19" s="17">
        <v>1.85894597781237E-2</v>
      </c>
      <c r="BJ19" s="17">
        <v>6.3997374297783793E-2</v>
      </c>
      <c r="BK19" s="17">
        <v>5.5386337139251798E-2</v>
      </c>
      <c r="BL19" s="17"/>
      <c r="BM19" s="17">
        <v>7.5118743686322195E-2</v>
      </c>
      <c r="BN19" s="17">
        <v>5.3707200652356998E-2</v>
      </c>
      <c r="BO19" s="17">
        <v>6.8279252084069805E-2</v>
      </c>
      <c r="BP19" s="17">
        <v>5.5812736332901201E-2</v>
      </c>
      <c r="BQ19" s="17">
        <v>6.3409506704545301E-2</v>
      </c>
      <c r="BR19" s="17">
        <v>5.1566979234866403E-2</v>
      </c>
      <c r="BS19" s="17"/>
      <c r="BT19" s="17">
        <v>6.4924738397951598E-2</v>
      </c>
      <c r="BU19" s="17">
        <v>5.7590969083757798E-2</v>
      </c>
      <c r="BV19" s="17"/>
      <c r="BW19" s="17">
        <v>8.1599327255099094E-2</v>
      </c>
      <c r="BX19" s="17">
        <v>4.4257576660476403E-2</v>
      </c>
      <c r="BY19" s="17"/>
      <c r="BZ19" s="17">
        <v>6.1993742434819303E-2</v>
      </c>
      <c r="CA19" s="17">
        <v>4.9560586235112301E-2</v>
      </c>
      <c r="CB19" s="17">
        <v>0.10862989193877599</v>
      </c>
      <c r="CC19" s="17"/>
      <c r="CD19" s="17">
        <v>6.6021959424105103E-2</v>
      </c>
      <c r="CE19" s="17">
        <v>7.5323823828055095E-2</v>
      </c>
      <c r="CF19" s="17">
        <v>3.7014909252259899E-2</v>
      </c>
      <c r="CG19" s="17"/>
      <c r="CH19" s="17">
        <v>5.7081907254874699E-2</v>
      </c>
      <c r="CI19" s="17">
        <v>0.106440612976942</v>
      </c>
      <c r="CJ19" s="17">
        <v>2.6509865855258E-2</v>
      </c>
      <c r="CK19" s="17"/>
      <c r="CL19" s="17">
        <v>4.3314791924321597E-2</v>
      </c>
      <c r="CM19" s="17">
        <v>8.4003670935021202E-2</v>
      </c>
      <c r="CN19" s="17"/>
      <c r="CO19" s="17">
        <v>0.13084713061745601</v>
      </c>
      <c r="CP19" s="17">
        <v>5.6307931774738099E-2</v>
      </c>
      <c r="CQ19" s="17">
        <v>5.7543386657081003E-2</v>
      </c>
      <c r="CR19" s="17">
        <v>5.5148795179353602E-2</v>
      </c>
    </row>
    <row r="20" spans="2:96" x14ac:dyDescent="0.25">
      <c r="B20" s="18" t="s">
        <v>121</v>
      </c>
      <c r="C20" s="19">
        <v>4.8554019007810402E-2</v>
      </c>
      <c r="D20" s="19">
        <v>3.0874588619812099E-2</v>
      </c>
      <c r="E20" s="19">
        <v>6.6125825359572399E-2</v>
      </c>
      <c r="F20" s="19"/>
      <c r="G20" s="19">
        <v>4.1892240141324699E-2</v>
      </c>
      <c r="H20" s="19">
        <v>6.2633600005271697E-2</v>
      </c>
      <c r="I20" s="19">
        <v>6.0803384835127601E-2</v>
      </c>
      <c r="J20" s="19">
        <v>4.8298787249262502E-2</v>
      </c>
      <c r="K20" s="19">
        <v>2.7304688006864201E-2</v>
      </c>
      <c r="L20" s="19">
        <v>4.6024220079422501E-2</v>
      </c>
      <c r="M20" s="19"/>
      <c r="N20" s="19">
        <v>2.6701490215956299E-2</v>
      </c>
      <c r="O20" s="19">
        <v>4.9225460881544301E-2</v>
      </c>
      <c r="P20" s="19">
        <v>4.5234776266876497E-2</v>
      </c>
      <c r="Q20" s="19">
        <v>7.0609995113689802E-2</v>
      </c>
      <c r="R20" s="19"/>
      <c r="S20" s="19">
        <v>4.4692389420086999E-2</v>
      </c>
      <c r="T20" s="19">
        <v>1.53053797886926E-2</v>
      </c>
      <c r="U20" s="19">
        <v>4.6968434715815098E-2</v>
      </c>
      <c r="V20" s="19">
        <v>5.3478110000095898E-2</v>
      </c>
      <c r="W20" s="19">
        <v>4.4727507298681801E-2</v>
      </c>
      <c r="X20" s="19">
        <v>8.5125729000420203E-2</v>
      </c>
      <c r="Y20" s="19">
        <v>4.3084112438813001E-2</v>
      </c>
      <c r="Z20" s="19">
        <v>4.9457272964071798E-2</v>
      </c>
      <c r="AA20" s="19">
        <v>3.8711698907797597E-2</v>
      </c>
      <c r="AB20" s="19">
        <v>5.2551103501489102E-2</v>
      </c>
      <c r="AC20" s="19">
        <v>5.1657381273120799E-2</v>
      </c>
      <c r="AD20" s="19">
        <v>0.13212199053083701</v>
      </c>
      <c r="AE20" s="19"/>
      <c r="AF20" s="19">
        <v>4.5539946251449297E-2</v>
      </c>
      <c r="AG20" s="19">
        <v>3.00990131510031E-2</v>
      </c>
      <c r="AH20" s="19">
        <v>1.7130253112139601E-2</v>
      </c>
      <c r="AI20" s="19">
        <v>6.9224214937806297E-2</v>
      </c>
      <c r="AJ20" s="19">
        <v>9.0457230661994598E-2</v>
      </c>
      <c r="AK20" s="19"/>
      <c r="AL20" s="19">
        <v>4.5737713202690003E-2</v>
      </c>
      <c r="AM20" s="19">
        <v>2.8038373909202399E-2</v>
      </c>
      <c r="AN20" s="19">
        <v>1.23981418705955E-2</v>
      </c>
      <c r="AO20" s="19"/>
      <c r="AP20" s="19">
        <v>5.0189854055965301E-2</v>
      </c>
      <c r="AQ20" s="19">
        <v>5.71074579181527E-2</v>
      </c>
      <c r="AR20" s="19">
        <v>4.7103698193263703E-2</v>
      </c>
      <c r="AS20" s="19">
        <v>2.0001163109943602E-2</v>
      </c>
      <c r="AT20" s="19">
        <v>0</v>
      </c>
      <c r="AU20" s="19"/>
      <c r="AV20" s="19">
        <v>0</v>
      </c>
      <c r="AW20" s="19">
        <v>6.8532195019309905E-2</v>
      </c>
      <c r="AX20" s="19">
        <v>6.5332151866651103E-2</v>
      </c>
      <c r="AY20" s="19">
        <v>5.7786293630442298E-2</v>
      </c>
      <c r="AZ20" s="19">
        <v>8.8499547948610396E-2</v>
      </c>
      <c r="BA20" s="19">
        <v>3.2279763933007202E-2</v>
      </c>
      <c r="BB20" s="19">
        <v>2.5017270181261E-2</v>
      </c>
      <c r="BC20" s="19">
        <v>3.89955072602408E-2</v>
      </c>
      <c r="BD20" s="19">
        <v>4.9056977657623797E-2</v>
      </c>
      <c r="BE20" s="19">
        <v>1.28181200428132E-2</v>
      </c>
      <c r="BF20" s="19">
        <v>6.3211581531049402E-2</v>
      </c>
      <c r="BG20" s="19">
        <v>2.0513449118002E-2</v>
      </c>
      <c r="BH20" s="19">
        <v>0</v>
      </c>
      <c r="BI20" s="19">
        <v>2.3573871249448899E-2</v>
      </c>
      <c r="BJ20" s="19">
        <v>6.6104806951229902E-2</v>
      </c>
      <c r="BK20" s="19">
        <v>4.0985095103099903E-2</v>
      </c>
      <c r="BL20" s="19"/>
      <c r="BM20" s="19">
        <v>4.4697313042532001E-2</v>
      </c>
      <c r="BN20" s="19">
        <v>4.4328762491067999E-2</v>
      </c>
      <c r="BO20" s="19">
        <v>5.7164391715353202E-2</v>
      </c>
      <c r="BP20" s="19">
        <v>4.0101463474186701E-2</v>
      </c>
      <c r="BQ20" s="19">
        <v>5.1754579278289199E-2</v>
      </c>
      <c r="BR20" s="19">
        <v>8.7931212107673004E-2</v>
      </c>
      <c r="BS20" s="19"/>
      <c r="BT20" s="19">
        <v>3.6281534313188701E-2</v>
      </c>
      <c r="BU20" s="19">
        <v>6.6356733730829606E-2</v>
      </c>
      <c r="BV20" s="19"/>
      <c r="BW20" s="19">
        <v>3.0941818225110398E-2</v>
      </c>
      <c r="BX20" s="19">
        <v>4.3107879988140099E-2</v>
      </c>
      <c r="BY20" s="19"/>
      <c r="BZ20" s="19">
        <v>4.5220387580546098E-2</v>
      </c>
      <c r="CA20" s="19">
        <v>7.2677424179836594E-2</v>
      </c>
      <c r="CB20" s="19">
        <v>0</v>
      </c>
      <c r="CC20" s="19"/>
      <c r="CD20" s="19">
        <v>4.11432044698435E-2</v>
      </c>
      <c r="CE20" s="19">
        <v>6.0515130617609603E-2</v>
      </c>
      <c r="CF20" s="19">
        <v>2.5707119041008499E-2</v>
      </c>
      <c r="CG20" s="19"/>
      <c r="CH20" s="19">
        <v>4.5353992366766897E-2</v>
      </c>
      <c r="CI20" s="19">
        <v>6.9769140662533202E-2</v>
      </c>
      <c r="CJ20" s="19">
        <v>5.3340062125139802E-2</v>
      </c>
      <c r="CK20" s="19"/>
      <c r="CL20" s="19">
        <v>3.3504375027264603E-2</v>
      </c>
      <c r="CM20" s="19">
        <v>5.7981870148047503E-2</v>
      </c>
      <c r="CN20" s="19"/>
      <c r="CO20" s="19">
        <v>5.7143568448318E-2</v>
      </c>
      <c r="CP20" s="19">
        <v>3.4361299908701397E-2</v>
      </c>
      <c r="CQ20" s="19">
        <v>5.5084500166720098E-2</v>
      </c>
      <c r="CR20" s="19">
        <v>5.98816688267301E-2</v>
      </c>
    </row>
    <row r="21" spans="2:96" x14ac:dyDescent="0.25">
      <c r="B21" s="16"/>
    </row>
    <row r="22" spans="2:96" x14ac:dyDescent="0.25">
      <c r="B22" t="s">
        <v>124</v>
      </c>
    </row>
    <row r="23" spans="2:96" x14ac:dyDescent="0.25">
      <c r="B23" t="s">
        <v>125</v>
      </c>
    </row>
    <row r="25" spans="2:96" x14ac:dyDescent="0.25">
      <c r="B25"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CR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516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501</v>
      </c>
      <c r="C9" s="17">
        <v>0.15300312936720101</v>
      </c>
      <c r="D9" s="17">
        <v>0.155730586740396</v>
      </c>
      <c r="E9" s="17">
        <v>0.14890663447973301</v>
      </c>
      <c r="F9" s="17"/>
      <c r="G9" s="17">
        <v>9.4185396564095997E-2</v>
      </c>
      <c r="H9" s="17">
        <v>0.14859395719016499</v>
      </c>
      <c r="I9" s="17">
        <v>0.18590322644450999</v>
      </c>
      <c r="J9" s="17">
        <v>0.19371943990941301</v>
      </c>
      <c r="K9" s="17">
        <v>0.189959713376534</v>
      </c>
      <c r="L9" s="17">
        <v>0.11094306116654</v>
      </c>
      <c r="M9" s="17"/>
      <c r="N9" s="17">
        <v>0.13883776278941401</v>
      </c>
      <c r="O9" s="17">
        <v>0.13903604712043399</v>
      </c>
      <c r="P9" s="17">
        <v>0.157467547612098</v>
      </c>
      <c r="Q9" s="17">
        <v>0.178355931990647</v>
      </c>
      <c r="R9" s="17"/>
      <c r="S9" s="17">
        <v>9.6443074747533802E-2</v>
      </c>
      <c r="T9" s="17">
        <v>0.149452464170546</v>
      </c>
      <c r="U9" s="17">
        <v>0.11893994846077301</v>
      </c>
      <c r="V9" s="17">
        <v>0.16673202084279901</v>
      </c>
      <c r="W9" s="17">
        <v>0.165789336250974</v>
      </c>
      <c r="X9" s="17">
        <v>0.134442993610321</v>
      </c>
      <c r="Y9" s="17">
        <v>0.12740365103963799</v>
      </c>
      <c r="Z9" s="17">
        <v>0.16037040603644701</v>
      </c>
      <c r="AA9" s="17">
        <v>0.16691569957190699</v>
      </c>
      <c r="AB9" s="17">
        <v>0.21775785596782701</v>
      </c>
      <c r="AC9" s="17">
        <v>0.191074696367102</v>
      </c>
      <c r="AD9" s="17">
        <v>0.25801759621959303</v>
      </c>
      <c r="AE9" s="17"/>
      <c r="AF9" s="17">
        <v>7.0741354206371496E-2</v>
      </c>
      <c r="AG9" s="17">
        <v>0.213775335781096</v>
      </c>
      <c r="AH9" s="17">
        <v>0.11405242132382</v>
      </c>
      <c r="AI9" s="17">
        <v>0.22804163968306901</v>
      </c>
      <c r="AJ9" s="17">
        <v>0.156610912027418</v>
      </c>
      <c r="AK9" s="17"/>
      <c r="AL9" s="17">
        <v>2.54906739263751E-2</v>
      </c>
      <c r="AM9" s="17">
        <v>0.19777565844044601</v>
      </c>
      <c r="AN9" s="17">
        <v>0.13934746385632901</v>
      </c>
      <c r="AO9" s="17"/>
      <c r="AP9" s="17">
        <v>0.13459407380164501</v>
      </c>
      <c r="AQ9" s="17">
        <v>0.15850529472580499</v>
      </c>
      <c r="AR9" s="17">
        <v>0.15099846371613199</v>
      </c>
      <c r="AS9" s="17">
        <v>0.111437258049032</v>
      </c>
      <c r="AT9" s="17">
        <v>0.18757784236956701</v>
      </c>
      <c r="AU9" s="17"/>
      <c r="AV9" s="17">
        <v>0.63152290584316195</v>
      </c>
      <c r="AW9" s="17">
        <v>0.25814979203968502</v>
      </c>
      <c r="AX9" s="17">
        <v>0.135316699163854</v>
      </c>
      <c r="AY9" s="17">
        <v>0.15857569469177901</v>
      </c>
      <c r="AZ9" s="17">
        <v>0.15231642945662599</v>
      </c>
      <c r="BA9" s="17">
        <v>0.139489003462373</v>
      </c>
      <c r="BB9" s="17">
        <v>0.172372219775521</v>
      </c>
      <c r="BC9" s="17">
        <v>9.9016745927337793E-2</v>
      </c>
      <c r="BD9" s="17">
        <v>0.14082486510769501</v>
      </c>
      <c r="BE9" s="17">
        <v>0.20189904934783201</v>
      </c>
      <c r="BF9" s="17">
        <v>0.14355638339419999</v>
      </c>
      <c r="BG9" s="17">
        <v>0.16034804457589699</v>
      </c>
      <c r="BH9" s="17">
        <v>0.15865884422771001</v>
      </c>
      <c r="BI9" s="17">
        <v>0.151139181416547</v>
      </c>
      <c r="BJ9" s="17">
        <v>0.105250067314676</v>
      </c>
      <c r="BK9" s="17">
        <v>0.10260580080373299</v>
      </c>
      <c r="BL9" s="17"/>
      <c r="BM9" s="17">
        <v>0.15414267976967999</v>
      </c>
      <c r="BN9" s="17">
        <v>0.14130742313189501</v>
      </c>
      <c r="BO9" s="17">
        <v>0.133729433159373</v>
      </c>
      <c r="BP9" s="17">
        <v>0.199583502573347</v>
      </c>
      <c r="BQ9" s="17">
        <v>0.13872458316151401</v>
      </c>
      <c r="BR9" s="17">
        <v>0.12009505895485199</v>
      </c>
      <c r="BS9" s="17"/>
      <c r="BT9" s="17">
        <v>0.142724677753676</v>
      </c>
      <c r="BU9" s="17">
        <v>0.17045282794879901</v>
      </c>
      <c r="BV9" s="17"/>
      <c r="BW9" s="17">
        <v>0.13223194298810001</v>
      </c>
      <c r="BX9" s="17">
        <v>0.17572956737978401</v>
      </c>
      <c r="BY9" s="17"/>
      <c r="BZ9" s="17">
        <v>0.15944738656943999</v>
      </c>
      <c r="CA9" s="17">
        <v>0.137400354681258</v>
      </c>
      <c r="CB9" s="17">
        <v>0.121469418343107</v>
      </c>
      <c r="CC9" s="17"/>
      <c r="CD9" s="17">
        <v>0.15630218467826401</v>
      </c>
      <c r="CE9" s="17">
        <v>0.173706089434193</v>
      </c>
      <c r="CF9" s="17">
        <v>0.13677671202226999</v>
      </c>
      <c r="CG9" s="17"/>
      <c r="CH9" s="17">
        <v>0.157855947076397</v>
      </c>
      <c r="CI9" s="17">
        <v>0.16290241422769</v>
      </c>
      <c r="CJ9" s="17">
        <v>0.116878200031482</v>
      </c>
      <c r="CK9" s="17"/>
      <c r="CL9" s="17">
        <v>0.152166573648534</v>
      </c>
      <c r="CM9" s="17">
        <v>0.15569545716025401</v>
      </c>
      <c r="CN9" s="17"/>
      <c r="CO9" s="17">
        <v>7.6589866193709694E-2</v>
      </c>
      <c r="CP9" s="17">
        <v>0.120447997346894</v>
      </c>
      <c r="CQ9" s="17">
        <v>0.15001447167863999</v>
      </c>
      <c r="CR9" s="17">
        <v>0.248875457910707</v>
      </c>
    </row>
    <row r="10" spans="2:96" x14ac:dyDescent="0.25">
      <c r="B10" s="18" t="s">
        <v>502</v>
      </c>
      <c r="C10" s="17">
        <v>5.1511317576239501E-2</v>
      </c>
      <c r="D10" s="17">
        <v>5.3812883913053701E-2</v>
      </c>
      <c r="E10" s="17">
        <v>4.9535384176575901E-2</v>
      </c>
      <c r="F10" s="17"/>
      <c r="G10" s="17">
        <v>4.5228674239491902E-2</v>
      </c>
      <c r="H10" s="17">
        <v>3.9761730354841998E-2</v>
      </c>
      <c r="I10" s="17">
        <v>5.1891357553755402E-2</v>
      </c>
      <c r="J10" s="17">
        <v>7.3174606100459699E-2</v>
      </c>
      <c r="K10" s="17">
        <v>4.7703390128525099E-2</v>
      </c>
      <c r="L10" s="17">
        <v>4.9880752086367698E-2</v>
      </c>
      <c r="M10" s="17"/>
      <c r="N10" s="17">
        <v>5.3046755497434102E-2</v>
      </c>
      <c r="O10" s="17">
        <v>6.3697235699393895E-2</v>
      </c>
      <c r="P10" s="17">
        <v>4.0468811235946499E-2</v>
      </c>
      <c r="Q10" s="17">
        <v>4.7445031063111397E-2</v>
      </c>
      <c r="R10" s="17"/>
      <c r="S10" s="17">
        <v>2.758850698026E-2</v>
      </c>
      <c r="T10" s="17">
        <v>5.3582327815023E-2</v>
      </c>
      <c r="U10" s="17">
        <v>4.1736468997629998E-2</v>
      </c>
      <c r="V10" s="17">
        <v>4.51904681522328E-2</v>
      </c>
      <c r="W10" s="17">
        <v>2.7604848585759099E-2</v>
      </c>
      <c r="X10" s="17">
        <v>9.8951663258905406E-2</v>
      </c>
      <c r="Y10" s="17">
        <v>4.7959436130621598E-2</v>
      </c>
      <c r="Z10" s="17">
        <v>0.112801845194791</v>
      </c>
      <c r="AA10" s="17">
        <v>4.8723254155757997E-2</v>
      </c>
      <c r="AB10" s="17">
        <v>4.7696681117301298E-2</v>
      </c>
      <c r="AC10" s="17">
        <v>4.7737474715742197E-2</v>
      </c>
      <c r="AD10" s="17">
        <v>6.8706612946881504E-2</v>
      </c>
      <c r="AE10" s="17"/>
      <c r="AF10" s="17">
        <v>2.7684937389767302E-2</v>
      </c>
      <c r="AG10" s="17">
        <v>7.7924978539051601E-2</v>
      </c>
      <c r="AH10" s="17">
        <v>3.4741165651440503E-2</v>
      </c>
      <c r="AI10" s="17">
        <v>0.101302015767431</v>
      </c>
      <c r="AJ10" s="17">
        <v>6.1248874920542401E-2</v>
      </c>
      <c r="AK10" s="17"/>
      <c r="AL10" s="17">
        <v>1.06257219495561E-2</v>
      </c>
      <c r="AM10" s="17">
        <v>7.29981687244593E-2</v>
      </c>
      <c r="AN10" s="17">
        <v>6.2562053269998502E-2</v>
      </c>
      <c r="AO10" s="17"/>
      <c r="AP10" s="17">
        <v>3.8757223209193302E-2</v>
      </c>
      <c r="AQ10" s="17">
        <v>5.23514309229322E-2</v>
      </c>
      <c r="AR10" s="17">
        <v>4.6257842280753601E-2</v>
      </c>
      <c r="AS10" s="17">
        <v>8.1057501293411299E-2</v>
      </c>
      <c r="AT10" s="17">
        <v>9.0391516020812801E-2</v>
      </c>
      <c r="AU10" s="17"/>
      <c r="AV10" s="17">
        <v>0</v>
      </c>
      <c r="AW10" s="17">
        <v>9.1708543959797301E-2</v>
      </c>
      <c r="AX10" s="17">
        <v>4.1145982733075397E-2</v>
      </c>
      <c r="AY10" s="17">
        <v>5.29373160652052E-2</v>
      </c>
      <c r="AZ10" s="17">
        <v>4.4162490640494399E-2</v>
      </c>
      <c r="BA10" s="17">
        <v>5.3447434481387002E-2</v>
      </c>
      <c r="BB10" s="17">
        <v>6.0713851084806397E-2</v>
      </c>
      <c r="BC10" s="17">
        <v>4.04526994479011E-2</v>
      </c>
      <c r="BD10" s="17">
        <v>8.3225695855129497E-2</v>
      </c>
      <c r="BE10" s="17">
        <v>3.6478053548417003E-2</v>
      </c>
      <c r="BF10" s="17">
        <v>6.5918388235643499E-2</v>
      </c>
      <c r="BG10" s="17">
        <v>5.5211969073664303E-2</v>
      </c>
      <c r="BH10" s="17">
        <v>3.6770869289846901E-2</v>
      </c>
      <c r="BI10" s="17">
        <v>5.94377237624681E-2</v>
      </c>
      <c r="BJ10" s="17">
        <v>1.7523815615724001E-2</v>
      </c>
      <c r="BK10" s="17">
        <v>0</v>
      </c>
      <c r="BL10" s="17"/>
      <c r="BM10" s="17">
        <v>5.1969064175060302E-2</v>
      </c>
      <c r="BN10" s="17">
        <v>6.8340372824163706E-2</v>
      </c>
      <c r="BO10" s="17">
        <v>5.3240511605321499E-2</v>
      </c>
      <c r="BP10" s="17">
        <v>3.10658123882319E-2</v>
      </c>
      <c r="BQ10" s="17">
        <v>3.4969289022787502E-2</v>
      </c>
      <c r="BR10" s="17">
        <v>5.9850097738214002E-2</v>
      </c>
      <c r="BS10" s="17"/>
      <c r="BT10" s="17">
        <v>4.7855394810359698E-2</v>
      </c>
      <c r="BU10" s="17">
        <v>5.5902414112525799E-2</v>
      </c>
      <c r="BV10" s="17"/>
      <c r="BW10" s="17">
        <v>5.4129752329163498E-2</v>
      </c>
      <c r="BX10" s="17">
        <v>4.8505667623952801E-2</v>
      </c>
      <c r="BY10" s="17"/>
      <c r="BZ10" s="17">
        <v>5.4255150305490503E-2</v>
      </c>
      <c r="CA10" s="17">
        <v>4.92921314650554E-2</v>
      </c>
      <c r="CB10" s="17">
        <v>1.27728212432672E-2</v>
      </c>
      <c r="CC10" s="17"/>
      <c r="CD10" s="17">
        <v>5.17877403572597E-2</v>
      </c>
      <c r="CE10" s="17">
        <v>5.5318636019917697E-2</v>
      </c>
      <c r="CF10" s="17">
        <v>5.0880091304571301E-2</v>
      </c>
      <c r="CG10" s="17"/>
      <c r="CH10" s="17">
        <v>5.4951600628544997E-2</v>
      </c>
      <c r="CI10" s="17">
        <v>4.6401609762690803E-2</v>
      </c>
      <c r="CJ10" s="17">
        <v>5.0624731799057701E-2</v>
      </c>
      <c r="CK10" s="17"/>
      <c r="CL10" s="17">
        <v>5.1605985070047301E-2</v>
      </c>
      <c r="CM10" s="17">
        <v>5.1516940845251498E-2</v>
      </c>
      <c r="CN10" s="17"/>
      <c r="CO10" s="17">
        <v>2.5726003618146798E-2</v>
      </c>
      <c r="CP10" s="17">
        <v>4.23848679277328E-2</v>
      </c>
      <c r="CQ10" s="17">
        <v>6.16130181762337E-2</v>
      </c>
      <c r="CR10" s="17">
        <v>5.8761325280131997E-2</v>
      </c>
    </row>
    <row r="11" spans="2:96" x14ac:dyDescent="0.25">
      <c r="B11" s="18" t="s">
        <v>503</v>
      </c>
      <c r="C11" s="17">
        <v>7.28029313406406E-2</v>
      </c>
      <c r="D11" s="17">
        <v>7.6239324785404197E-2</v>
      </c>
      <c r="E11" s="17">
        <v>6.8787667442180095E-2</v>
      </c>
      <c r="F11" s="17"/>
      <c r="G11" s="17">
        <v>6.2830726402769405E-2</v>
      </c>
      <c r="H11" s="17">
        <v>8.8681414827900498E-2</v>
      </c>
      <c r="I11" s="17">
        <v>8.8037391348557106E-2</v>
      </c>
      <c r="J11" s="17">
        <v>6.5892626529188203E-2</v>
      </c>
      <c r="K11" s="17">
        <v>7.7520964091166197E-2</v>
      </c>
      <c r="L11" s="17">
        <v>5.6536381829867102E-2</v>
      </c>
      <c r="M11" s="17"/>
      <c r="N11" s="17">
        <v>6.8706290644695994E-2</v>
      </c>
      <c r="O11" s="17">
        <v>6.8326902775581497E-2</v>
      </c>
      <c r="P11" s="17">
        <v>8.4984084357914894E-2</v>
      </c>
      <c r="Q11" s="17">
        <v>7.1976558512089797E-2</v>
      </c>
      <c r="R11" s="17"/>
      <c r="S11" s="17">
        <v>7.0259259293317097E-2</v>
      </c>
      <c r="T11" s="17">
        <v>6.0843997429375199E-2</v>
      </c>
      <c r="U11" s="17">
        <v>9.7352746008393498E-2</v>
      </c>
      <c r="V11" s="17">
        <v>7.7730084034081201E-2</v>
      </c>
      <c r="W11" s="17">
        <v>6.2017053475312299E-2</v>
      </c>
      <c r="X11" s="17">
        <v>8.7721926161502303E-2</v>
      </c>
      <c r="Y11" s="17">
        <v>8.8296103828966299E-2</v>
      </c>
      <c r="Z11" s="17">
        <v>9.5732783760810999E-2</v>
      </c>
      <c r="AA11" s="17">
        <v>6.29863946807145E-2</v>
      </c>
      <c r="AB11" s="17">
        <v>8.9467955669813998E-2</v>
      </c>
      <c r="AC11" s="17">
        <v>4.3331219149547198E-2</v>
      </c>
      <c r="AD11" s="17">
        <v>0</v>
      </c>
      <c r="AE11" s="17"/>
      <c r="AF11" s="17">
        <v>5.5452362280756E-2</v>
      </c>
      <c r="AG11" s="17">
        <v>8.9904779869724893E-2</v>
      </c>
      <c r="AH11" s="17">
        <v>6.1765396060894498E-2</v>
      </c>
      <c r="AI11" s="17">
        <v>0.23178638956171699</v>
      </c>
      <c r="AJ11" s="17">
        <v>6.7473835138182697E-2</v>
      </c>
      <c r="AK11" s="17"/>
      <c r="AL11" s="17">
        <v>3.5222438329819097E-2</v>
      </c>
      <c r="AM11" s="17">
        <v>0.10275383719917799</v>
      </c>
      <c r="AN11" s="17">
        <v>4.4862182454560598E-2</v>
      </c>
      <c r="AO11" s="17"/>
      <c r="AP11" s="17">
        <v>6.8608942646979906E-2</v>
      </c>
      <c r="AQ11" s="17">
        <v>9.2832633229706904E-2</v>
      </c>
      <c r="AR11" s="17">
        <v>6.7247995404974906E-2</v>
      </c>
      <c r="AS11" s="17">
        <v>6.6427191970564001E-2</v>
      </c>
      <c r="AT11" s="17">
        <v>2.8135209086259098E-2</v>
      </c>
      <c r="AU11" s="17"/>
      <c r="AV11" s="17">
        <v>0</v>
      </c>
      <c r="AW11" s="17">
        <v>8.2838006863496905E-2</v>
      </c>
      <c r="AX11" s="17">
        <v>8.5429306544105202E-2</v>
      </c>
      <c r="AY11" s="17">
        <v>6.2877889602312706E-2</v>
      </c>
      <c r="AZ11" s="17">
        <v>6.3371623991448606E-2</v>
      </c>
      <c r="BA11" s="17">
        <v>0.117207932095022</v>
      </c>
      <c r="BB11" s="17">
        <v>6.55461832484759E-2</v>
      </c>
      <c r="BC11" s="17">
        <v>3.4088505864669397E-2</v>
      </c>
      <c r="BD11" s="17">
        <v>6.8634697148885607E-2</v>
      </c>
      <c r="BE11" s="17">
        <v>5.22964338087906E-2</v>
      </c>
      <c r="BF11" s="17">
        <v>9.6330310931182606E-2</v>
      </c>
      <c r="BG11" s="17">
        <v>7.97286741207342E-2</v>
      </c>
      <c r="BH11" s="17">
        <v>7.5801263085168699E-2</v>
      </c>
      <c r="BI11" s="17">
        <v>7.8784999201757203E-2</v>
      </c>
      <c r="BJ11" s="17">
        <v>7.4192644827465196E-2</v>
      </c>
      <c r="BK11" s="17">
        <v>3.9003549933807599E-2</v>
      </c>
      <c r="BL11" s="17"/>
      <c r="BM11" s="17">
        <v>7.5207683041312201E-2</v>
      </c>
      <c r="BN11" s="17">
        <v>7.6854481254651094E-2</v>
      </c>
      <c r="BO11" s="17">
        <v>6.0770385364080998E-2</v>
      </c>
      <c r="BP11" s="17">
        <v>6.7303356509085102E-2</v>
      </c>
      <c r="BQ11" s="17">
        <v>7.3608394594899304E-2</v>
      </c>
      <c r="BR11" s="17">
        <v>9.0175738714615206E-2</v>
      </c>
      <c r="BS11" s="17"/>
      <c r="BT11" s="17">
        <v>7.2687719077300303E-2</v>
      </c>
      <c r="BU11" s="17">
        <v>7.5537151254399304E-2</v>
      </c>
      <c r="BV11" s="17"/>
      <c r="BW11" s="17">
        <v>6.48926133234424E-2</v>
      </c>
      <c r="BX11" s="17">
        <v>8.1139697966269297E-2</v>
      </c>
      <c r="BY11" s="17"/>
      <c r="BZ11" s="17">
        <v>7.5930341968214202E-2</v>
      </c>
      <c r="CA11" s="17">
        <v>5.2813381587501901E-2</v>
      </c>
      <c r="CB11" s="17">
        <v>6.4159645238215504E-2</v>
      </c>
      <c r="CC11" s="17"/>
      <c r="CD11" s="17">
        <v>7.5610944434654104E-2</v>
      </c>
      <c r="CE11" s="17">
        <v>6.8633666687602304E-2</v>
      </c>
      <c r="CF11" s="17">
        <v>9.1015893234882697E-2</v>
      </c>
      <c r="CG11" s="17"/>
      <c r="CH11" s="17">
        <v>7.2685562913736596E-2</v>
      </c>
      <c r="CI11" s="17">
        <v>5.9772844442106197E-2</v>
      </c>
      <c r="CJ11" s="17">
        <v>8.5325773059669499E-2</v>
      </c>
      <c r="CK11" s="17"/>
      <c r="CL11" s="17">
        <v>7.7734764286400707E-2</v>
      </c>
      <c r="CM11" s="17">
        <v>6.7172712104587695E-2</v>
      </c>
      <c r="CN11" s="17"/>
      <c r="CO11" s="17">
        <v>3.2452172931566603E-2</v>
      </c>
      <c r="CP11" s="17">
        <v>7.0671452915102698E-2</v>
      </c>
      <c r="CQ11" s="17">
        <v>6.6621221514304704E-2</v>
      </c>
      <c r="CR11" s="17">
        <v>0.103576136378718</v>
      </c>
    </row>
    <row r="12" spans="2:96" x14ac:dyDescent="0.25">
      <c r="B12" s="18" t="s">
        <v>504</v>
      </c>
      <c r="C12" s="17">
        <v>7.7472846997968706E-2</v>
      </c>
      <c r="D12" s="17">
        <v>8.0372824929718104E-2</v>
      </c>
      <c r="E12" s="17">
        <v>7.5050890980909002E-2</v>
      </c>
      <c r="F12" s="17"/>
      <c r="G12" s="17">
        <v>0.11253355815155899</v>
      </c>
      <c r="H12" s="17">
        <v>9.1019283192463801E-2</v>
      </c>
      <c r="I12" s="17">
        <v>5.2149982556909502E-2</v>
      </c>
      <c r="J12" s="17">
        <v>7.8422850268023703E-2</v>
      </c>
      <c r="K12" s="17">
        <v>7.7893029893398705E-2</v>
      </c>
      <c r="L12" s="17">
        <v>6.2587236496825002E-2</v>
      </c>
      <c r="M12" s="17"/>
      <c r="N12" s="17">
        <v>6.7964976681894898E-2</v>
      </c>
      <c r="O12" s="17">
        <v>7.3139925590579802E-2</v>
      </c>
      <c r="P12" s="17">
        <v>9.1865176114377306E-2</v>
      </c>
      <c r="Q12" s="17">
        <v>8.0444476815111104E-2</v>
      </c>
      <c r="R12" s="17"/>
      <c r="S12" s="17">
        <v>9.34405975520783E-2</v>
      </c>
      <c r="T12" s="17">
        <v>9.96987504226437E-2</v>
      </c>
      <c r="U12" s="17">
        <v>9.7619055363794199E-2</v>
      </c>
      <c r="V12" s="17">
        <v>6.7408695911910899E-2</v>
      </c>
      <c r="W12" s="17">
        <v>7.9856775714136394E-2</v>
      </c>
      <c r="X12" s="17">
        <v>3.3881070354174002E-2</v>
      </c>
      <c r="Y12" s="17">
        <v>9.0427299693882607E-2</v>
      </c>
      <c r="Z12" s="17">
        <v>4.1482251666629603E-2</v>
      </c>
      <c r="AA12" s="17">
        <v>4.4678798812428901E-2</v>
      </c>
      <c r="AB12" s="17">
        <v>0.109069538134168</v>
      </c>
      <c r="AC12" s="17">
        <v>4.5932644909478099E-2</v>
      </c>
      <c r="AD12" s="17">
        <v>9.9538609308931103E-2</v>
      </c>
      <c r="AE12" s="17"/>
      <c r="AF12" s="17">
        <v>4.6625492144537498E-2</v>
      </c>
      <c r="AG12" s="17">
        <v>8.5955233645038404E-2</v>
      </c>
      <c r="AH12" s="17">
        <v>0.139871856630331</v>
      </c>
      <c r="AI12" s="17">
        <v>5.11505369525347E-2</v>
      </c>
      <c r="AJ12" s="17">
        <v>8.5075674577231405E-2</v>
      </c>
      <c r="AK12" s="17"/>
      <c r="AL12" s="17">
        <v>2.66633267225794E-2</v>
      </c>
      <c r="AM12" s="17">
        <v>9.4421310984402498E-2</v>
      </c>
      <c r="AN12" s="17">
        <v>9.3174635521693402E-2</v>
      </c>
      <c r="AO12" s="17"/>
      <c r="AP12" s="17">
        <v>8.3574298658833202E-2</v>
      </c>
      <c r="AQ12" s="17">
        <v>6.1028618254300698E-2</v>
      </c>
      <c r="AR12" s="17">
        <v>6.7530501834677306E-2</v>
      </c>
      <c r="AS12" s="17">
        <v>8.9109757955820101E-2</v>
      </c>
      <c r="AT12" s="17">
        <v>7.6510821374762797E-2</v>
      </c>
      <c r="AU12" s="17"/>
      <c r="AV12" s="17">
        <v>0.152769603320837</v>
      </c>
      <c r="AW12" s="17">
        <v>1.3686887826889199E-2</v>
      </c>
      <c r="AX12" s="17">
        <v>0.101379812140782</v>
      </c>
      <c r="AY12" s="17">
        <v>3.5159642297550101E-2</v>
      </c>
      <c r="AZ12" s="17">
        <v>8.0437324237012706E-2</v>
      </c>
      <c r="BA12" s="17">
        <v>7.8525598094415006E-2</v>
      </c>
      <c r="BB12" s="17">
        <v>7.8518842280459702E-2</v>
      </c>
      <c r="BC12" s="17">
        <v>7.7295964058184299E-2</v>
      </c>
      <c r="BD12" s="17">
        <v>9.3384266896421098E-2</v>
      </c>
      <c r="BE12" s="17">
        <v>2.9625855202515101E-2</v>
      </c>
      <c r="BF12" s="17">
        <v>7.8766336232195894E-2</v>
      </c>
      <c r="BG12" s="17">
        <v>8.3463475032504106E-2</v>
      </c>
      <c r="BH12" s="17">
        <v>6.2220756859955602E-2</v>
      </c>
      <c r="BI12" s="17">
        <v>0.119474622557374</v>
      </c>
      <c r="BJ12" s="17">
        <v>0.141275957202981</v>
      </c>
      <c r="BK12" s="17">
        <v>0.11026872172103799</v>
      </c>
      <c r="BL12" s="17"/>
      <c r="BM12" s="17">
        <v>7.1964022706971498E-2</v>
      </c>
      <c r="BN12" s="17">
        <v>7.7521046814456901E-2</v>
      </c>
      <c r="BO12" s="17">
        <v>6.8624706639793698E-2</v>
      </c>
      <c r="BP12" s="17">
        <v>7.1217583777326399E-2</v>
      </c>
      <c r="BQ12" s="17">
        <v>0.109996434677607</v>
      </c>
      <c r="BR12" s="17">
        <v>8.4330947888049707E-2</v>
      </c>
      <c r="BS12" s="17"/>
      <c r="BT12" s="17">
        <v>6.7539805382303503E-2</v>
      </c>
      <c r="BU12" s="17">
        <v>9.3342980050987095E-2</v>
      </c>
      <c r="BV12" s="17"/>
      <c r="BW12" s="17">
        <v>7.4922219977834603E-2</v>
      </c>
      <c r="BX12" s="17">
        <v>7.3600828305495705E-2</v>
      </c>
      <c r="BY12" s="17"/>
      <c r="BZ12" s="17">
        <v>7.52951929696382E-2</v>
      </c>
      <c r="CA12" s="17">
        <v>9.4644888132058305E-2</v>
      </c>
      <c r="CB12" s="17">
        <v>7.30880053795991E-2</v>
      </c>
      <c r="CC12" s="17"/>
      <c r="CD12" s="17">
        <v>7.2046743156092496E-2</v>
      </c>
      <c r="CE12" s="17">
        <v>0.102304483867345</v>
      </c>
      <c r="CF12" s="17">
        <v>5.8041257881566798E-2</v>
      </c>
      <c r="CG12" s="17"/>
      <c r="CH12" s="17">
        <v>7.8086595266681894E-2</v>
      </c>
      <c r="CI12" s="17">
        <v>8.0255595054487594E-2</v>
      </c>
      <c r="CJ12" s="17">
        <v>7.5174095358458398E-2</v>
      </c>
      <c r="CK12" s="17"/>
      <c r="CL12" s="17">
        <v>9.5537872348308697E-2</v>
      </c>
      <c r="CM12" s="17">
        <v>5.6052427618409097E-2</v>
      </c>
      <c r="CN12" s="17"/>
      <c r="CO12" s="17">
        <v>7.1766999183192001E-2</v>
      </c>
      <c r="CP12" s="17">
        <v>6.9652495196599995E-2</v>
      </c>
      <c r="CQ12" s="17">
        <v>7.9950568966258406E-2</v>
      </c>
      <c r="CR12" s="17">
        <v>8.9693522415330101E-2</v>
      </c>
    </row>
    <row r="13" spans="2:96" x14ac:dyDescent="0.25">
      <c r="B13" s="18" t="s">
        <v>505</v>
      </c>
      <c r="C13" s="17">
        <v>7.2534046747015302E-2</v>
      </c>
      <c r="D13" s="17">
        <v>7.1207624406556605E-2</v>
      </c>
      <c r="E13" s="17">
        <v>7.42236065212621E-2</v>
      </c>
      <c r="F13" s="17"/>
      <c r="G13" s="17">
        <v>8.9589415755111604E-2</v>
      </c>
      <c r="H13" s="17">
        <v>6.7729670369641601E-2</v>
      </c>
      <c r="I13" s="17">
        <v>6.6545405498201607E-2</v>
      </c>
      <c r="J13" s="17">
        <v>6.55364086179544E-2</v>
      </c>
      <c r="K13" s="17">
        <v>8.1537813428474507E-2</v>
      </c>
      <c r="L13" s="17">
        <v>6.96205604031606E-2</v>
      </c>
      <c r="M13" s="17"/>
      <c r="N13" s="17">
        <v>7.6318427872203706E-2</v>
      </c>
      <c r="O13" s="17">
        <v>7.1669156433073103E-2</v>
      </c>
      <c r="P13" s="17">
        <v>7.49387440954494E-2</v>
      </c>
      <c r="Q13" s="17">
        <v>6.5289854929871299E-2</v>
      </c>
      <c r="R13" s="17"/>
      <c r="S13" s="17">
        <v>6.7997125723934695E-2</v>
      </c>
      <c r="T13" s="17">
        <v>6.8654616434295906E-2</v>
      </c>
      <c r="U13" s="17">
        <v>9.5233647785041106E-2</v>
      </c>
      <c r="V13" s="17">
        <v>4.2492445237397397E-2</v>
      </c>
      <c r="W13" s="17">
        <v>5.1603265109326502E-2</v>
      </c>
      <c r="X13" s="17">
        <v>4.2863663156033703E-2</v>
      </c>
      <c r="Y13" s="17">
        <v>9.0383948030418201E-2</v>
      </c>
      <c r="Z13" s="17">
        <v>6.3789704960818899E-2</v>
      </c>
      <c r="AA13" s="17">
        <v>8.57443556418577E-2</v>
      </c>
      <c r="AB13" s="17">
        <v>8.78739160431177E-2</v>
      </c>
      <c r="AC13" s="17">
        <v>0.103219837075535</v>
      </c>
      <c r="AD13" s="17">
        <v>9.5803048224063797E-2</v>
      </c>
      <c r="AE13" s="17"/>
      <c r="AF13" s="17">
        <v>6.61434418497788E-2</v>
      </c>
      <c r="AG13" s="17">
        <v>6.7150532072236202E-2</v>
      </c>
      <c r="AH13" s="17">
        <v>0.11369357746540899</v>
      </c>
      <c r="AI13" s="17">
        <v>0</v>
      </c>
      <c r="AJ13" s="17">
        <v>8.8264537183102704E-2</v>
      </c>
      <c r="AK13" s="17"/>
      <c r="AL13" s="17">
        <v>5.0784424986788902E-2</v>
      </c>
      <c r="AM13" s="17">
        <v>7.5526869400379504E-2</v>
      </c>
      <c r="AN13" s="17">
        <v>0.132057905600033</v>
      </c>
      <c r="AO13" s="17"/>
      <c r="AP13" s="17">
        <v>6.2746434029566603E-2</v>
      </c>
      <c r="AQ13" s="17">
        <v>8.9095611818735806E-2</v>
      </c>
      <c r="AR13" s="17">
        <v>7.6740655142796099E-2</v>
      </c>
      <c r="AS13" s="17">
        <v>4.5224141699339901E-2</v>
      </c>
      <c r="AT13" s="17">
        <v>5.7030782471403002E-2</v>
      </c>
      <c r="AU13" s="17"/>
      <c r="AV13" s="17">
        <v>0.21570749083600099</v>
      </c>
      <c r="AW13" s="17">
        <v>4.7281507991581602E-2</v>
      </c>
      <c r="AX13" s="17">
        <v>5.9980465383902802E-2</v>
      </c>
      <c r="AY13" s="17">
        <v>9.3957762501126696E-2</v>
      </c>
      <c r="AZ13" s="17">
        <v>6.3534526877285696E-2</v>
      </c>
      <c r="BA13" s="17">
        <v>6.6647802403641807E-2</v>
      </c>
      <c r="BB13" s="17">
        <v>6.7128791230190304E-2</v>
      </c>
      <c r="BC13" s="17">
        <v>9.12153386516944E-2</v>
      </c>
      <c r="BD13" s="17">
        <v>5.2707885392617698E-2</v>
      </c>
      <c r="BE13" s="17">
        <v>8.0549550328275599E-2</v>
      </c>
      <c r="BF13" s="17">
        <v>8.8305264358913393E-2</v>
      </c>
      <c r="BG13" s="17">
        <v>6.9027273226146393E-2</v>
      </c>
      <c r="BH13" s="17">
        <v>0.12931305689589501</v>
      </c>
      <c r="BI13" s="17">
        <v>5.0786207670183901E-2</v>
      </c>
      <c r="BJ13" s="17">
        <v>5.2745590603814202E-2</v>
      </c>
      <c r="BK13" s="17">
        <v>5.1615753757790199E-2</v>
      </c>
      <c r="BL13" s="17"/>
      <c r="BM13" s="17">
        <v>4.8066518772652903E-2</v>
      </c>
      <c r="BN13" s="17">
        <v>7.26856069049472E-2</v>
      </c>
      <c r="BO13" s="17">
        <v>8.9680576278468302E-2</v>
      </c>
      <c r="BP13" s="17">
        <v>7.35789191811346E-2</v>
      </c>
      <c r="BQ13" s="17">
        <v>8.7644349273791999E-2</v>
      </c>
      <c r="BR13" s="17">
        <v>9.5281748538246502E-2</v>
      </c>
      <c r="BS13" s="17"/>
      <c r="BT13" s="17">
        <v>8.0106446380117602E-2</v>
      </c>
      <c r="BU13" s="17">
        <v>5.9109528416360503E-2</v>
      </c>
      <c r="BV13" s="17"/>
      <c r="BW13" s="17">
        <v>7.9901233492113199E-2</v>
      </c>
      <c r="BX13" s="17">
        <v>6.5188594658777604E-2</v>
      </c>
      <c r="BY13" s="17"/>
      <c r="BZ13" s="17">
        <v>6.5212389309318899E-2</v>
      </c>
      <c r="CA13" s="17">
        <v>9.7035362495409894E-2</v>
      </c>
      <c r="CB13" s="17">
        <v>0.102805297276875</v>
      </c>
      <c r="CC13" s="17"/>
      <c r="CD13" s="17">
        <v>6.6099582539315693E-2</v>
      </c>
      <c r="CE13" s="17">
        <v>6.7895685674883396E-2</v>
      </c>
      <c r="CF13" s="17">
        <v>6.5596622770586102E-2</v>
      </c>
      <c r="CG13" s="17"/>
      <c r="CH13" s="17">
        <v>6.87095198215492E-2</v>
      </c>
      <c r="CI13" s="17">
        <v>7.7305421797300697E-2</v>
      </c>
      <c r="CJ13" s="17">
        <v>7.1825915895135997E-2</v>
      </c>
      <c r="CK13" s="17"/>
      <c r="CL13" s="17">
        <v>6.4920590123297303E-2</v>
      </c>
      <c r="CM13" s="17">
        <v>8.2764157848466594E-2</v>
      </c>
      <c r="CN13" s="17"/>
      <c r="CO13" s="17">
        <v>7.0349518918390794E-2</v>
      </c>
      <c r="CP13" s="17">
        <v>7.1730039961160494E-2</v>
      </c>
      <c r="CQ13" s="17">
        <v>7.3927586996909697E-2</v>
      </c>
      <c r="CR13" s="17">
        <v>7.2164228452197096E-2</v>
      </c>
    </row>
    <row r="14" spans="2:96" x14ac:dyDescent="0.25">
      <c r="B14" s="18" t="s">
        <v>506</v>
      </c>
      <c r="C14" s="17">
        <v>0.11964797050186</v>
      </c>
      <c r="D14" s="17">
        <v>9.9246214832684795E-2</v>
      </c>
      <c r="E14" s="17">
        <v>0.14026832504112899</v>
      </c>
      <c r="F14" s="17"/>
      <c r="G14" s="17">
        <v>0.119788266094794</v>
      </c>
      <c r="H14" s="17">
        <v>0.13392392582211299</v>
      </c>
      <c r="I14" s="17">
        <v>0.117411817127493</v>
      </c>
      <c r="J14" s="17">
        <v>0.11557492036457601</v>
      </c>
      <c r="K14" s="17">
        <v>9.0558307995512899E-2</v>
      </c>
      <c r="L14" s="17">
        <v>0.132601664175932</v>
      </c>
      <c r="M14" s="17"/>
      <c r="N14" s="17">
        <v>0.128693986426035</v>
      </c>
      <c r="O14" s="17">
        <v>0.12153718309382799</v>
      </c>
      <c r="P14" s="17">
        <v>9.5194661801140404E-2</v>
      </c>
      <c r="Q14" s="17">
        <v>0.12673022773399201</v>
      </c>
      <c r="R14" s="17"/>
      <c r="S14" s="17">
        <v>0.138115190619469</v>
      </c>
      <c r="T14" s="17">
        <v>0.133746471722404</v>
      </c>
      <c r="U14" s="17">
        <v>8.2377255443993699E-2</v>
      </c>
      <c r="V14" s="17">
        <v>0.11860083719754901</v>
      </c>
      <c r="W14" s="17">
        <v>0.10699183787241399</v>
      </c>
      <c r="X14" s="17">
        <v>0.173114104792847</v>
      </c>
      <c r="Y14" s="17">
        <v>7.8498602024630604E-2</v>
      </c>
      <c r="Z14" s="17">
        <v>0.13088960453772799</v>
      </c>
      <c r="AA14" s="17">
        <v>0.12155170221372801</v>
      </c>
      <c r="AB14" s="17">
        <v>8.9942403577626395E-2</v>
      </c>
      <c r="AC14" s="17">
        <v>0.12830768861886699</v>
      </c>
      <c r="AD14" s="17">
        <v>0.106699415996934</v>
      </c>
      <c r="AE14" s="17"/>
      <c r="AF14" s="17">
        <v>0.125231452523895</v>
      </c>
      <c r="AG14" s="17">
        <v>9.86805213995397E-2</v>
      </c>
      <c r="AH14" s="17">
        <v>7.1786866404510902E-2</v>
      </c>
      <c r="AI14" s="17">
        <v>3.4682145521670198E-2</v>
      </c>
      <c r="AJ14" s="17">
        <v>0.175676550288794</v>
      </c>
      <c r="AK14" s="17"/>
      <c r="AL14" s="17">
        <v>0.110520557680394</v>
      </c>
      <c r="AM14" s="17">
        <v>0.10146221005330899</v>
      </c>
      <c r="AN14" s="17">
        <v>9.7686566598278998E-2</v>
      </c>
      <c r="AO14" s="17"/>
      <c r="AP14" s="17">
        <v>0.133014772698618</v>
      </c>
      <c r="AQ14" s="17">
        <v>9.8110285398195704E-2</v>
      </c>
      <c r="AR14" s="17">
        <v>0.12449071932629301</v>
      </c>
      <c r="AS14" s="17">
        <v>0.121651442057813</v>
      </c>
      <c r="AT14" s="17">
        <v>9.8370818243295702E-2</v>
      </c>
      <c r="AU14" s="17"/>
      <c r="AV14" s="17">
        <v>0</v>
      </c>
      <c r="AW14" s="17">
        <v>0.12739652417524699</v>
      </c>
      <c r="AX14" s="17">
        <v>6.9352973300307499E-2</v>
      </c>
      <c r="AY14" s="17">
        <v>0.12906866229897601</v>
      </c>
      <c r="AZ14" s="17">
        <v>0.16714789003588901</v>
      </c>
      <c r="BA14" s="17">
        <v>0.11191125352023</v>
      </c>
      <c r="BB14" s="17">
        <v>0.104602657446044</v>
      </c>
      <c r="BC14" s="17">
        <v>0.137770045534445</v>
      </c>
      <c r="BD14" s="17">
        <v>0.12941451862023801</v>
      </c>
      <c r="BE14" s="17">
        <v>5.8801723207573098E-2</v>
      </c>
      <c r="BF14" s="17">
        <v>0.12662484698366899</v>
      </c>
      <c r="BG14" s="17">
        <v>0.118552729839282</v>
      </c>
      <c r="BH14" s="17">
        <v>0.14539300860530199</v>
      </c>
      <c r="BI14" s="17">
        <v>0.194572393751752</v>
      </c>
      <c r="BJ14" s="17">
        <v>7.5155867048334199E-2</v>
      </c>
      <c r="BK14" s="17">
        <v>0.12430978132102</v>
      </c>
      <c r="BL14" s="17"/>
      <c r="BM14" s="17">
        <v>0.119138336896793</v>
      </c>
      <c r="BN14" s="17">
        <v>0.11052212069840101</v>
      </c>
      <c r="BO14" s="17">
        <v>0.13919365096077699</v>
      </c>
      <c r="BP14" s="17">
        <v>0.13616571067862501</v>
      </c>
      <c r="BQ14" s="17">
        <v>0.10857629340215599</v>
      </c>
      <c r="BR14" s="17">
        <v>8.2193750307084104E-2</v>
      </c>
      <c r="BS14" s="17"/>
      <c r="BT14" s="17">
        <v>0.115477111931769</v>
      </c>
      <c r="BU14" s="17">
        <v>0.122428811987734</v>
      </c>
      <c r="BV14" s="17"/>
      <c r="BW14" s="17">
        <v>9.3724567915391396E-2</v>
      </c>
      <c r="BX14" s="17">
        <v>0.13786030800138599</v>
      </c>
      <c r="BY14" s="17"/>
      <c r="BZ14" s="17">
        <v>0.119329503776076</v>
      </c>
      <c r="CA14" s="17">
        <v>0.11242568507379</v>
      </c>
      <c r="CB14" s="17">
        <v>0.126473895505432</v>
      </c>
      <c r="CC14" s="17"/>
      <c r="CD14" s="17">
        <v>0.116112540358753</v>
      </c>
      <c r="CE14" s="17">
        <v>0.13252031923725999</v>
      </c>
      <c r="CF14" s="17">
        <v>0.13367695643147001</v>
      </c>
      <c r="CG14" s="17"/>
      <c r="CH14" s="17">
        <v>0.121449900709621</v>
      </c>
      <c r="CI14" s="17">
        <v>9.7238699105658993E-2</v>
      </c>
      <c r="CJ14" s="17">
        <v>0.125569484492209</v>
      </c>
      <c r="CK14" s="17"/>
      <c r="CL14" s="17">
        <v>0.107354297815985</v>
      </c>
      <c r="CM14" s="17">
        <v>0.13161717500093301</v>
      </c>
      <c r="CN14" s="17"/>
      <c r="CO14" s="17">
        <v>8.9477519608807204E-2</v>
      </c>
      <c r="CP14" s="17">
        <v>0.129693005617498</v>
      </c>
      <c r="CQ14" s="17">
        <v>0.12536671112627701</v>
      </c>
      <c r="CR14" s="17">
        <v>0.100357052378355</v>
      </c>
    </row>
    <row r="15" spans="2:96" x14ac:dyDescent="0.25">
      <c r="B15" s="18" t="s">
        <v>507</v>
      </c>
      <c r="C15" s="17">
        <v>0.128728286176338</v>
      </c>
      <c r="D15" s="17">
        <v>0.13646265211370401</v>
      </c>
      <c r="E15" s="17">
        <v>0.121849096685443</v>
      </c>
      <c r="F15" s="17"/>
      <c r="G15" s="17">
        <v>0.125924433776988</v>
      </c>
      <c r="H15" s="17">
        <v>0.122440748560371</v>
      </c>
      <c r="I15" s="17">
        <v>0.13672898122513599</v>
      </c>
      <c r="J15" s="17">
        <v>0.14565571585609399</v>
      </c>
      <c r="K15" s="17">
        <v>0.11884419859022</v>
      </c>
      <c r="L15" s="17">
        <v>0.12206709364370801</v>
      </c>
      <c r="M15" s="17"/>
      <c r="N15" s="17">
        <v>0.117994064020531</v>
      </c>
      <c r="O15" s="17">
        <v>0.15206212688369</v>
      </c>
      <c r="P15" s="17">
        <v>0.13880850201054301</v>
      </c>
      <c r="Q15" s="17">
        <v>0.108612985376774</v>
      </c>
      <c r="R15" s="17"/>
      <c r="S15" s="17">
        <v>0.15561886628555899</v>
      </c>
      <c r="T15" s="17">
        <v>0.123208421711981</v>
      </c>
      <c r="U15" s="17">
        <v>9.6753909771475993E-2</v>
      </c>
      <c r="V15" s="17">
        <v>0.16464343227136</v>
      </c>
      <c r="W15" s="17">
        <v>0.12336986740623899</v>
      </c>
      <c r="X15" s="17">
        <v>0.135500335710002</v>
      </c>
      <c r="Y15" s="17">
        <v>0.103488396971707</v>
      </c>
      <c r="Z15" s="17">
        <v>0.10425835800238401</v>
      </c>
      <c r="AA15" s="17">
        <v>0.13760586752113199</v>
      </c>
      <c r="AB15" s="17">
        <v>0.120147721201692</v>
      </c>
      <c r="AC15" s="17">
        <v>9.3522179553740994E-2</v>
      </c>
      <c r="AD15" s="17">
        <v>0.149009709270362</v>
      </c>
      <c r="AE15" s="17"/>
      <c r="AF15" s="17">
        <v>0.14415629012471801</v>
      </c>
      <c r="AG15" s="17">
        <v>0.122644920970189</v>
      </c>
      <c r="AH15" s="17">
        <v>0.16132599927741101</v>
      </c>
      <c r="AI15" s="17">
        <v>0.19073688021291599</v>
      </c>
      <c r="AJ15" s="17">
        <v>0.138108634736124</v>
      </c>
      <c r="AK15" s="17"/>
      <c r="AL15" s="17">
        <v>0.143806759072589</v>
      </c>
      <c r="AM15" s="17">
        <v>0.122300563489621</v>
      </c>
      <c r="AN15" s="17">
        <v>9.6852658308955702E-2</v>
      </c>
      <c r="AO15" s="17"/>
      <c r="AP15" s="17">
        <v>0.110991807519455</v>
      </c>
      <c r="AQ15" s="17">
        <v>0.12755469909256201</v>
      </c>
      <c r="AR15" s="17">
        <v>0.15361386908883701</v>
      </c>
      <c r="AS15" s="17">
        <v>0.12619206891475099</v>
      </c>
      <c r="AT15" s="17">
        <v>9.1609085656691597E-2</v>
      </c>
      <c r="AU15" s="17"/>
      <c r="AV15" s="17">
        <v>0</v>
      </c>
      <c r="AW15" s="17">
        <v>7.9971696907223E-2</v>
      </c>
      <c r="AX15" s="17">
        <v>0.17815106330931499</v>
      </c>
      <c r="AY15" s="17">
        <v>0.117110145686947</v>
      </c>
      <c r="AZ15" s="17">
        <v>8.7474280851144101E-2</v>
      </c>
      <c r="BA15" s="17">
        <v>0.12153707882865999</v>
      </c>
      <c r="BB15" s="17">
        <v>0.13634054211823701</v>
      </c>
      <c r="BC15" s="17">
        <v>0.10409886509037</v>
      </c>
      <c r="BD15" s="17">
        <v>0.15653735649055001</v>
      </c>
      <c r="BE15" s="17">
        <v>0.16678439588482599</v>
      </c>
      <c r="BF15" s="17">
        <v>0.17998438779873399</v>
      </c>
      <c r="BG15" s="17">
        <v>0.13127985693948499</v>
      </c>
      <c r="BH15" s="17">
        <v>0.154185867516106</v>
      </c>
      <c r="BI15" s="17">
        <v>0.143638632065272</v>
      </c>
      <c r="BJ15" s="17">
        <v>0.122242994973325</v>
      </c>
      <c r="BK15" s="17">
        <v>8.9764111794464696E-2</v>
      </c>
      <c r="BL15" s="17"/>
      <c r="BM15" s="17">
        <v>0.12528730876288299</v>
      </c>
      <c r="BN15" s="17">
        <v>0.15552106840407101</v>
      </c>
      <c r="BO15" s="17">
        <v>0.10860037659089899</v>
      </c>
      <c r="BP15" s="17">
        <v>0.11477701928483</v>
      </c>
      <c r="BQ15" s="17">
        <v>0.119961345714673</v>
      </c>
      <c r="BR15" s="17">
        <v>0.119068864764732</v>
      </c>
      <c r="BS15" s="17"/>
      <c r="BT15" s="17">
        <v>0.12550361480302499</v>
      </c>
      <c r="BU15" s="17">
        <v>0.13362229826018501</v>
      </c>
      <c r="BV15" s="17"/>
      <c r="BW15" s="17">
        <v>0.147042488117992</v>
      </c>
      <c r="BX15" s="17">
        <v>0.119263919426998</v>
      </c>
      <c r="BY15" s="17"/>
      <c r="BZ15" s="17">
        <v>0.125796060769647</v>
      </c>
      <c r="CA15" s="17">
        <v>0.12395529191186</v>
      </c>
      <c r="CB15" s="17">
        <v>0.21420655911745201</v>
      </c>
      <c r="CC15" s="17"/>
      <c r="CD15" s="17">
        <v>0.13475087384037099</v>
      </c>
      <c r="CE15" s="17">
        <v>0.100005616404421</v>
      </c>
      <c r="CF15" s="17">
        <v>0.150243344431709</v>
      </c>
      <c r="CG15" s="17"/>
      <c r="CH15" s="17">
        <v>0.128617957160166</v>
      </c>
      <c r="CI15" s="17">
        <v>0.10977077277658</v>
      </c>
      <c r="CJ15" s="17">
        <v>0.132385349219453</v>
      </c>
      <c r="CK15" s="17"/>
      <c r="CL15" s="17">
        <v>0.13800139285106</v>
      </c>
      <c r="CM15" s="17">
        <v>0.11587525806174501</v>
      </c>
      <c r="CN15" s="17"/>
      <c r="CO15" s="17">
        <v>0.13069321796705499</v>
      </c>
      <c r="CP15" s="17">
        <v>0.12791466146876301</v>
      </c>
      <c r="CQ15" s="17">
        <v>0.13884020228619701</v>
      </c>
      <c r="CR15" s="17">
        <v>0.109954655209606</v>
      </c>
    </row>
    <row r="16" spans="2:96" x14ac:dyDescent="0.25">
      <c r="B16" s="18" t="s">
        <v>508</v>
      </c>
      <c r="C16" s="17">
        <v>0.123472650169764</v>
      </c>
      <c r="D16" s="17">
        <v>0.115852768901132</v>
      </c>
      <c r="E16" s="17">
        <v>0.13159870061465201</v>
      </c>
      <c r="F16" s="17"/>
      <c r="G16" s="17">
        <v>0.111049980086614</v>
      </c>
      <c r="H16" s="17">
        <v>0.114999010029051</v>
      </c>
      <c r="I16" s="17">
        <v>0.10868747683333101</v>
      </c>
      <c r="J16" s="17">
        <v>0.117510649113147</v>
      </c>
      <c r="K16" s="17">
        <v>0.113191262665226</v>
      </c>
      <c r="L16" s="17">
        <v>0.162486576606203</v>
      </c>
      <c r="M16" s="17"/>
      <c r="N16" s="17">
        <v>0.110631064800184</v>
      </c>
      <c r="O16" s="17">
        <v>0.12508833082093901</v>
      </c>
      <c r="P16" s="17">
        <v>0.122796973221245</v>
      </c>
      <c r="Q16" s="17">
        <v>0.13557144287626299</v>
      </c>
      <c r="R16" s="17"/>
      <c r="S16" s="17">
        <v>0.111507405424738</v>
      </c>
      <c r="T16" s="17">
        <v>0.109513970691901</v>
      </c>
      <c r="U16" s="17">
        <v>0.15146311133788501</v>
      </c>
      <c r="V16" s="17">
        <v>0.14082170333118699</v>
      </c>
      <c r="W16" s="17">
        <v>0.103803373768401</v>
      </c>
      <c r="X16" s="17">
        <v>9.2715996950199595E-2</v>
      </c>
      <c r="Y16" s="17">
        <v>0.15734349728675101</v>
      </c>
      <c r="Z16" s="17">
        <v>9.9182414622558598E-2</v>
      </c>
      <c r="AA16" s="17">
        <v>0.14793856272511099</v>
      </c>
      <c r="AB16" s="17">
        <v>0.14668888824957399</v>
      </c>
      <c r="AC16" s="17">
        <v>0.103766750521123</v>
      </c>
      <c r="AD16" s="17">
        <v>6.6251517014011996E-2</v>
      </c>
      <c r="AE16" s="17"/>
      <c r="AF16" s="17">
        <v>0.16212312562893999</v>
      </c>
      <c r="AG16" s="17">
        <v>0.109711964239878</v>
      </c>
      <c r="AH16" s="17">
        <v>0.12898811746005201</v>
      </c>
      <c r="AI16" s="17">
        <v>0</v>
      </c>
      <c r="AJ16" s="17">
        <v>7.88153353938333E-2</v>
      </c>
      <c r="AK16" s="17"/>
      <c r="AL16" s="17">
        <v>0.172832586316398</v>
      </c>
      <c r="AM16" s="17">
        <v>0.111692652408678</v>
      </c>
      <c r="AN16" s="17">
        <v>0.14277462673845501</v>
      </c>
      <c r="AO16" s="17"/>
      <c r="AP16" s="17">
        <v>0.127333382053432</v>
      </c>
      <c r="AQ16" s="17">
        <v>0.14432989618679001</v>
      </c>
      <c r="AR16" s="17">
        <v>0.10754378359462299</v>
      </c>
      <c r="AS16" s="17">
        <v>0.14705522615459299</v>
      </c>
      <c r="AT16" s="17">
        <v>0.116805289232184</v>
      </c>
      <c r="AU16" s="17"/>
      <c r="AV16" s="17">
        <v>0</v>
      </c>
      <c r="AW16" s="17">
        <v>0.135786027398304</v>
      </c>
      <c r="AX16" s="17">
        <v>0.10412206351652201</v>
      </c>
      <c r="AY16" s="17">
        <v>0.14629955488475599</v>
      </c>
      <c r="AZ16" s="17">
        <v>0.11749861767564</v>
      </c>
      <c r="BA16" s="17">
        <v>0.134482935304653</v>
      </c>
      <c r="BB16" s="17">
        <v>0.13385306634906699</v>
      </c>
      <c r="BC16" s="17">
        <v>0.171580199211118</v>
      </c>
      <c r="BD16" s="17">
        <v>8.2002042956884805E-2</v>
      </c>
      <c r="BE16" s="17">
        <v>0.155819860080914</v>
      </c>
      <c r="BF16" s="17">
        <v>8.5465096304319005E-2</v>
      </c>
      <c r="BG16" s="17">
        <v>0.136297534982079</v>
      </c>
      <c r="BH16" s="17">
        <v>0.107242406621326</v>
      </c>
      <c r="BI16" s="17">
        <v>4.7311130274110297E-2</v>
      </c>
      <c r="BJ16" s="17">
        <v>6.1835117559818797E-2</v>
      </c>
      <c r="BK16" s="17">
        <v>0.17731327746525799</v>
      </c>
      <c r="BL16" s="17"/>
      <c r="BM16" s="17">
        <v>0.12825533027289099</v>
      </c>
      <c r="BN16" s="17">
        <v>9.4407380929512896E-2</v>
      </c>
      <c r="BO16" s="17">
        <v>0.13977773023919399</v>
      </c>
      <c r="BP16" s="17">
        <v>0.139030183154468</v>
      </c>
      <c r="BQ16" s="17">
        <v>0.137537506554682</v>
      </c>
      <c r="BR16" s="17">
        <v>0.13389113395465599</v>
      </c>
      <c r="BS16" s="17"/>
      <c r="BT16" s="17">
        <v>0.13913297313603701</v>
      </c>
      <c r="BU16" s="17">
        <v>0.104261098518902</v>
      </c>
      <c r="BV16" s="17"/>
      <c r="BW16" s="17">
        <v>0.13021419363713099</v>
      </c>
      <c r="BX16" s="17">
        <v>0.122809465212987</v>
      </c>
      <c r="BY16" s="17"/>
      <c r="BZ16" s="17">
        <v>0.124843546182313</v>
      </c>
      <c r="CA16" s="17">
        <v>0.128534276079665</v>
      </c>
      <c r="CB16" s="17">
        <v>5.6214611844934301E-2</v>
      </c>
      <c r="CC16" s="17"/>
      <c r="CD16" s="17">
        <v>0.11903531573126599</v>
      </c>
      <c r="CE16" s="17">
        <v>0.129493345699912</v>
      </c>
      <c r="CF16" s="17">
        <v>0.122205585225099</v>
      </c>
      <c r="CG16" s="17"/>
      <c r="CH16" s="17">
        <v>0.11482684701941299</v>
      </c>
      <c r="CI16" s="17">
        <v>0.163638104057622</v>
      </c>
      <c r="CJ16" s="17">
        <v>0.156964137075773</v>
      </c>
      <c r="CK16" s="17"/>
      <c r="CL16" s="17">
        <v>0.10984723014572099</v>
      </c>
      <c r="CM16" s="17">
        <v>0.13946928018497501</v>
      </c>
      <c r="CN16" s="17"/>
      <c r="CO16" s="17">
        <v>0.12721358228131199</v>
      </c>
      <c r="CP16" s="17">
        <v>0.13503877332959799</v>
      </c>
      <c r="CQ16" s="17">
        <v>0.12208812246114099</v>
      </c>
      <c r="CR16" s="17">
        <v>0.10268912365781099</v>
      </c>
    </row>
    <row r="17" spans="2:96" x14ac:dyDescent="0.25">
      <c r="B17" s="18" t="s">
        <v>509</v>
      </c>
      <c r="C17" s="17">
        <v>0.107130681703728</v>
      </c>
      <c r="D17" s="17">
        <v>0.113316151331066</v>
      </c>
      <c r="E17" s="17">
        <v>0.10062027738334101</v>
      </c>
      <c r="F17" s="17"/>
      <c r="G17" s="17">
        <v>0.10270903418706299</v>
      </c>
      <c r="H17" s="17">
        <v>8.9468079721487806E-2</v>
      </c>
      <c r="I17" s="17">
        <v>9.6978729877836997E-2</v>
      </c>
      <c r="J17" s="17">
        <v>7.0887221437906794E-2</v>
      </c>
      <c r="K17" s="17">
        <v>0.13089864997560799</v>
      </c>
      <c r="L17" s="17">
        <v>0.146347650850945</v>
      </c>
      <c r="M17" s="17"/>
      <c r="N17" s="17">
        <v>0.13965723049684101</v>
      </c>
      <c r="O17" s="17">
        <v>0.10782969935464699</v>
      </c>
      <c r="P17" s="17">
        <v>9.6919121827464802E-2</v>
      </c>
      <c r="Q17" s="17">
        <v>8.1453504789191195E-2</v>
      </c>
      <c r="R17" s="17"/>
      <c r="S17" s="17">
        <v>9.2725749980618805E-2</v>
      </c>
      <c r="T17" s="17">
        <v>0.12101295564319201</v>
      </c>
      <c r="U17" s="17">
        <v>8.7550981982556106E-2</v>
      </c>
      <c r="V17" s="17">
        <v>0.114388783190638</v>
      </c>
      <c r="W17" s="17">
        <v>0.19190567516401899</v>
      </c>
      <c r="X17" s="17">
        <v>0.113817360829402</v>
      </c>
      <c r="Y17" s="17">
        <v>9.5701514608178703E-2</v>
      </c>
      <c r="Z17" s="17">
        <v>0.14151240870246901</v>
      </c>
      <c r="AA17" s="17">
        <v>8.7886020916384602E-2</v>
      </c>
      <c r="AB17" s="17">
        <v>6.7432837050796404E-2</v>
      </c>
      <c r="AC17" s="17">
        <v>0.136479014624593</v>
      </c>
      <c r="AD17" s="17">
        <v>5.2877914181286401E-2</v>
      </c>
      <c r="AE17" s="17"/>
      <c r="AF17" s="17">
        <v>0.16962199248856399</v>
      </c>
      <c r="AG17" s="17">
        <v>6.1492754700302903E-2</v>
      </c>
      <c r="AH17" s="17">
        <v>6.9788786766790095E-2</v>
      </c>
      <c r="AI17" s="17">
        <v>3.3668449638609002E-2</v>
      </c>
      <c r="AJ17" s="17">
        <v>8.3076406157330598E-2</v>
      </c>
      <c r="AK17" s="17"/>
      <c r="AL17" s="17">
        <v>0.23168675115517201</v>
      </c>
      <c r="AM17" s="17">
        <v>6.1733690902814997E-2</v>
      </c>
      <c r="AN17" s="17">
        <v>7.4449400686259604E-2</v>
      </c>
      <c r="AO17" s="17"/>
      <c r="AP17" s="17">
        <v>0.14277205354698</v>
      </c>
      <c r="AQ17" s="17">
        <v>9.3121849687751695E-2</v>
      </c>
      <c r="AR17" s="17">
        <v>9.38088887419017E-2</v>
      </c>
      <c r="AS17" s="17">
        <v>0.126015766516308</v>
      </c>
      <c r="AT17" s="17">
        <v>0.113707438714179</v>
      </c>
      <c r="AU17" s="17"/>
      <c r="AV17" s="17">
        <v>0</v>
      </c>
      <c r="AW17" s="17">
        <v>3.54115048132881E-2</v>
      </c>
      <c r="AX17" s="17">
        <v>8.69231837247912E-2</v>
      </c>
      <c r="AY17" s="17">
        <v>0.115676099188414</v>
      </c>
      <c r="AZ17" s="17">
        <v>0.107459699563836</v>
      </c>
      <c r="BA17" s="17">
        <v>9.0924967772551601E-2</v>
      </c>
      <c r="BB17" s="17">
        <v>0.10775249307014401</v>
      </c>
      <c r="BC17" s="17">
        <v>0.113610688760185</v>
      </c>
      <c r="BD17" s="17">
        <v>0.123140621150226</v>
      </c>
      <c r="BE17" s="17">
        <v>0.17801566996315299</v>
      </c>
      <c r="BF17" s="17">
        <v>8.0844034735817694E-2</v>
      </c>
      <c r="BG17" s="17">
        <v>0.11659631600467001</v>
      </c>
      <c r="BH17" s="17">
        <v>7.8002335412803103E-2</v>
      </c>
      <c r="BI17" s="17">
        <v>0.13592987140975599</v>
      </c>
      <c r="BJ17" s="17">
        <v>0.17576405755324101</v>
      </c>
      <c r="BK17" s="17">
        <v>0.132912416168706</v>
      </c>
      <c r="BL17" s="17"/>
      <c r="BM17" s="17">
        <v>0.112683005099429</v>
      </c>
      <c r="BN17" s="17">
        <v>0.106909597019573</v>
      </c>
      <c r="BO17" s="17">
        <v>0.11351759274491</v>
      </c>
      <c r="BP17" s="17">
        <v>9.86509639076322E-2</v>
      </c>
      <c r="BQ17" s="17">
        <v>9.7469953181841304E-2</v>
      </c>
      <c r="BR17" s="17">
        <v>0.117297415018945</v>
      </c>
      <c r="BS17" s="17"/>
      <c r="BT17" s="17">
        <v>0.111639609828698</v>
      </c>
      <c r="BU17" s="17">
        <v>0.102858070214276</v>
      </c>
      <c r="BV17" s="17"/>
      <c r="BW17" s="17">
        <v>0.11977625206199</v>
      </c>
      <c r="BX17" s="17">
        <v>0.10204326726820701</v>
      </c>
      <c r="BY17" s="17"/>
      <c r="BZ17" s="17">
        <v>0.10895805611998199</v>
      </c>
      <c r="CA17" s="17">
        <v>9.6619755901196702E-2</v>
      </c>
      <c r="CB17" s="17">
        <v>0.12457542848351801</v>
      </c>
      <c r="CC17" s="17"/>
      <c r="CD17" s="17">
        <v>0.115738403915927</v>
      </c>
      <c r="CE17" s="17">
        <v>7.7463591374056298E-2</v>
      </c>
      <c r="CF17" s="17">
        <v>0.10514521702296201</v>
      </c>
      <c r="CG17" s="17"/>
      <c r="CH17" s="17">
        <v>0.114130140854162</v>
      </c>
      <c r="CI17" s="17">
        <v>7.6507585041411003E-2</v>
      </c>
      <c r="CJ17" s="17">
        <v>0.102073012817939</v>
      </c>
      <c r="CK17" s="17"/>
      <c r="CL17" s="17">
        <v>0.116252692513969</v>
      </c>
      <c r="CM17" s="17">
        <v>0.100782812833905</v>
      </c>
      <c r="CN17" s="17"/>
      <c r="CO17" s="17">
        <v>0.18559549152090099</v>
      </c>
      <c r="CP17" s="17">
        <v>0.13791624575192801</v>
      </c>
      <c r="CQ17" s="17">
        <v>8.9685894668985799E-2</v>
      </c>
      <c r="CR17" s="17">
        <v>5.3523597366191097E-2</v>
      </c>
    </row>
    <row r="18" spans="2:96" x14ac:dyDescent="0.25">
      <c r="B18" s="18" t="s">
        <v>510</v>
      </c>
      <c r="C18" s="17">
        <v>3.90425438849148E-2</v>
      </c>
      <c r="D18" s="17">
        <v>4.5606822910843003E-2</v>
      </c>
      <c r="E18" s="17">
        <v>3.1762121542034498E-2</v>
      </c>
      <c r="F18" s="17"/>
      <c r="G18" s="17">
        <v>5.2979234905110403E-2</v>
      </c>
      <c r="H18" s="17">
        <v>4.1308362363615098E-2</v>
      </c>
      <c r="I18" s="17">
        <v>2.8420640738485499E-2</v>
      </c>
      <c r="J18" s="17">
        <v>3.0764221218545901E-2</v>
      </c>
      <c r="K18" s="17">
        <v>4.1945307711763698E-2</v>
      </c>
      <c r="L18" s="17">
        <v>4.1347811206580203E-2</v>
      </c>
      <c r="M18" s="17"/>
      <c r="N18" s="17">
        <v>5.0114520849583698E-2</v>
      </c>
      <c r="O18" s="17">
        <v>2.1719141391441699E-2</v>
      </c>
      <c r="P18" s="17">
        <v>3.8683031790128997E-2</v>
      </c>
      <c r="Q18" s="17">
        <v>4.58462983562581E-2</v>
      </c>
      <c r="R18" s="17"/>
      <c r="S18" s="17">
        <v>7.8453448282871804E-2</v>
      </c>
      <c r="T18" s="17">
        <v>1.9893312840654299E-2</v>
      </c>
      <c r="U18" s="17">
        <v>5.8014011083897997E-2</v>
      </c>
      <c r="V18" s="17">
        <v>1.7173267726982199E-2</v>
      </c>
      <c r="W18" s="17">
        <v>2.8775851647352899E-2</v>
      </c>
      <c r="X18" s="17">
        <v>2.2348952390791599E-2</v>
      </c>
      <c r="Y18" s="17">
        <v>4.6808497331609598E-2</v>
      </c>
      <c r="Z18" s="17">
        <v>3.6774195157756498E-2</v>
      </c>
      <c r="AA18" s="17">
        <v>3.7929682090857703E-2</v>
      </c>
      <c r="AB18" s="17">
        <v>0</v>
      </c>
      <c r="AC18" s="17">
        <v>8.2500658354556999E-2</v>
      </c>
      <c r="AD18" s="17">
        <v>5.7885779304685303E-2</v>
      </c>
      <c r="AE18" s="17"/>
      <c r="AF18" s="17">
        <v>6.4247103276019693E-2</v>
      </c>
      <c r="AG18" s="17">
        <v>3.5160470693908402E-2</v>
      </c>
      <c r="AH18" s="17">
        <v>1.15597676832251E-2</v>
      </c>
      <c r="AI18" s="17">
        <v>0</v>
      </c>
      <c r="AJ18" s="17">
        <v>1.77255929861104E-2</v>
      </c>
      <c r="AK18" s="17"/>
      <c r="AL18" s="17">
        <v>0.103463114561609</v>
      </c>
      <c r="AM18" s="17">
        <v>2.8840460679143101E-2</v>
      </c>
      <c r="AN18" s="17">
        <v>2.9055356996935601E-2</v>
      </c>
      <c r="AO18" s="17"/>
      <c r="AP18" s="17">
        <v>4.9439083691483303E-2</v>
      </c>
      <c r="AQ18" s="17">
        <v>2.4179995712944699E-2</v>
      </c>
      <c r="AR18" s="17">
        <v>4.9683144075696198E-2</v>
      </c>
      <c r="AS18" s="17">
        <v>2.38710904354867E-2</v>
      </c>
      <c r="AT18" s="17">
        <v>0.11121629549706701</v>
      </c>
      <c r="AU18" s="17"/>
      <c r="AV18" s="17">
        <v>0</v>
      </c>
      <c r="AW18" s="17">
        <v>2.83515074621335E-2</v>
      </c>
      <c r="AX18" s="17">
        <v>3.3238445981987198E-2</v>
      </c>
      <c r="AY18" s="17">
        <v>3.0234013969059701E-2</v>
      </c>
      <c r="AZ18" s="17">
        <v>4.3474743151770398E-2</v>
      </c>
      <c r="BA18" s="17">
        <v>3.8195365567810703E-2</v>
      </c>
      <c r="BB18" s="17">
        <v>4.1567162526058701E-2</v>
      </c>
      <c r="BC18" s="17">
        <v>6.7920366972945498E-2</v>
      </c>
      <c r="BD18" s="17">
        <v>4.6702830415841903E-2</v>
      </c>
      <c r="BE18" s="17">
        <v>3.0397731493607399E-2</v>
      </c>
      <c r="BF18" s="17">
        <v>1.32350846599155E-2</v>
      </c>
      <c r="BG18" s="17">
        <v>3.6954703383451699E-2</v>
      </c>
      <c r="BH18" s="17">
        <v>1.43696683850453E-2</v>
      </c>
      <c r="BI18" s="17">
        <v>0</v>
      </c>
      <c r="BJ18" s="17">
        <v>1.9364475992963801E-2</v>
      </c>
      <c r="BK18" s="17">
        <v>8.4050222781651807E-2</v>
      </c>
      <c r="BL18" s="17"/>
      <c r="BM18" s="17">
        <v>4.9836734243774897E-2</v>
      </c>
      <c r="BN18" s="17">
        <v>3.8870335406288897E-2</v>
      </c>
      <c r="BO18" s="17">
        <v>2.2262856780475699E-2</v>
      </c>
      <c r="BP18" s="17">
        <v>3.3004374276258602E-2</v>
      </c>
      <c r="BQ18" s="17">
        <v>4.0415398197881799E-2</v>
      </c>
      <c r="BR18" s="17">
        <v>5.75549697151281E-2</v>
      </c>
      <c r="BS18" s="17"/>
      <c r="BT18" s="17">
        <v>4.1743676246250701E-2</v>
      </c>
      <c r="BU18" s="17">
        <v>3.2819931322553397E-2</v>
      </c>
      <c r="BV18" s="17"/>
      <c r="BW18" s="17">
        <v>4.6173347618697402E-2</v>
      </c>
      <c r="BX18" s="17">
        <v>2.9943749246615199E-2</v>
      </c>
      <c r="BY18" s="17"/>
      <c r="BZ18" s="17">
        <v>3.7102101090172097E-2</v>
      </c>
      <c r="CA18" s="17">
        <v>5.0475933316582497E-2</v>
      </c>
      <c r="CB18" s="17">
        <v>3.1350010130423003E-2</v>
      </c>
      <c r="CC18" s="17"/>
      <c r="CD18" s="17">
        <v>3.6233271039425599E-2</v>
      </c>
      <c r="CE18" s="17">
        <v>2.7786174489385002E-2</v>
      </c>
      <c r="CF18" s="17">
        <v>5.6966357345313898E-2</v>
      </c>
      <c r="CG18" s="17"/>
      <c r="CH18" s="17">
        <v>3.5327774217166999E-2</v>
      </c>
      <c r="CI18" s="17">
        <v>5.7953634638760097E-2</v>
      </c>
      <c r="CJ18" s="17">
        <v>4.5129722473459803E-2</v>
      </c>
      <c r="CK18" s="17"/>
      <c r="CL18" s="17">
        <v>4.0756911136732903E-2</v>
      </c>
      <c r="CM18" s="17">
        <v>3.9005460322322903E-2</v>
      </c>
      <c r="CN18" s="17"/>
      <c r="CO18" s="17">
        <v>7.6369994457992099E-2</v>
      </c>
      <c r="CP18" s="17">
        <v>4.8950209344644002E-2</v>
      </c>
      <c r="CQ18" s="17">
        <v>3.2196645079322399E-2</v>
      </c>
      <c r="CR18" s="17">
        <v>1.97770634089523E-2</v>
      </c>
    </row>
    <row r="19" spans="2:96" x14ac:dyDescent="0.25">
      <c r="B19" s="18" t="s">
        <v>511</v>
      </c>
      <c r="C19" s="17">
        <v>3.4058067312977697E-2</v>
      </c>
      <c r="D19" s="17">
        <v>4.4004124505518299E-2</v>
      </c>
      <c r="E19" s="17">
        <v>2.4503260698730898E-2</v>
      </c>
      <c r="F19" s="17"/>
      <c r="G19" s="17">
        <v>7.3450808080440994E-2</v>
      </c>
      <c r="H19" s="17">
        <v>3.4414639613115201E-2</v>
      </c>
      <c r="I19" s="17">
        <v>3.9173984005714098E-2</v>
      </c>
      <c r="J19" s="17">
        <v>2.13249694731533E-2</v>
      </c>
      <c r="K19" s="17">
        <v>2.37229406322155E-2</v>
      </c>
      <c r="L19" s="17">
        <v>2.0700275148979999E-2</v>
      </c>
      <c r="M19" s="17"/>
      <c r="N19" s="17">
        <v>3.2295281815261298E-2</v>
      </c>
      <c r="O19" s="17">
        <v>3.33013865474402E-2</v>
      </c>
      <c r="P19" s="17">
        <v>3.3882307043529403E-2</v>
      </c>
      <c r="Q19" s="17">
        <v>3.72719145731326E-2</v>
      </c>
      <c r="R19" s="17"/>
      <c r="S19" s="17">
        <v>5.4019717267085099E-2</v>
      </c>
      <c r="T19" s="17">
        <v>4.9411359733808703E-2</v>
      </c>
      <c r="U19" s="17">
        <v>4.8171593779417203E-2</v>
      </c>
      <c r="V19" s="17">
        <v>1.18608559809491E-2</v>
      </c>
      <c r="W19" s="17">
        <v>4.3258678203488603E-2</v>
      </c>
      <c r="X19" s="17">
        <v>2.2651699391201999E-2</v>
      </c>
      <c r="Y19" s="17">
        <v>3.81666077006751E-2</v>
      </c>
      <c r="Z19" s="17">
        <v>1.32060273576058E-2</v>
      </c>
      <c r="AA19" s="17">
        <v>4.9403560745688899E-2</v>
      </c>
      <c r="AB19" s="17">
        <v>1.17682554160492E-2</v>
      </c>
      <c r="AC19" s="17">
        <v>0</v>
      </c>
      <c r="AD19" s="17">
        <v>0</v>
      </c>
      <c r="AE19" s="17"/>
      <c r="AF19" s="17">
        <v>4.1315535301499902E-2</v>
      </c>
      <c r="AG19" s="17">
        <v>3.0320695325990001E-2</v>
      </c>
      <c r="AH19" s="17">
        <v>7.5295792163975597E-2</v>
      </c>
      <c r="AI19" s="17">
        <v>0.12863194266205299</v>
      </c>
      <c r="AJ19" s="17">
        <v>1.0080399202180099E-2</v>
      </c>
      <c r="AK19" s="17"/>
      <c r="AL19" s="17">
        <v>5.9264456098409801E-2</v>
      </c>
      <c r="AM19" s="17">
        <v>2.74337451436109E-2</v>
      </c>
      <c r="AN19" s="17">
        <v>6.8533568831252306E-2</v>
      </c>
      <c r="AO19" s="17"/>
      <c r="AP19" s="17">
        <v>2.8966388699118599E-2</v>
      </c>
      <c r="AQ19" s="17">
        <v>3.0845410089376399E-2</v>
      </c>
      <c r="AR19" s="17">
        <v>3.9334786563392399E-2</v>
      </c>
      <c r="AS19" s="17">
        <v>5.3101592574031999E-2</v>
      </c>
      <c r="AT19" s="17">
        <v>2.8644901333777801E-2</v>
      </c>
      <c r="AU19" s="17"/>
      <c r="AV19" s="17">
        <v>0</v>
      </c>
      <c r="AW19" s="17">
        <v>6.6252635319507605E-2</v>
      </c>
      <c r="AX19" s="17">
        <v>7.64445289959199E-2</v>
      </c>
      <c r="AY19" s="17">
        <v>3.2255846902400701E-2</v>
      </c>
      <c r="AZ19" s="17">
        <v>2.9957584092018801E-2</v>
      </c>
      <c r="BA19" s="17">
        <v>2.4501548742439001E-2</v>
      </c>
      <c r="BB19" s="17">
        <v>1.56051898875553E-2</v>
      </c>
      <c r="BC19" s="17">
        <v>5.7251509865516297E-2</v>
      </c>
      <c r="BD19" s="17">
        <v>8.6378376142636007E-3</v>
      </c>
      <c r="BE19" s="17">
        <v>9.3316771340955108E-3</v>
      </c>
      <c r="BF19" s="17">
        <v>2.8138949012664099E-2</v>
      </c>
      <c r="BG19" s="17">
        <v>1.25394228220861E-2</v>
      </c>
      <c r="BH19" s="17">
        <v>3.8041923100841799E-2</v>
      </c>
      <c r="BI19" s="17">
        <v>1.8925237890780301E-2</v>
      </c>
      <c r="BJ19" s="17">
        <v>8.8544604356426498E-2</v>
      </c>
      <c r="BK19" s="17">
        <v>8.8156364252531705E-2</v>
      </c>
      <c r="BL19" s="17"/>
      <c r="BM19" s="17">
        <v>5.5525094933883599E-2</v>
      </c>
      <c r="BN19" s="17">
        <v>3.6496546241218002E-2</v>
      </c>
      <c r="BO19" s="17">
        <v>3.4372887307942003E-2</v>
      </c>
      <c r="BP19" s="17">
        <v>1.6621015904950399E-2</v>
      </c>
      <c r="BQ19" s="17">
        <v>2.4919011712511398E-2</v>
      </c>
      <c r="BR19" s="17">
        <v>1.2692140300253001E-2</v>
      </c>
      <c r="BS19" s="17"/>
      <c r="BT19" s="17">
        <v>3.6512588124949098E-2</v>
      </c>
      <c r="BU19" s="17">
        <v>2.8424320655930001E-2</v>
      </c>
      <c r="BV19" s="17"/>
      <c r="BW19" s="17">
        <v>4.1338131419097E-2</v>
      </c>
      <c r="BX19" s="17">
        <v>2.77793729621853E-2</v>
      </c>
      <c r="BY19" s="17"/>
      <c r="BZ19" s="17">
        <v>3.17428910446024E-2</v>
      </c>
      <c r="CA19" s="17">
        <v>3.5961029567831801E-2</v>
      </c>
      <c r="CB19" s="17">
        <v>7.2884307437176901E-2</v>
      </c>
      <c r="CC19" s="17"/>
      <c r="CD19" s="17">
        <v>3.18914128592067E-2</v>
      </c>
      <c r="CE19" s="17">
        <v>5.2230188464506298E-2</v>
      </c>
      <c r="CF19" s="17">
        <v>2.9451962329569401E-2</v>
      </c>
      <c r="CG19" s="17"/>
      <c r="CH19" s="17">
        <v>3.05336669599422E-2</v>
      </c>
      <c r="CI19" s="17">
        <v>5.1892703803144702E-2</v>
      </c>
      <c r="CJ19" s="17">
        <v>2.5217935400411999E-2</v>
      </c>
      <c r="CK19" s="17"/>
      <c r="CL19" s="17">
        <v>2.9448046527578601E-2</v>
      </c>
      <c r="CM19" s="17">
        <v>4.1492030681977599E-2</v>
      </c>
      <c r="CN19" s="17"/>
      <c r="CO19" s="17">
        <v>9.2937449741785402E-2</v>
      </c>
      <c r="CP19" s="17">
        <v>2.8314994416382199E-2</v>
      </c>
      <c r="CQ19" s="17">
        <v>3.41220717611899E-2</v>
      </c>
      <c r="CR19" s="17">
        <v>2.3445426048270799E-2</v>
      </c>
    </row>
    <row r="20" spans="2:96" x14ac:dyDescent="0.25">
      <c r="B20" s="18" t="s">
        <v>121</v>
      </c>
      <c r="C20" s="19">
        <v>2.0595528221351699E-2</v>
      </c>
      <c r="D20" s="19">
        <v>8.1480206299222903E-3</v>
      </c>
      <c r="E20" s="19">
        <v>3.2894034434009803E-2</v>
      </c>
      <c r="F20" s="19"/>
      <c r="G20" s="19">
        <v>9.7304717559616605E-3</v>
      </c>
      <c r="H20" s="19">
        <v>2.76591779552341E-2</v>
      </c>
      <c r="I20" s="19">
        <v>2.8071006790070002E-2</v>
      </c>
      <c r="J20" s="19">
        <v>2.1536371111537399E-2</v>
      </c>
      <c r="K20" s="19">
        <v>6.2244215113564797E-3</v>
      </c>
      <c r="L20" s="19">
        <v>2.4880936384891701E-2</v>
      </c>
      <c r="M20" s="19"/>
      <c r="N20" s="19">
        <v>1.5739638105921799E-2</v>
      </c>
      <c r="O20" s="19">
        <v>2.25928642889506E-2</v>
      </c>
      <c r="P20" s="19">
        <v>2.3991038890162599E-2</v>
      </c>
      <c r="Q20" s="19">
        <v>2.1001772983557099E-2</v>
      </c>
      <c r="R20" s="19"/>
      <c r="S20" s="19">
        <v>1.3831057842534101E-2</v>
      </c>
      <c r="T20" s="19">
        <v>1.09813513841748E-2</v>
      </c>
      <c r="U20" s="19">
        <v>2.4787269985141702E-2</v>
      </c>
      <c r="V20" s="19">
        <v>3.2957406122913202E-2</v>
      </c>
      <c r="W20" s="19">
        <v>1.50234368025772E-2</v>
      </c>
      <c r="X20" s="19">
        <v>4.1990233394618701E-2</v>
      </c>
      <c r="Y20" s="19">
        <v>3.5522445352921699E-2</v>
      </c>
      <c r="Z20" s="19">
        <v>0</v>
      </c>
      <c r="AA20" s="19">
        <v>8.6361009244315997E-3</v>
      </c>
      <c r="AB20" s="19">
        <v>1.2153947572033801E-2</v>
      </c>
      <c r="AC20" s="19">
        <v>2.41278361097144E-2</v>
      </c>
      <c r="AD20" s="19">
        <v>4.5209797533250301E-2</v>
      </c>
      <c r="AE20" s="19"/>
      <c r="AF20" s="19">
        <v>2.6656912785152101E-2</v>
      </c>
      <c r="AG20" s="19">
        <v>7.2778127630442804E-3</v>
      </c>
      <c r="AH20" s="19">
        <v>1.7130253112139601E-2</v>
      </c>
      <c r="AI20" s="19">
        <v>0</v>
      </c>
      <c r="AJ20" s="19">
        <v>3.7843247389151097E-2</v>
      </c>
      <c r="AK20" s="19"/>
      <c r="AL20" s="19">
        <v>2.9639189200309599E-2</v>
      </c>
      <c r="AM20" s="19">
        <v>3.0608325739573199E-3</v>
      </c>
      <c r="AN20" s="19">
        <v>1.8643581137248202E-2</v>
      </c>
      <c r="AO20" s="19"/>
      <c r="AP20" s="19">
        <v>1.92015394446951E-2</v>
      </c>
      <c r="AQ20" s="19">
        <v>2.8044274880899001E-2</v>
      </c>
      <c r="AR20" s="19">
        <v>2.2749350229921899E-2</v>
      </c>
      <c r="AS20" s="19">
        <v>8.8569623788483706E-3</v>
      </c>
      <c r="AT20" s="19">
        <v>0</v>
      </c>
      <c r="AU20" s="19"/>
      <c r="AV20" s="19">
        <v>0</v>
      </c>
      <c r="AW20" s="19">
        <v>3.3165365242846599E-2</v>
      </c>
      <c r="AX20" s="19">
        <v>2.85154752054372E-2</v>
      </c>
      <c r="AY20" s="19">
        <v>2.5847371911472801E-2</v>
      </c>
      <c r="AZ20" s="19">
        <v>4.3164789426833897E-2</v>
      </c>
      <c r="BA20" s="19">
        <v>2.3129079726816701E-2</v>
      </c>
      <c r="BB20" s="19">
        <v>1.5999000983440499E-2</v>
      </c>
      <c r="BC20" s="19">
        <v>5.6990706156332203E-3</v>
      </c>
      <c r="BD20" s="19">
        <v>1.47873823512481E-2</v>
      </c>
      <c r="BE20" s="19">
        <v>0</v>
      </c>
      <c r="BF20" s="19">
        <v>1.2830917352744499E-2</v>
      </c>
      <c r="BG20" s="19">
        <v>0</v>
      </c>
      <c r="BH20" s="19">
        <v>0</v>
      </c>
      <c r="BI20" s="19">
        <v>0</v>
      </c>
      <c r="BJ20" s="19">
        <v>6.6104806951229902E-2</v>
      </c>
      <c r="BK20" s="19">
        <v>0</v>
      </c>
      <c r="BL20" s="19"/>
      <c r="BM20" s="19">
        <v>7.9242213246692207E-3</v>
      </c>
      <c r="BN20" s="19">
        <v>2.05640203708213E-2</v>
      </c>
      <c r="BO20" s="19">
        <v>3.6229292328764803E-2</v>
      </c>
      <c r="BP20" s="19">
        <v>1.9001558364110702E-2</v>
      </c>
      <c r="BQ20" s="19">
        <v>2.6177440505654698E-2</v>
      </c>
      <c r="BR20" s="19">
        <v>2.7568134105224899E-2</v>
      </c>
      <c r="BS20" s="19"/>
      <c r="BT20" s="19">
        <v>1.9076382525515301E-2</v>
      </c>
      <c r="BU20" s="19">
        <v>2.1240567257348599E-2</v>
      </c>
      <c r="BV20" s="19"/>
      <c r="BW20" s="19">
        <v>1.5653257119047199E-2</v>
      </c>
      <c r="BX20" s="19">
        <v>1.6135561947342301E-2</v>
      </c>
      <c r="BY20" s="19"/>
      <c r="BZ20" s="19">
        <v>2.2087379895105699E-2</v>
      </c>
      <c r="CA20" s="19">
        <v>2.0841909787789398E-2</v>
      </c>
      <c r="CB20" s="19">
        <v>0</v>
      </c>
      <c r="CC20" s="19"/>
      <c r="CD20" s="19">
        <v>2.43909870894631E-2</v>
      </c>
      <c r="CE20" s="19">
        <v>1.26422026465187E-2</v>
      </c>
      <c r="CF20" s="19">
        <v>0</v>
      </c>
      <c r="CG20" s="19"/>
      <c r="CH20" s="19">
        <v>2.2824487372618999E-2</v>
      </c>
      <c r="CI20" s="19">
        <v>1.6360615292548598E-2</v>
      </c>
      <c r="CJ20" s="19">
        <v>1.28316423769494E-2</v>
      </c>
      <c r="CK20" s="19"/>
      <c r="CL20" s="19">
        <v>1.6373643532365399E-2</v>
      </c>
      <c r="CM20" s="19">
        <v>1.8556287337171601E-2</v>
      </c>
      <c r="CN20" s="19"/>
      <c r="CO20" s="19">
        <v>2.0828183577141699E-2</v>
      </c>
      <c r="CP20" s="19">
        <v>1.7285256723697202E-2</v>
      </c>
      <c r="CQ20" s="19">
        <v>2.55734852845396E-2</v>
      </c>
      <c r="CR20" s="19">
        <v>1.7182411493728799E-2</v>
      </c>
    </row>
    <row r="21" spans="2:96" x14ac:dyDescent="0.25">
      <c r="B21" s="16"/>
    </row>
    <row r="22" spans="2:96" x14ac:dyDescent="0.25">
      <c r="B22" t="s">
        <v>124</v>
      </c>
    </row>
    <row r="23" spans="2:96" x14ac:dyDescent="0.25">
      <c r="B23" t="s">
        <v>125</v>
      </c>
    </row>
    <row r="25" spans="2:96" x14ac:dyDescent="0.25">
      <c r="B25"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G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20.7109375" customWidth="1"/>
  </cols>
  <sheetData>
    <row r="2" spans="2:7" ht="39.950000000000003" customHeight="1" x14ac:dyDescent="0.25">
      <c r="D2" s="30" t="s">
        <v>519</v>
      </c>
      <c r="E2" s="26"/>
      <c r="F2" s="26"/>
      <c r="G2" s="26"/>
    </row>
    <row r="6" spans="2:7" ht="50.1" customHeight="1" x14ac:dyDescent="0.25">
      <c r="B6" s="23" t="s">
        <v>15</v>
      </c>
      <c r="C6" s="23" t="s">
        <v>497</v>
      </c>
      <c r="D6" s="23" t="s">
        <v>498</v>
      </c>
      <c r="E6" s="23" t="s">
        <v>499</v>
      </c>
      <c r="F6" s="23" t="s">
        <v>500</v>
      </c>
    </row>
    <row r="7" spans="2:7" x14ac:dyDescent="0.25">
      <c r="B7" s="18" t="s">
        <v>517</v>
      </c>
      <c r="C7" s="17">
        <v>2.1143526007746698E-2</v>
      </c>
      <c r="D7" s="17">
        <v>8.3726713838472702E-2</v>
      </c>
      <c r="E7" s="17">
        <v>5.7290340664859801E-2</v>
      </c>
      <c r="F7" s="17">
        <v>0.19073106637583601</v>
      </c>
    </row>
    <row r="8" spans="2:7" x14ac:dyDescent="0.25">
      <c r="B8" s="18" t="s">
        <v>502</v>
      </c>
      <c r="C8" s="17">
        <v>7.0776939498887904E-3</v>
      </c>
      <c r="D8" s="17">
        <v>3.2741075233189199E-2</v>
      </c>
      <c r="E8" s="17">
        <v>2.0305736414337101E-2</v>
      </c>
      <c r="F8" s="17">
        <v>5.5589868249635702E-2</v>
      </c>
    </row>
    <row r="9" spans="2:7" x14ac:dyDescent="0.25">
      <c r="B9" s="18" t="s">
        <v>503</v>
      </c>
      <c r="C9" s="17">
        <v>1.22383825210094E-2</v>
      </c>
      <c r="D9" s="17">
        <v>5.5014710368210602E-2</v>
      </c>
      <c r="E9" s="17">
        <v>3.0570400529665798E-2</v>
      </c>
      <c r="F9" s="17">
        <v>7.9481336073778899E-2</v>
      </c>
    </row>
    <row r="10" spans="2:7" x14ac:dyDescent="0.25">
      <c r="B10" s="18" t="s">
        <v>504</v>
      </c>
      <c r="C10" s="17">
        <v>3.07088235808659E-2</v>
      </c>
      <c r="D10" s="17">
        <v>8.0211159344566296E-2</v>
      </c>
      <c r="E10" s="17">
        <v>4.3688024928236403E-2</v>
      </c>
      <c r="F10" s="17">
        <v>7.5547684725787698E-2</v>
      </c>
    </row>
    <row r="11" spans="2:7" x14ac:dyDescent="0.25">
      <c r="B11" s="18" t="s">
        <v>505</v>
      </c>
      <c r="C11" s="17">
        <v>3.4807091588680901E-2</v>
      </c>
      <c r="D11" s="17">
        <v>8.6840668525465098E-2</v>
      </c>
      <c r="E11" s="17">
        <v>6.3224460278976394E-2</v>
      </c>
      <c r="F11" s="17">
        <v>6.8719099614522106E-2</v>
      </c>
    </row>
    <row r="12" spans="2:7" x14ac:dyDescent="0.25">
      <c r="B12" s="18" t="s">
        <v>506</v>
      </c>
      <c r="C12" s="17">
        <v>0.113688961346904</v>
      </c>
      <c r="D12" s="17">
        <v>0.14988717890911099</v>
      </c>
      <c r="E12" s="17">
        <v>0.133621709979654</v>
      </c>
      <c r="F12" s="17">
        <v>0.121320126074833</v>
      </c>
    </row>
    <row r="13" spans="2:7" x14ac:dyDescent="0.25">
      <c r="B13" s="18" t="s">
        <v>507</v>
      </c>
      <c r="C13" s="17">
        <v>9.6552717555103695E-2</v>
      </c>
      <c r="D13" s="17">
        <v>0.151063500157849</v>
      </c>
      <c r="E13" s="17">
        <v>0.13204236925481799</v>
      </c>
      <c r="F13" s="17">
        <v>0.114887324230231</v>
      </c>
    </row>
    <row r="14" spans="2:7" x14ac:dyDescent="0.25">
      <c r="B14" s="18" t="s">
        <v>508</v>
      </c>
      <c r="C14" s="17">
        <v>0.15367283632062601</v>
      </c>
      <c r="D14" s="17">
        <v>0.16181071479450099</v>
      </c>
      <c r="E14" s="17">
        <v>0.18309163953185301</v>
      </c>
      <c r="F14" s="17">
        <v>0.115472644459444</v>
      </c>
    </row>
    <row r="15" spans="2:7" x14ac:dyDescent="0.25">
      <c r="B15" s="18" t="s">
        <v>509</v>
      </c>
      <c r="C15" s="17">
        <v>0.209447018801383</v>
      </c>
      <c r="D15" s="17">
        <v>0.109681026895545</v>
      </c>
      <c r="E15" s="17">
        <v>0.160751886679801</v>
      </c>
      <c r="F15" s="17">
        <v>0.101010343635624</v>
      </c>
    </row>
    <row r="16" spans="2:7" x14ac:dyDescent="0.25">
      <c r="B16" s="18" t="s">
        <v>510</v>
      </c>
      <c r="C16" s="17">
        <v>0.123764751505839</v>
      </c>
      <c r="D16" s="17">
        <v>4.4168772259695399E-2</v>
      </c>
      <c r="E16" s="17">
        <v>8.0794713427031095E-2</v>
      </c>
      <c r="F16" s="17">
        <v>3.4095546905153797E-2</v>
      </c>
    </row>
    <row r="17" spans="2:6" x14ac:dyDescent="0.25">
      <c r="B17" s="18" t="s">
        <v>518</v>
      </c>
      <c r="C17" s="17">
        <v>0.147890959945813</v>
      </c>
      <c r="D17" s="17">
        <v>2.44476689413054E-2</v>
      </c>
      <c r="E17" s="17">
        <v>5.2659726766528497E-2</v>
      </c>
      <c r="F17" s="17">
        <v>2.6061859579554099E-2</v>
      </c>
    </row>
    <row r="18" spans="2:6" x14ac:dyDescent="0.25">
      <c r="B18" s="18" t="s">
        <v>121</v>
      </c>
      <c r="C18" s="17">
        <v>4.90072368761389E-2</v>
      </c>
      <c r="D18" s="17">
        <v>2.04068107320887E-2</v>
      </c>
      <c r="E18" s="17">
        <v>4.1958991544238301E-2</v>
      </c>
      <c r="F18" s="17">
        <v>1.7083100075599201E-2</v>
      </c>
    </row>
    <row r="19" spans="2:6" x14ac:dyDescent="0.25">
      <c r="B19" s="16"/>
      <c r="C19" s="16"/>
      <c r="D19" s="16"/>
      <c r="E19" s="16"/>
      <c r="F19" s="16"/>
    </row>
    <row r="20" spans="2:6" x14ac:dyDescent="0.25">
      <c r="B20" t="s">
        <v>124</v>
      </c>
    </row>
    <row r="21" spans="2:6" x14ac:dyDescent="0.25">
      <c r="B21" t="s">
        <v>125</v>
      </c>
    </row>
    <row r="25" spans="2:6" x14ac:dyDescent="0.25">
      <c r="B25"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CR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520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517</v>
      </c>
      <c r="C9" s="17">
        <v>2.1143526007746698E-2</v>
      </c>
      <c r="D9" s="17">
        <v>1.9440751848371501E-2</v>
      </c>
      <c r="E9" s="17">
        <v>2.1837703994435801E-2</v>
      </c>
      <c r="F9" s="17"/>
      <c r="G9" s="17">
        <v>2.1004938107574599E-2</v>
      </c>
      <c r="H9" s="17">
        <v>1.6675586541706599E-2</v>
      </c>
      <c r="I9" s="17">
        <v>1.64287296380622E-2</v>
      </c>
      <c r="J9" s="17">
        <v>3.0159718827803501E-2</v>
      </c>
      <c r="K9" s="17">
        <v>1.0539150366809301E-2</v>
      </c>
      <c r="L9" s="17">
        <v>2.8503705439880001E-2</v>
      </c>
      <c r="M9" s="17"/>
      <c r="N9" s="17">
        <v>2.1100006095655301E-2</v>
      </c>
      <c r="O9" s="17">
        <v>1.1533835533556599E-2</v>
      </c>
      <c r="P9" s="17">
        <v>1.9959221520016099E-2</v>
      </c>
      <c r="Q9" s="17">
        <v>3.0254358729704601E-2</v>
      </c>
      <c r="R9" s="17"/>
      <c r="S9" s="17">
        <v>3.2940405513804998E-2</v>
      </c>
      <c r="T9" s="17">
        <v>2.4579378190652802E-2</v>
      </c>
      <c r="U9" s="17">
        <v>1.3191203530833201E-2</v>
      </c>
      <c r="V9" s="17">
        <v>2.22580395532407E-2</v>
      </c>
      <c r="W9" s="17">
        <v>1.41602378070442E-2</v>
      </c>
      <c r="X9" s="17">
        <v>1.20624321652937E-2</v>
      </c>
      <c r="Y9" s="17">
        <v>1.47810978127843E-2</v>
      </c>
      <c r="Z9" s="17">
        <v>1.24794282624361E-2</v>
      </c>
      <c r="AA9" s="17">
        <v>1.62143532737049E-2</v>
      </c>
      <c r="AB9" s="17">
        <v>3.31238899689352E-2</v>
      </c>
      <c r="AC9" s="17">
        <v>3.5025361442397603E-2</v>
      </c>
      <c r="AD9" s="17">
        <v>0</v>
      </c>
      <c r="AE9" s="17"/>
      <c r="AF9" s="17">
        <v>2.1386146329228601E-2</v>
      </c>
      <c r="AG9" s="17">
        <v>1.7530090276723601E-2</v>
      </c>
      <c r="AH9" s="17">
        <v>0</v>
      </c>
      <c r="AI9" s="17">
        <v>6.8676238862419497E-2</v>
      </c>
      <c r="AJ9" s="17">
        <v>2.4845019742856599E-2</v>
      </c>
      <c r="AK9" s="17"/>
      <c r="AL9" s="17">
        <v>2.03543434841898E-2</v>
      </c>
      <c r="AM9" s="17">
        <v>2.2320170438735399E-2</v>
      </c>
      <c r="AN9" s="17">
        <v>1.6750380729657E-2</v>
      </c>
      <c r="AO9" s="17"/>
      <c r="AP9" s="17">
        <v>1.7909268441279502E-2</v>
      </c>
      <c r="AQ9" s="17">
        <v>2.2415946698188E-2</v>
      </c>
      <c r="AR9" s="17">
        <v>2.8076931838407999E-2</v>
      </c>
      <c r="AS9" s="17">
        <v>4.6147391453568399E-3</v>
      </c>
      <c r="AT9" s="17">
        <v>0</v>
      </c>
      <c r="AU9" s="17"/>
      <c r="AV9" s="17">
        <v>0.17717430870440201</v>
      </c>
      <c r="AW9" s="17">
        <v>4.9585016892501797E-2</v>
      </c>
      <c r="AX9" s="17">
        <v>3.9213652971027697E-2</v>
      </c>
      <c r="AY9" s="17">
        <v>1.4086361016841799E-2</v>
      </c>
      <c r="AZ9" s="17">
        <v>3.1270280969165801E-2</v>
      </c>
      <c r="BA9" s="17">
        <v>1.54122656493448E-2</v>
      </c>
      <c r="BB9" s="17">
        <v>2.0105113380895101E-2</v>
      </c>
      <c r="BC9" s="17">
        <v>2.54504754579753E-2</v>
      </c>
      <c r="BD9" s="17">
        <v>0</v>
      </c>
      <c r="BE9" s="17">
        <v>4.7699283605384002E-2</v>
      </c>
      <c r="BF9" s="17">
        <v>1.6353252703411099E-2</v>
      </c>
      <c r="BG9" s="17">
        <v>1.04181700838645E-2</v>
      </c>
      <c r="BH9" s="17">
        <v>2.4206775917628098E-2</v>
      </c>
      <c r="BI9" s="17">
        <v>0</v>
      </c>
      <c r="BJ9" s="17">
        <v>0</v>
      </c>
      <c r="BK9" s="17">
        <v>0</v>
      </c>
      <c r="BL9" s="17"/>
      <c r="BM9" s="17">
        <v>2.6450201069200801E-2</v>
      </c>
      <c r="BN9" s="17">
        <v>2.0729007133861801E-2</v>
      </c>
      <c r="BO9" s="17">
        <v>1.7228003186181201E-2</v>
      </c>
      <c r="BP9" s="17">
        <v>2.6099902435542499E-2</v>
      </c>
      <c r="BQ9" s="17">
        <v>1.8175608751851001E-2</v>
      </c>
      <c r="BR9" s="17">
        <v>0</v>
      </c>
      <c r="BS9" s="17"/>
      <c r="BT9" s="17">
        <v>2.40329928739762E-2</v>
      </c>
      <c r="BU9" s="17">
        <v>1.6213691561092002E-2</v>
      </c>
      <c r="BV9" s="17"/>
      <c r="BW9" s="17">
        <v>2.1875030816274201E-2</v>
      </c>
      <c r="BX9" s="17">
        <v>2.35524936689844E-2</v>
      </c>
      <c r="BY9" s="17"/>
      <c r="BZ9" s="17">
        <v>2.03827510273406E-2</v>
      </c>
      <c r="CA9" s="17">
        <v>2.5942851980414999E-2</v>
      </c>
      <c r="CB9" s="17">
        <v>2.7287480974604299E-2</v>
      </c>
      <c r="CC9" s="17"/>
      <c r="CD9" s="17">
        <v>1.97409286417882E-2</v>
      </c>
      <c r="CE9" s="17">
        <v>2.6035749957320001E-2</v>
      </c>
      <c r="CF9" s="17">
        <v>2.68452772562623E-2</v>
      </c>
      <c r="CG9" s="17"/>
      <c r="CH9" s="17">
        <v>2.1594586144682799E-2</v>
      </c>
      <c r="CI9" s="17">
        <v>2.6744239019041501E-2</v>
      </c>
      <c r="CJ9" s="17">
        <v>1.29153091399091E-2</v>
      </c>
      <c r="CK9" s="17"/>
      <c r="CL9" s="17">
        <v>1.9220157786888299E-2</v>
      </c>
      <c r="CM9" s="17">
        <v>2.36267482688974E-2</v>
      </c>
      <c r="CN9" s="17"/>
      <c r="CO9" s="17">
        <v>8.4414327805669293E-3</v>
      </c>
      <c r="CP9" s="17">
        <v>1.2115557102292699E-2</v>
      </c>
      <c r="CQ9" s="17">
        <v>2.8872653506212299E-2</v>
      </c>
      <c r="CR9" s="17">
        <v>2.8037461044924598E-2</v>
      </c>
    </row>
    <row r="10" spans="2:96" x14ac:dyDescent="0.25">
      <c r="B10" s="18" t="s">
        <v>502</v>
      </c>
      <c r="C10" s="17">
        <v>7.0776939498887904E-3</v>
      </c>
      <c r="D10" s="17">
        <v>1.0854325528255E-2</v>
      </c>
      <c r="E10" s="17">
        <v>3.4180781820965099E-3</v>
      </c>
      <c r="F10" s="17"/>
      <c r="G10" s="17">
        <v>9.4554084241367901E-3</v>
      </c>
      <c r="H10" s="17">
        <v>4.8406009307722202E-3</v>
      </c>
      <c r="I10" s="17">
        <v>6.05929284453948E-3</v>
      </c>
      <c r="J10" s="17">
        <v>8.8100697475496492E-3</v>
      </c>
      <c r="K10" s="17">
        <v>1.05339733302377E-2</v>
      </c>
      <c r="L10" s="17">
        <v>4.4117436147885804E-3</v>
      </c>
      <c r="M10" s="17"/>
      <c r="N10" s="17">
        <v>6.0671219641055402E-3</v>
      </c>
      <c r="O10" s="17">
        <v>9.2336540976651598E-3</v>
      </c>
      <c r="P10" s="17">
        <v>9.3342247387938997E-3</v>
      </c>
      <c r="Q10" s="17">
        <v>4.0236516425633901E-3</v>
      </c>
      <c r="R10" s="17"/>
      <c r="S10" s="17">
        <v>7.1626141342264801E-3</v>
      </c>
      <c r="T10" s="17">
        <v>3.6606304553872702E-3</v>
      </c>
      <c r="U10" s="17">
        <v>0</v>
      </c>
      <c r="V10" s="17">
        <v>5.3760260707528297E-3</v>
      </c>
      <c r="W10" s="17">
        <v>7.8053109408064798E-3</v>
      </c>
      <c r="X10" s="17">
        <v>5.5522322656364701E-3</v>
      </c>
      <c r="Y10" s="17">
        <v>1.1501642561011599E-2</v>
      </c>
      <c r="Z10" s="17">
        <v>3.3848229736301798E-2</v>
      </c>
      <c r="AA10" s="17">
        <v>9.7887297847438094E-3</v>
      </c>
      <c r="AB10" s="17">
        <v>0</v>
      </c>
      <c r="AC10" s="17">
        <v>0</v>
      </c>
      <c r="AD10" s="17">
        <v>2.4180112126520201E-2</v>
      </c>
      <c r="AE10" s="17"/>
      <c r="AF10" s="17">
        <v>1.2857732409118799E-3</v>
      </c>
      <c r="AG10" s="17">
        <v>1.1720064365832301E-2</v>
      </c>
      <c r="AH10" s="17">
        <v>1.6603845456391798E-2</v>
      </c>
      <c r="AI10" s="17">
        <v>0</v>
      </c>
      <c r="AJ10" s="17">
        <v>8.7874638819882105E-3</v>
      </c>
      <c r="AK10" s="17"/>
      <c r="AL10" s="17">
        <v>2.0931001482327499E-3</v>
      </c>
      <c r="AM10" s="17">
        <v>8.4791373480907605E-3</v>
      </c>
      <c r="AN10" s="17">
        <v>1.2189353138756701E-2</v>
      </c>
      <c r="AO10" s="17"/>
      <c r="AP10" s="17">
        <v>4.5560631408177099E-3</v>
      </c>
      <c r="AQ10" s="17">
        <v>4.7740900927958803E-3</v>
      </c>
      <c r="AR10" s="17">
        <v>8.4339072671382395E-3</v>
      </c>
      <c r="AS10" s="17">
        <v>1.23377274142736E-2</v>
      </c>
      <c r="AT10" s="17">
        <v>0</v>
      </c>
      <c r="AU10" s="17"/>
      <c r="AV10" s="17">
        <v>0</v>
      </c>
      <c r="AW10" s="17">
        <v>4.0227569300917601E-2</v>
      </c>
      <c r="AX10" s="17">
        <v>1.33534299285313E-2</v>
      </c>
      <c r="AY10" s="17">
        <v>0</v>
      </c>
      <c r="AZ10" s="17">
        <v>1.0736674313554901E-2</v>
      </c>
      <c r="BA10" s="17">
        <v>1.6442639859696899E-2</v>
      </c>
      <c r="BB10" s="17">
        <v>0</v>
      </c>
      <c r="BC10" s="17">
        <v>0</v>
      </c>
      <c r="BD10" s="17">
        <v>0</v>
      </c>
      <c r="BE10" s="17">
        <v>0</v>
      </c>
      <c r="BF10" s="17">
        <v>6.9021715763705497E-3</v>
      </c>
      <c r="BG10" s="17">
        <v>0</v>
      </c>
      <c r="BH10" s="17">
        <v>1.13266724443154E-2</v>
      </c>
      <c r="BI10" s="17">
        <v>0</v>
      </c>
      <c r="BJ10" s="17">
        <v>0</v>
      </c>
      <c r="BK10" s="17">
        <v>1.31593673694056E-2</v>
      </c>
      <c r="BL10" s="17"/>
      <c r="BM10" s="17">
        <v>1.1053011172072301E-2</v>
      </c>
      <c r="BN10" s="17">
        <v>5.56491882926974E-3</v>
      </c>
      <c r="BO10" s="17">
        <v>1.07340716860301E-2</v>
      </c>
      <c r="BP10" s="17">
        <v>2.49483702665157E-3</v>
      </c>
      <c r="BQ10" s="17">
        <v>5.40237317538181E-3</v>
      </c>
      <c r="BR10" s="17">
        <v>8.9616413057814395E-3</v>
      </c>
      <c r="BS10" s="17"/>
      <c r="BT10" s="17">
        <v>5.4414740882195401E-3</v>
      </c>
      <c r="BU10" s="17">
        <v>9.7877145084195004E-3</v>
      </c>
      <c r="BV10" s="17"/>
      <c r="BW10" s="17">
        <v>6.9125240845327503E-3</v>
      </c>
      <c r="BX10" s="17">
        <v>6.8487632853103898E-3</v>
      </c>
      <c r="BY10" s="17"/>
      <c r="BZ10" s="17">
        <v>7.5163248171347596E-3</v>
      </c>
      <c r="CA10" s="17">
        <v>3.5539215024102599E-3</v>
      </c>
      <c r="CB10" s="17">
        <v>0</v>
      </c>
      <c r="CC10" s="17"/>
      <c r="CD10" s="17">
        <v>8.2506463925409203E-3</v>
      </c>
      <c r="CE10" s="17">
        <v>0</v>
      </c>
      <c r="CF10" s="17">
        <v>0</v>
      </c>
      <c r="CG10" s="17"/>
      <c r="CH10" s="17">
        <v>8.2023486619225306E-3</v>
      </c>
      <c r="CI10" s="17">
        <v>0</v>
      </c>
      <c r="CJ10" s="17">
        <v>0</v>
      </c>
      <c r="CK10" s="17"/>
      <c r="CL10" s="17">
        <v>5.9569116985956202E-3</v>
      </c>
      <c r="CM10" s="17">
        <v>7.2394965308520904E-3</v>
      </c>
      <c r="CN10" s="17"/>
      <c r="CO10" s="17">
        <v>0</v>
      </c>
      <c r="CP10" s="17">
        <v>7.3764589954483503E-3</v>
      </c>
      <c r="CQ10" s="17">
        <v>6.0070525545614E-3</v>
      </c>
      <c r="CR10" s="17">
        <v>1.1163421409887599E-2</v>
      </c>
    </row>
    <row r="11" spans="2:96" x14ac:dyDescent="0.25">
      <c r="B11" s="18" t="s">
        <v>503</v>
      </c>
      <c r="C11" s="17">
        <v>1.22383825210094E-2</v>
      </c>
      <c r="D11" s="17">
        <v>1.33937987544657E-2</v>
      </c>
      <c r="E11" s="17">
        <v>1.11730432998209E-2</v>
      </c>
      <c r="F11" s="17"/>
      <c r="G11" s="17">
        <v>1.6095540915336898E-2</v>
      </c>
      <c r="H11" s="17">
        <v>3.2188918878966301E-3</v>
      </c>
      <c r="I11" s="17">
        <v>6.3563504899781399E-3</v>
      </c>
      <c r="J11" s="17">
        <v>1.22436487491709E-2</v>
      </c>
      <c r="K11" s="17">
        <v>1.9940562843320801E-2</v>
      </c>
      <c r="L11" s="17">
        <v>1.6639551938980601E-2</v>
      </c>
      <c r="M11" s="17"/>
      <c r="N11" s="17">
        <v>6.8723269816867204E-3</v>
      </c>
      <c r="O11" s="17">
        <v>1.5229919195599099E-2</v>
      </c>
      <c r="P11" s="17">
        <v>7.9973296862496691E-3</v>
      </c>
      <c r="Q11" s="17">
        <v>1.8773219052667E-2</v>
      </c>
      <c r="R11" s="17"/>
      <c r="S11" s="17">
        <v>2.2372048303570299E-2</v>
      </c>
      <c r="T11" s="17">
        <v>7.76936732805103E-3</v>
      </c>
      <c r="U11" s="17">
        <v>1.1618525890534101E-2</v>
      </c>
      <c r="V11" s="17">
        <v>1.5264062486498199E-2</v>
      </c>
      <c r="W11" s="17">
        <v>0</v>
      </c>
      <c r="X11" s="17">
        <v>6.1089868818302801E-3</v>
      </c>
      <c r="Y11" s="17">
        <v>9.3241120851179603E-3</v>
      </c>
      <c r="Z11" s="17">
        <v>0</v>
      </c>
      <c r="AA11" s="17">
        <v>4.9931515236250196E-3</v>
      </c>
      <c r="AB11" s="17">
        <v>2.5198785109722101E-2</v>
      </c>
      <c r="AC11" s="17">
        <v>3.3496011738863699E-2</v>
      </c>
      <c r="AD11" s="17">
        <v>0</v>
      </c>
      <c r="AE11" s="17"/>
      <c r="AF11" s="17">
        <v>2.0137070486178899E-2</v>
      </c>
      <c r="AG11" s="17">
        <v>1.16421890216116E-2</v>
      </c>
      <c r="AH11" s="17">
        <v>0</v>
      </c>
      <c r="AI11" s="17">
        <v>0</v>
      </c>
      <c r="AJ11" s="17">
        <v>3.83810869036781E-3</v>
      </c>
      <c r="AK11" s="17"/>
      <c r="AL11" s="17">
        <v>1.5506019389276701E-2</v>
      </c>
      <c r="AM11" s="17">
        <v>7.0471544312525501E-3</v>
      </c>
      <c r="AN11" s="17">
        <v>2.4521600850606499E-2</v>
      </c>
      <c r="AO11" s="17"/>
      <c r="AP11" s="17">
        <v>1.7733522063405199E-2</v>
      </c>
      <c r="AQ11" s="17">
        <v>1.1853539011229999E-2</v>
      </c>
      <c r="AR11" s="17">
        <v>9.5165650128042293E-3</v>
      </c>
      <c r="AS11" s="17">
        <v>1.5494496008089E-2</v>
      </c>
      <c r="AT11" s="17">
        <v>2.6975132342793601E-2</v>
      </c>
      <c r="AU11" s="17"/>
      <c r="AV11" s="17">
        <v>0</v>
      </c>
      <c r="AW11" s="17">
        <v>1.8922409103683799E-2</v>
      </c>
      <c r="AX11" s="17">
        <v>1.27784548863951E-2</v>
      </c>
      <c r="AY11" s="17">
        <v>7.24930818700924E-3</v>
      </c>
      <c r="AZ11" s="17">
        <v>7.3570698877698298E-3</v>
      </c>
      <c r="BA11" s="17">
        <v>9.2821815635084799E-3</v>
      </c>
      <c r="BB11" s="17">
        <v>1.9874247046591301E-2</v>
      </c>
      <c r="BC11" s="17">
        <v>1.93012675491731E-2</v>
      </c>
      <c r="BD11" s="17">
        <v>3.0392161841575598E-2</v>
      </c>
      <c r="BE11" s="17">
        <v>1.07456973608275E-2</v>
      </c>
      <c r="BF11" s="17">
        <v>5.9452449571829203E-3</v>
      </c>
      <c r="BG11" s="17">
        <v>1.0887089933322099E-2</v>
      </c>
      <c r="BH11" s="17">
        <v>1.2501580553898E-2</v>
      </c>
      <c r="BI11" s="17">
        <v>0</v>
      </c>
      <c r="BJ11" s="17">
        <v>1.70391756984015E-2</v>
      </c>
      <c r="BK11" s="17">
        <v>0</v>
      </c>
      <c r="BL11" s="17"/>
      <c r="BM11" s="17">
        <v>7.0837790264126899E-3</v>
      </c>
      <c r="BN11" s="17">
        <v>1.4989331165583901E-2</v>
      </c>
      <c r="BO11" s="17">
        <v>1.7490499311632001E-2</v>
      </c>
      <c r="BP11" s="17">
        <v>6.9553969680437901E-3</v>
      </c>
      <c r="BQ11" s="17">
        <v>1.5708649988661502E-2</v>
      </c>
      <c r="BR11" s="17">
        <v>1.7604689472738601E-2</v>
      </c>
      <c r="BS11" s="17"/>
      <c r="BT11" s="17">
        <v>1.1540467459715801E-2</v>
      </c>
      <c r="BU11" s="17">
        <v>1.1653844562873701E-2</v>
      </c>
      <c r="BV11" s="17"/>
      <c r="BW11" s="17">
        <v>1.3672891474884E-2</v>
      </c>
      <c r="BX11" s="17">
        <v>1.33029256502717E-2</v>
      </c>
      <c r="BY11" s="17"/>
      <c r="BZ11" s="17">
        <v>1.26987884145399E-2</v>
      </c>
      <c r="CA11" s="17">
        <v>1.0067830714462401E-2</v>
      </c>
      <c r="CB11" s="17">
        <v>1.61967537393156E-2</v>
      </c>
      <c r="CC11" s="17"/>
      <c r="CD11" s="17">
        <v>1.307163462724E-2</v>
      </c>
      <c r="CE11" s="17">
        <v>4.6416526635426197E-3</v>
      </c>
      <c r="CF11" s="17">
        <v>2.82785643860653E-2</v>
      </c>
      <c r="CG11" s="17"/>
      <c r="CH11" s="17">
        <v>1.1851622288300801E-2</v>
      </c>
      <c r="CI11" s="17">
        <v>4.0501810893295099E-3</v>
      </c>
      <c r="CJ11" s="17">
        <v>3.0477372942904798E-2</v>
      </c>
      <c r="CK11" s="17"/>
      <c r="CL11" s="17">
        <v>1.5697009979804399E-2</v>
      </c>
      <c r="CM11" s="17">
        <v>8.4218804408901192E-3</v>
      </c>
      <c r="CN11" s="17"/>
      <c r="CO11" s="17">
        <v>1.16326464330873E-2</v>
      </c>
      <c r="CP11" s="17">
        <v>1.0440898496925999E-2</v>
      </c>
      <c r="CQ11" s="17">
        <v>1.3891064158072199E-2</v>
      </c>
      <c r="CR11" s="17">
        <v>1.2689127028042899E-2</v>
      </c>
    </row>
    <row r="12" spans="2:96" x14ac:dyDescent="0.25">
      <c r="B12" s="18" t="s">
        <v>504</v>
      </c>
      <c r="C12" s="17">
        <v>3.07088235808659E-2</v>
      </c>
      <c r="D12" s="17">
        <v>3.7236512744342802E-2</v>
      </c>
      <c r="E12" s="17">
        <v>2.44829421634679E-2</v>
      </c>
      <c r="F12" s="17"/>
      <c r="G12" s="17">
        <v>3.8932429035704701E-2</v>
      </c>
      <c r="H12" s="17">
        <v>2.3855218767509099E-2</v>
      </c>
      <c r="I12" s="17">
        <v>3.7436461203994201E-2</v>
      </c>
      <c r="J12" s="17">
        <v>2.2222204943122999E-2</v>
      </c>
      <c r="K12" s="17">
        <v>4.4564360145968901E-2</v>
      </c>
      <c r="L12" s="17">
        <v>2.29582064875485E-2</v>
      </c>
      <c r="M12" s="17"/>
      <c r="N12" s="17">
        <v>1.61959312291877E-2</v>
      </c>
      <c r="O12" s="17">
        <v>2.2863220375142899E-2</v>
      </c>
      <c r="P12" s="17">
        <v>4.2338505372106899E-2</v>
      </c>
      <c r="Q12" s="17">
        <v>4.46439501867145E-2</v>
      </c>
      <c r="R12" s="17"/>
      <c r="S12" s="17">
        <v>3.4185095058482599E-2</v>
      </c>
      <c r="T12" s="17">
        <v>2.1027124733722001E-2</v>
      </c>
      <c r="U12" s="17">
        <v>1.8499614106226501E-2</v>
      </c>
      <c r="V12" s="17">
        <v>3.52408717011818E-2</v>
      </c>
      <c r="W12" s="17">
        <v>1.65678927222528E-2</v>
      </c>
      <c r="X12" s="17">
        <v>3.8160769597536899E-2</v>
      </c>
      <c r="Y12" s="17">
        <v>6.0171882203800597E-2</v>
      </c>
      <c r="Z12" s="17">
        <v>2.85843823560149E-2</v>
      </c>
      <c r="AA12" s="17">
        <v>2.7805960917700701E-2</v>
      </c>
      <c r="AB12" s="17">
        <v>2.85241375050484E-2</v>
      </c>
      <c r="AC12" s="17">
        <v>3.4589567462930397E-2</v>
      </c>
      <c r="AD12" s="17">
        <v>2.08842230133853E-2</v>
      </c>
      <c r="AE12" s="17"/>
      <c r="AF12" s="17">
        <v>3.2231875967340097E-2</v>
      </c>
      <c r="AG12" s="17">
        <v>2.5674976608121299E-2</v>
      </c>
      <c r="AH12" s="17">
        <v>3.72635822078521E-2</v>
      </c>
      <c r="AI12" s="17">
        <v>8.8486055798637803E-2</v>
      </c>
      <c r="AJ12" s="17">
        <v>3.1495460679142002E-2</v>
      </c>
      <c r="AK12" s="17"/>
      <c r="AL12" s="17">
        <v>2.7392153742445899E-2</v>
      </c>
      <c r="AM12" s="17">
        <v>2.87206707466022E-2</v>
      </c>
      <c r="AN12" s="17">
        <v>3.7275110664917503E-2</v>
      </c>
      <c r="AO12" s="17"/>
      <c r="AP12" s="17">
        <v>3.0879847234045198E-2</v>
      </c>
      <c r="AQ12" s="17">
        <v>3.93289517989912E-2</v>
      </c>
      <c r="AR12" s="17">
        <v>9.3789605580647892E-3</v>
      </c>
      <c r="AS12" s="17">
        <v>4.4789780438900001E-2</v>
      </c>
      <c r="AT12" s="17">
        <v>3.0094517846812999E-2</v>
      </c>
      <c r="AU12" s="17"/>
      <c r="AV12" s="17">
        <v>0</v>
      </c>
      <c r="AW12" s="17">
        <v>3.0577958714256701E-2</v>
      </c>
      <c r="AX12" s="17">
        <v>3.4891674513847899E-2</v>
      </c>
      <c r="AY12" s="17">
        <v>1.4530952603447E-2</v>
      </c>
      <c r="AZ12" s="17">
        <v>3.84010811603612E-2</v>
      </c>
      <c r="BA12" s="17">
        <v>3.8583231416257899E-2</v>
      </c>
      <c r="BB12" s="17">
        <v>4.9634459162748903E-2</v>
      </c>
      <c r="BC12" s="17">
        <v>2.5793887971767099E-2</v>
      </c>
      <c r="BD12" s="17">
        <v>2.24952319110301E-2</v>
      </c>
      <c r="BE12" s="17">
        <v>3.10308633076119E-2</v>
      </c>
      <c r="BF12" s="17">
        <v>1.26673548342348E-2</v>
      </c>
      <c r="BG12" s="17">
        <v>3.21319696209421E-2</v>
      </c>
      <c r="BH12" s="17">
        <v>1.44010625866568E-2</v>
      </c>
      <c r="BI12" s="17">
        <v>0</v>
      </c>
      <c r="BJ12" s="17">
        <v>2.0598228416521799E-2</v>
      </c>
      <c r="BK12" s="17">
        <v>5.9841989253634702E-2</v>
      </c>
      <c r="BL12" s="17"/>
      <c r="BM12" s="17">
        <v>2.81905708886598E-2</v>
      </c>
      <c r="BN12" s="17">
        <v>3.65888042636884E-2</v>
      </c>
      <c r="BO12" s="17">
        <v>3.1915462809997498E-2</v>
      </c>
      <c r="BP12" s="17">
        <v>2.27619822570541E-2</v>
      </c>
      <c r="BQ12" s="17">
        <v>2.76131978206615E-2</v>
      </c>
      <c r="BR12" s="17">
        <v>4.0729728700974702E-2</v>
      </c>
      <c r="BS12" s="17"/>
      <c r="BT12" s="17">
        <v>3.6534955696755203E-2</v>
      </c>
      <c r="BU12" s="17">
        <v>2.3025899527749E-2</v>
      </c>
      <c r="BV12" s="17"/>
      <c r="BW12" s="17">
        <v>2.61281025658642E-2</v>
      </c>
      <c r="BX12" s="17">
        <v>3.3692447648940402E-2</v>
      </c>
      <c r="BY12" s="17"/>
      <c r="BZ12" s="17">
        <v>2.8743588840316799E-2</v>
      </c>
      <c r="CA12" s="17">
        <v>3.0498053592934001E-2</v>
      </c>
      <c r="CB12" s="17">
        <v>4.8688022352431401E-2</v>
      </c>
      <c r="CC12" s="17"/>
      <c r="CD12" s="17">
        <v>2.2873878411806901E-2</v>
      </c>
      <c r="CE12" s="17">
        <v>2.9216734605081299E-2</v>
      </c>
      <c r="CF12" s="17">
        <v>9.0235316858564896E-2</v>
      </c>
      <c r="CG12" s="17"/>
      <c r="CH12" s="17">
        <v>2.3570704843082799E-2</v>
      </c>
      <c r="CI12" s="17">
        <v>1.9057311705160201E-2</v>
      </c>
      <c r="CJ12" s="17">
        <v>7.8983699591306203E-2</v>
      </c>
      <c r="CK12" s="17"/>
      <c r="CL12" s="17">
        <v>3.6098080587500199E-2</v>
      </c>
      <c r="CM12" s="17">
        <v>2.4045132795039399E-2</v>
      </c>
      <c r="CN12" s="17"/>
      <c r="CO12" s="17">
        <v>2.0086298135392099E-2</v>
      </c>
      <c r="CP12" s="17">
        <v>3.1209601831435299E-2</v>
      </c>
      <c r="CQ12" s="17">
        <v>2.66147956361521E-2</v>
      </c>
      <c r="CR12" s="17">
        <v>4.1564672439607001E-2</v>
      </c>
    </row>
    <row r="13" spans="2:96" x14ac:dyDescent="0.25">
      <c r="B13" s="18" t="s">
        <v>505</v>
      </c>
      <c r="C13" s="17">
        <v>3.4807091588680901E-2</v>
      </c>
      <c r="D13" s="17">
        <v>3.5902069886356303E-2</v>
      </c>
      <c r="E13" s="17">
        <v>3.3922536782563802E-2</v>
      </c>
      <c r="F13" s="17"/>
      <c r="G13" s="17">
        <v>9.8190641716029106E-2</v>
      </c>
      <c r="H13" s="17">
        <v>2.7447003454553E-2</v>
      </c>
      <c r="I13" s="17">
        <v>4.8678274565336903E-2</v>
      </c>
      <c r="J13" s="17">
        <v>1.20417498717235E-2</v>
      </c>
      <c r="K13" s="17">
        <v>1.3589604477948601E-2</v>
      </c>
      <c r="L13" s="17">
        <v>2.01554615114354E-2</v>
      </c>
      <c r="M13" s="17"/>
      <c r="N13" s="17">
        <v>2.5116808004311299E-2</v>
      </c>
      <c r="O13" s="17">
        <v>3.7451239511841601E-2</v>
      </c>
      <c r="P13" s="17">
        <v>5.3422047949264598E-2</v>
      </c>
      <c r="Q13" s="17">
        <v>2.6552088707115101E-2</v>
      </c>
      <c r="R13" s="17"/>
      <c r="S13" s="17">
        <v>3.6975871689583398E-2</v>
      </c>
      <c r="T13" s="17">
        <v>5.4448064992956298E-2</v>
      </c>
      <c r="U13" s="17">
        <v>4.0052873131784801E-2</v>
      </c>
      <c r="V13" s="17">
        <v>4.8035918466827199E-3</v>
      </c>
      <c r="W13" s="17">
        <v>4.2517372649662898E-2</v>
      </c>
      <c r="X13" s="17">
        <v>2.3397249346295598E-2</v>
      </c>
      <c r="Y13" s="17">
        <v>5.5460822007643899E-2</v>
      </c>
      <c r="Z13" s="17">
        <v>1.9399718160086801E-2</v>
      </c>
      <c r="AA13" s="17">
        <v>3.11403502666035E-2</v>
      </c>
      <c r="AB13" s="17">
        <v>2.9205593509305999E-2</v>
      </c>
      <c r="AC13" s="17">
        <v>3.6149880150572099E-2</v>
      </c>
      <c r="AD13" s="17">
        <v>2.4914369518091801E-2</v>
      </c>
      <c r="AE13" s="17"/>
      <c r="AF13" s="17">
        <v>2.9744301491322001E-2</v>
      </c>
      <c r="AG13" s="17">
        <v>4.6180664088110099E-2</v>
      </c>
      <c r="AH13" s="17">
        <v>4.3108817645999303E-2</v>
      </c>
      <c r="AI13" s="17">
        <v>0</v>
      </c>
      <c r="AJ13" s="17">
        <v>2.06319723160606E-2</v>
      </c>
      <c r="AK13" s="17"/>
      <c r="AL13" s="17">
        <v>2.6898831162108498E-2</v>
      </c>
      <c r="AM13" s="17">
        <v>3.7878770935679797E-2</v>
      </c>
      <c r="AN13" s="17">
        <v>5.85671651772409E-2</v>
      </c>
      <c r="AO13" s="17"/>
      <c r="AP13" s="17">
        <v>3.1504181572681603E-2</v>
      </c>
      <c r="AQ13" s="17">
        <v>4.1307856008370197E-2</v>
      </c>
      <c r="AR13" s="17">
        <v>3.4059820260576398E-2</v>
      </c>
      <c r="AS13" s="17">
        <v>4.0622211633496601E-2</v>
      </c>
      <c r="AT13" s="17">
        <v>2.8135209086259098E-2</v>
      </c>
      <c r="AU13" s="17"/>
      <c r="AV13" s="17">
        <v>0</v>
      </c>
      <c r="AW13" s="17">
        <v>0</v>
      </c>
      <c r="AX13" s="17">
        <v>2.7226328582787E-2</v>
      </c>
      <c r="AY13" s="17">
        <v>4.5017090759175198E-2</v>
      </c>
      <c r="AZ13" s="17">
        <v>7.1014035222128194E-2</v>
      </c>
      <c r="BA13" s="17">
        <v>3.9877015767185997E-2</v>
      </c>
      <c r="BB13" s="17">
        <v>2.22443805910265E-2</v>
      </c>
      <c r="BC13" s="17">
        <v>5.2123070021158902E-2</v>
      </c>
      <c r="BD13" s="17">
        <v>4.1332611273841101E-2</v>
      </c>
      <c r="BE13" s="17">
        <v>1.0872035397121799E-2</v>
      </c>
      <c r="BF13" s="17">
        <v>2.0168617925749598E-2</v>
      </c>
      <c r="BG13" s="17">
        <v>1.3262639110516301E-2</v>
      </c>
      <c r="BH13" s="17">
        <v>1.1981464961518201E-2</v>
      </c>
      <c r="BI13" s="17">
        <v>3.9186122398936901E-2</v>
      </c>
      <c r="BJ13" s="17">
        <v>6.8965833876834207E-2</v>
      </c>
      <c r="BK13" s="17">
        <v>5.6168587118750897E-2</v>
      </c>
      <c r="BL13" s="17"/>
      <c r="BM13" s="17">
        <v>4.9050949093444797E-2</v>
      </c>
      <c r="BN13" s="17">
        <v>3.1353959274103803E-2</v>
      </c>
      <c r="BO13" s="17">
        <v>4.6441426034295803E-2</v>
      </c>
      <c r="BP13" s="17">
        <v>2.57225999782583E-2</v>
      </c>
      <c r="BQ13" s="17">
        <v>9.3229190638769704E-3</v>
      </c>
      <c r="BR13" s="17">
        <v>4.4662741525189301E-2</v>
      </c>
      <c r="BS13" s="17"/>
      <c r="BT13" s="17">
        <v>3.8191186062886497E-2</v>
      </c>
      <c r="BU13" s="17">
        <v>2.97636119092968E-2</v>
      </c>
      <c r="BV13" s="17"/>
      <c r="BW13" s="17">
        <v>4.3272602350731798E-2</v>
      </c>
      <c r="BX13" s="17">
        <v>3.1911868085245897E-2</v>
      </c>
      <c r="BY13" s="17"/>
      <c r="BZ13" s="17">
        <v>3.3076469741101101E-2</v>
      </c>
      <c r="CA13" s="17">
        <v>2.67357427593795E-2</v>
      </c>
      <c r="CB13" s="17">
        <v>9.5846689454884101E-2</v>
      </c>
      <c r="CC13" s="17"/>
      <c r="CD13" s="17">
        <v>3.2464631173334098E-2</v>
      </c>
      <c r="CE13" s="17">
        <v>5.2033070936602401E-2</v>
      </c>
      <c r="CF13" s="17">
        <v>5.9116531627191597E-2</v>
      </c>
      <c r="CG13" s="17"/>
      <c r="CH13" s="17">
        <v>2.85198865835035E-2</v>
      </c>
      <c r="CI13" s="17">
        <v>3.74315737077308E-2</v>
      </c>
      <c r="CJ13" s="17">
        <v>6.18290667119629E-2</v>
      </c>
      <c r="CK13" s="17"/>
      <c r="CL13" s="17">
        <v>3.8787598437758003E-2</v>
      </c>
      <c r="CM13" s="17">
        <v>3.1797900563980498E-2</v>
      </c>
      <c r="CN13" s="17"/>
      <c r="CO13" s="17">
        <v>6.0437092552130402E-2</v>
      </c>
      <c r="CP13" s="17">
        <v>2.6214377832805801E-2</v>
      </c>
      <c r="CQ13" s="17">
        <v>2.43043195730594E-2</v>
      </c>
      <c r="CR13" s="17">
        <v>6.2256319753874703E-2</v>
      </c>
    </row>
    <row r="14" spans="2:96" x14ac:dyDescent="0.25">
      <c r="B14" s="18" t="s">
        <v>506</v>
      </c>
      <c r="C14" s="17">
        <v>0.113688961346904</v>
      </c>
      <c r="D14" s="17">
        <v>0.110744553233076</v>
      </c>
      <c r="E14" s="17">
        <v>0.117184472060839</v>
      </c>
      <c r="F14" s="17"/>
      <c r="G14" s="17">
        <v>0.17090591307699199</v>
      </c>
      <c r="H14" s="17">
        <v>0.138011677757225</v>
      </c>
      <c r="I14" s="17">
        <v>0.13094112384555001</v>
      </c>
      <c r="J14" s="17">
        <v>0.10200058615293001</v>
      </c>
      <c r="K14" s="17">
        <v>8.3999053259472198E-2</v>
      </c>
      <c r="L14" s="17">
        <v>7.1163562355245097E-2</v>
      </c>
      <c r="M14" s="17"/>
      <c r="N14" s="17">
        <v>0.122231686104947</v>
      </c>
      <c r="O14" s="17">
        <v>9.7671318157473597E-2</v>
      </c>
      <c r="P14" s="17">
        <v>0.104107804442438</v>
      </c>
      <c r="Q14" s="17">
        <v>0.12803030795065101</v>
      </c>
      <c r="R14" s="17"/>
      <c r="S14" s="17">
        <v>0.10534024962367</v>
      </c>
      <c r="T14" s="17">
        <v>8.7106298015386899E-2</v>
      </c>
      <c r="U14" s="17">
        <v>0.11662592509476399</v>
      </c>
      <c r="V14" s="17">
        <v>0.117659994731401</v>
      </c>
      <c r="W14" s="17">
        <v>0.14508437758230899</v>
      </c>
      <c r="X14" s="17">
        <v>0.15483730757295899</v>
      </c>
      <c r="Y14" s="17">
        <v>8.1030682039663807E-2</v>
      </c>
      <c r="Z14" s="17">
        <v>0.192082278925608</v>
      </c>
      <c r="AA14" s="17">
        <v>0.11513395596774401</v>
      </c>
      <c r="AB14" s="17">
        <v>8.8867903484178098E-2</v>
      </c>
      <c r="AC14" s="17">
        <v>0.105359290915432</v>
      </c>
      <c r="AD14" s="17">
        <v>0.11819144943857</v>
      </c>
      <c r="AE14" s="17"/>
      <c r="AF14" s="17">
        <v>0.100871674920004</v>
      </c>
      <c r="AG14" s="17">
        <v>9.8356834639188095E-2</v>
      </c>
      <c r="AH14" s="17">
        <v>6.3380459467584999E-2</v>
      </c>
      <c r="AI14" s="17">
        <v>0.12362391529972901</v>
      </c>
      <c r="AJ14" s="17">
        <v>0.17399969002688201</v>
      </c>
      <c r="AK14" s="17"/>
      <c r="AL14" s="17">
        <v>9.5068513157211099E-2</v>
      </c>
      <c r="AM14" s="17">
        <v>9.9933593568296994E-2</v>
      </c>
      <c r="AN14" s="17">
        <v>9.4085077685153895E-2</v>
      </c>
      <c r="AO14" s="17"/>
      <c r="AP14" s="17">
        <v>0.114408441288013</v>
      </c>
      <c r="AQ14" s="17">
        <v>9.4943827227482402E-2</v>
      </c>
      <c r="AR14" s="17">
        <v>0.12301773821485799</v>
      </c>
      <c r="AS14" s="17">
        <v>0.169268615177779</v>
      </c>
      <c r="AT14" s="17">
        <v>6.43208508858302E-2</v>
      </c>
      <c r="AU14" s="17"/>
      <c r="AV14" s="17">
        <v>0.21570749083600099</v>
      </c>
      <c r="AW14" s="17">
        <v>0.15257180571837201</v>
      </c>
      <c r="AX14" s="17">
        <v>0.112178847252141</v>
      </c>
      <c r="AY14" s="17">
        <v>0.149390869467175</v>
      </c>
      <c r="AZ14" s="17">
        <v>7.4617589724592703E-2</v>
      </c>
      <c r="BA14" s="17">
        <v>0.11340054974366599</v>
      </c>
      <c r="BB14" s="17">
        <v>0.111889692259297</v>
      </c>
      <c r="BC14" s="17">
        <v>8.7610331923417301E-2</v>
      </c>
      <c r="BD14" s="17">
        <v>0.103609891198424</v>
      </c>
      <c r="BE14" s="17">
        <v>0.124355524853462</v>
      </c>
      <c r="BF14" s="17">
        <v>0.12718614874788101</v>
      </c>
      <c r="BG14" s="17">
        <v>0.14948362512181701</v>
      </c>
      <c r="BH14" s="17">
        <v>0.109057768051346</v>
      </c>
      <c r="BI14" s="17">
        <v>0.14129762861815001</v>
      </c>
      <c r="BJ14" s="17">
        <v>0.103978252144943</v>
      </c>
      <c r="BK14" s="17">
        <v>7.1363502675471605E-2</v>
      </c>
      <c r="BL14" s="17"/>
      <c r="BM14" s="17">
        <v>0.142113429522252</v>
      </c>
      <c r="BN14" s="17">
        <v>8.9344964123144799E-2</v>
      </c>
      <c r="BO14" s="17">
        <v>0.113669157195911</v>
      </c>
      <c r="BP14" s="17">
        <v>0.11672421437573199</v>
      </c>
      <c r="BQ14" s="17">
        <v>0.12822663660139699</v>
      </c>
      <c r="BR14" s="17">
        <v>8.9365600642283494E-2</v>
      </c>
      <c r="BS14" s="17"/>
      <c r="BT14" s="17">
        <v>0.112848233960154</v>
      </c>
      <c r="BU14" s="17">
        <v>0.109408296615515</v>
      </c>
      <c r="BV14" s="17"/>
      <c r="BW14" s="17">
        <v>0.108559300497665</v>
      </c>
      <c r="BX14" s="17">
        <v>0.105348126222388</v>
      </c>
      <c r="BY14" s="17"/>
      <c r="BZ14" s="17">
        <v>0.10722229803547299</v>
      </c>
      <c r="CA14" s="17">
        <v>0.13088016705884001</v>
      </c>
      <c r="CB14" s="17">
        <v>0.101031248088867</v>
      </c>
      <c r="CC14" s="17"/>
      <c r="CD14" s="17">
        <v>0.105042473561337</v>
      </c>
      <c r="CE14" s="17">
        <v>0.13866109541393801</v>
      </c>
      <c r="CF14" s="17">
        <v>7.1675499105208901E-2</v>
      </c>
      <c r="CG14" s="17"/>
      <c r="CH14" s="17">
        <v>0.111544767527883</v>
      </c>
      <c r="CI14" s="17">
        <v>0.11047005316634501</v>
      </c>
      <c r="CJ14" s="17">
        <v>0.100937789942219</v>
      </c>
      <c r="CK14" s="17"/>
      <c r="CL14" s="17">
        <v>0.11313227751645701</v>
      </c>
      <c r="CM14" s="17">
        <v>0.115468219098654</v>
      </c>
      <c r="CN14" s="17"/>
      <c r="CO14" s="17">
        <v>0.122544168770147</v>
      </c>
      <c r="CP14" s="17">
        <v>0.10697695138032701</v>
      </c>
      <c r="CQ14" s="17">
        <v>0.117038498677924</v>
      </c>
      <c r="CR14" s="17">
        <v>0.11679220807134</v>
      </c>
    </row>
    <row r="15" spans="2:96" x14ac:dyDescent="0.25">
      <c r="B15" s="18" t="s">
        <v>507</v>
      </c>
      <c r="C15" s="17">
        <v>9.6552717555103695E-2</v>
      </c>
      <c r="D15" s="17">
        <v>0.105811943178431</v>
      </c>
      <c r="E15" s="17">
        <v>8.6843661756991195E-2</v>
      </c>
      <c r="F15" s="17"/>
      <c r="G15" s="17">
        <v>0.11866460744700701</v>
      </c>
      <c r="H15" s="17">
        <v>0.15891012246441899</v>
      </c>
      <c r="I15" s="17">
        <v>9.1505008757636605E-2</v>
      </c>
      <c r="J15" s="17">
        <v>6.3983625370705899E-2</v>
      </c>
      <c r="K15" s="17">
        <v>8.8569166039526498E-2</v>
      </c>
      <c r="L15" s="17">
        <v>6.6901862393770897E-2</v>
      </c>
      <c r="M15" s="17"/>
      <c r="N15" s="17">
        <v>9.9938689347862306E-2</v>
      </c>
      <c r="O15" s="17">
        <v>0.110123185109543</v>
      </c>
      <c r="P15" s="17">
        <v>7.9463316560256403E-2</v>
      </c>
      <c r="Q15" s="17">
        <v>9.4850731018353604E-2</v>
      </c>
      <c r="R15" s="17"/>
      <c r="S15" s="17">
        <v>0.11944051848366501</v>
      </c>
      <c r="T15" s="17">
        <v>0.15046546731695001</v>
      </c>
      <c r="U15" s="17">
        <v>6.6725438242634494E-2</v>
      </c>
      <c r="V15" s="17">
        <v>6.1037533278061003E-2</v>
      </c>
      <c r="W15" s="17">
        <v>8.4990072875853306E-2</v>
      </c>
      <c r="X15" s="17">
        <v>8.5693383056376499E-2</v>
      </c>
      <c r="Y15" s="17">
        <v>9.4697811268997401E-2</v>
      </c>
      <c r="Z15" s="17">
        <v>7.4646730244217405E-2</v>
      </c>
      <c r="AA15" s="17">
        <v>7.9927866709761999E-2</v>
      </c>
      <c r="AB15" s="17">
        <v>0.119772298361148</v>
      </c>
      <c r="AC15" s="17">
        <v>2.0894449686469498E-2</v>
      </c>
      <c r="AD15" s="17">
        <v>0.153299645711859</v>
      </c>
      <c r="AE15" s="17"/>
      <c r="AF15" s="17">
        <v>8.4350160414796593E-2</v>
      </c>
      <c r="AG15" s="17">
        <v>0.10489558183433401</v>
      </c>
      <c r="AH15" s="17">
        <v>6.5737531592441306E-2</v>
      </c>
      <c r="AI15" s="17">
        <v>0.11348871596012999</v>
      </c>
      <c r="AJ15" s="17">
        <v>9.3810751823887095E-2</v>
      </c>
      <c r="AK15" s="17"/>
      <c r="AL15" s="17">
        <v>8.4736599161165396E-2</v>
      </c>
      <c r="AM15" s="17">
        <v>0.119821146595533</v>
      </c>
      <c r="AN15" s="17">
        <v>7.7500766924822204E-2</v>
      </c>
      <c r="AO15" s="17"/>
      <c r="AP15" s="17">
        <v>8.7815223839061499E-2</v>
      </c>
      <c r="AQ15" s="17">
        <v>8.9783264922870906E-2</v>
      </c>
      <c r="AR15" s="17">
        <v>0.118703693872888</v>
      </c>
      <c r="AS15" s="17">
        <v>0.115964414362682</v>
      </c>
      <c r="AT15" s="17">
        <v>0</v>
      </c>
      <c r="AU15" s="17"/>
      <c r="AV15" s="17">
        <v>0.15759437761936301</v>
      </c>
      <c r="AW15" s="17">
        <v>8.5794819376722106E-2</v>
      </c>
      <c r="AX15" s="17">
        <v>0.101904541970313</v>
      </c>
      <c r="AY15" s="17">
        <v>9.0882912869949206E-2</v>
      </c>
      <c r="AZ15" s="17">
        <v>8.7875460147783094E-2</v>
      </c>
      <c r="BA15" s="17">
        <v>7.6950672124070904E-2</v>
      </c>
      <c r="BB15" s="17">
        <v>0.101933149767193</v>
      </c>
      <c r="BC15" s="17">
        <v>0.10988549406982</v>
      </c>
      <c r="BD15" s="17">
        <v>6.5136883083315097E-2</v>
      </c>
      <c r="BE15" s="17">
        <v>3.8426811761273397E-2</v>
      </c>
      <c r="BF15" s="17">
        <v>0.112015557070687</v>
      </c>
      <c r="BG15" s="17">
        <v>0.13481967784944601</v>
      </c>
      <c r="BH15" s="17">
        <v>0.115940331514147</v>
      </c>
      <c r="BI15" s="17">
        <v>0.16490081136381499</v>
      </c>
      <c r="BJ15" s="17">
        <v>0.124557660610652</v>
      </c>
      <c r="BK15" s="17">
        <v>4.5406019409190097E-2</v>
      </c>
      <c r="BL15" s="17"/>
      <c r="BM15" s="17">
        <v>0.10715052566767699</v>
      </c>
      <c r="BN15" s="17">
        <v>0.110059603869054</v>
      </c>
      <c r="BO15" s="17">
        <v>0.105422667323404</v>
      </c>
      <c r="BP15" s="17">
        <v>8.1370730052894497E-2</v>
      </c>
      <c r="BQ15" s="17">
        <v>6.2629347867181898E-2</v>
      </c>
      <c r="BR15" s="17">
        <v>7.6853248471974001E-2</v>
      </c>
      <c r="BS15" s="17"/>
      <c r="BT15" s="17">
        <v>9.5924022617399698E-2</v>
      </c>
      <c r="BU15" s="17">
        <v>9.6603868824549799E-2</v>
      </c>
      <c r="BV15" s="17"/>
      <c r="BW15" s="17">
        <v>0.102912634239611</v>
      </c>
      <c r="BX15" s="17">
        <v>8.4080711755089493E-2</v>
      </c>
      <c r="BY15" s="17"/>
      <c r="BZ15" s="17">
        <v>8.6466759266384904E-2</v>
      </c>
      <c r="CA15" s="17">
        <v>0.12564536254160599</v>
      </c>
      <c r="CB15" s="17">
        <v>0.16457661642007601</v>
      </c>
      <c r="CC15" s="17"/>
      <c r="CD15" s="17">
        <v>9.0787912417824995E-2</v>
      </c>
      <c r="CE15" s="17">
        <v>7.7737620613564304E-2</v>
      </c>
      <c r="CF15" s="17">
        <v>8.7183858920791807E-2</v>
      </c>
      <c r="CG15" s="17"/>
      <c r="CH15" s="17">
        <v>8.9574774652546096E-2</v>
      </c>
      <c r="CI15" s="17">
        <v>0.120430022815841</v>
      </c>
      <c r="CJ15" s="17">
        <v>7.9392035314897899E-2</v>
      </c>
      <c r="CK15" s="17"/>
      <c r="CL15" s="17">
        <v>9.2139295992595197E-2</v>
      </c>
      <c r="CM15" s="17">
        <v>9.8821279460588898E-2</v>
      </c>
      <c r="CN15" s="17"/>
      <c r="CO15" s="17">
        <v>7.0674480595231307E-2</v>
      </c>
      <c r="CP15" s="17">
        <v>0.102484406196911</v>
      </c>
      <c r="CQ15" s="17">
        <v>9.0568426857657897E-2</v>
      </c>
      <c r="CR15" s="17">
        <v>0.10625676838601</v>
      </c>
    </row>
    <row r="16" spans="2:96" x14ac:dyDescent="0.25">
      <c r="B16" s="18" t="s">
        <v>508</v>
      </c>
      <c r="C16" s="17">
        <v>0.15367283632062601</v>
      </c>
      <c r="D16" s="17">
        <v>0.156164894308923</v>
      </c>
      <c r="E16" s="17">
        <v>0.14998655744883499</v>
      </c>
      <c r="F16" s="17"/>
      <c r="G16" s="17">
        <v>0.12520010970537801</v>
      </c>
      <c r="H16" s="17">
        <v>0.161327287761456</v>
      </c>
      <c r="I16" s="17">
        <v>0.173359023069902</v>
      </c>
      <c r="J16" s="17">
        <v>0.15893967358594199</v>
      </c>
      <c r="K16" s="17">
        <v>0.117388706104984</v>
      </c>
      <c r="L16" s="17">
        <v>0.17048679975214401</v>
      </c>
      <c r="M16" s="17"/>
      <c r="N16" s="17">
        <v>0.18297542736463701</v>
      </c>
      <c r="O16" s="17">
        <v>0.15151992553159899</v>
      </c>
      <c r="P16" s="17">
        <v>0.15096560077700399</v>
      </c>
      <c r="Q16" s="17">
        <v>0.12835837874414799</v>
      </c>
      <c r="R16" s="17"/>
      <c r="S16" s="17">
        <v>0.143111603016501</v>
      </c>
      <c r="T16" s="17">
        <v>0.137086083586033</v>
      </c>
      <c r="U16" s="17">
        <v>0.15752860127724</v>
      </c>
      <c r="V16" s="17">
        <v>0.17090121720764301</v>
      </c>
      <c r="W16" s="17">
        <v>0.18546209402984101</v>
      </c>
      <c r="X16" s="17">
        <v>0.131165106935172</v>
      </c>
      <c r="Y16" s="17">
        <v>0.21777850430295301</v>
      </c>
      <c r="Z16" s="17">
        <v>0.16263258852850701</v>
      </c>
      <c r="AA16" s="17">
        <v>0.12744351202575499</v>
      </c>
      <c r="AB16" s="17">
        <v>0.19101216426308401</v>
      </c>
      <c r="AC16" s="17">
        <v>0.122995432428759</v>
      </c>
      <c r="AD16" s="17">
        <v>5.8895818830016197E-2</v>
      </c>
      <c r="AE16" s="17"/>
      <c r="AF16" s="17">
        <v>0.15812179908843499</v>
      </c>
      <c r="AG16" s="17">
        <v>0.14271766834142199</v>
      </c>
      <c r="AH16" s="17">
        <v>0.189314073202804</v>
      </c>
      <c r="AI16" s="17">
        <v>0.180687091476436</v>
      </c>
      <c r="AJ16" s="17">
        <v>0.193822913676406</v>
      </c>
      <c r="AK16" s="17"/>
      <c r="AL16" s="17">
        <v>0.15742462134338001</v>
      </c>
      <c r="AM16" s="17">
        <v>0.14416167591120299</v>
      </c>
      <c r="AN16" s="17">
        <v>0.20768799371784799</v>
      </c>
      <c r="AO16" s="17"/>
      <c r="AP16" s="17">
        <v>0.12628145142141201</v>
      </c>
      <c r="AQ16" s="17">
        <v>0.18776037842937501</v>
      </c>
      <c r="AR16" s="17">
        <v>0.15531157247573901</v>
      </c>
      <c r="AS16" s="17">
        <v>0.13433827421372099</v>
      </c>
      <c r="AT16" s="17">
        <v>0.281558319153694</v>
      </c>
      <c r="AU16" s="17"/>
      <c r="AV16" s="17">
        <v>0.29675421951939701</v>
      </c>
      <c r="AW16" s="17">
        <v>0.140379198187183</v>
      </c>
      <c r="AX16" s="17">
        <v>0.12424570581684299</v>
      </c>
      <c r="AY16" s="17">
        <v>0.16543229017191999</v>
      </c>
      <c r="AZ16" s="17">
        <v>0.13626934755259101</v>
      </c>
      <c r="BA16" s="17">
        <v>0.13636174835286699</v>
      </c>
      <c r="BB16" s="17">
        <v>0.14354984929081499</v>
      </c>
      <c r="BC16" s="17">
        <v>0.17593613070599401</v>
      </c>
      <c r="BD16" s="17">
        <v>0.205508981129394</v>
      </c>
      <c r="BE16" s="17">
        <v>0.16711119379706799</v>
      </c>
      <c r="BF16" s="17">
        <v>0.177040294664773</v>
      </c>
      <c r="BG16" s="17">
        <v>9.49459515399253E-2</v>
      </c>
      <c r="BH16" s="17">
        <v>0.22543347524698101</v>
      </c>
      <c r="BI16" s="17">
        <v>0.16351811150263501</v>
      </c>
      <c r="BJ16" s="17">
        <v>0.15415813413082299</v>
      </c>
      <c r="BK16" s="17">
        <v>0.165262728648291</v>
      </c>
      <c r="BL16" s="17"/>
      <c r="BM16" s="17">
        <v>0.15732394256188201</v>
      </c>
      <c r="BN16" s="17">
        <v>0.14612682135822799</v>
      </c>
      <c r="BO16" s="17">
        <v>0.13119622004068501</v>
      </c>
      <c r="BP16" s="17">
        <v>0.17530228345399701</v>
      </c>
      <c r="BQ16" s="17">
        <v>0.14863612231502901</v>
      </c>
      <c r="BR16" s="17">
        <v>0.16783857957333001</v>
      </c>
      <c r="BS16" s="17"/>
      <c r="BT16" s="17">
        <v>0.150808222906085</v>
      </c>
      <c r="BU16" s="17">
        <v>0.154559080912162</v>
      </c>
      <c r="BV16" s="17"/>
      <c r="BW16" s="17">
        <v>0.13120630700686101</v>
      </c>
      <c r="BX16" s="17">
        <v>0.179631000352513</v>
      </c>
      <c r="BY16" s="17"/>
      <c r="BZ16" s="17">
        <v>0.16406003085531401</v>
      </c>
      <c r="CA16" s="17">
        <v>0.134353295373807</v>
      </c>
      <c r="CB16" s="17">
        <v>2.3876768369635499E-2</v>
      </c>
      <c r="CC16" s="17"/>
      <c r="CD16" s="17">
        <v>0.162157231289009</v>
      </c>
      <c r="CE16" s="17">
        <v>0.14805322451900901</v>
      </c>
      <c r="CF16" s="17">
        <v>0.14382650316811799</v>
      </c>
      <c r="CG16" s="17"/>
      <c r="CH16" s="17">
        <v>0.16194858790861399</v>
      </c>
      <c r="CI16" s="17">
        <v>0.14971054157067701</v>
      </c>
      <c r="CJ16" s="17">
        <v>0.164196500516718</v>
      </c>
      <c r="CK16" s="17"/>
      <c r="CL16" s="17">
        <v>0.157103102604367</v>
      </c>
      <c r="CM16" s="17">
        <v>0.148699484195046</v>
      </c>
      <c r="CN16" s="17"/>
      <c r="CO16" s="17">
        <v>0.197504662952316</v>
      </c>
      <c r="CP16" s="17">
        <v>0.16149278332372199</v>
      </c>
      <c r="CQ16" s="17">
        <v>0.15144777012317301</v>
      </c>
      <c r="CR16" s="17">
        <v>0.12706398581835901</v>
      </c>
    </row>
    <row r="17" spans="2:96" x14ac:dyDescent="0.25">
      <c r="B17" s="18" t="s">
        <v>509</v>
      </c>
      <c r="C17" s="17">
        <v>0.209447018801383</v>
      </c>
      <c r="D17" s="17">
        <v>0.21131053153709201</v>
      </c>
      <c r="E17" s="17">
        <v>0.20875100742811301</v>
      </c>
      <c r="F17" s="17"/>
      <c r="G17" s="17">
        <v>0.165597436407842</v>
      </c>
      <c r="H17" s="17">
        <v>0.188848563200289</v>
      </c>
      <c r="I17" s="17">
        <v>0.222673327400807</v>
      </c>
      <c r="J17" s="17">
        <v>0.21448409481330599</v>
      </c>
      <c r="K17" s="17">
        <v>0.224013751591503</v>
      </c>
      <c r="L17" s="17">
        <v>0.23082596708653799</v>
      </c>
      <c r="M17" s="17"/>
      <c r="N17" s="17">
        <v>0.216355311727567</v>
      </c>
      <c r="O17" s="17">
        <v>0.25261996902745998</v>
      </c>
      <c r="P17" s="17">
        <v>0.19765744940926899</v>
      </c>
      <c r="Q17" s="17">
        <v>0.16976060171947999</v>
      </c>
      <c r="R17" s="17"/>
      <c r="S17" s="17">
        <v>0.193549220292876</v>
      </c>
      <c r="T17" s="17">
        <v>0.22921818609012101</v>
      </c>
      <c r="U17" s="17">
        <v>0.237441465302658</v>
      </c>
      <c r="V17" s="17">
        <v>0.280671275766671</v>
      </c>
      <c r="W17" s="17">
        <v>0.17880470213026201</v>
      </c>
      <c r="X17" s="17">
        <v>0.171505347242595</v>
      </c>
      <c r="Y17" s="17">
        <v>0.182921581838765</v>
      </c>
      <c r="Z17" s="17">
        <v>0.21509750799548599</v>
      </c>
      <c r="AA17" s="17">
        <v>0.17504023761408499</v>
      </c>
      <c r="AB17" s="17">
        <v>0.18462276406627801</v>
      </c>
      <c r="AC17" s="17">
        <v>0.31022762208856303</v>
      </c>
      <c r="AD17" s="17">
        <v>0.18999360736443599</v>
      </c>
      <c r="AE17" s="17"/>
      <c r="AF17" s="17">
        <v>0.22497332281468199</v>
      </c>
      <c r="AG17" s="17">
        <v>0.20324837555265901</v>
      </c>
      <c r="AH17" s="17">
        <v>0.246416249114982</v>
      </c>
      <c r="AI17" s="17">
        <v>7.6398970570567798E-2</v>
      </c>
      <c r="AJ17" s="17">
        <v>0.15369572999660899</v>
      </c>
      <c r="AK17" s="17"/>
      <c r="AL17" s="17">
        <v>0.21726299107630001</v>
      </c>
      <c r="AM17" s="17">
        <v>0.19946695139300599</v>
      </c>
      <c r="AN17" s="17">
        <v>0.21658024507790199</v>
      </c>
      <c r="AO17" s="17"/>
      <c r="AP17" s="17">
        <v>0.21993929880986801</v>
      </c>
      <c r="AQ17" s="17">
        <v>0.199398178187426</v>
      </c>
      <c r="AR17" s="17">
        <v>0.20705473924774001</v>
      </c>
      <c r="AS17" s="17">
        <v>0.242917244068904</v>
      </c>
      <c r="AT17" s="17">
        <v>0.23295106325144699</v>
      </c>
      <c r="AU17" s="17"/>
      <c r="AV17" s="17">
        <v>0.152769603320837</v>
      </c>
      <c r="AW17" s="17">
        <v>0.166336265654497</v>
      </c>
      <c r="AX17" s="17">
        <v>0.14636668899601801</v>
      </c>
      <c r="AY17" s="17">
        <v>0.206149005730137</v>
      </c>
      <c r="AZ17" s="17">
        <v>0.17682015311642699</v>
      </c>
      <c r="BA17" s="17">
        <v>0.248011404269563</v>
      </c>
      <c r="BB17" s="17">
        <v>0.23216668148529199</v>
      </c>
      <c r="BC17" s="17">
        <v>0.178945892670791</v>
      </c>
      <c r="BD17" s="17">
        <v>0.218753840596143</v>
      </c>
      <c r="BE17" s="17">
        <v>0.21649204266830499</v>
      </c>
      <c r="BF17" s="17">
        <v>0.21133009383984899</v>
      </c>
      <c r="BG17" s="17">
        <v>0.21796816936535901</v>
      </c>
      <c r="BH17" s="17">
        <v>0.171679708679183</v>
      </c>
      <c r="BI17" s="17">
        <v>0.31904289067646702</v>
      </c>
      <c r="BJ17" s="17">
        <v>0.17585733479697299</v>
      </c>
      <c r="BK17" s="17">
        <v>0.27182505723505701</v>
      </c>
      <c r="BL17" s="17"/>
      <c r="BM17" s="17">
        <v>0.20811161358718</v>
      </c>
      <c r="BN17" s="17">
        <v>0.20809905041918</v>
      </c>
      <c r="BO17" s="17">
        <v>0.20191235900881499</v>
      </c>
      <c r="BP17" s="17">
        <v>0.20221106929324301</v>
      </c>
      <c r="BQ17" s="17">
        <v>0.24860210498055599</v>
      </c>
      <c r="BR17" s="17">
        <v>0.195049023893546</v>
      </c>
      <c r="BS17" s="17"/>
      <c r="BT17" s="17">
        <v>0.209220063936219</v>
      </c>
      <c r="BU17" s="17">
        <v>0.21433184624241</v>
      </c>
      <c r="BV17" s="17"/>
      <c r="BW17" s="17">
        <v>0.21877176719218799</v>
      </c>
      <c r="BX17" s="17">
        <v>0.20201589164647901</v>
      </c>
      <c r="BY17" s="17"/>
      <c r="BZ17" s="17">
        <v>0.213048452395427</v>
      </c>
      <c r="CA17" s="17">
        <v>0.218878017071164</v>
      </c>
      <c r="CB17" s="17">
        <v>0.13218809524825001</v>
      </c>
      <c r="CC17" s="17"/>
      <c r="CD17" s="17">
        <v>0.21593004366312199</v>
      </c>
      <c r="CE17" s="17">
        <v>0.16453629216893201</v>
      </c>
      <c r="CF17" s="17">
        <v>0.21027093132182301</v>
      </c>
      <c r="CG17" s="17"/>
      <c r="CH17" s="17">
        <v>0.22033677200637999</v>
      </c>
      <c r="CI17" s="17">
        <v>0.17404375025416899</v>
      </c>
      <c r="CJ17" s="17">
        <v>0.22030655616654099</v>
      </c>
      <c r="CK17" s="17"/>
      <c r="CL17" s="17">
        <v>0.21000348612327899</v>
      </c>
      <c r="CM17" s="17">
        <v>0.214577959826353</v>
      </c>
      <c r="CN17" s="17"/>
      <c r="CO17" s="17">
        <v>0.194732302546851</v>
      </c>
      <c r="CP17" s="17">
        <v>0.20766687642288301</v>
      </c>
      <c r="CQ17" s="17">
        <v>0.23172006132276399</v>
      </c>
      <c r="CR17" s="17">
        <v>0.17501439842063701</v>
      </c>
    </row>
    <row r="18" spans="2:96" x14ac:dyDescent="0.25">
      <c r="B18" s="18" t="s">
        <v>510</v>
      </c>
      <c r="C18" s="17">
        <v>0.123764751505839</v>
      </c>
      <c r="D18" s="17">
        <v>0.121714664848961</v>
      </c>
      <c r="E18" s="17">
        <v>0.12537529116603699</v>
      </c>
      <c r="F18" s="17"/>
      <c r="G18" s="17">
        <v>8.5426334728605793E-2</v>
      </c>
      <c r="H18" s="17">
        <v>9.8588141839830806E-2</v>
      </c>
      <c r="I18" s="17">
        <v>0.108276292524318</v>
      </c>
      <c r="J18" s="17">
        <v>0.153605632059059</v>
      </c>
      <c r="K18" s="17">
        <v>0.15621033038492299</v>
      </c>
      <c r="L18" s="17">
        <v>0.136312250383644</v>
      </c>
      <c r="M18" s="17"/>
      <c r="N18" s="17">
        <v>0.12986021310809601</v>
      </c>
      <c r="O18" s="17">
        <v>0.111550021127621</v>
      </c>
      <c r="P18" s="17">
        <v>0.142862418844103</v>
      </c>
      <c r="Q18" s="17">
        <v>0.112572763297203</v>
      </c>
      <c r="R18" s="17"/>
      <c r="S18" s="17">
        <v>0.14077127731934999</v>
      </c>
      <c r="T18" s="17">
        <v>8.5694862838705199E-2</v>
      </c>
      <c r="U18" s="17">
        <v>0.11044424905016099</v>
      </c>
      <c r="V18" s="17">
        <v>0.11822253002102701</v>
      </c>
      <c r="W18" s="17">
        <v>0.15442187842296801</v>
      </c>
      <c r="X18" s="17">
        <v>0.12739542021252201</v>
      </c>
      <c r="Y18" s="17">
        <v>0.100989323305825</v>
      </c>
      <c r="Z18" s="17">
        <v>9.2603316335427302E-2</v>
      </c>
      <c r="AA18" s="17">
        <v>0.14777449935522199</v>
      </c>
      <c r="AB18" s="17">
        <v>0.132449493792894</v>
      </c>
      <c r="AC18" s="17">
        <v>0.124817045789907</v>
      </c>
      <c r="AD18" s="17">
        <v>0.16609259211389699</v>
      </c>
      <c r="AE18" s="17"/>
      <c r="AF18" s="17">
        <v>0.12764555561051899</v>
      </c>
      <c r="AG18" s="17">
        <v>0.13662165174420701</v>
      </c>
      <c r="AH18" s="17">
        <v>0.21501296860906499</v>
      </c>
      <c r="AI18" s="17">
        <v>0.119618066253356</v>
      </c>
      <c r="AJ18" s="17">
        <v>8.55546444669157E-2</v>
      </c>
      <c r="AK18" s="17"/>
      <c r="AL18" s="17">
        <v>0.14921123804758801</v>
      </c>
      <c r="AM18" s="17">
        <v>0.123891627007511</v>
      </c>
      <c r="AN18" s="17">
        <v>0.11187482582175499</v>
      </c>
      <c r="AO18" s="17"/>
      <c r="AP18" s="17">
        <v>0.13075276045119399</v>
      </c>
      <c r="AQ18" s="17">
        <v>9.4022053725236199E-2</v>
      </c>
      <c r="AR18" s="17">
        <v>0.12630434289005199</v>
      </c>
      <c r="AS18" s="17">
        <v>0.124997675285768</v>
      </c>
      <c r="AT18" s="17">
        <v>0.18081433163969099</v>
      </c>
      <c r="AU18" s="17"/>
      <c r="AV18" s="17">
        <v>0</v>
      </c>
      <c r="AW18" s="17">
        <v>0.11616444143803401</v>
      </c>
      <c r="AX18" s="17">
        <v>0.12709411273951801</v>
      </c>
      <c r="AY18" s="17">
        <v>0.10611435678603801</v>
      </c>
      <c r="AZ18" s="17">
        <v>0.13142774174682301</v>
      </c>
      <c r="BA18" s="17">
        <v>0.120388453190303</v>
      </c>
      <c r="BB18" s="17">
        <v>0.124152265057662</v>
      </c>
      <c r="BC18" s="17">
        <v>0.114443874426087</v>
      </c>
      <c r="BD18" s="17">
        <v>0.13319328821633999</v>
      </c>
      <c r="BE18" s="17">
        <v>0.15684670398574899</v>
      </c>
      <c r="BF18" s="17">
        <v>9.0361521523745394E-2</v>
      </c>
      <c r="BG18" s="17">
        <v>0.133059449038435</v>
      </c>
      <c r="BH18" s="17">
        <v>0.148317131297038</v>
      </c>
      <c r="BI18" s="17">
        <v>0.116578434779418</v>
      </c>
      <c r="BJ18" s="17">
        <v>0.104844453205941</v>
      </c>
      <c r="BK18" s="17">
        <v>0.16081252464580001</v>
      </c>
      <c r="BL18" s="17"/>
      <c r="BM18" s="17">
        <v>9.5570638806935296E-2</v>
      </c>
      <c r="BN18" s="17">
        <v>0.15026178095617701</v>
      </c>
      <c r="BO18" s="17">
        <v>0.10063984252175801</v>
      </c>
      <c r="BP18" s="17">
        <v>0.11753142491008201</v>
      </c>
      <c r="BQ18" s="17">
        <v>0.13139256547731601</v>
      </c>
      <c r="BR18" s="17">
        <v>0.16504369980095801</v>
      </c>
      <c r="BS18" s="17"/>
      <c r="BT18" s="17">
        <v>0.120933564968613</v>
      </c>
      <c r="BU18" s="17">
        <v>0.13237673654860699</v>
      </c>
      <c r="BV18" s="17"/>
      <c r="BW18" s="17">
        <v>0.13611037568838999</v>
      </c>
      <c r="BX18" s="17">
        <v>0.119369018878777</v>
      </c>
      <c r="BY18" s="17"/>
      <c r="BZ18" s="17">
        <v>0.120072279722436</v>
      </c>
      <c r="CA18" s="17">
        <v>0.13183575604308501</v>
      </c>
      <c r="CB18" s="17">
        <v>0.20365661694676601</v>
      </c>
      <c r="CC18" s="17"/>
      <c r="CD18" s="17">
        <v>0.124303054965471</v>
      </c>
      <c r="CE18" s="17">
        <v>0.11431229295544</v>
      </c>
      <c r="CF18" s="17">
        <v>0.130809566775897</v>
      </c>
      <c r="CG18" s="17"/>
      <c r="CH18" s="17">
        <v>0.122541428923574</v>
      </c>
      <c r="CI18" s="17">
        <v>0.115789283604898</v>
      </c>
      <c r="CJ18" s="17">
        <v>0.11109706042449199</v>
      </c>
      <c r="CK18" s="17"/>
      <c r="CL18" s="17">
        <v>0.139797338783613</v>
      </c>
      <c r="CM18" s="17">
        <v>0.107525990449389</v>
      </c>
      <c r="CN18" s="17"/>
      <c r="CO18" s="17">
        <v>0.122106290686085</v>
      </c>
      <c r="CP18" s="17">
        <v>0.12969283103182999</v>
      </c>
      <c r="CQ18" s="17">
        <v>0.11617501451720801</v>
      </c>
      <c r="CR18" s="17">
        <v>0.127760124263744</v>
      </c>
    </row>
    <row r="19" spans="2:96" x14ac:dyDescent="0.25">
      <c r="B19" s="18" t="s">
        <v>518</v>
      </c>
      <c r="C19" s="17">
        <v>0.147890959945813</v>
      </c>
      <c r="D19" s="17">
        <v>0.13167679281594399</v>
      </c>
      <c r="E19" s="17">
        <v>0.16456337163603099</v>
      </c>
      <c r="F19" s="17"/>
      <c r="G19" s="17">
        <v>0.12253055271612801</v>
      </c>
      <c r="H19" s="17">
        <v>0.12774031446529599</v>
      </c>
      <c r="I19" s="17">
        <v>0.103712375505718</v>
      </c>
      <c r="J19" s="17">
        <v>0.17463385909498</v>
      </c>
      <c r="K19" s="17">
        <v>0.202546020938145</v>
      </c>
      <c r="L19" s="17">
        <v>0.158610538889325</v>
      </c>
      <c r="M19" s="17"/>
      <c r="N19" s="17">
        <v>0.110439074385778</v>
      </c>
      <c r="O19" s="17">
        <v>0.13107898328050799</v>
      </c>
      <c r="P19" s="17">
        <v>0.162621893702147</v>
      </c>
      <c r="Q19" s="17">
        <v>0.192430117766417</v>
      </c>
      <c r="R19" s="17"/>
      <c r="S19" s="17">
        <v>0.12588734940242999</v>
      </c>
      <c r="T19" s="17">
        <v>0.14639076638763601</v>
      </c>
      <c r="U19" s="17">
        <v>0.177528522262282</v>
      </c>
      <c r="V19" s="17">
        <v>0.10895354475817499</v>
      </c>
      <c r="W19" s="17">
        <v>0.11501482373699599</v>
      </c>
      <c r="X19" s="17">
        <v>0.16981747749012899</v>
      </c>
      <c r="Y19" s="17">
        <v>0.128846467466049</v>
      </c>
      <c r="Z19" s="17">
        <v>0.12189380887991499</v>
      </c>
      <c r="AA19" s="17">
        <v>0.229558197002836</v>
      </c>
      <c r="AB19" s="17">
        <v>0.15117252647417201</v>
      </c>
      <c r="AC19" s="17">
        <v>0.108607872743285</v>
      </c>
      <c r="AD19" s="17">
        <v>0.146816498233518</v>
      </c>
      <c r="AE19" s="17"/>
      <c r="AF19" s="17">
        <v>0.141717148685262</v>
      </c>
      <c r="AG19" s="17">
        <v>0.17547429087785099</v>
      </c>
      <c r="AH19" s="17">
        <v>7.28626004897346E-2</v>
      </c>
      <c r="AI19" s="17">
        <v>0.19447887636258801</v>
      </c>
      <c r="AJ19" s="17">
        <v>0.122631898898615</v>
      </c>
      <c r="AK19" s="17"/>
      <c r="AL19" s="17">
        <v>0.13935799127759599</v>
      </c>
      <c r="AM19" s="17">
        <v>0.18104293503153901</v>
      </c>
      <c r="AN19" s="17">
        <v>0.102768045790887</v>
      </c>
      <c r="AO19" s="17"/>
      <c r="AP19" s="17">
        <v>0.16510081836917201</v>
      </c>
      <c r="AQ19" s="17">
        <v>0.15710063761238199</v>
      </c>
      <c r="AR19" s="17">
        <v>0.12599388681860901</v>
      </c>
      <c r="AS19" s="17">
        <v>6.7094886783717597E-2</v>
      </c>
      <c r="AT19" s="17">
        <v>0.155150575793472</v>
      </c>
      <c r="AU19" s="17"/>
      <c r="AV19" s="17">
        <v>0</v>
      </c>
      <c r="AW19" s="17">
        <v>0.162872942083538</v>
      </c>
      <c r="AX19" s="17">
        <v>0.19696306920909701</v>
      </c>
      <c r="AY19" s="17">
        <v>0.180834982270205</v>
      </c>
      <c r="AZ19" s="17">
        <v>0.16867156404867301</v>
      </c>
      <c r="BA19" s="17">
        <v>0.11958091251306401</v>
      </c>
      <c r="BB19" s="17">
        <v>0.13234546219669399</v>
      </c>
      <c r="BC19" s="17">
        <v>0.178945449092068</v>
      </c>
      <c r="BD19" s="17">
        <v>0.12601404501758601</v>
      </c>
      <c r="BE19" s="17">
        <v>0.14987572945345301</v>
      </c>
      <c r="BF19" s="17">
        <v>0.15309708382852599</v>
      </c>
      <c r="BG19" s="17">
        <v>0.14889727786069801</v>
      </c>
      <c r="BH19" s="17">
        <v>0.130809934303529</v>
      </c>
      <c r="BI19" s="17">
        <v>3.5670138979073E-2</v>
      </c>
      <c r="BJ19" s="17">
        <v>0.12842058145008001</v>
      </c>
      <c r="BK19" s="17">
        <v>0.140349660899169</v>
      </c>
      <c r="BL19" s="17"/>
      <c r="BM19" s="17">
        <v>0.138456250804182</v>
      </c>
      <c r="BN19" s="17">
        <v>0.138036227001405</v>
      </c>
      <c r="BO19" s="17">
        <v>0.182824001531182</v>
      </c>
      <c r="BP19" s="17">
        <v>0.16260470958807</v>
      </c>
      <c r="BQ19" s="17">
        <v>0.12597814138392899</v>
      </c>
      <c r="BR19" s="17">
        <v>0.13714614784627999</v>
      </c>
      <c r="BS19" s="17"/>
      <c r="BT19" s="17">
        <v>0.14971422723745501</v>
      </c>
      <c r="BU19" s="17">
        <v>0.14878084765553701</v>
      </c>
      <c r="BV19" s="17"/>
      <c r="BW19" s="17">
        <v>0.14574710584091799</v>
      </c>
      <c r="BX19" s="17">
        <v>0.15466476707777799</v>
      </c>
      <c r="BY19" s="17"/>
      <c r="BZ19" s="17">
        <v>0.15109098369770599</v>
      </c>
      <c r="CA19" s="17">
        <v>0.140953567058168</v>
      </c>
      <c r="CB19" s="17">
        <v>0.172480319966586</v>
      </c>
      <c r="CC19" s="17"/>
      <c r="CD19" s="17">
        <v>0.144118528694028</v>
      </c>
      <c r="CE19" s="17">
        <v>0.22066207473368801</v>
      </c>
      <c r="CF19" s="17">
        <v>0.13365541921500701</v>
      </c>
      <c r="CG19" s="17"/>
      <c r="CH19" s="17">
        <v>0.14427466687371601</v>
      </c>
      <c r="CI19" s="17">
        <v>0.215905769654407</v>
      </c>
      <c r="CJ19" s="17">
        <v>0.11988297369597301</v>
      </c>
      <c r="CK19" s="17"/>
      <c r="CL19" s="17">
        <v>0.124210786171703</v>
      </c>
      <c r="CM19" s="17">
        <v>0.176308394315145</v>
      </c>
      <c r="CN19" s="17"/>
      <c r="CO19" s="17">
        <v>0.13765669400915001</v>
      </c>
      <c r="CP19" s="17">
        <v>0.14644783799738101</v>
      </c>
      <c r="CQ19" s="17">
        <v>0.153071419213197</v>
      </c>
      <c r="CR19" s="17">
        <v>0.144332344716357</v>
      </c>
    </row>
    <row r="20" spans="2:96" x14ac:dyDescent="0.25">
      <c r="B20" s="18" t="s">
        <v>121</v>
      </c>
      <c r="C20" s="19">
        <v>4.90072368761389E-2</v>
      </c>
      <c r="D20" s="19">
        <v>4.5749161315782397E-2</v>
      </c>
      <c r="E20" s="19">
        <v>5.2461334080767801E-2</v>
      </c>
      <c r="F20" s="19"/>
      <c r="G20" s="19">
        <v>2.7996087719265299E-2</v>
      </c>
      <c r="H20" s="19">
        <v>5.0536590929047401E-2</v>
      </c>
      <c r="I20" s="19">
        <v>5.4573740154157203E-2</v>
      </c>
      <c r="J20" s="19">
        <v>4.6875136783705897E-2</v>
      </c>
      <c r="K20" s="19">
        <v>2.81053205171614E-2</v>
      </c>
      <c r="L20" s="19">
        <v>7.3030350146699799E-2</v>
      </c>
      <c r="M20" s="19"/>
      <c r="N20" s="19">
        <v>6.2847403686165704E-2</v>
      </c>
      <c r="O20" s="19">
        <v>4.9124729051989301E-2</v>
      </c>
      <c r="P20" s="19">
        <v>2.92701869983511E-2</v>
      </c>
      <c r="Q20" s="19">
        <v>4.9749831184982697E-2</v>
      </c>
      <c r="R20" s="19"/>
      <c r="S20" s="19">
        <v>3.826374716184E-2</v>
      </c>
      <c r="T20" s="19">
        <v>5.2553770064398597E-2</v>
      </c>
      <c r="U20" s="19">
        <v>5.0343582110881101E-2</v>
      </c>
      <c r="V20" s="19">
        <v>5.9611312578667398E-2</v>
      </c>
      <c r="W20" s="19">
        <v>5.5171237102004597E-2</v>
      </c>
      <c r="X20" s="19">
        <v>7.4304287233653302E-2</v>
      </c>
      <c r="Y20" s="19">
        <v>4.2496073107387199E-2</v>
      </c>
      <c r="Z20" s="19">
        <v>4.6732010576000203E-2</v>
      </c>
      <c r="AA20" s="19">
        <v>3.5179185558218098E-2</v>
      </c>
      <c r="AB20" s="19">
        <v>1.60504434652343E-2</v>
      </c>
      <c r="AC20" s="19">
        <v>6.7837465552819803E-2</v>
      </c>
      <c r="AD20" s="19">
        <v>9.6731683649706607E-2</v>
      </c>
      <c r="AE20" s="19"/>
      <c r="AF20" s="19">
        <v>5.7535170951319603E-2</v>
      </c>
      <c r="AG20" s="19">
        <v>2.5937612649939601E-2</v>
      </c>
      <c r="AH20" s="19">
        <v>5.0299872213144303E-2</v>
      </c>
      <c r="AI20" s="19">
        <v>3.4542069416136099E-2</v>
      </c>
      <c r="AJ20" s="19">
        <v>8.6886345800269396E-2</v>
      </c>
      <c r="AK20" s="19"/>
      <c r="AL20" s="19">
        <v>6.4693598010506101E-2</v>
      </c>
      <c r="AM20" s="19">
        <v>2.7236166592550098E-2</v>
      </c>
      <c r="AN20" s="19">
        <v>4.0199434420453602E-2</v>
      </c>
      <c r="AO20" s="19"/>
      <c r="AP20" s="19">
        <v>5.3119123369049802E-2</v>
      </c>
      <c r="AQ20" s="19">
        <v>5.73112762856526E-2</v>
      </c>
      <c r="AR20" s="19">
        <v>5.4147841543121598E-2</v>
      </c>
      <c r="AS20" s="19">
        <v>2.7559935467311801E-2</v>
      </c>
      <c r="AT20" s="19">
        <v>0</v>
      </c>
      <c r="AU20" s="19"/>
      <c r="AV20" s="19">
        <v>0</v>
      </c>
      <c r="AW20" s="19">
        <v>3.6567573530293697E-2</v>
      </c>
      <c r="AX20" s="19">
        <v>6.3783493133481806E-2</v>
      </c>
      <c r="AY20" s="19">
        <v>2.0311870138102799E-2</v>
      </c>
      <c r="AZ20" s="19">
        <v>6.5539002110130307E-2</v>
      </c>
      <c r="BA20" s="19">
        <v>6.5708925550472294E-2</v>
      </c>
      <c r="BB20" s="19">
        <v>4.2104699761785901E-2</v>
      </c>
      <c r="BC20" s="19">
        <v>3.1564126111749198E-2</v>
      </c>
      <c r="BD20" s="19">
        <v>5.3563065732351998E-2</v>
      </c>
      <c r="BE20" s="19">
        <v>4.6544113809743701E-2</v>
      </c>
      <c r="BF20" s="19">
        <v>6.6932658327590003E-2</v>
      </c>
      <c r="BG20" s="19">
        <v>5.4125980475675302E-2</v>
      </c>
      <c r="BH20" s="19">
        <v>2.43440944437604E-2</v>
      </c>
      <c r="BI20" s="19">
        <v>1.9805861681505499E-2</v>
      </c>
      <c r="BJ20" s="19">
        <v>0.10158034566883101</v>
      </c>
      <c r="BK20" s="19">
        <v>1.5810562745231401E-2</v>
      </c>
      <c r="BL20" s="19"/>
      <c r="BM20" s="19">
        <v>2.9445087800100501E-2</v>
      </c>
      <c r="BN20" s="19">
        <v>4.88455316063032E-2</v>
      </c>
      <c r="BO20" s="19">
        <v>4.05262893501089E-2</v>
      </c>
      <c r="BP20" s="19">
        <v>6.0220849660431099E-2</v>
      </c>
      <c r="BQ20" s="19">
        <v>7.8312332574157803E-2</v>
      </c>
      <c r="BR20" s="19">
        <v>5.6744898766944503E-2</v>
      </c>
      <c r="BS20" s="19"/>
      <c r="BT20" s="19">
        <v>4.4810588192522101E-2</v>
      </c>
      <c r="BU20" s="19">
        <v>5.3494561131789201E-2</v>
      </c>
      <c r="BV20" s="19"/>
      <c r="BW20" s="19">
        <v>4.48313582420799E-2</v>
      </c>
      <c r="BX20" s="19">
        <v>4.5581985728221398E-2</v>
      </c>
      <c r="BY20" s="19"/>
      <c r="BZ20" s="19">
        <v>5.5621273186824902E-2</v>
      </c>
      <c r="CA20" s="19">
        <v>2.0655434303729601E-2</v>
      </c>
      <c r="CB20" s="19">
        <v>1.4171388438584001E-2</v>
      </c>
      <c r="CC20" s="19"/>
      <c r="CD20" s="19">
        <v>6.1259036162498101E-2</v>
      </c>
      <c r="CE20" s="19">
        <v>2.4110191432882799E-2</v>
      </c>
      <c r="CF20" s="19">
        <v>1.8102531365070298E-2</v>
      </c>
      <c r="CG20" s="19"/>
      <c r="CH20" s="19">
        <v>5.6039853585794802E-2</v>
      </c>
      <c r="CI20" s="19">
        <v>2.6367273412401301E-2</v>
      </c>
      <c r="CJ20" s="19">
        <v>1.99816355530744E-2</v>
      </c>
      <c r="CK20" s="19"/>
      <c r="CL20" s="19">
        <v>4.7853954317439801E-2</v>
      </c>
      <c r="CM20" s="19">
        <v>4.3467514055164601E-2</v>
      </c>
      <c r="CN20" s="19"/>
      <c r="CO20" s="19">
        <v>5.41839305390436E-2</v>
      </c>
      <c r="CP20" s="19">
        <v>5.7881419388038001E-2</v>
      </c>
      <c r="CQ20" s="19">
        <v>4.0288923860019199E-2</v>
      </c>
      <c r="CR20" s="19">
        <v>4.7069168647215803E-2</v>
      </c>
    </row>
    <row r="21" spans="2:96" x14ac:dyDescent="0.25">
      <c r="B21" s="16"/>
    </row>
    <row r="22" spans="2:96" x14ac:dyDescent="0.25">
      <c r="B22" t="s">
        <v>124</v>
      </c>
    </row>
    <row r="23" spans="2:96" x14ac:dyDescent="0.25">
      <c r="B23" t="s">
        <v>125</v>
      </c>
    </row>
    <row r="25" spans="2:96" x14ac:dyDescent="0.25">
      <c r="B25"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CR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521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517</v>
      </c>
      <c r="C9" s="17">
        <v>8.3726713838472702E-2</v>
      </c>
      <c r="D9" s="17">
        <v>0.103658743707235</v>
      </c>
      <c r="E9" s="17">
        <v>6.3575173046879402E-2</v>
      </c>
      <c r="F9" s="17"/>
      <c r="G9" s="17">
        <v>2.7157623380412398E-2</v>
      </c>
      <c r="H9" s="17">
        <v>7.1748999565049404E-2</v>
      </c>
      <c r="I9" s="17">
        <v>8.8154489586598703E-2</v>
      </c>
      <c r="J9" s="17">
        <v>0.122613515260021</v>
      </c>
      <c r="K9" s="17">
        <v>0.121862849478053</v>
      </c>
      <c r="L9" s="17">
        <v>7.0219404587663001E-2</v>
      </c>
      <c r="M9" s="17"/>
      <c r="N9" s="17">
        <v>6.8539985531048203E-2</v>
      </c>
      <c r="O9" s="17">
        <v>7.6330620627391793E-2</v>
      </c>
      <c r="P9" s="17">
        <v>8.7824977863241505E-2</v>
      </c>
      <c r="Q9" s="17">
        <v>0.10291701391235999</v>
      </c>
      <c r="R9" s="17"/>
      <c r="S9" s="17">
        <v>5.3555563626774799E-2</v>
      </c>
      <c r="T9" s="17">
        <v>7.9003174237147297E-2</v>
      </c>
      <c r="U9" s="17">
        <v>8.5299810019829697E-2</v>
      </c>
      <c r="V9" s="17">
        <v>0.10622608847437599</v>
      </c>
      <c r="W9" s="17">
        <v>0.10019844794455</v>
      </c>
      <c r="X9" s="17">
        <v>4.05532131670601E-2</v>
      </c>
      <c r="Y9" s="17">
        <v>6.12908703110953E-2</v>
      </c>
      <c r="Z9" s="17">
        <v>0.125482361508227</v>
      </c>
      <c r="AA9" s="17">
        <v>7.9486220079737199E-2</v>
      </c>
      <c r="AB9" s="17">
        <v>0.13319805153756301</v>
      </c>
      <c r="AC9" s="17">
        <v>9.8058543935634596E-2</v>
      </c>
      <c r="AD9" s="17">
        <v>0.112367722934718</v>
      </c>
      <c r="AE9" s="17"/>
      <c r="AF9" s="17">
        <v>7.1834909483321996E-2</v>
      </c>
      <c r="AG9" s="17">
        <v>9.7093895239561301E-2</v>
      </c>
      <c r="AH9" s="17">
        <v>6.4992770309619696E-2</v>
      </c>
      <c r="AI9" s="17">
        <v>0.227360057473976</v>
      </c>
      <c r="AJ9" s="17">
        <v>7.61060359456045E-2</v>
      </c>
      <c r="AK9" s="17"/>
      <c r="AL9" s="17">
        <v>4.2438365979835399E-2</v>
      </c>
      <c r="AM9" s="17">
        <v>9.0101205318753E-2</v>
      </c>
      <c r="AN9" s="17">
        <v>8.8420989104881206E-2</v>
      </c>
      <c r="AO9" s="17"/>
      <c r="AP9" s="17">
        <v>8.2661404764879001E-2</v>
      </c>
      <c r="AQ9" s="17">
        <v>7.5885198603357698E-2</v>
      </c>
      <c r="AR9" s="17">
        <v>9.6364760802633398E-2</v>
      </c>
      <c r="AS9" s="17">
        <v>8.2914949543218E-2</v>
      </c>
      <c r="AT9" s="17">
        <v>6.0743476740345997E-2</v>
      </c>
      <c r="AU9" s="17"/>
      <c r="AV9" s="17">
        <v>0.17717430870440201</v>
      </c>
      <c r="AW9" s="17">
        <v>0.157189685357883</v>
      </c>
      <c r="AX9" s="17">
        <v>6.1515528068125401E-2</v>
      </c>
      <c r="AY9" s="17">
        <v>0.13217049234088099</v>
      </c>
      <c r="AZ9" s="17">
        <v>7.2497858717923205E-2</v>
      </c>
      <c r="BA9" s="17">
        <v>8.3180593302055503E-2</v>
      </c>
      <c r="BB9" s="17">
        <v>0.108911930898375</v>
      </c>
      <c r="BC9" s="17">
        <v>7.5601892419453295E-2</v>
      </c>
      <c r="BD9" s="17">
        <v>6.2126844706032698E-2</v>
      </c>
      <c r="BE9" s="17">
        <v>8.7755238932057097E-2</v>
      </c>
      <c r="BF9" s="17">
        <v>9.5584409009818599E-2</v>
      </c>
      <c r="BG9" s="17">
        <v>5.7530079173488499E-2</v>
      </c>
      <c r="BH9" s="17">
        <v>2.74710346463116E-2</v>
      </c>
      <c r="BI9" s="17">
        <v>0.114473103474568</v>
      </c>
      <c r="BJ9" s="17">
        <v>3.8152078664567698E-2</v>
      </c>
      <c r="BK9" s="17">
        <v>4.7395351985789001E-2</v>
      </c>
      <c r="BL9" s="17"/>
      <c r="BM9" s="17">
        <v>7.0256059429630799E-2</v>
      </c>
      <c r="BN9" s="17">
        <v>8.5735424482718203E-2</v>
      </c>
      <c r="BO9" s="17">
        <v>8.3899404052754797E-2</v>
      </c>
      <c r="BP9" s="17">
        <v>0.102523780180685</v>
      </c>
      <c r="BQ9" s="17">
        <v>8.2718574583540899E-2</v>
      </c>
      <c r="BR9" s="17">
        <v>6.2681468924971701E-2</v>
      </c>
      <c r="BS9" s="17"/>
      <c r="BT9" s="17">
        <v>7.6969955761147096E-2</v>
      </c>
      <c r="BU9" s="17">
        <v>9.5507298015131498E-2</v>
      </c>
      <c r="BV9" s="17"/>
      <c r="BW9" s="17">
        <v>6.5627399681166002E-2</v>
      </c>
      <c r="BX9" s="17">
        <v>0.108818312519204</v>
      </c>
      <c r="BY9" s="17"/>
      <c r="BZ9" s="17">
        <v>8.2426763803932795E-2</v>
      </c>
      <c r="CA9" s="17">
        <v>8.8804208223791106E-2</v>
      </c>
      <c r="CB9" s="17">
        <v>0.110624860711558</v>
      </c>
      <c r="CC9" s="17"/>
      <c r="CD9" s="17">
        <v>8.2619958839845103E-2</v>
      </c>
      <c r="CE9" s="17">
        <v>7.7352066349212906E-2</v>
      </c>
      <c r="CF9" s="17">
        <v>9.9838200926924803E-2</v>
      </c>
      <c r="CG9" s="17"/>
      <c r="CH9" s="17">
        <v>8.2392372383654794E-2</v>
      </c>
      <c r="CI9" s="17">
        <v>8.1496783228647104E-2</v>
      </c>
      <c r="CJ9" s="17">
        <v>8.8573929548261002E-2</v>
      </c>
      <c r="CK9" s="17"/>
      <c r="CL9" s="17">
        <v>9.4136645763000001E-2</v>
      </c>
      <c r="CM9" s="17">
        <v>7.1301585392537503E-2</v>
      </c>
      <c r="CN9" s="17"/>
      <c r="CO9" s="17">
        <v>5.6482629013889403E-2</v>
      </c>
      <c r="CP9" s="17">
        <v>5.2447330947555298E-2</v>
      </c>
      <c r="CQ9" s="17">
        <v>9.1388300655175503E-2</v>
      </c>
      <c r="CR9" s="17">
        <v>0.138579694379761</v>
      </c>
    </row>
    <row r="10" spans="2:96" x14ac:dyDescent="0.25">
      <c r="B10" s="18" t="s">
        <v>502</v>
      </c>
      <c r="C10" s="17">
        <v>3.2741075233189199E-2</v>
      </c>
      <c r="D10" s="17">
        <v>2.9773643690069001E-2</v>
      </c>
      <c r="E10" s="17">
        <v>3.4780017902239703E-2</v>
      </c>
      <c r="F10" s="17"/>
      <c r="G10" s="17">
        <v>2.8616802110237101E-2</v>
      </c>
      <c r="H10" s="17">
        <v>1.7192440610847699E-2</v>
      </c>
      <c r="I10" s="17">
        <v>5.6785512169103498E-2</v>
      </c>
      <c r="J10" s="17">
        <v>4.2140098777388203E-2</v>
      </c>
      <c r="K10" s="17">
        <v>2.3780331197162E-2</v>
      </c>
      <c r="L10" s="17">
        <v>2.6995726827525199E-2</v>
      </c>
      <c r="M10" s="17"/>
      <c r="N10" s="17">
        <v>3.4093205335530598E-2</v>
      </c>
      <c r="O10" s="17">
        <v>4.5679138691746897E-2</v>
      </c>
      <c r="P10" s="17">
        <v>2.9882225261550099E-2</v>
      </c>
      <c r="Q10" s="17">
        <v>2.0702849442653801E-2</v>
      </c>
      <c r="R10" s="17"/>
      <c r="S10" s="17">
        <v>1.8837559576536999E-2</v>
      </c>
      <c r="T10" s="17">
        <v>2.58622730549978E-2</v>
      </c>
      <c r="U10" s="17">
        <v>2.5220523289956699E-2</v>
      </c>
      <c r="V10" s="17">
        <v>3.9283214700279498E-2</v>
      </c>
      <c r="W10" s="17">
        <v>4.1798907785520999E-2</v>
      </c>
      <c r="X10" s="17">
        <v>2.8057656416968901E-2</v>
      </c>
      <c r="Y10" s="17">
        <v>6.16949519793051E-2</v>
      </c>
      <c r="Z10" s="17">
        <v>2.6885856863462499E-2</v>
      </c>
      <c r="AA10" s="17">
        <v>1.8602620472288101E-2</v>
      </c>
      <c r="AB10" s="17">
        <v>2.8811292442850699E-2</v>
      </c>
      <c r="AC10" s="17">
        <v>7.2372696624230598E-2</v>
      </c>
      <c r="AD10" s="17">
        <v>4.8789454503752903E-2</v>
      </c>
      <c r="AE10" s="17"/>
      <c r="AF10" s="17">
        <v>3.1400283253257402E-2</v>
      </c>
      <c r="AG10" s="17">
        <v>3.3426928546751798E-2</v>
      </c>
      <c r="AH10" s="17">
        <v>4.3261745086173302E-2</v>
      </c>
      <c r="AI10" s="17">
        <v>0.110199917234456</v>
      </c>
      <c r="AJ10" s="17">
        <v>2.7331993628439698E-2</v>
      </c>
      <c r="AK10" s="17"/>
      <c r="AL10" s="17">
        <v>2.3424776022873999E-2</v>
      </c>
      <c r="AM10" s="17">
        <v>2.38994511637458E-2</v>
      </c>
      <c r="AN10" s="17">
        <v>5.61266817213944E-2</v>
      </c>
      <c r="AO10" s="17"/>
      <c r="AP10" s="17">
        <v>3.0950231727777899E-2</v>
      </c>
      <c r="AQ10" s="17">
        <v>3.28521295982203E-2</v>
      </c>
      <c r="AR10" s="17">
        <v>3.7898025524501902E-2</v>
      </c>
      <c r="AS10" s="17">
        <v>1.7693262609291299E-2</v>
      </c>
      <c r="AT10" s="17">
        <v>3.0094517846812999E-2</v>
      </c>
      <c r="AU10" s="17"/>
      <c r="AV10" s="17">
        <v>0</v>
      </c>
      <c r="AW10" s="17">
        <v>3.77829542597653E-2</v>
      </c>
      <c r="AX10" s="17">
        <v>2.00694178474345E-2</v>
      </c>
      <c r="AY10" s="17">
        <v>5.1129883940677703E-2</v>
      </c>
      <c r="AZ10" s="17">
        <v>2.6264167000340899E-2</v>
      </c>
      <c r="BA10" s="17">
        <v>1.9366554424164899E-2</v>
      </c>
      <c r="BB10" s="17">
        <v>4.7699885681541002E-2</v>
      </c>
      <c r="BC10" s="17">
        <v>2.2940971308835802E-2</v>
      </c>
      <c r="BD10" s="17">
        <v>2.1840111217851899E-2</v>
      </c>
      <c r="BE10" s="17">
        <v>2.8525218183224801E-2</v>
      </c>
      <c r="BF10" s="17">
        <v>4.1400697764733901E-2</v>
      </c>
      <c r="BG10" s="17">
        <v>4.7859929665909802E-2</v>
      </c>
      <c r="BH10" s="17">
        <v>7.48041916029238E-2</v>
      </c>
      <c r="BI10" s="17">
        <v>3.8789733735067201E-2</v>
      </c>
      <c r="BJ10" s="17">
        <v>0</v>
      </c>
      <c r="BK10" s="17">
        <v>0</v>
      </c>
      <c r="BL10" s="17"/>
      <c r="BM10" s="17">
        <v>2.5283019654151299E-2</v>
      </c>
      <c r="BN10" s="17">
        <v>3.6078406255826298E-2</v>
      </c>
      <c r="BO10" s="17">
        <v>3.5395036070114301E-2</v>
      </c>
      <c r="BP10" s="17">
        <v>4.83000386713184E-2</v>
      </c>
      <c r="BQ10" s="17">
        <v>1.00673010280191E-2</v>
      </c>
      <c r="BR10" s="17">
        <v>2.5191617963475101E-2</v>
      </c>
      <c r="BS10" s="17"/>
      <c r="BT10" s="17">
        <v>2.6364920353292701E-2</v>
      </c>
      <c r="BU10" s="17">
        <v>4.3483218132753299E-2</v>
      </c>
      <c r="BV10" s="17"/>
      <c r="BW10" s="17">
        <v>3.4454231500551998E-2</v>
      </c>
      <c r="BX10" s="17">
        <v>2.8356805621830999E-2</v>
      </c>
      <c r="BY10" s="17"/>
      <c r="BZ10" s="17">
        <v>3.2566110485645297E-2</v>
      </c>
      <c r="CA10" s="17">
        <v>4.2049898848246198E-2</v>
      </c>
      <c r="CB10" s="17">
        <v>0</v>
      </c>
      <c r="CC10" s="17"/>
      <c r="CD10" s="17">
        <v>3.2624036821024202E-2</v>
      </c>
      <c r="CE10" s="17">
        <v>2.14777388223975E-2</v>
      </c>
      <c r="CF10" s="17">
        <v>2.6140319824300401E-2</v>
      </c>
      <c r="CG10" s="17"/>
      <c r="CH10" s="17">
        <v>3.5028879145945997E-2</v>
      </c>
      <c r="CI10" s="17">
        <v>2.41390375498769E-2</v>
      </c>
      <c r="CJ10" s="17">
        <v>3.1638748877153802E-2</v>
      </c>
      <c r="CK10" s="17"/>
      <c r="CL10" s="17">
        <v>3.4168008957494098E-2</v>
      </c>
      <c r="CM10" s="17">
        <v>3.1313850255342203E-2</v>
      </c>
      <c r="CN10" s="17"/>
      <c r="CO10" s="17">
        <v>0</v>
      </c>
      <c r="CP10" s="17">
        <v>2.4000493329197601E-2</v>
      </c>
      <c r="CQ10" s="17">
        <v>3.0657453346976601E-2</v>
      </c>
      <c r="CR10" s="17">
        <v>6.5423079906478498E-2</v>
      </c>
    </row>
    <row r="11" spans="2:96" x14ac:dyDescent="0.25">
      <c r="B11" s="18" t="s">
        <v>503</v>
      </c>
      <c r="C11" s="17">
        <v>5.5014710368210602E-2</v>
      </c>
      <c r="D11" s="17">
        <v>4.9311317707152399E-2</v>
      </c>
      <c r="E11" s="17">
        <v>5.9731941916656699E-2</v>
      </c>
      <c r="F11" s="17"/>
      <c r="G11" s="17">
        <v>3.1618787931240198E-2</v>
      </c>
      <c r="H11" s="17">
        <v>4.2509741505857103E-2</v>
      </c>
      <c r="I11" s="17">
        <v>7.4537355294248903E-2</v>
      </c>
      <c r="J11" s="17">
        <v>6.3605531741608601E-2</v>
      </c>
      <c r="K11" s="17">
        <v>7.2033247561819003E-2</v>
      </c>
      <c r="L11" s="17">
        <v>4.64794290454556E-2</v>
      </c>
      <c r="M11" s="17"/>
      <c r="N11" s="17">
        <v>4.81929830491091E-2</v>
      </c>
      <c r="O11" s="17">
        <v>7.3617179305631997E-2</v>
      </c>
      <c r="P11" s="17">
        <v>4.2058232851670499E-2</v>
      </c>
      <c r="Q11" s="17">
        <v>5.5011949658415299E-2</v>
      </c>
      <c r="R11" s="17"/>
      <c r="S11" s="17">
        <v>4.0179899070462703E-2</v>
      </c>
      <c r="T11" s="17">
        <v>6.7947529371638102E-2</v>
      </c>
      <c r="U11" s="17">
        <v>9.1717069138115601E-2</v>
      </c>
      <c r="V11" s="17">
        <v>4.00123326351099E-2</v>
      </c>
      <c r="W11" s="17">
        <v>4.9673508662501899E-2</v>
      </c>
      <c r="X11" s="17">
        <v>5.3704659804682198E-2</v>
      </c>
      <c r="Y11" s="17">
        <v>3.6270895483893999E-2</v>
      </c>
      <c r="Z11" s="17">
        <v>5.8365210524691402E-2</v>
      </c>
      <c r="AA11" s="17">
        <v>5.3605553635770797E-2</v>
      </c>
      <c r="AB11" s="17">
        <v>7.2749277266089596E-2</v>
      </c>
      <c r="AC11" s="17">
        <v>3.64641137108059E-2</v>
      </c>
      <c r="AD11" s="17">
        <v>6.0030825801260498E-2</v>
      </c>
      <c r="AE11" s="17"/>
      <c r="AF11" s="17">
        <v>4.8791293053039898E-2</v>
      </c>
      <c r="AG11" s="17">
        <v>6.9179792350874805E-2</v>
      </c>
      <c r="AH11" s="17">
        <v>5.5252364382218103E-2</v>
      </c>
      <c r="AI11" s="17">
        <v>3.9311482988884303E-2</v>
      </c>
      <c r="AJ11" s="17">
        <v>5.3543697306258402E-2</v>
      </c>
      <c r="AK11" s="17"/>
      <c r="AL11" s="17">
        <v>3.3815819423298102E-2</v>
      </c>
      <c r="AM11" s="17">
        <v>6.0678042884346903E-2</v>
      </c>
      <c r="AN11" s="17">
        <v>4.8221782926614602E-2</v>
      </c>
      <c r="AO11" s="17"/>
      <c r="AP11" s="17">
        <v>4.9166456837409001E-2</v>
      </c>
      <c r="AQ11" s="17">
        <v>5.5067595521693102E-2</v>
      </c>
      <c r="AR11" s="17">
        <v>5.1240093679577603E-2</v>
      </c>
      <c r="AS11" s="17">
        <v>6.2818968589659394E-2</v>
      </c>
      <c r="AT11" s="17">
        <v>3.2851022895796403E-2</v>
      </c>
      <c r="AU11" s="17"/>
      <c r="AV11" s="17">
        <v>0</v>
      </c>
      <c r="AW11" s="17">
        <v>2.4204488176214001E-2</v>
      </c>
      <c r="AX11" s="17">
        <v>5.4373131582968998E-2</v>
      </c>
      <c r="AY11" s="17">
        <v>6.9442867690506005E-2</v>
      </c>
      <c r="AZ11" s="17">
        <v>2.0531620942143999E-2</v>
      </c>
      <c r="BA11" s="17">
        <v>6.2564837530082906E-2</v>
      </c>
      <c r="BB11" s="17">
        <v>6.2704612733820803E-2</v>
      </c>
      <c r="BC11" s="17">
        <v>9.2030749391157005E-2</v>
      </c>
      <c r="BD11" s="17">
        <v>5.8900931257389398E-2</v>
      </c>
      <c r="BE11" s="17">
        <v>3.7955395166628797E-2</v>
      </c>
      <c r="BF11" s="17">
        <v>6.8767351024277404E-2</v>
      </c>
      <c r="BG11" s="17">
        <v>7.84977996388002E-2</v>
      </c>
      <c r="BH11" s="17">
        <v>3.9180734270467199E-2</v>
      </c>
      <c r="BI11" s="17">
        <v>1.97048917831203E-2</v>
      </c>
      <c r="BJ11" s="17">
        <v>2.0598228416521799E-2</v>
      </c>
      <c r="BK11" s="17">
        <v>8.0084933295172897E-2</v>
      </c>
      <c r="BL11" s="17"/>
      <c r="BM11" s="17">
        <v>6.3251864136418007E-2</v>
      </c>
      <c r="BN11" s="17">
        <v>4.92714095855998E-2</v>
      </c>
      <c r="BO11" s="17">
        <v>2.2184671454737199E-2</v>
      </c>
      <c r="BP11" s="17">
        <v>6.0381725626231897E-2</v>
      </c>
      <c r="BQ11" s="17">
        <v>6.8862292651196894E-2</v>
      </c>
      <c r="BR11" s="17">
        <v>9.0198421330341894E-2</v>
      </c>
      <c r="BS11" s="17"/>
      <c r="BT11" s="17">
        <v>5.1788625750541099E-2</v>
      </c>
      <c r="BU11" s="17">
        <v>6.0548176854098197E-2</v>
      </c>
      <c r="BV11" s="17"/>
      <c r="BW11" s="17">
        <v>4.9050648438006599E-2</v>
      </c>
      <c r="BX11" s="17">
        <v>5.8593944627876801E-2</v>
      </c>
      <c r="BY11" s="17"/>
      <c r="BZ11" s="17">
        <v>5.88360277239749E-2</v>
      </c>
      <c r="CA11" s="17">
        <v>4.8294585346452597E-2</v>
      </c>
      <c r="CB11" s="17">
        <v>2.90493076097878E-2</v>
      </c>
      <c r="CC11" s="17"/>
      <c r="CD11" s="17">
        <v>5.1692090168075903E-2</v>
      </c>
      <c r="CE11" s="17">
        <v>7.5668717431330204E-2</v>
      </c>
      <c r="CF11" s="17">
        <v>7.0688467156641593E-2</v>
      </c>
      <c r="CG11" s="17"/>
      <c r="CH11" s="17">
        <v>5.4437897988573097E-2</v>
      </c>
      <c r="CI11" s="17">
        <v>4.06679355867628E-2</v>
      </c>
      <c r="CJ11" s="17">
        <v>8.6888884174091394E-2</v>
      </c>
      <c r="CK11" s="17"/>
      <c r="CL11" s="17">
        <v>5.7156489713304497E-2</v>
      </c>
      <c r="CM11" s="17">
        <v>5.3081146028028103E-2</v>
      </c>
      <c r="CN11" s="17"/>
      <c r="CO11" s="17">
        <v>1.7483666272596E-2</v>
      </c>
      <c r="CP11" s="17">
        <v>4.80182814250611E-2</v>
      </c>
      <c r="CQ11" s="17">
        <v>5.8030489544315E-2</v>
      </c>
      <c r="CR11" s="17">
        <v>7.6219087377852504E-2</v>
      </c>
    </row>
    <row r="12" spans="2:96" x14ac:dyDescent="0.25">
      <c r="B12" s="18" t="s">
        <v>504</v>
      </c>
      <c r="C12" s="17">
        <v>8.0211159344566296E-2</v>
      </c>
      <c r="D12" s="17">
        <v>8.5764235023671198E-2</v>
      </c>
      <c r="E12" s="17">
        <v>7.52062730916742E-2</v>
      </c>
      <c r="F12" s="17"/>
      <c r="G12" s="17">
        <v>9.1616829898788901E-2</v>
      </c>
      <c r="H12" s="17">
        <v>9.4405847143830504E-2</v>
      </c>
      <c r="I12" s="17">
        <v>9.8080427722354396E-2</v>
      </c>
      <c r="J12" s="17">
        <v>8.7595114011304404E-2</v>
      </c>
      <c r="K12" s="17">
        <v>6.7573543040763795E-2</v>
      </c>
      <c r="L12" s="17">
        <v>4.8950728310283402E-2</v>
      </c>
      <c r="M12" s="17"/>
      <c r="N12" s="17">
        <v>8.3019760225526498E-2</v>
      </c>
      <c r="O12" s="17">
        <v>6.1440068321640798E-2</v>
      </c>
      <c r="P12" s="17">
        <v>8.26825226546124E-2</v>
      </c>
      <c r="Q12" s="17">
        <v>9.2654681118130897E-2</v>
      </c>
      <c r="R12" s="17"/>
      <c r="S12" s="17">
        <v>9.1085019269755804E-2</v>
      </c>
      <c r="T12" s="17">
        <v>0.102425672642226</v>
      </c>
      <c r="U12" s="17">
        <v>5.5510817985672103E-2</v>
      </c>
      <c r="V12" s="17">
        <v>6.0426667059682797E-2</v>
      </c>
      <c r="W12" s="17">
        <v>5.38598783202189E-2</v>
      </c>
      <c r="X12" s="17">
        <v>8.7330884852233504E-2</v>
      </c>
      <c r="Y12" s="17">
        <v>5.5985708372958999E-2</v>
      </c>
      <c r="Z12" s="17">
        <v>7.1822823034901701E-2</v>
      </c>
      <c r="AA12" s="17">
        <v>8.0475049637527704E-2</v>
      </c>
      <c r="AB12" s="17">
        <v>0.11169842629210899</v>
      </c>
      <c r="AC12" s="17">
        <v>7.2773583610291695E-2</v>
      </c>
      <c r="AD12" s="17">
        <v>9.1223926435176003E-2</v>
      </c>
      <c r="AE12" s="17"/>
      <c r="AF12" s="17">
        <v>5.9951107752592402E-2</v>
      </c>
      <c r="AG12" s="17">
        <v>0.103025879584193</v>
      </c>
      <c r="AH12" s="17">
        <v>3.7226410716601099E-2</v>
      </c>
      <c r="AI12" s="17">
        <v>8.8486055798637803E-2</v>
      </c>
      <c r="AJ12" s="17">
        <v>0.1044853636943</v>
      </c>
      <c r="AK12" s="17"/>
      <c r="AL12" s="17">
        <v>5.05704489123475E-2</v>
      </c>
      <c r="AM12" s="17">
        <v>9.7604786148127606E-2</v>
      </c>
      <c r="AN12" s="17">
        <v>7.7172003535642394E-2</v>
      </c>
      <c r="AO12" s="17"/>
      <c r="AP12" s="17">
        <v>9.4967026452063494E-2</v>
      </c>
      <c r="AQ12" s="17">
        <v>5.6435890774242999E-2</v>
      </c>
      <c r="AR12" s="17">
        <v>8.4563889844648493E-2</v>
      </c>
      <c r="AS12" s="17">
        <v>8.5849818944692499E-2</v>
      </c>
      <c r="AT12" s="17">
        <v>3.4795638648175899E-2</v>
      </c>
      <c r="AU12" s="17"/>
      <c r="AV12" s="17">
        <v>0</v>
      </c>
      <c r="AW12" s="17">
        <v>9.0734902360109407E-2</v>
      </c>
      <c r="AX12" s="17">
        <v>0.109053001906081</v>
      </c>
      <c r="AY12" s="17">
        <v>5.0823816485121402E-2</v>
      </c>
      <c r="AZ12" s="17">
        <v>7.0154726916690696E-2</v>
      </c>
      <c r="BA12" s="17">
        <v>9.0269101025600498E-2</v>
      </c>
      <c r="BB12" s="17">
        <v>8.9602388743961606E-2</v>
      </c>
      <c r="BC12" s="17">
        <v>7.9809169840473301E-2</v>
      </c>
      <c r="BD12" s="17">
        <v>7.6558995736479493E-2</v>
      </c>
      <c r="BE12" s="17">
        <v>6.8583338204637995E-2</v>
      </c>
      <c r="BF12" s="17">
        <v>1.54962652404524E-2</v>
      </c>
      <c r="BG12" s="17">
        <v>9.6883176368018603E-2</v>
      </c>
      <c r="BH12" s="17">
        <v>0.106075497464338</v>
      </c>
      <c r="BI12" s="17">
        <v>9.5658041601687893E-2</v>
      </c>
      <c r="BJ12" s="17">
        <v>6.9666080358889701E-2</v>
      </c>
      <c r="BK12" s="17">
        <v>0.132586059353547</v>
      </c>
      <c r="BL12" s="17"/>
      <c r="BM12" s="17">
        <v>7.0736002140268206E-2</v>
      </c>
      <c r="BN12" s="17">
        <v>7.0513164009097906E-2</v>
      </c>
      <c r="BO12" s="17">
        <v>0.10755660090939501</v>
      </c>
      <c r="BP12" s="17">
        <v>9.0410251822471505E-2</v>
      </c>
      <c r="BQ12" s="17">
        <v>8.4398382469039496E-2</v>
      </c>
      <c r="BR12" s="17">
        <v>5.6376568362349999E-2</v>
      </c>
      <c r="BS12" s="17"/>
      <c r="BT12" s="17">
        <v>7.5201199707809196E-2</v>
      </c>
      <c r="BU12" s="17">
        <v>8.7325621957546104E-2</v>
      </c>
      <c r="BV12" s="17"/>
      <c r="BW12" s="17">
        <v>7.9497770816336993E-2</v>
      </c>
      <c r="BX12" s="17">
        <v>8.1050897763005794E-2</v>
      </c>
      <c r="BY12" s="17"/>
      <c r="BZ12" s="17">
        <v>8.3273710045800503E-2</v>
      </c>
      <c r="CA12" s="17">
        <v>7.1743998051463795E-2</v>
      </c>
      <c r="CB12" s="17">
        <v>5.1909077655077303E-2</v>
      </c>
      <c r="CC12" s="17"/>
      <c r="CD12" s="17">
        <v>8.0463397054604494E-2</v>
      </c>
      <c r="CE12" s="17">
        <v>7.3752372133201599E-2</v>
      </c>
      <c r="CF12" s="17">
        <v>0.12730722223591601</v>
      </c>
      <c r="CG12" s="17"/>
      <c r="CH12" s="17">
        <v>7.9554215897423494E-2</v>
      </c>
      <c r="CI12" s="17">
        <v>7.6793773406841001E-2</v>
      </c>
      <c r="CJ12" s="17">
        <v>0.117998473228577</v>
      </c>
      <c r="CK12" s="17"/>
      <c r="CL12" s="17">
        <v>8.9990018433731403E-2</v>
      </c>
      <c r="CM12" s="17">
        <v>6.7688323878732595E-2</v>
      </c>
      <c r="CN12" s="17"/>
      <c r="CO12" s="17">
        <v>9.0216213323274896E-2</v>
      </c>
      <c r="CP12" s="17">
        <v>7.3676902884100601E-2</v>
      </c>
      <c r="CQ12" s="17">
        <v>7.9216873934993395E-2</v>
      </c>
      <c r="CR12" s="17">
        <v>9.0980453940030404E-2</v>
      </c>
    </row>
    <row r="13" spans="2:96" x14ac:dyDescent="0.25">
      <c r="B13" s="18" t="s">
        <v>505</v>
      </c>
      <c r="C13" s="17">
        <v>8.6840668525465098E-2</v>
      </c>
      <c r="D13" s="17">
        <v>8.77597401368235E-2</v>
      </c>
      <c r="E13" s="17">
        <v>8.6408723118623396E-2</v>
      </c>
      <c r="F13" s="17"/>
      <c r="G13" s="17">
        <v>7.6795975256322493E-2</v>
      </c>
      <c r="H13" s="17">
        <v>0.10194877618369901</v>
      </c>
      <c r="I13" s="17">
        <v>0.10314422444396</v>
      </c>
      <c r="J13" s="17">
        <v>9.9780273086095994E-2</v>
      </c>
      <c r="K13" s="17">
        <v>8.2023696117838593E-2</v>
      </c>
      <c r="L13" s="17">
        <v>6.0604492703103897E-2</v>
      </c>
      <c r="M13" s="17"/>
      <c r="N13" s="17">
        <v>0.10098846945377001</v>
      </c>
      <c r="O13" s="17">
        <v>0.100279609680183</v>
      </c>
      <c r="P13" s="17">
        <v>8.0333363988171994E-2</v>
      </c>
      <c r="Q13" s="17">
        <v>6.4273398041602897E-2</v>
      </c>
      <c r="R13" s="17"/>
      <c r="S13" s="17">
        <v>8.7567884556402201E-2</v>
      </c>
      <c r="T13" s="17">
        <v>0.110296199288843</v>
      </c>
      <c r="U13" s="17">
        <v>0.106586586139091</v>
      </c>
      <c r="V13" s="17">
        <v>4.2775231154986097E-2</v>
      </c>
      <c r="W13" s="17">
        <v>8.2072734892574606E-2</v>
      </c>
      <c r="X13" s="17">
        <v>7.6206865009158201E-2</v>
      </c>
      <c r="Y13" s="17">
        <v>8.6550949533459806E-2</v>
      </c>
      <c r="Z13" s="17">
        <v>4.8757868637592398E-2</v>
      </c>
      <c r="AA13" s="17">
        <v>7.8812762737431E-2</v>
      </c>
      <c r="AB13" s="17">
        <v>0.129084645825017</v>
      </c>
      <c r="AC13" s="17">
        <v>8.6775046888122098E-2</v>
      </c>
      <c r="AD13" s="17">
        <v>5.8206833143982201E-2</v>
      </c>
      <c r="AE13" s="17"/>
      <c r="AF13" s="17">
        <v>7.8093951498765302E-2</v>
      </c>
      <c r="AG13" s="17">
        <v>8.5112558261573198E-2</v>
      </c>
      <c r="AH13" s="17">
        <v>7.58473484583157E-2</v>
      </c>
      <c r="AI13" s="17">
        <v>3.4363215631030897E-2</v>
      </c>
      <c r="AJ13" s="17">
        <v>7.2879604009025295E-2</v>
      </c>
      <c r="AK13" s="17"/>
      <c r="AL13" s="17">
        <v>7.5496719079696697E-2</v>
      </c>
      <c r="AM13" s="17">
        <v>9.9224987977104898E-2</v>
      </c>
      <c r="AN13" s="17">
        <v>7.6149775762762204E-2</v>
      </c>
      <c r="AO13" s="17"/>
      <c r="AP13" s="17">
        <v>6.8401200761723596E-2</v>
      </c>
      <c r="AQ13" s="17">
        <v>9.2017976170089097E-2</v>
      </c>
      <c r="AR13" s="17">
        <v>8.4075493255769199E-2</v>
      </c>
      <c r="AS13" s="17">
        <v>0.110026078861811</v>
      </c>
      <c r="AT13" s="17">
        <v>0.21022790348717901</v>
      </c>
      <c r="AU13" s="17"/>
      <c r="AV13" s="17">
        <v>0</v>
      </c>
      <c r="AW13" s="17">
        <v>4.6767454064942302E-2</v>
      </c>
      <c r="AX13" s="17">
        <v>0.12674431592799101</v>
      </c>
      <c r="AY13" s="17">
        <v>4.7233557840987601E-2</v>
      </c>
      <c r="AZ13" s="17">
        <v>6.7286533335340903E-2</v>
      </c>
      <c r="BA13" s="17">
        <v>6.68556652599573E-2</v>
      </c>
      <c r="BB13" s="17">
        <v>0.106622192233956</v>
      </c>
      <c r="BC13" s="17">
        <v>0.118290746819513</v>
      </c>
      <c r="BD13" s="17">
        <v>9.1422514610919894E-2</v>
      </c>
      <c r="BE13" s="17">
        <v>8.8418039524455996E-2</v>
      </c>
      <c r="BF13" s="17">
        <v>0.101774934223473</v>
      </c>
      <c r="BG13" s="17">
        <v>6.1540495760042398E-2</v>
      </c>
      <c r="BH13" s="17">
        <v>9.9756449813817802E-2</v>
      </c>
      <c r="BI13" s="17">
        <v>0.115304971609846</v>
      </c>
      <c r="BJ13" s="17">
        <v>0.163810632136343</v>
      </c>
      <c r="BK13" s="17">
        <v>4.2920019381166102E-2</v>
      </c>
      <c r="BL13" s="17"/>
      <c r="BM13" s="17">
        <v>8.0760017494692707E-2</v>
      </c>
      <c r="BN13" s="17">
        <v>8.8360623774714306E-2</v>
      </c>
      <c r="BO13" s="17">
        <v>0.10143184512824201</v>
      </c>
      <c r="BP13" s="17">
        <v>8.2879656704711396E-2</v>
      </c>
      <c r="BQ13" s="17">
        <v>9.3302155325525299E-2</v>
      </c>
      <c r="BR13" s="17">
        <v>6.8858185595583696E-2</v>
      </c>
      <c r="BS13" s="17"/>
      <c r="BT13" s="17">
        <v>8.4428273282980804E-2</v>
      </c>
      <c r="BU13" s="17">
        <v>9.1175106403668896E-2</v>
      </c>
      <c r="BV13" s="17"/>
      <c r="BW13" s="17">
        <v>8.2344637927276601E-2</v>
      </c>
      <c r="BX13" s="17">
        <v>9.4211368872680806E-2</v>
      </c>
      <c r="BY13" s="17"/>
      <c r="BZ13" s="17">
        <v>8.6843818478485699E-2</v>
      </c>
      <c r="CA13" s="17">
        <v>9.8309907270188707E-2</v>
      </c>
      <c r="CB13" s="17">
        <v>5.4363953934754503E-2</v>
      </c>
      <c r="CC13" s="17"/>
      <c r="CD13" s="17">
        <v>8.51886020670162E-2</v>
      </c>
      <c r="CE13" s="17">
        <v>7.3007368585020799E-2</v>
      </c>
      <c r="CF13" s="17">
        <v>0.11620523873844101</v>
      </c>
      <c r="CG13" s="17"/>
      <c r="CH13" s="17">
        <v>9.1380228745115102E-2</v>
      </c>
      <c r="CI13" s="17">
        <v>8.1391330295149E-2</v>
      </c>
      <c r="CJ13" s="17">
        <v>8.6837863875785001E-2</v>
      </c>
      <c r="CK13" s="17"/>
      <c r="CL13" s="17">
        <v>8.9289918441920399E-2</v>
      </c>
      <c r="CM13" s="17">
        <v>8.6563320291502197E-2</v>
      </c>
      <c r="CN13" s="17"/>
      <c r="CO13" s="17">
        <v>8.3460959455423006E-2</v>
      </c>
      <c r="CP13" s="17">
        <v>8.2634359845967495E-2</v>
      </c>
      <c r="CQ13" s="17">
        <v>8.7601587834089598E-2</v>
      </c>
      <c r="CR13" s="17">
        <v>9.4635993044700897E-2</v>
      </c>
    </row>
    <row r="14" spans="2:96" x14ac:dyDescent="0.25">
      <c r="B14" s="18" t="s">
        <v>506</v>
      </c>
      <c r="C14" s="17">
        <v>0.14988717890911099</v>
      </c>
      <c r="D14" s="17">
        <v>0.14785823290368799</v>
      </c>
      <c r="E14" s="17">
        <v>0.152681397557098</v>
      </c>
      <c r="F14" s="17"/>
      <c r="G14" s="17">
        <v>0.13791352077876001</v>
      </c>
      <c r="H14" s="17">
        <v>0.14740026247162499</v>
      </c>
      <c r="I14" s="17">
        <v>0.130308304016622</v>
      </c>
      <c r="J14" s="17">
        <v>0.159611751550884</v>
      </c>
      <c r="K14" s="17">
        <v>0.15140178787377601</v>
      </c>
      <c r="L14" s="17">
        <v>0.16687497248431299</v>
      </c>
      <c r="M14" s="17"/>
      <c r="N14" s="17">
        <v>0.16115904329410899</v>
      </c>
      <c r="O14" s="17">
        <v>0.14351668831846301</v>
      </c>
      <c r="P14" s="17">
        <v>0.13068201071764099</v>
      </c>
      <c r="Q14" s="17">
        <v>0.162843436600107</v>
      </c>
      <c r="R14" s="17"/>
      <c r="S14" s="17">
        <v>0.153235490437448</v>
      </c>
      <c r="T14" s="17">
        <v>0.146164481875626</v>
      </c>
      <c r="U14" s="17">
        <v>0.17832048639357601</v>
      </c>
      <c r="V14" s="17">
        <v>0.14254055217977701</v>
      </c>
      <c r="W14" s="17">
        <v>0.114461579669926</v>
      </c>
      <c r="X14" s="17">
        <v>0.18608857391981901</v>
      </c>
      <c r="Y14" s="17">
        <v>0.20038927097616099</v>
      </c>
      <c r="Z14" s="17">
        <v>0.176207874518573</v>
      </c>
      <c r="AA14" s="17">
        <v>0.15874620753437799</v>
      </c>
      <c r="AB14" s="17">
        <v>7.9856699227335695E-2</v>
      </c>
      <c r="AC14" s="17">
        <v>0.10526267250725301</v>
      </c>
      <c r="AD14" s="17">
        <v>0.152444817252118</v>
      </c>
      <c r="AE14" s="17"/>
      <c r="AF14" s="17">
        <v>0.16031178492391701</v>
      </c>
      <c r="AG14" s="17">
        <v>0.13141903627301599</v>
      </c>
      <c r="AH14" s="17">
        <v>0.15305177753799301</v>
      </c>
      <c r="AI14" s="17">
        <v>0.115859603489326</v>
      </c>
      <c r="AJ14" s="17">
        <v>0.14732551009584499</v>
      </c>
      <c r="AK14" s="17"/>
      <c r="AL14" s="17">
        <v>0.14716598528425101</v>
      </c>
      <c r="AM14" s="17">
        <v>0.13269900446483299</v>
      </c>
      <c r="AN14" s="17">
        <v>0.161368327656426</v>
      </c>
      <c r="AO14" s="17"/>
      <c r="AP14" s="17">
        <v>0.16108208033669</v>
      </c>
      <c r="AQ14" s="17">
        <v>0.15500656295414</v>
      </c>
      <c r="AR14" s="17">
        <v>0.132797019475281</v>
      </c>
      <c r="AS14" s="17">
        <v>0.17675375568403401</v>
      </c>
      <c r="AT14" s="17">
        <v>0.147433079915991</v>
      </c>
      <c r="AU14" s="17"/>
      <c r="AV14" s="17">
        <v>0.67005608797476102</v>
      </c>
      <c r="AW14" s="17">
        <v>0.147221432840827</v>
      </c>
      <c r="AX14" s="17">
        <v>0.13170594133341099</v>
      </c>
      <c r="AY14" s="17">
        <v>0.153159068277719</v>
      </c>
      <c r="AZ14" s="17">
        <v>0.141687572626853</v>
      </c>
      <c r="BA14" s="17">
        <v>0.14061808150874699</v>
      </c>
      <c r="BB14" s="17">
        <v>0.15167717163876701</v>
      </c>
      <c r="BC14" s="17">
        <v>0.16005228831752999</v>
      </c>
      <c r="BD14" s="17">
        <v>9.4738823855184104E-2</v>
      </c>
      <c r="BE14" s="17">
        <v>0.11961433110176101</v>
      </c>
      <c r="BF14" s="17">
        <v>0.18950378218693201</v>
      </c>
      <c r="BG14" s="17">
        <v>0.19283967368013899</v>
      </c>
      <c r="BH14" s="17">
        <v>0.14983712672363</v>
      </c>
      <c r="BI14" s="17">
        <v>0.13779314611976601</v>
      </c>
      <c r="BJ14" s="17">
        <v>0.162700902633962</v>
      </c>
      <c r="BK14" s="17">
        <v>0.112721955302171</v>
      </c>
      <c r="BL14" s="17"/>
      <c r="BM14" s="17">
        <v>0.16754630426817499</v>
      </c>
      <c r="BN14" s="17">
        <v>0.158169798100603</v>
      </c>
      <c r="BO14" s="17">
        <v>0.114751007529206</v>
      </c>
      <c r="BP14" s="17">
        <v>0.14959308882217601</v>
      </c>
      <c r="BQ14" s="17">
        <v>0.14460510187539</v>
      </c>
      <c r="BR14" s="17">
        <v>0.135304124798173</v>
      </c>
      <c r="BS14" s="17"/>
      <c r="BT14" s="17">
        <v>0.152269196407472</v>
      </c>
      <c r="BU14" s="17">
        <v>0.13884414431586301</v>
      </c>
      <c r="BV14" s="17"/>
      <c r="BW14" s="17">
        <v>0.16276172408790901</v>
      </c>
      <c r="BX14" s="17">
        <v>0.13346549749491801</v>
      </c>
      <c r="BY14" s="17"/>
      <c r="BZ14" s="17">
        <v>0.14442805608534501</v>
      </c>
      <c r="CA14" s="17">
        <v>0.15021100433889001</v>
      </c>
      <c r="CB14" s="17">
        <v>0.221023586854876</v>
      </c>
      <c r="CC14" s="17"/>
      <c r="CD14" s="17">
        <v>0.15548135484216799</v>
      </c>
      <c r="CE14" s="17">
        <v>0.143957071391563</v>
      </c>
      <c r="CF14" s="17">
        <v>7.6097425484733194E-2</v>
      </c>
      <c r="CG14" s="17"/>
      <c r="CH14" s="17">
        <v>0.15123203325527801</v>
      </c>
      <c r="CI14" s="17">
        <v>0.123744906093313</v>
      </c>
      <c r="CJ14" s="17">
        <v>0.12646376212913299</v>
      </c>
      <c r="CK14" s="17"/>
      <c r="CL14" s="17">
        <v>0.14230912007868299</v>
      </c>
      <c r="CM14" s="17">
        <v>0.157920515034492</v>
      </c>
      <c r="CN14" s="17"/>
      <c r="CO14" s="17">
        <v>0.15342380250162699</v>
      </c>
      <c r="CP14" s="17">
        <v>0.15202626638257399</v>
      </c>
      <c r="CQ14" s="17">
        <v>0.155110413905029</v>
      </c>
      <c r="CR14" s="17">
        <v>0.13437909736272699</v>
      </c>
    </row>
    <row r="15" spans="2:96" x14ac:dyDescent="0.25">
      <c r="B15" s="18" t="s">
        <v>507</v>
      </c>
      <c r="C15" s="17">
        <v>0.151063500157849</v>
      </c>
      <c r="D15" s="17">
        <v>0.140849841959241</v>
      </c>
      <c r="E15" s="17">
        <v>0.16187782404659901</v>
      </c>
      <c r="F15" s="17"/>
      <c r="G15" s="17">
        <v>0.19391439429671201</v>
      </c>
      <c r="H15" s="17">
        <v>0.12913762362239201</v>
      </c>
      <c r="I15" s="17">
        <v>0.14847801639022701</v>
      </c>
      <c r="J15" s="17">
        <v>0.14078985202042199</v>
      </c>
      <c r="K15" s="17">
        <v>0.150677015172758</v>
      </c>
      <c r="L15" s="17">
        <v>0.15117969942594001</v>
      </c>
      <c r="M15" s="17"/>
      <c r="N15" s="17">
        <v>0.15016035331382199</v>
      </c>
      <c r="O15" s="17">
        <v>0.147475820681227</v>
      </c>
      <c r="P15" s="17">
        <v>0.16285212084655901</v>
      </c>
      <c r="Q15" s="17">
        <v>0.14706826425337</v>
      </c>
      <c r="R15" s="17"/>
      <c r="S15" s="17">
        <v>0.14669019275345799</v>
      </c>
      <c r="T15" s="17">
        <v>0.14435443698634401</v>
      </c>
      <c r="U15" s="17">
        <v>0.11555178836079399</v>
      </c>
      <c r="V15" s="17">
        <v>0.175579162139676</v>
      </c>
      <c r="W15" s="17">
        <v>0.17557908676417</v>
      </c>
      <c r="X15" s="17">
        <v>0.16953034422947599</v>
      </c>
      <c r="Y15" s="17">
        <v>0.171459970862576</v>
      </c>
      <c r="Z15" s="17">
        <v>0.18068337434835899</v>
      </c>
      <c r="AA15" s="17">
        <v>0.150076589678526</v>
      </c>
      <c r="AB15" s="17">
        <v>0.11889250834541901</v>
      </c>
      <c r="AC15" s="17">
        <v>0.153254127595396</v>
      </c>
      <c r="AD15" s="17">
        <v>0.112115389118392</v>
      </c>
      <c r="AE15" s="17"/>
      <c r="AF15" s="17">
        <v>0.14591300072899599</v>
      </c>
      <c r="AG15" s="17">
        <v>0.140848781195166</v>
      </c>
      <c r="AH15" s="17">
        <v>0.17900623157634499</v>
      </c>
      <c r="AI15" s="17">
        <v>3.3568269624751297E-2</v>
      </c>
      <c r="AJ15" s="17">
        <v>0.20240091786430001</v>
      </c>
      <c r="AK15" s="17"/>
      <c r="AL15" s="17">
        <v>0.153919223753929</v>
      </c>
      <c r="AM15" s="17">
        <v>0.151550852535658</v>
      </c>
      <c r="AN15" s="17">
        <v>0.13038339072380301</v>
      </c>
      <c r="AO15" s="17"/>
      <c r="AP15" s="17">
        <v>0.14865009409456501</v>
      </c>
      <c r="AQ15" s="17">
        <v>0.18241536014385901</v>
      </c>
      <c r="AR15" s="17">
        <v>0.13247336548717201</v>
      </c>
      <c r="AS15" s="17">
        <v>0.135896526606369</v>
      </c>
      <c r="AT15" s="17">
        <v>8.8170069798024706E-2</v>
      </c>
      <c r="AU15" s="17"/>
      <c r="AV15" s="17">
        <v>0</v>
      </c>
      <c r="AW15" s="17">
        <v>0.13120839693741701</v>
      </c>
      <c r="AX15" s="17">
        <v>0.13266967838355301</v>
      </c>
      <c r="AY15" s="17">
        <v>0.15249020444660899</v>
      </c>
      <c r="AZ15" s="17">
        <v>0.17862011678508799</v>
      </c>
      <c r="BA15" s="17">
        <v>0.17999379974371901</v>
      </c>
      <c r="BB15" s="17">
        <v>0.143475236308997</v>
      </c>
      <c r="BC15" s="17">
        <v>0.147788463140274</v>
      </c>
      <c r="BD15" s="17">
        <v>0.143702317061561</v>
      </c>
      <c r="BE15" s="17">
        <v>9.3075760365023297E-2</v>
      </c>
      <c r="BF15" s="17">
        <v>0.123510024325353</v>
      </c>
      <c r="BG15" s="17">
        <v>0.211359056285188</v>
      </c>
      <c r="BH15" s="17">
        <v>0.101094112269467</v>
      </c>
      <c r="BI15" s="17">
        <v>0.26309726776972697</v>
      </c>
      <c r="BJ15" s="17">
        <v>8.4666927998251804E-2</v>
      </c>
      <c r="BK15" s="17">
        <v>0.14688154085697899</v>
      </c>
      <c r="BL15" s="17"/>
      <c r="BM15" s="17">
        <v>0.13050204061186099</v>
      </c>
      <c r="BN15" s="17">
        <v>0.15141152075913999</v>
      </c>
      <c r="BO15" s="17">
        <v>0.17078511479779901</v>
      </c>
      <c r="BP15" s="17">
        <v>0.144243727756659</v>
      </c>
      <c r="BQ15" s="17">
        <v>0.14465232522071</v>
      </c>
      <c r="BR15" s="17">
        <v>0.21720970136048601</v>
      </c>
      <c r="BS15" s="17"/>
      <c r="BT15" s="17">
        <v>0.142877187725543</v>
      </c>
      <c r="BU15" s="17">
        <v>0.16381132461209699</v>
      </c>
      <c r="BV15" s="17"/>
      <c r="BW15" s="17">
        <v>0.13974713627951499</v>
      </c>
      <c r="BX15" s="17">
        <v>0.145522660595895</v>
      </c>
      <c r="BY15" s="17"/>
      <c r="BZ15" s="17">
        <v>0.14594079417566699</v>
      </c>
      <c r="CA15" s="17">
        <v>0.17765706856571301</v>
      </c>
      <c r="CB15" s="17">
        <v>0.10696147402924</v>
      </c>
      <c r="CC15" s="17"/>
      <c r="CD15" s="17">
        <v>0.14960159662344899</v>
      </c>
      <c r="CE15" s="17">
        <v>0.122492430556795</v>
      </c>
      <c r="CF15" s="17">
        <v>0.132939502933929</v>
      </c>
      <c r="CG15" s="17"/>
      <c r="CH15" s="17">
        <v>0.154313550652349</v>
      </c>
      <c r="CI15" s="17">
        <v>0.15484048753968399</v>
      </c>
      <c r="CJ15" s="17">
        <v>0.13518704116041</v>
      </c>
      <c r="CK15" s="17"/>
      <c r="CL15" s="17">
        <v>0.13341896866887601</v>
      </c>
      <c r="CM15" s="17">
        <v>0.16157050530901901</v>
      </c>
      <c r="CN15" s="17"/>
      <c r="CO15" s="17">
        <v>0.12582273120492199</v>
      </c>
      <c r="CP15" s="17">
        <v>0.14427317904636699</v>
      </c>
      <c r="CQ15" s="17">
        <v>0.17458607139035001</v>
      </c>
      <c r="CR15" s="17">
        <v>0.12762010156984799</v>
      </c>
    </row>
    <row r="16" spans="2:96" x14ac:dyDescent="0.25">
      <c r="B16" s="18" t="s">
        <v>508</v>
      </c>
      <c r="C16" s="17">
        <v>0.16181071479450099</v>
      </c>
      <c r="D16" s="17">
        <v>0.173947110155657</v>
      </c>
      <c r="E16" s="17">
        <v>0.15079969710746299</v>
      </c>
      <c r="F16" s="17"/>
      <c r="G16" s="17">
        <v>0.17301852531367001</v>
      </c>
      <c r="H16" s="17">
        <v>0.15299514189060801</v>
      </c>
      <c r="I16" s="17">
        <v>0.11601616380454401</v>
      </c>
      <c r="J16" s="17">
        <v>0.14556971897193199</v>
      </c>
      <c r="K16" s="17">
        <v>0.14286237877122601</v>
      </c>
      <c r="L16" s="17">
        <v>0.22480767027248</v>
      </c>
      <c r="M16" s="17"/>
      <c r="N16" s="17">
        <v>0.16575343080135299</v>
      </c>
      <c r="O16" s="17">
        <v>0.16557658425038499</v>
      </c>
      <c r="P16" s="17">
        <v>0.15613918549028</v>
      </c>
      <c r="Q16" s="17">
        <v>0.15647401078374701</v>
      </c>
      <c r="R16" s="17"/>
      <c r="S16" s="17">
        <v>0.16618380955060499</v>
      </c>
      <c r="T16" s="17">
        <v>0.161354889923286</v>
      </c>
      <c r="U16" s="17">
        <v>0.19638242218556301</v>
      </c>
      <c r="V16" s="17">
        <v>0.19569786823754101</v>
      </c>
      <c r="W16" s="17">
        <v>0.177754132905725</v>
      </c>
      <c r="X16" s="17">
        <v>0.139257355953644</v>
      </c>
      <c r="Y16" s="17">
        <v>0.14397612527317499</v>
      </c>
      <c r="Z16" s="17">
        <v>0.107619690149182</v>
      </c>
      <c r="AA16" s="17">
        <v>0.121962191343571</v>
      </c>
      <c r="AB16" s="17">
        <v>0.170802477776619</v>
      </c>
      <c r="AC16" s="17">
        <v>0.19051388204747199</v>
      </c>
      <c r="AD16" s="17">
        <v>0.17086231829465301</v>
      </c>
      <c r="AE16" s="17"/>
      <c r="AF16" s="17">
        <v>0.183949304008308</v>
      </c>
      <c r="AG16" s="17">
        <v>0.158095997441104</v>
      </c>
      <c r="AH16" s="17">
        <v>0.18477146362513999</v>
      </c>
      <c r="AI16" s="17">
        <v>0.117383025475716</v>
      </c>
      <c r="AJ16" s="17">
        <v>0.11474556062510601</v>
      </c>
      <c r="AK16" s="17"/>
      <c r="AL16" s="17">
        <v>0.19329694399814901</v>
      </c>
      <c r="AM16" s="17">
        <v>0.166621734032944</v>
      </c>
      <c r="AN16" s="17">
        <v>0.121255613656678</v>
      </c>
      <c r="AO16" s="17"/>
      <c r="AP16" s="17">
        <v>0.17209725113461699</v>
      </c>
      <c r="AQ16" s="17">
        <v>0.170554341845462</v>
      </c>
      <c r="AR16" s="17">
        <v>0.16911039171487899</v>
      </c>
      <c r="AS16" s="17">
        <v>0.115932544101377</v>
      </c>
      <c r="AT16" s="17">
        <v>0.142344122683738</v>
      </c>
      <c r="AU16" s="17"/>
      <c r="AV16" s="17">
        <v>0.152769603320837</v>
      </c>
      <c r="AW16" s="17">
        <v>0.179489986079372</v>
      </c>
      <c r="AX16" s="17">
        <v>0.11503384369985099</v>
      </c>
      <c r="AY16" s="17">
        <v>0.19148811013130801</v>
      </c>
      <c r="AZ16" s="17">
        <v>0.15350371772192001</v>
      </c>
      <c r="BA16" s="17">
        <v>0.16123287282681001</v>
      </c>
      <c r="BB16" s="17">
        <v>0.115326122715751</v>
      </c>
      <c r="BC16" s="17">
        <v>0.131353944594367</v>
      </c>
      <c r="BD16" s="17">
        <v>0.23684512347112599</v>
      </c>
      <c r="BE16" s="17">
        <v>0.20425400861741699</v>
      </c>
      <c r="BF16" s="17">
        <v>0.167467869264638</v>
      </c>
      <c r="BG16" s="17">
        <v>0.140272461315086</v>
      </c>
      <c r="BH16" s="17">
        <v>0.22531194398863799</v>
      </c>
      <c r="BI16" s="17">
        <v>0.17783126771222699</v>
      </c>
      <c r="BJ16" s="17">
        <v>0.15422497002807301</v>
      </c>
      <c r="BK16" s="17">
        <v>0.20640430089730299</v>
      </c>
      <c r="BL16" s="17"/>
      <c r="BM16" s="17">
        <v>0.151143868739989</v>
      </c>
      <c r="BN16" s="17">
        <v>0.173098652176256</v>
      </c>
      <c r="BO16" s="17">
        <v>0.163908857533096</v>
      </c>
      <c r="BP16" s="17">
        <v>0.15473589921880601</v>
      </c>
      <c r="BQ16" s="17">
        <v>0.18099791207413099</v>
      </c>
      <c r="BR16" s="17">
        <v>0.130777785908923</v>
      </c>
      <c r="BS16" s="17"/>
      <c r="BT16" s="17">
        <v>0.16266771355790699</v>
      </c>
      <c r="BU16" s="17">
        <v>0.16345923173238799</v>
      </c>
      <c r="BV16" s="17"/>
      <c r="BW16" s="17">
        <v>0.16583161265962201</v>
      </c>
      <c r="BX16" s="17">
        <v>0.1774590035104</v>
      </c>
      <c r="BY16" s="17"/>
      <c r="BZ16" s="17">
        <v>0.167728117145936</v>
      </c>
      <c r="CA16" s="17">
        <v>0.138288262641516</v>
      </c>
      <c r="CB16" s="17">
        <v>0.14318070405387201</v>
      </c>
      <c r="CC16" s="17"/>
      <c r="CD16" s="17">
        <v>0.16685905574727</v>
      </c>
      <c r="CE16" s="17">
        <v>0.143220321934765</v>
      </c>
      <c r="CF16" s="17">
        <v>0.18330193022213301</v>
      </c>
      <c r="CG16" s="17"/>
      <c r="CH16" s="17">
        <v>0.16535107483729999</v>
      </c>
      <c r="CI16" s="17">
        <v>0.14241015941976501</v>
      </c>
      <c r="CJ16" s="17">
        <v>0.158208749577532</v>
      </c>
      <c r="CK16" s="17"/>
      <c r="CL16" s="17">
        <v>0.170215523084638</v>
      </c>
      <c r="CM16" s="17">
        <v>0.155847525178613</v>
      </c>
      <c r="CN16" s="17"/>
      <c r="CO16" s="17">
        <v>0.16200068049014199</v>
      </c>
      <c r="CP16" s="17">
        <v>0.19965912329649699</v>
      </c>
      <c r="CQ16" s="17">
        <v>0.14172255090312999</v>
      </c>
      <c r="CR16" s="17">
        <v>0.128367351072258</v>
      </c>
    </row>
    <row r="17" spans="2:96" x14ac:dyDescent="0.25">
      <c r="B17" s="18" t="s">
        <v>509</v>
      </c>
      <c r="C17" s="17">
        <v>0.109681026895545</v>
      </c>
      <c r="D17" s="17">
        <v>0.104322243266788</v>
      </c>
      <c r="E17" s="17">
        <v>0.114487505464653</v>
      </c>
      <c r="F17" s="17"/>
      <c r="G17" s="17">
        <v>0.129128735265818</v>
      </c>
      <c r="H17" s="17">
        <v>8.27551425934831E-2</v>
      </c>
      <c r="I17" s="17">
        <v>8.0701115094237705E-2</v>
      </c>
      <c r="J17" s="17">
        <v>8.7890005456187401E-2</v>
      </c>
      <c r="K17" s="17">
        <v>0.14993212571055201</v>
      </c>
      <c r="L17" s="17">
        <v>0.13300415614091499</v>
      </c>
      <c r="M17" s="17"/>
      <c r="N17" s="17">
        <v>8.8651320673846901E-2</v>
      </c>
      <c r="O17" s="17">
        <v>0.11425902414515</v>
      </c>
      <c r="P17" s="17">
        <v>0.112584165280243</v>
      </c>
      <c r="Q17" s="17">
        <v>0.126255026211127</v>
      </c>
      <c r="R17" s="17"/>
      <c r="S17" s="17">
        <v>0.112126237320101</v>
      </c>
      <c r="T17" s="17">
        <v>9.3737400783640804E-2</v>
      </c>
      <c r="U17" s="17">
        <v>7.5527318903901894E-2</v>
      </c>
      <c r="V17" s="17">
        <v>0.10985872628906</v>
      </c>
      <c r="W17" s="17">
        <v>9.4472580694954802E-2</v>
      </c>
      <c r="X17" s="17">
        <v>0.113197868024994</v>
      </c>
      <c r="Y17" s="17">
        <v>9.6193899941743002E-2</v>
      </c>
      <c r="Z17" s="17">
        <v>0.128685504181687</v>
      </c>
      <c r="AA17" s="17">
        <v>0.14946041635888299</v>
      </c>
      <c r="AB17" s="17">
        <v>0.11928067605083099</v>
      </c>
      <c r="AC17" s="17">
        <v>0.125339390215538</v>
      </c>
      <c r="AD17" s="17">
        <v>9.28617829290459E-2</v>
      </c>
      <c r="AE17" s="17"/>
      <c r="AF17" s="17">
        <v>0.123962976990799</v>
      </c>
      <c r="AG17" s="17">
        <v>0.104302564387139</v>
      </c>
      <c r="AH17" s="17">
        <v>8.9069274256786901E-2</v>
      </c>
      <c r="AI17" s="17">
        <v>4.21899091791995E-2</v>
      </c>
      <c r="AJ17" s="17">
        <v>0.100679075546369</v>
      </c>
      <c r="AK17" s="17"/>
      <c r="AL17" s="17">
        <v>0.15187902937242601</v>
      </c>
      <c r="AM17" s="17">
        <v>0.10402153653773399</v>
      </c>
      <c r="AN17" s="17">
        <v>0.14700025963261801</v>
      </c>
      <c r="AO17" s="17"/>
      <c r="AP17" s="17">
        <v>0.102331315908429</v>
      </c>
      <c r="AQ17" s="17">
        <v>9.8600193270538095E-2</v>
      </c>
      <c r="AR17" s="17">
        <v>0.119342859853536</v>
      </c>
      <c r="AS17" s="17">
        <v>9.0975710263581602E-2</v>
      </c>
      <c r="AT17" s="17">
        <v>0.12216064295990001</v>
      </c>
      <c r="AU17" s="17"/>
      <c r="AV17" s="17">
        <v>0</v>
      </c>
      <c r="AW17" s="17">
        <v>0.103468354848389</v>
      </c>
      <c r="AX17" s="17">
        <v>0.153850197528557</v>
      </c>
      <c r="AY17" s="17">
        <v>0.100770566483405</v>
      </c>
      <c r="AZ17" s="17">
        <v>0.154223122117703</v>
      </c>
      <c r="BA17" s="17">
        <v>0.11951942368302799</v>
      </c>
      <c r="BB17" s="17">
        <v>6.4513834032177503E-2</v>
      </c>
      <c r="BC17" s="17">
        <v>8.2342339614349697E-2</v>
      </c>
      <c r="BD17" s="17">
        <v>0.121193761468141</v>
      </c>
      <c r="BE17" s="17">
        <v>0.148604590031721</v>
      </c>
      <c r="BF17" s="17">
        <v>0.108000347843087</v>
      </c>
      <c r="BG17" s="17">
        <v>0.100677905291241</v>
      </c>
      <c r="BH17" s="17">
        <v>9.5356010733223098E-2</v>
      </c>
      <c r="BI17" s="17">
        <v>1.8422338303209301E-2</v>
      </c>
      <c r="BJ17" s="17">
        <v>0.176077998514378</v>
      </c>
      <c r="BK17" s="17">
        <v>5.7757681729028502E-2</v>
      </c>
      <c r="BL17" s="17"/>
      <c r="BM17" s="17">
        <v>0.11743869792118</v>
      </c>
      <c r="BN17" s="17">
        <v>9.3055299487066298E-2</v>
      </c>
      <c r="BO17" s="17">
        <v>0.114267259258718</v>
      </c>
      <c r="BP17" s="17">
        <v>0.120302612122887</v>
      </c>
      <c r="BQ17" s="17">
        <v>0.11839620782730099</v>
      </c>
      <c r="BR17" s="17">
        <v>0.100277106615589</v>
      </c>
      <c r="BS17" s="17"/>
      <c r="BT17" s="17">
        <v>0.12502443244657899</v>
      </c>
      <c r="BU17" s="17">
        <v>8.9017489963007498E-2</v>
      </c>
      <c r="BV17" s="17"/>
      <c r="BW17" s="17">
        <v>0.12024323283954801</v>
      </c>
      <c r="BX17" s="17">
        <v>0.100907029935904</v>
      </c>
      <c r="BY17" s="17"/>
      <c r="BZ17" s="17">
        <v>0.10896904256581599</v>
      </c>
      <c r="CA17" s="17">
        <v>0.11140435220141499</v>
      </c>
      <c r="CB17" s="17">
        <v>0.114229434935575</v>
      </c>
      <c r="CC17" s="17"/>
      <c r="CD17" s="17">
        <v>0.10460464713985999</v>
      </c>
      <c r="CE17" s="17">
        <v>0.14089990173414901</v>
      </c>
      <c r="CF17" s="17">
        <v>0.103690685364507</v>
      </c>
      <c r="CG17" s="17"/>
      <c r="CH17" s="17">
        <v>0.102957867338829</v>
      </c>
      <c r="CI17" s="17">
        <v>0.159484734519202</v>
      </c>
      <c r="CJ17" s="17">
        <v>0.100384055315731</v>
      </c>
      <c r="CK17" s="17"/>
      <c r="CL17" s="17">
        <v>0.107640536043438</v>
      </c>
      <c r="CM17" s="17">
        <v>0.11873176407762499</v>
      </c>
      <c r="CN17" s="17"/>
      <c r="CO17" s="17">
        <v>0.145579083562733</v>
      </c>
      <c r="CP17" s="17">
        <v>0.122263349910705</v>
      </c>
      <c r="CQ17" s="17">
        <v>0.107282616409238</v>
      </c>
      <c r="CR17" s="17">
        <v>7.7198840294720905E-2</v>
      </c>
    </row>
    <row r="18" spans="2:96" x14ac:dyDescent="0.25">
      <c r="B18" s="18" t="s">
        <v>510</v>
      </c>
      <c r="C18" s="17">
        <v>4.4168772259695399E-2</v>
      </c>
      <c r="D18" s="17">
        <v>3.70088706861618E-2</v>
      </c>
      <c r="E18" s="17">
        <v>5.0353510152790701E-2</v>
      </c>
      <c r="F18" s="17"/>
      <c r="G18" s="17">
        <v>6.2071334981026301E-2</v>
      </c>
      <c r="H18" s="17">
        <v>8.2467700283412507E-2</v>
      </c>
      <c r="I18" s="17">
        <v>5.7607178799392797E-2</v>
      </c>
      <c r="J18" s="17">
        <v>1.4596030457480799E-2</v>
      </c>
      <c r="K18" s="17">
        <v>2.0864565009237099E-2</v>
      </c>
      <c r="L18" s="17">
        <v>2.9809715779911101E-2</v>
      </c>
      <c r="M18" s="17"/>
      <c r="N18" s="17">
        <v>5.4704065059728003E-2</v>
      </c>
      <c r="O18" s="17">
        <v>3.1610171013016997E-2</v>
      </c>
      <c r="P18" s="17">
        <v>6.6839612795872499E-2</v>
      </c>
      <c r="Q18" s="17">
        <v>2.6440880373141001E-2</v>
      </c>
      <c r="R18" s="17"/>
      <c r="S18" s="17">
        <v>5.0107562018478199E-2</v>
      </c>
      <c r="T18" s="17">
        <v>3.7236285606260897E-2</v>
      </c>
      <c r="U18" s="17">
        <v>3.8398203878203301E-2</v>
      </c>
      <c r="V18" s="17">
        <v>5.2277971676046697E-2</v>
      </c>
      <c r="W18" s="17">
        <v>3.7927662820045602E-2</v>
      </c>
      <c r="X18" s="17">
        <v>5.8117239169025399E-2</v>
      </c>
      <c r="Y18" s="17">
        <v>4.03740881328205E-2</v>
      </c>
      <c r="Z18" s="17">
        <v>6.3493925628821599E-2</v>
      </c>
      <c r="AA18" s="17">
        <v>7.1308991495717997E-2</v>
      </c>
      <c r="AB18" s="17">
        <v>1.33842711991221E-2</v>
      </c>
      <c r="AC18" s="17">
        <v>2.2176037367461501E-2</v>
      </c>
      <c r="AD18" s="17">
        <v>2.42329397419353E-2</v>
      </c>
      <c r="AE18" s="17"/>
      <c r="AF18" s="17">
        <v>4.6121703464213501E-2</v>
      </c>
      <c r="AG18" s="17">
        <v>5.0763829107841801E-2</v>
      </c>
      <c r="AH18" s="17">
        <v>4.8695926769741701E-2</v>
      </c>
      <c r="AI18" s="17">
        <v>7.02943602050317E-2</v>
      </c>
      <c r="AJ18" s="17">
        <v>3.7519550166204597E-2</v>
      </c>
      <c r="AK18" s="17"/>
      <c r="AL18" s="17">
        <v>6.0754447242785801E-2</v>
      </c>
      <c r="AM18" s="17">
        <v>5.0379696064419402E-2</v>
      </c>
      <c r="AN18" s="17">
        <v>3.7565802535759002E-2</v>
      </c>
      <c r="AO18" s="17"/>
      <c r="AP18" s="17">
        <v>4.2645299583987897E-2</v>
      </c>
      <c r="AQ18" s="17">
        <v>3.2836250997398703E-2</v>
      </c>
      <c r="AR18" s="17">
        <v>4.68621676683737E-2</v>
      </c>
      <c r="AS18" s="17">
        <v>6.5320716064573195E-2</v>
      </c>
      <c r="AT18" s="17">
        <v>0.103934867280336</v>
      </c>
      <c r="AU18" s="17"/>
      <c r="AV18" s="17">
        <v>0</v>
      </c>
      <c r="AW18" s="17">
        <v>4.1767084242288199E-2</v>
      </c>
      <c r="AX18" s="17">
        <v>4.0111450076698002E-2</v>
      </c>
      <c r="AY18" s="17">
        <v>2.68803707995715E-2</v>
      </c>
      <c r="AZ18" s="17">
        <v>4.3033649613274501E-2</v>
      </c>
      <c r="BA18" s="17">
        <v>3.9542172997493602E-2</v>
      </c>
      <c r="BB18" s="17">
        <v>4.9264785018676698E-2</v>
      </c>
      <c r="BC18" s="17">
        <v>4.7059431022320297E-2</v>
      </c>
      <c r="BD18" s="17">
        <v>4.8406050130999599E-2</v>
      </c>
      <c r="BE18" s="17">
        <v>7.7678534316049E-2</v>
      </c>
      <c r="BF18" s="17">
        <v>5.1356099337464899E-2</v>
      </c>
      <c r="BG18" s="17">
        <v>0</v>
      </c>
      <c r="BH18" s="17">
        <v>5.9122877375663199E-2</v>
      </c>
      <c r="BI18" s="17">
        <v>1.8925237890780301E-2</v>
      </c>
      <c r="BJ18" s="17">
        <v>3.7765401164708202E-2</v>
      </c>
      <c r="BK18" s="17">
        <v>8.1433761031753302E-2</v>
      </c>
      <c r="BL18" s="17"/>
      <c r="BM18" s="17">
        <v>6.1090632233911001E-2</v>
      </c>
      <c r="BN18" s="17">
        <v>5.4405196181936497E-2</v>
      </c>
      <c r="BO18" s="17">
        <v>2.9350215785076399E-2</v>
      </c>
      <c r="BP18" s="17">
        <v>2.27075307833354E-2</v>
      </c>
      <c r="BQ18" s="17">
        <v>2.5588886038103699E-2</v>
      </c>
      <c r="BR18" s="17">
        <v>6.9630386396361404E-2</v>
      </c>
      <c r="BS18" s="17"/>
      <c r="BT18" s="17">
        <v>5.6140377966830302E-2</v>
      </c>
      <c r="BU18" s="17">
        <v>2.6456715278872799E-2</v>
      </c>
      <c r="BV18" s="17"/>
      <c r="BW18" s="17">
        <v>5.57558865667118E-2</v>
      </c>
      <c r="BX18" s="17">
        <v>3.0823289747134101E-2</v>
      </c>
      <c r="BY18" s="17"/>
      <c r="BZ18" s="17">
        <v>4.3200115708578103E-2</v>
      </c>
      <c r="CA18" s="17">
        <v>4.54338803784404E-2</v>
      </c>
      <c r="CB18" s="17">
        <v>6.3047138041924106E-2</v>
      </c>
      <c r="CC18" s="17"/>
      <c r="CD18" s="17">
        <v>4.1048737384650903E-2</v>
      </c>
      <c r="CE18" s="17">
        <v>6.3908985895485201E-2</v>
      </c>
      <c r="CF18" s="17">
        <v>4.58236669107496E-2</v>
      </c>
      <c r="CG18" s="17"/>
      <c r="CH18" s="17">
        <v>4.0042337712314698E-2</v>
      </c>
      <c r="CI18" s="17">
        <v>6.5119039817255503E-2</v>
      </c>
      <c r="CJ18" s="17">
        <v>4.4182063179492498E-2</v>
      </c>
      <c r="CK18" s="17"/>
      <c r="CL18" s="17">
        <v>4.6741803827655297E-2</v>
      </c>
      <c r="CM18" s="17">
        <v>4.4575710795105597E-2</v>
      </c>
      <c r="CN18" s="17"/>
      <c r="CO18" s="17">
        <v>7.5360294301760597E-2</v>
      </c>
      <c r="CP18" s="17">
        <v>5.5848649815432097E-2</v>
      </c>
      <c r="CQ18" s="17">
        <v>3.4961040411179999E-2</v>
      </c>
      <c r="CR18" s="17">
        <v>2.8333952907893398E-2</v>
      </c>
    </row>
    <row r="19" spans="2:96" x14ac:dyDescent="0.25">
      <c r="B19" s="18" t="s">
        <v>518</v>
      </c>
      <c r="C19" s="17">
        <v>2.44476689413054E-2</v>
      </c>
      <c r="D19" s="17">
        <v>3.0273806194001301E-2</v>
      </c>
      <c r="E19" s="17">
        <v>1.88749493816972E-2</v>
      </c>
      <c r="F19" s="17"/>
      <c r="G19" s="17">
        <v>4.2672921056244303E-2</v>
      </c>
      <c r="H19" s="17">
        <v>3.5251073827801099E-2</v>
      </c>
      <c r="I19" s="17">
        <v>1.8654197403923399E-2</v>
      </c>
      <c r="J19" s="17">
        <v>1.4808969118033401E-2</v>
      </c>
      <c r="K19" s="17">
        <v>1.02880644944241E-2</v>
      </c>
      <c r="L19" s="17">
        <v>2.5579369673186799E-2</v>
      </c>
      <c r="M19" s="17"/>
      <c r="N19" s="17">
        <v>2.69324630293056E-2</v>
      </c>
      <c r="O19" s="17">
        <v>1.9097956440390002E-2</v>
      </c>
      <c r="P19" s="17">
        <v>2.6529022171784399E-2</v>
      </c>
      <c r="Q19" s="17">
        <v>2.5767558061431099E-2</v>
      </c>
      <c r="R19" s="17"/>
      <c r="S19" s="17">
        <v>6.3282827522483598E-2</v>
      </c>
      <c r="T19" s="17">
        <v>1.7350104586033699E-2</v>
      </c>
      <c r="U19" s="17">
        <v>1.25134372627609E-2</v>
      </c>
      <c r="V19" s="17">
        <v>5.2852759346312603E-3</v>
      </c>
      <c r="W19" s="17">
        <v>5.6814469637588599E-2</v>
      </c>
      <c r="X19" s="17">
        <v>1.29726976870376E-2</v>
      </c>
      <c r="Y19" s="17">
        <v>2.1809091329908398E-2</v>
      </c>
      <c r="Z19" s="17">
        <v>0</v>
      </c>
      <c r="AA19" s="17">
        <v>3.0120393696585999E-2</v>
      </c>
      <c r="AB19" s="17">
        <v>1.128391373982E-2</v>
      </c>
      <c r="AC19" s="17">
        <v>1.28820693880803E-2</v>
      </c>
      <c r="AD19" s="17">
        <v>0</v>
      </c>
      <c r="AE19" s="17"/>
      <c r="AF19" s="17">
        <v>2.9833700758562599E-2</v>
      </c>
      <c r="AG19" s="17">
        <v>1.7050503641673102E-2</v>
      </c>
      <c r="AH19" s="17">
        <v>6.08892010491692E-2</v>
      </c>
      <c r="AI19" s="17">
        <v>8.64420334828538E-2</v>
      </c>
      <c r="AJ19" s="17">
        <v>2.10773276093019E-2</v>
      </c>
      <c r="AK19" s="17"/>
      <c r="AL19" s="17">
        <v>4.8420257995188301E-2</v>
      </c>
      <c r="AM19" s="17">
        <v>1.3940427005382099E-2</v>
      </c>
      <c r="AN19" s="17">
        <v>5.0196314892734302E-2</v>
      </c>
      <c r="AO19" s="17"/>
      <c r="AP19" s="17">
        <v>3.1193180821188202E-2</v>
      </c>
      <c r="AQ19" s="17">
        <v>2.0798634241223499E-2</v>
      </c>
      <c r="AR19" s="17">
        <v>2.2445385714176001E-2</v>
      </c>
      <c r="AS19" s="17">
        <v>4.07605572875036E-2</v>
      </c>
      <c r="AT19" s="17">
        <v>2.7244657743700201E-2</v>
      </c>
      <c r="AU19" s="17"/>
      <c r="AV19" s="17">
        <v>0</v>
      </c>
      <c r="AW19" s="17">
        <v>1.2183950067896999E-2</v>
      </c>
      <c r="AX19" s="17">
        <v>3.3172672605292199E-2</v>
      </c>
      <c r="AY19" s="17">
        <v>1.24486238752491E-2</v>
      </c>
      <c r="AZ19" s="17">
        <v>2.6078246499243899E-2</v>
      </c>
      <c r="BA19" s="17">
        <v>1.8449963746473001E-2</v>
      </c>
      <c r="BB19" s="17">
        <v>5.3972905545284701E-2</v>
      </c>
      <c r="BC19" s="17">
        <v>3.0321263263549201E-2</v>
      </c>
      <c r="BD19" s="17">
        <v>1.59163848016288E-2</v>
      </c>
      <c r="BE19" s="17">
        <v>4.5535545557023403E-2</v>
      </c>
      <c r="BF19" s="17">
        <v>0</v>
      </c>
      <c r="BG19" s="17">
        <v>1.25394228220861E-2</v>
      </c>
      <c r="BH19" s="17">
        <v>2.1990021111520801E-2</v>
      </c>
      <c r="BI19" s="17">
        <v>0</v>
      </c>
      <c r="BJ19" s="17">
        <v>2.6231973133075601E-2</v>
      </c>
      <c r="BK19" s="17">
        <v>6.5306338164852207E-2</v>
      </c>
      <c r="BL19" s="17"/>
      <c r="BM19" s="17">
        <v>4.3923344054638401E-2</v>
      </c>
      <c r="BN19" s="17">
        <v>1.7025687245494001E-2</v>
      </c>
      <c r="BO19" s="17">
        <v>3.1178026867426899E-2</v>
      </c>
      <c r="BP19" s="17">
        <v>1.02604716658197E-2</v>
      </c>
      <c r="BQ19" s="17">
        <v>2.09619546141444E-2</v>
      </c>
      <c r="BR19" s="17">
        <v>2.42834249193867E-2</v>
      </c>
      <c r="BS19" s="17"/>
      <c r="BT19" s="17">
        <v>2.7431114991459601E-2</v>
      </c>
      <c r="BU19" s="17">
        <v>1.9250258624973E-2</v>
      </c>
      <c r="BV19" s="17"/>
      <c r="BW19" s="17">
        <v>3.08349806503499E-2</v>
      </c>
      <c r="BX19" s="17">
        <v>2.27624672898602E-2</v>
      </c>
      <c r="BY19" s="17"/>
      <c r="BZ19" s="17">
        <v>2.2657550407567999E-2</v>
      </c>
      <c r="CA19" s="17">
        <v>1.3833064153790001E-2</v>
      </c>
      <c r="CB19" s="17">
        <v>0.105610462173335</v>
      </c>
      <c r="CC19" s="17"/>
      <c r="CD19" s="17">
        <v>2.5907584331545799E-2</v>
      </c>
      <c r="CE19" s="17">
        <v>4.5526488396138397E-2</v>
      </c>
      <c r="CF19" s="17">
        <v>8.7089236460276501E-3</v>
      </c>
      <c r="CG19" s="17"/>
      <c r="CH19" s="17">
        <v>2.1639220523615402E-2</v>
      </c>
      <c r="CI19" s="17">
        <v>2.8233445448322601E-2</v>
      </c>
      <c r="CJ19" s="17">
        <v>1.0446346642468201E-2</v>
      </c>
      <c r="CK19" s="17"/>
      <c r="CL19" s="17">
        <v>1.917512413838E-2</v>
      </c>
      <c r="CM19" s="17">
        <v>3.0848847940661901E-2</v>
      </c>
      <c r="CN19" s="17"/>
      <c r="CO19" s="17">
        <v>6.8948158797536796E-2</v>
      </c>
      <c r="CP19" s="17">
        <v>2.3897683727785599E-2</v>
      </c>
      <c r="CQ19" s="17">
        <v>1.81931458697497E-2</v>
      </c>
      <c r="CR19" s="17">
        <v>2.1406833781334001E-2</v>
      </c>
    </row>
    <row r="20" spans="2:96" x14ac:dyDescent="0.25">
      <c r="B20" s="18" t="s">
        <v>121</v>
      </c>
      <c r="C20" s="19">
        <v>2.04068107320887E-2</v>
      </c>
      <c r="D20" s="19">
        <v>9.47221456951222E-3</v>
      </c>
      <c r="E20" s="19">
        <v>3.1222987213625802E-2</v>
      </c>
      <c r="F20" s="19"/>
      <c r="G20" s="19">
        <v>5.4745497307685702E-3</v>
      </c>
      <c r="H20" s="19">
        <v>4.2187250301394301E-2</v>
      </c>
      <c r="I20" s="19">
        <v>2.7533015274787E-2</v>
      </c>
      <c r="J20" s="19">
        <v>2.09991395486415E-2</v>
      </c>
      <c r="K20" s="19">
        <v>6.7003955723908904E-3</v>
      </c>
      <c r="L20" s="19">
        <v>1.54946347492225E-2</v>
      </c>
      <c r="M20" s="19"/>
      <c r="N20" s="19">
        <v>1.7804920232851702E-2</v>
      </c>
      <c r="O20" s="19">
        <v>2.1117138524773899E-2</v>
      </c>
      <c r="P20" s="19">
        <v>2.1592560078372298E-2</v>
      </c>
      <c r="Q20" s="19">
        <v>1.9590931543914902E-2</v>
      </c>
      <c r="R20" s="19"/>
      <c r="S20" s="19">
        <v>1.7147954297494002E-2</v>
      </c>
      <c r="T20" s="19">
        <v>1.4267551643956501E-2</v>
      </c>
      <c r="U20" s="19">
        <v>1.8971536442536099E-2</v>
      </c>
      <c r="V20" s="19">
        <v>3.00369095188328E-2</v>
      </c>
      <c r="W20" s="19">
        <v>1.5387009902223201E-2</v>
      </c>
      <c r="X20" s="19">
        <v>3.49826417659009E-2</v>
      </c>
      <c r="Y20" s="19">
        <v>2.4004177802902399E-2</v>
      </c>
      <c r="Z20" s="19">
        <v>1.19955106045015E-2</v>
      </c>
      <c r="AA20" s="19">
        <v>7.3430033295831601E-3</v>
      </c>
      <c r="AB20" s="19">
        <v>1.0957760297223699E-2</v>
      </c>
      <c r="AC20" s="19">
        <v>2.41278361097144E-2</v>
      </c>
      <c r="AD20" s="19">
        <v>7.6863989844966202E-2</v>
      </c>
      <c r="AE20" s="19"/>
      <c r="AF20" s="19">
        <v>1.9835984084226502E-2</v>
      </c>
      <c r="AG20" s="19">
        <v>9.6802339711062994E-3</v>
      </c>
      <c r="AH20" s="19">
        <v>7.9354862318960703E-3</v>
      </c>
      <c r="AI20" s="19">
        <v>3.4542069416136099E-2</v>
      </c>
      <c r="AJ20" s="19">
        <v>4.1905363509244897E-2</v>
      </c>
      <c r="AK20" s="19"/>
      <c r="AL20" s="19">
        <v>1.8817982935219298E-2</v>
      </c>
      <c r="AM20" s="19">
        <v>9.2782758669506995E-3</v>
      </c>
      <c r="AN20" s="19">
        <v>6.1390578506863996E-3</v>
      </c>
      <c r="AO20" s="19"/>
      <c r="AP20" s="19">
        <v>1.5854457576669499E-2</v>
      </c>
      <c r="AQ20" s="19">
        <v>2.7529865879775E-2</v>
      </c>
      <c r="AR20" s="19">
        <v>2.2826546979451301E-2</v>
      </c>
      <c r="AS20" s="19">
        <v>1.50571114438895E-2</v>
      </c>
      <c r="AT20" s="19">
        <v>0</v>
      </c>
      <c r="AU20" s="19"/>
      <c r="AV20" s="19">
        <v>0</v>
      </c>
      <c r="AW20" s="19">
        <v>2.7981310764896301E-2</v>
      </c>
      <c r="AX20" s="19">
        <v>2.1700821040036899E-2</v>
      </c>
      <c r="AY20" s="19">
        <v>1.19624376879638E-2</v>
      </c>
      <c r="AZ20" s="19">
        <v>4.6118667723477398E-2</v>
      </c>
      <c r="BA20" s="19">
        <v>1.84069339518689E-2</v>
      </c>
      <c r="BB20" s="19">
        <v>6.2289344486914696E-3</v>
      </c>
      <c r="BC20" s="19">
        <v>1.24087402681771E-2</v>
      </c>
      <c r="BD20" s="19">
        <v>2.83481416826869E-2</v>
      </c>
      <c r="BE20" s="19">
        <v>0</v>
      </c>
      <c r="BF20" s="19">
        <v>3.7138219779768999E-2</v>
      </c>
      <c r="BG20" s="19">
        <v>0</v>
      </c>
      <c r="BH20" s="19">
        <v>0</v>
      </c>
      <c r="BI20" s="19">
        <v>0</v>
      </c>
      <c r="BJ20" s="19">
        <v>6.6104806951229902E-2</v>
      </c>
      <c r="BK20" s="19">
        <v>2.6508058002237801E-2</v>
      </c>
      <c r="BL20" s="19"/>
      <c r="BM20" s="19">
        <v>1.8068149315084998E-2</v>
      </c>
      <c r="BN20" s="19">
        <v>2.2874817941548799E-2</v>
      </c>
      <c r="BO20" s="19">
        <v>2.52919606134357E-2</v>
      </c>
      <c r="BP20" s="19">
        <v>1.3661216624898E-2</v>
      </c>
      <c r="BQ20" s="19">
        <v>2.54489062928978E-2</v>
      </c>
      <c r="BR20" s="19">
        <v>1.92112078243575E-2</v>
      </c>
      <c r="BS20" s="19"/>
      <c r="BT20" s="19">
        <v>1.8837002048438301E-2</v>
      </c>
      <c r="BU20" s="19">
        <v>2.1121414109600899E-2</v>
      </c>
      <c r="BV20" s="19"/>
      <c r="BW20" s="19">
        <v>1.38507385530058E-2</v>
      </c>
      <c r="BX20" s="19">
        <v>1.8028722021291101E-2</v>
      </c>
      <c r="BY20" s="19"/>
      <c r="BZ20" s="19">
        <v>2.3129893373249801E-2</v>
      </c>
      <c r="CA20" s="19">
        <v>1.3969769980093799E-2</v>
      </c>
      <c r="CB20" s="19">
        <v>0</v>
      </c>
      <c r="CC20" s="19"/>
      <c r="CD20" s="19">
        <v>2.3908938980489899E-2</v>
      </c>
      <c r="CE20" s="19">
        <v>1.8736536769942001E-2</v>
      </c>
      <c r="CF20" s="19">
        <v>9.25841655569664E-3</v>
      </c>
      <c r="CG20" s="19"/>
      <c r="CH20" s="19">
        <v>2.1670321519601299E-2</v>
      </c>
      <c r="CI20" s="19">
        <v>2.1678367095180399E-2</v>
      </c>
      <c r="CJ20" s="19">
        <v>1.31900822913641E-2</v>
      </c>
      <c r="CK20" s="19"/>
      <c r="CL20" s="19">
        <v>1.57578428488796E-2</v>
      </c>
      <c r="CM20" s="19">
        <v>2.05569058183405E-2</v>
      </c>
      <c r="CN20" s="19"/>
      <c r="CO20" s="19">
        <v>2.1221781076094799E-2</v>
      </c>
      <c r="CP20" s="19">
        <v>2.12543793887571E-2</v>
      </c>
      <c r="CQ20" s="19">
        <v>2.12494557957736E-2</v>
      </c>
      <c r="CR20" s="19">
        <v>1.6855514362395699E-2</v>
      </c>
    </row>
    <row r="21" spans="2:96" x14ac:dyDescent="0.25">
      <c r="B21" s="16"/>
    </row>
    <row r="22" spans="2:96" x14ac:dyDescent="0.25">
      <c r="B22" t="s">
        <v>124</v>
      </c>
    </row>
    <row r="23" spans="2:96" x14ac:dyDescent="0.25">
      <c r="B23" t="s">
        <v>125</v>
      </c>
    </row>
    <row r="25" spans="2:96" x14ac:dyDescent="0.25">
      <c r="B25"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CR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522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517</v>
      </c>
      <c r="C9" s="17">
        <v>5.7290340664859801E-2</v>
      </c>
      <c r="D9" s="17">
        <v>8.3346135904419E-2</v>
      </c>
      <c r="E9" s="17">
        <v>3.10004858798179E-2</v>
      </c>
      <c r="F9" s="17"/>
      <c r="G9" s="17">
        <v>1.4634792483584401E-2</v>
      </c>
      <c r="H9" s="17">
        <v>3.7147990490212099E-2</v>
      </c>
      <c r="I9" s="17">
        <v>5.0971637296956099E-2</v>
      </c>
      <c r="J9" s="17">
        <v>0.101329437263887</v>
      </c>
      <c r="K9" s="17">
        <v>7.3072434029612998E-2</v>
      </c>
      <c r="L9" s="17">
        <v>6.0767998148558697E-2</v>
      </c>
      <c r="M9" s="17"/>
      <c r="N9" s="17">
        <v>5.2586046343248101E-2</v>
      </c>
      <c r="O9" s="17">
        <v>4.1105526634247602E-2</v>
      </c>
      <c r="P9" s="17">
        <v>5.0443535521089503E-2</v>
      </c>
      <c r="Q9" s="17">
        <v>8.3626589780209606E-2</v>
      </c>
      <c r="R9" s="17"/>
      <c r="S9" s="17">
        <v>4.9970294263613199E-2</v>
      </c>
      <c r="T9" s="17">
        <v>7.7225655775813598E-2</v>
      </c>
      <c r="U9" s="17">
        <v>5.5131921183237197E-2</v>
      </c>
      <c r="V9" s="17">
        <v>6.5039112861869794E-2</v>
      </c>
      <c r="W9" s="17">
        <v>4.2241290697892397E-2</v>
      </c>
      <c r="X9" s="17">
        <v>4.0675704756705899E-2</v>
      </c>
      <c r="Y9" s="17">
        <v>4.9035017186068099E-2</v>
      </c>
      <c r="Z9" s="17">
        <v>5.2751690946246099E-2</v>
      </c>
      <c r="AA9" s="17">
        <v>5.52767415172968E-2</v>
      </c>
      <c r="AB9" s="17">
        <v>6.9432313446310095E-2</v>
      </c>
      <c r="AC9" s="17">
        <v>6.7962950853035997E-2</v>
      </c>
      <c r="AD9" s="17">
        <v>5.3454110282433097E-2</v>
      </c>
      <c r="AE9" s="17"/>
      <c r="AF9" s="17">
        <v>4.5792956355748302E-2</v>
      </c>
      <c r="AG9" s="17">
        <v>6.5321784952790396E-2</v>
      </c>
      <c r="AH9" s="17">
        <v>3.6496436201879E-2</v>
      </c>
      <c r="AI9" s="17">
        <v>0.18973600473964</v>
      </c>
      <c r="AJ9" s="17">
        <v>6.4772641065737005E-2</v>
      </c>
      <c r="AK9" s="17"/>
      <c r="AL9" s="17">
        <v>2.58757248980994E-2</v>
      </c>
      <c r="AM9" s="17">
        <v>6.5649373550039899E-2</v>
      </c>
      <c r="AN9" s="17">
        <v>5.8831960604904303E-2</v>
      </c>
      <c r="AO9" s="17"/>
      <c r="AP9" s="17">
        <v>4.7357948261866602E-2</v>
      </c>
      <c r="AQ9" s="17">
        <v>5.9006384666476501E-2</v>
      </c>
      <c r="AR9" s="17">
        <v>6.2893329709114099E-2</v>
      </c>
      <c r="AS9" s="17">
        <v>5.4264808798212397E-2</v>
      </c>
      <c r="AT9" s="17">
        <v>2.92037482407419E-2</v>
      </c>
      <c r="AU9" s="17"/>
      <c r="AV9" s="17">
        <v>0.334768686323765</v>
      </c>
      <c r="AW9" s="17">
        <v>0.11138507196962399</v>
      </c>
      <c r="AX9" s="17">
        <v>6.0616703485645101E-2</v>
      </c>
      <c r="AY9" s="17">
        <v>8.3040576010692604E-2</v>
      </c>
      <c r="AZ9" s="17">
        <v>5.2138486577869299E-2</v>
      </c>
      <c r="BA9" s="17">
        <v>5.2102311557144697E-2</v>
      </c>
      <c r="BB9" s="17">
        <v>5.5728336168130402E-2</v>
      </c>
      <c r="BC9" s="17">
        <v>3.8674475615646797E-2</v>
      </c>
      <c r="BD9" s="17">
        <v>6.8963432977301606E-2</v>
      </c>
      <c r="BE9" s="17">
        <v>8.4422382134657303E-2</v>
      </c>
      <c r="BF9" s="17">
        <v>5.6389223512759601E-2</v>
      </c>
      <c r="BG9" s="17">
        <v>3.0737515473126101E-2</v>
      </c>
      <c r="BH9" s="17">
        <v>2.68375682198186E-2</v>
      </c>
      <c r="BI9" s="17">
        <v>3.58849943066918E-2</v>
      </c>
      <c r="BJ9" s="17">
        <v>3.7138017022551699E-2</v>
      </c>
      <c r="BK9" s="17">
        <v>4.7395351985789001E-2</v>
      </c>
      <c r="BL9" s="17"/>
      <c r="BM9" s="17">
        <v>5.0819184447682603E-2</v>
      </c>
      <c r="BN9" s="17">
        <v>6.08561624098055E-2</v>
      </c>
      <c r="BO9" s="17">
        <v>5.6369130700511201E-2</v>
      </c>
      <c r="BP9" s="17">
        <v>6.2104196818705298E-2</v>
      </c>
      <c r="BQ9" s="17">
        <v>5.8788164525163902E-2</v>
      </c>
      <c r="BR9" s="17">
        <v>4.7414909197536097E-2</v>
      </c>
      <c r="BS9" s="17"/>
      <c r="BT9" s="17">
        <v>5.1133187360329999E-2</v>
      </c>
      <c r="BU9" s="17">
        <v>6.72391231367232E-2</v>
      </c>
      <c r="BV9" s="17"/>
      <c r="BW9" s="17">
        <v>4.57545022408304E-2</v>
      </c>
      <c r="BX9" s="17">
        <v>7.8095317964290506E-2</v>
      </c>
      <c r="BY9" s="17"/>
      <c r="BZ9" s="17">
        <v>5.7440224645037299E-2</v>
      </c>
      <c r="CA9" s="17">
        <v>5.8654407040128802E-2</v>
      </c>
      <c r="CB9" s="17">
        <v>5.9044693802137498E-2</v>
      </c>
      <c r="CC9" s="17"/>
      <c r="CD9" s="17">
        <v>5.8886925382644902E-2</v>
      </c>
      <c r="CE9" s="17">
        <v>3.5659822290391302E-2</v>
      </c>
      <c r="CF9" s="17">
        <v>6.5800044712047007E-2</v>
      </c>
      <c r="CG9" s="17"/>
      <c r="CH9" s="17">
        <v>5.9040187364080399E-2</v>
      </c>
      <c r="CI9" s="17">
        <v>3.9599034309408698E-2</v>
      </c>
      <c r="CJ9" s="17">
        <v>6.0481512095584701E-2</v>
      </c>
      <c r="CK9" s="17"/>
      <c r="CL9" s="17">
        <v>6.4356600753273804E-2</v>
      </c>
      <c r="CM9" s="17">
        <v>5.0190349468081798E-2</v>
      </c>
      <c r="CN9" s="17"/>
      <c r="CO9" s="17">
        <v>2.9701838155981299E-2</v>
      </c>
      <c r="CP9" s="17">
        <v>3.9785972117384202E-2</v>
      </c>
      <c r="CQ9" s="17">
        <v>5.6358531963191898E-2</v>
      </c>
      <c r="CR9" s="17">
        <v>0.102609274827843</v>
      </c>
    </row>
    <row r="10" spans="2:96" x14ac:dyDescent="0.25">
      <c r="B10" s="18" t="s">
        <v>502</v>
      </c>
      <c r="C10" s="17">
        <v>2.0305736414337101E-2</v>
      </c>
      <c r="D10" s="17">
        <v>2.4905675053350399E-2</v>
      </c>
      <c r="E10" s="17">
        <v>1.59112868494071E-2</v>
      </c>
      <c r="F10" s="17"/>
      <c r="G10" s="17">
        <v>1.95061780472871E-2</v>
      </c>
      <c r="H10" s="17">
        <v>1.8190222566217499E-2</v>
      </c>
      <c r="I10" s="17">
        <v>2.4092488776261401E-2</v>
      </c>
      <c r="J10" s="17">
        <v>5.8848091168297199E-3</v>
      </c>
      <c r="K10" s="17">
        <v>2.7037916231540799E-2</v>
      </c>
      <c r="L10" s="17">
        <v>2.6721217416111401E-2</v>
      </c>
      <c r="M10" s="17"/>
      <c r="N10" s="17">
        <v>2.43856465516664E-2</v>
      </c>
      <c r="O10" s="17">
        <v>2.8720528032566701E-2</v>
      </c>
      <c r="P10" s="17">
        <v>1.32172285951116E-2</v>
      </c>
      <c r="Q10" s="17">
        <v>1.36030997490147E-2</v>
      </c>
      <c r="R10" s="17"/>
      <c r="S10" s="17">
        <v>2.647829778915E-2</v>
      </c>
      <c r="T10" s="17">
        <v>3.75852184086171E-3</v>
      </c>
      <c r="U10" s="17">
        <v>3.53368465577538E-2</v>
      </c>
      <c r="V10" s="17">
        <v>1.62970304190872E-2</v>
      </c>
      <c r="W10" s="17">
        <v>2.5518860423590198E-2</v>
      </c>
      <c r="X10" s="17">
        <v>3.68269014005057E-2</v>
      </c>
      <c r="Y10" s="17">
        <v>1.0982786357107401E-2</v>
      </c>
      <c r="Z10" s="17">
        <v>4.1536404415032403E-2</v>
      </c>
      <c r="AA10" s="17">
        <v>8.9314237244982001E-3</v>
      </c>
      <c r="AB10" s="17">
        <v>2.2001418127510601E-2</v>
      </c>
      <c r="AC10" s="17">
        <v>1.0008573851010401E-2</v>
      </c>
      <c r="AD10" s="17">
        <v>2.4180112126520201E-2</v>
      </c>
      <c r="AE10" s="17"/>
      <c r="AF10" s="17">
        <v>1.35756892788129E-2</v>
      </c>
      <c r="AG10" s="17">
        <v>2.2963478480704E-2</v>
      </c>
      <c r="AH10" s="17">
        <v>2.6107395610786201E-2</v>
      </c>
      <c r="AI10" s="17">
        <v>0.10101348187919899</v>
      </c>
      <c r="AJ10" s="17">
        <v>2.22385130513722E-2</v>
      </c>
      <c r="AK10" s="17"/>
      <c r="AL10" s="17">
        <v>7.8170445994193496E-3</v>
      </c>
      <c r="AM10" s="17">
        <v>1.5726342328927799E-2</v>
      </c>
      <c r="AN10" s="17">
        <v>7.1867569862755498E-2</v>
      </c>
      <c r="AO10" s="17"/>
      <c r="AP10" s="17">
        <v>1.2806379541426501E-2</v>
      </c>
      <c r="AQ10" s="17">
        <v>4.3011755073561501E-3</v>
      </c>
      <c r="AR10" s="17">
        <v>2.9611801958145501E-2</v>
      </c>
      <c r="AS10" s="17">
        <v>4.2354243194483499E-2</v>
      </c>
      <c r="AT10" s="17">
        <v>0</v>
      </c>
      <c r="AU10" s="17"/>
      <c r="AV10" s="17">
        <v>0</v>
      </c>
      <c r="AW10" s="17">
        <v>4.6987474074671999E-2</v>
      </c>
      <c r="AX10" s="17">
        <v>2.0093779405851098E-2</v>
      </c>
      <c r="AY10" s="17">
        <v>6.1455946548236197E-3</v>
      </c>
      <c r="AZ10" s="17">
        <v>1.5887080724277601E-2</v>
      </c>
      <c r="BA10" s="17">
        <v>1.99190420291494E-2</v>
      </c>
      <c r="BB10" s="17">
        <v>3.7563621201337397E-2</v>
      </c>
      <c r="BC10" s="17">
        <v>1.3717019463694999E-2</v>
      </c>
      <c r="BD10" s="17">
        <v>1.9943783769790599E-2</v>
      </c>
      <c r="BE10" s="17">
        <v>8.6118641658426802E-3</v>
      </c>
      <c r="BF10" s="17">
        <v>3.1739483072661501E-2</v>
      </c>
      <c r="BG10" s="17">
        <v>2.92242012070223E-2</v>
      </c>
      <c r="BH10" s="17">
        <v>0</v>
      </c>
      <c r="BI10" s="17">
        <v>3.9781930687681398E-2</v>
      </c>
      <c r="BJ10" s="17">
        <v>0</v>
      </c>
      <c r="BK10" s="17">
        <v>0</v>
      </c>
      <c r="BL10" s="17"/>
      <c r="BM10" s="17">
        <v>3.8525439837722497E-2</v>
      </c>
      <c r="BN10" s="17">
        <v>1.5824854247673301E-2</v>
      </c>
      <c r="BO10" s="17">
        <v>1.0933996138476501E-2</v>
      </c>
      <c r="BP10" s="17">
        <v>1.9801615869016E-2</v>
      </c>
      <c r="BQ10" s="17">
        <v>9.1418186053042992E-3</v>
      </c>
      <c r="BR10" s="17">
        <v>1.63037761139148E-2</v>
      </c>
      <c r="BS10" s="17"/>
      <c r="BT10" s="17">
        <v>1.7723083242860802E-2</v>
      </c>
      <c r="BU10" s="17">
        <v>2.4904608462068E-2</v>
      </c>
      <c r="BV10" s="17"/>
      <c r="BW10" s="17">
        <v>1.9419563062201502E-2</v>
      </c>
      <c r="BX10" s="17">
        <v>2.5499996788472101E-2</v>
      </c>
      <c r="BY10" s="17"/>
      <c r="BZ10" s="17">
        <v>2.12164502979766E-2</v>
      </c>
      <c r="CA10" s="17">
        <v>1.6289327640480002E-2</v>
      </c>
      <c r="CB10" s="17">
        <v>2.5561573296252402E-2</v>
      </c>
      <c r="CC10" s="17"/>
      <c r="CD10" s="17">
        <v>2.2617190145636099E-2</v>
      </c>
      <c r="CE10" s="17">
        <v>1.01960813400566E-2</v>
      </c>
      <c r="CF10" s="17">
        <v>2.1354907913616099E-2</v>
      </c>
      <c r="CG10" s="17"/>
      <c r="CH10" s="17">
        <v>2.1686901410731901E-2</v>
      </c>
      <c r="CI10" s="17">
        <v>4.0501810893295099E-3</v>
      </c>
      <c r="CJ10" s="17">
        <v>2.1290208867709499E-2</v>
      </c>
      <c r="CK10" s="17"/>
      <c r="CL10" s="17">
        <v>1.9997917159002E-2</v>
      </c>
      <c r="CM10" s="17">
        <v>1.7239814635289601E-2</v>
      </c>
      <c r="CN10" s="17"/>
      <c r="CO10" s="17">
        <v>1.1826517019406801E-2</v>
      </c>
      <c r="CP10" s="17">
        <v>1.8370476856085099E-2</v>
      </c>
      <c r="CQ10" s="17">
        <v>2.1124688197639799E-2</v>
      </c>
      <c r="CR10" s="17">
        <v>2.5507132673942199E-2</v>
      </c>
    </row>
    <row r="11" spans="2:96" x14ac:dyDescent="0.25">
      <c r="B11" s="18" t="s">
        <v>503</v>
      </c>
      <c r="C11" s="17">
        <v>3.0570400529665798E-2</v>
      </c>
      <c r="D11" s="17">
        <v>3.27910490085929E-2</v>
      </c>
      <c r="E11" s="17">
        <v>2.8560857321898E-2</v>
      </c>
      <c r="F11" s="17"/>
      <c r="G11" s="17">
        <v>8.87236365409955E-3</v>
      </c>
      <c r="H11" s="17">
        <v>2.2786311788200599E-2</v>
      </c>
      <c r="I11" s="17">
        <v>2.2431399162455699E-2</v>
      </c>
      <c r="J11" s="17">
        <v>3.8325421047427699E-2</v>
      </c>
      <c r="K11" s="17">
        <v>4.9748398646202799E-2</v>
      </c>
      <c r="L11" s="17">
        <v>3.8780582673465999E-2</v>
      </c>
      <c r="M11" s="17"/>
      <c r="N11" s="17">
        <v>2.5238957554043501E-2</v>
      </c>
      <c r="O11" s="17">
        <v>3.5244973984949697E-2</v>
      </c>
      <c r="P11" s="17">
        <v>2.4863633508628601E-2</v>
      </c>
      <c r="Q11" s="17">
        <v>3.6805352954005402E-2</v>
      </c>
      <c r="R11" s="17"/>
      <c r="S11" s="17">
        <v>2.15377663958468E-2</v>
      </c>
      <c r="T11" s="17">
        <v>2.73020813385665E-2</v>
      </c>
      <c r="U11" s="17">
        <v>3.1496462428608298E-2</v>
      </c>
      <c r="V11" s="17">
        <v>2.1118122615816401E-2</v>
      </c>
      <c r="W11" s="17">
        <v>4.2058975224625601E-2</v>
      </c>
      <c r="X11" s="17">
        <v>3.4339894527717199E-2</v>
      </c>
      <c r="Y11" s="17">
        <v>2.8891351943159501E-2</v>
      </c>
      <c r="Z11" s="17">
        <v>2.4222892098686701E-2</v>
      </c>
      <c r="AA11" s="17">
        <v>1.7272510483619399E-2</v>
      </c>
      <c r="AB11" s="17">
        <v>6.9356432026883796E-2</v>
      </c>
      <c r="AC11" s="17">
        <v>3.2860276424899103E-2</v>
      </c>
      <c r="AD11" s="17">
        <v>1.6379675463119601E-2</v>
      </c>
      <c r="AE11" s="17"/>
      <c r="AF11" s="17">
        <v>2.7792614498089799E-2</v>
      </c>
      <c r="AG11" s="17">
        <v>3.2491364482058499E-2</v>
      </c>
      <c r="AH11" s="17">
        <v>2.7186889674707101E-2</v>
      </c>
      <c r="AI11" s="17">
        <v>0</v>
      </c>
      <c r="AJ11" s="17">
        <v>2.8266064999062201E-2</v>
      </c>
      <c r="AK11" s="17"/>
      <c r="AL11" s="17">
        <v>1.1215564209029E-2</v>
      </c>
      <c r="AM11" s="17">
        <v>2.7905219401635099E-2</v>
      </c>
      <c r="AN11" s="17">
        <v>1.51868297321995E-2</v>
      </c>
      <c r="AO11" s="17"/>
      <c r="AP11" s="17">
        <v>4.01321918045889E-2</v>
      </c>
      <c r="AQ11" s="17">
        <v>2.9542410468903799E-2</v>
      </c>
      <c r="AR11" s="17">
        <v>2.5416809179690299E-2</v>
      </c>
      <c r="AS11" s="17">
        <v>2.6266199925924501E-2</v>
      </c>
      <c r="AT11" s="17">
        <v>5.8475993124194103E-2</v>
      </c>
      <c r="AU11" s="17"/>
      <c r="AV11" s="17">
        <v>0</v>
      </c>
      <c r="AW11" s="17">
        <v>2.53940499574043E-2</v>
      </c>
      <c r="AX11" s="17">
        <v>3.5309959694638099E-2</v>
      </c>
      <c r="AY11" s="17">
        <v>4.7019240196419197E-2</v>
      </c>
      <c r="AZ11" s="17">
        <v>1.9260223057307801E-2</v>
      </c>
      <c r="BA11" s="17">
        <v>3.7982438148065699E-2</v>
      </c>
      <c r="BB11" s="17">
        <v>3.43609627584784E-2</v>
      </c>
      <c r="BC11" s="17">
        <v>3.60931515405713E-2</v>
      </c>
      <c r="BD11" s="17">
        <v>6.65360889439071E-3</v>
      </c>
      <c r="BE11" s="17">
        <v>3.67505482856645E-2</v>
      </c>
      <c r="BF11" s="17">
        <v>4.6473658119823701E-2</v>
      </c>
      <c r="BG11" s="17">
        <v>3.0292028866595599E-2</v>
      </c>
      <c r="BH11" s="17">
        <v>3.7277642865259697E-2</v>
      </c>
      <c r="BI11" s="17">
        <v>0</v>
      </c>
      <c r="BJ11" s="17">
        <v>1.9922459269350198E-2</v>
      </c>
      <c r="BK11" s="17">
        <v>0</v>
      </c>
      <c r="BL11" s="17"/>
      <c r="BM11" s="17">
        <v>2.7741427291224901E-2</v>
      </c>
      <c r="BN11" s="17">
        <v>3.1180206175406601E-2</v>
      </c>
      <c r="BO11" s="17">
        <v>1.37009800799617E-2</v>
      </c>
      <c r="BP11" s="17">
        <v>3.7143344726493999E-2</v>
      </c>
      <c r="BQ11" s="17">
        <v>3.2715061191774301E-2</v>
      </c>
      <c r="BR11" s="17">
        <v>5.40325806634714E-2</v>
      </c>
      <c r="BS11" s="17"/>
      <c r="BT11" s="17">
        <v>2.4565828651656602E-2</v>
      </c>
      <c r="BU11" s="17">
        <v>3.8179510688985202E-2</v>
      </c>
      <c r="BV11" s="17"/>
      <c r="BW11" s="17">
        <v>3.2591645282929897E-2</v>
      </c>
      <c r="BX11" s="17">
        <v>2.5280618823415198E-2</v>
      </c>
      <c r="BY11" s="17"/>
      <c r="BZ11" s="17">
        <v>2.9614934589882999E-2</v>
      </c>
      <c r="CA11" s="17">
        <v>4.0272388117107802E-2</v>
      </c>
      <c r="CB11" s="17">
        <v>2.7004893151892001E-2</v>
      </c>
      <c r="CC11" s="17"/>
      <c r="CD11" s="17">
        <v>2.5894576306819499E-2</v>
      </c>
      <c r="CE11" s="17">
        <v>1.69485946405642E-2</v>
      </c>
      <c r="CF11" s="17">
        <v>9.0620088471716403E-2</v>
      </c>
      <c r="CG11" s="17"/>
      <c r="CH11" s="17">
        <v>2.7392471091380599E-2</v>
      </c>
      <c r="CI11" s="17">
        <v>2.3113869476097702E-2</v>
      </c>
      <c r="CJ11" s="17">
        <v>7.6942104202471107E-2</v>
      </c>
      <c r="CK11" s="17"/>
      <c r="CL11" s="17">
        <v>3.7163227912013999E-2</v>
      </c>
      <c r="CM11" s="17">
        <v>2.3264264821656101E-2</v>
      </c>
      <c r="CN11" s="17"/>
      <c r="CO11" s="17">
        <v>6.8637835340233603E-3</v>
      </c>
      <c r="CP11" s="17">
        <v>2.1058500350966201E-2</v>
      </c>
      <c r="CQ11" s="17">
        <v>3.7900922959252098E-2</v>
      </c>
      <c r="CR11" s="17">
        <v>4.31740508432647E-2</v>
      </c>
    </row>
    <row r="12" spans="2:96" x14ac:dyDescent="0.25">
      <c r="B12" s="18" t="s">
        <v>504</v>
      </c>
      <c r="C12" s="17">
        <v>4.3688024928236403E-2</v>
      </c>
      <c r="D12" s="17">
        <v>4.6385907739698702E-2</v>
      </c>
      <c r="E12" s="17">
        <v>4.01184170642662E-2</v>
      </c>
      <c r="F12" s="17"/>
      <c r="G12" s="17">
        <v>6.7694750564801898E-2</v>
      </c>
      <c r="H12" s="17">
        <v>6.2806604624735002E-2</v>
      </c>
      <c r="I12" s="17">
        <v>4.3888320211335097E-2</v>
      </c>
      <c r="J12" s="17">
        <v>3.1627349222146502E-2</v>
      </c>
      <c r="K12" s="17">
        <v>3.07328337637204E-2</v>
      </c>
      <c r="L12" s="17">
        <v>3.0460173308074899E-2</v>
      </c>
      <c r="M12" s="17"/>
      <c r="N12" s="17">
        <v>4.9143243254193003E-2</v>
      </c>
      <c r="O12" s="17">
        <v>3.69332902876311E-2</v>
      </c>
      <c r="P12" s="17">
        <v>3.8897686762044997E-2</v>
      </c>
      <c r="Q12" s="17">
        <v>4.9505780175737799E-2</v>
      </c>
      <c r="R12" s="17"/>
      <c r="S12" s="17">
        <v>3.7740695221620602E-2</v>
      </c>
      <c r="T12" s="17">
        <v>5.9989944306897802E-2</v>
      </c>
      <c r="U12" s="17">
        <v>3.4421331225729698E-2</v>
      </c>
      <c r="V12" s="17">
        <v>5.0889517001086397E-2</v>
      </c>
      <c r="W12" s="17">
        <v>4.23317176790418E-2</v>
      </c>
      <c r="X12" s="17">
        <v>5.2642060135091602E-2</v>
      </c>
      <c r="Y12" s="17">
        <v>2.4814412660286798E-2</v>
      </c>
      <c r="Z12" s="17">
        <v>4.4364597039269899E-2</v>
      </c>
      <c r="AA12" s="17">
        <v>3.7162201376326399E-2</v>
      </c>
      <c r="AB12" s="17">
        <v>5.0567317490023501E-2</v>
      </c>
      <c r="AC12" s="17">
        <v>4.1090029169418001E-2</v>
      </c>
      <c r="AD12" s="17">
        <v>3.7322610130596998E-2</v>
      </c>
      <c r="AE12" s="17"/>
      <c r="AF12" s="17">
        <v>3.9869398837941099E-2</v>
      </c>
      <c r="AG12" s="17">
        <v>4.9090542885703699E-2</v>
      </c>
      <c r="AH12" s="17">
        <v>2.6983325410692399E-2</v>
      </c>
      <c r="AI12" s="17">
        <v>9.7672491153895202E-2</v>
      </c>
      <c r="AJ12" s="17">
        <v>3.77704031624446E-2</v>
      </c>
      <c r="AK12" s="17"/>
      <c r="AL12" s="17">
        <v>4.73568522467257E-2</v>
      </c>
      <c r="AM12" s="17">
        <v>4.0209859470716501E-2</v>
      </c>
      <c r="AN12" s="17">
        <v>3.9851273589111703E-2</v>
      </c>
      <c r="AO12" s="17"/>
      <c r="AP12" s="17">
        <v>3.8288995853964398E-2</v>
      </c>
      <c r="AQ12" s="17">
        <v>3.4502542183825299E-2</v>
      </c>
      <c r="AR12" s="17">
        <v>5.13134986373854E-2</v>
      </c>
      <c r="AS12" s="17">
        <v>6.2847737250948998E-2</v>
      </c>
      <c r="AT12" s="17">
        <v>0</v>
      </c>
      <c r="AU12" s="17"/>
      <c r="AV12" s="17">
        <v>0</v>
      </c>
      <c r="AW12" s="17">
        <v>1.8922409103683799E-2</v>
      </c>
      <c r="AX12" s="17">
        <v>3.4353754029205097E-2</v>
      </c>
      <c r="AY12" s="17">
        <v>2.3770178150684301E-2</v>
      </c>
      <c r="AZ12" s="17">
        <v>1.9958407851065601E-2</v>
      </c>
      <c r="BA12" s="17">
        <v>5.1085454840304002E-2</v>
      </c>
      <c r="BB12" s="17">
        <v>4.6677201105149703E-2</v>
      </c>
      <c r="BC12" s="17">
        <v>5.4414117967864203E-2</v>
      </c>
      <c r="BD12" s="17">
        <v>6.1933460006125297E-2</v>
      </c>
      <c r="BE12" s="17">
        <v>2.2310882284935E-2</v>
      </c>
      <c r="BF12" s="17">
        <v>2.66035511839731E-2</v>
      </c>
      <c r="BG12" s="17">
        <v>8.1098855799057304E-2</v>
      </c>
      <c r="BH12" s="17">
        <v>6.1857636456391703E-2</v>
      </c>
      <c r="BI12" s="17">
        <v>8.0745510059994002E-2</v>
      </c>
      <c r="BJ12" s="17">
        <v>0</v>
      </c>
      <c r="BK12" s="17">
        <v>8.9100627867739104E-2</v>
      </c>
      <c r="BL12" s="17"/>
      <c r="BM12" s="17">
        <v>4.5560643641764501E-2</v>
      </c>
      <c r="BN12" s="17">
        <v>4.5425810593323998E-2</v>
      </c>
      <c r="BO12" s="17">
        <v>6.0434673460288101E-2</v>
      </c>
      <c r="BP12" s="17">
        <v>2.55919309866704E-2</v>
      </c>
      <c r="BQ12" s="17">
        <v>5.4733470751478802E-2</v>
      </c>
      <c r="BR12" s="17">
        <v>2.8637467787837999E-2</v>
      </c>
      <c r="BS12" s="17"/>
      <c r="BT12" s="17">
        <v>4.1383358191939203E-2</v>
      </c>
      <c r="BU12" s="17">
        <v>4.5372370070276502E-2</v>
      </c>
      <c r="BV12" s="17"/>
      <c r="BW12" s="17">
        <v>3.6816573065638201E-2</v>
      </c>
      <c r="BX12" s="17">
        <v>5.5383058231517603E-2</v>
      </c>
      <c r="BY12" s="17"/>
      <c r="BZ12" s="17">
        <v>4.7390435721610703E-2</v>
      </c>
      <c r="CA12" s="17">
        <v>3.7929439976981602E-2</v>
      </c>
      <c r="CB12" s="17">
        <v>1.19433574237828E-2</v>
      </c>
      <c r="CC12" s="17"/>
      <c r="CD12" s="17">
        <v>4.2714056361805801E-2</v>
      </c>
      <c r="CE12" s="17">
        <v>5.2095847981171201E-2</v>
      </c>
      <c r="CF12" s="17">
        <v>7.7124404471786201E-2</v>
      </c>
      <c r="CG12" s="17"/>
      <c r="CH12" s="17">
        <v>4.3067994807795801E-2</v>
      </c>
      <c r="CI12" s="17">
        <v>4.6004600559662601E-2</v>
      </c>
      <c r="CJ12" s="17">
        <v>7.8791252168123896E-2</v>
      </c>
      <c r="CK12" s="17"/>
      <c r="CL12" s="17">
        <v>4.5355172584975803E-2</v>
      </c>
      <c r="CM12" s="17">
        <v>4.0314401282541198E-2</v>
      </c>
      <c r="CN12" s="17"/>
      <c r="CO12" s="17">
        <v>6.3918145650738001E-2</v>
      </c>
      <c r="CP12" s="17">
        <v>3.05372795036211E-2</v>
      </c>
      <c r="CQ12" s="17">
        <v>4.34406364482883E-2</v>
      </c>
      <c r="CR12" s="17">
        <v>6.1926505188080697E-2</v>
      </c>
    </row>
    <row r="13" spans="2:96" x14ac:dyDescent="0.25">
      <c r="B13" s="18" t="s">
        <v>505</v>
      </c>
      <c r="C13" s="17">
        <v>6.3224460278976394E-2</v>
      </c>
      <c r="D13" s="17">
        <v>7.1808833668678004E-2</v>
      </c>
      <c r="E13" s="17">
        <v>5.4117124399805899E-2</v>
      </c>
      <c r="F13" s="17"/>
      <c r="G13" s="17">
        <v>0.111914593661641</v>
      </c>
      <c r="H13" s="17">
        <v>5.6985649217977899E-2</v>
      </c>
      <c r="I13" s="17">
        <v>4.19814401771973E-2</v>
      </c>
      <c r="J13" s="17">
        <v>6.3688730619996206E-2</v>
      </c>
      <c r="K13" s="17">
        <v>6.4289282153967994E-2</v>
      </c>
      <c r="L13" s="17">
        <v>5.2072484302659698E-2</v>
      </c>
      <c r="M13" s="17"/>
      <c r="N13" s="17">
        <v>6.0794750723307298E-2</v>
      </c>
      <c r="O13" s="17">
        <v>6.0898317046899499E-2</v>
      </c>
      <c r="P13" s="17">
        <v>7.0932553746441696E-2</v>
      </c>
      <c r="Q13" s="17">
        <v>6.2187319288677101E-2</v>
      </c>
      <c r="R13" s="17"/>
      <c r="S13" s="17">
        <v>6.1543963175464698E-2</v>
      </c>
      <c r="T13" s="17">
        <v>0.101134025272876</v>
      </c>
      <c r="U13" s="17">
        <v>7.5685737227146804E-2</v>
      </c>
      <c r="V13" s="17">
        <v>3.1993198782061201E-2</v>
      </c>
      <c r="W13" s="17">
        <v>7.92853101706395E-2</v>
      </c>
      <c r="X13" s="17">
        <v>3.7563934308531201E-2</v>
      </c>
      <c r="Y13" s="17">
        <v>7.5302523486845102E-2</v>
      </c>
      <c r="Z13" s="17">
        <v>6.9543763101863304E-2</v>
      </c>
      <c r="AA13" s="17">
        <v>4.7936546709166097E-2</v>
      </c>
      <c r="AB13" s="17">
        <v>8.4761079968575306E-2</v>
      </c>
      <c r="AC13" s="17">
        <v>3.76536734381408E-2</v>
      </c>
      <c r="AD13" s="17">
        <v>0</v>
      </c>
      <c r="AE13" s="17"/>
      <c r="AF13" s="17">
        <v>6.4968611848560495E-2</v>
      </c>
      <c r="AG13" s="17">
        <v>6.1727714439314997E-2</v>
      </c>
      <c r="AH13" s="17">
        <v>6.7069784214080996E-2</v>
      </c>
      <c r="AI13" s="17">
        <v>3.4363215631030897E-2</v>
      </c>
      <c r="AJ13" s="17">
        <v>6.1010228699789698E-2</v>
      </c>
      <c r="AK13" s="17"/>
      <c r="AL13" s="17">
        <v>5.2343168084705599E-2</v>
      </c>
      <c r="AM13" s="17">
        <v>7.1789885711078805E-2</v>
      </c>
      <c r="AN13" s="17">
        <v>6.9587573408327399E-2</v>
      </c>
      <c r="AO13" s="17"/>
      <c r="AP13" s="17">
        <v>5.3853689211687497E-2</v>
      </c>
      <c r="AQ13" s="17">
        <v>5.8218248558899198E-2</v>
      </c>
      <c r="AR13" s="17">
        <v>6.0881295870527499E-2</v>
      </c>
      <c r="AS13" s="17">
        <v>4.6486331664893701E-2</v>
      </c>
      <c r="AT13" s="17">
        <v>0.120181737445183</v>
      </c>
      <c r="AU13" s="17"/>
      <c r="AV13" s="17">
        <v>0</v>
      </c>
      <c r="AW13" s="17">
        <v>4.9782002376698699E-2</v>
      </c>
      <c r="AX13" s="17">
        <v>0.11065234248845</v>
      </c>
      <c r="AY13" s="17">
        <v>6.0107128412861498E-2</v>
      </c>
      <c r="AZ13" s="17">
        <v>7.6391252144619601E-2</v>
      </c>
      <c r="BA13" s="17">
        <v>5.0757122832620002E-2</v>
      </c>
      <c r="BB13" s="17">
        <v>6.20066567854346E-2</v>
      </c>
      <c r="BC13" s="17">
        <v>6.4811660959320005E-2</v>
      </c>
      <c r="BD13" s="17">
        <v>6.0134990106489802E-2</v>
      </c>
      <c r="BE13" s="17">
        <v>4.0280712534227797E-2</v>
      </c>
      <c r="BF13" s="17">
        <v>4.02691373727515E-2</v>
      </c>
      <c r="BG13" s="17">
        <v>5.3460750107193103E-2</v>
      </c>
      <c r="BH13" s="17">
        <v>5.0423565107594402E-2</v>
      </c>
      <c r="BI13" s="17">
        <v>9.7239292179434195E-2</v>
      </c>
      <c r="BJ13" s="17">
        <v>9.3286235533987294E-2</v>
      </c>
      <c r="BK13" s="17">
        <v>8.3552469921229694E-2</v>
      </c>
      <c r="BL13" s="17"/>
      <c r="BM13" s="17">
        <v>6.0477383717993403E-2</v>
      </c>
      <c r="BN13" s="17">
        <v>5.4715332811782501E-2</v>
      </c>
      <c r="BO13" s="17">
        <v>6.8979149530810996E-2</v>
      </c>
      <c r="BP13" s="17">
        <v>5.9813355980252399E-2</v>
      </c>
      <c r="BQ13" s="17">
        <v>7.3382749166919906E-2</v>
      </c>
      <c r="BR13" s="17">
        <v>9.7242467281784206E-2</v>
      </c>
      <c r="BS13" s="17"/>
      <c r="BT13" s="17">
        <v>6.4415757800466197E-2</v>
      </c>
      <c r="BU13" s="17">
        <v>6.3656612058933706E-2</v>
      </c>
      <c r="BV13" s="17"/>
      <c r="BW13" s="17">
        <v>5.8486847766813198E-2</v>
      </c>
      <c r="BX13" s="17">
        <v>5.2665515302870003E-2</v>
      </c>
      <c r="BY13" s="17"/>
      <c r="BZ13" s="17">
        <v>5.97887065152196E-2</v>
      </c>
      <c r="CA13" s="17">
        <v>8.2442634552708893E-2</v>
      </c>
      <c r="CB13" s="17">
        <v>4.1978817049498102E-2</v>
      </c>
      <c r="CC13" s="17"/>
      <c r="CD13" s="17">
        <v>5.5740779483365498E-2</v>
      </c>
      <c r="CE13" s="17">
        <v>7.6349506759538596E-2</v>
      </c>
      <c r="CF13" s="17">
        <v>6.7147186952058902E-2</v>
      </c>
      <c r="CG13" s="17"/>
      <c r="CH13" s="17">
        <v>6.2870317247644997E-2</v>
      </c>
      <c r="CI13" s="17">
        <v>7.4937090639516396E-2</v>
      </c>
      <c r="CJ13" s="17">
        <v>5.9490955195033002E-2</v>
      </c>
      <c r="CK13" s="17"/>
      <c r="CL13" s="17">
        <v>6.7894762430560002E-2</v>
      </c>
      <c r="CM13" s="17">
        <v>5.9323130359178099E-2</v>
      </c>
      <c r="CN13" s="17"/>
      <c r="CO13" s="17">
        <v>6.0458658229028302E-2</v>
      </c>
      <c r="CP13" s="17">
        <v>7.0906956780438193E-2</v>
      </c>
      <c r="CQ13" s="17">
        <v>4.8003766499626503E-2</v>
      </c>
      <c r="CR13" s="17">
        <v>7.9070912320353695E-2</v>
      </c>
    </row>
    <row r="14" spans="2:96" x14ac:dyDescent="0.25">
      <c r="B14" s="18" t="s">
        <v>506</v>
      </c>
      <c r="C14" s="17">
        <v>0.133621709979654</v>
      </c>
      <c r="D14" s="17">
        <v>0.13193826095883701</v>
      </c>
      <c r="E14" s="17">
        <v>0.135990003143932</v>
      </c>
      <c r="F14" s="17"/>
      <c r="G14" s="17">
        <v>0.13677618068981201</v>
      </c>
      <c r="H14" s="17">
        <v>0.15345911548105401</v>
      </c>
      <c r="I14" s="17">
        <v>0.16629125215885901</v>
      </c>
      <c r="J14" s="17">
        <v>0.14380803500317099</v>
      </c>
      <c r="K14" s="17">
        <v>9.9124325501122698E-2</v>
      </c>
      <c r="L14" s="17">
        <v>0.103627087345165</v>
      </c>
      <c r="M14" s="17"/>
      <c r="N14" s="17">
        <v>0.133919167998165</v>
      </c>
      <c r="O14" s="17">
        <v>0.14791791916136299</v>
      </c>
      <c r="P14" s="17">
        <v>0.13272720314054501</v>
      </c>
      <c r="Q14" s="17">
        <v>0.114029509061012</v>
      </c>
      <c r="R14" s="17"/>
      <c r="S14" s="17">
        <v>0.13251149796658501</v>
      </c>
      <c r="T14" s="17">
        <v>0.168659604755587</v>
      </c>
      <c r="U14" s="17">
        <v>0.135669802829952</v>
      </c>
      <c r="V14" s="17">
        <v>9.9916936085720595E-2</v>
      </c>
      <c r="W14" s="17">
        <v>0.106723961175668</v>
      </c>
      <c r="X14" s="17">
        <v>0.158054353246188</v>
      </c>
      <c r="Y14" s="17">
        <v>0.15918855730866299</v>
      </c>
      <c r="Z14" s="17">
        <v>0.10436970302274</v>
      </c>
      <c r="AA14" s="17">
        <v>0.11194551426020501</v>
      </c>
      <c r="AB14" s="17">
        <v>9.5803964326650698E-2</v>
      </c>
      <c r="AC14" s="17">
        <v>0.15386088734464601</v>
      </c>
      <c r="AD14" s="17">
        <v>0.20124894757150599</v>
      </c>
      <c r="AE14" s="17"/>
      <c r="AF14" s="17">
        <v>0.12477678975737699</v>
      </c>
      <c r="AG14" s="17">
        <v>0.13726954693308299</v>
      </c>
      <c r="AH14" s="17">
        <v>8.2475613903341793E-2</v>
      </c>
      <c r="AI14" s="17">
        <v>0.11788070193559599</v>
      </c>
      <c r="AJ14" s="17">
        <v>0.14949818375538301</v>
      </c>
      <c r="AK14" s="17"/>
      <c r="AL14" s="17">
        <v>0.111262445894348</v>
      </c>
      <c r="AM14" s="17">
        <v>0.14502174723759101</v>
      </c>
      <c r="AN14" s="17">
        <v>0.11122981411161</v>
      </c>
      <c r="AO14" s="17"/>
      <c r="AP14" s="17">
        <v>0.13791171147067499</v>
      </c>
      <c r="AQ14" s="17">
        <v>0.14630669529122201</v>
      </c>
      <c r="AR14" s="17">
        <v>0.13707849360311899</v>
      </c>
      <c r="AS14" s="17">
        <v>0.147239572505101</v>
      </c>
      <c r="AT14" s="17">
        <v>5.7918814945233203E-2</v>
      </c>
      <c r="AU14" s="17"/>
      <c r="AV14" s="17">
        <v>0</v>
      </c>
      <c r="AW14" s="17">
        <v>0.124972426951768</v>
      </c>
      <c r="AX14" s="17">
        <v>0.137879419186102</v>
      </c>
      <c r="AY14" s="17">
        <v>0.108699959731146</v>
      </c>
      <c r="AZ14" s="17">
        <v>0.15046202088587901</v>
      </c>
      <c r="BA14" s="17">
        <v>0.158118770535942</v>
      </c>
      <c r="BB14" s="17">
        <v>0.13562916579096601</v>
      </c>
      <c r="BC14" s="17">
        <v>0.18106583666047599</v>
      </c>
      <c r="BD14" s="17">
        <v>0.140154756756245</v>
      </c>
      <c r="BE14" s="17">
        <v>9.6427431769264604E-2</v>
      </c>
      <c r="BF14" s="17">
        <v>0.129809973101395</v>
      </c>
      <c r="BG14" s="17">
        <v>0.13382319522069699</v>
      </c>
      <c r="BH14" s="17">
        <v>8.2180861997042096E-2</v>
      </c>
      <c r="BI14" s="17">
        <v>0.16829695734714101</v>
      </c>
      <c r="BJ14" s="17">
        <v>0.13895275822022801</v>
      </c>
      <c r="BK14" s="17">
        <v>8.3841813145502805E-2</v>
      </c>
      <c r="BL14" s="17"/>
      <c r="BM14" s="17">
        <v>0.14780796599189899</v>
      </c>
      <c r="BN14" s="17">
        <v>0.137059220907427</v>
      </c>
      <c r="BO14" s="17">
        <v>0.134477363825835</v>
      </c>
      <c r="BP14" s="17">
        <v>0.14377199079477901</v>
      </c>
      <c r="BQ14" s="17">
        <v>0.11558154483349301</v>
      </c>
      <c r="BR14" s="17">
        <v>5.44167121229166E-2</v>
      </c>
      <c r="BS14" s="17"/>
      <c r="BT14" s="17">
        <v>0.14352309204425501</v>
      </c>
      <c r="BU14" s="17">
        <v>0.118505910809275</v>
      </c>
      <c r="BV14" s="17"/>
      <c r="BW14" s="17">
        <v>0.13487558507332501</v>
      </c>
      <c r="BX14" s="17">
        <v>0.13322926029464699</v>
      </c>
      <c r="BY14" s="17"/>
      <c r="BZ14" s="17">
        <v>0.127601261159976</v>
      </c>
      <c r="CA14" s="17">
        <v>0.12564030338795401</v>
      </c>
      <c r="CB14" s="17">
        <v>0.234753062536004</v>
      </c>
      <c r="CC14" s="17"/>
      <c r="CD14" s="17">
        <v>0.13440406918019401</v>
      </c>
      <c r="CE14" s="17">
        <v>0.15528730274232699</v>
      </c>
      <c r="CF14" s="17">
        <v>8.3565401562258099E-2</v>
      </c>
      <c r="CG14" s="17"/>
      <c r="CH14" s="17">
        <v>0.13160722410560599</v>
      </c>
      <c r="CI14" s="17">
        <v>0.128343036740064</v>
      </c>
      <c r="CJ14" s="17">
        <v>9.0909714851490506E-2</v>
      </c>
      <c r="CK14" s="17"/>
      <c r="CL14" s="17">
        <v>0.14069036411441399</v>
      </c>
      <c r="CM14" s="17">
        <v>0.127246532749965</v>
      </c>
      <c r="CN14" s="17"/>
      <c r="CO14" s="17">
        <v>0.151266020837032</v>
      </c>
      <c r="CP14" s="17">
        <v>0.120724590031024</v>
      </c>
      <c r="CQ14" s="17">
        <v>0.138614448053096</v>
      </c>
      <c r="CR14" s="17">
        <v>0.14215477531662901</v>
      </c>
    </row>
    <row r="15" spans="2:96" x14ac:dyDescent="0.25">
      <c r="B15" s="18" t="s">
        <v>507</v>
      </c>
      <c r="C15" s="17">
        <v>0.13204236925481799</v>
      </c>
      <c r="D15" s="17">
        <v>0.12199078400872899</v>
      </c>
      <c r="E15" s="17">
        <v>0.14259551215428301</v>
      </c>
      <c r="F15" s="17"/>
      <c r="G15" s="17">
        <v>0.15683832686437199</v>
      </c>
      <c r="H15" s="17">
        <v>9.9402122305146098E-2</v>
      </c>
      <c r="I15" s="17">
        <v>0.14432981077225099</v>
      </c>
      <c r="J15" s="17">
        <v>0.13283625001754801</v>
      </c>
      <c r="K15" s="17">
        <v>0.140560218661166</v>
      </c>
      <c r="L15" s="17">
        <v>0.12582371397235101</v>
      </c>
      <c r="M15" s="17"/>
      <c r="N15" s="17">
        <v>0.16344876890632101</v>
      </c>
      <c r="O15" s="17">
        <v>0.123573593910274</v>
      </c>
      <c r="P15" s="17">
        <v>0.12786426772891199</v>
      </c>
      <c r="Q15" s="17">
        <v>0.11207770614531801</v>
      </c>
      <c r="R15" s="17"/>
      <c r="S15" s="17">
        <v>0.15904035463037999</v>
      </c>
      <c r="T15" s="17">
        <v>0.135444975490421</v>
      </c>
      <c r="U15" s="17">
        <v>0.104549698751503</v>
      </c>
      <c r="V15" s="17">
        <v>0.12905306314165599</v>
      </c>
      <c r="W15" s="17">
        <v>9.0052768984634796E-2</v>
      </c>
      <c r="X15" s="17">
        <v>0.10221450149759501</v>
      </c>
      <c r="Y15" s="17">
        <v>0.20897750447396499</v>
      </c>
      <c r="Z15" s="17">
        <v>0.13768181544268601</v>
      </c>
      <c r="AA15" s="17">
        <v>0.108981093009207</v>
      </c>
      <c r="AB15" s="17">
        <v>0.14312387070062699</v>
      </c>
      <c r="AC15" s="17">
        <v>0.11754823461996999</v>
      </c>
      <c r="AD15" s="17">
        <v>0.12336081401919</v>
      </c>
      <c r="AE15" s="17"/>
      <c r="AF15" s="17">
        <v>0.124735014884938</v>
      </c>
      <c r="AG15" s="17">
        <v>0.14430204267312999</v>
      </c>
      <c r="AH15" s="17">
        <v>0.17536274772823299</v>
      </c>
      <c r="AI15" s="17">
        <v>4.7796096483978798E-2</v>
      </c>
      <c r="AJ15" s="17">
        <v>0.16520271516864399</v>
      </c>
      <c r="AK15" s="17"/>
      <c r="AL15" s="17">
        <v>0.131285058173851</v>
      </c>
      <c r="AM15" s="17">
        <v>0.14522430742697001</v>
      </c>
      <c r="AN15" s="17">
        <v>0.15045956552017301</v>
      </c>
      <c r="AO15" s="17"/>
      <c r="AP15" s="17">
        <v>0.12635329159195</v>
      </c>
      <c r="AQ15" s="17">
        <v>0.13505283963385201</v>
      </c>
      <c r="AR15" s="17">
        <v>0.13140294018762799</v>
      </c>
      <c r="AS15" s="17">
        <v>0.14374785193138201</v>
      </c>
      <c r="AT15" s="17">
        <v>0.18606923475172801</v>
      </c>
      <c r="AU15" s="17"/>
      <c r="AV15" s="17">
        <v>0.29675421951939701</v>
      </c>
      <c r="AW15" s="17">
        <v>0.144445970798528</v>
      </c>
      <c r="AX15" s="17">
        <v>8.72526550583861E-2</v>
      </c>
      <c r="AY15" s="17">
        <v>6.79600016166549E-2</v>
      </c>
      <c r="AZ15" s="17">
        <v>9.2444296705137097E-2</v>
      </c>
      <c r="BA15" s="17">
        <v>0.122471602269364</v>
      </c>
      <c r="BB15" s="17">
        <v>0.15748402413735799</v>
      </c>
      <c r="BC15" s="17">
        <v>0.15142573509262899</v>
      </c>
      <c r="BD15" s="17">
        <v>0.115644787684963</v>
      </c>
      <c r="BE15" s="17">
        <v>0.14912640811611899</v>
      </c>
      <c r="BF15" s="17">
        <v>0.11600422579271399</v>
      </c>
      <c r="BG15" s="17">
        <v>0.192883555271816</v>
      </c>
      <c r="BH15" s="17">
        <v>0.210348287268559</v>
      </c>
      <c r="BI15" s="17">
        <v>0.21442751938467999</v>
      </c>
      <c r="BJ15" s="17">
        <v>0.15650069660136301</v>
      </c>
      <c r="BK15" s="17">
        <v>0.13810492295909399</v>
      </c>
      <c r="BL15" s="17"/>
      <c r="BM15" s="17">
        <v>0.121790479420749</v>
      </c>
      <c r="BN15" s="17">
        <v>0.13256109655529699</v>
      </c>
      <c r="BO15" s="17">
        <v>0.123110445487217</v>
      </c>
      <c r="BP15" s="17">
        <v>0.162047915440304</v>
      </c>
      <c r="BQ15" s="17">
        <v>0.10355712115292599</v>
      </c>
      <c r="BR15" s="17">
        <v>0.139169640600464</v>
      </c>
      <c r="BS15" s="17"/>
      <c r="BT15" s="17">
        <v>0.13234105699722201</v>
      </c>
      <c r="BU15" s="17">
        <v>0.12759467712553399</v>
      </c>
      <c r="BV15" s="17"/>
      <c r="BW15" s="17">
        <v>0.14206816787446899</v>
      </c>
      <c r="BX15" s="17">
        <v>0.119734151630529</v>
      </c>
      <c r="BY15" s="17"/>
      <c r="BZ15" s="17">
        <v>0.13055366883617101</v>
      </c>
      <c r="CA15" s="17">
        <v>0.13234600706796101</v>
      </c>
      <c r="CB15" s="17">
        <v>0.12061980523112401</v>
      </c>
      <c r="CC15" s="17"/>
      <c r="CD15" s="17">
        <v>0.13867192186244201</v>
      </c>
      <c r="CE15" s="17">
        <v>8.8554616698634001E-2</v>
      </c>
      <c r="CF15" s="17">
        <v>0.101879712741068</v>
      </c>
      <c r="CG15" s="17"/>
      <c r="CH15" s="17">
        <v>0.13830105803852399</v>
      </c>
      <c r="CI15" s="17">
        <v>7.4356999020846304E-2</v>
      </c>
      <c r="CJ15" s="17">
        <v>0.13827833115254401</v>
      </c>
      <c r="CK15" s="17"/>
      <c r="CL15" s="17">
        <v>0.130723749275275</v>
      </c>
      <c r="CM15" s="17">
        <v>0.13290826994678501</v>
      </c>
      <c r="CN15" s="17"/>
      <c r="CO15" s="17">
        <v>0.12533323337105801</v>
      </c>
      <c r="CP15" s="17">
        <v>0.147912297638324</v>
      </c>
      <c r="CQ15" s="17">
        <v>0.134628211230059</v>
      </c>
      <c r="CR15" s="17">
        <v>9.9142413505147006E-2</v>
      </c>
    </row>
    <row r="16" spans="2:96" x14ac:dyDescent="0.25">
      <c r="B16" s="18" t="s">
        <v>508</v>
      </c>
      <c r="C16" s="17">
        <v>0.18309163953185301</v>
      </c>
      <c r="D16" s="17">
        <v>0.18717652201858301</v>
      </c>
      <c r="E16" s="17">
        <v>0.180078641005014</v>
      </c>
      <c r="F16" s="17"/>
      <c r="G16" s="17">
        <v>0.172184043913857</v>
      </c>
      <c r="H16" s="17">
        <v>0.18465168165419499</v>
      </c>
      <c r="I16" s="17">
        <v>0.19872595452226399</v>
      </c>
      <c r="J16" s="17">
        <v>0.145150571932122</v>
      </c>
      <c r="K16" s="17">
        <v>0.16512690315130199</v>
      </c>
      <c r="L16" s="17">
        <v>0.219403105225149</v>
      </c>
      <c r="M16" s="17"/>
      <c r="N16" s="17">
        <v>0.195692231193525</v>
      </c>
      <c r="O16" s="17">
        <v>0.186130562314201</v>
      </c>
      <c r="P16" s="17">
        <v>0.17919030254403501</v>
      </c>
      <c r="Q16" s="17">
        <v>0.17176538656569401</v>
      </c>
      <c r="R16" s="17"/>
      <c r="S16" s="17">
        <v>0.188418136356126</v>
      </c>
      <c r="T16" s="17">
        <v>0.15102333169354201</v>
      </c>
      <c r="U16" s="17">
        <v>0.196087370464401</v>
      </c>
      <c r="V16" s="17">
        <v>0.19677886817207299</v>
      </c>
      <c r="W16" s="17">
        <v>0.247826730184319</v>
      </c>
      <c r="X16" s="17">
        <v>0.157494894077123</v>
      </c>
      <c r="Y16" s="17">
        <v>0.14617695756155499</v>
      </c>
      <c r="Z16" s="17">
        <v>0.18811301066744299</v>
      </c>
      <c r="AA16" s="17">
        <v>0.20724915008573799</v>
      </c>
      <c r="AB16" s="17">
        <v>0.186286806316069</v>
      </c>
      <c r="AC16" s="17">
        <v>0.16369072209388899</v>
      </c>
      <c r="AD16" s="17">
        <v>0.174082025381084</v>
      </c>
      <c r="AE16" s="17"/>
      <c r="AF16" s="17">
        <v>0.194730565495154</v>
      </c>
      <c r="AG16" s="17">
        <v>0.15763862253128599</v>
      </c>
      <c r="AH16" s="17">
        <v>0.22532740944123</v>
      </c>
      <c r="AI16" s="17">
        <v>0.14338749037176901</v>
      </c>
      <c r="AJ16" s="17">
        <v>0.17137370756384299</v>
      </c>
      <c r="AK16" s="17"/>
      <c r="AL16" s="17">
        <v>0.21683372764011799</v>
      </c>
      <c r="AM16" s="17">
        <v>0.16217986911054499</v>
      </c>
      <c r="AN16" s="17">
        <v>0.164833245707659</v>
      </c>
      <c r="AO16" s="17"/>
      <c r="AP16" s="17">
        <v>0.191017353569368</v>
      </c>
      <c r="AQ16" s="17">
        <v>0.18278905196283601</v>
      </c>
      <c r="AR16" s="17">
        <v>0.17409290556709001</v>
      </c>
      <c r="AS16" s="17">
        <v>0.18109491340214201</v>
      </c>
      <c r="AT16" s="17">
        <v>0.202703076486553</v>
      </c>
      <c r="AU16" s="17"/>
      <c r="AV16" s="17">
        <v>0.21570749083600099</v>
      </c>
      <c r="AW16" s="17">
        <v>0.123149021267597</v>
      </c>
      <c r="AX16" s="17">
        <v>0.16205794418464101</v>
      </c>
      <c r="AY16" s="17">
        <v>0.21932540630630501</v>
      </c>
      <c r="AZ16" s="17">
        <v>0.17061696607804</v>
      </c>
      <c r="BA16" s="17">
        <v>0.191972229323605</v>
      </c>
      <c r="BB16" s="17">
        <v>0.211055156406601</v>
      </c>
      <c r="BC16" s="17">
        <v>0.120314826625309</v>
      </c>
      <c r="BD16" s="17">
        <v>0.13127784527167699</v>
      </c>
      <c r="BE16" s="17">
        <v>0.14762999784324801</v>
      </c>
      <c r="BF16" s="17">
        <v>0.20819439750281599</v>
      </c>
      <c r="BG16" s="17">
        <v>0.22383351551609901</v>
      </c>
      <c r="BH16" s="17">
        <v>0.27468258984393101</v>
      </c>
      <c r="BI16" s="17">
        <v>9.8537913088353996E-2</v>
      </c>
      <c r="BJ16" s="17">
        <v>0.167960623359446</v>
      </c>
      <c r="BK16" s="17">
        <v>0.28119793090245099</v>
      </c>
      <c r="BL16" s="17"/>
      <c r="BM16" s="17">
        <v>0.17520885497161601</v>
      </c>
      <c r="BN16" s="17">
        <v>0.186226633851967</v>
      </c>
      <c r="BO16" s="17">
        <v>0.18226986452848001</v>
      </c>
      <c r="BP16" s="17">
        <v>0.176980008577201</v>
      </c>
      <c r="BQ16" s="17">
        <v>0.18389994616036101</v>
      </c>
      <c r="BR16" s="17">
        <v>0.220238279519618</v>
      </c>
      <c r="BS16" s="17"/>
      <c r="BT16" s="17">
        <v>0.17387325976811499</v>
      </c>
      <c r="BU16" s="17">
        <v>0.19862188855472801</v>
      </c>
      <c r="BV16" s="17"/>
      <c r="BW16" s="17">
        <v>0.17663335396713001</v>
      </c>
      <c r="BX16" s="17">
        <v>0.193085854954376</v>
      </c>
      <c r="BY16" s="17"/>
      <c r="BZ16" s="17">
        <v>0.18589715113258701</v>
      </c>
      <c r="CA16" s="17">
        <v>0.16997782929709801</v>
      </c>
      <c r="CB16" s="17">
        <v>0.168724511940292</v>
      </c>
      <c r="CC16" s="17"/>
      <c r="CD16" s="17">
        <v>0.18316173714860801</v>
      </c>
      <c r="CE16" s="17">
        <v>0.203076958797475</v>
      </c>
      <c r="CF16" s="17">
        <v>0.17732141600794199</v>
      </c>
      <c r="CG16" s="17"/>
      <c r="CH16" s="17">
        <v>0.18739869913351301</v>
      </c>
      <c r="CI16" s="17">
        <v>0.178993889976298</v>
      </c>
      <c r="CJ16" s="17">
        <v>0.15576791283852601</v>
      </c>
      <c r="CK16" s="17"/>
      <c r="CL16" s="17">
        <v>0.184932709729032</v>
      </c>
      <c r="CM16" s="17">
        <v>0.17883693375690099</v>
      </c>
      <c r="CN16" s="17"/>
      <c r="CO16" s="17">
        <v>0.13771530003353</v>
      </c>
      <c r="CP16" s="17">
        <v>0.19249110926741</v>
      </c>
      <c r="CQ16" s="17">
        <v>0.18937834442083501</v>
      </c>
      <c r="CR16" s="17">
        <v>0.169476283760326</v>
      </c>
    </row>
    <row r="17" spans="2:96" x14ac:dyDescent="0.25">
      <c r="B17" s="18" t="s">
        <v>509</v>
      </c>
      <c r="C17" s="17">
        <v>0.160751886679801</v>
      </c>
      <c r="D17" s="17">
        <v>0.1423169327927</v>
      </c>
      <c r="E17" s="17">
        <v>0.17863661658658</v>
      </c>
      <c r="F17" s="17"/>
      <c r="G17" s="17">
        <v>0.139214963069307</v>
      </c>
      <c r="H17" s="17">
        <v>0.15973259900157899</v>
      </c>
      <c r="I17" s="17">
        <v>0.15509726160909099</v>
      </c>
      <c r="J17" s="17">
        <v>0.152367715173746</v>
      </c>
      <c r="K17" s="17">
        <v>0.16103623727623001</v>
      </c>
      <c r="L17" s="17">
        <v>0.18718328544420801</v>
      </c>
      <c r="M17" s="17"/>
      <c r="N17" s="17">
        <v>0.14216090966339701</v>
      </c>
      <c r="O17" s="17">
        <v>0.17410687005216599</v>
      </c>
      <c r="P17" s="17">
        <v>0.18618109332004201</v>
      </c>
      <c r="Q17" s="17">
        <v>0.14635928607910401</v>
      </c>
      <c r="R17" s="17"/>
      <c r="S17" s="17">
        <v>0.141232835736992</v>
      </c>
      <c r="T17" s="17">
        <v>0.13813258141534299</v>
      </c>
      <c r="U17" s="17">
        <v>0.15421991932588999</v>
      </c>
      <c r="V17" s="17">
        <v>0.18750285506956399</v>
      </c>
      <c r="W17" s="17">
        <v>0.134251302539178</v>
      </c>
      <c r="X17" s="17">
        <v>0.15965477352320101</v>
      </c>
      <c r="Y17" s="17">
        <v>0.15825099924739</v>
      </c>
      <c r="Z17" s="17">
        <v>0.148723763338552</v>
      </c>
      <c r="AA17" s="17">
        <v>0.17885876340561799</v>
      </c>
      <c r="AB17" s="17">
        <v>0.181622439560363</v>
      </c>
      <c r="AC17" s="17">
        <v>0.238196140099141</v>
      </c>
      <c r="AD17" s="17">
        <v>0.116284204520155</v>
      </c>
      <c r="AE17" s="17"/>
      <c r="AF17" s="17">
        <v>0.171305626281512</v>
      </c>
      <c r="AG17" s="17">
        <v>0.16786343374118801</v>
      </c>
      <c r="AH17" s="17">
        <v>0.15209772776191199</v>
      </c>
      <c r="AI17" s="17">
        <v>4.21899091791995E-2</v>
      </c>
      <c r="AJ17" s="17">
        <v>0.14107346774357099</v>
      </c>
      <c r="AK17" s="17"/>
      <c r="AL17" s="17">
        <v>0.19890165032017301</v>
      </c>
      <c r="AM17" s="17">
        <v>0.15989311455758501</v>
      </c>
      <c r="AN17" s="17">
        <v>0.16396694281626101</v>
      </c>
      <c r="AO17" s="17"/>
      <c r="AP17" s="17">
        <v>0.15991389045127</v>
      </c>
      <c r="AQ17" s="17">
        <v>0.179146522090018</v>
      </c>
      <c r="AR17" s="17">
        <v>0.15492568500363399</v>
      </c>
      <c r="AS17" s="17">
        <v>0.15510154381704799</v>
      </c>
      <c r="AT17" s="17">
        <v>6.0049419431554403E-2</v>
      </c>
      <c r="AU17" s="17"/>
      <c r="AV17" s="17">
        <v>0.152769603320837</v>
      </c>
      <c r="AW17" s="17">
        <v>0.102306614926903</v>
      </c>
      <c r="AX17" s="17">
        <v>0.173247423231949</v>
      </c>
      <c r="AY17" s="17">
        <v>0.182404473651091</v>
      </c>
      <c r="AZ17" s="17">
        <v>0.17749923779804599</v>
      </c>
      <c r="BA17" s="17">
        <v>0.15234977709557801</v>
      </c>
      <c r="BB17" s="17">
        <v>0.13555886677468301</v>
      </c>
      <c r="BC17" s="17">
        <v>0.16199221328098401</v>
      </c>
      <c r="BD17" s="17">
        <v>0.20071234199889301</v>
      </c>
      <c r="BE17" s="17">
        <v>0.24524186611642801</v>
      </c>
      <c r="BF17" s="17">
        <v>0.18036799819541899</v>
      </c>
      <c r="BG17" s="17">
        <v>0.10080832891961</v>
      </c>
      <c r="BH17" s="17">
        <v>9.5665806633249306E-2</v>
      </c>
      <c r="BI17" s="17">
        <v>0.16684752200484401</v>
      </c>
      <c r="BJ17" s="17">
        <v>0.18716825660474501</v>
      </c>
      <c r="BK17" s="17">
        <v>8.1908721217175198E-2</v>
      </c>
      <c r="BL17" s="17"/>
      <c r="BM17" s="17">
        <v>0.14029000794555299</v>
      </c>
      <c r="BN17" s="17">
        <v>0.16482003512750801</v>
      </c>
      <c r="BO17" s="17">
        <v>0.149026409506506</v>
      </c>
      <c r="BP17" s="17">
        <v>0.18267676336705099</v>
      </c>
      <c r="BQ17" s="17">
        <v>0.17642640269749199</v>
      </c>
      <c r="BR17" s="17">
        <v>0.14556816219822299</v>
      </c>
      <c r="BS17" s="17"/>
      <c r="BT17" s="17">
        <v>0.17513254229478001</v>
      </c>
      <c r="BU17" s="17">
        <v>0.14020537229661101</v>
      </c>
      <c r="BV17" s="17"/>
      <c r="BW17" s="17">
        <v>0.17757533971178299</v>
      </c>
      <c r="BX17" s="17">
        <v>0.15433360009834801</v>
      </c>
      <c r="BY17" s="17"/>
      <c r="BZ17" s="17">
        <v>0.16847768945511399</v>
      </c>
      <c r="CA17" s="17">
        <v>0.167704514208531</v>
      </c>
      <c r="CB17" s="17">
        <v>2.2047409893895299E-2</v>
      </c>
      <c r="CC17" s="17"/>
      <c r="CD17" s="17">
        <v>0.167631270992321</v>
      </c>
      <c r="CE17" s="17">
        <v>0.118864449918116</v>
      </c>
      <c r="CF17" s="17">
        <v>0.16796755079730699</v>
      </c>
      <c r="CG17" s="17"/>
      <c r="CH17" s="17">
        <v>0.16902772537291499</v>
      </c>
      <c r="CI17" s="17">
        <v>0.17566043080794999</v>
      </c>
      <c r="CJ17" s="17">
        <v>0.15457031672838301</v>
      </c>
      <c r="CK17" s="17"/>
      <c r="CL17" s="17">
        <v>0.16910143649966</v>
      </c>
      <c r="CM17" s="17">
        <v>0.15844837861709701</v>
      </c>
      <c r="CN17" s="17"/>
      <c r="CO17" s="17">
        <v>0.17413444119520299</v>
      </c>
      <c r="CP17" s="17">
        <v>0.17088774590146399</v>
      </c>
      <c r="CQ17" s="17">
        <v>0.16702797990854801</v>
      </c>
      <c r="CR17" s="17">
        <v>0.1243290351511</v>
      </c>
    </row>
    <row r="18" spans="2:96" x14ac:dyDescent="0.25">
      <c r="B18" s="18" t="s">
        <v>510</v>
      </c>
      <c r="C18" s="17">
        <v>8.0794713427031095E-2</v>
      </c>
      <c r="D18" s="17">
        <v>7.5950007801668898E-2</v>
      </c>
      <c r="E18" s="17">
        <v>8.49099649105787E-2</v>
      </c>
      <c r="F18" s="17"/>
      <c r="G18" s="17">
        <v>7.5273886629934297E-2</v>
      </c>
      <c r="H18" s="17">
        <v>7.6718375342262501E-2</v>
      </c>
      <c r="I18" s="17">
        <v>5.5605167795676903E-2</v>
      </c>
      <c r="J18" s="17">
        <v>9.6160436139289596E-2</v>
      </c>
      <c r="K18" s="17">
        <v>8.82098695517015E-2</v>
      </c>
      <c r="L18" s="17">
        <v>9.0775135026030296E-2</v>
      </c>
      <c r="M18" s="17"/>
      <c r="N18" s="17">
        <v>7.8052944279056194E-2</v>
      </c>
      <c r="O18" s="17">
        <v>6.9789219144915704E-2</v>
      </c>
      <c r="P18" s="17">
        <v>8.7788708214103103E-2</v>
      </c>
      <c r="Q18" s="17">
        <v>8.9933221942574207E-2</v>
      </c>
      <c r="R18" s="17"/>
      <c r="S18" s="17">
        <v>5.8978319502402898E-2</v>
      </c>
      <c r="T18" s="17">
        <v>6.6180807960163304E-2</v>
      </c>
      <c r="U18" s="17">
        <v>9.7118677951748097E-2</v>
      </c>
      <c r="V18" s="17">
        <v>0.107727881968571</v>
      </c>
      <c r="W18" s="17">
        <v>9.7439388702173002E-2</v>
      </c>
      <c r="X18" s="17">
        <v>7.8947000223654001E-2</v>
      </c>
      <c r="Y18" s="17">
        <v>6.6758105765069894E-2</v>
      </c>
      <c r="Z18" s="17">
        <v>0.107236843639178</v>
      </c>
      <c r="AA18" s="17">
        <v>0.119151539943836</v>
      </c>
      <c r="AB18" s="17">
        <v>2.8337078487158399E-2</v>
      </c>
      <c r="AC18" s="17">
        <v>7.5581250210695394E-2</v>
      </c>
      <c r="AD18" s="17">
        <v>0.11612086507418</v>
      </c>
      <c r="AE18" s="17"/>
      <c r="AF18" s="17">
        <v>8.8841787324407201E-2</v>
      </c>
      <c r="AG18" s="17">
        <v>7.3714996710982902E-2</v>
      </c>
      <c r="AH18" s="17">
        <v>0.126232088947344</v>
      </c>
      <c r="AI18" s="17">
        <v>0.12145325435917199</v>
      </c>
      <c r="AJ18" s="17">
        <v>5.5369716633229198E-2</v>
      </c>
      <c r="AK18" s="17"/>
      <c r="AL18" s="17">
        <v>9.4538052483177107E-2</v>
      </c>
      <c r="AM18" s="17">
        <v>7.9166928749427101E-2</v>
      </c>
      <c r="AN18" s="17">
        <v>9.0781144197590799E-2</v>
      </c>
      <c r="AO18" s="17"/>
      <c r="AP18" s="17">
        <v>7.7902921067578706E-2</v>
      </c>
      <c r="AQ18" s="17">
        <v>6.7223799590439406E-2</v>
      </c>
      <c r="AR18" s="17">
        <v>8.7814788187942305E-2</v>
      </c>
      <c r="AS18" s="17">
        <v>6.3350151121655401E-2</v>
      </c>
      <c r="AT18" s="17">
        <v>0.19114756643408701</v>
      </c>
      <c r="AU18" s="17"/>
      <c r="AV18" s="17">
        <v>0</v>
      </c>
      <c r="AW18" s="17">
        <v>9.7895621641474903E-2</v>
      </c>
      <c r="AX18" s="17">
        <v>6.53771896908837E-2</v>
      </c>
      <c r="AY18" s="17">
        <v>7.2038105873587596E-2</v>
      </c>
      <c r="AZ18" s="17">
        <v>7.7823305823660704E-2</v>
      </c>
      <c r="BA18" s="17">
        <v>7.9470933836119598E-2</v>
      </c>
      <c r="BB18" s="17">
        <v>7.0622540367148406E-2</v>
      </c>
      <c r="BC18" s="17">
        <v>8.2940077720378994E-2</v>
      </c>
      <c r="BD18" s="17">
        <v>9.5328955250423203E-2</v>
      </c>
      <c r="BE18" s="17">
        <v>8.81041629548628E-2</v>
      </c>
      <c r="BF18" s="17">
        <v>5.9210182239078701E-2</v>
      </c>
      <c r="BG18" s="17">
        <v>7.4934105543733906E-2</v>
      </c>
      <c r="BH18" s="17">
        <v>9.4730360368758801E-2</v>
      </c>
      <c r="BI18" s="17">
        <v>7.4664489691731006E-2</v>
      </c>
      <c r="BJ18" s="17">
        <v>9.5200745272390599E-2</v>
      </c>
      <c r="BK18" s="17">
        <v>8.6109107278793201E-2</v>
      </c>
      <c r="BL18" s="17"/>
      <c r="BM18" s="17">
        <v>7.4995733589868496E-2</v>
      </c>
      <c r="BN18" s="17">
        <v>7.7659984077827093E-2</v>
      </c>
      <c r="BO18" s="17">
        <v>9.6741833799193502E-2</v>
      </c>
      <c r="BP18" s="17">
        <v>6.3509670676669905E-2</v>
      </c>
      <c r="BQ18" s="17">
        <v>0.104354842859271</v>
      </c>
      <c r="BR18" s="17">
        <v>9.7970294383948803E-2</v>
      </c>
      <c r="BS18" s="17"/>
      <c r="BT18" s="17">
        <v>8.6957353372268301E-2</v>
      </c>
      <c r="BU18" s="17">
        <v>7.3183085818672597E-2</v>
      </c>
      <c r="BV18" s="17"/>
      <c r="BW18" s="17">
        <v>8.1869361523401504E-2</v>
      </c>
      <c r="BX18" s="17">
        <v>7.8225043505352795E-2</v>
      </c>
      <c r="BY18" s="17"/>
      <c r="BZ18" s="17">
        <v>7.7617305062747693E-2</v>
      </c>
      <c r="CA18" s="17">
        <v>8.8026156532334296E-2</v>
      </c>
      <c r="CB18" s="17">
        <v>0.13174476272523999</v>
      </c>
      <c r="CC18" s="17"/>
      <c r="CD18" s="17">
        <v>7.7995467134348698E-2</v>
      </c>
      <c r="CE18" s="17">
        <v>9.2178731983278694E-2</v>
      </c>
      <c r="CF18" s="17">
        <v>9.3573387906296407E-2</v>
      </c>
      <c r="CG18" s="17"/>
      <c r="CH18" s="17">
        <v>7.3952429004278994E-2</v>
      </c>
      <c r="CI18" s="17">
        <v>0.102492467128474</v>
      </c>
      <c r="CJ18" s="17">
        <v>9.8796184902147699E-2</v>
      </c>
      <c r="CK18" s="17"/>
      <c r="CL18" s="17">
        <v>7.6190526453037699E-2</v>
      </c>
      <c r="CM18" s="17">
        <v>8.8373166353374596E-2</v>
      </c>
      <c r="CN18" s="17"/>
      <c r="CO18" s="17">
        <v>7.9334407706914203E-2</v>
      </c>
      <c r="CP18" s="17">
        <v>9.9726656412542497E-2</v>
      </c>
      <c r="CQ18" s="17">
        <v>7.3817373557228505E-2</v>
      </c>
      <c r="CR18" s="17">
        <v>5.8677205767545502E-2</v>
      </c>
    </row>
    <row r="19" spans="2:96" x14ac:dyDescent="0.25">
      <c r="B19" s="18" t="s">
        <v>518</v>
      </c>
      <c r="C19" s="17">
        <v>5.2659726766528497E-2</v>
      </c>
      <c r="D19" s="17">
        <v>5.4622084494096897E-2</v>
      </c>
      <c r="E19" s="17">
        <v>5.1022105350219699E-2</v>
      </c>
      <c r="F19" s="17"/>
      <c r="G19" s="17">
        <v>5.06166304484688E-2</v>
      </c>
      <c r="H19" s="17">
        <v>6.7801888867888696E-2</v>
      </c>
      <c r="I19" s="17">
        <v>4.6251484016851099E-2</v>
      </c>
      <c r="J19" s="17">
        <v>4.72815053066237E-2</v>
      </c>
      <c r="K19" s="17">
        <v>7.68433668369881E-2</v>
      </c>
      <c r="L19" s="17">
        <v>3.4973903550967703E-2</v>
      </c>
      <c r="M19" s="17"/>
      <c r="N19" s="17">
        <v>4.7335632003537902E-2</v>
      </c>
      <c r="O19" s="17">
        <v>5.3317562854794602E-2</v>
      </c>
      <c r="P19" s="17">
        <v>5.2810182006703697E-2</v>
      </c>
      <c r="Q19" s="17">
        <v>5.8161448299683199E-2</v>
      </c>
      <c r="R19" s="17"/>
      <c r="S19" s="17">
        <v>9.1428801073280802E-2</v>
      </c>
      <c r="T19" s="17">
        <v>5.2342115583663702E-2</v>
      </c>
      <c r="U19" s="17">
        <v>4.0288283444517098E-2</v>
      </c>
      <c r="V19" s="17">
        <v>2.5075740201200999E-2</v>
      </c>
      <c r="W19" s="17">
        <v>4.91925304773035E-2</v>
      </c>
      <c r="X19" s="17">
        <v>6.6912768716093807E-2</v>
      </c>
      <c r="Y19" s="17">
        <v>3.9957948211456699E-2</v>
      </c>
      <c r="Z19" s="17">
        <v>5.7464495079299703E-2</v>
      </c>
      <c r="AA19" s="17">
        <v>6.5376266791698501E-2</v>
      </c>
      <c r="AB19" s="17">
        <v>4.1270731532642699E-2</v>
      </c>
      <c r="AC19" s="17">
        <v>1.0755811579527401E-2</v>
      </c>
      <c r="AD19" s="17">
        <v>3.9302278071588002E-2</v>
      </c>
      <c r="AE19" s="17"/>
      <c r="AF19" s="17">
        <v>6.5020949611346204E-2</v>
      </c>
      <c r="AG19" s="17">
        <v>6.1467105234760601E-2</v>
      </c>
      <c r="AH19" s="17">
        <v>4.6725094873896901E-2</v>
      </c>
      <c r="AI19" s="17">
        <v>3.5283139328713901E-2</v>
      </c>
      <c r="AJ19" s="17">
        <v>2.9835845289153201E-2</v>
      </c>
      <c r="AK19" s="17"/>
      <c r="AL19" s="17">
        <v>7.0112302343638605E-2</v>
      </c>
      <c r="AM19" s="17">
        <v>5.9356235477305098E-2</v>
      </c>
      <c r="AN19" s="17">
        <v>4.9998481474575703E-2</v>
      </c>
      <c r="AO19" s="17"/>
      <c r="AP19" s="17">
        <v>6.4939077600200096E-2</v>
      </c>
      <c r="AQ19" s="17">
        <v>5.5788838428713301E-2</v>
      </c>
      <c r="AR19" s="17">
        <v>4.1218361343735098E-2</v>
      </c>
      <c r="AS19" s="17">
        <v>6.2189534944319801E-2</v>
      </c>
      <c r="AT19" s="17">
        <v>9.4250409140724994E-2</v>
      </c>
      <c r="AU19" s="17"/>
      <c r="AV19" s="17">
        <v>0</v>
      </c>
      <c r="AW19" s="17">
        <v>6.9654832105643202E-2</v>
      </c>
      <c r="AX19" s="17">
        <v>5.4353362007626499E-2</v>
      </c>
      <c r="AY19" s="17">
        <v>6.5986005018468602E-2</v>
      </c>
      <c r="AZ19" s="17">
        <v>8.3622033062917794E-2</v>
      </c>
      <c r="BA19" s="17">
        <v>5.4845326380862099E-2</v>
      </c>
      <c r="BB19" s="17">
        <v>3.7493208270449899E-2</v>
      </c>
      <c r="BC19" s="17">
        <v>5.5986560060932403E-2</v>
      </c>
      <c r="BD19" s="17">
        <v>5.0195059626076698E-2</v>
      </c>
      <c r="BE19" s="17">
        <v>6.8275623751937603E-2</v>
      </c>
      <c r="BF19" s="17">
        <v>3.7622315335720802E-2</v>
      </c>
      <c r="BG19" s="17">
        <v>4.00644678992031E-2</v>
      </c>
      <c r="BH19" s="17">
        <v>5.3288324612718797E-2</v>
      </c>
      <c r="BI19" s="17">
        <v>0</v>
      </c>
      <c r="BJ19" s="17">
        <v>3.7765401164708202E-2</v>
      </c>
      <c r="BK19" s="17">
        <v>8.2210977185480497E-2</v>
      </c>
      <c r="BL19" s="17"/>
      <c r="BM19" s="17">
        <v>7.3443621780040894E-2</v>
      </c>
      <c r="BN19" s="17">
        <v>4.9082796569451199E-2</v>
      </c>
      <c r="BO19" s="17">
        <v>5.9230214801818899E-2</v>
      </c>
      <c r="BP19" s="17">
        <v>3.17381758992656E-2</v>
      </c>
      <c r="BQ19" s="17">
        <v>5.5878295230722498E-2</v>
      </c>
      <c r="BR19" s="17">
        <v>3.92486393502108E-2</v>
      </c>
      <c r="BS19" s="17"/>
      <c r="BT19" s="17">
        <v>5.85309659736108E-2</v>
      </c>
      <c r="BU19" s="17">
        <v>4.4111150337048897E-2</v>
      </c>
      <c r="BV19" s="17"/>
      <c r="BW19" s="17">
        <v>7.0018765433581001E-2</v>
      </c>
      <c r="BX19" s="17">
        <v>4.0764442553541197E-2</v>
      </c>
      <c r="BY19" s="17"/>
      <c r="BZ19" s="17">
        <v>5.1834907813770599E-2</v>
      </c>
      <c r="CA19" s="17">
        <v>4.2132843680936498E-2</v>
      </c>
      <c r="CB19" s="17">
        <v>0.12684845407884601</v>
      </c>
      <c r="CC19" s="17"/>
      <c r="CD19" s="17">
        <v>5.26002753497751E-2</v>
      </c>
      <c r="CE19" s="17">
        <v>9.1591445825886006E-2</v>
      </c>
      <c r="CF19" s="17">
        <v>3.6155119748375299E-2</v>
      </c>
      <c r="CG19" s="17"/>
      <c r="CH19" s="17">
        <v>4.6356157554335801E-2</v>
      </c>
      <c r="CI19" s="17">
        <v>9.3172533692885598E-2</v>
      </c>
      <c r="CJ19" s="17">
        <v>2.9973668162472801E-2</v>
      </c>
      <c r="CK19" s="17"/>
      <c r="CL19" s="17">
        <v>3.3640022840384198E-2</v>
      </c>
      <c r="CM19" s="17">
        <v>7.5939442181865199E-2</v>
      </c>
      <c r="CN19" s="17"/>
      <c r="CO19" s="17">
        <v>0.12432642732806699</v>
      </c>
      <c r="CP19" s="17">
        <v>4.9748847250202802E-2</v>
      </c>
      <c r="CQ19" s="17">
        <v>4.7190626730157399E-2</v>
      </c>
      <c r="CR19" s="17">
        <v>4.27041606809326E-2</v>
      </c>
    </row>
    <row r="20" spans="2:96" x14ac:dyDescent="0.25">
      <c r="B20" s="18" t="s">
        <v>121</v>
      </c>
      <c r="C20" s="19">
        <v>4.1958991544238301E-2</v>
      </c>
      <c r="D20" s="19">
        <v>2.6767806550646499E-2</v>
      </c>
      <c r="E20" s="19">
        <v>5.7058985334196899E-2</v>
      </c>
      <c r="F20" s="19"/>
      <c r="G20" s="19">
        <v>4.64732899728343E-2</v>
      </c>
      <c r="H20" s="19">
        <v>6.0317438660530798E-2</v>
      </c>
      <c r="I20" s="19">
        <v>5.0333783500800998E-2</v>
      </c>
      <c r="J20" s="19">
        <v>4.15397391572137E-2</v>
      </c>
      <c r="K20" s="19">
        <v>2.4218214196445102E-2</v>
      </c>
      <c r="L20" s="19">
        <v>2.94113135872585E-2</v>
      </c>
      <c r="M20" s="19"/>
      <c r="N20" s="19">
        <v>2.7241701529539999E-2</v>
      </c>
      <c r="O20" s="19">
        <v>4.2261636575990802E-2</v>
      </c>
      <c r="P20" s="19">
        <v>3.5083604912342699E-2</v>
      </c>
      <c r="Q20" s="19">
        <v>6.1945299958969899E-2</v>
      </c>
      <c r="R20" s="19"/>
      <c r="S20" s="19">
        <v>3.1119037888539001E-2</v>
      </c>
      <c r="T20" s="19">
        <v>1.8806354566265001E-2</v>
      </c>
      <c r="U20" s="19">
        <v>3.9993948609512102E-2</v>
      </c>
      <c r="V20" s="19">
        <v>6.8607673681293793E-2</v>
      </c>
      <c r="W20" s="19">
        <v>4.3077163740934801E-2</v>
      </c>
      <c r="X20" s="19">
        <v>7.4673213587593004E-2</v>
      </c>
      <c r="Y20" s="19">
        <v>3.1663835798432599E-2</v>
      </c>
      <c r="Z20" s="19">
        <v>2.3991021209003101E-2</v>
      </c>
      <c r="AA20" s="19">
        <v>4.1858248692791901E-2</v>
      </c>
      <c r="AB20" s="19">
        <v>2.7436548017186001E-2</v>
      </c>
      <c r="AC20" s="19">
        <v>5.0791450315626603E-2</v>
      </c>
      <c r="AD20" s="19">
        <v>9.8264357359628393E-2</v>
      </c>
      <c r="AE20" s="19"/>
      <c r="AF20" s="19">
        <v>3.8589995826113201E-2</v>
      </c>
      <c r="AG20" s="19">
        <v>2.6149366934997201E-2</v>
      </c>
      <c r="AH20" s="19">
        <v>7.9354862318960703E-3</v>
      </c>
      <c r="AI20" s="19">
        <v>6.9224214937806297E-2</v>
      </c>
      <c r="AJ20" s="19">
        <v>7.3588512867770794E-2</v>
      </c>
      <c r="AK20" s="19"/>
      <c r="AL20" s="19">
        <v>3.2458409106715401E-2</v>
      </c>
      <c r="AM20" s="19">
        <v>2.7877116978179E-2</v>
      </c>
      <c r="AN20" s="19">
        <v>1.3405598974832201E-2</v>
      </c>
      <c r="AO20" s="19"/>
      <c r="AP20" s="19">
        <v>4.9522549575423298E-2</v>
      </c>
      <c r="AQ20" s="19">
        <v>4.8121491617458802E-2</v>
      </c>
      <c r="AR20" s="19">
        <v>4.3350090751988701E-2</v>
      </c>
      <c r="AS20" s="19">
        <v>1.50571114438895E-2</v>
      </c>
      <c r="AT20" s="19">
        <v>0</v>
      </c>
      <c r="AU20" s="19"/>
      <c r="AV20" s="19">
        <v>0</v>
      </c>
      <c r="AW20" s="19">
        <v>8.5104504826002098E-2</v>
      </c>
      <c r="AX20" s="19">
        <v>5.8805467536621803E-2</v>
      </c>
      <c r="AY20" s="19">
        <v>6.3503330377265493E-2</v>
      </c>
      <c r="AZ20" s="19">
        <v>6.3896689291179906E-2</v>
      </c>
      <c r="BA20" s="19">
        <v>2.8924991151245399E-2</v>
      </c>
      <c r="BB20" s="19">
        <v>1.5820260234263601E-2</v>
      </c>
      <c r="BC20" s="19">
        <v>3.8564325012193298E-2</v>
      </c>
      <c r="BD20" s="19">
        <v>4.9056977657623797E-2</v>
      </c>
      <c r="BE20" s="19">
        <v>1.28181200428132E-2</v>
      </c>
      <c r="BF20" s="19">
        <v>6.7315854570887096E-2</v>
      </c>
      <c r="BG20" s="19">
        <v>8.8394801758455606E-3</v>
      </c>
      <c r="BH20" s="19">
        <v>1.27073566266767E-2</v>
      </c>
      <c r="BI20" s="19">
        <v>2.3573871249448899E-2</v>
      </c>
      <c r="BJ20" s="19">
        <v>6.6104806951229902E-2</v>
      </c>
      <c r="BK20" s="19">
        <v>2.65780775367459E-2</v>
      </c>
      <c r="BL20" s="19"/>
      <c r="BM20" s="19">
        <v>4.3339257363886503E-2</v>
      </c>
      <c r="BN20" s="19">
        <v>4.4587866672529702E-2</v>
      </c>
      <c r="BO20" s="19">
        <v>4.4725938140901401E-2</v>
      </c>
      <c r="BP20" s="19">
        <v>3.4821030863591E-2</v>
      </c>
      <c r="BQ20" s="19">
        <v>3.1540582825092298E-2</v>
      </c>
      <c r="BR20" s="19">
        <v>5.9757070780074598E-2</v>
      </c>
      <c r="BS20" s="19"/>
      <c r="BT20" s="19">
        <v>3.04205143024966E-2</v>
      </c>
      <c r="BU20" s="19">
        <v>5.8425690641143301E-2</v>
      </c>
      <c r="BV20" s="19"/>
      <c r="BW20" s="19">
        <v>2.3890294997897601E-2</v>
      </c>
      <c r="BX20" s="19">
        <v>4.3703139852639898E-2</v>
      </c>
      <c r="BY20" s="19"/>
      <c r="BZ20" s="19">
        <v>4.2567264769906701E-2</v>
      </c>
      <c r="CA20" s="19">
        <v>3.8584148497778303E-2</v>
      </c>
      <c r="CB20" s="19">
        <v>2.9728658871036099E-2</v>
      </c>
      <c r="CC20" s="19"/>
      <c r="CD20" s="19">
        <v>3.9681730652039303E-2</v>
      </c>
      <c r="CE20" s="19">
        <v>5.9196641022560899E-2</v>
      </c>
      <c r="CF20" s="19">
        <v>1.7490778715528801E-2</v>
      </c>
      <c r="CG20" s="19"/>
      <c r="CH20" s="19">
        <v>3.9298834869193597E-2</v>
      </c>
      <c r="CI20" s="19">
        <v>5.92758665594669E-2</v>
      </c>
      <c r="CJ20" s="19">
        <v>3.47078388355141E-2</v>
      </c>
      <c r="CK20" s="19"/>
      <c r="CL20" s="19">
        <v>2.9953510248371801E-2</v>
      </c>
      <c r="CM20" s="19">
        <v>4.79153158272662E-2</v>
      </c>
      <c r="CN20" s="19"/>
      <c r="CO20" s="19">
        <v>3.5121226939018098E-2</v>
      </c>
      <c r="CP20" s="19">
        <v>3.7849567890538303E-2</v>
      </c>
      <c r="CQ20" s="19">
        <v>4.2514470032077999E-2</v>
      </c>
      <c r="CR20" s="19">
        <v>5.1228249964835298E-2</v>
      </c>
    </row>
    <row r="21" spans="2:96" x14ac:dyDescent="0.25">
      <c r="B21" s="16"/>
    </row>
    <row r="22" spans="2:96" x14ac:dyDescent="0.25">
      <c r="B22" t="s">
        <v>124</v>
      </c>
    </row>
    <row r="23" spans="2:96" x14ac:dyDescent="0.25">
      <c r="B23" t="s">
        <v>125</v>
      </c>
    </row>
    <row r="25" spans="2:96" x14ac:dyDescent="0.25">
      <c r="B25"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CR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523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517</v>
      </c>
      <c r="C9" s="17">
        <v>0.19073106637583601</v>
      </c>
      <c r="D9" s="17">
        <v>0.19388382164982301</v>
      </c>
      <c r="E9" s="17">
        <v>0.18642144879896499</v>
      </c>
      <c r="F9" s="17"/>
      <c r="G9" s="17">
        <v>0.133541666686148</v>
      </c>
      <c r="H9" s="17">
        <v>0.15436735031048901</v>
      </c>
      <c r="I9" s="17">
        <v>0.23229837535415901</v>
      </c>
      <c r="J9" s="17">
        <v>0.25801948105546801</v>
      </c>
      <c r="K9" s="17">
        <v>0.25232996377517602</v>
      </c>
      <c r="L9" s="17">
        <v>0.128393678395467</v>
      </c>
      <c r="M9" s="17"/>
      <c r="N9" s="17">
        <v>0.17985394176120101</v>
      </c>
      <c r="O9" s="17">
        <v>0.17794400960071499</v>
      </c>
      <c r="P9" s="17">
        <v>0.19916320480035099</v>
      </c>
      <c r="Q9" s="17">
        <v>0.208240053537567</v>
      </c>
      <c r="R9" s="17"/>
      <c r="S9" s="17">
        <v>0.135991881453667</v>
      </c>
      <c r="T9" s="17">
        <v>0.20409883705106599</v>
      </c>
      <c r="U9" s="17">
        <v>0.16164300333728801</v>
      </c>
      <c r="V9" s="17">
        <v>0.18825664598247799</v>
      </c>
      <c r="W9" s="17">
        <v>0.17853648790430501</v>
      </c>
      <c r="X9" s="17">
        <v>0.15640612618010299</v>
      </c>
      <c r="Y9" s="17">
        <v>0.163759597943648</v>
      </c>
      <c r="Z9" s="17">
        <v>0.202133725495932</v>
      </c>
      <c r="AA9" s="17">
        <v>0.22949879375166901</v>
      </c>
      <c r="AB9" s="17">
        <v>0.26447269414791802</v>
      </c>
      <c r="AC9" s="17">
        <v>0.227001439316246</v>
      </c>
      <c r="AD9" s="17">
        <v>0.23752594762193899</v>
      </c>
      <c r="AE9" s="17"/>
      <c r="AF9" s="17">
        <v>9.0954344328707096E-2</v>
      </c>
      <c r="AG9" s="17">
        <v>0.28445660521992</v>
      </c>
      <c r="AH9" s="17">
        <v>0.15851293775425801</v>
      </c>
      <c r="AI9" s="17">
        <v>0.26143473921677501</v>
      </c>
      <c r="AJ9" s="17">
        <v>0.184751128958524</v>
      </c>
      <c r="AK9" s="17"/>
      <c r="AL9" s="17">
        <v>2.9276236317762799E-2</v>
      </c>
      <c r="AM9" s="17">
        <v>0.26585553187269101</v>
      </c>
      <c r="AN9" s="17">
        <v>0.14992784732375899</v>
      </c>
      <c r="AO9" s="17"/>
      <c r="AP9" s="17">
        <v>0.174314123557613</v>
      </c>
      <c r="AQ9" s="17">
        <v>0.20951281501117899</v>
      </c>
      <c r="AR9" s="17">
        <v>0.189251536475986</v>
      </c>
      <c r="AS9" s="17">
        <v>0.138732972908543</v>
      </c>
      <c r="AT9" s="17">
        <v>0.243235879004957</v>
      </c>
      <c r="AU9" s="17"/>
      <c r="AV9" s="17">
        <v>0.62669813154463605</v>
      </c>
      <c r="AW9" s="17">
        <v>0.28827062286260502</v>
      </c>
      <c r="AX9" s="17">
        <v>0.19939584649845801</v>
      </c>
      <c r="AY9" s="17">
        <v>0.19416663473373</v>
      </c>
      <c r="AZ9" s="17">
        <v>0.17542697189363199</v>
      </c>
      <c r="BA9" s="17">
        <v>0.19715339884628599</v>
      </c>
      <c r="BB9" s="17">
        <v>0.20963067622134199</v>
      </c>
      <c r="BC9" s="17">
        <v>0.118589030500394</v>
      </c>
      <c r="BD9" s="17">
        <v>0.17362732907576001</v>
      </c>
      <c r="BE9" s="17">
        <v>0.24054129368576799</v>
      </c>
      <c r="BF9" s="17">
        <v>0.209752070239589</v>
      </c>
      <c r="BG9" s="17">
        <v>0.179750570523593</v>
      </c>
      <c r="BH9" s="17">
        <v>0.16844944686305999</v>
      </c>
      <c r="BI9" s="17">
        <v>0.21057690517901501</v>
      </c>
      <c r="BJ9" s="17">
        <v>0.122289243013078</v>
      </c>
      <c r="BK9" s="17">
        <v>0.144270628446452</v>
      </c>
      <c r="BL9" s="17"/>
      <c r="BM9" s="17">
        <v>0.19114686162702099</v>
      </c>
      <c r="BN9" s="17">
        <v>0.188307887291225</v>
      </c>
      <c r="BO9" s="17">
        <v>0.17969558461079299</v>
      </c>
      <c r="BP9" s="17">
        <v>0.22828294365059201</v>
      </c>
      <c r="BQ9" s="17">
        <v>0.16839273736923099</v>
      </c>
      <c r="BR9" s="17">
        <v>0.13835525960313799</v>
      </c>
      <c r="BS9" s="17"/>
      <c r="BT9" s="17">
        <v>0.17727752683862799</v>
      </c>
      <c r="BU9" s="17">
        <v>0.216348348436285</v>
      </c>
      <c r="BV9" s="17"/>
      <c r="BW9" s="17">
        <v>0.16458463984861399</v>
      </c>
      <c r="BX9" s="17">
        <v>0.22107722197135901</v>
      </c>
      <c r="BY9" s="17"/>
      <c r="BZ9" s="17">
        <v>0.199668712917423</v>
      </c>
      <c r="CA9" s="17">
        <v>0.17588870663303199</v>
      </c>
      <c r="CB9" s="17">
        <v>0.122411566746308</v>
      </c>
      <c r="CC9" s="17"/>
      <c r="CD9" s="17">
        <v>0.19476575365490401</v>
      </c>
      <c r="CE9" s="17">
        <v>0.211476681141818</v>
      </c>
      <c r="CF9" s="17">
        <v>0.16479530757597299</v>
      </c>
      <c r="CG9" s="17"/>
      <c r="CH9" s="17">
        <v>0.19830588975871399</v>
      </c>
      <c r="CI9" s="17">
        <v>0.22094479234054701</v>
      </c>
      <c r="CJ9" s="17">
        <v>0.12649131274776201</v>
      </c>
      <c r="CK9" s="17"/>
      <c r="CL9" s="17">
        <v>0.19037947538670699</v>
      </c>
      <c r="CM9" s="17">
        <v>0.191922754615313</v>
      </c>
      <c r="CN9" s="17"/>
      <c r="CO9" s="17">
        <v>7.1953951809456101E-2</v>
      </c>
      <c r="CP9" s="17">
        <v>0.14450718960407</v>
      </c>
      <c r="CQ9" s="17">
        <v>0.19180775681647799</v>
      </c>
      <c r="CR9" s="17">
        <v>0.32028599779746297</v>
      </c>
    </row>
    <row r="10" spans="2:96" x14ac:dyDescent="0.25">
      <c r="B10" s="18" t="s">
        <v>502</v>
      </c>
      <c r="C10" s="17">
        <v>5.5589868249635702E-2</v>
      </c>
      <c r="D10" s="17">
        <v>5.7222735314078899E-2</v>
      </c>
      <c r="E10" s="17">
        <v>5.4290644489815403E-2</v>
      </c>
      <c r="F10" s="17"/>
      <c r="G10" s="17">
        <v>3.5680806959949303E-2</v>
      </c>
      <c r="H10" s="17">
        <v>6.1141600172440302E-2</v>
      </c>
      <c r="I10" s="17">
        <v>5.3927205570688898E-2</v>
      </c>
      <c r="J10" s="17">
        <v>6.8533444042402303E-2</v>
      </c>
      <c r="K10" s="17">
        <v>5.05780442064903E-2</v>
      </c>
      <c r="L10" s="17">
        <v>5.8482457826635602E-2</v>
      </c>
      <c r="M10" s="17"/>
      <c r="N10" s="17">
        <v>5.4700238130420402E-2</v>
      </c>
      <c r="O10" s="17">
        <v>5.2664499587399001E-2</v>
      </c>
      <c r="P10" s="17">
        <v>6.62334117878072E-2</v>
      </c>
      <c r="Q10" s="17">
        <v>5.0854491832649201E-2</v>
      </c>
      <c r="R10" s="17"/>
      <c r="S10" s="17">
        <v>4.0499387465870097E-2</v>
      </c>
      <c r="T10" s="17">
        <v>5.5380087423972997E-2</v>
      </c>
      <c r="U10" s="17">
        <v>6.2340002400010197E-2</v>
      </c>
      <c r="V10" s="17">
        <v>7.6984111356563301E-2</v>
      </c>
      <c r="W10" s="17">
        <v>4.52014692704992E-2</v>
      </c>
      <c r="X10" s="17">
        <v>0.100843996892842</v>
      </c>
      <c r="Y10" s="17">
        <v>4.5130509096904199E-2</v>
      </c>
      <c r="Z10" s="17">
        <v>6.8942701590725505E-2</v>
      </c>
      <c r="AA10" s="17">
        <v>3.40744261391214E-2</v>
      </c>
      <c r="AB10" s="17">
        <v>4.25895608127781E-2</v>
      </c>
      <c r="AC10" s="17">
        <v>5.7435095875190599E-2</v>
      </c>
      <c r="AD10" s="17">
        <v>5.8271691575435498E-2</v>
      </c>
      <c r="AE10" s="17"/>
      <c r="AF10" s="17">
        <v>3.85502018985346E-2</v>
      </c>
      <c r="AG10" s="17">
        <v>6.7681053956289303E-2</v>
      </c>
      <c r="AH10" s="17">
        <v>6.2058203111763903E-2</v>
      </c>
      <c r="AI10" s="17">
        <v>0.17515556817245101</v>
      </c>
      <c r="AJ10" s="17">
        <v>5.3808469689755598E-2</v>
      </c>
      <c r="AK10" s="17"/>
      <c r="AL10" s="17">
        <v>1.55756887786696E-2</v>
      </c>
      <c r="AM10" s="17">
        <v>7.5539702929452696E-2</v>
      </c>
      <c r="AN10" s="17">
        <v>7.5623839924863601E-2</v>
      </c>
      <c r="AO10" s="17"/>
      <c r="AP10" s="17">
        <v>4.4978780754368002E-2</v>
      </c>
      <c r="AQ10" s="17">
        <v>4.1057533146141197E-2</v>
      </c>
      <c r="AR10" s="17">
        <v>5.8604134168454898E-2</v>
      </c>
      <c r="AS10" s="17">
        <v>8.7894674883900806E-2</v>
      </c>
      <c r="AT10" s="17">
        <v>2.6912973080040498E-2</v>
      </c>
      <c r="AU10" s="17"/>
      <c r="AV10" s="17">
        <v>0.15759437761936301</v>
      </c>
      <c r="AW10" s="17">
        <v>8.8984369462066601E-2</v>
      </c>
      <c r="AX10" s="17">
        <v>2.63812869208306E-2</v>
      </c>
      <c r="AY10" s="17">
        <v>6.2711934152275703E-2</v>
      </c>
      <c r="AZ10" s="17">
        <v>4.2548144205741899E-2</v>
      </c>
      <c r="BA10" s="17">
        <v>5.93374791395756E-2</v>
      </c>
      <c r="BB10" s="17">
        <v>4.2498175000022398E-2</v>
      </c>
      <c r="BC10" s="17">
        <v>4.0521865396006398E-2</v>
      </c>
      <c r="BD10" s="17">
        <v>8.6457084852612998E-2</v>
      </c>
      <c r="BE10" s="17">
        <v>1.7542042542114802E-2</v>
      </c>
      <c r="BF10" s="17">
        <v>8.2834608450323394E-2</v>
      </c>
      <c r="BG10" s="17">
        <v>9.1022320935942494E-2</v>
      </c>
      <c r="BH10" s="17">
        <v>7.33185297368633E-2</v>
      </c>
      <c r="BI10" s="17">
        <v>3.8372219344679201E-2</v>
      </c>
      <c r="BJ10" s="17">
        <v>1.7523815615724001E-2</v>
      </c>
      <c r="BK10" s="17">
        <v>3.2285856479218E-2</v>
      </c>
      <c r="BL10" s="17"/>
      <c r="BM10" s="17">
        <v>6.5254859297458806E-2</v>
      </c>
      <c r="BN10" s="17">
        <v>4.3821031430525403E-2</v>
      </c>
      <c r="BO10" s="17">
        <v>3.9327931990144199E-2</v>
      </c>
      <c r="BP10" s="17">
        <v>6.6214189342874E-2</v>
      </c>
      <c r="BQ10" s="17">
        <v>5.3119821274331597E-2</v>
      </c>
      <c r="BR10" s="17">
        <v>8.5887934237695696E-2</v>
      </c>
      <c r="BS10" s="17"/>
      <c r="BT10" s="17">
        <v>5.0010030791662302E-2</v>
      </c>
      <c r="BU10" s="17">
        <v>6.5937995207437594E-2</v>
      </c>
      <c r="BV10" s="17"/>
      <c r="BW10" s="17">
        <v>5.6992669483631797E-2</v>
      </c>
      <c r="BX10" s="17">
        <v>5.2983673816792198E-2</v>
      </c>
      <c r="BY10" s="17"/>
      <c r="BZ10" s="17">
        <v>5.8004960632725998E-2</v>
      </c>
      <c r="CA10" s="17">
        <v>6.1532201775895502E-2</v>
      </c>
      <c r="CB10" s="17">
        <v>1.18628352258285E-2</v>
      </c>
      <c r="CC10" s="17"/>
      <c r="CD10" s="17">
        <v>5.4990398463506E-2</v>
      </c>
      <c r="CE10" s="17">
        <v>6.3115116902180607E-2</v>
      </c>
      <c r="CF10" s="17">
        <v>6.1373975583109502E-2</v>
      </c>
      <c r="CG10" s="17"/>
      <c r="CH10" s="17">
        <v>5.8337384181059097E-2</v>
      </c>
      <c r="CI10" s="17">
        <v>4.8102481320805399E-2</v>
      </c>
      <c r="CJ10" s="17">
        <v>7.0930720879165896E-2</v>
      </c>
      <c r="CK10" s="17"/>
      <c r="CL10" s="17">
        <v>5.72955778124817E-2</v>
      </c>
      <c r="CM10" s="17">
        <v>5.6524050835495797E-2</v>
      </c>
      <c r="CN10" s="17"/>
      <c r="CO10" s="17">
        <v>5.62737175914962E-2</v>
      </c>
      <c r="CP10" s="17">
        <v>4.3851685303783798E-2</v>
      </c>
      <c r="CQ10" s="17">
        <v>6.9342369276897894E-2</v>
      </c>
      <c r="CR10" s="17">
        <v>5.1101188753125103E-2</v>
      </c>
    </row>
    <row r="11" spans="2:96" x14ac:dyDescent="0.25">
      <c r="B11" s="18" t="s">
        <v>503</v>
      </c>
      <c r="C11" s="17">
        <v>7.9481336073778899E-2</v>
      </c>
      <c r="D11" s="17">
        <v>8.5684401129539206E-2</v>
      </c>
      <c r="E11" s="17">
        <v>7.3836103519019397E-2</v>
      </c>
      <c r="F11" s="17"/>
      <c r="G11" s="17">
        <v>7.1718152349188005E-2</v>
      </c>
      <c r="H11" s="17">
        <v>0.112084278390359</v>
      </c>
      <c r="I11" s="17">
        <v>7.6319762072350902E-2</v>
      </c>
      <c r="J11" s="17">
        <v>6.3659241797024105E-2</v>
      </c>
      <c r="K11" s="17">
        <v>7.4887066455056994E-2</v>
      </c>
      <c r="L11" s="17">
        <v>7.6577140699278207E-2</v>
      </c>
      <c r="M11" s="17"/>
      <c r="N11" s="17">
        <v>7.1023386487411799E-2</v>
      </c>
      <c r="O11" s="17">
        <v>8.3523073999953804E-2</v>
      </c>
      <c r="P11" s="17">
        <v>8.5562382295619896E-2</v>
      </c>
      <c r="Q11" s="17">
        <v>7.9933707126169595E-2</v>
      </c>
      <c r="R11" s="17"/>
      <c r="S11" s="17">
        <v>7.7423750705243793E-2</v>
      </c>
      <c r="T11" s="17">
        <v>8.5589432141814206E-2</v>
      </c>
      <c r="U11" s="17">
        <v>8.2880312046465801E-2</v>
      </c>
      <c r="V11" s="17">
        <v>8.0726990375110205E-2</v>
      </c>
      <c r="W11" s="17">
        <v>6.1777519677667099E-2</v>
      </c>
      <c r="X11" s="17">
        <v>0.11248512349336801</v>
      </c>
      <c r="Y11" s="17">
        <v>8.1194160877476801E-2</v>
      </c>
      <c r="Z11" s="17">
        <v>8.4630237697196103E-2</v>
      </c>
      <c r="AA11" s="17">
        <v>5.6040993854198203E-2</v>
      </c>
      <c r="AB11" s="17">
        <v>7.0596775869409698E-2</v>
      </c>
      <c r="AC11" s="17">
        <v>7.8785616118065505E-2</v>
      </c>
      <c r="AD11" s="17">
        <v>9.4394122858285398E-2</v>
      </c>
      <c r="AE11" s="17"/>
      <c r="AF11" s="17">
        <v>6.1926820629257702E-2</v>
      </c>
      <c r="AG11" s="17">
        <v>7.6645706039223493E-2</v>
      </c>
      <c r="AH11" s="17">
        <v>8.1450767104963295E-2</v>
      </c>
      <c r="AI11" s="17">
        <v>0.124539737622991</v>
      </c>
      <c r="AJ11" s="17">
        <v>0.115154948439121</v>
      </c>
      <c r="AK11" s="17"/>
      <c r="AL11" s="17">
        <v>3.81826249325996E-2</v>
      </c>
      <c r="AM11" s="17">
        <v>8.4956510323737702E-2</v>
      </c>
      <c r="AN11" s="17">
        <v>8.6056407343091695E-2</v>
      </c>
      <c r="AO11" s="17"/>
      <c r="AP11" s="17">
        <v>8.6470248143867098E-2</v>
      </c>
      <c r="AQ11" s="17">
        <v>7.8615278220982104E-2</v>
      </c>
      <c r="AR11" s="17">
        <v>5.56511124774575E-2</v>
      </c>
      <c r="AS11" s="17">
        <v>7.96318253888324E-2</v>
      </c>
      <c r="AT11" s="17">
        <v>0.135493353478152</v>
      </c>
      <c r="AU11" s="17"/>
      <c r="AV11" s="17">
        <v>0</v>
      </c>
      <c r="AW11" s="17">
        <v>6.69839392707888E-2</v>
      </c>
      <c r="AX11" s="17">
        <v>3.5512906540243597E-2</v>
      </c>
      <c r="AY11" s="17">
        <v>8.2971143652149096E-2</v>
      </c>
      <c r="AZ11" s="17">
        <v>8.6681224234534796E-2</v>
      </c>
      <c r="BA11" s="17">
        <v>0.10545343347968</v>
      </c>
      <c r="BB11" s="17">
        <v>0.106392597705601</v>
      </c>
      <c r="BC11" s="17">
        <v>7.5886634720310001E-2</v>
      </c>
      <c r="BD11" s="17">
        <v>8.2339566735231601E-2</v>
      </c>
      <c r="BE11" s="17">
        <v>4.3595088499534598E-2</v>
      </c>
      <c r="BF11" s="17">
        <v>7.6115736075426405E-2</v>
      </c>
      <c r="BG11" s="17">
        <v>8.8205203563633205E-2</v>
      </c>
      <c r="BH11" s="17">
        <v>0.128771503793253</v>
      </c>
      <c r="BI11" s="17">
        <v>3.8946332983914402E-2</v>
      </c>
      <c r="BJ11" s="17">
        <v>8.3507583567481905E-2</v>
      </c>
      <c r="BK11" s="17">
        <v>5.1498636688633102E-2</v>
      </c>
      <c r="BL11" s="17"/>
      <c r="BM11" s="17">
        <v>6.8394376579885105E-2</v>
      </c>
      <c r="BN11" s="17">
        <v>7.5142927006855501E-2</v>
      </c>
      <c r="BO11" s="17">
        <v>7.7031370001718696E-2</v>
      </c>
      <c r="BP11" s="17">
        <v>9.3731177590410095E-2</v>
      </c>
      <c r="BQ11" s="17">
        <v>8.5056839299214607E-2</v>
      </c>
      <c r="BR11" s="17">
        <v>9.2258986101283705E-2</v>
      </c>
      <c r="BS11" s="17"/>
      <c r="BT11" s="17">
        <v>7.5698183779879205E-2</v>
      </c>
      <c r="BU11" s="17">
        <v>8.5047677816480899E-2</v>
      </c>
      <c r="BV11" s="17"/>
      <c r="BW11" s="17">
        <v>6.6121749902980503E-2</v>
      </c>
      <c r="BX11" s="17">
        <v>8.6008465086881605E-2</v>
      </c>
      <c r="BY11" s="17"/>
      <c r="BZ11" s="17">
        <v>7.9185000498040406E-2</v>
      </c>
      <c r="CA11" s="17">
        <v>7.7738356463946306E-2</v>
      </c>
      <c r="CB11" s="17">
        <v>6.63838856001078E-2</v>
      </c>
      <c r="CC11" s="17"/>
      <c r="CD11" s="17">
        <v>7.9248224425759795E-2</v>
      </c>
      <c r="CE11" s="17">
        <v>7.8965369548636602E-2</v>
      </c>
      <c r="CF11" s="17">
        <v>5.50853115969899E-2</v>
      </c>
      <c r="CG11" s="17"/>
      <c r="CH11" s="17">
        <v>8.2295656087504901E-2</v>
      </c>
      <c r="CI11" s="17">
        <v>5.7906433879795202E-2</v>
      </c>
      <c r="CJ11" s="17">
        <v>6.9520635987280102E-2</v>
      </c>
      <c r="CK11" s="17"/>
      <c r="CL11" s="17">
        <v>8.9892292631772799E-2</v>
      </c>
      <c r="CM11" s="17">
        <v>6.8182232138736101E-2</v>
      </c>
      <c r="CN11" s="17"/>
      <c r="CO11" s="17">
        <v>6.7373065404355503E-2</v>
      </c>
      <c r="CP11" s="17">
        <v>7.6523682330399495E-2</v>
      </c>
      <c r="CQ11" s="17">
        <v>7.3747777420686694E-2</v>
      </c>
      <c r="CR11" s="17">
        <v>0.10066845458297199</v>
      </c>
    </row>
    <row r="12" spans="2:96" x14ac:dyDescent="0.25">
      <c r="B12" s="18" t="s">
        <v>504</v>
      </c>
      <c r="C12" s="17">
        <v>7.5547684725787698E-2</v>
      </c>
      <c r="D12" s="17">
        <v>7.0702993849128898E-2</v>
      </c>
      <c r="E12" s="17">
        <v>7.9655336682202302E-2</v>
      </c>
      <c r="F12" s="17"/>
      <c r="G12" s="17">
        <v>8.6224268060753895E-2</v>
      </c>
      <c r="H12" s="17">
        <v>7.1391806582526099E-2</v>
      </c>
      <c r="I12" s="17">
        <v>7.65069780108317E-2</v>
      </c>
      <c r="J12" s="17">
        <v>8.38441213126912E-2</v>
      </c>
      <c r="K12" s="17">
        <v>8.05916921287438E-2</v>
      </c>
      <c r="L12" s="17">
        <v>6.0888511699480299E-2</v>
      </c>
      <c r="M12" s="17"/>
      <c r="N12" s="17">
        <v>7.77919521427613E-2</v>
      </c>
      <c r="O12" s="17">
        <v>8.0588495046028205E-2</v>
      </c>
      <c r="P12" s="17">
        <v>7.1925612165818595E-2</v>
      </c>
      <c r="Q12" s="17">
        <v>6.9149633439340302E-2</v>
      </c>
      <c r="R12" s="17"/>
      <c r="S12" s="17">
        <v>7.4736722818437101E-2</v>
      </c>
      <c r="T12" s="17">
        <v>8.8820901833342E-2</v>
      </c>
      <c r="U12" s="17">
        <v>6.7123560750074696E-2</v>
      </c>
      <c r="V12" s="17">
        <v>6.5996157124713004E-2</v>
      </c>
      <c r="W12" s="17">
        <v>7.6061998075778001E-2</v>
      </c>
      <c r="X12" s="17">
        <v>5.0402117959300698E-2</v>
      </c>
      <c r="Y12" s="17">
        <v>8.8099612195960603E-2</v>
      </c>
      <c r="Z12" s="17">
        <v>5.3402398901121098E-2</v>
      </c>
      <c r="AA12" s="17">
        <v>6.6697961585553106E-2</v>
      </c>
      <c r="AB12" s="17">
        <v>0.13661390229257001</v>
      </c>
      <c r="AC12" s="17">
        <v>4.7666230448756799E-2</v>
      </c>
      <c r="AD12" s="17">
        <v>3.88925699413833E-2</v>
      </c>
      <c r="AE12" s="17"/>
      <c r="AF12" s="17">
        <v>6.3251703391353206E-2</v>
      </c>
      <c r="AG12" s="17">
        <v>6.5397795095143693E-2</v>
      </c>
      <c r="AH12" s="17">
        <v>8.2767396401045495E-2</v>
      </c>
      <c r="AI12" s="17">
        <v>5.11505369525347E-2</v>
      </c>
      <c r="AJ12" s="17">
        <v>0.10843706513781801</v>
      </c>
      <c r="AK12" s="17"/>
      <c r="AL12" s="17">
        <v>4.1278497002005303E-2</v>
      </c>
      <c r="AM12" s="17">
        <v>8.28026421575868E-2</v>
      </c>
      <c r="AN12" s="17">
        <v>8.1949305067498798E-2</v>
      </c>
      <c r="AO12" s="17"/>
      <c r="AP12" s="17">
        <v>6.0193635979636097E-2</v>
      </c>
      <c r="AQ12" s="17">
        <v>7.9584597389738193E-2</v>
      </c>
      <c r="AR12" s="17">
        <v>8.1956797992881705E-2</v>
      </c>
      <c r="AS12" s="17">
        <v>8.5203044432384606E-2</v>
      </c>
      <c r="AT12" s="17">
        <v>0.12014286972698</v>
      </c>
      <c r="AU12" s="17"/>
      <c r="AV12" s="17">
        <v>0</v>
      </c>
      <c r="AW12" s="17">
        <v>1.3686887826889199E-2</v>
      </c>
      <c r="AX12" s="17">
        <v>0.119394833286177</v>
      </c>
      <c r="AY12" s="17">
        <v>0.102721308704702</v>
      </c>
      <c r="AZ12" s="17">
        <v>8.07968416760661E-2</v>
      </c>
      <c r="BA12" s="17">
        <v>7.0700655679221999E-2</v>
      </c>
      <c r="BB12" s="17">
        <v>8.7614757419490305E-2</v>
      </c>
      <c r="BC12" s="17">
        <v>7.8197124145206701E-2</v>
      </c>
      <c r="BD12" s="17">
        <v>4.9020022488988797E-2</v>
      </c>
      <c r="BE12" s="17">
        <v>2.8449077668585301E-2</v>
      </c>
      <c r="BF12" s="17">
        <v>4.9904651870189699E-2</v>
      </c>
      <c r="BG12" s="17">
        <v>6.6329279285693002E-2</v>
      </c>
      <c r="BH12" s="17">
        <v>0.123404533645572</v>
      </c>
      <c r="BI12" s="17">
        <v>4.2146707411123897E-2</v>
      </c>
      <c r="BJ12" s="17">
        <v>0.13689124788430601</v>
      </c>
      <c r="BK12" s="17">
        <v>8.7384532497136902E-2</v>
      </c>
      <c r="BL12" s="17"/>
      <c r="BM12" s="17">
        <v>6.5239294497069694E-2</v>
      </c>
      <c r="BN12" s="17">
        <v>8.2656436176681197E-2</v>
      </c>
      <c r="BO12" s="17">
        <v>8.0603524290427497E-2</v>
      </c>
      <c r="BP12" s="17">
        <v>6.2686713422294996E-2</v>
      </c>
      <c r="BQ12" s="17">
        <v>8.7853770642824694E-2</v>
      </c>
      <c r="BR12" s="17">
        <v>8.9927905472307404E-2</v>
      </c>
      <c r="BS12" s="17"/>
      <c r="BT12" s="17">
        <v>6.7096167214361999E-2</v>
      </c>
      <c r="BU12" s="17">
        <v>8.8419398352653195E-2</v>
      </c>
      <c r="BV12" s="17"/>
      <c r="BW12" s="17">
        <v>7.4804743411291993E-2</v>
      </c>
      <c r="BX12" s="17">
        <v>6.56560931038149E-2</v>
      </c>
      <c r="BY12" s="17"/>
      <c r="BZ12" s="17">
        <v>7.1263372736533201E-2</v>
      </c>
      <c r="CA12" s="17">
        <v>0.10083082303836501</v>
      </c>
      <c r="CB12" s="17">
        <v>6.78549618110698E-2</v>
      </c>
      <c r="CC12" s="17"/>
      <c r="CD12" s="17">
        <v>6.7452705205078803E-2</v>
      </c>
      <c r="CE12" s="17">
        <v>7.8884126565975002E-2</v>
      </c>
      <c r="CF12" s="17">
        <v>0.114158231448315</v>
      </c>
      <c r="CG12" s="17"/>
      <c r="CH12" s="17">
        <v>7.4285904492665603E-2</v>
      </c>
      <c r="CI12" s="17">
        <v>8.1853687330388697E-2</v>
      </c>
      <c r="CJ12" s="17">
        <v>9.3010933579782906E-2</v>
      </c>
      <c r="CK12" s="17"/>
      <c r="CL12" s="17">
        <v>7.5792196910477894E-2</v>
      </c>
      <c r="CM12" s="17">
        <v>7.2472628077515602E-2</v>
      </c>
      <c r="CN12" s="17"/>
      <c r="CO12" s="17">
        <v>6.03394909960027E-2</v>
      </c>
      <c r="CP12" s="17">
        <v>6.3837694348125695E-2</v>
      </c>
      <c r="CQ12" s="17">
        <v>9.0641421811664305E-2</v>
      </c>
      <c r="CR12" s="17">
        <v>7.4197246658552193E-2</v>
      </c>
    </row>
    <row r="13" spans="2:96" x14ac:dyDescent="0.25">
      <c r="B13" s="18" t="s">
        <v>505</v>
      </c>
      <c r="C13" s="17">
        <v>6.8719099614522106E-2</v>
      </c>
      <c r="D13" s="17">
        <v>6.22474088643735E-2</v>
      </c>
      <c r="E13" s="17">
        <v>7.5425907639338097E-2</v>
      </c>
      <c r="F13" s="17"/>
      <c r="G13" s="17">
        <v>7.1385351211321502E-2</v>
      </c>
      <c r="H13" s="17">
        <v>4.7024612108013203E-2</v>
      </c>
      <c r="I13" s="17">
        <v>9.4927240372412E-2</v>
      </c>
      <c r="J13" s="17">
        <v>7.10654870816263E-2</v>
      </c>
      <c r="K13" s="17">
        <v>6.4163688027985694E-2</v>
      </c>
      <c r="L13" s="17">
        <v>6.4501660371735006E-2</v>
      </c>
      <c r="M13" s="17"/>
      <c r="N13" s="17">
        <v>7.4623912578589302E-2</v>
      </c>
      <c r="O13" s="17">
        <v>8.3011661480805202E-2</v>
      </c>
      <c r="P13" s="17">
        <v>5.86990813874766E-2</v>
      </c>
      <c r="Q13" s="17">
        <v>5.7040946279904102E-2</v>
      </c>
      <c r="R13" s="17"/>
      <c r="S13" s="17">
        <v>7.3925719279743299E-2</v>
      </c>
      <c r="T13" s="17">
        <v>7.1968024601932898E-2</v>
      </c>
      <c r="U13" s="17">
        <v>0.107521211188496</v>
      </c>
      <c r="V13" s="17">
        <v>3.18693753500085E-2</v>
      </c>
      <c r="W13" s="17">
        <v>5.2642227806227598E-2</v>
      </c>
      <c r="X13" s="17">
        <v>4.0080007486239397E-2</v>
      </c>
      <c r="Y13" s="17">
        <v>6.8967055223830703E-2</v>
      </c>
      <c r="Z13" s="17">
        <v>8.1960996126218599E-2</v>
      </c>
      <c r="AA13" s="17">
        <v>7.1560384041973596E-2</v>
      </c>
      <c r="AB13" s="17">
        <v>7.45474898903212E-2</v>
      </c>
      <c r="AC13" s="17">
        <v>6.0728389394455698E-2</v>
      </c>
      <c r="AD13" s="17">
        <v>0.12771401592064599</v>
      </c>
      <c r="AE13" s="17"/>
      <c r="AF13" s="17">
        <v>5.5279878335835302E-2</v>
      </c>
      <c r="AG13" s="17">
        <v>8.2978180004621899E-2</v>
      </c>
      <c r="AH13" s="17">
        <v>0.135202577847229</v>
      </c>
      <c r="AI13" s="17">
        <v>3.4682145521670198E-2</v>
      </c>
      <c r="AJ13" s="17">
        <v>5.4781261370658703E-2</v>
      </c>
      <c r="AK13" s="17"/>
      <c r="AL13" s="17">
        <v>5.0204867859911802E-2</v>
      </c>
      <c r="AM13" s="17">
        <v>7.6576341917259302E-2</v>
      </c>
      <c r="AN13" s="17">
        <v>0.10155176892470801</v>
      </c>
      <c r="AO13" s="17"/>
      <c r="AP13" s="17">
        <v>6.1537657847762897E-2</v>
      </c>
      <c r="AQ13" s="17">
        <v>7.4408711573911004E-2</v>
      </c>
      <c r="AR13" s="17">
        <v>7.8754045873174694E-2</v>
      </c>
      <c r="AS13" s="17">
        <v>7.1572932960607794E-2</v>
      </c>
      <c r="AT13" s="17">
        <v>6.2785365813297606E-2</v>
      </c>
      <c r="AU13" s="17"/>
      <c r="AV13" s="17">
        <v>0</v>
      </c>
      <c r="AW13" s="17">
        <v>3.5732480888520601E-2</v>
      </c>
      <c r="AX13" s="17">
        <v>8.0128988525992803E-2</v>
      </c>
      <c r="AY13" s="17">
        <v>4.8696819498678399E-2</v>
      </c>
      <c r="AZ13" s="17">
        <v>5.9030881355442502E-2</v>
      </c>
      <c r="BA13" s="17">
        <v>7.4376594370130694E-2</v>
      </c>
      <c r="BB13" s="17">
        <v>5.1225658502978902E-2</v>
      </c>
      <c r="BC13" s="17">
        <v>0.101548885129713</v>
      </c>
      <c r="BD13" s="17">
        <v>0.100395364141907</v>
      </c>
      <c r="BE13" s="17">
        <v>5.8976867654940299E-2</v>
      </c>
      <c r="BF13" s="17">
        <v>4.3464429602945102E-2</v>
      </c>
      <c r="BG13" s="17">
        <v>6.6788422449771498E-2</v>
      </c>
      <c r="BH13" s="17">
        <v>4.12545944594341E-2</v>
      </c>
      <c r="BI13" s="17">
        <v>0.23399995989570199</v>
      </c>
      <c r="BJ13" s="17">
        <v>6.4610020578451999E-2</v>
      </c>
      <c r="BK13" s="17">
        <v>4.9948448473430399E-2</v>
      </c>
      <c r="BL13" s="17"/>
      <c r="BM13" s="17">
        <v>6.3805952531727494E-2</v>
      </c>
      <c r="BN13" s="17">
        <v>8.3335032926718094E-2</v>
      </c>
      <c r="BO13" s="17">
        <v>6.2243449545428597E-2</v>
      </c>
      <c r="BP13" s="17">
        <v>5.6085818573343202E-2</v>
      </c>
      <c r="BQ13" s="17">
        <v>8.7080688585886204E-2</v>
      </c>
      <c r="BR13" s="17">
        <v>3.9966774481153697E-2</v>
      </c>
      <c r="BS13" s="17"/>
      <c r="BT13" s="17">
        <v>6.4362011053665805E-2</v>
      </c>
      <c r="BU13" s="17">
        <v>7.4640337672747803E-2</v>
      </c>
      <c r="BV13" s="17"/>
      <c r="BW13" s="17">
        <v>6.0113339379326003E-2</v>
      </c>
      <c r="BX13" s="17">
        <v>6.9889471611012402E-2</v>
      </c>
      <c r="BY13" s="17"/>
      <c r="BZ13" s="17">
        <v>6.5847882025647994E-2</v>
      </c>
      <c r="CA13" s="17">
        <v>8.1292022312784207E-2</v>
      </c>
      <c r="CB13" s="17">
        <v>6.10077760495496E-2</v>
      </c>
      <c r="CC13" s="17"/>
      <c r="CD13" s="17">
        <v>6.4198945833819104E-2</v>
      </c>
      <c r="CE13" s="17">
        <v>7.0856548636727204E-2</v>
      </c>
      <c r="CF13" s="17">
        <v>7.6951340333992493E-2</v>
      </c>
      <c r="CG13" s="17"/>
      <c r="CH13" s="17">
        <v>6.7458016266636098E-2</v>
      </c>
      <c r="CI13" s="17">
        <v>6.4830474476273395E-2</v>
      </c>
      <c r="CJ13" s="17">
        <v>9.0884221692787107E-2</v>
      </c>
      <c r="CK13" s="17"/>
      <c r="CL13" s="17">
        <v>7.1594400367004193E-2</v>
      </c>
      <c r="CM13" s="17">
        <v>6.5958872481146805E-2</v>
      </c>
      <c r="CN13" s="17"/>
      <c r="CO13" s="17">
        <v>3.6355963424537098E-2</v>
      </c>
      <c r="CP13" s="17">
        <v>8.1675907454440103E-2</v>
      </c>
      <c r="CQ13" s="17">
        <v>5.7775235470392899E-2</v>
      </c>
      <c r="CR13" s="17">
        <v>7.6980093881919703E-2</v>
      </c>
    </row>
    <row r="14" spans="2:96" x14ac:dyDescent="0.25">
      <c r="B14" s="18" t="s">
        <v>506</v>
      </c>
      <c r="C14" s="17">
        <v>0.121320126074833</v>
      </c>
      <c r="D14" s="17">
        <v>0.116284617523571</v>
      </c>
      <c r="E14" s="17">
        <v>0.12690418224125599</v>
      </c>
      <c r="F14" s="17"/>
      <c r="G14" s="17">
        <v>0.14182919281371101</v>
      </c>
      <c r="H14" s="17">
        <v>0.125859422807998</v>
      </c>
      <c r="I14" s="17">
        <v>0.107701376672241</v>
      </c>
      <c r="J14" s="17">
        <v>0.120423756629037</v>
      </c>
      <c r="K14" s="17">
        <v>0.10912915120182599</v>
      </c>
      <c r="L14" s="17">
        <v>0.123960473151429</v>
      </c>
      <c r="M14" s="17"/>
      <c r="N14" s="17">
        <v>0.111901421175648</v>
      </c>
      <c r="O14" s="17">
        <v>0.112789412407621</v>
      </c>
      <c r="P14" s="17">
        <v>0.13377959975353099</v>
      </c>
      <c r="Q14" s="17">
        <v>0.12883280385148699</v>
      </c>
      <c r="R14" s="17"/>
      <c r="S14" s="17">
        <v>0.12791127930190299</v>
      </c>
      <c r="T14" s="17">
        <v>0.12693222167617901</v>
      </c>
      <c r="U14" s="17">
        <v>0.103172149260756</v>
      </c>
      <c r="V14" s="17">
        <v>9.8471343859183505E-2</v>
      </c>
      <c r="W14" s="17">
        <v>0.120553221699437</v>
      </c>
      <c r="X14" s="17">
        <v>0.146869815673669</v>
      </c>
      <c r="Y14" s="17">
        <v>0.126365335884177</v>
      </c>
      <c r="Z14" s="17">
        <v>0.16193899991683</v>
      </c>
      <c r="AA14" s="17">
        <v>0.13541679455136099</v>
      </c>
      <c r="AB14" s="17">
        <v>8.4072133596999596E-2</v>
      </c>
      <c r="AC14" s="17">
        <v>0.109562121082836</v>
      </c>
      <c r="AD14" s="17">
        <v>0.120564141708597</v>
      </c>
      <c r="AE14" s="17"/>
      <c r="AF14" s="17">
        <v>0.13448817246425701</v>
      </c>
      <c r="AG14" s="17">
        <v>0.103100890172501</v>
      </c>
      <c r="AH14" s="17">
        <v>8.4821648943458505E-2</v>
      </c>
      <c r="AI14" s="17">
        <v>6.8851408953465296E-2</v>
      </c>
      <c r="AJ14" s="17">
        <v>0.164011918949174</v>
      </c>
      <c r="AK14" s="17"/>
      <c r="AL14" s="17">
        <v>0.12090701327346801</v>
      </c>
      <c r="AM14" s="17">
        <v>0.101165084294838</v>
      </c>
      <c r="AN14" s="17">
        <v>9.5414716147969994E-2</v>
      </c>
      <c r="AO14" s="17"/>
      <c r="AP14" s="17">
        <v>0.12267008966189299</v>
      </c>
      <c r="AQ14" s="17">
        <v>0.10621312966525</v>
      </c>
      <c r="AR14" s="17">
        <v>0.119845808050732</v>
      </c>
      <c r="AS14" s="17">
        <v>0.11287357540347399</v>
      </c>
      <c r="AT14" s="17">
        <v>3.0674157201532999E-2</v>
      </c>
      <c r="AU14" s="17"/>
      <c r="AV14" s="17">
        <v>0</v>
      </c>
      <c r="AW14" s="17">
        <v>0.162112653479423</v>
      </c>
      <c r="AX14" s="17">
        <v>8.2039872242968104E-2</v>
      </c>
      <c r="AY14" s="17">
        <v>0.16570925583798901</v>
      </c>
      <c r="AZ14" s="17">
        <v>7.8574946219424305E-2</v>
      </c>
      <c r="BA14" s="17">
        <v>0.108361930174682</v>
      </c>
      <c r="BB14" s="17">
        <v>0.116347898112727</v>
      </c>
      <c r="BC14" s="17">
        <v>0.173668857436026</v>
      </c>
      <c r="BD14" s="17">
        <v>8.6815586284942098E-2</v>
      </c>
      <c r="BE14" s="17">
        <v>0.15047694780138399</v>
      </c>
      <c r="BF14" s="17">
        <v>0.140744077963632</v>
      </c>
      <c r="BG14" s="17">
        <v>0.10858330535777699</v>
      </c>
      <c r="BH14" s="17">
        <v>8.7734296282309096E-2</v>
      </c>
      <c r="BI14" s="17">
        <v>0.22019908959836401</v>
      </c>
      <c r="BJ14" s="17">
        <v>7.6145516091574605E-2</v>
      </c>
      <c r="BK14" s="17">
        <v>0.101541588787098</v>
      </c>
      <c r="BL14" s="17"/>
      <c r="BM14" s="17">
        <v>0.110664252577779</v>
      </c>
      <c r="BN14" s="17">
        <v>0.115818931326532</v>
      </c>
      <c r="BO14" s="17">
        <v>0.14501046114904201</v>
      </c>
      <c r="BP14" s="17">
        <v>0.11493864786041</v>
      </c>
      <c r="BQ14" s="17">
        <v>0.13173111627193901</v>
      </c>
      <c r="BR14" s="17">
        <v>0.136351390929382</v>
      </c>
      <c r="BS14" s="17"/>
      <c r="BT14" s="17">
        <v>0.131740288727097</v>
      </c>
      <c r="BU14" s="17">
        <v>0.10557364842554801</v>
      </c>
      <c r="BV14" s="17"/>
      <c r="BW14" s="17">
        <v>0.11363300310369399</v>
      </c>
      <c r="BX14" s="17">
        <v>0.12369584049978501</v>
      </c>
      <c r="BY14" s="17"/>
      <c r="BZ14" s="17">
        <v>0.112808473829398</v>
      </c>
      <c r="CA14" s="17">
        <v>0.13145142604782301</v>
      </c>
      <c r="CB14" s="17">
        <v>0.17824007774831799</v>
      </c>
      <c r="CC14" s="17"/>
      <c r="CD14" s="17">
        <v>0.113789931153657</v>
      </c>
      <c r="CE14" s="17">
        <v>0.13196195088812701</v>
      </c>
      <c r="CF14" s="17">
        <v>9.1635836083052702E-2</v>
      </c>
      <c r="CG14" s="17"/>
      <c r="CH14" s="17">
        <v>0.112421724599426</v>
      </c>
      <c r="CI14" s="17">
        <v>0.12287901614457</v>
      </c>
      <c r="CJ14" s="17">
        <v>0.128930686955569</v>
      </c>
      <c r="CK14" s="17"/>
      <c r="CL14" s="17">
        <v>0.116033017510714</v>
      </c>
      <c r="CM14" s="17">
        <v>0.123490890341316</v>
      </c>
      <c r="CN14" s="17"/>
      <c r="CO14" s="17">
        <v>0.119159533131384</v>
      </c>
      <c r="CP14" s="17">
        <v>0.12638465807572999</v>
      </c>
      <c r="CQ14" s="17">
        <v>0.12159319541418501</v>
      </c>
      <c r="CR14" s="17">
        <v>0.111898856350506</v>
      </c>
    </row>
    <row r="15" spans="2:96" x14ac:dyDescent="0.25">
      <c r="B15" s="18" t="s">
        <v>507</v>
      </c>
      <c r="C15" s="17">
        <v>0.114887324230231</v>
      </c>
      <c r="D15" s="17">
        <v>9.95147072359511E-2</v>
      </c>
      <c r="E15" s="17">
        <v>0.13055792621819101</v>
      </c>
      <c r="F15" s="17"/>
      <c r="G15" s="17">
        <v>0.122149978500809</v>
      </c>
      <c r="H15" s="17">
        <v>0.11342210216038801</v>
      </c>
      <c r="I15" s="17">
        <v>0.103265446517931</v>
      </c>
      <c r="J15" s="17">
        <v>0.120541672750709</v>
      </c>
      <c r="K15" s="17">
        <v>7.1833662221048006E-2</v>
      </c>
      <c r="L15" s="17">
        <v>0.145058417700208</v>
      </c>
      <c r="M15" s="17"/>
      <c r="N15" s="17">
        <v>0.129522832550266</v>
      </c>
      <c r="O15" s="17">
        <v>0.115929814926476</v>
      </c>
      <c r="P15" s="17">
        <v>8.5941972708623707E-2</v>
      </c>
      <c r="Q15" s="17">
        <v>0.122664362972891</v>
      </c>
      <c r="R15" s="17"/>
      <c r="S15" s="17">
        <v>0.119234448872306</v>
      </c>
      <c r="T15" s="17">
        <v>0.104319578561959</v>
      </c>
      <c r="U15" s="17">
        <v>0.124285393978432</v>
      </c>
      <c r="V15" s="17">
        <v>0.148881626356829</v>
      </c>
      <c r="W15" s="17">
        <v>0.12733596342557099</v>
      </c>
      <c r="X15" s="17">
        <v>0.12439137703721</v>
      </c>
      <c r="Y15" s="17">
        <v>0.131248592798304</v>
      </c>
      <c r="Z15" s="17">
        <v>9.6278441391567895E-2</v>
      </c>
      <c r="AA15" s="17">
        <v>0.12773304478488601</v>
      </c>
      <c r="AB15" s="17">
        <v>8.4328505448702101E-2</v>
      </c>
      <c r="AC15" s="17">
        <v>7.3292909685669899E-2</v>
      </c>
      <c r="AD15" s="17">
        <v>5.0861830745237403E-2</v>
      </c>
      <c r="AE15" s="17"/>
      <c r="AF15" s="17">
        <v>0.123323048697164</v>
      </c>
      <c r="AG15" s="17">
        <v>0.111871792682843</v>
      </c>
      <c r="AH15" s="17">
        <v>0.111339695012884</v>
      </c>
      <c r="AI15" s="17">
        <v>7.2746603537763396E-2</v>
      </c>
      <c r="AJ15" s="17">
        <v>0.13472990536764701</v>
      </c>
      <c r="AK15" s="17"/>
      <c r="AL15" s="17">
        <v>0.14520847789785199</v>
      </c>
      <c r="AM15" s="17">
        <v>0.102901501036837</v>
      </c>
      <c r="AN15" s="17">
        <v>0.129325380326822</v>
      </c>
      <c r="AO15" s="17"/>
      <c r="AP15" s="17">
        <v>0.128591953678275</v>
      </c>
      <c r="AQ15" s="17">
        <v>0.101771975862241</v>
      </c>
      <c r="AR15" s="17">
        <v>0.116904271944095</v>
      </c>
      <c r="AS15" s="17">
        <v>0.12291640278425101</v>
      </c>
      <c r="AT15" s="17">
        <v>9.8687138102721894E-2</v>
      </c>
      <c r="AU15" s="17"/>
      <c r="AV15" s="17">
        <v>0.21570749083600099</v>
      </c>
      <c r="AW15" s="17">
        <v>6.7124969373971305E-2</v>
      </c>
      <c r="AX15" s="17">
        <v>0.15151666741952499</v>
      </c>
      <c r="AY15" s="17">
        <v>0.102239885214733</v>
      </c>
      <c r="AZ15" s="17">
        <v>0.120697849774844</v>
      </c>
      <c r="BA15" s="17">
        <v>0.11093191644289099</v>
      </c>
      <c r="BB15" s="17">
        <v>0.113137928486039</v>
      </c>
      <c r="BC15" s="17">
        <v>7.0528426701681399E-2</v>
      </c>
      <c r="BD15" s="17">
        <v>6.7668056903809004E-2</v>
      </c>
      <c r="BE15" s="17">
        <v>0.12704390761266399</v>
      </c>
      <c r="BF15" s="17">
        <v>0.175006964772743</v>
      </c>
      <c r="BG15" s="17">
        <v>0.132972031587554</v>
      </c>
      <c r="BH15" s="17">
        <v>0.164355432010585</v>
      </c>
      <c r="BI15" s="17">
        <v>4.35133444070935E-2</v>
      </c>
      <c r="BJ15" s="17">
        <v>0.100405424328131</v>
      </c>
      <c r="BK15" s="17">
        <v>0.14758513673107199</v>
      </c>
      <c r="BL15" s="17"/>
      <c r="BM15" s="17">
        <v>7.9001817023491294E-2</v>
      </c>
      <c r="BN15" s="17">
        <v>0.13361012744780801</v>
      </c>
      <c r="BO15" s="17">
        <v>0.13058722315924601</v>
      </c>
      <c r="BP15" s="17">
        <v>0.122800035166254</v>
      </c>
      <c r="BQ15" s="17">
        <v>0.106643732884765</v>
      </c>
      <c r="BR15" s="17">
        <v>0.109065561043671</v>
      </c>
      <c r="BS15" s="17"/>
      <c r="BT15" s="17">
        <v>0.11232087803982101</v>
      </c>
      <c r="BU15" s="17">
        <v>0.11439756805895999</v>
      </c>
      <c r="BV15" s="17"/>
      <c r="BW15" s="17">
        <v>0.120040062230039</v>
      </c>
      <c r="BX15" s="17">
        <v>0.12883833932221</v>
      </c>
      <c r="BY15" s="17"/>
      <c r="BZ15" s="17">
        <v>0.118065418565771</v>
      </c>
      <c r="CA15" s="17">
        <v>9.3068255172684994E-2</v>
      </c>
      <c r="CB15" s="17">
        <v>0.138845174026834</v>
      </c>
      <c r="CC15" s="17"/>
      <c r="CD15" s="17">
        <v>0.12285493033877801</v>
      </c>
      <c r="CE15" s="17">
        <v>7.45669745110253E-2</v>
      </c>
      <c r="CF15" s="17">
        <v>0.16361394488258699</v>
      </c>
      <c r="CG15" s="17"/>
      <c r="CH15" s="17">
        <v>0.11947060297444601</v>
      </c>
      <c r="CI15" s="17">
        <v>8.0914514522487199E-2</v>
      </c>
      <c r="CJ15" s="17">
        <v>0.125335797894332</v>
      </c>
      <c r="CK15" s="17"/>
      <c r="CL15" s="17">
        <v>0.110542019800594</v>
      </c>
      <c r="CM15" s="17">
        <v>0.118317773512576</v>
      </c>
      <c r="CN15" s="17"/>
      <c r="CO15" s="17">
        <v>0.108108181262009</v>
      </c>
      <c r="CP15" s="17">
        <v>0.122984324906432</v>
      </c>
      <c r="CQ15" s="17">
        <v>0.128864727262652</v>
      </c>
      <c r="CR15" s="17">
        <v>7.4774243557124198E-2</v>
      </c>
    </row>
    <row r="16" spans="2:96" x14ac:dyDescent="0.25">
      <c r="B16" s="18" t="s">
        <v>508</v>
      </c>
      <c r="C16" s="17">
        <v>0.115472644459444</v>
      </c>
      <c r="D16" s="17">
        <v>0.12307981957174501</v>
      </c>
      <c r="E16" s="17">
        <v>0.108646562857676</v>
      </c>
      <c r="F16" s="17"/>
      <c r="G16" s="17">
        <v>0.10332833088945</v>
      </c>
      <c r="H16" s="17">
        <v>0.120190053726476</v>
      </c>
      <c r="I16" s="17">
        <v>8.9301312350711204E-2</v>
      </c>
      <c r="J16" s="17">
        <v>0.100105287040113</v>
      </c>
      <c r="K16" s="17">
        <v>0.111937848061211</v>
      </c>
      <c r="L16" s="17">
        <v>0.155917017857861</v>
      </c>
      <c r="M16" s="17"/>
      <c r="N16" s="17">
        <v>0.10841007003907099</v>
      </c>
      <c r="O16" s="17">
        <v>0.12506601021674901</v>
      </c>
      <c r="P16" s="17">
        <v>0.122287801900843</v>
      </c>
      <c r="Q16" s="17">
        <v>0.108398713442069</v>
      </c>
      <c r="R16" s="17"/>
      <c r="S16" s="17">
        <v>0.10002497940669999</v>
      </c>
      <c r="T16" s="17">
        <v>7.4728272270426402E-2</v>
      </c>
      <c r="U16" s="17">
        <v>0.133148658584055</v>
      </c>
      <c r="V16" s="17">
        <v>0.15259232022536201</v>
      </c>
      <c r="W16" s="17">
        <v>0.14848010451690699</v>
      </c>
      <c r="X16" s="17">
        <v>9.8368609189321402E-2</v>
      </c>
      <c r="Y16" s="17">
        <v>0.12483383957572899</v>
      </c>
      <c r="Z16" s="17">
        <v>0.10603276939734101</v>
      </c>
      <c r="AA16" s="17">
        <v>0.11161881897725601</v>
      </c>
      <c r="AB16" s="17">
        <v>0.144852807296494</v>
      </c>
      <c r="AC16" s="17">
        <v>0.106963489717981</v>
      </c>
      <c r="AD16" s="17">
        <v>0.108250723160581</v>
      </c>
      <c r="AE16" s="17"/>
      <c r="AF16" s="17">
        <v>0.170121273548686</v>
      </c>
      <c r="AG16" s="17">
        <v>8.8259048962821607E-2</v>
      </c>
      <c r="AH16" s="17">
        <v>9.20640457814937E-2</v>
      </c>
      <c r="AI16" s="17">
        <v>4.7796096483978798E-2</v>
      </c>
      <c r="AJ16" s="17">
        <v>6.9613691158334406E-2</v>
      </c>
      <c r="AK16" s="17"/>
      <c r="AL16" s="17">
        <v>0.19086184720002</v>
      </c>
      <c r="AM16" s="17">
        <v>8.7885811296734603E-2</v>
      </c>
      <c r="AN16" s="17">
        <v>8.2978187460868394E-2</v>
      </c>
      <c r="AO16" s="17"/>
      <c r="AP16" s="17">
        <v>0.117618981825965</v>
      </c>
      <c r="AQ16" s="17">
        <v>0.15653220189116401</v>
      </c>
      <c r="AR16" s="17">
        <v>9.40330602786658E-2</v>
      </c>
      <c r="AS16" s="17">
        <v>0.117099913837741</v>
      </c>
      <c r="AT16" s="17">
        <v>9.3430345808351301E-2</v>
      </c>
      <c r="AU16" s="17"/>
      <c r="AV16" s="17">
        <v>0</v>
      </c>
      <c r="AW16" s="17">
        <v>0.102003455657352</v>
      </c>
      <c r="AX16" s="17">
        <v>0.127933983446223</v>
      </c>
      <c r="AY16" s="17">
        <v>0.116506755242732</v>
      </c>
      <c r="AZ16" s="17">
        <v>0.124974589042657</v>
      </c>
      <c r="BA16" s="17">
        <v>0.12630931191188799</v>
      </c>
      <c r="BB16" s="17">
        <v>0.130552313882593</v>
      </c>
      <c r="BC16" s="17">
        <v>0.12022869038822601</v>
      </c>
      <c r="BD16" s="17">
        <v>0.128675912556446</v>
      </c>
      <c r="BE16" s="17">
        <v>0.16934193412033599</v>
      </c>
      <c r="BF16" s="17">
        <v>8.3583787459976702E-2</v>
      </c>
      <c r="BG16" s="17">
        <v>9.7833225239427099E-2</v>
      </c>
      <c r="BH16" s="17">
        <v>9.6546502337460094E-2</v>
      </c>
      <c r="BI16" s="17">
        <v>7.7702520958313107E-2</v>
      </c>
      <c r="BJ16" s="17">
        <v>4.7338339398117997E-2</v>
      </c>
      <c r="BK16" s="17">
        <v>0.101897249727332</v>
      </c>
      <c r="BL16" s="17"/>
      <c r="BM16" s="17">
        <v>0.11474156991984701</v>
      </c>
      <c r="BN16" s="17">
        <v>0.10679004626918</v>
      </c>
      <c r="BO16" s="17">
        <v>0.10877507366422901</v>
      </c>
      <c r="BP16" s="17">
        <v>0.122599885445059</v>
      </c>
      <c r="BQ16" s="17">
        <v>0.13818328311007699</v>
      </c>
      <c r="BR16" s="17">
        <v>0.113982440076952</v>
      </c>
      <c r="BS16" s="17"/>
      <c r="BT16" s="17">
        <v>0.123818135238313</v>
      </c>
      <c r="BU16" s="17">
        <v>0.101096163815399</v>
      </c>
      <c r="BV16" s="17"/>
      <c r="BW16" s="17">
        <v>0.133191247363774</v>
      </c>
      <c r="BX16" s="17">
        <v>0.106774747164034</v>
      </c>
      <c r="BY16" s="17"/>
      <c r="BZ16" s="17">
        <v>0.117328775677154</v>
      </c>
      <c r="CA16" s="17">
        <v>0.110937164853215</v>
      </c>
      <c r="CB16" s="17">
        <v>0.10237159532703199</v>
      </c>
      <c r="CC16" s="17"/>
      <c r="CD16" s="17">
        <v>0.115643242379652</v>
      </c>
      <c r="CE16" s="17">
        <v>0.13242544099540801</v>
      </c>
      <c r="CF16" s="17">
        <v>0.112641919627533</v>
      </c>
      <c r="CG16" s="17"/>
      <c r="CH16" s="17">
        <v>0.11210650876914501</v>
      </c>
      <c r="CI16" s="17">
        <v>0.14398319700717699</v>
      </c>
      <c r="CJ16" s="17">
        <v>0.11596884582304801</v>
      </c>
      <c r="CK16" s="17"/>
      <c r="CL16" s="17">
        <v>0.118760146174193</v>
      </c>
      <c r="CM16" s="17">
        <v>0.115558158799907</v>
      </c>
      <c r="CN16" s="17"/>
      <c r="CO16" s="17">
        <v>0.11720817010942799</v>
      </c>
      <c r="CP16" s="17">
        <v>0.13195075028691999</v>
      </c>
      <c r="CQ16" s="17">
        <v>0.10523590835140199</v>
      </c>
      <c r="CR16" s="17">
        <v>0.103201520612344</v>
      </c>
    </row>
    <row r="17" spans="2:96" x14ac:dyDescent="0.25">
      <c r="B17" s="18" t="s">
        <v>509</v>
      </c>
      <c r="C17" s="17">
        <v>0.101010343635624</v>
      </c>
      <c r="D17" s="17">
        <v>0.10982704448818401</v>
      </c>
      <c r="E17" s="17">
        <v>9.1890685123171306E-2</v>
      </c>
      <c r="F17" s="17"/>
      <c r="G17" s="17">
        <v>0.126176613785588</v>
      </c>
      <c r="H17" s="17">
        <v>8.9407951492832899E-2</v>
      </c>
      <c r="I17" s="17">
        <v>7.6664546591882293E-2</v>
      </c>
      <c r="J17" s="17">
        <v>6.9798101286257699E-2</v>
      </c>
      <c r="K17" s="17">
        <v>0.125727557665269</v>
      </c>
      <c r="L17" s="17">
        <v>0.12236641098694701</v>
      </c>
      <c r="M17" s="17"/>
      <c r="N17" s="17">
        <v>0.102835436696191</v>
      </c>
      <c r="O17" s="17">
        <v>0.10872592473588601</v>
      </c>
      <c r="P17" s="17">
        <v>8.5120159980075605E-2</v>
      </c>
      <c r="Q17" s="17">
        <v>0.106072992046244</v>
      </c>
      <c r="R17" s="17"/>
      <c r="S17" s="17">
        <v>0.1431702738043</v>
      </c>
      <c r="T17" s="17">
        <v>0.112184981180664</v>
      </c>
      <c r="U17" s="17">
        <v>8.3636246032320796E-2</v>
      </c>
      <c r="V17" s="17">
        <v>9.6757638155541795E-2</v>
      </c>
      <c r="W17" s="17">
        <v>9.9992166437974303E-2</v>
      </c>
      <c r="X17" s="17">
        <v>8.5304358967933203E-2</v>
      </c>
      <c r="Y17" s="17">
        <v>0.103155503693247</v>
      </c>
      <c r="Z17" s="17">
        <v>9.2161131019214498E-2</v>
      </c>
      <c r="AA17" s="17">
        <v>6.7899542854722994E-2</v>
      </c>
      <c r="AB17" s="17">
        <v>7.41158431042553E-2</v>
      </c>
      <c r="AC17" s="17">
        <v>0.144179133081074</v>
      </c>
      <c r="AD17" s="17">
        <v>0.10041324837771901</v>
      </c>
      <c r="AE17" s="17"/>
      <c r="AF17" s="17">
        <v>0.15878755098727701</v>
      </c>
      <c r="AG17" s="17">
        <v>5.3761050579349302E-2</v>
      </c>
      <c r="AH17" s="17">
        <v>9.8773197836785995E-2</v>
      </c>
      <c r="AI17" s="17">
        <v>3.3668449638609002E-2</v>
      </c>
      <c r="AJ17" s="17">
        <v>5.59768113055919E-2</v>
      </c>
      <c r="AK17" s="17"/>
      <c r="AL17" s="17">
        <v>0.218413773090957</v>
      </c>
      <c r="AM17" s="17">
        <v>6.7156182370929296E-2</v>
      </c>
      <c r="AN17" s="17">
        <v>8.1574650714920205E-2</v>
      </c>
      <c r="AO17" s="17"/>
      <c r="AP17" s="17">
        <v>0.13245656779224299</v>
      </c>
      <c r="AQ17" s="17">
        <v>8.3275910420342103E-2</v>
      </c>
      <c r="AR17" s="17">
        <v>0.12046742034822</v>
      </c>
      <c r="AS17" s="17">
        <v>7.7642377238058793E-2</v>
      </c>
      <c r="AT17" s="17">
        <v>5.6058149169852897E-2</v>
      </c>
      <c r="AU17" s="17"/>
      <c r="AV17" s="17">
        <v>0</v>
      </c>
      <c r="AW17" s="17">
        <v>6.1202282742322901E-2</v>
      </c>
      <c r="AX17" s="17">
        <v>7.3830848132693E-2</v>
      </c>
      <c r="AY17" s="17">
        <v>8.6424525540512998E-2</v>
      </c>
      <c r="AZ17" s="17">
        <v>0.132352092267289</v>
      </c>
      <c r="BA17" s="17">
        <v>7.6451118549136596E-2</v>
      </c>
      <c r="BB17" s="17">
        <v>8.1930810143779204E-2</v>
      </c>
      <c r="BC17" s="17">
        <v>0.108801597588589</v>
      </c>
      <c r="BD17" s="17">
        <v>0.174207147448498</v>
      </c>
      <c r="BE17" s="17">
        <v>0.1257234796119</v>
      </c>
      <c r="BF17" s="17">
        <v>5.7275527991438098E-2</v>
      </c>
      <c r="BG17" s="17">
        <v>0.113046446704306</v>
      </c>
      <c r="BH17" s="17">
        <v>8.1467783133265997E-2</v>
      </c>
      <c r="BI17" s="17">
        <v>5.7195344027805697E-2</v>
      </c>
      <c r="BJ17" s="17">
        <v>0.120744158054765</v>
      </c>
      <c r="BK17" s="17">
        <v>0.153978687310316</v>
      </c>
      <c r="BL17" s="17"/>
      <c r="BM17" s="17">
        <v>0.13018020503941599</v>
      </c>
      <c r="BN17" s="17">
        <v>8.7674007815878197E-2</v>
      </c>
      <c r="BO17" s="17">
        <v>9.7789921769081897E-2</v>
      </c>
      <c r="BP17" s="17">
        <v>9.6391504549146398E-2</v>
      </c>
      <c r="BQ17" s="17">
        <v>7.5526953065996397E-2</v>
      </c>
      <c r="BR17" s="17">
        <v>0.124021638606783</v>
      </c>
      <c r="BS17" s="17"/>
      <c r="BT17" s="17">
        <v>0.11177773326526499</v>
      </c>
      <c r="BU17" s="17">
        <v>8.8368163411039896E-2</v>
      </c>
      <c r="BV17" s="17"/>
      <c r="BW17" s="17">
        <v>0.12519589434380801</v>
      </c>
      <c r="BX17" s="17">
        <v>8.4001688473419003E-2</v>
      </c>
      <c r="BY17" s="17"/>
      <c r="BZ17" s="17">
        <v>0.100492151218894</v>
      </c>
      <c r="CA17" s="17">
        <v>9.7376692648614899E-2</v>
      </c>
      <c r="CB17" s="17">
        <v>0.13018746949255799</v>
      </c>
      <c r="CC17" s="17"/>
      <c r="CD17" s="17">
        <v>0.10486464621812</v>
      </c>
      <c r="CE17" s="17">
        <v>9.6525821973482501E-2</v>
      </c>
      <c r="CF17" s="17">
        <v>7.2980274677698007E-2</v>
      </c>
      <c r="CG17" s="17"/>
      <c r="CH17" s="17">
        <v>0.100198100640381</v>
      </c>
      <c r="CI17" s="17">
        <v>0.10977193947595799</v>
      </c>
      <c r="CJ17" s="17">
        <v>9.0476042405644996E-2</v>
      </c>
      <c r="CK17" s="17"/>
      <c r="CL17" s="17">
        <v>0.104617787516545</v>
      </c>
      <c r="CM17" s="17">
        <v>0.100547032886573</v>
      </c>
      <c r="CN17" s="17"/>
      <c r="CO17" s="17">
        <v>0.16952532542339899</v>
      </c>
      <c r="CP17" s="17">
        <v>0.1249039072048</v>
      </c>
      <c r="CQ17" s="17">
        <v>9.1186879581058006E-2</v>
      </c>
      <c r="CR17" s="17">
        <v>4.94206925256339E-2</v>
      </c>
    </row>
    <row r="18" spans="2:96" x14ac:dyDescent="0.25">
      <c r="B18" s="18" t="s">
        <v>510</v>
      </c>
      <c r="C18" s="17">
        <v>3.4095546905153797E-2</v>
      </c>
      <c r="D18" s="17">
        <v>4.0810735702904499E-2</v>
      </c>
      <c r="E18" s="17">
        <v>2.7704330912348502E-2</v>
      </c>
      <c r="F18" s="17"/>
      <c r="G18" s="17">
        <v>3.7542793395320399E-2</v>
      </c>
      <c r="H18" s="17">
        <v>4.8411569678779902E-2</v>
      </c>
      <c r="I18" s="17">
        <v>3.3580190984898402E-2</v>
      </c>
      <c r="J18" s="17">
        <v>1.3112462183720299E-2</v>
      </c>
      <c r="K18" s="17">
        <v>3.8948413540232298E-2</v>
      </c>
      <c r="L18" s="17">
        <v>3.4369647311740303E-2</v>
      </c>
      <c r="M18" s="17"/>
      <c r="N18" s="17">
        <v>4.0181890611934099E-2</v>
      </c>
      <c r="O18" s="17">
        <v>2.5629352655703999E-2</v>
      </c>
      <c r="P18" s="17">
        <v>4.33547396550421E-2</v>
      </c>
      <c r="Q18" s="17">
        <v>2.85748851598683E-2</v>
      </c>
      <c r="R18" s="17"/>
      <c r="S18" s="17">
        <v>3.6026352155555899E-2</v>
      </c>
      <c r="T18" s="17">
        <v>4.3588018258451197E-2</v>
      </c>
      <c r="U18" s="17">
        <v>3.7810083220060998E-2</v>
      </c>
      <c r="V18" s="17">
        <v>1.7735773415241199E-2</v>
      </c>
      <c r="W18" s="17">
        <v>4.3169827274784502E-2</v>
      </c>
      <c r="X18" s="17">
        <v>1.6748099408000702E-2</v>
      </c>
      <c r="Y18" s="17">
        <v>2.38781643919403E-2</v>
      </c>
      <c r="Z18" s="17">
        <v>5.2518598463853199E-2</v>
      </c>
      <c r="AA18" s="17">
        <v>5.0687726375377599E-2</v>
      </c>
      <c r="AB18" s="17">
        <v>1.2695428996062101E-2</v>
      </c>
      <c r="AC18" s="17">
        <v>5.9285276100293501E-2</v>
      </c>
      <c r="AD18" s="17">
        <v>1.7901910556925801E-2</v>
      </c>
      <c r="AE18" s="17"/>
      <c r="AF18" s="17">
        <v>4.67954076384237E-2</v>
      </c>
      <c r="AG18" s="17">
        <v>3.98688165717795E-2</v>
      </c>
      <c r="AH18" s="17">
        <v>3.4910581678932899E-2</v>
      </c>
      <c r="AI18" s="17">
        <v>3.6625910566422802E-2</v>
      </c>
      <c r="AJ18" s="17">
        <v>1.4823416580428401E-2</v>
      </c>
      <c r="AK18" s="17"/>
      <c r="AL18" s="17">
        <v>7.1493087049260606E-2</v>
      </c>
      <c r="AM18" s="17">
        <v>3.2628956479884397E-2</v>
      </c>
      <c r="AN18" s="17">
        <v>4.7295819454970398E-2</v>
      </c>
      <c r="AO18" s="17"/>
      <c r="AP18" s="17">
        <v>3.6886809481351097E-2</v>
      </c>
      <c r="AQ18" s="17">
        <v>2.5625322896446999E-2</v>
      </c>
      <c r="AR18" s="17">
        <v>2.9895598846190599E-2</v>
      </c>
      <c r="AS18" s="17">
        <v>5.8326467823714701E-2</v>
      </c>
      <c r="AT18" s="17">
        <v>0.103934867280336</v>
      </c>
      <c r="AU18" s="17"/>
      <c r="AV18" s="17">
        <v>0</v>
      </c>
      <c r="AW18" s="17">
        <v>5.2718627321628797E-2</v>
      </c>
      <c r="AX18" s="17">
        <v>2.5037500235614699E-2</v>
      </c>
      <c r="AY18" s="17">
        <v>6.3221805109851198E-3</v>
      </c>
      <c r="AZ18" s="17">
        <v>1.9139921426187201E-2</v>
      </c>
      <c r="BA18" s="17">
        <v>4.8596131215588402E-2</v>
      </c>
      <c r="BB18" s="17">
        <v>4.5197860556070502E-2</v>
      </c>
      <c r="BC18" s="17">
        <v>4.7685109850247001E-2</v>
      </c>
      <c r="BD18" s="17">
        <v>2.7368709546292801E-2</v>
      </c>
      <c r="BE18" s="17">
        <v>1.92782788171529E-2</v>
      </c>
      <c r="BF18" s="17">
        <v>5.0184189114174903E-2</v>
      </c>
      <c r="BG18" s="17">
        <v>2.3241466388901399E-2</v>
      </c>
      <c r="BH18" s="17">
        <v>2.1990021111520801E-2</v>
      </c>
      <c r="BI18" s="17">
        <v>1.8422338303209301E-2</v>
      </c>
      <c r="BJ18" s="17">
        <v>7.00295706934949E-2</v>
      </c>
      <c r="BK18" s="17">
        <v>5.1085731344661198E-2</v>
      </c>
      <c r="BL18" s="17"/>
      <c r="BM18" s="17">
        <v>4.5507518886202497E-2</v>
      </c>
      <c r="BN18" s="17">
        <v>4.0220495015077899E-2</v>
      </c>
      <c r="BO18" s="17">
        <v>2.8318942571691201E-2</v>
      </c>
      <c r="BP18" s="17">
        <v>1.9716128451738799E-2</v>
      </c>
      <c r="BQ18" s="17">
        <v>3.02744882220028E-2</v>
      </c>
      <c r="BR18" s="17">
        <v>2.8659600671818899E-2</v>
      </c>
      <c r="BS18" s="17"/>
      <c r="BT18" s="17">
        <v>4.0039921889874701E-2</v>
      </c>
      <c r="BU18" s="17">
        <v>2.5094769606393199E-2</v>
      </c>
      <c r="BV18" s="17"/>
      <c r="BW18" s="17">
        <v>4.0128955956653903E-2</v>
      </c>
      <c r="BX18" s="17">
        <v>3.0377494023059001E-2</v>
      </c>
      <c r="BY18" s="17"/>
      <c r="BZ18" s="17">
        <v>3.40836137931088E-2</v>
      </c>
      <c r="CA18" s="17">
        <v>2.9554759059882401E-2</v>
      </c>
      <c r="CB18" s="17">
        <v>5.2118733600545801E-2</v>
      </c>
      <c r="CC18" s="17"/>
      <c r="CD18" s="17">
        <v>3.3630313610040999E-2</v>
      </c>
      <c r="CE18" s="17">
        <v>1.9624782173587499E-2</v>
      </c>
      <c r="CF18" s="17">
        <v>7.5724057662200195E-2</v>
      </c>
      <c r="CG18" s="17"/>
      <c r="CH18" s="17">
        <v>2.8859644015651699E-2</v>
      </c>
      <c r="CI18" s="17">
        <v>3.2437244977656203E-2</v>
      </c>
      <c r="CJ18" s="17">
        <v>7.3992155774965804E-2</v>
      </c>
      <c r="CK18" s="17"/>
      <c r="CL18" s="17">
        <v>3.0478858853393902E-2</v>
      </c>
      <c r="CM18" s="17">
        <v>3.9458110690355798E-2</v>
      </c>
      <c r="CN18" s="17"/>
      <c r="CO18" s="17">
        <v>0.114574886599005</v>
      </c>
      <c r="CP18" s="17">
        <v>3.8771667267877202E-2</v>
      </c>
      <c r="CQ18" s="17">
        <v>2.4916084219561801E-2</v>
      </c>
      <c r="CR18" s="17">
        <v>1.36234337321903E-2</v>
      </c>
    </row>
    <row r="19" spans="2:96" x14ac:dyDescent="0.25">
      <c r="B19" s="18" t="s">
        <v>518</v>
      </c>
      <c r="C19" s="17">
        <v>2.6061859579554099E-2</v>
      </c>
      <c r="D19" s="17">
        <v>3.3033764420508697E-2</v>
      </c>
      <c r="E19" s="17">
        <v>1.8312380209699702E-2</v>
      </c>
      <c r="F19" s="17"/>
      <c r="G19" s="17">
        <v>6.0421312884683498E-2</v>
      </c>
      <c r="H19" s="17">
        <v>2.4306324048600499E-2</v>
      </c>
      <c r="I19" s="17">
        <v>2.74549941974233E-2</v>
      </c>
      <c r="J19" s="17">
        <v>1.8595999223498399E-2</v>
      </c>
      <c r="K19" s="17">
        <v>1.6740414914797799E-2</v>
      </c>
      <c r="L19" s="17">
        <v>1.58337510249007E-2</v>
      </c>
      <c r="M19" s="17"/>
      <c r="N19" s="17">
        <v>3.6528951918796099E-2</v>
      </c>
      <c r="O19" s="17">
        <v>1.85006810884949E-2</v>
      </c>
      <c r="P19" s="17">
        <v>2.65180612259391E-2</v>
      </c>
      <c r="Q19" s="17">
        <v>2.2514465654247601E-2</v>
      </c>
      <c r="R19" s="17"/>
      <c r="S19" s="17">
        <v>6.0976440305969E-2</v>
      </c>
      <c r="T19" s="17">
        <v>2.5096911859083301E-2</v>
      </c>
      <c r="U19" s="17">
        <v>1.14855339942779E-2</v>
      </c>
      <c r="V19" s="17">
        <v>1.11926700187678E-2</v>
      </c>
      <c r="W19" s="17">
        <v>3.08620040086264E-2</v>
      </c>
      <c r="X19" s="17">
        <v>2.6110134317394298E-2</v>
      </c>
      <c r="Y19" s="17">
        <v>2.5018309098552599E-2</v>
      </c>
      <c r="Z19" s="17">
        <v>0</v>
      </c>
      <c r="AA19" s="17">
        <v>3.6740793578044398E-2</v>
      </c>
      <c r="AB19" s="17">
        <v>5.6419568699100104E-3</v>
      </c>
      <c r="AC19" s="17">
        <v>1.09724630697171E-2</v>
      </c>
      <c r="AD19" s="17">
        <v>2.4180112126520201E-2</v>
      </c>
      <c r="AE19" s="17"/>
      <c r="AF19" s="17">
        <v>3.6331120010349403E-2</v>
      </c>
      <c r="AG19" s="17">
        <v>1.7445292401765702E-2</v>
      </c>
      <c r="AH19" s="17">
        <v>5.01634622952895E-2</v>
      </c>
      <c r="AI19" s="17">
        <v>9.3348803333339406E-2</v>
      </c>
      <c r="AJ19" s="17">
        <v>1.0080399202180099E-2</v>
      </c>
      <c r="AK19" s="17"/>
      <c r="AL19" s="17">
        <v>5.7144572488358601E-2</v>
      </c>
      <c r="AM19" s="17">
        <v>1.5630823098985999E-2</v>
      </c>
      <c r="AN19" s="17">
        <v>5.5669641969116203E-2</v>
      </c>
      <c r="AO19" s="17"/>
      <c r="AP19" s="17">
        <v>1.7762749182840001E-2</v>
      </c>
      <c r="AQ19" s="17">
        <v>1.7781172372315E-2</v>
      </c>
      <c r="AR19" s="17">
        <v>3.5573733835548897E-2</v>
      </c>
      <c r="AS19" s="17">
        <v>4.3611391508886002E-2</v>
      </c>
      <c r="AT19" s="17">
        <v>2.8644901333777801E-2</v>
      </c>
      <c r="AU19" s="17"/>
      <c r="AV19" s="17">
        <v>0</v>
      </c>
      <c r="AW19" s="17">
        <v>4.4871608344569699E-2</v>
      </c>
      <c r="AX19" s="17">
        <v>5.6667716995147999E-2</v>
      </c>
      <c r="AY19" s="17">
        <v>2.58311622603766E-2</v>
      </c>
      <c r="AZ19" s="17">
        <v>3.3657870180703299E-2</v>
      </c>
      <c r="BA19" s="17">
        <v>3.9210962390515101E-3</v>
      </c>
      <c r="BB19" s="17">
        <v>9.2267720312614997E-3</v>
      </c>
      <c r="BC19" s="17">
        <v>5.8644707527968E-2</v>
      </c>
      <c r="BD19" s="17">
        <v>8.6378376142636007E-3</v>
      </c>
      <c r="BE19" s="17">
        <v>1.9031081985621898E-2</v>
      </c>
      <c r="BF19" s="17">
        <v>0</v>
      </c>
      <c r="BG19" s="17">
        <v>3.2227727963401599E-2</v>
      </c>
      <c r="BH19" s="17">
        <v>0</v>
      </c>
      <c r="BI19" s="17">
        <v>1.8925237890780301E-2</v>
      </c>
      <c r="BJ19" s="17">
        <v>9.4410273823645002E-2</v>
      </c>
      <c r="BK19" s="17">
        <v>6.5306338164852207E-2</v>
      </c>
      <c r="BL19" s="17"/>
      <c r="BM19" s="17">
        <v>5.7760131885062099E-2</v>
      </c>
      <c r="BN19" s="17">
        <v>2.4303019680420999E-2</v>
      </c>
      <c r="BO19" s="17">
        <v>2.4873405382512599E-2</v>
      </c>
      <c r="BP19" s="17">
        <v>0</v>
      </c>
      <c r="BQ19" s="17">
        <v>1.53889981723992E-2</v>
      </c>
      <c r="BR19" s="17">
        <v>2.2311300951456999E-2</v>
      </c>
      <c r="BS19" s="17"/>
      <c r="BT19" s="17">
        <v>2.8346574112465502E-2</v>
      </c>
      <c r="BU19" s="17">
        <v>2.0402244288143599E-2</v>
      </c>
      <c r="BV19" s="17"/>
      <c r="BW19" s="17">
        <v>3.2382422736239203E-2</v>
      </c>
      <c r="BX19" s="17">
        <v>2.0401073503825501E-2</v>
      </c>
      <c r="BY19" s="17"/>
      <c r="BZ19" s="17">
        <v>2.4312926131496999E-2</v>
      </c>
      <c r="CA19" s="17">
        <v>2.63598220136626E-2</v>
      </c>
      <c r="CB19" s="17">
        <v>6.8715924371847606E-2</v>
      </c>
      <c r="CC19" s="17"/>
      <c r="CD19" s="17">
        <v>2.7926670317107799E-2</v>
      </c>
      <c r="CE19" s="17">
        <v>2.8954984016513901E-2</v>
      </c>
      <c r="CF19" s="17">
        <v>1.10398005285489E-2</v>
      </c>
      <c r="CG19" s="17"/>
      <c r="CH19" s="17">
        <v>2.75612702303181E-2</v>
      </c>
      <c r="CI19" s="17">
        <v>2.0015603231793199E-2</v>
      </c>
      <c r="CJ19" s="17">
        <v>7.8616925834903793E-3</v>
      </c>
      <c r="CK19" s="17"/>
      <c r="CL19" s="17">
        <v>2.1362570360668701E-2</v>
      </c>
      <c r="CM19" s="17">
        <v>3.1456744603670699E-2</v>
      </c>
      <c r="CN19" s="17"/>
      <c r="CO19" s="17">
        <v>6.4960864507938296E-2</v>
      </c>
      <c r="CP19" s="17">
        <v>2.4278080999367901E-2</v>
      </c>
      <c r="CQ19" s="17">
        <v>2.9266015058566599E-2</v>
      </c>
      <c r="CR19" s="17">
        <v>9.0757417785017995E-3</v>
      </c>
    </row>
    <row r="20" spans="2:96" x14ac:dyDescent="0.25">
      <c r="B20" s="18" t="s">
        <v>121</v>
      </c>
      <c r="C20" s="19">
        <v>1.7083100075599201E-2</v>
      </c>
      <c r="D20" s="19">
        <v>7.70795025019139E-3</v>
      </c>
      <c r="E20" s="19">
        <v>2.6354491308316099E-2</v>
      </c>
      <c r="F20" s="19"/>
      <c r="G20" s="19">
        <v>1.0001532463076701E-2</v>
      </c>
      <c r="H20" s="19">
        <v>3.23929285210958E-2</v>
      </c>
      <c r="I20" s="19">
        <v>2.8052571304469798E-2</v>
      </c>
      <c r="J20" s="19">
        <v>1.2300945597452199E-2</v>
      </c>
      <c r="K20" s="19">
        <v>3.13249780216327E-3</v>
      </c>
      <c r="L20" s="19">
        <v>1.36508329743173E-2</v>
      </c>
      <c r="M20" s="19"/>
      <c r="N20" s="19">
        <v>1.26259659077096E-2</v>
      </c>
      <c r="O20" s="19">
        <v>1.5627064254167499E-2</v>
      </c>
      <c r="P20" s="19">
        <v>2.1413972338870799E-2</v>
      </c>
      <c r="Q20" s="19">
        <v>1.77229446575616E-2</v>
      </c>
      <c r="R20" s="19"/>
      <c r="S20" s="19">
        <v>1.0078764430304799E-2</v>
      </c>
      <c r="T20" s="19">
        <v>7.2927331411096804E-3</v>
      </c>
      <c r="U20" s="19">
        <v>2.4953845207762702E-2</v>
      </c>
      <c r="V20" s="19">
        <v>3.0535347780202102E-2</v>
      </c>
      <c r="W20" s="19">
        <v>1.5387009902223201E-2</v>
      </c>
      <c r="X20" s="19">
        <v>4.1990233394618701E-2</v>
      </c>
      <c r="Y20" s="19">
        <v>1.8349319220229199E-2</v>
      </c>
      <c r="Z20" s="19">
        <v>0</v>
      </c>
      <c r="AA20" s="19">
        <v>1.20307195058365E-2</v>
      </c>
      <c r="AB20" s="19">
        <v>5.4729016745800399E-3</v>
      </c>
      <c r="AC20" s="19">
        <v>2.41278361097144E-2</v>
      </c>
      <c r="AD20" s="19">
        <v>2.10296854067301E-2</v>
      </c>
      <c r="AE20" s="19"/>
      <c r="AF20" s="19">
        <v>2.0190478070155098E-2</v>
      </c>
      <c r="AG20" s="19">
        <v>8.5337683137415802E-3</v>
      </c>
      <c r="AH20" s="19">
        <v>7.9354862318960703E-3</v>
      </c>
      <c r="AI20" s="19">
        <v>0</v>
      </c>
      <c r="AJ20" s="19">
        <v>3.38309838407677E-2</v>
      </c>
      <c r="AK20" s="19"/>
      <c r="AL20" s="19">
        <v>2.1453314109134099E-2</v>
      </c>
      <c r="AM20" s="19">
        <v>6.9009122210632401E-3</v>
      </c>
      <c r="AN20" s="19">
        <v>1.26324353414114E-2</v>
      </c>
      <c r="AO20" s="19"/>
      <c r="AP20" s="19">
        <v>1.6518402094185501E-2</v>
      </c>
      <c r="AQ20" s="19">
        <v>2.5621351550288701E-2</v>
      </c>
      <c r="AR20" s="19">
        <v>1.90624797085929E-2</v>
      </c>
      <c r="AS20" s="19">
        <v>4.4944208296058196E-3</v>
      </c>
      <c r="AT20" s="19">
        <v>0</v>
      </c>
      <c r="AU20" s="19"/>
      <c r="AV20" s="19">
        <v>0</v>
      </c>
      <c r="AW20" s="19">
        <v>1.6308102769861402E-2</v>
      </c>
      <c r="AX20" s="19">
        <v>2.2159549756127501E-2</v>
      </c>
      <c r="AY20" s="19">
        <v>5.6983946511355897E-3</v>
      </c>
      <c r="AZ20" s="19">
        <v>4.6118667723477398E-2</v>
      </c>
      <c r="BA20" s="19">
        <v>1.84069339518689E-2</v>
      </c>
      <c r="BB20" s="19">
        <v>6.2445519380954096E-3</v>
      </c>
      <c r="BC20" s="19">
        <v>5.6990706156332203E-3</v>
      </c>
      <c r="BD20" s="19">
        <v>1.47873823512481E-2</v>
      </c>
      <c r="BE20" s="19">
        <v>0</v>
      </c>
      <c r="BF20" s="19">
        <v>3.1133956459562101E-2</v>
      </c>
      <c r="BG20" s="19">
        <v>0</v>
      </c>
      <c r="BH20" s="19">
        <v>1.27073566266767E-2</v>
      </c>
      <c r="BI20" s="19">
        <v>0</v>
      </c>
      <c r="BJ20" s="19">
        <v>6.6104806951229902E-2</v>
      </c>
      <c r="BK20" s="19">
        <v>1.32171653497973E-2</v>
      </c>
      <c r="BL20" s="19"/>
      <c r="BM20" s="19">
        <v>8.3031601350397194E-3</v>
      </c>
      <c r="BN20" s="19">
        <v>1.8320057613097199E-2</v>
      </c>
      <c r="BO20" s="19">
        <v>2.5743111865684301E-2</v>
      </c>
      <c r="BP20" s="19">
        <v>1.6552955947877899E-2</v>
      </c>
      <c r="BQ20" s="19">
        <v>2.0747571101332699E-2</v>
      </c>
      <c r="BR20" s="19">
        <v>1.92112078243575E-2</v>
      </c>
      <c r="BS20" s="19"/>
      <c r="BT20" s="19">
        <v>1.75125490489659E-2</v>
      </c>
      <c r="BU20" s="19">
        <v>1.4673684908911799E-2</v>
      </c>
      <c r="BV20" s="19"/>
      <c r="BW20" s="19">
        <v>1.2811272239947E-2</v>
      </c>
      <c r="BX20" s="19">
        <v>1.0295891423807E-2</v>
      </c>
      <c r="BY20" s="19"/>
      <c r="BZ20" s="19">
        <v>1.8938711973808201E-2</v>
      </c>
      <c r="CA20" s="19">
        <v>1.3969769980093799E-2</v>
      </c>
      <c r="CB20" s="19">
        <v>0</v>
      </c>
      <c r="CC20" s="19"/>
      <c r="CD20" s="19">
        <v>2.06342383995772E-2</v>
      </c>
      <c r="CE20" s="19">
        <v>1.26422026465187E-2</v>
      </c>
      <c r="CF20" s="19">
        <v>0</v>
      </c>
      <c r="CG20" s="19"/>
      <c r="CH20" s="19">
        <v>1.8699297984052999E-2</v>
      </c>
      <c r="CI20" s="19">
        <v>1.6360615292548598E-2</v>
      </c>
      <c r="CJ20" s="19">
        <v>6.59695367617233E-3</v>
      </c>
      <c r="CK20" s="19"/>
      <c r="CL20" s="19">
        <v>1.3251656675447501E-2</v>
      </c>
      <c r="CM20" s="19">
        <v>1.6110751017393801E-2</v>
      </c>
      <c r="CN20" s="19"/>
      <c r="CO20" s="19">
        <v>1.41668497409879E-2</v>
      </c>
      <c r="CP20" s="19">
        <v>2.03304522180539E-2</v>
      </c>
      <c r="CQ20" s="19">
        <v>1.56226293164541E-2</v>
      </c>
      <c r="CR20" s="19">
        <v>1.47725297696681E-2</v>
      </c>
    </row>
    <row r="21" spans="2:96" x14ac:dyDescent="0.25">
      <c r="B21" s="16"/>
    </row>
    <row r="22" spans="2:96" x14ac:dyDescent="0.25">
      <c r="B22" t="s">
        <v>124</v>
      </c>
    </row>
    <row r="23" spans="2:96" x14ac:dyDescent="0.25">
      <c r="B23" t="s">
        <v>125</v>
      </c>
    </row>
    <row r="25" spans="2:96" x14ac:dyDescent="0.25">
      <c r="B25"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G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20.7109375" customWidth="1"/>
  </cols>
  <sheetData>
    <row r="2" spans="2:7" ht="39.950000000000003" customHeight="1" x14ac:dyDescent="0.25">
      <c r="D2" s="30" t="s">
        <v>534</v>
      </c>
      <c r="E2" s="26"/>
      <c r="F2" s="26"/>
      <c r="G2" s="26"/>
    </row>
    <row r="6" spans="2:7" ht="50.1" customHeight="1" x14ac:dyDescent="0.25">
      <c r="B6" s="23" t="s">
        <v>15</v>
      </c>
      <c r="C6" s="23" t="s">
        <v>524</v>
      </c>
      <c r="D6" s="23" t="s">
        <v>525</v>
      </c>
      <c r="E6" s="23" t="s">
        <v>526</v>
      </c>
      <c r="F6" s="23" t="s">
        <v>527</v>
      </c>
    </row>
    <row r="7" spans="2:7" x14ac:dyDescent="0.25">
      <c r="B7" s="18" t="s">
        <v>528</v>
      </c>
      <c r="C7" s="17">
        <v>4.0927915218356099E-2</v>
      </c>
      <c r="D7" s="17">
        <v>4.40453270004766E-2</v>
      </c>
      <c r="E7" s="17">
        <v>3.9598222801235601E-2</v>
      </c>
      <c r="F7" s="17">
        <v>4.3827630534840602E-2</v>
      </c>
    </row>
    <row r="8" spans="2:7" x14ac:dyDescent="0.25">
      <c r="B8" s="18" t="s">
        <v>529</v>
      </c>
      <c r="C8" s="17">
        <v>0.14282462030412699</v>
      </c>
      <c r="D8" s="17">
        <v>0.13245588740493899</v>
      </c>
      <c r="E8" s="17">
        <v>0.105322062654764</v>
      </c>
      <c r="F8" s="17">
        <v>0.13045280126537401</v>
      </c>
    </row>
    <row r="9" spans="2:7" x14ac:dyDescent="0.25">
      <c r="B9" s="18" t="s">
        <v>530</v>
      </c>
      <c r="C9" s="17">
        <v>0.53530018646228195</v>
      </c>
      <c r="D9" s="17">
        <v>0.49861703279919001</v>
      </c>
      <c r="E9" s="17">
        <v>0.51648280057884199</v>
      </c>
      <c r="F9" s="17">
        <v>0.46599630312246199</v>
      </c>
    </row>
    <row r="10" spans="2:7" x14ac:dyDescent="0.25">
      <c r="B10" s="18" t="s">
        <v>531</v>
      </c>
      <c r="C10" s="17">
        <v>0.13966725964097601</v>
      </c>
      <c r="D10" s="17">
        <v>0.17825658908219399</v>
      </c>
      <c r="E10" s="17">
        <v>0.168045113664993</v>
      </c>
      <c r="F10" s="17">
        <v>0.17327431863603601</v>
      </c>
    </row>
    <row r="11" spans="2:7" x14ac:dyDescent="0.25">
      <c r="B11" s="18" t="s">
        <v>532</v>
      </c>
      <c r="C11" s="17">
        <v>9.0935104437405198E-2</v>
      </c>
      <c r="D11" s="17">
        <v>0.10480431218101301</v>
      </c>
      <c r="E11" s="17">
        <v>9.2916538566705606E-2</v>
      </c>
      <c r="F11" s="17">
        <v>0.10982925463397</v>
      </c>
    </row>
    <row r="12" spans="2:7" ht="30" x14ac:dyDescent="0.25">
      <c r="B12" s="18" t="s">
        <v>533</v>
      </c>
      <c r="C12" s="17">
        <v>1.52980264010826E-2</v>
      </c>
      <c r="D12" s="17">
        <v>8.1925299667982999E-3</v>
      </c>
      <c r="E12" s="17">
        <v>3.4806662955351703E-2</v>
      </c>
      <c r="F12" s="17">
        <v>3.5395806260834398E-2</v>
      </c>
    </row>
    <row r="13" spans="2:7" x14ac:dyDescent="0.25">
      <c r="B13" s="18" t="s">
        <v>175</v>
      </c>
      <c r="C13" s="17">
        <v>3.5046887535771599E-2</v>
      </c>
      <c r="D13" s="17">
        <v>3.3628321565389703E-2</v>
      </c>
      <c r="E13" s="17">
        <v>4.2828598778108198E-2</v>
      </c>
      <c r="F13" s="17">
        <v>4.1223885546482701E-2</v>
      </c>
    </row>
    <row r="14" spans="2:7" x14ac:dyDescent="0.25">
      <c r="B14" s="16" t="s">
        <v>535</v>
      </c>
      <c r="C14" s="16"/>
      <c r="D14" s="16"/>
      <c r="E14" s="16"/>
      <c r="F14" s="16"/>
    </row>
    <row r="15" spans="2:7" x14ac:dyDescent="0.25">
      <c r="B15" t="s">
        <v>124</v>
      </c>
    </row>
    <row r="16" spans="2:7" x14ac:dyDescent="0.25">
      <c r="B16" t="s">
        <v>125</v>
      </c>
    </row>
    <row r="20" spans="2:2" x14ac:dyDescent="0.25">
      <c r="B20"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CR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536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1830</v>
      </c>
      <c r="D7" s="10">
        <v>890</v>
      </c>
      <c r="E7" s="10">
        <v>935</v>
      </c>
      <c r="F7" s="10"/>
      <c r="G7" s="10">
        <v>206</v>
      </c>
      <c r="H7" s="10">
        <v>240</v>
      </c>
      <c r="I7" s="10">
        <v>325</v>
      </c>
      <c r="J7" s="10">
        <v>336</v>
      </c>
      <c r="K7" s="10">
        <v>291</v>
      </c>
      <c r="L7" s="10">
        <v>432</v>
      </c>
      <c r="M7" s="10"/>
      <c r="N7" s="10">
        <v>522</v>
      </c>
      <c r="O7" s="10">
        <v>495</v>
      </c>
      <c r="P7" s="10">
        <v>380</v>
      </c>
      <c r="Q7" s="10">
        <v>428</v>
      </c>
      <c r="R7" s="10"/>
      <c r="S7" s="10">
        <v>242</v>
      </c>
      <c r="T7" s="10">
        <v>248</v>
      </c>
      <c r="U7" s="10">
        <v>154</v>
      </c>
      <c r="V7" s="10">
        <v>171</v>
      </c>
      <c r="W7" s="10">
        <v>131</v>
      </c>
      <c r="X7" s="10">
        <v>162</v>
      </c>
      <c r="Y7" s="10">
        <v>154</v>
      </c>
      <c r="Z7" s="10">
        <v>73</v>
      </c>
      <c r="AA7" s="10">
        <v>201</v>
      </c>
      <c r="AB7" s="10">
        <v>165</v>
      </c>
      <c r="AC7" s="10">
        <v>83</v>
      </c>
      <c r="AD7" s="10">
        <v>46</v>
      </c>
      <c r="AE7" s="10"/>
      <c r="AF7" s="10">
        <v>712</v>
      </c>
      <c r="AG7" s="10">
        <v>506</v>
      </c>
      <c r="AH7" s="10">
        <v>110</v>
      </c>
      <c r="AI7" s="10">
        <v>25</v>
      </c>
      <c r="AJ7" s="10">
        <v>230</v>
      </c>
      <c r="AK7" s="10"/>
      <c r="AL7" s="10">
        <v>431</v>
      </c>
      <c r="AM7" s="10">
        <v>616</v>
      </c>
      <c r="AN7" s="10">
        <v>138</v>
      </c>
      <c r="AO7" s="10"/>
      <c r="AP7" s="10">
        <v>438</v>
      </c>
      <c r="AQ7" s="10">
        <v>413</v>
      </c>
      <c r="AR7" s="10">
        <v>468</v>
      </c>
      <c r="AS7" s="10">
        <v>189</v>
      </c>
      <c r="AT7" s="10">
        <v>30</v>
      </c>
      <c r="AU7" s="10"/>
      <c r="AV7" s="10">
        <v>5</v>
      </c>
      <c r="AW7" s="10">
        <v>75</v>
      </c>
      <c r="AX7" s="10">
        <v>138</v>
      </c>
      <c r="AY7" s="10">
        <v>137</v>
      </c>
      <c r="AZ7" s="10">
        <v>179</v>
      </c>
      <c r="BA7" s="10">
        <v>207</v>
      </c>
      <c r="BB7" s="10">
        <v>183</v>
      </c>
      <c r="BC7" s="10">
        <v>145</v>
      </c>
      <c r="BD7" s="10">
        <v>134</v>
      </c>
      <c r="BE7" s="10">
        <v>92</v>
      </c>
      <c r="BF7" s="10">
        <v>134</v>
      </c>
      <c r="BG7" s="10">
        <v>98</v>
      </c>
      <c r="BH7" s="10">
        <v>69</v>
      </c>
      <c r="BI7" s="10">
        <v>48</v>
      </c>
      <c r="BJ7" s="10">
        <v>44</v>
      </c>
      <c r="BK7" s="10">
        <v>66</v>
      </c>
      <c r="BL7" s="10"/>
      <c r="BM7" s="10">
        <v>376</v>
      </c>
      <c r="BN7" s="10">
        <v>541</v>
      </c>
      <c r="BO7" s="10">
        <v>245</v>
      </c>
      <c r="BP7" s="10">
        <v>368</v>
      </c>
      <c r="BQ7" s="10">
        <v>199</v>
      </c>
      <c r="BR7" s="10">
        <v>101</v>
      </c>
      <c r="BS7" s="10"/>
      <c r="BT7" s="10">
        <v>1082</v>
      </c>
      <c r="BU7" s="10">
        <v>727</v>
      </c>
      <c r="BV7" s="10"/>
      <c r="BW7" s="10">
        <v>663</v>
      </c>
      <c r="BX7" s="10">
        <v>740</v>
      </c>
      <c r="BY7" s="10"/>
      <c r="BZ7" s="10">
        <v>1464</v>
      </c>
      <c r="CA7" s="10">
        <v>268</v>
      </c>
      <c r="CB7" s="10">
        <v>71</v>
      </c>
      <c r="CC7" s="10"/>
      <c r="CD7" s="10">
        <v>1240</v>
      </c>
      <c r="CE7" s="10">
        <v>173</v>
      </c>
      <c r="CF7" s="10">
        <v>101</v>
      </c>
      <c r="CG7" s="10"/>
      <c r="CH7" s="10">
        <v>1371</v>
      </c>
      <c r="CI7" s="10">
        <v>200</v>
      </c>
      <c r="CJ7" s="10">
        <v>140</v>
      </c>
      <c r="CK7" s="10"/>
      <c r="CL7" s="10">
        <v>935</v>
      </c>
      <c r="CM7" s="10">
        <v>836</v>
      </c>
      <c r="CN7" s="10"/>
      <c r="CO7" s="10">
        <v>121</v>
      </c>
      <c r="CP7" s="10">
        <v>680</v>
      </c>
      <c r="CQ7" s="10">
        <v>686</v>
      </c>
      <c r="CR7" s="10">
        <v>343</v>
      </c>
    </row>
    <row r="8" spans="2:96" ht="30" customHeight="1" x14ac:dyDescent="0.25">
      <c r="B8" s="11" t="s">
        <v>20</v>
      </c>
      <c r="C8" s="11">
        <v>1830</v>
      </c>
      <c r="D8" s="11">
        <v>902</v>
      </c>
      <c r="E8" s="11">
        <v>923</v>
      </c>
      <c r="F8" s="11"/>
      <c r="G8" s="11">
        <v>254</v>
      </c>
      <c r="H8" s="11">
        <v>313</v>
      </c>
      <c r="I8" s="11">
        <v>311</v>
      </c>
      <c r="J8" s="11">
        <v>312</v>
      </c>
      <c r="K8" s="11">
        <v>257</v>
      </c>
      <c r="L8" s="11">
        <v>383</v>
      </c>
      <c r="M8" s="11"/>
      <c r="N8" s="11">
        <v>493</v>
      </c>
      <c r="O8" s="11">
        <v>473</v>
      </c>
      <c r="P8" s="11">
        <v>401</v>
      </c>
      <c r="Q8" s="11">
        <v>458</v>
      </c>
      <c r="R8" s="11"/>
      <c r="S8" s="11">
        <v>256</v>
      </c>
      <c r="T8" s="11">
        <v>239</v>
      </c>
      <c r="U8" s="11">
        <v>146</v>
      </c>
      <c r="V8" s="11">
        <v>165</v>
      </c>
      <c r="W8" s="11">
        <v>127</v>
      </c>
      <c r="X8" s="11">
        <v>165</v>
      </c>
      <c r="Y8" s="11">
        <v>147</v>
      </c>
      <c r="Z8" s="11">
        <v>73</v>
      </c>
      <c r="AA8" s="11">
        <v>200</v>
      </c>
      <c r="AB8" s="11">
        <v>165</v>
      </c>
      <c r="AC8" s="11">
        <v>92</v>
      </c>
      <c r="AD8" s="11">
        <v>55</v>
      </c>
      <c r="AE8" s="11"/>
      <c r="AF8" s="11">
        <v>680</v>
      </c>
      <c r="AG8" s="11">
        <v>518</v>
      </c>
      <c r="AH8" s="11">
        <v>105</v>
      </c>
      <c r="AI8" s="11">
        <v>25</v>
      </c>
      <c r="AJ8" s="11">
        <v>237</v>
      </c>
      <c r="AK8" s="11"/>
      <c r="AL8" s="11">
        <v>418</v>
      </c>
      <c r="AM8" s="11">
        <v>631</v>
      </c>
      <c r="AN8" s="11">
        <v>135</v>
      </c>
      <c r="AO8" s="11"/>
      <c r="AP8" s="11">
        <v>429</v>
      </c>
      <c r="AQ8" s="11">
        <v>419</v>
      </c>
      <c r="AR8" s="11">
        <v>481</v>
      </c>
      <c r="AS8" s="11">
        <v>192</v>
      </c>
      <c r="AT8" s="11">
        <v>29</v>
      </c>
      <c r="AU8" s="11"/>
      <c r="AV8" s="11">
        <v>6</v>
      </c>
      <c r="AW8" s="11">
        <v>79</v>
      </c>
      <c r="AX8" s="11">
        <v>140</v>
      </c>
      <c r="AY8" s="11">
        <v>139</v>
      </c>
      <c r="AZ8" s="11">
        <v>186</v>
      </c>
      <c r="BA8" s="11">
        <v>204</v>
      </c>
      <c r="BB8" s="11">
        <v>185</v>
      </c>
      <c r="BC8" s="11">
        <v>142</v>
      </c>
      <c r="BD8" s="11">
        <v>130</v>
      </c>
      <c r="BE8" s="11">
        <v>91</v>
      </c>
      <c r="BF8" s="11">
        <v>133</v>
      </c>
      <c r="BG8" s="11">
        <v>97</v>
      </c>
      <c r="BH8" s="11">
        <v>69</v>
      </c>
      <c r="BI8" s="11">
        <v>46</v>
      </c>
      <c r="BJ8" s="11">
        <v>46</v>
      </c>
      <c r="BK8" s="11">
        <v>66</v>
      </c>
      <c r="BL8" s="11"/>
      <c r="BM8" s="11">
        <v>405</v>
      </c>
      <c r="BN8" s="11">
        <v>525</v>
      </c>
      <c r="BO8" s="11">
        <v>256</v>
      </c>
      <c r="BP8" s="11">
        <v>357</v>
      </c>
      <c r="BQ8" s="11">
        <v>185</v>
      </c>
      <c r="BR8" s="11">
        <v>102</v>
      </c>
      <c r="BS8" s="11"/>
      <c r="BT8" s="11">
        <v>1085</v>
      </c>
      <c r="BU8" s="11">
        <v>720</v>
      </c>
      <c r="BV8" s="11"/>
      <c r="BW8" s="11">
        <v>673</v>
      </c>
      <c r="BX8" s="11">
        <v>721</v>
      </c>
      <c r="BY8" s="11"/>
      <c r="BZ8" s="11">
        <v>1452</v>
      </c>
      <c r="CA8" s="11">
        <v>270</v>
      </c>
      <c r="CB8" s="11">
        <v>77</v>
      </c>
      <c r="CC8" s="11"/>
      <c r="CD8" s="11">
        <v>1216</v>
      </c>
      <c r="CE8" s="11">
        <v>189</v>
      </c>
      <c r="CF8" s="11">
        <v>103</v>
      </c>
      <c r="CG8" s="11"/>
      <c r="CH8" s="11">
        <v>1340</v>
      </c>
      <c r="CI8" s="11">
        <v>217</v>
      </c>
      <c r="CJ8" s="11">
        <v>144</v>
      </c>
      <c r="CK8" s="11"/>
      <c r="CL8" s="11">
        <v>919</v>
      </c>
      <c r="CM8" s="11">
        <v>850</v>
      </c>
      <c r="CN8" s="11"/>
      <c r="CO8" s="11">
        <v>128</v>
      </c>
      <c r="CP8" s="11">
        <v>670</v>
      </c>
      <c r="CQ8" s="11">
        <v>682</v>
      </c>
      <c r="CR8" s="11">
        <v>351</v>
      </c>
    </row>
    <row r="9" spans="2:96" x14ac:dyDescent="0.25">
      <c r="B9" s="18" t="s">
        <v>528</v>
      </c>
      <c r="C9" s="17">
        <v>4.0927915218356099E-2</v>
      </c>
      <c r="D9" s="17">
        <v>4.9857852195910699E-2</v>
      </c>
      <c r="E9" s="17">
        <v>3.2417665033052601E-2</v>
      </c>
      <c r="F9" s="17"/>
      <c r="G9" s="17">
        <v>7.8833873792182804E-2</v>
      </c>
      <c r="H9" s="17">
        <v>3.0695992758743702E-2</v>
      </c>
      <c r="I9" s="17">
        <v>3.0424773630848501E-2</v>
      </c>
      <c r="J9" s="17">
        <v>2.8675889582681701E-2</v>
      </c>
      <c r="K9" s="17">
        <v>3.8898409853799901E-2</v>
      </c>
      <c r="L9" s="17">
        <v>4.4013036569934001E-2</v>
      </c>
      <c r="M9" s="17"/>
      <c r="N9" s="17">
        <v>5.50947214677679E-2</v>
      </c>
      <c r="O9" s="17">
        <v>3.06628096505011E-2</v>
      </c>
      <c r="P9" s="17">
        <v>2.7510854041433701E-2</v>
      </c>
      <c r="Q9" s="17">
        <v>4.8471790478693898E-2</v>
      </c>
      <c r="R9" s="17"/>
      <c r="S9" s="17">
        <v>7.3549435454297304E-2</v>
      </c>
      <c r="T9" s="17">
        <v>6.1163412598694199E-2</v>
      </c>
      <c r="U9" s="17">
        <v>1.8804890993571001E-2</v>
      </c>
      <c r="V9" s="17">
        <v>3.6726164671755102E-2</v>
      </c>
      <c r="W9" s="17">
        <v>3.5535543967488703E-2</v>
      </c>
      <c r="X9" s="17">
        <v>3.7999487382119203E-2</v>
      </c>
      <c r="Y9" s="17">
        <v>3.3471499501765999E-2</v>
      </c>
      <c r="Z9" s="17">
        <v>3.9380657211769303E-2</v>
      </c>
      <c r="AA9" s="17">
        <v>3.8939410607836601E-2</v>
      </c>
      <c r="AB9" s="17">
        <v>2.55523588672475E-2</v>
      </c>
      <c r="AC9" s="17">
        <v>2.2511024167730001E-2</v>
      </c>
      <c r="AD9" s="17">
        <v>0</v>
      </c>
      <c r="AE9" s="17"/>
      <c r="AF9" s="17">
        <v>5.2880325008290902E-2</v>
      </c>
      <c r="AG9" s="17">
        <v>3.4593309357290998E-2</v>
      </c>
      <c r="AH9" s="17">
        <v>5.0602376831035599E-2</v>
      </c>
      <c r="AI9" s="17">
        <v>5.1158894154139899E-2</v>
      </c>
      <c r="AJ9" s="17">
        <v>1.2534105800738099E-2</v>
      </c>
      <c r="AK9" s="17"/>
      <c r="AL9" s="17">
        <v>7.1489370225784707E-2</v>
      </c>
      <c r="AM9" s="17">
        <v>3.4715216959160002E-2</v>
      </c>
      <c r="AN9" s="17">
        <v>7.0252578216391304E-2</v>
      </c>
      <c r="AO9" s="17"/>
      <c r="AP9" s="17">
        <v>2.9404421286673098E-2</v>
      </c>
      <c r="AQ9" s="17">
        <v>3.2718981653422803E-2</v>
      </c>
      <c r="AR9" s="17">
        <v>4.9948747461041401E-2</v>
      </c>
      <c r="AS9" s="17">
        <v>5.2606679297697197E-2</v>
      </c>
      <c r="AT9" s="17">
        <v>0.13117952502403599</v>
      </c>
      <c r="AU9" s="17"/>
      <c r="AV9" s="17">
        <v>0</v>
      </c>
      <c r="AW9" s="17">
        <v>6.6470831775005498E-2</v>
      </c>
      <c r="AX9" s="17">
        <v>4.6217632186105098E-2</v>
      </c>
      <c r="AY9" s="17">
        <v>3.3315873778379003E-2</v>
      </c>
      <c r="AZ9" s="17">
        <v>2.5762889824233901E-2</v>
      </c>
      <c r="BA9" s="17">
        <v>4.0572357369361199E-3</v>
      </c>
      <c r="BB9" s="17">
        <v>3.5539097823062797E-2</v>
      </c>
      <c r="BC9" s="17">
        <v>6.2976786777571694E-2</v>
      </c>
      <c r="BD9" s="17">
        <v>2.0667952616760101E-2</v>
      </c>
      <c r="BE9" s="17">
        <v>2.3478592475521198E-2</v>
      </c>
      <c r="BF9" s="17">
        <v>5.02096308626266E-2</v>
      </c>
      <c r="BG9" s="17">
        <v>5.4834841455750703E-2</v>
      </c>
      <c r="BH9" s="17">
        <v>7.6997972082764501E-2</v>
      </c>
      <c r="BI9" s="17">
        <v>0</v>
      </c>
      <c r="BJ9" s="17">
        <v>0.13943065597568299</v>
      </c>
      <c r="BK9" s="17">
        <v>0.118578034506598</v>
      </c>
      <c r="BL9" s="17"/>
      <c r="BM9" s="17">
        <v>6.4193868731877393E-2</v>
      </c>
      <c r="BN9" s="17">
        <v>3.4959329588481802E-2</v>
      </c>
      <c r="BO9" s="17">
        <v>2.9579596243090901E-2</v>
      </c>
      <c r="BP9" s="17">
        <v>4.7487124448876802E-2</v>
      </c>
      <c r="BQ9" s="17">
        <v>2.5515780458539899E-2</v>
      </c>
      <c r="BR9" s="17">
        <v>1.2692140300253001E-2</v>
      </c>
      <c r="BS9" s="17"/>
      <c r="BT9" s="17">
        <v>4.3780936161069303E-2</v>
      </c>
      <c r="BU9" s="17">
        <v>3.4427785305963902E-2</v>
      </c>
      <c r="BV9" s="17"/>
      <c r="BW9" s="17">
        <v>4.9850085400212199E-2</v>
      </c>
      <c r="BX9" s="17">
        <v>4.2553577267935697E-2</v>
      </c>
      <c r="BY9" s="17"/>
      <c r="BZ9" s="17">
        <v>4.3754397028360398E-2</v>
      </c>
      <c r="CA9" s="17">
        <v>2.0552927910959501E-2</v>
      </c>
      <c r="CB9" s="17">
        <v>7.5815552317035295E-2</v>
      </c>
      <c r="CC9" s="17"/>
      <c r="CD9" s="17">
        <v>4.5402381435631398E-2</v>
      </c>
      <c r="CE9" s="17">
        <v>4.2777765491375998E-2</v>
      </c>
      <c r="CF9" s="17">
        <v>3.6957074929380301E-2</v>
      </c>
      <c r="CG9" s="17"/>
      <c r="CH9" s="17">
        <v>3.9502350173351297E-2</v>
      </c>
      <c r="CI9" s="17">
        <v>3.8399429917136303E-2</v>
      </c>
      <c r="CJ9" s="17">
        <v>5.41858737985964E-2</v>
      </c>
      <c r="CK9" s="17"/>
      <c r="CL9" s="17">
        <v>4.1889381108142602E-2</v>
      </c>
      <c r="CM9" s="17">
        <v>4.1587653610513198E-2</v>
      </c>
      <c r="CN9" s="17"/>
      <c r="CO9" s="17">
        <v>0.110252058115008</v>
      </c>
      <c r="CP9" s="17">
        <v>3.8164098427165401E-2</v>
      </c>
      <c r="CQ9" s="17">
        <v>4.0060108726102397E-2</v>
      </c>
      <c r="CR9" s="17">
        <v>2.2550683564029401E-2</v>
      </c>
    </row>
    <row r="10" spans="2:96" x14ac:dyDescent="0.25">
      <c r="B10" s="18" t="s">
        <v>529</v>
      </c>
      <c r="C10" s="17">
        <v>0.14282462030412699</v>
      </c>
      <c r="D10" s="17">
        <v>0.15337150722679399</v>
      </c>
      <c r="E10" s="17">
        <v>0.13223864800646101</v>
      </c>
      <c r="F10" s="17"/>
      <c r="G10" s="17">
        <v>0.22155752736829701</v>
      </c>
      <c r="H10" s="17">
        <v>0.12559229235055999</v>
      </c>
      <c r="I10" s="17">
        <v>0.170992101779705</v>
      </c>
      <c r="J10" s="17">
        <v>0.103001042419849</v>
      </c>
      <c r="K10" s="17">
        <v>0.107316390258704</v>
      </c>
      <c r="L10" s="17">
        <v>0.13805290497168099</v>
      </c>
      <c r="M10" s="17"/>
      <c r="N10" s="17">
        <v>0.16086251891863301</v>
      </c>
      <c r="O10" s="17">
        <v>0.16797451535405</v>
      </c>
      <c r="P10" s="17">
        <v>0.13060514000652901</v>
      </c>
      <c r="Q10" s="17">
        <v>0.109653286984631</v>
      </c>
      <c r="R10" s="17"/>
      <c r="S10" s="17">
        <v>0.19885468908305901</v>
      </c>
      <c r="T10" s="17">
        <v>0.16377723574685801</v>
      </c>
      <c r="U10" s="17">
        <v>0.15435369911410701</v>
      </c>
      <c r="V10" s="17">
        <v>0.123211489918782</v>
      </c>
      <c r="W10" s="17">
        <v>0.15061947673377599</v>
      </c>
      <c r="X10" s="17">
        <v>0.156958305441839</v>
      </c>
      <c r="Y10" s="17">
        <v>0.12617204838259599</v>
      </c>
      <c r="Z10" s="17">
        <v>9.1188418287848197E-2</v>
      </c>
      <c r="AA10" s="17">
        <v>0.121955108368061</v>
      </c>
      <c r="AB10" s="17">
        <v>0.11118735196327501</v>
      </c>
      <c r="AC10" s="17">
        <v>0.105323011513778</v>
      </c>
      <c r="AD10" s="17">
        <v>0.105639424219135</v>
      </c>
      <c r="AE10" s="17"/>
      <c r="AF10" s="17">
        <v>0.13443348099789401</v>
      </c>
      <c r="AG10" s="17">
        <v>0.18011061007231099</v>
      </c>
      <c r="AH10" s="17">
        <v>0.205076029457018</v>
      </c>
      <c r="AI10" s="17">
        <v>9.9404648900496606E-2</v>
      </c>
      <c r="AJ10" s="17">
        <v>8.71612170486986E-2</v>
      </c>
      <c r="AK10" s="17"/>
      <c r="AL10" s="17">
        <v>0.15152730698735101</v>
      </c>
      <c r="AM10" s="17">
        <v>0.16168140942265199</v>
      </c>
      <c r="AN10" s="17">
        <v>0.175794314955079</v>
      </c>
      <c r="AO10" s="17"/>
      <c r="AP10" s="17">
        <v>0.122953563675381</v>
      </c>
      <c r="AQ10" s="17">
        <v>0.16460123379090599</v>
      </c>
      <c r="AR10" s="17">
        <v>0.13387340462039901</v>
      </c>
      <c r="AS10" s="17">
        <v>0.20049151502082699</v>
      </c>
      <c r="AT10" s="17">
        <v>3.1028562538271801E-2</v>
      </c>
      <c r="AU10" s="17"/>
      <c r="AV10" s="17">
        <v>0</v>
      </c>
      <c r="AW10" s="17">
        <v>9.7995319016461496E-2</v>
      </c>
      <c r="AX10" s="17">
        <v>0.11260564050057</v>
      </c>
      <c r="AY10" s="17">
        <v>0.123407580576561</v>
      </c>
      <c r="AZ10" s="17">
        <v>0.188370654052329</v>
      </c>
      <c r="BA10" s="17">
        <v>0.16282478934491801</v>
      </c>
      <c r="BB10" s="17">
        <v>0.15834152888952799</v>
      </c>
      <c r="BC10" s="17">
        <v>0.12446602482843599</v>
      </c>
      <c r="BD10" s="17">
        <v>0.16011694536443999</v>
      </c>
      <c r="BE10" s="17">
        <v>0.12431540234141999</v>
      </c>
      <c r="BF10" s="17">
        <v>0.12082862066958799</v>
      </c>
      <c r="BG10" s="17">
        <v>0.14555386498133899</v>
      </c>
      <c r="BH10" s="17">
        <v>0.10472118997477101</v>
      </c>
      <c r="BI10" s="17">
        <v>0.105089301476828</v>
      </c>
      <c r="BJ10" s="17">
        <v>0.184332237744227</v>
      </c>
      <c r="BK10" s="17">
        <v>0.21935353466256599</v>
      </c>
      <c r="BL10" s="17"/>
      <c r="BM10" s="17">
        <v>0.188854985117479</v>
      </c>
      <c r="BN10" s="17">
        <v>0.12140228395656601</v>
      </c>
      <c r="BO10" s="17">
        <v>0.17252143525070401</v>
      </c>
      <c r="BP10" s="17">
        <v>0.121182527905891</v>
      </c>
      <c r="BQ10" s="17">
        <v>0.112838524226791</v>
      </c>
      <c r="BR10" s="17">
        <v>0.125947956269364</v>
      </c>
      <c r="BS10" s="17"/>
      <c r="BT10" s="17">
        <v>0.14841658082227199</v>
      </c>
      <c r="BU10" s="17">
        <v>0.137867100361109</v>
      </c>
      <c r="BV10" s="17"/>
      <c r="BW10" s="17">
        <v>0.175311512579226</v>
      </c>
      <c r="BX10" s="17">
        <v>0.136786767574229</v>
      </c>
      <c r="BY10" s="17"/>
      <c r="BZ10" s="17">
        <v>0.144128562011482</v>
      </c>
      <c r="CA10" s="17">
        <v>0.11797261200383501</v>
      </c>
      <c r="CB10" s="17">
        <v>0.21559752131559801</v>
      </c>
      <c r="CC10" s="17"/>
      <c r="CD10" s="17">
        <v>0.146590309177838</v>
      </c>
      <c r="CE10" s="17">
        <v>0.15219295270069899</v>
      </c>
      <c r="CF10" s="17">
        <v>0.164380808512606</v>
      </c>
      <c r="CG10" s="17"/>
      <c r="CH10" s="17">
        <v>0.13596195827520099</v>
      </c>
      <c r="CI10" s="17">
        <v>0.13793412763562099</v>
      </c>
      <c r="CJ10" s="17">
        <v>0.18222788694845299</v>
      </c>
      <c r="CK10" s="17"/>
      <c r="CL10" s="17">
        <v>0.14815284090174799</v>
      </c>
      <c r="CM10" s="17">
        <v>0.138968370252503</v>
      </c>
      <c r="CN10" s="17"/>
      <c r="CO10" s="17">
        <v>0.22525413467682601</v>
      </c>
      <c r="CP10" s="17">
        <v>0.14293240287654699</v>
      </c>
      <c r="CQ10" s="17">
        <v>0.13014119320170101</v>
      </c>
      <c r="CR10" s="17">
        <v>0.13712650285124101</v>
      </c>
    </row>
    <row r="11" spans="2:96" x14ac:dyDescent="0.25">
      <c r="B11" s="18" t="s">
        <v>530</v>
      </c>
      <c r="C11" s="17">
        <v>0.53530018646228195</v>
      </c>
      <c r="D11" s="17">
        <v>0.51695650157530304</v>
      </c>
      <c r="E11" s="17">
        <v>0.55177192224447102</v>
      </c>
      <c r="F11" s="17"/>
      <c r="G11" s="17">
        <v>0.42248771878934999</v>
      </c>
      <c r="H11" s="17">
        <v>0.53140461029512498</v>
      </c>
      <c r="I11" s="17">
        <v>0.46567758846315699</v>
      </c>
      <c r="J11" s="17">
        <v>0.58810597727306901</v>
      </c>
      <c r="K11" s="17">
        <v>0.57018151185355104</v>
      </c>
      <c r="L11" s="17">
        <v>0.60356609896839397</v>
      </c>
      <c r="M11" s="17"/>
      <c r="N11" s="17">
        <v>0.506014148203354</v>
      </c>
      <c r="O11" s="17">
        <v>0.53214191589916005</v>
      </c>
      <c r="P11" s="17">
        <v>0.54037397272479404</v>
      </c>
      <c r="Q11" s="17">
        <v>0.56484885468398205</v>
      </c>
      <c r="R11" s="17"/>
      <c r="S11" s="17">
        <v>0.48044430319002202</v>
      </c>
      <c r="T11" s="17">
        <v>0.50049212603689097</v>
      </c>
      <c r="U11" s="17">
        <v>0.57250234783509102</v>
      </c>
      <c r="V11" s="17">
        <v>0.636178853283767</v>
      </c>
      <c r="W11" s="17">
        <v>0.53412184924574901</v>
      </c>
      <c r="X11" s="17">
        <v>0.527501469383169</v>
      </c>
      <c r="Y11" s="17">
        <v>0.54357326398720596</v>
      </c>
      <c r="Z11" s="17">
        <v>0.55465509242854105</v>
      </c>
      <c r="AA11" s="17">
        <v>0.60456631743759204</v>
      </c>
      <c r="AB11" s="17">
        <v>0.46864604712417601</v>
      </c>
      <c r="AC11" s="17">
        <v>0.52578067618082003</v>
      </c>
      <c r="AD11" s="17">
        <v>0.48190842488754398</v>
      </c>
      <c r="AE11" s="17"/>
      <c r="AF11" s="17">
        <v>0.545274366634663</v>
      </c>
      <c r="AG11" s="17">
        <v>0.49776970103389001</v>
      </c>
      <c r="AH11" s="17">
        <v>0.53781606904222101</v>
      </c>
      <c r="AI11" s="17">
        <v>0.52842810842652799</v>
      </c>
      <c r="AJ11" s="17">
        <v>0.615380453452127</v>
      </c>
      <c r="AK11" s="17"/>
      <c r="AL11" s="17">
        <v>0.55693614595381302</v>
      </c>
      <c r="AM11" s="17">
        <v>0.50486550647642403</v>
      </c>
      <c r="AN11" s="17">
        <v>0.51784633452124396</v>
      </c>
      <c r="AO11" s="17"/>
      <c r="AP11" s="17">
        <v>0.59850539268576797</v>
      </c>
      <c r="AQ11" s="17">
        <v>0.49846138451690197</v>
      </c>
      <c r="AR11" s="17">
        <v>0.52838311049702502</v>
      </c>
      <c r="AS11" s="17">
        <v>0.49730974865518002</v>
      </c>
      <c r="AT11" s="17">
        <v>0.62382872072745499</v>
      </c>
      <c r="AU11" s="17"/>
      <c r="AV11" s="17">
        <v>0.84240562238063699</v>
      </c>
      <c r="AW11" s="17">
        <v>0.61848201273415904</v>
      </c>
      <c r="AX11" s="17">
        <v>0.57077958288067498</v>
      </c>
      <c r="AY11" s="17">
        <v>0.50632659283005299</v>
      </c>
      <c r="AZ11" s="17">
        <v>0.52669764895469395</v>
      </c>
      <c r="BA11" s="17">
        <v>0.55281868741170004</v>
      </c>
      <c r="BB11" s="17">
        <v>0.49243930228782401</v>
      </c>
      <c r="BC11" s="17">
        <v>0.60094186348618694</v>
      </c>
      <c r="BD11" s="17">
        <v>0.55027035312484496</v>
      </c>
      <c r="BE11" s="17">
        <v>0.51391682193284005</v>
      </c>
      <c r="BF11" s="17">
        <v>0.51988742671510202</v>
      </c>
      <c r="BG11" s="17">
        <v>0.51370838645933004</v>
      </c>
      <c r="BH11" s="17">
        <v>0.46993476167361498</v>
      </c>
      <c r="BI11" s="17">
        <v>0.54760333695955099</v>
      </c>
      <c r="BJ11" s="17">
        <v>0.44654982889626399</v>
      </c>
      <c r="BK11" s="17">
        <v>0.43557893489071298</v>
      </c>
      <c r="BL11" s="17"/>
      <c r="BM11" s="17">
        <v>0.453432966856817</v>
      </c>
      <c r="BN11" s="17">
        <v>0.57574276299456095</v>
      </c>
      <c r="BO11" s="17">
        <v>0.54757848314451696</v>
      </c>
      <c r="BP11" s="17">
        <v>0.50487894640074804</v>
      </c>
      <c r="BQ11" s="17">
        <v>0.62599686660028298</v>
      </c>
      <c r="BR11" s="17">
        <v>0.563715337272501</v>
      </c>
      <c r="BS11" s="17"/>
      <c r="BT11" s="17">
        <v>0.532270276810619</v>
      </c>
      <c r="BU11" s="17">
        <v>0.54582879735038103</v>
      </c>
      <c r="BV11" s="17"/>
      <c r="BW11" s="17">
        <v>0.48392867040002502</v>
      </c>
      <c r="BX11" s="17">
        <v>0.56157044774349396</v>
      </c>
      <c r="BY11" s="17"/>
      <c r="BZ11" s="17">
        <v>0.53738621406378995</v>
      </c>
      <c r="CA11" s="17">
        <v>0.57070032185539998</v>
      </c>
      <c r="CB11" s="17">
        <v>0.38198581155796002</v>
      </c>
      <c r="CC11" s="17"/>
      <c r="CD11" s="17">
        <v>0.533553904943185</v>
      </c>
      <c r="CE11" s="17">
        <v>0.50009163439001503</v>
      </c>
      <c r="CF11" s="17">
        <v>0.535834311252256</v>
      </c>
      <c r="CG11" s="17"/>
      <c r="CH11" s="17">
        <v>0.54507554738804198</v>
      </c>
      <c r="CI11" s="17">
        <v>0.54345004261131502</v>
      </c>
      <c r="CJ11" s="17">
        <v>0.52889160090718301</v>
      </c>
      <c r="CK11" s="17"/>
      <c r="CL11" s="17">
        <v>0.53025026787907004</v>
      </c>
      <c r="CM11" s="17">
        <v>0.54644534308642101</v>
      </c>
      <c r="CN11" s="17"/>
      <c r="CO11" s="17">
        <v>0.43878061751648501</v>
      </c>
      <c r="CP11" s="17">
        <v>0.58037993498274598</v>
      </c>
      <c r="CQ11" s="17">
        <v>0.53694431555618005</v>
      </c>
      <c r="CR11" s="17">
        <v>0.48137912925649401</v>
      </c>
    </row>
    <row r="12" spans="2:96" x14ac:dyDescent="0.25">
      <c r="B12" s="18" t="s">
        <v>531</v>
      </c>
      <c r="C12" s="17">
        <v>0.13966725964097601</v>
      </c>
      <c r="D12" s="17">
        <v>0.145334552690771</v>
      </c>
      <c r="E12" s="17">
        <v>0.13488003612840899</v>
      </c>
      <c r="F12" s="17"/>
      <c r="G12" s="17">
        <v>0.15349941116632199</v>
      </c>
      <c r="H12" s="17">
        <v>0.14586219455108301</v>
      </c>
      <c r="I12" s="17">
        <v>0.167785108644008</v>
      </c>
      <c r="J12" s="17">
        <v>0.131520999828108</v>
      </c>
      <c r="K12" s="17">
        <v>0.16193821060424701</v>
      </c>
      <c r="L12" s="17">
        <v>9.4210947435891396E-2</v>
      </c>
      <c r="M12" s="17"/>
      <c r="N12" s="17">
        <v>0.147813504337579</v>
      </c>
      <c r="O12" s="17">
        <v>0.11289691224875301</v>
      </c>
      <c r="P12" s="17">
        <v>0.15578813557955201</v>
      </c>
      <c r="Q12" s="17">
        <v>0.143920985438452</v>
      </c>
      <c r="R12" s="17"/>
      <c r="S12" s="17">
        <v>0.158948059132413</v>
      </c>
      <c r="T12" s="17">
        <v>0.143451095908224</v>
      </c>
      <c r="U12" s="17">
        <v>0.117220953205523</v>
      </c>
      <c r="V12" s="17">
        <v>8.99971532518547E-2</v>
      </c>
      <c r="W12" s="17">
        <v>0.14211977046454499</v>
      </c>
      <c r="X12" s="17">
        <v>0.13355688072039601</v>
      </c>
      <c r="Y12" s="17">
        <v>0.19301881827121101</v>
      </c>
      <c r="Z12" s="17">
        <v>0.16939326766759799</v>
      </c>
      <c r="AA12" s="17">
        <v>0.123120975810887</v>
      </c>
      <c r="AB12" s="17">
        <v>0.13676367858994501</v>
      </c>
      <c r="AC12" s="17">
        <v>0.16659852211319801</v>
      </c>
      <c r="AD12" s="17">
        <v>9.6728238009494802E-2</v>
      </c>
      <c r="AE12" s="17"/>
      <c r="AF12" s="17">
        <v>0.137840234420046</v>
      </c>
      <c r="AG12" s="17">
        <v>0.15472522020975901</v>
      </c>
      <c r="AH12" s="17">
        <v>0.11485849692489999</v>
      </c>
      <c r="AI12" s="17">
        <v>0.19935869962983599</v>
      </c>
      <c r="AJ12" s="17">
        <v>0.10746041642868701</v>
      </c>
      <c r="AK12" s="17"/>
      <c r="AL12" s="17">
        <v>0.10418830981515199</v>
      </c>
      <c r="AM12" s="17">
        <v>0.16565765004125299</v>
      </c>
      <c r="AN12" s="17">
        <v>0.14687564863151401</v>
      </c>
      <c r="AO12" s="17"/>
      <c r="AP12" s="17">
        <v>0.13125878600518701</v>
      </c>
      <c r="AQ12" s="17">
        <v>0.138249198839169</v>
      </c>
      <c r="AR12" s="17">
        <v>0.138769739565968</v>
      </c>
      <c r="AS12" s="17">
        <v>0.146406398334156</v>
      </c>
      <c r="AT12" s="17">
        <v>0.15410307182893099</v>
      </c>
      <c r="AU12" s="17"/>
      <c r="AV12" s="17">
        <v>0.15759437761936301</v>
      </c>
      <c r="AW12" s="17">
        <v>9.0857111523140299E-2</v>
      </c>
      <c r="AX12" s="17">
        <v>0.13217111389654601</v>
      </c>
      <c r="AY12" s="17">
        <v>0.183837773165582</v>
      </c>
      <c r="AZ12" s="17">
        <v>8.8457967458451706E-2</v>
      </c>
      <c r="BA12" s="17">
        <v>0.12535222778925001</v>
      </c>
      <c r="BB12" s="17">
        <v>0.185105074209963</v>
      </c>
      <c r="BC12" s="17">
        <v>0.102100776050188</v>
      </c>
      <c r="BD12" s="17">
        <v>0.131622777552865</v>
      </c>
      <c r="BE12" s="17">
        <v>0.19845080899119699</v>
      </c>
      <c r="BF12" s="17">
        <v>0.12780289890055899</v>
      </c>
      <c r="BG12" s="17">
        <v>0.170312759193119</v>
      </c>
      <c r="BH12" s="17">
        <v>0.24358908016178701</v>
      </c>
      <c r="BI12" s="17">
        <v>0.123256322948674</v>
      </c>
      <c r="BJ12" s="17">
        <v>9.6053673592035496E-2</v>
      </c>
      <c r="BK12" s="17">
        <v>0.110393834282942</v>
      </c>
      <c r="BL12" s="17"/>
      <c r="BM12" s="17">
        <v>0.148477885113317</v>
      </c>
      <c r="BN12" s="17">
        <v>0.14251581569490299</v>
      </c>
      <c r="BO12" s="17">
        <v>0.13832265161109999</v>
      </c>
      <c r="BP12" s="17">
        <v>0.1502555109616</v>
      </c>
      <c r="BQ12" s="17">
        <v>8.9106241980254894E-2</v>
      </c>
      <c r="BR12" s="17">
        <v>0.14791189850001199</v>
      </c>
      <c r="BS12" s="17"/>
      <c r="BT12" s="17">
        <v>0.14413364704682299</v>
      </c>
      <c r="BU12" s="17">
        <v>0.129780042662377</v>
      </c>
      <c r="BV12" s="17"/>
      <c r="BW12" s="17">
        <v>0.15144457076080101</v>
      </c>
      <c r="BX12" s="17">
        <v>0.12597194449107699</v>
      </c>
      <c r="BY12" s="17"/>
      <c r="BZ12" s="17">
        <v>0.13858289903733401</v>
      </c>
      <c r="CA12" s="17">
        <v>0.14914684934632899</v>
      </c>
      <c r="CB12" s="17">
        <v>0.115335810713965</v>
      </c>
      <c r="CC12" s="17"/>
      <c r="CD12" s="17">
        <v>0.14468759233162301</v>
      </c>
      <c r="CE12" s="17">
        <v>0.12775837515372801</v>
      </c>
      <c r="CF12" s="17">
        <v>7.7328313965284307E-2</v>
      </c>
      <c r="CG12" s="17"/>
      <c r="CH12" s="17">
        <v>0.14649302977610801</v>
      </c>
      <c r="CI12" s="17">
        <v>0.122888663258146</v>
      </c>
      <c r="CJ12" s="17">
        <v>0.107176071667005</v>
      </c>
      <c r="CK12" s="17"/>
      <c r="CL12" s="17">
        <v>0.144434213758174</v>
      </c>
      <c r="CM12" s="17">
        <v>0.137453873815993</v>
      </c>
      <c r="CN12" s="17"/>
      <c r="CO12" s="17">
        <v>0.15048112800723901</v>
      </c>
      <c r="CP12" s="17">
        <v>0.123034979345809</v>
      </c>
      <c r="CQ12" s="17">
        <v>0.15512256037833699</v>
      </c>
      <c r="CR12" s="17">
        <v>0.137430334629214</v>
      </c>
    </row>
    <row r="13" spans="2:96" x14ac:dyDescent="0.25">
      <c r="B13" s="18" t="s">
        <v>532</v>
      </c>
      <c r="C13" s="17">
        <v>9.0935104437405198E-2</v>
      </c>
      <c r="D13" s="17">
        <v>0.100822690634158</v>
      </c>
      <c r="E13" s="17">
        <v>8.1758461107488994E-2</v>
      </c>
      <c r="F13" s="17"/>
      <c r="G13" s="17">
        <v>7.06958691601553E-2</v>
      </c>
      <c r="H13" s="17">
        <v>0.100964343502255</v>
      </c>
      <c r="I13" s="17">
        <v>0.115182819023974</v>
      </c>
      <c r="J13" s="17">
        <v>9.2912160524637299E-2</v>
      </c>
      <c r="K13" s="17">
        <v>7.5505917815202994E-2</v>
      </c>
      <c r="L13" s="17">
        <v>8.5213103195484197E-2</v>
      </c>
      <c r="M13" s="17"/>
      <c r="N13" s="17">
        <v>8.1210107693716199E-2</v>
      </c>
      <c r="O13" s="17">
        <v>0.10233192302161</v>
      </c>
      <c r="P13" s="17">
        <v>0.100184293779929</v>
      </c>
      <c r="Q13" s="17">
        <v>8.0331054987450606E-2</v>
      </c>
      <c r="R13" s="17"/>
      <c r="S13" s="17">
        <v>4.9690889038806099E-2</v>
      </c>
      <c r="T13" s="17">
        <v>9.0349194772585295E-2</v>
      </c>
      <c r="U13" s="17">
        <v>9.3495612918322701E-2</v>
      </c>
      <c r="V13" s="17">
        <v>8.6323081953306402E-2</v>
      </c>
      <c r="W13" s="17">
        <v>0.10428614019891499</v>
      </c>
      <c r="X13" s="17">
        <v>0.10677258043768501</v>
      </c>
      <c r="Y13" s="17">
        <v>7.1452609620345803E-2</v>
      </c>
      <c r="Z13" s="17">
        <v>0.12139154319524</v>
      </c>
      <c r="AA13" s="17">
        <v>8.5552898723911003E-2</v>
      </c>
      <c r="AB13" s="17">
        <v>0.122319011640004</v>
      </c>
      <c r="AC13" s="17">
        <v>0.131970687744981</v>
      </c>
      <c r="AD13" s="17">
        <v>8.2618866084905804E-2</v>
      </c>
      <c r="AE13" s="17"/>
      <c r="AF13" s="17">
        <v>8.5986556997604796E-2</v>
      </c>
      <c r="AG13" s="17">
        <v>9.4785352834267395E-2</v>
      </c>
      <c r="AH13" s="17">
        <v>7.4319100190861104E-2</v>
      </c>
      <c r="AI13" s="17">
        <v>8.71075794728631E-2</v>
      </c>
      <c r="AJ13" s="17">
        <v>9.5255021488002203E-2</v>
      </c>
      <c r="AK13" s="17"/>
      <c r="AL13" s="17">
        <v>6.2946480281800304E-2</v>
      </c>
      <c r="AM13" s="17">
        <v>0.10226663464006</v>
      </c>
      <c r="AN13" s="17">
        <v>6.8808007375902605E-2</v>
      </c>
      <c r="AO13" s="17"/>
      <c r="AP13" s="17">
        <v>7.5717163625000999E-2</v>
      </c>
      <c r="AQ13" s="17">
        <v>0.11361352373394901</v>
      </c>
      <c r="AR13" s="17">
        <v>8.3554487799779698E-2</v>
      </c>
      <c r="AS13" s="17">
        <v>8.2073788381659393E-2</v>
      </c>
      <c r="AT13" s="17">
        <v>2.92037482407419E-2</v>
      </c>
      <c r="AU13" s="17"/>
      <c r="AV13" s="17">
        <v>0</v>
      </c>
      <c r="AW13" s="17">
        <v>0.100220483962891</v>
      </c>
      <c r="AX13" s="17">
        <v>8.4115014738292707E-2</v>
      </c>
      <c r="AY13" s="17">
        <v>0.110246816436383</v>
      </c>
      <c r="AZ13" s="17">
        <v>0.102978312192511</v>
      </c>
      <c r="BA13" s="17">
        <v>0.108720747012635</v>
      </c>
      <c r="BB13" s="17">
        <v>9.9157172694500501E-2</v>
      </c>
      <c r="BC13" s="17">
        <v>5.6348486478646397E-2</v>
      </c>
      <c r="BD13" s="17">
        <v>7.8789680904410103E-2</v>
      </c>
      <c r="BE13" s="17">
        <v>0.13054939402513199</v>
      </c>
      <c r="BF13" s="17">
        <v>0.106905416288684</v>
      </c>
      <c r="BG13" s="17">
        <v>6.3765074707155006E-2</v>
      </c>
      <c r="BH13" s="17">
        <v>5.3123239074758598E-2</v>
      </c>
      <c r="BI13" s="17">
        <v>0.17493929578345099</v>
      </c>
      <c r="BJ13" s="17">
        <v>4.1747693072526598E-2</v>
      </c>
      <c r="BK13" s="17">
        <v>8.54047728217842E-2</v>
      </c>
      <c r="BL13" s="17"/>
      <c r="BM13" s="17">
        <v>0.10228991891990501</v>
      </c>
      <c r="BN13" s="17">
        <v>7.9987386748072806E-2</v>
      </c>
      <c r="BO13" s="17">
        <v>5.5871866927148399E-2</v>
      </c>
      <c r="BP13" s="17">
        <v>0.120997717925378</v>
      </c>
      <c r="BQ13" s="17">
        <v>0.105247257308558</v>
      </c>
      <c r="BR13" s="17">
        <v>5.8911151680038E-2</v>
      </c>
      <c r="BS13" s="17"/>
      <c r="BT13" s="17">
        <v>9.5835732193490106E-2</v>
      </c>
      <c r="BU13" s="17">
        <v>8.3070071951395902E-2</v>
      </c>
      <c r="BV13" s="17"/>
      <c r="BW13" s="17">
        <v>9.3440360118492202E-2</v>
      </c>
      <c r="BX13" s="17">
        <v>0.10055840883315099</v>
      </c>
      <c r="BY13" s="17"/>
      <c r="BZ13" s="17">
        <v>9.0597018820927105E-2</v>
      </c>
      <c r="CA13" s="17">
        <v>7.7376099254769307E-2</v>
      </c>
      <c r="CB13" s="17">
        <v>0.157578392702131</v>
      </c>
      <c r="CC13" s="17"/>
      <c r="CD13" s="17">
        <v>8.4488929320453002E-2</v>
      </c>
      <c r="CE13" s="17">
        <v>0.118835001872043</v>
      </c>
      <c r="CF13" s="17">
        <v>0.15492959436956899</v>
      </c>
      <c r="CG13" s="17"/>
      <c r="CH13" s="17">
        <v>8.4053736727256606E-2</v>
      </c>
      <c r="CI13" s="17">
        <v>0.105563023479626</v>
      </c>
      <c r="CJ13" s="17">
        <v>9.9857346434450794E-2</v>
      </c>
      <c r="CK13" s="17"/>
      <c r="CL13" s="17">
        <v>9.8053126579960501E-2</v>
      </c>
      <c r="CM13" s="17">
        <v>8.6237629520880904E-2</v>
      </c>
      <c r="CN13" s="17"/>
      <c r="CO13" s="17">
        <v>5.14452313067272E-2</v>
      </c>
      <c r="CP13" s="17">
        <v>7.1033750166595494E-2</v>
      </c>
      <c r="CQ13" s="17">
        <v>8.1962575312553201E-2</v>
      </c>
      <c r="CR13" s="17">
        <v>0.160760033990023</v>
      </c>
    </row>
    <row r="14" spans="2:96" ht="30" x14ac:dyDescent="0.25">
      <c r="B14" s="18" t="s">
        <v>533</v>
      </c>
      <c r="C14" s="17">
        <v>1.52980264010826E-2</v>
      </c>
      <c r="D14" s="17">
        <v>8.8019711851703795E-3</v>
      </c>
      <c r="E14" s="17">
        <v>2.1732076914219401E-2</v>
      </c>
      <c r="F14" s="17"/>
      <c r="G14" s="17">
        <v>1.9403195504680601E-2</v>
      </c>
      <c r="H14" s="17">
        <v>2.70377102708368E-2</v>
      </c>
      <c r="I14" s="17">
        <v>1.3555138785381501E-2</v>
      </c>
      <c r="J14" s="17">
        <v>6.1129952839455697E-3</v>
      </c>
      <c r="K14" s="17">
        <v>1.5138719654183E-2</v>
      </c>
      <c r="L14" s="17">
        <v>1.19668429403995E-2</v>
      </c>
      <c r="M14" s="17"/>
      <c r="N14" s="17">
        <v>1.6161878565235901E-2</v>
      </c>
      <c r="O14" s="17">
        <v>1.8946425299933501E-2</v>
      </c>
      <c r="P14" s="17">
        <v>1.1386295491200999E-2</v>
      </c>
      <c r="Q14" s="17">
        <v>1.4186244719455199E-2</v>
      </c>
      <c r="R14" s="17"/>
      <c r="S14" s="17">
        <v>1.75928628952918E-2</v>
      </c>
      <c r="T14" s="17">
        <v>8.1062617212826499E-3</v>
      </c>
      <c r="U14" s="17">
        <v>0</v>
      </c>
      <c r="V14" s="17">
        <v>0</v>
      </c>
      <c r="W14" s="17">
        <v>1.8340258031377999E-2</v>
      </c>
      <c r="X14" s="17">
        <v>1.14118139646627E-2</v>
      </c>
      <c r="Y14" s="17">
        <v>0</v>
      </c>
      <c r="Z14" s="17">
        <v>0</v>
      </c>
      <c r="AA14" s="17">
        <v>0</v>
      </c>
      <c r="AB14" s="17">
        <v>5.3341454290451999E-2</v>
      </c>
      <c r="AC14" s="17">
        <v>1.48571207667508E-2</v>
      </c>
      <c r="AD14" s="17">
        <v>0.13073756183285501</v>
      </c>
      <c r="AE14" s="17"/>
      <c r="AF14" s="17">
        <v>1.1820855810105901E-2</v>
      </c>
      <c r="AG14" s="17">
        <v>1.8037886268515099E-2</v>
      </c>
      <c r="AH14" s="17">
        <v>0</v>
      </c>
      <c r="AI14" s="17">
        <v>0</v>
      </c>
      <c r="AJ14" s="17">
        <v>2.2495116132618499E-2</v>
      </c>
      <c r="AK14" s="17"/>
      <c r="AL14" s="17">
        <v>1.4930843122278201E-2</v>
      </c>
      <c r="AM14" s="17">
        <v>1.2801904303719301E-2</v>
      </c>
      <c r="AN14" s="17">
        <v>0</v>
      </c>
      <c r="AO14" s="17"/>
      <c r="AP14" s="17">
        <v>6.9283310888172299E-3</v>
      </c>
      <c r="AQ14" s="17">
        <v>1.4213243332827599E-2</v>
      </c>
      <c r="AR14" s="17">
        <v>2.2226206953774402E-2</v>
      </c>
      <c r="AS14" s="17">
        <v>1.1577154773068501E-2</v>
      </c>
      <c r="AT14" s="17">
        <v>0</v>
      </c>
      <c r="AU14" s="17"/>
      <c r="AV14" s="17">
        <v>0</v>
      </c>
      <c r="AW14" s="17">
        <v>1.28180927564345E-2</v>
      </c>
      <c r="AX14" s="17">
        <v>2.35200232510537E-2</v>
      </c>
      <c r="AY14" s="17">
        <v>2.1847638945625001E-2</v>
      </c>
      <c r="AZ14" s="17">
        <v>1.6880500953303498E-2</v>
      </c>
      <c r="BA14" s="17">
        <v>4.43443487663755E-3</v>
      </c>
      <c r="BB14" s="17">
        <v>1.1387669476787999E-2</v>
      </c>
      <c r="BC14" s="17">
        <v>1.34463819298767E-2</v>
      </c>
      <c r="BD14" s="17">
        <v>6.93603309330221E-3</v>
      </c>
      <c r="BE14" s="17">
        <v>0</v>
      </c>
      <c r="BF14" s="17">
        <v>2.4413853580274598E-2</v>
      </c>
      <c r="BG14" s="17">
        <v>2.2598977566414699E-2</v>
      </c>
      <c r="BH14" s="17">
        <v>3.9132176478406201E-2</v>
      </c>
      <c r="BI14" s="17">
        <v>2.9935777796548199E-2</v>
      </c>
      <c r="BJ14" s="17">
        <v>0</v>
      </c>
      <c r="BK14" s="17">
        <v>0</v>
      </c>
      <c r="BL14" s="17"/>
      <c r="BM14" s="17">
        <v>1.5448542079329599E-2</v>
      </c>
      <c r="BN14" s="17">
        <v>1.2192401610877E-2</v>
      </c>
      <c r="BO14" s="17">
        <v>1.1112604288561499E-2</v>
      </c>
      <c r="BP14" s="17">
        <v>2.61702044394415E-2</v>
      </c>
      <c r="BQ14" s="17">
        <v>0</v>
      </c>
      <c r="BR14" s="17">
        <v>3.0787984953732001E-2</v>
      </c>
      <c r="BS14" s="17"/>
      <c r="BT14" s="17">
        <v>1.4087556619309501E-2</v>
      </c>
      <c r="BU14" s="17">
        <v>1.7661358193923199E-2</v>
      </c>
      <c r="BV14" s="17"/>
      <c r="BW14" s="17">
        <v>1.4199231339769599E-2</v>
      </c>
      <c r="BX14" s="17">
        <v>6.9493856193253703E-3</v>
      </c>
      <c r="BY14" s="17"/>
      <c r="BZ14" s="17">
        <v>1.09576883952393E-2</v>
      </c>
      <c r="CA14" s="17">
        <v>3.3315578957184101E-2</v>
      </c>
      <c r="CB14" s="17">
        <v>4.0226294507124102E-2</v>
      </c>
      <c r="CC14" s="17"/>
      <c r="CD14" s="17">
        <v>1.0298431039922701E-2</v>
      </c>
      <c r="CE14" s="17">
        <v>2.3155741968016199E-2</v>
      </c>
      <c r="CF14" s="17">
        <v>2.0436360783732802E-2</v>
      </c>
      <c r="CG14" s="17"/>
      <c r="CH14" s="17">
        <v>1.4337712710097299E-2</v>
      </c>
      <c r="CI14" s="17">
        <v>1.6405132799284201E-2</v>
      </c>
      <c r="CJ14" s="17">
        <v>1.47884742249372E-2</v>
      </c>
      <c r="CK14" s="17"/>
      <c r="CL14" s="17">
        <v>1.79955870433368E-2</v>
      </c>
      <c r="CM14" s="17">
        <v>1.3487662737475399E-2</v>
      </c>
      <c r="CN14" s="17"/>
      <c r="CO14" s="17">
        <v>1.5899818706385301E-2</v>
      </c>
      <c r="CP14" s="17">
        <v>1.3815755503225301E-2</v>
      </c>
      <c r="CQ14" s="17">
        <v>1.3169443782593101E-2</v>
      </c>
      <c r="CR14" s="17">
        <v>2.2039842450851201E-2</v>
      </c>
    </row>
    <row r="15" spans="2:96" x14ac:dyDescent="0.25">
      <c r="B15" s="18" t="s">
        <v>175</v>
      </c>
      <c r="C15" s="19">
        <v>3.5046887535771599E-2</v>
      </c>
      <c r="D15" s="19">
        <v>2.4854924491891899E-2</v>
      </c>
      <c r="E15" s="19">
        <v>4.5201190565897498E-2</v>
      </c>
      <c r="F15" s="19"/>
      <c r="G15" s="19">
        <v>3.3522404219013299E-2</v>
      </c>
      <c r="H15" s="19">
        <v>3.84428562713982E-2</v>
      </c>
      <c r="I15" s="19">
        <v>3.6382469672927201E-2</v>
      </c>
      <c r="J15" s="19">
        <v>4.96709350877097E-2</v>
      </c>
      <c r="K15" s="19">
        <v>3.10208399603124E-2</v>
      </c>
      <c r="L15" s="19">
        <v>2.2977065918216698E-2</v>
      </c>
      <c r="M15" s="19"/>
      <c r="N15" s="19">
        <v>3.2843120813713302E-2</v>
      </c>
      <c r="O15" s="19">
        <v>3.5045498525991502E-2</v>
      </c>
      <c r="P15" s="19">
        <v>3.4151308376560198E-2</v>
      </c>
      <c r="Q15" s="19">
        <v>3.8587782707335601E-2</v>
      </c>
      <c r="R15" s="19"/>
      <c r="S15" s="19">
        <v>2.0919761206110901E-2</v>
      </c>
      <c r="T15" s="19">
        <v>3.2660673215464599E-2</v>
      </c>
      <c r="U15" s="19">
        <v>4.36224959333852E-2</v>
      </c>
      <c r="V15" s="19">
        <v>2.7563256920535201E-2</v>
      </c>
      <c r="W15" s="19">
        <v>1.49769613581492E-2</v>
      </c>
      <c r="X15" s="19">
        <v>2.57994626701291E-2</v>
      </c>
      <c r="Y15" s="19">
        <v>3.2311760236875001E-2</v>
      </c>
      <c r="Z15" s="19">
        <v>2.3991021209003101E-2</v>
      </c>
      <c r="AA15" s="19">
        <v>2.58652890517127E-2</v>
      </c>
      <c r="AB15" s="19">
        <v>8.2190097524900793E-2</v>
      </c>
      <c r="AC15" s="19">
        <v>3.2958957512741797E-2</v>
      </c>
      <c r="AD15" s="19">
        <v>0.102367484966066</v>
      </c>
      <c r="AE15" s="19"/>
      <c r="AF15" s="19">
        <v>3.1764180131395099E-2</v>
      </c>
      <c r="AG15" s="19">
        <v>1.9977920223966699E-2</v>
      </c>
      <c r="AH15" s="19">
        <v>1.73279275539641E-2</v>
      </c>
      <c r="AI15" s="19">
        <v>3.4542069416136099E-2</v>
      </c>
      <c r="AJ15" s="19">
        <v>5.9713669649128401E-2</v>
      </c>
      <c r="AK15" s="19"/>
      <c r="AL15" s="19">
        <v>3.7981543613821001E-2</v>
      </c>
      <c r="AM15" s="19">
        <v>1.80116781567317E-2</v>
      </c>
      <c r="AN15" s="19">
        <v>2.0423116299869402E-2</v>
      </c>
      <c r="AO15" s="19"/>
      <c r="AP15" s="19">
        <v>3.5232341633172098E-2</v>
      </c>
      <c r="AQ15" s="19">
        <v>3.8142434132823699E-2</v>
      </c>
      <c r="AR15" s="19">
        <v>4.3244303102012202E-2</v>
      </c>
      <c r="AS15" s="19">
        <v>9.5347155374122406E-3</v>
      </c>
      <c r="AT15" s="19">
        <v>3.0656371640563101E-2</v>
      </c>
      <c r="AU15" s="19"/>
      <c r="AV15" s="19">
        <v>0</v>
      </c>
      <c r="AW15" s="19">
        <v>1.3156148231907999E-2</v>
      </c>
      <c r="AX15" s="19">
        <v>3.0590992546757199E-2</v>
      </c>
      <c r="AY15" s="19">
        <v>2.1017724267416601E-2</v>
      </c>
      <c r="AZ15" s="19">
        <v>5.08520265644773E-2</v>
      </c>
      <c r="BA15" s="19">
        <v>4.1791877827923499E-2</v>
      </c>
      <c r="BB15" s="19">
        <v>1.8030154618333401E-2</v>
      </c>
      <c r="BC15" s="19">
        <v>3.9719680449093603E-2</v>
      </c>
      <c r="BD15" s="19">
        <v>5.1596257343377298E-2</v>
      </c>
      <c r="BE15" s="19">
        <v>9.2889802338893407E-3</v>
      </c>
      <c r="BF15" s="19">
        <v>4.9952152983165701E-2</v>
      </c>
      <c r="BG15" s="19">
        <v>2.9226095636892001E-2</v>
      </c>
      <c r="BH15" s="19">
        <v>1.2501580553898E-2</v>
      </c>
      <c r="BI15" s="19">
        <v>1.9175965034947201E-2</v>
      </c>
      <c r="BJ15" s="19">
        <v>9.18859107192639E-2</v>
      </c>
      <c r="BK15" s="19">
        <v>3.0690888835396599E-2</v>
      </c>
      <c r="BL15" s="19"/>
      <c r="BM15" s="19">
        <v>2.7301833181275301E-2</v>
      </c>
      <c r="BN15" s="19">
        <v>3.3200019406539098E-2</v>
      </c>
      <c r="BO15" s="19">
        <v>4.5013362534879302E-2</v>
      </c>
      <c r="BP15" s="19">
        <v>2.9027967918065199E-2</v>
      </c>
      <c r="BQ15" s="19">
        <v>4.1295329425573499E-2</v>
      </c>
      <c r="BR15" s="19">
        <v>6.0033531024099897E-2</v>
      </c>
      <c r="BS15" s="19"/>
      <c r="BT15" s="19">
        <v>2.1475270346417E-2</v>
      </c>
      <c r="BU15" s="19">
        <v>5.1364844174850703E-2</v>
      </c>
      <c r="BV15" s="19"/>
      <c r="BW15" s="19">
        <v>3.1825569401473797E-2</v>
      </c>
      <c r="BX15" s="19">
        <v>2.5609468470786899E-2</v>
      </c>
      <c r="BY15" s="19"/>
      <c r="BZ15" s="19">
        <v>3.4593220642867503E-2</v>
      </c>
      <c r="CA15" s="19">
        <v>3.0935610671523402E-2</v>
      </c>
      <c r="CB15" s="19">
        <v>1.34606168861875E-2</v>
      </c>
      <c r="CC15" s="19"/>
      <c r="CD15" s="19">
        <v>3.4978451751346902E-2</v>
      </c>
      <c r="CE15" s="19">
        <v>3.5188528424123303E-2</v>
      </c>
      <c r="CF15" s="19">
        <v>1.0133536187172301E-2</v>
      </c>
      <c r="CG15" s="19"/>
      <c r="CH15" s="19">
        <v>3.4575664949942998E-2</v>
      </c>
      <c r="CI15" s="19">
        <v>3.5359580298872102E-2</v>
      </c>
      <c r="CJ15" s="19">
        <v>1.2872746019373899E-2</v>
      </c>
      <c r="CK15" s="19"/>
      <c r="CL15" s="19">
        <v>1.9224582729568701E-2</v>
      </c>
      <c r="CM15" s="19">
        <v>3.5819466976213098E-2</v>
      </c>
      <c r="CN15" s="19"/>
      <c r="CO15" s="19">
        <v>7.8870116713296197E-3</v>
      </c>
      <c r="CP15" s="19">
        <v>3.0639078697911101E-2</v>
      </c>
      <c r="CQ15" s="19">
        <v>4.2599803042532997E-2</v>
      </c>
      <c r="CR15" s="19">
        <v>3.8713473258147398E-2</v>
      </c>
    </row>
    <row r="16" spans="2:96" x14ac:dyDescent="0.25">
      <c r="B16" s="16" t="s">
        <v>535</v>
      </c>
    </row>
    <row r="17" spans="2:2" x14ac:dyDescent="0.25">
      <c r="B17" t="s">
        <v>124</v>
      </c>
    </row>
    <row r="18" spans="2:2" x14ac:dyDescent="0.25">
      <c r="B18" t="s">
        <v>125</v>
      </c>
    </row>
    <row r="20" spans="2:2" x14ac:dyDescent="0.25">
      <c r="B20"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CR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537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1831</v>
      </c>
      <c r="D7" s="10">
        <v>890</v>
      </c>
      <c r="E7" s="10">
        <v>936</v>
      </c>
      <c r="F7" s="10"/>
      <c r="G7" s="10">
        <v>207</v>
      </c>
      <c r="H7" s="10">
        <v>240</v>
      </c>
      <c r="I7" s="10">
        <v>326</v>
      </c>
      <c r="J7" s="10">
        <v>335</v>
      </c>
      <c r="K7" s="10">
        <v>290</v>
      </c>
      <c r="L7" s="10">
        <v>433</v>
      </c>
      <c r="M7" s="10"/>
      <c r="N7" s="10">
        <v>521</v>
      </c>
      <c r="O7" s="10">
        <v>496</v>
      </c>
      <c r="P7" s="10">
        <v>381</v>
      </c>
      <c r="Q7" s="10">
        <v>428</v>
      </c>
      <c r="R7" s="10"/>
      <c r="S7" s="10">
        <v>242</v>
      </c>
      <c r="T7" s="10">
        <v>248</v>
      </c>
      <c r="U7" s="10">
        <v>155</v>
      </c>
      <c r="V7" s="10">
        <v>171</v>
      </c>
      <c r="W7" s="10">
        <v>132</v>
      </c>
      <c r="X7" s="10">
        <v>161</v>
      </c>
      <c r="Y7" s="10">
        <v>154</v>
      </c>
      <c r="Z7" s="10">
        <v>72</v>
      </c>
      <c r="AA7" s="10">
        <v>202</v>
      </c>
      <c r="AB7" s="10">
        <v>165</v>
      </c>
      <c r="AC7" s="10">
        <v>83</v>
      </c>
      <c r="AD7" s="10">
        <v>46</v>
      </c>
      <c r="AE7" s="10"/>
      <c r="AF7" s="10">
        <v>712</v>
      </c>
      <c r="AG7" s="10">
        <v>505</v>
      </c>
      <c r="AH7" s="10">
        <v>110</v>
      </c>
      <c r="AI7" s="10">
        <v>25</v>
      </c>
      <c r="AJ7" s="10">
        <v>230</v>
      </c>
      <c r="AK7" s="10"/>
      <c r="AL7" s="10">
        <v>431</v>
      </c>
      <c r="AM7" s="10">
        <v>615</v>
      </c>
      <c r="AN7" s="10">
        <v>138</v>
      </c>
      <c r="AO7" s="10"/>
      <c r="AP7" s="10">
        <v>438</v>
      </c>
      <c r="AQ7" s="10">
        <v>413</v>
      </c>
      <c r="AR7" s="10">
        <v>467</v>
      </c>
      <c r="AS7" s="10">
        <v>191</v>
      </c>
      <c r="AT7" s="10">
        <v>30</v>
      </c>
      <c r="AU7" s="10"/>
      <c r="AV7" s="10">
        <v>5</v>
      </c>
      <c r="AW7" s="10">
        <v>75</v>
      </c>
      <c r="AX7" s="10">
        <v>139</v>
      </c>
      <c r="AY7" s="10">
        <v>137</v>
      </c>
      <c r="AZ7" s="10">
        <v>179</v>
      </c>
      <c r="BA7" s="10">
        <v>207</v>
      </c>
      <c r="BB7" s="10">
        <v>183</v>
      </c>
      <c r="BC7" s="10">
        <v>145</v>
      </c>
      <c r="BD7" s="10">
        <v>134</v>
      </c>
      <c r="BE7" s="10">
        <v>93</v>
      </c>
      <c r="BF7" s="10">
        <v>134</v>
      </c>
      <c r="BG7" s="10">
        <v>97</v>
      </c>
      <c r="BH7" s="10">
        <v>68</v>
      </c>
      <c r="BI7" s="10">
        <v>48</v>
      </c>
      <c r="BJ7" s="10">
        <v>44</v>
      </c>
      <c r="BK7" s="10">
        <v>67</v>
      </c>
      <c r="BL7" s="10"/>
      <c r="BM7" s="10">
        <v>377</v>
      </c>
      <c r="BN7" s="10">
        <v>542</v>
      </c>
      <c r="BO7" s="10">
        <v>245</v>
      </c>
      <c r="BP7" s="10">
        <v>367</v>
      </c>
      <c r="BQ7" s="10">
        <v>199</v>
      </c>
      <c r="BR7" s="10">
        <v>101</v>
      </c>
      <c r="BS7" s="10"/>
      <c r="BT7" s="10">
        <v>1082</v>
      </c>
      <c r="BU7" s="10">
        <v>728</v>
      </c>
      <c r="BV7" s="10"/>
      <c r="BW7" s="10">
        <v>664</v>
      </c>
      <c r="BX7" s="10">
        <v>739</v>
      </c>
      <c r="BY7" s="10"/>
      <c r="BZ7" s="10">
        <v>1464</v>
      </c>
      <c r="CA7" s="10">
        <v>269</v>
      </c>
      <c r="CB7" s="10">
        <v>71</v>
      </c>
      <c r="CC7" s="10"/>
      <c r="CD7" s="10">
        <v>1240</v>
      </c>
      <c r="CE7" s="10">
        <v>173</v>
      </c>
      <c r="CF7" s="10">
        <v>101</v>
      </c>
      <c r="CG7" s="10"/>
      <c r="CH7" s="10">
        <v>1372</v>
      </c>
      <c r="CI7" s="10">
        <v>200</v>
      </c>
      <c r="CJ7" s="10">
        <v>140</v>
      </c>
      <c r="CK7" s="10"/>
      <c r="CL7" s="10">
        <v>935</v>
      </c>
      <c r="CM7" s="10">
        <v>837</v>
      </c>
      <c r="CN7" s="10"/>
      <c r="CO7" s="10">
        <v>121</v>
      </c>
      <c r="CP7" s="10">
        <v>681</v>
      </c>
      <c r="CQ7" s="10">
        <v>686</v>
      </c>
      <c r="CR7" s="10">
        <v>343</v>
      </c>
    </row>
    <row r="8" spans="2:96" ht="30" customHeight="1" x14ac:dyDescent="0.25">
      <c r="B8" s="11" t="s">
        <v>20</v>
      </c>
      <c r="C8" s="11">
        <v>1832</v>
      </c>
      <c r="D8" s="11">
        <v>903</v>
      </c>
      <c r="E8" s="11">
        <v>924</v>
      </c>
      <c r="F8" s="11"/>
      <c r="G8" s="11">
        <v>255</v>
      </c>
      <c r="H8" s="11">
        <v>313</v>
      </c>
      <c r="I8" s="11">
        <v>312</v>
      </c>
      <c r="J8" s="11">
        <v>311</v>
      </c>
      <c r="K8" s="11">
        <v>256</v>
      </c>
      <c r="L8" s="11">
        <v>383</v>
      </c>
      <c r="M8" s="11"/>
      <c r="N8" s="11">
        <v>492</v>
      </c>
      <c r="O8" s="11">
        <v>474</v>
      </c>
      <c r="P8" s="11">
        <v>402</v>
      </c>
      <c r="Q8" s="11">
        <v>458</v>
      </c>
      <c r="R8" s="11"/>
      <c r="S8" s="11">
        <v>256</v>
      </c>
      <c r="T8" s="11">
        <v>239</v>
      </c>
      <c r="U8" s="11">
        <v>147</v>
      </c>
      <c r="V8" s="11">
        <v>165</v>
      </c>
      <c r="W8" s="11">
        <v>128</v>
      </c>
      <c r="X8" s="11">
        <v>164</v>
      </c>
      <c r="Y8" s="11">
        <v>147</v>
      </c>
      <c r="Z8" s="11">
        <v>72</v>
      </c>
      <c r="AA8" s="11">
        <v>201</v>
      </c>
      <c r="AB8" s="11">
        <v>165</v>
      </c>
      <c r="AC8" s="11">
        <v>92</v>
      </c>
      <c r="AD8" s="11">
        <v>55</v>
      </c>
      <c r="AE8" s="11"/>
      <c r="AF8" s="11">
        <v>680</v>
      </c>
      <c r="AG8" s="11">
        <v>517</v>
      </c>
      <c r="AH8" s="11">
        <v>105</v>
      </c>
      <c r="AI8" s="11">
        <v>25</v>
      </c>
      <c r="AJ8" s="11">
        <v>237</v>
      </c>
      <c r="AK8" s="11"/>
      <c r="AL8" s="11">
        <v>418</v>
      </c>
      <c r="AM8" s="11">
        <v>630</v>
      </c>
      <c r="AN8" s="11">
        <v>135</v>
      </c>
      <c r="AO8" s="11"/>
      <c r="AP8" s="11">
        <v>429</v>
      </c>
      <c r="AQ8" s="11">
        <v>419</v>
      </c>
      <c r="AR8" s="11">
        <v>480</v>
      </c>
      <c r="AS8" s="11">
        <v>194</v>
      </c>
      <c r="AT8" s="11">
        <v>29</v>
      </c>
      <c r="AU8" s="11"/>
      <c r="AV8" s="11">
        <v>6</v>
      </c>
      <c r="AW8" s="11">
        <v>79</v>
      </c>
      <c r="AX8" s="11">
        <v>142</v>
      </c>
      <c r="AY8" s="11">
        <v>139</v>
      </c>
      <c r="AZ8" s="11">
        <v>186</v>
      </c>
      <c r="BA8" s="11">
        <v>204</v>
      </c>
      <c r="BB8" s="11">
        <v>185</v>
      </c>
      <c r="BC8" s="11">
        <v>142</v>
      </c>
      <c r="BD8" s="11">
        <v>130</v>
      </c>
      <c r="BE8" s="11">
        <v>92</v>
      </c>
      <c r="BF8" s="11">
        <v>133</v>
      </c>
      <c r="BG8" s="11">
        <v>96</v>
      </c>
      <c r="BH8" s="11">
        <v>68</v>
      </c>
      <c r="BI8" s="11">
        <v>46</v>
      </c>
      <c r="BJ8" s="11">
        <v>46</v>
      </c>
      <c r="BK8" s="11">
        <v>67</v>
      </c>
      <c r="BL8" s="11"/>
      <c r="BM8" s="11">
        <v>406</v>
      </c>
      <c r="BN8" s="11">
        <v>526</v>
      </c>
      <c r="BO8" s="11">
        <v>256</v>
      </c>
      <c r="BP8" s="11">
        <v>356</v>
      </c>
      <c r="BQ8" s="11">
        <v>185</v>
      </c>
      <c r="BR8" s="11">
        <v>102</v>
      </c>
      <c r="BS8" s="11"/>
      <c r="BT8" s="11">
        <v>1085</v>
      </c>
      <c r="BU8" s="11">
        <v>721</v>
      </c>
      <c r="BV8" s="11"/>
      <c r="BW8" s="11">
        <v>673</v>
      </c>
      <c r="BX8" s="11">
        <v>720</v>
      </c>
      <c r="BY8" s="11"/>
      <c r="BZ8" s="11">
        <v>1452</v>
      </c>
      <c r="CA8" s="11">
        <v>271</v>
      </c>
      <c r="CB8" s="11">
        <v>77</v>
      </c>
      <c r="CC8" s="11"/>
      <c r="CD8" s="11">
        <v>1216</v>
      </c>
      <c r="CE8" s="11">
        <v>189</v>
      </c>
      <c r="CF8" s="11">
        <v>103</v>
      </c>
      <c r="CG8" s="11"/>
      <c r="CH8" s="11">
        <v>1341</v>
      </c>
      <c r="CI8" s="11">
        <v>217</v>
      </c>
      <c r="CJ8" s="11">
        <v>144</v>
      </c>
      <c r="CK8" s="11"/>
      <c r="CL8" s="11">
        <v>919</v>
      </c>
      <c r="CM8" s="11">
        <v>851</v>
      </c>
      <c r="CN8" s="11"/>
      <c r="CO8" s="11">
        <v>128</v>
      </c>
      <c r="CP8" s="11">
        <v>671</v>
      </c>
      <c r="CQ8" s="11">
        <v>682</v>
      </c>
      <c r="CR8" s="11">
        <v>351</v>
      </c>
    </row>
    <row r="9" spans="2:96" x14ac:dyDescent="0.25">
      <c r="B9" s="18" t="s">
        <v>528</v>
      </c>
      <c r="C9" s="17">
        <v>4.40453270004766E-2</v>
      </c>
      <c r="D9" s="17">
        <v>5.2331255724787903E-2</v>
      </c>
      <c r="E9" s="17">
        <v>3.6185986095819099E-2</v>
      </c>
      <c r="F9" s="17"/>
      <c r="G9" s="17">
        <v>0.115203256277239</v>
      </c>
      <c r="H9" s="17">
        <v>4.6281914916278998E-2</v>
      </c>
      <c r="I9" s="17">
        <v>5.6476445633514297E-2</v>
      </c>
      <c r="J9" s="17">
        <v>2.6950592768317599E-2</v>
      </c>
      <c r="K9" s="17">
        <v>3.4873498555160901E-3</v>
      </c>
      <c r="L9" s="17">
        <v>2.56795685091997E-2</v>
      </c>
      <c r="M9" s="17"/>
      <c r="N9" s="17">
        <v>4.1794641659860701E-2</v>
      </c>
      <c r="O9" s="17">
        <v>4.1577637806816899E-2</v>
      </c>
      <c r="P9" s="17">
        <v>5.3510810840416298E-2</v>
      </c>
      <c r="Q9" s="17">
        <v>4.1192994373289098E-2</v>
      </c>
      <c r="R9" s="17"/>
      <c r="S9" s="17">
        <v>9.5610375575120601E-2</v>
      </c>
      <c r="T9" s="17">
        <v>3.0317135847691599E-2</v>
      </c>
      <c r="U9" s="17">
        <v>0</v>
      </c>
      <c r="V9" s="17">
        <v>3.2417878868174599E-2</v>
      </c>
      <c r="W9" s="17">
        <v>6.23303339069732E-2</v>
      </c>
      <c r="X9" s="17">
        <v>3.1622480093796701E-2</v>
      </c>
      <c r="Y9" s="17">
        <v>4.7521490932721698E-2</v>
      </c>
      <c r="Z9" s="17">
        <v>7.2183487832716595E-2</v>
      </c>
      <c r="AA9" s="17">
        <v>3.3700467484256001E-2</v>
      </c>
      <c r="AB9" s="17">
        <v>4.9887694144883303E-2</v>
      </c>
      <c r="AC9" s="17">
        <v>2.43872098967691E-2</v>
      </c>
      <c r="AD9" s="17">
        <v>1.7901910556925801E-2</v>
      </c>
      <c r="AE9" s="17"/>
      <c r="AF9" s="17">
        <v>4.0619538471361398E-2</v>
      </c>
      <c r="AG9" s="17">
        <v>5.6195718799201599E-2</v>
      </c>
      <c r="AH9" s="17">
        <v>6.4555829149517505E-2</v>
      </c>
      <c r="AI9" s="17">
        <v>5.1158894154139899E-2</v>
      </c>
      <c r="AJ9" s="17">
        <v>3.5884748596793602E-2</v>
      </c>
      <c r="AK9" s="17"/>
      <c r="AL9" s="17">
        <v>6.2120128391634798E-2</v>
      </c>
      <c r="AM9" s="17">
        <v>5.0698486471317201E-2</v>
      </c>
      <c r="AN9" s="17">
        <v>7.6381834560712E-2</v>
      </c>
      <c r="AO9" s="17"/>
      <c r="AP9" s="17">
        <v>3.0869093169533499E-2</v>
      </c>
      <c r="AQ9" s="17">
        <v>4.4841361632861003E-2</v>
      </c>
      <c r="AR9" s="17">
        <v>5.21121423924788E-2</v>
      </c>
      <c r="AS9" s="17">
        <v>5.3640584572171801E-2</v>
      </c>
      <c r="AT9" s="17">
        <v>5.30763338195087E-2</v>
      </c>
      <c r="AU9" s="17"/>
      <c r="AV9" s="17">
        <v>0</v>
      </c>
      <c r="AW9" s="17">
        <v>7.4678343056584495E-2</v>
      </c>
      <c r="AX9" s="17">
        <v>3.7442591954070001E-2</v>
      </c>
      <c r="AY9" s="17">
        <v>6.4246846420241603E-3</v>
      </c>
      <c r="AZ9" s="17">
        <v>4.7823879924098797E-2</v>
      </c>
      <c r="BA9" s="17">
        <v>5.2024607601761703E-2</v>
      </c>
      <c r="BB9" s="17">
        <v>3.72150179135304E-2</v>
      </c>
      <c r="BC9" s="17">
        <v>5.8171372950950401E-2</v>
      </c>
      <c r="BD9" s="17">
        <v>3.3469972125188603E-2</v>
      </c>
      <c r="BE9" s="17">
        <v>0</v>
      </c>
      <c r="BF9" s="17">
        <v>4.99960980156854E-2</v>
      </c>
      <c r="BG9" s="17">
        <v>2.4428634997991801E-2</v>
      </c>
      <c r="BH9" s="17">
        <v>6.4403272581137302E-2</v>
      </c>
      <c r="BI9" s="17">
        <v>0</v>
      </c>
      <c r="BJ9" s="17">
        <v>8.9093387024009804E-2</v>
      </c>
      <c r="BK9" s="17">
        <v>0.16484081885170801</v>
      </c>
      <c r="BL9" s="17"/>
      <c r="BM9" s="17">
        <v>7.1800139844526004E-2</v>
      </c>
      <c r="BN9" s="17">
        <v>4.2309090674256401E-2</v>
      </c>
      <c r="BO9" s="17">
        <v>4.3204248039140497E-2</v>
      </c>
      <c r="BP9" s="17">
        <v>4.46522668140188E-2</v>
      </c>
      <c r="BQ9" s="17">
        <v>0</v>
      </c>
      <c r="BR9" s="17">
        <v>2.2373338674969299E-2</v>
      </c>
      <c r="BS9" s="17"/>
      <c r="BT9" s="17">
        <v>5.67480046577125E-2</v>
      </c>
      <c r="BU9" s="17">
        <v>2.1262707772939302E-2</v>
      </c>
      <c r="BV9" s="17"/>
      <c r="BW9" s="17">
        <v>6.60098272709988E-2</v>
      </c>
      <c r="BX9" s="17">
        <v>3.0541926878454299E-2</v>
      </c>
      <c r="BY9" s="17"/>
      <c r="BZ9" s="17">
        <v>4.5934604644822699E-2</v>
      </c>
      <c r="CA9" s="17">
        <v>2.8310644002110801E-2</v>
      </c>
      <c r="CB9" s="17">
        <v>6.7227639836201197E-2</v>
      </c>
      <c r="CC9" s="17"/>
      <c r="CD9" s="17">
        <v>4.3607236608168301E-2</v>
      </c>
      <c r="CE9" s="17">
        <v>7.5896839559889601E-2</v>
      </c>
      <c r="CF9" s="17">
        <v>2.2301580370957901E-2</v>
      </c>
      <c r="CG9" s="17"/>
      <c r="CH9" s="17">
        <v>3.6644894097289597E-2</v>
      </c>
      <c r="CI9" s="17">
        <v>7.7526210156191405E-2</v>
      </c>
      <c r="CJ9" s="17">
        <v>4.32093350944069E-2</v>
      </c>
      <c r="CK9" s="17"/>
      <c r="CL9" s="17">
        <v>3.9770952478021801E-2</v>
      </c>
      <c r="CM9" s="17">
        <v>5.0607005542766002E-2</v>
      </c>
      <c r="CN9" s="17"/>
      <c r="CO9" s="17">
        <v>0.144023650465362</v>
      </c>
      <c r="CP9" s="17">
        <v>4.3485960923545099E-2</v>
      </c>
      <c r="CQ9" s="17">
        <v>3.3663800511348901E-2</v>
      </c>
      <c r="CR9" s="17">
        <v>2.8737943452085201E-2</v>
      </c>
    </row>
    <row r="10" spans="2:96" x14ac:dyDescent="0.25">
      <c r="B10" s="18" t="s">
        <v>529</v>
      </c>
      <c r="C10" s="17">
        <v>0.13245588740493899</v>
      </c>
      <c r="D10" s="17">
        <v>0.14411554539254501</v>
      </c>
      <c r="E10" s="17">
        <v>0.121776592531035</v>
      </c>
      <c r="F10" s="17"/>
      <c r="G10" s="17">
        <v>0.20515354627068799</v>
      </c>
      <c r="H10" s="17">
        <v>0.144248545672755</v>
      </c>
      <c r="I10" s="17">
        <v>0.14243205243901899</v>
      </c>
      <c r="J10" s="17">
        <v>0.13583181347245499</v>
      </c>
      <c r="K10" s="17">
        <v>0.102376450759215</v>
      </c>
      <c r="L10" s="17">
        <v>8.3637618182357501E-2</v>
      </c>
      <c r="M10" s="17"/>
      <c r="N10" s="17">
        <v>0.17466370773798701</v>
      </c>
      <c r="O10" s="17">
        <v>0.13287804598258501</v>
      </c>
      <c r="P10" s="17">
        <v>0.123590637460881</v>
      </c>
      <c r="Q10" s="17">
        <v>9.3133687242868607E-2</v>
      </c>
      <c r="R10" s="17"/>
      <c r="S10" s="17">
        <v>0.14597947945487899</v>
      </c>
      <c r="T10" s="17">
        <v>0.12797145718973599</v>
      </c>
      <c r="U10" s="17">
        <v>0.14574149471869</v>
      </c>
      <c r="V10" s="17">
        <v>0.115891238518468</v>
      </c>
      <c r="W10" s="17">
        <v>0.14516241045366701</v>
      </c>
      <c r="X10" s="17">
        <v>0.17800249910124799</v>
      </c>
      <c r="Y10" s="17">
        <v>0.12507726537694899</v>
      </c>
      <c r="Z10" s="17">
        <v>2.5286739709125601E-2</v>
      </c>
      <c r="AA10" s="17">
        <v>0.11644622461557499</v>
      </c>
      <c r="AB10" s="17">
        <v>0.13476716124492799</v>
      </c>
      <c r="AC10" s="17">
        <v>0.11515179969077</v>
      </c>
      <c r="AD10" s="17">
        <v>0.17867218177284</v>
      </c>
      <c r="AE10" s="17"/>
      <c r="AF10" s="17">
        <v>0.122631465625654</v>
      </c>
      <c r="AG10" s="17">
        <v>0.14829944163602199</v>
      </c>
      <c r="AH10" s="17">
        <v>0.19748621500493799</v>
      </c>
      <c r="AI10" s="17">
        <v>5.11505369525347E-2</v>
      </c>
      <c r="AJ10" s="17">
        <v>8.6592255071213695E-2</v>
      </c>
      <c r="AK10" s="17"/>
      <c r="AL10" s="17">
        <v>0.134978788723674</v>
      </c>
      <c r="AM10" s="17">
        <v>0.13556421860246301</v>
      </c>
      <c r="AN10" s="17">
        <v>0.204466305996748</v>
      </c>
      <c r="AO10" s="17"/>
      <c r="AP10" s="17">
        <v>0.107713898778932</v>
      </c>
      <c r="AQ10" s="17">
        <v>0.122744352347413</v>
      </c>
      <c r="AR10" s="17">
        <v>0.136778072972987</v>
      </c>
      <c r="AS10" s="17">
        <v>0.20475728729523299</v>
      </c>
      <c r="AT10" s="17">
        <v>0.180296770301349</v>
      </c>
      <c r="AU10" s="17"/>
      <c r="AV10" s="17">
        <v>0</v>
      </c>
      <c r="AW10" s="17">
        <v>0.104638600368042</v>
      </c>
      <c r="AX10" s="17">
        <v>6.1938155257880899E-2</v>
      </c>
      <c r="AY10" s="17">
        <v>0.143632013440017</v>
      </c>
      <c r="AZ10" s="17">
        <v>0.129719101128558</v>
      </c>
      <c r="BA10" s="17">
        <v>0.116079763109825</v>
      </c>
      <c r="BB10" s="17">
        <v>0.13664119531965199</v>
      </c>
      <c r="BC10" s="17">
        <v>0.15199639722898001</v>
      </c>
      <c r="BD10" s="17">
        <v>9.6667756412121206E-2</v>
      </c>
      <c r="BE10" s="17">
        <v>0.12435766491426301</v>
      </c>
      <c r="BF10" s="17">
        <v>0.182183226562557</v>
      </c>
      <c r="BG10" s="17">
        <v>0.16086229470145699</v>
      </c>
      <c r="BH10" s="17">
        <v>0.19781954031142801</v>
      </c>
      <c r="BI10" s="17">
        <v>0.145247636476005</v>
      </c>
      <c r="BJ10" s="17">
        <v>0.17940958640193699</v>
      </c>
      <c r="BK10" s="17">
        <v>0.16787085378209901</v>
      </c>
      <c r="BL10" s="17"/>
      <c r="BM10" s="17">
        <v>0.157699801718688</v>
      </c>
      <c r="BN10" s="17">
        <v>0.12480900843776201</v>
      </c>
      <c r="BO10" s="17">
        <v>0.13132921437686901</v>
      </c>
      <c r="BP10" s="17">
        <v>0.12146330636449</v>
      </c>
      <c r="BQ10" s="17">
        <v>0.12810023794749001</v>
      </c>
      <c r="BR10" s="17">
        <v>0.12055703828706001</v>
      </c>
      <c r="BS10" s="17"/>
      <c r="BT10" s="17">
        <v>0.13990811053701399</v>
      </c>
      <c r="BU10" s="17">
        <v>0.12426673237098</v>
      </c>
      <c r="BV10" s="17"/>
      <c r="BW10" s="17">
        <v>0.15128905187460401</v>
      </c>
      <c r="BX10" s="17">
        <v>0.118240527057958</v>
      </c>
      <c r="BY10" s="17"/>
      <c r="BZ10" s="17">
        <v>0.12670648861740799</v>
      </c>
      <c r="CA10" s="17">
        <v>0.13907311054271501</v>
      </c>
      <c r="CB10" s="17">
        <v>0.22083149840712199</v>
      </c>
      <c r="CC10" s="17"/>
      <c r="CD10" s="17">
        <v>0.122905307308731</v>
      </c>
      <c r="CE10" s="17">
        <v>0.18318876309945301</v>
      </c>
      <c r="CF10" s="17">
        <v>0.15587224200882599</v>
      </c>
      <c r="CG10" s="17"/>
      <c r="CH10" s="17">
        <v>0.118131386832507</v>
      </c>
      <c r="CI10" s="17">
        <v>0.18647564614562201</v>
      </c>
      <c r="CJ10" s="17">
        <v>0.15252765481372599</v>
      </c>
      <c r="CK10" s="17"/>
      <c r="CL10" s="17">
        <v>0.13080726673103699</v>
      </c>
      <c r="CM10" s="17">
        <v>0.13567547945452199</v>
      </c>
      <c r="CN10" s="17"/>
      <c r="CO10" s="17">
        <v>0.17812455226211699</v>
      </c>
      <c r="CP10" s="17">
        <v>0.14084260677683999</v>
      </c>
      <c r="CQ10" s="17">
        <v>0.12845743267226101</v>
      </c>
      <c r="CR10" s="17">
        <v>0.107502792694572</v>
      </c>
    </row>
    <row r="11" spans="2:96" x14ac:dyDescent="0.25">
      <c r="B11" s="18" t="s">
        <v>530</v>
      </c>
      <c r="C11" s="17">
        <v>0.49861703279919001</v>
      </c>
      <c r="D11" s="17">
        <v>0.46044538377959399</v>
      </c>
      <c r="E11" s="17">
        <v>0.53649845167769294</v>
      </c>
      <c r="F11" s="17"/>
      <c r="G11" s="17">
        <v>0.39572453336894398</v>
      </c>
      <c r="H11" s="17">
        <v>0.473341676119231</v>
      </c>
      <c r="I11" s="17">
        <v>0.42791593069801398</v>
      </c>
      <c r="J11" s="17">
        <v>0.46402909724820302</v>
      </c>
      <c r="K11" s="17">
        <v>0.58128591220756198</v>
      </c>
      <c r="L11" s="17">
        <v>0.61814080396399096</v>
      </c>
      <c r="M11" s="17"/>
      <c r="N11" s="17">
        <v>0.48109138261435602</v>
      </c>
      <c r="O11" s="17">
        <v>0.49429458407281002</v>
      </c>
      <c r="P11" s="17">
        <v>0.52088083828999598</v>
      </c>
      <c r="Q11" s="17">
        <v>0.50185318246501298</v>
      </c>
      <c r="R11" s="17"/>
      <c r="S11" s="17">
        <v>0.44439719880957201</v>
      </c>
      <c r="T11" s="17">
        <v>0.517772401068331</v>
      </c>
      <c r="U11" s="17">
        <v>0.46910722645237901</v>
      </c>
      <c r="V11" s="17">
        <v>0.58565665327921002</v>
      </c>
      <c r="W11" s="17">
        <v>0.54078099158890502</v>
      </c>
      <c r="X11" s="17">
        <v>0.46618784756954501</v>
      </c>
      <c r="Y11" s="17">
        <v>0.49922232745045397</v>
      </c>
      <c r="Z11" s="17">
        <v>0.482869445237252</v>
      </c>
      <c r="AA11" s="17">
        <v>0.54928715977931797</v>
      </c>
      <c r="AB11" s="17">
        <v>0.44157570052758499</v>
      </c>
      <c r="AC11" s="17">
        <v>0.54763894604179297</v>
      </c>
      <c r="AD11" s="17">
        <v>0.40678995043189498</v>
      </c>
      <c r="AE11" s="17"/>
      <c r="AF11" s="17">
        <v>0.54344997905811498</v>
      </c>
      <c r="AG11" s="17">
        <v>0.453230390378148</v>
      </c>
      <c r="AH11" s="17">
        <v>0.45178371643392401</v>
      </c>
      <c r="AI11" s="17">
        <v>0.479561604063169</v>
      </c>
      <c r="AJ11" s="17">
        <v>0.52885532171887195</v>
      </c>
      <c r="AK11" s="17"/>
      <c r="AL11" s="17">
        <v>0.53242337432074205</v>
      </c>
      <c r="AM11" s="17">
        <v>0.470315459017355</v>
      </c>
      <c r="AN11" s="17">
        <v>0.38418830578330898</v>
      </c>
      <c r="AO11" s="17"/>
      <c r="AP11" s="17">
        <v>0.53232697433076004</v>
      </c>
      <c r="AQ11" s="17">
        <v>0.487662474642724</v>
      </c>
      <c r="AR11" s="17">
        <v>0.50062059158504102</v>
      </c>
      <c r="AS11" s="17">
        <v>0.44026654117846298</v>
      </c>
      <c r="AT11" s="17">
        <v>0.485472791375612</v>
      </c>
      <c r="AU11" s="17"/>
      <c r="AV11" s="17">
        <v>0.36847709415683799</v>
      </c>
      <c r="AW11" s="17">
        <v>0.49541835585917599</v>
      </c>
      <c r="AX11" s="17">
        <v>0.53082611469062801</v>
      </c>
      <c r="AY11" s="17">
        <v>0.50121977509319804</v>
      </c>
      <c r="AZ11" s="17">
        <v>0.50358664501807004</v>
      </c>
      <c r="BA11" s="17">
        <v>0.47932813612651898</v>
      </c>
      <c r="BB11" s="17">
        <v>0.54669073033828897</v>
      </c>
      <c r="BC11" s="17">
        <v>0.51234413090660202</v>
      </c>
      <c r="BD11" s="17">
        <v>0.52284433187736601</v>
      </c>
      <c r="BE11" s="17">
        <v>0.56080436396781297</v>
      </c>
      <c r="BF11" s="17">
        <v>0.479218173502372</v>
      </c>
      <c r="BG11" s="17">
        <v>0.47506809360666202</v>
      </c>
      <c r="BH11" s="17">
        <v>0.39193596904376898</v>
      </c>
      <c r="BI11" s="17">
        <v>0.56584855415470703</v>
      </c>
      <c r="BJ11" s="17">
        <v>0.44831582447296398</v>
      </c>
      <c r="BK11" s="17">
        <v>0.31489375440433898</v>
      </c>
      <c r="BL11" s="17"/>
      <c r="BM11" s="17">
        <v>0.45880846954194399</v>
      </c>
      <c r="BN11" s="17">
        <v>0.52015387219831499</v>
      </c>
      <c r="BO11" s="17">
        <v>0.45715310534964598</v>
      </c>
      <c r="BP11" s="17">
        <v>0.50058041705688805</v>
      </c>
      <c r="BQ11" s="17">
        <v>0.57927165413260295</v>
      </c>
      <c r="BR11" s="17">
        <v>0.49692795677570001</v>
      </c>
      <c r="BS11" s="17"/>
      <c r="BT11" s="17">
        <v>0.50219051571992102</v>
      </c>
      <c r="BU11" s="17">
        <v>0.49418013914900899</v>
      </c>
      <c r="BV11" s="17"/>
      <c r="BW11" s="17">
        <v>0.49322862568262399</v>
      </c>
      <c r="BX11" s="17">
        <v>0.51638619754810899</v>
      </c>
      <c r="BY11" s="17"/>
      <c r="BZ11" s="17">
        <v>0.51256908330457096</v>
      </c>
      <c r="CA11" s="17">
        <v>0.47061435618143499</v>
      </c>
      <c r="CB11" s="17">
        <v>0.38007963070996498</v>
      </c>
      <c r="CC11" s="17"/>
      <c r="CD11" s="17">
        <v>0.51771330755621703</v>
      </c>
      <c r="CE11" s="17">
        <v>0.44675030364938201</v>
      </c>
      <c r="CF11" s="17">
        <v>0.457793425148872</v>
      </c>
      <c r="CG11" s="17"/>
      <c r="CH11" s="17">
        <v>0.52292008262853995</v>
      </c>
      <c r="CI11" s="17">
        <v>0.44134358176073102</v>
      </c>
      <c r="CJ11" s="17">
        <v>0.44549625783506203</v>
      </c>
      <c r="CK11" s="17"/>
      <c r="CL11" s="17">
        <v>0.48905925922171101</v>
      </c>
      <c r="CM11" s="17">
        <v>0.51296471200674898</v>
      </c>
      <c r="CN11" s="17"/>
      <c r="CO11" s="17">
        <v>0.424721645058035</v>
      </c>
      <c r="CP11" s="17">
        <v>0.53174382874682202</v>
      </c>
      <c r="CQ11" s="17">
        <v>0.52809629924740598</v>
      </c>
      <c r="CR11" s="17">
        <v>0.40506124595285098</v>
      </c>
    </row>
    <row r="12" spans="2:96" x14ac:dyDescent="0.25">
      <c r="B12" s="18" t="s">
        <v>531</v>
      </c>
      <c r="C12" s="17">
        <v>0.17825658908219399</v>
      </c>
      <c r="D12" s="17">
        <v>0.18360891039639199</v>
      </c>
      <c r="E12" s="17">
        <v>0.17179096822421999</v>
      </c>
      <c r="F12" s="17"/>
      <c r="G12" s="17">
        <v>0.14997997363832999</v>
      </c>
      <c r="H12" s="17">
        <v>0.16115601110901201</v>
      </c>
      <c r="I12" s="17">
        <v>0.21250655184521</v>
      </c>
      <c r="J12" s="17">
        <v>0.186060303816898</v>
      </c>
      <c r="K12" s="17">
        <v>0.18079714566212399</v>
      </c>
      <c r="L12" s="17">
        <v>0.17517643672515801</v>
      </c>
      <c r="M12" s="17"/>
      <c r="N12" s="17">
        <v>0.18419081254035799</v>
      </c>
      <c r="O12" s="17">
        <v>0.17766470740440099</v>
      </c>
      <c r="P12" s="17">
        <v>0.152266225426232</v>
      </c>
      <c r="Q12" s="17">
        <v>0.19724930874511301</v>
      </c>
      <c r="R12" s="17"/>
      <c r="S12" s="17">
        <v>0.16229788948798499</v>
      </c>
      <c r="T12" s="17">
        <v>0.19277643578916101</v>
      </c>
      <c r="U12" s="17">
        <v>0.22079947641967301</v>
      </c>
      <c r="V12" s="17">
        <v>0.168185252401546</v>
      </c>
      <c r="W12" s="17">
        <v>0.133218432663786</v>
      </c>
      <c r="X12" s="17">
        <v>0.18104487704569799</v>
      </c>
      <c r="Y12" s="17">
        <v>0.213629798322023</v>
      </c>
      <c r="Z12" s="17">
        <v>0.24649429835616901</v>
      </c>
      <c r="AA12" s="17">
        <v>0.150223207421076</v>
      </c>
      <c r="AB12" s="17">
        <v>0.163516562274344</v>
      </c>
      <c r="AC12" s="17">
        <v>0.17600904191004699</v>
      </c>
      <c r="AD12" s="17">
        <v>0.16877185084841301</v>
      </c>
      <c r="AE12" s="17"/>
      <c r="AF12" s="17">
        <v>0.171329041834793</v>
      </c>
      <c r="AG12" s="17">
        <v>0.18048075744373199</v>
      </c>
      <c r="AH12" s="17">
        <v>0.18987625912578299</v>
      </c>
      <c r="AI12" s="17">
        <v>0.182222981843642</v>
      </c>
      <c r="AJ12" s="17">
        <v>0.17734001226332</v>
      </c>
      <c r="AK12" s="17"/>
      <c r="AL12" s="17">
        <v>0.16135627822308601</v>
      </c>
      <c r="AM12" s="17">
        <v>0.19355853395875899</v>
      </c>
      <c r="AN12" s="17">
        <v>0.180016031281025</v>
      </c>
      <c r="AO12" s="17"/>
      <c r="AP12" s="17">
        <v>0.17685380393700001</v>
      </c>
      <c r="AQ12" s="17">
        <v>0.19206900584044101</v>
      </c>
      <c r="AR12" s="17">
        <v>0.15188686585160899</v>
      </c>
      <c r="AS12" s="17">
        <v>0.20363732205142701</v>
      </c>
      <c r="AT12" s="17">
        <v>0.16315402294466599</v>
      </c>
      <c r="AU12" s="17"/>
      <c r="AV12" s="17">
        <v>0.29675421951939701</v>
      </c>
      <c r="AW12" s="17">
        <v>0.19033892628208901</v>
      </c>
      <c r="AX12" s="17">
        <v>0.19836671004199399</v>
      </c>
      <c r="AY12" s="17">
        <v>0.189112796715314</v>
      </c>
      <c r="AZ12" s="17">
        <v>0.155900589236252</v>
      </c>
      <c r="BA12" s="17">
        <v>0.214577709053419</v>
      </c>
      <c r="BB12" s="17">
        <v>0.15424409808895601</v>
      </c>
      <c r="BC12" s="17">
        <v>0.13724716727113101</v>
      </c>
      <c r="BD12" s="17">
        <v>0.17243598648283801</v>
      </c>
      <c r="BE12" s="17">
        <v>0.21283222201405</v>
      </c>
      <c r="BF12" s="17">
        <v>0.136393887192333</v>
      </c>
      <c r="BG12" s="17">
        <v>0.16555519776511299</v>
      </c>
      <c r="BH12" s="17">
        <v>0.25636302589869198</v>
      </c>
      <c r="BI12" s="17">
        <v>0.15298599035010599</v>
      </c>
      <c r="BJ12" s="17">
        <v>0.16231052174294899</v>
      </c>
      <c r="BK12" s="17">
        <v>0.20316526960755199</v>
      </c>
      <c r="BL12" s="17"/>
      <c r="BM12" s="17">
        <v>0.146714804981806</v>
      </c>
      <c r="BN12" s="17">
        <v>0.18318587848371201</v>
      </c>
      <c r="BO12" s="17">
        <v>0.21498643323800101</v>
      </c>
      <c r="BP12" s="17">
        <v>0.18176786786310001</v>
      </c>
      <c r="BQ12" s="17">
        <v>0.179170750740625</v>
      </c>
      <c r="BR12" s="17">
        <v>0.17240505718750401</v>
      </c>
      <c r="BS12" s="17"/>
      <c r="BT12" s="17">
        <v>0.17195568438505501</v>
      </c>
      <c r="BU12" s="17">
        <v>0.19256341049300499</v>
      </c>
      <c r="BV12" s="17"/>
      <c r="BW12" s="17">
        <v>0.155901532231812</v>
      </c>
      <c r="BX12" s="17">
        <v>0.196626261490464</v>
      </c>
      <c r="BY12" s="17"/>
      <c r="BZ12" s="17">
        <v>0.17408574425505899</v>
      </c>
      <c r="CA12" s="17">
        <v>0.207344051488072</v>
      </c>
      <c r="CB12" s="17">
        <v>0.16561758951102201</v>
      </c>
      <c r="CC12" s="17"/>
      <c r="CD12" s="17">
        <v>0.176581887127398</v>
      </c>
      <c r="CE12" s="17">
        <v>0.14678929043745001</v>
      </c>
      <c r="CF12" s="17">
        <v>0.18028853112545701</v>
      </c>
      <c r="CG12" s="17"/>
      <c r="CH12" s="17">
        <v>0.18173154149843601</v>
      </c>
      <c r="CI12" s="17">
        <v>0.152436441127804</v>
      </c>
      <c r="CJ12" s="17">
        <v>0.19149470766319601</v>
      </c>
      <c r="CK12" s="17"/>
      <c r="CL12" s="17">
        <v>0.19470812953580999</v>
      </c>
      <c r="CM12" s="17">
        <v>0.16337163638452201</v>
      </c>
      <c r="CN12" s="17"/>
      <c r="CO12" s="17">
        <v>0.134542536032143</v>
      </c>
      <c r="CP12" s="17">
        <v>0.17049193417401901</v>
      </c>
      <c r="CQ12" s="17">
        <v>0.17049521936811399</v>
      </c>
      <c r="CR12" s="17">
        <v>0.224145137551711</v>
      </c>
    </row>
    <row r="13" spans="2:96" x14ac:dyDescent="0.25">
      <c r="B13" s="18" t="s">
        <v>532</v>
      </c>
      <c r="C13" s="17">
        <v>0.10480431218101301</v>
      </c>
      <c r="D13" s="17">
        <v>0.123115433972106</v>
      </c>
      <c r="E13" s="17">
        <v>8.7476186006121295E-2</v>
      </c>
      <c r="F13" s="17"/>
      <c r="G13" s="17">
        <v>9.5119172805979299E-2</v>
      </c>
      <c r="H13" s="17">
        <v>0.121270457065573</v>
      </c>
      <c r="I13" s="17">
        <v>0.123281970262145</v>
      </c>
      <c r="J13" s="17">
        <v>0.13750527134577201</v>
      </c>
      <c r="K13" s="17">
        <v>9.1282933600884297E-2</v>
      </c>
      <c r="L13" s="17">
        <v>6.5275265288843004E-2</v>
      </c>
      <c r="M13" s="17"/>
      <c r="N13" s="17">
        <v>8.7085771647293794E-2</v>
      </c>
      <c r="O13" s="17">
        <v>0.11001337612340401</v>
      </c>
      <c r="P13" s="17">
        <v>0.102012441094256</v>
      </c>
      <c r="Q13" s="17">
        <v>0.119856378679011</v>
      </c>
      <c r="R13" s="17"/>
      <c r="S13" s="17">
        <v>0.115371608577667</v>
      </c>
      <c r="T13" s="17">
        <v>9.3353562301431006E-2</v>
      </c>
      <c r="U13" s="17">
        <v>0.11442663537648699</v>
      </c>
      <c r="V13" s="17">
        <v>5.6394743447889001E-2</v>
      </c>
      <c r="W13" s="17">
        <v>8.9410067399018703E-2</v>
      </c>
      <c r="X13" s="17">
        <v>0.105741908947552</v>
      </c>
      <c r="Y13" s="17">
        <v>6.8256459855340096E-2</v>
      </c>
      <c r="Z13" s="17">
        <v>0.14889129784729699</v>
      </c>
      <c r="AA13" s="17">
        <v>0.13098061321385801</v>
      </c>
      <c r="AB13" s="17">
        <v>0.123673697220645</v>
      </c>
      <c r="AC13" s="17">
        <v>0.103854044947879</v>
      </c>
      <c r="AD13" s="17">
        <v>0.14706958788709301</v>
      </c>
      <c r="AE13" s="17"/>
      <c r="AF13" s="17">
        <v>8.3379942793603196E-2</v>
      </c>
      <c r="AG13" s="17">
        <v>0.12950609060934401</v>
      </c>
      <c r="AH13" s="17">
        <v>7.0129687788927406E-2</v>
      </c>
      <c r="AI13" s="17">
        <v>0.201363913570378</v>
      </c>
      <c r="AJ13" s="17">
        <v>0.10077331138024</v>
      </c>
      <c r="AK13" s="17"/>
      <c r="AL13" s="17">
        <v>7.0676973587863595E-2</v>
      </c>
      <c r="AM13" s="17">
        <v>0.123963685798164</v>
      </c>
      <c r="AN13" s="17">
        <v>0.123086389155876</v>
      </c>
      <c r="AO13" s="17"/>
      <c r="AP13" s="17">
        <v>0.10330696872784199</v>
      </c>
      <c r="AQ13" s="17">
        <v>0.11220097342887</v>
      </c>
      <c r="AR13" s="17">
        <v>0.112015616096013</v>
      </c>
      <c r="AS13" s="17">
        <v>7.9937589068758197E-2</v>
      </c>
      <c r="AT13" s="17">
        <v>8.7343709918300302E-2</v>
      </c>
      <c r="AU13" s="17"/>
      <c r="AV13" s="17">
        <v>0.15759437761936301</v>
      </c>
      <c r="AW13" s="17">
        <v>0.1217696262022</v>
      </c>
      <c r="AX13" s="17">
        <v>0.11792604799022099</v>
      </c>
      <c r="AY13" s="17">
        <v>0.12415358018631199</v>
      </c>
      <c r="AZ13" s="17">
        <v>0.10165752576705001</v>
      </c>
      <c r="BA13" s="17">
        <v>9.2220601159731797E-2</v>
      </c>
      <c r="BB13" s="17">
        <v>0.114944449555981</v>
      </c>
      <c r="BC13" s="17">
        <v>9.9081721391417202E-2</v>
      </c>
      <c r="BD13" s="17">
        <v>0.114607790453451</v>
      </c>
      <c r="BE13" s="17">
        <v>9.2797425366848194E-2</v>
      </c>
      <c r="BF13" s="17">
        <v>0.10292070972298201</v>
      </c>
      <c r="BG13" s="17">
        <v>0.11130915846160699</v>
      </c>
      <c r="BH13" s="17">
        <v>7.6822568290089197E-2</v>
      </c>
      <c r="BI13" s="17">
        <v>0.11674185398423401</v>
      </c>
      <c r="BJ13" s="17">
        <v>1.8908397627334199E-2</v>
      </c>
      <c r="BK13" s="17">
        <v>0.14922930335430301</v>
      </c>
      <c r="BL13" s="17"/>
      <c r="BM13" s="17">
        <v>0.123816259407104</v>
      </c>
      <c r="BN13" s="17">
        <v>9.9545770737898595E-2</v>
      </c>
      <c r="BO13" s="17">
        <v>9.2855366616731397E-2</v>
      </c>
      <c r="BP13" s="17">
        <v>0.115641150975727</v>
      </c>
      <c r="BQ13" s="17">
        <v>7.2175081689587903E-2</v>
      </c>
      <c r="BR13" s="17">
        <v>0.10746089999497201</v>
      </c>
      <c r="BS13" s="17"/>
      <c r="BT13" s="17">
        <v>9.7778211308921698E-2</v>
      </c>
      <c r="BU13" s="17">
        <v>0.114132782623005</v>
      </c>
      <c r="BV13" s="17"/>
      <c r="BW13" s="17">
        <v>9.6349626429383994E-2</v>
      </c>
      <c r="BX13" s="17">
        <v>0.105717481396297</v>
      </c>
      <c r="BY13" s="17"/>
      <c r="BZ13" s="17">
        <v>9.9610619934820496E-2</v>
      </c>
      <c r="CA13" s="17">
        <v>0.11350268319066401</v>
      </c>
      <c r="CB13" s="17">
        <v>0.152783024649503</v>
      </c>
      <c r="CC13" s="17"/>
      <c r="CD13" s="17">
        <v>9.5665631936465406E-2</v>
      </c>
      <c r="CE13" s="17">
        <v>0.11744834307264899</v>
      </c>
      <c r="CF13" s="17">
        <v>0.163380161219674</v>
      </c>
      <c r="CG13" s="17"/>
      <c r="CH13" s="17">
        <v>9.9837396779523302E-2</v>
      </c>
      <c r="CI13" s="17">
        <v>0.108977588672376</v>
      </c>
      <c r="CJ13" s="17">
        <v>0.11684347739489</v>
      </c>
      <c r="CK13" s="17"/>
      <c r="CL13" s="17">
        <v>0.113822435108982</v>
      </c>
      <c r="CM13" s="17">
        <v>9.7132621805951697E-2</v>
      </c>
      <c r="CN13" s="17"/>
      <c r="CO13" s="17">
        <v>8.4190279597943493E-2</v>
      </c>
      <c r="CP13" s="17">
        <v>8.2878445924567404E-2</v>
      </c>
      <c r="CQ13" s="17">
        <v>9.6187648004763704E-2</v>
      </c>
      <c r="CR13" s="17">
        <v>0.170975960792802</v>
      </c>
    </row>
    <row r="14" spans="2:96" ht="30" x14ac:dyDescent="0.25">
      <c r="B14" s="18" t="s">
        <v>533</v>
      </c>
      <c r="C14" s="17">
        <v>8.1925299667982999E-3</v>
      </c>
      <c r="D14" s="17">
        <v>1.1019484410631501E-2</v>
      </c>
      <c r="E14" s="17">
        <v>5.4742572784974002E-3</v>
      </c>
      <c r="F14" s="17"/>
      <c r="G14" s="17">
        <v>1.03775297080401E-2</v>
      </c>
      <c r="H14" s="17">
        <v>1.5350806108392999E-2</v>
      </c>
      <c r="I14" s="17">
        <v>9.6003162392620193E-3</v>
      </c>
      <c r="J14" s="17">
        <v>5.8953917253633699E-3</v>
      </c>
      <c r="K14" s="17">
        <v>6.86909323789461E-3</v>
      </c>
      <c r="L14" s="17">
        <v>2.4890828156938299E-3</v>
      </c>
      <c r="M14" s="17"/>
      <c r="N14" s="17">
        <v>8.7315739039696902E-3</v>
      </c>
      <c r="O14" s="17">
        <v>4.0604401801603201E-3</v>
      </c>
      <c r="P14" s="17">
        <v>1.0641482327452099E-2</v>
      </c>
      <c r="Q14" s="17">
        <v>9.8324115942510192E-3</v>
      </c>
      <c r="R14" s="17"/>
      <c r="S14" s="17">
        <v>1.47911888415731E-2</v>
      </c>
      <c r="T14" s="17">
        <v>8.5243960828569297E-3</v>
      </c>
      <c r="U14" s="17">
        <v>0</v>
      </c>
      <c r="V14" s="17">
        <v>5.2301782700923099E-3</v>
      </c>
      <c r="W14" s="17">
        <v>8.0102502638886505E-3</v>
      </c>
      <c r="X14" s="17">
        <v>1.1469809692442099E-2</v>
      </c>
      <c r="Y14" s="17">
        <v>1.50561890084802E-2</v>
      </c>
      <c r="Z14" s="17">
        <v>0</v>
      </c>
      <c r="AA14" s="17">
        <v>0</v>
      </c>
      <c r="AB14" s="17">
        <v>1.10759856659376E-2</v>
      </c>
      <c r="AC14" s="17">
        <v>0</v>
      </c>
      <c r="AD14" s="17">
        <v>2.4914369518091801E-2</v>
      </c>
      <c r="AE14" s="17"/>
      <c r="AF14" s="17">
        <v>7.2168075183500803E-3</v>
      </c>
      <c r="AG14" s="17">
        <v>8.3324479849753805E-3</v>
      </c>
      <c r="AH14" s="17">
        <v>8.8403649429457803E-3</v>
      </c>
      <c r="AI14" s="17">
        <v>0</v>
      </c>
      <c r="AJ14" s="17">
        <v>2.05048284174351E-2</v>
      </c>
      <c r="AK14" s="17"/>
      <c r="AL14" s="17">
        <v>5.0662059067741096E-3</v>
      </c>
      <c r="AM14" s="17">
        <v>4.8131945068297897E-3</v>
      </c>
      <c r="AN14" s="17">
        <v>1.14380169224615E-2</v>
      </c>
      <c r="AO14" s="17"/>
      <c r="AP14" s="17">
        <v>7.9423146058859393E-3</v>
      </c>
      <c r="AQ14" s="17">
        <v>9.1443418394400108E-3</v>
      </c>
      <c r="AR14" s="17">
        <v>8.8625747154570892E-3</v>
      </c>
      <c r="AS14" s="17">
        <v>7.9896420307232208E-3</v>
      </c>
      <c r="AT14" s="17">
        <v>0</v>
      </c>
      <c r="AU14" s="17"/>
      <c r="AV14" s="17">
        <v>0</v>
      </c>
      <c r="AW14" s="17">
        <v>0</v>
      </c>
      <c r="AX14" s="17">
        <v>8.3693847155600198E-3</v>
      </c>
      <c r="AY14" s="17">
        <v>1.4439425655718201E-2</v>
      </c>
      <c r="AZ14" s="17">
        <v>1.04602323614935E-2</v>
      </c>
      <c r="BA14" s="17">
        <v>0</v>
      </c>
      <c r="BB14" s="17">
        <v>5.5352805866308004E-3</v>
      </c>
      <c r="BC14" s="17">
        <v>0</v>
      </c>
      <c r="BD14" s="17">
        <v>1.04978196119998E-2</v>
      </c>
      <c r="BE14" s="17">
        <v>0</v>
      </c>
      <c r="BF14" s="17">
        <v>1.27893627771091E-2</v>
      </c>
      <c r="BG14" s="17">
        <v>2.43597679644262E-2</v>
      </c>
      <c r="BH14" s="17">
        <v>0</v>
      </c>
      <c r="BI14" s="17">
        <v>0</v>
      </c>
      <c r="BJ14" s="17">
        <v>3.3526322165356302E-2</v>
      </c>
      <c r="BK14" s="17">
        <v>0</v>
      </c>
      <c r="BL14" s="17"/>
      <c r="BM14" s="17">
        <v>1.1412008157739699E-2</v>
      </c>
      <c r="BN14" s="17">
        <v>6.58393900244021E-3</v>
      </c>
      <c r="BO14" s="17">
        <v>1.4650251234112E-2</v>
      </c>
      <c r="BP14" s="17">
        <v>8.8649072968052193E-3</v>
      </c>
      <c r="BQ14" s="17">
        <v>0</v>
      </c>
      <c r="BR14" s="17">
        <v>0</v>
      </c>
      <c r="BS14" s="17"/>
      <c r="BT14" s="17">
        <v>8.2664618414350598E-3</v>
      </c>
      <c r="BU14" s="17">
        <v>8.37008806271578E-3</v>
      </c>
      <c r="BV14" s="17"/>
      <c r="BW14" s="17">
        <v>5.6178482116241903E-3</v>
      </c>
      <c r="BX14" s="17">
        <v>9.3549431875779698E-3</v>
      </c>
      <c r="BY14" s="17"/>
      <c r="BZ14" s="17">
        <v>9.2684116226417305E-3</v>
      </c>
      <c r="CA14" s="17">
        <v>5.7146503004601897E-3</v>
      </c>
      <c r="CB14" s="17">
        <v>0</v>
      </c>
      <c r="CC14" s="17"/>
      <c r="CD14" s="17">
        <v>9.0728553609339801E-3</v>
      </c>
      <c r="CE14" s="17">
        <v>7.2358770412472304E-3</v>
      </c>
      <c r="CF14" s="17">
        <v>1.0230523939040699E-2</v>
      </c>
      <c r="CG14" s="17"/>
      <c r="CH14" s="17">
        <v>7.1939252639341197E-3</v>
      </c>
      <c r="CI14" s="17">
        <v>4.1530108370373704E-3</v>
      </c>
      <c r="CJ14" s="17">
        <v>3.08926022500268E-2</v>
      </c>
      <c r="CK14" s="17"/>
      <c r="CL14" s="17">
        <v>9.5547452369486204E-3</v>
      </c>
      <c r="CM14" s="17">
        <v>7.3135186313454999E-3</v>
      </c>
      <c r="CN14" s="17"/>
      <c r="CO14" s="17">
        <v>9.9897515777372693E-3</v>
      </c>
      <c r="CP14" s="17">
        <v>3.1309910473349299E-3</v>
      </c>
      <c r="CQ14" s="17">
        <v>3.8500354504243401E-3</v>
      </c>
      <c r="CR14" s="17">
        <v>2.5642601662296101E-2</v>
      </c>
    </row>
    <row r="15" spans="2:96" x14ac:dyDescent="0.25">
      <c r="B15" s="18" t="s">
        <v>175</v>
      </c>
      <c r="C15" s="19">
        <v>3.3628321565389703E-2</v>
      </c>
      <c r="D15" s="19">
        <v>2.53639863239431E-2</v>
      </c>
      <c r="E15" s="19">
        <v>4.0797558186614701E-2</v>
      </c>
      <c r="F15" s="19"/>
      <c r="G15" s="19">
        <v>2.8441987930779799E-2</v>
      </c>
      <c r="H15" s="19">
        <v>3.83505890087577E-2</v>
      </c>
      <c r="I15" s="19">
        <v>2.7786732882836299E-2</v>
      </c>
      <c r="J15" s="19">
        <v>4.37275296229915E-2</v>
      </c>
      <c r="K15" s="19">
        <v>3.3901114676803498E-2</v>
      </c>
      <c r="L15" s="19">
        <v>2.96012245147571E-2</v>
      </c>
      <c r="M15" s="19"/>
      <c r="N15" s="19">
        <v>2.2442109896175899E-2</v>
      </c>
      <c r="O15" s="19">
        <v>3.95112084298231E-2</v>
      </c>
      <c r="P15" s="19">
        <v>3.7097564560766898E-2</v>
      </c>
      <c r="Q15" s="19">
        <v>3.6882036900454003E-2</v>
      </c>
      <c r="R15" s="19"/>
      <c r="S15" s="19">
        <v>2.1552259253204E-2</v>
      </c>
      <c r="T15" s="19">
        <v>2.9284611720793101E-2</v>
      </c>
      <c r="U15" s="19">
        <v>4.9925167032771597E-2</v>
      </c>
      <c r="V15" s="19">
        <v>3.6224055214619903E-2</v>
      </c>
      <c r="W15" s="19">
        <v>2.1087513723762E-2</v>
      </c>
      <c r="X15" s="19">
        <v>2.5930577549718298E-2</v>
      </c>
      <c r="Y15" s="19">
        <v>3.1236469054032101E-2</v>
      </c>
      <c r="Z15" s="19">
        <v>2.4274731017439499E-2</v>
      </c>
      <c r="AA15" s="19">
        <v>1.9362327485916399E-2</v>
      </c>
      <c r="AB15" s="19">
        <v>7.5503198921676895E-2</v>
      </c>
      <c r="AC15" s="19">
        <v>3.2958957512741797E-2</v>
      </c>
      <c r="AD15" s="19">
        <v>5.58801489847418E-2</v>
      </c>
      <c r="AE15" s="19"/>
      <c r="AF15" s="19">
        <v>3.1373224698122898E-2</v>
      </c>
      <c r="AG15" s="19">
        <v>2.3955153148578E-2</v>
      </c>
      <c r="AH15" s="19">
        <v>1.73279275539641E-2</v>
      </c>
      <c r="AI15" s="19">
        <v>3.4542069416136099E-2</v>
      </c>
      <c r="AJ15" s="19">
        <v>5.00495225521259E-2</v>
      </c>
      <c r="AK15" s="19"/>
      <c r="AL15" s="19">
        <v>3.3378250846225498E-2</v>
      </c>
      <c r="AM15" s="19">
        <v>2.1086421645111601E-2</v>
      </c>
      <c r="AN15" s="19">
        <v>2.0423116299869402E-2</v>
      </c>
      <c r="AO15" s="19"/>
      <c r="AP15" s="19">
        <v>4.0986946450046101E-2</v>
      </c>
      <c r="AQ15" s="19">
        <v>3.1337490268251098E-2</v>
      </c>
      <c r="AR15" s="19">
        <v>3.7724136386415003E-2</v>
      </c>
      <c r="AS15" s="19">
        <v>9.77103380322401E-3</v>
      </c>
      <c r="AT15" s="19">
        <v>3.0656371640563101E-2</v>
      </c>
      <c r="AU15" s="19"/>
      <c r="AV15" s="19">
        <v>0.17717430870440201</v>
      </c>
      <c r="AW15" s="19">
        <v>1.3156148231907999E-2</v>
      </c>
      <c r="AX15" s="19">
        <v>4.5130995349646E-2</v>
      </c>
      <c r="AY15" s="19">
        <v>2.1017724267416601E-2</v>
      </c>
      <c r="AZ15" s="19">
        <v>5.08520265644773E-2</v>
      </c>
      <c r="BA15" s="19">
        <v>4.5769182948743103E-2</v>
      </c>
      <c r="BB15" s="19">
        <v>4.7292281969603398E-3</v>
      </c>
      <c r="BC15" s="19">
        <v>4.1159210250919599E-2</v>
      </c>
      <c r="BD15" s="19">
        <v>4.94763430370357E-2</v>
      </c>
      <c r="BE15" s="19">
        <v>9.2083237370252594E-3</v>
      </c>
      <c r="BF15" s="19">
        <v>3.6498542226962298E-2</v>
      </c>
      <c r="BG15" s="19">
        <v>3.8416852502743001E-2</v>
      </c>
      <c r="BH15" s="19">
        <v>1.2655623874883899E-2</v>
      </c>
      <c r="BI15" s="19">
        <v>1.9175965034947201E-2</v>
      </c>
      <c r="BJ15" s="19">
        <v>6.8435960565449594E-2</v>
      </c>
      <c r="BK15" s="19">
        <v>0</v>
      </c>
      <c r="BL15" s="19"/>
      <c r="BM15" s="19">
        <v>2.9748516348191499E-2</v>
      </c>
      <c r="BN15" s="19">
        <v>2.3412440465616701E-2</v>
      </c>
      <c r="BO15" s="19">
        <v>4.5821381145501397E-2</v>
      </c>
      <c r="BP15" s="19">
        <v>2.7030083628970001E-2</v>
      </c>
      <c r="BQ15" s="19">
        <v>4.1282275489694702E-2</v>
      </c>
      <c r="BR15" s="19">
        <v>8.0275709079794505E-2</v>
      </c>
      <c r="BS15" s="19"/>
      <c r="BT15" s="19">
        <v>2.3153011549940001E-2</v>
      </c>
      <c r="BU15" s="19">
        <v>4.52241395283461E-2</v>
      </c>
      <c r="BV15" s="19"/>
      <c r="BW15" s="19">
        <v>3.1603488298953201E-2</v>
      </c>
      <c r="BX15" s="19">
        <v>2.3132662441140199E-2</v>
      </c>
      <c r="BY15" s="19"/>
      <c r="BZ15" s="19">
        <v>3.1825047620677401E-2</v>
      </c>
      <c r="CA15" s="19">
        <v>3.5440504294541202E-2</v>
      </c>
      <c r="CB15" s="19">
        <v>1.34606168861875E-2</v>
      </c>
      <c r="CC15" s="19"/>
      <c r="CD15" s="19">
        <v>3.44537741020862E-2</v>
      </c>
      <c r="CE15" s="19">
        <v>2.2690583139928701E-2</v>
      </c>
      <c r="CF15" s="19">
        <v>1.0133536187172301E-2</v>
      </c>
      <c r="CG15" s="19"/>
      <c r="CH15" s="19">
        <v>3.3540772899769103E-2</v>
      </c>
      <c r="CI15" s="19">
        <v>2.9087521300238402E-2</v>
      </c>
      <c r="CJ15" s="19">
        <v>1.9535964948692801E-2</v>
      </c>
      <c r="CK15" s="19"/>
      <c r="CL15" s="19">
        <v>2.22772116874894E-2</v>
      </c>
      <c r="CM15" s="19">
        <v>3.2935026174143602E-2</v>
      </c>
      <c r="CN15" s="19"/>
      <c r="CO15" s="19">
        <v>2.4407585006662E-2</v>
      </c>
      <c r="CP15" s="19">
        <v>2.7426232406871399E-2</v>
      </c>
      <c r="CQ15" s="19">
        <v>3.92495647456816E-2</v>
      </c>
      <c r="CR15" s="19">
        <v>3.7934317893683303E-2</v>
      </c>
    </row>
    <row r="16" spans="2:96" x14ac:dyDescent="0.25">
      <c r="B16" s="16" t="s">
        <v>535</v>
      </c>
    </row>
    <row r="17" spans="2:2" x14ac:dyDescent="0.25">
      <c r="B17" t="s">
        <v>124</v>
      </c>
    </row>
    <row r="18" spans="2:2" x14ac:dyDescent="0.25">
      <c r="B18" t="s">
        <v>125</v>
      </c>
    </row>
    <row r="20" spans="2:2" x14ac:dyDescent="0.25">
      <c r="B20"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CR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538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1831</v>
      </c>
      <c r="D7" s="10">
        <v>891</v>
      </c>
      <c r="E7" s="10">
        <v>935</v>
      </c>
      <c r="F7" s="10"/>
      <c r="G7" s="10">
        <v>207</v>
      </c>
      <c r="H7" s="10">
        <v>240</v>
      </c>
      <c r="I7" s="10">
        <v>326</v>
      </c>
      <c r="J7" s="10">
        <v>336</v>
      </c>
      <c r="K7" s="10">
        <v>290</v>
      </c>
      <c r="L7" s="10">
        <v>432</v>
      </c>
      <c r="M7" s="10"/>
      <c r="N7" s="10">
        <v>523</v>
      </c>
      <c r="O7" s="10">
        <v>496</v>
      </c>
      <c r="P7" s="10">
        <v>381</v>
      </c>
      <c r="Q7" s="10">
        <v>426</v>
      </c>
      <c r="R7" s="10"/>
      <c r="S7" s="10">
        <v>242</v>
      </c>
      <c r="T7" s="10">
        <v>247</v>
      </c>
      <c r="U7" s="10">
        <v>154</v>
      </c>
      <c r="V7" s="10">
        <v>171</v>
      </c>
      <c r="W7" s="10">
        <v>132</v>
      </c>
      <c r="X7" s="10">
        <v>162</v>
      </c>
      <c r="Y7" s="10">
        <v>154</v>
      </c>
      <c r="Z7" s="10">
        <v>73</v>
      </c>
      <c r="AA7" s="10">
        <v>202</v>
      </c>
      <c r="AB7" s="10">
        <v>165</v>
      </c>
      <c r="AC7" s="10">
        <v>83</v>
      </c>
      <c r="AD7" s="10">
        <v>46</v>
      </c>
      <c r="AE7" s="10"/>
      <c r="AF7" s="10">
        <v>713</v>
      </c>
      <c r="AG7" s="10">
        <v>505</v>
      </c>
      <c r="AH7" s="10">
        <v>110</v>
      </c>
      <c r="AI7" s="10">
        <v>25</v>
      </c>
      <c r="AJ7" s="10">
        <v>230</v>
      </c>
      <c r="AK7" s="10"/>
      <c r="AL7" s="10">
        <v>431</v>
      </c>
      <c r="AM7" s="10">
        <v>616</v>
      </c>
      <c r="AN7" s="10">
        <v>138</v>
      </c>
      <c r="AO7" s="10"/>
      <c r="AP7" s="10">
        <v>436</v>
      </c>
      <c r="AQ7" s="10">
        <v>413</v>
      </c>
      <c r="AR7" s="10">
        <v>469</v>
      </c>
      <c r="AS7" s="10">
        <v>191</v>
      </c>
      <c r="AT7" s="10">
        <v>30</v>
      </c>
      <c r="AU7" s="10"/>
      <c r="AV7" s="10">
        <v>5</v>
      </c>
      <c r="AW7" s="10">
        <v>75</v>
      </c>
      <c r="AX7" s="10">
        <v>139</v>
      </c>
      <c r="AY7" s="10">
        <v>137</v>
      </c>
      <c r="AZ7" s="10">
        <v>179</v>
      </c>
      <c r="BA7" s="10">
        <v>207</v>
      </c>
      <c r="BB7" s="10">
        <v>181</v>
      </c>
      <c r="BC7" s="10">
        <v>145</v>
      </c>
      <c r="BD7" s="10">
        <v>134</v>
      </c>
      <c r="BE7" s="10">
        <v>93</v>
      </c>
      <c r="BF7" s="10">
        <v>134</v>
      </c>
      <c r="BG7" s="10">
        <v>98</v>
      </c>
      <c r="BH7" s="10">
        <v>69</v>
      </c>
      <c r="BI7" s="10">
        <v>48</v>
      </c>
      <c r="BJ7" s="10">
        <v>44</v>
      </c>
      <c r="BK7" s="10">
        <v>67</v>
      </c>
      <c r="BL7" s="10"/>
      <c r="BM7" s="10">
        <v>377</v>
      </c>
      <c r="BN7" s="10">
        <v>541</v>
      </c>
      <c r="BO7" s="10">
        <v>245</v>
      </c>
      <c r="BP7" s="10">
        <v>368</v>
      </c>
      <c r="BQ7" s="10">
        <v>199</v>
      </c>
      <c r="BR7" s="10">
        <v>101</v>
      </c>
      <c r="BS7" s="10"/>
      <c r="BT7" s="10">
        <v>1082</v>
      </c>
      <c r="BU7" s="10">
        <v>729</v>
      </c>
      <c r="BV7" s="10"/>
      <c r="BW7" s="10">
        <v>664</v>
      </c>
      <c r="BX7" s="10">
        <v>741</v>
      </c>
      <c r="BY7" s="10"/>
      <c r="BZ7" s="10">
        <v>1465</v>
      </c>
      <c r="CA7" s="10">
        <v>268</v>
      </c>
      <c r="CB7" s="10">
        <v>71</v>
      </c>
      <c r="CC7" s="10"/>
      <c r="CD7" s="10">
        <v>1241</v>
      </c>
      <c r="CE7" s="10">
        <v>173</v>
      </c>
      <c r="CF7" s="10">
        <v>101</v>
      </c>
      <c r="CG7" s="10"/>
      <c r="CH7" s="10">
        <v>1372</v>
      </c>
      <c r="CI7" s="10">
        <v>200</v>
      </c>
      <c r="CJ7" s="10">
        <v>140</v>
      </c>
      <c r="CK7" s="10"/>
      <c r="CL7" s="10">
        <v>934</v>
      </c>
      <c r="CM7" s="10">
        <v>838</v>
      </c>
      <c r="CN7" s="10"/>
      <c r="CO7" s="10">
        <v>121</v>
      </c>
      <c r="CP7" s="10">
        <v>682</v>
      </c>
      <c r="CQ7" s="10">
        <v>686</v>
      </c>
      <c r="CR7" s="10">
        <v>342</v>
      </c>
    </row>
    <row r="8" spans="2:96" ht="30" customHeight="1" x14ac:dyDescent="0.25">
      <c r="B8" s="11" t="s">
        <v>20</v>
      </c>
      <c r="C8" s="11">
        <v>1831</v>
      </c>
      <c r="D8" s="11">
        <v>904</v>
      </c>
      <c r="E8" s="11">
        <v>923</v>
      </c>
      <c r="F8" s="11"/>
      <c r="G8" s="11">
        <v>255</v>
      </c>
      <c r="H8" s="11">
        <v>313</v>
      </c>
      <c r="I8" s="11">
        <v>312</v>
      </c>
      <c r="J8" s="11">
        <v>312</v>
      </c>
      <c r="K8" s="11">
        <v>256</v>
      </c>
      <c r="L8" s="11">
        <v>382</v>
      </c>
      <c r="M8" s="11"/>
      <c r="N8" s="11">
        <v>494</v>
      </c>
      <c r="O8" s="11">
        <v>474</v>
      </c>
      <c r="P8" s="11">
        <v>402</v>
      </c>
      <c r="Q8" s="11">
        <v>456</v>
      </c>
      <c r="R8" s="11"/>
      <c r="S8" s="11">
        <v>256</v>
      </c>
      <c r="T8" s="11">
        <v>238</v>
      </c>
      <c r="U8" s="11">
        <v>146</v>
      </c>
      <c r="V8" s="11">
        <v>165</v>
      </c>
      <c r="W8" s="11">
        <v>128</v>
      </c>
      <c r="X8" s="11">
        <v>165</v>
      </c>
      <c r="Y8" s="11">
        <v>147</v>
      </c>
      <c r="Z8" s="11">
        <v>73</v>
      </c>
      <c r="AA8" s="11">
        <v>201</v>
      </c>
      <c r="AB8" s="11">
        <v>165</v>
      </c>
      <c r="AC8" s="11">
        <v>92</v>
      </c>
      <c r="AD8" s="11">
        <v>55</v>
      </c>
      <c r="AE8" s="11"/>
      <c r="AF8" s="11">
        <v>680</v>
      </c>
      <c r="AG8" s="11">
        <v>517</v>
      </c>
      <c r="AH8" s="11">
        <v>105</v>
      </c>
      <c r="AI8" s="11">
        <v>25</v>
      </c>
      <c r="AJ8" s="11">
        <v>237</v>
      </c>
      <c r="AK8" s="11"/>
      <c r="AL8" s="11">
        <v>418</v>
      </c>
      <c r="AM8" s="11">
        <v>631</v>
      </c>
      <c r="AN8" s="11">
        <v>135</v>
      </c>
      <c r="AO8" s="11"/>
      <c r="AP8" s="11">
        <v>427</v>
      </c>
      <c r="AQ8" s="11">
        <v>419</v>
      </c>
      <c r="AR8" s="11">
        <v>482</v>
      </c>
      <c r="AS8" s="11">
        <v>194</v>
      </c>
      <c r="AT8" s="11">
        <v>29</v>
      </c>
      <c r="AU8" s="11"/>
      <c r="AV8" s="11">
        <v>6</v>
      </c>
      <c r="AW8" s="11">
        <v>79</v>
      </c>
      <c r="AX8" s="11">
        <v>142</v>
      </c>
      <c r="AY8" s="11">
        <v>139</v>
      </c>
      <c r="AZ8" s="11">
        <v>186</v>
      </c>
      <c r="BA8" s="11">
        <v>204</v>
      </c>
      <c r="BB8" s="11">
        <v>183</v>
      </c>
      <c r="BC8" s="11">
        <v>142</v>
      </c>
      <c r="BD8" s="11">
        <v>130</v>
      </c>
      <c r="BE8" s="11">
        <v>92</v>
      </c>
      <c r="BF8" s="11">
        <v>133</v>
      </c>
      <c r="BG8" s="11">
        <v>97</v>
      </c>
      <c r="BH8" s="11">
        <v>69</v>
      </c>
      <c r="BI8" s="11">
        <v>46</v>
      </c>
      <c r="BJ8" s="11">
        <v>46</v>
      </c>
      <c r="BK8" s="11">
        <v>67</v>
      </c>
      <c r="BL8" s="11"/>
      <c r="BM8" s="11">
        <v>406</v>
      </c>
      <c r="BN8" s="11">
        <v>525</v>
      </c>
      <c r="BO8" s="11">
        <v>256</v>
      </c>
      <c r="BP8" s="11">
        <v>357</v>
      </c>
      <c r="BQ8" s="11">
        <v>185</v>
      </c>
      <c r="BR8" s="11">
        <v>102</v>
      </c>
      <c r="BS8" s="11"/>
      <c r="BT8" s="11">
        <v>1085</v>
      </c>
      <c r="BU8" s="11">
        <v>722</v>
      </c>
      <c r="BV8" s="11"/>
      <c r="BW8" s="11">
        <v>673</v>
      </c>
      <c r="BX8" s="11">
        <v>722</v>
      </c>
      <c r="BY8" s="11"/>
      <c r="BZ8" s="11">
        <v>1453</v>
      </c>
      <c r="CA8" s="11">
        <v>270</v>
      </c>
      <c r="CB8" s="11">
        <v>77</v>
      </c>
      <c r="CC8" s="11"/>
      <c r="CD8" s="11">
        <v>1217</v>
      </c>
      <c r="CE8" s="11">
        <v>189</v>
      </c>
      <c r="CF8" s="11">
        <v>103</v>
      </c>
      <c r="CG8" s="11"/>
      <c r="CH8" s="11">
        <v>1341</v>
      </c>
      <c r="CI8" s="11">
        <v>217</v>
      </c>
      <c r="CJ8" s="11">
        <v>144</v>
      </c>
      <c r="CK8" s="11"/>
      <c r="CL8" s="11">
        <v>918</v>
      </c>
      <c r="CM8" s="11">
        <v>852</v>
      </c>
      <c r="CN8" s="11"/>
      <c r="CO8" s="11">
        <v>128</v>
      </c>
      <c r="CP8" s="11">
        <v>672</v>
      </c>
      <c r="CQ8" s="11">
        <v>682</v>
      </c>
      <c r="CR8" s="11">
        <v>350</v>
      </c>
    </row>
    <row r="9" spans="2:96" x14ac:dyDescent="0.25">
      <c r="B9" s="18" t="s">
        <v>528</v>
      </c>
      <c r="C9" s="17">
        <v>3.9598222801235601E-2</v>
      </c>
      <c r="D9" s="17">
        <v>5.59401064244614E-2</v>
      </c>
      <c r="E9" s="17">
        <v>2.3814236310030799E-2</v>
      </c>
      <c r="F9" s="17"/>
      <c r="G9" s="17">
        <v>0.110558935067838</v>
      </c>
      <c r="H9" s="17">
        <v>3.7059939596560697E-2</v>
      </c>
      <c r="I9" s="17">
        <v>4.4679870073377197E-2</v>
      </c>
      <c r="J9" s="17">
        <v>2.0550300511944699E-2</v>
      </c>
      <c r="K9" s="17">
        <v>9.7829930141472097E-3</v>
      </c>
      <c r="L9" s="17">
        <v>2.5650067489868499E-2</v>
      </c>
      <c r="M9" s="17"/>
      <c r="N9" s="17">
        <v>4.1591245147557902E-2</v>
      </c>
      <c r="O9" s="17">
        <v>3.6220550281132198E-2</v>
      </c>
      <c r="P9" s="17">
        <v>3.8483559898873802E-2</v>
      </c>
      <c r="Q9" s="17">
        <v>4.2368570177101002E-2</v>
      </c>
      <c r="R9" s="17"/>
      <c r="S9" s="17">
        <v>7.7650973355699204E-2</v>
      </c>
      <c r="T9" s="17">
        <v>4.01242432866179E-2</v>
      </c>
      <c r="U9" s="17">
        <v>2.0481795047745801E-2</v>
      </c>
      <c r="V9" s="17">
        <v>3.6434185017313103E-2</v>
      </c>
      <c r="W9" s="17">
        <v>4.7338705296502803E-2</v>
      </c>
      <c r="X9" s="17">
        <v>2.5251773657701902E-2</v>
      </c>
      <c r="Y9" s="17">
        <v>4.61200391450233E-2</v>
      </c>
      <c r="Z9" s="17">
        <v>4.7158310805629697E-2</v>
      </c>
      <c r="AA9" s="17">
        <v>1.84959208031188E-2</v>
      </c>
      <c r="AB9" s="17">
        <v>4.2757803932762302E-2</v>
      </c>
      <c r="AC9" s="17">
        <v>1.25799104591717E-2</v>
      </c>
      <c r="AD9" s="17">
        <v>3.0994136940496901E-2</v>
      </c>
      <c r="AE9" s="17"/>
      <c r="AF9" s="17">
        <v>4.3839517031820603E-2</v>
      </c>
      <c r="AG9" s="17">
        <v>4.1964178596511803E-2</v>
      </c>
      <c r="AH9" s="17">
        <v>4.2305684378623101E-2</v>
      </c>
      <c r="AI9" s="17">
        <v>5.1158894154139899E-2</v>
      </c>
      <c r="AJ9" s="17">
        <v>2.4312046894449501E-2</v>
      </c>
      <c r="AK9" s="17"/>
      <c r="AL9" s="17">
        <v>6.8429979154343096E-2</v>
      </c>
      <c r="AM9" s="17">
        <v>4.73266072459416E-2</v>
      </c>
      <c r="AN9" s="17">
        <v>3.8670656437619397E-2</v>
      </c>
      <c r="AO9" s="17"/>
      <c r="AP9" s="17">
        <v>3.2512740746179401E-2</v>
      </c>
      <c r="AQ9" s="17">
        <v>4.3291689290474097E-2</v>
      </c>
      <c r="AR9" s="17">
        <v>4.7695590165016198E-2</v>
      </c>
      <c r="AS9" s="17">
        <v>2.99952754906073E-2</v>
      </c>
      <c r="AT9" s="17">
        <v>5.30763338195087E-2</v>
      </c>
      <c r="AU9" s="17"/>
      <c r="AV9" s="17">
        <v>0</v>
      </c>
      <c r="AW9" s="17">
        <v>2.6785228981911401E-2</v>
      </c>
      <c r="AX9" s="17">
        <v>5.5740798090289E-2</v>
      </c>
      <c r="AY9" s="17">
        <v>1.2832080196344501E-2</v>
      </c>
      <c r="AZ9" s="17">
        <v>4.5419230897793199E-2</v>
      </c>
      <c r="BA9" s="17">
        <v>3.19668942519351E-2</v>
      </c>
      <c r="BB9" s="17">
        <v>4.8732338199007803E-2</v>
      </c>
      <c r="BC9" s="17">
        <v>3.7794057490249798E-2</v>
      </c>
      <c r="BD9" s="17">
        <v>1.65336623273219E-2</v>
      </c>
      <c r="BE9" s="17">
        <v>0</v>
      </c>
      <c r="BF9" s="17">
        <v>5.43047495539963E-2</v>
      </c>
      <c r="BG9" s="17">
        <v>4.5789607497430197E-2</v>
      </c>
      <c r="BH9" s="17">
        <v>2.8881707968872301E-2</v>
      </c>
      <c r="BI9" s="17">
        <v>0</v>
      </c>
      <c r="BJ9" s="17">
        <v>0.180452779348173</v>
      </c>
      <c r="BK9" s="17">
        <v>0.110313549485047</v>
      </c>
      <c r="BL9" s="17"/>
      <c r="BM9" s="17">
        <v>6.9727705058364106E-2</v>
      </c>
      <c r="BN9" s="17">
        <v>3.2813918829396799E-2</v>
      </c>
      <c r="BO9" s="17">
        <v>4.2494912022578102E-2</v>
      </c>
      <c r="BP9" s="17">
        <v>2.7420984562564098E-2</v>
      </c>
      <c r="BQ9" s="17">
        <v>2.17384300711558E-2</v>
      </c>
      <c r="BR9" s="17">
        <v>2.2373338674969299E-2</v>
      </c>
      <c r="BS9" s="17"/>
      <c r="BT9" s="17">
        <v>5.08412491698381E-2</v>
      </c>
      <c r="BU9" s="17">
        <v>2.2470155549415199E-2</v>
      </c>
      <c r="BV9" s="17"/>
      <c r="BW9" s="17">
        <v>6.6943004241415194E-2</v>
      </c>
      <c r="BX9" s="17">
        <v>2.61632897093548E-2</v>
      </c>
      <c r="BY9" s="17"/>
      <c r="BZ9" s="17">
        <v>4.0606199659898499E-2</v>
      </c>
      <c r="CA9" s="17">
        <v>1.9595323806903701E-2</v>
      </c>
      <c r="CB9" s="17">
        <v>0.106952878754667</v>
      </c>
      <c r="CC9" s="17"/>
      <c r="CD9" s="17">
        <v>3.6472393436395197E-2</v>
      </c>
      <c r="CE9" s="17">
        <v>9.5674513592623897E-2</v>
      </c>
      <c r="CF9" s="17">
        <v>3.5300898172964702E-2</v>
      </c>
      <c r="CG9" s="17"/>
      <c r="CH9" s="17">
        <v>3.1241206152064799E-2</v>
      </c>
      <c r="CI9" s="17">
        <v>6.9192571854521795E-2</v>
      </c>
      <c r="CJ9" s="17">
        <v>4.3526002167232097E-2</v>
      </c>
      <c r="CK9" s="17"/>
      <c r="CL9" s="17">
        <v>4.2640229139372099E-2</v>
      </c>
      <c r="CM9" s="17">
        <v>3.9178545064745898E-2</v>
      </c>
      <c r="CN9" s="17"/>
      <c r="CO9" s="17">
        <v>0.12093662099165201</v>
      </c>
      <c r="CP9" s="17">
        <v>3.9079593899373502E-2</v>
      </c>
      <c r="CQ9" s="17">
        <v>3.01500484698543E-2</v>
      </c>
      <c r="CR9" s="17">
        <v>2.9186606310138301E-2</v>
      </c>
    </row>
    <row r="10" spans="2:96" x14ac:dyDescent="0.25">
      <c r="B10" s="18" t="s">
        <v>529</v>
      </c>
      <c r="C10" s="17">
        <v>0.105322062654764</v>
      </c>
      <c r="D10" s="17">
        <v>0.103581977160889</v>
      </c>
      <c r="E10" s="17">
        <v>0.106549208020117</v>
      </c>
      <c r="F10" s="17"/>
      <c r="G10" s="17">
        <v>0.16759147663148999</v>
      </c>
      <c r="H10" s="17">
        <v>9.6141773055707203E-2</v>
      </c>
      <c r="I10" s="17">
        <v>0.131183868687965</v>
      </c>
      <c r="J10" s="17">
        <v>0.111637428976224</v>
      </c>
      <c r="K10" s="17">
        <v>8.8189186647524606E-2</v>
      </c>
      <c r="L10" s="17">
        <v>5.6488677351586802E-2</v>
      </c>
      <c r="M10" s="17"/>
      <c r="N10" s="17">
        <v>0.13261053780391699</v>
      </c>
      <c r="O10" s="17">
        <v>0.108734568688101</v>
      </c>
      <c r="P10" s="17">
        <v>8.7264969151031602E-2</v>
      </c>
      <c r="Q10" s="17">
        <v>8.9288238871686507E-2</v>
      </c>
      <c r="R10" s="17"/>
      <c r="S10" s="17">
        <v>0.150957112717204</v>
      </c>
      <c r="T10" s="17">
        <v>0.115065755407181</v>
      </c>
      <c r="U10" s="17">
        <v>6.7784424182187594E-2</v>
      </c>
      <c r="V10" s="17">
        <v>0.107491936282606</v>
      </c>
      <c r="W10" s="17">
        <v>0.120043387618864</v>
      </c>
      <c r="X10" s="17">
        <v>0.10266604389924899</v>
      </c>
      <c r="Y10" s="17">
        <v>8.7344028809803895E-2</v>
      </c>
      <c r="Z10" s="17">
        <v>3.2605745517692603E-2</v>
      </c>
      <c r="AA10" s="17">
        <v>0.101004813619701</v>
      </c>
      <c r="AB10" s="17">
        <v>0.10545910289142101</v>
      </c>
      <c r="AC10" s="17">
        <v>5.2345954262717098E-2</v>
      </c>
      <c r="AD10" s="17">
        <v>0.16636971342988199</v>
      </c>
      <c r="AE10" s="17"/>
      <c r="AF10" s="17">
        <v>9.4309212671201501E-2</v>
      </c>
      <c r="AG10" s="17">
        <v>0.138907453584485</v>
      </c>
      <c r="AH10" s="17">
        <v>0.101180502097096</v>
      </c>
      <c r="AI10" s="17">
        <v>8.4718806577286004E-2</v>
      </c>
      <c r="AJ10" s="17">
        <v>6.20286948024832E-2</v>
      </c>
      <c r="AK10" s="17"/>
      <c r="AL10" s="17">
        <v>0.10575595618724901</v>
      </c>
      <c r="AM10" s="17">
        <v>0.122826950415223</v>
      </c>
      <c r="AN10" s="17">
        <v>0.14544266981526299</v>
      </c>
      <c r="AO10" s="17"/>
      <c r="AP10" s="17">
        <v>8.3553745732962606E-2</v>
      </c>
      <c r="AQ10" s="17">
        <v>0.115943096519596</v>
      </c>
      <c r="AR10" s="17">
        <v>0.111846012365414</v>
      </c>
      <c r="AS10" s="17">
        <v>0.144911200702041</v>
      </c>
      <c r="AT10" s="17">
        <v>8.8286675972429896E-2</v>
      </c>
      <c r="AU10" s="17"/>
      <c r="AV10" s="17">
        <v>0</v>
      </c>
      <c r="AW10" s="17">
        <v>8.0502523917957397E-2</v>
      </c>
      <c r="AX10" s="17">
        <v>6.0871719642474703E-2</v>
      </c>
      <c r="AY10" s="17">
        <v>9.4690196421720593E-2</v>
      </c>
      <c r="AZ10" s="17">
        <v>0.12423102256391</v>
      </c>
      <c r="BA10" s="17">
        <v>6.2898594598498198E-2</v>
      </c>
      <c r="BB10" s="17">
        <v>0.103638034970402</v>
      </c>
      <c r="BC10" s="17">
        <v>0.15646246020715099</v>
      </c>
      <c r="BD10" s="17">
        <v>9.6663917071679206E-2</v>
      </c>
      <c r="BE10" s="17">
        <v>0.12480315422459699</v>
      </c>
      <c r="BF10" s="17">
        <v>0.119950169112124</v>
      </c>
      <c r="BG10" s="17">
        <v>0.121785802769172</v>
      </c>
      <c r="BH10" s="17">
        <v>0.115844536204044</v>
      </c>
      <c r="BI10" s="17">
        <v>0.105720234259731</v>
      </c>
      <c r="BJ10" s="17">
        <v>8.6959348016546895E-2</v>
      </c>
      <c r="BK10" s="17">
        <v>0.20259216457765</v>
      </c>
      <c r="BL10" s="17"/>
      <c r="BM10" s="17">
        <v>0.135927367530467</v>
      </c>
      <c r="BN10" s="17">
        <v>9.3660103849082701E-2</v>
      </c>
      <c r="BO10" s="17">
        <v>9.0804710880074399E-2</v>
      </c>
      <c r="BP10" s="17">
        <v>0.114669922031477</v>
      </c>
      <c r="BQ10" s="17">
        <v>7.7378790401061506E-2</v>
      </c>
      <c r="BR10" s="17">
        <v>9.7832208022688202E-2</v>
      </c>
      <c r="BS10" s="17"/>
      <c r="BT10" s="17">
        <v>0.10543824056393</v>
      </c>
      <c r="BU10" s="17">
        <v>0.107151889223527</v>
      </c>
      <c r="BV10" s="17"/>
      <c r="BW10" s="17">
        <v>0.106533096594814</v>
      </c>
      <c r="BX10" s="17">
        <v>0.10455359397870399</v>
      </c>
      <c r="BY10" s="17"/>
      <c r="BZ10" s="17">
        <v>0.101783846429414</v>
      </c>
      <c r="CA10" s="17">
        <v>0.12281466188569699</v>
      </c>
      <c r="CB10" s="17">
        <v>0.117101089949235</v>
      </c>
      <c r="CC10" s="17"/>
      <c r="CD10" s="17">
        <v>0.100879496716097</v>
      </c>
      <c r="CE10" s="17">
        <v>0.103779787156294</v>
      </c>
      <c r="CF10" s="17">
        <v>0.13293766431453799</v>
      </c>
      <c r="CG10" s="17"/>
      <c r="CH10" s="17">
        <v>0.105244088492643</v>
      </c>
      <c r="CI10" s="17">
        <v>0.10755887757452599</v>
      </c>
      <c r="CJ10" s="17">
        <v>0.10948617296819101</v>
      </c>
      <c r="CK10" s="17"/>
      <c r="CL10" s="17">
        <v>0.10467944337804699</v>
      </c>
      <c r="CM10" s="17">
        <v>0.10481733047759501</v>
      </c>
      <c r="CN10" s="17"/>
      <c r="CO10" s="17">
        <v>0.15320840977767899</v>
      </c>
      <c r="CP10" s="17">
        <v>0.101376409521936</v>
      </c>
      <c r="CQ10" s="17">
        <v>0.10956602833354</v>
      </c>
      <c r="CR10" s="17">
        <v>8.7080941550429405E-2</v>
      </c>
    </row>
    <row r="11" spans="2:96" x14ac:dyDescent="0.25">
      <c r="B11" s="18" t="s">
        <v>530</v>
      </c>
      <c r="C11" s="17">
        <v>0.51648280057884199</v>
      </c>
      <c r="D11" s="17">
        <v>0.50475005575418397</v>
      </c>
      <c r="E11" s="17">
        <v>0.52860206756425698</v>
      </c>
      <c r="F11" s="17"/>
      <c r="G11" s="17">
        <v>0.39818112259522298</v>
      </c>
      <c r="H11" s="17">
        <v>0.51558282395561905</v>
      </c>
      <c r="I11" s="17">
        <v>0.44222589849425797</v>
      </c>
      <c r="J11" s="17">
        <v>0.48167659944410102</v>
      </c>
      <c r="K11" s="17">
        <v>0.575920209175947</v>
      </c>
      <c r="L11" s="17">
        <v>0.64536313060515305</v>
      </c>
      <c r="M11" s="17"/>
      <c r="N11" s="17">
        <v>0.50915800736026495</v>
      </c>
      <c r="O11" s="17">
        <v>0.498260400296757</v>
      </c>
      <c r="P11" s="17">
        <v>0.54433664629297795</v>
      </c>
      <c r="Q11" s="17">
        <v>0.51571930172395497</v>
      </c>
      <c r="R11" s="17"/>
      <c r="S11" s="17">
        <v>0.46585099068249303</v>
      </c>
      <c r="T11" s="17">
        <v>0.52861524823044803</v>
      </c>
      <c r="U11" s="17">
        <v>0.49476777243327402</v>
      </c>
      <c r="V11" s="17">
        <v>0.57787074516335801</v>
      </c>
      <c r="W11" s="17">
        <v>0.54328567774494996</v>
      </c>
      <c r="X11" s="17">
        <v>0.55710485172242796</v>
      </c>
      <c r="Y11" s="17">
        <v>0.52618949757563505</v>
      </c>
      <c r="Z11" s="17">
        <v>0.56189355476430003</v>
      </c>
      <c r="AA11" s="17">
        <v>0.54351365738281898</v>
      </c>
      <c r="AB11" s="17">
        <v>0.44925803347202498</v>
      </c>
      <c r="AC11" s="17">
        <v>0.53252022775973196</v>
      </c>
      <c r="AD11" s="17">
        <v>0.37836441608476301</v>
      </c>
      <c r="AE11" s="17"/>
      <c r="AF11" s="17">
        <v>0.54118431373698805</v>
      </c>
      <c r="AG11" s="17">
        <v>0.463622531098552</v>
      </c>
      <c r="AH11" s="17">
        <v>0.58605039428059102</v>
      </c>
      <c r="AI11" s="17">
        <v>0.440500707312171</v>
      </c>
      <c r="AJ11" s="17">
        <v>0.58971520569682501</v>
      </c>
      <c r="AK11" s="17"/>
      <c r="AL11" s="17">
        <v>0.53120685850944704</v>
      </c>
      <c r="AM11" s="17">
        <v>0.47669453266973399</v>
      </c>
      <c r="AN11" s="17">
        <v>0.45779040891132</v>
      </c>
      <c r="AO11" s="17"/>
      <c r="AP11" s="17">
        <v>0.55113587326810398</v>
      </c>
      <c r="AQ11" s="17">
        <v>0.49987679711444599</v>
      </c>
      <c r="AR11" s="17">
        <v>0.49088742606459002</v>
      </c>
      <c r="AS11" s="17">
        <v>0.48233502865156003</v>
      </c>
      <c r="AT11" s="17">
        <v>0.64580626924853002</v>
      </c>
      <c r="AU11" s="17"/>
      <c r="AV11" s="17">
        <v>0.54565140286124003</v>
      </c>
      <c r="AW11" s="17">
        <v>0.50435208476327797</v>
      </c>
      <c r="AX11" s="17">
        <v>0.589375774602517</v>
      </c>
      <c r="AY11" s="17">
        <v>0.51051291564971202</v>
      </c>
      <c r="AZ11" s="17">
        <v>0.48680780571799798</v>
      </c>
      <c r="BA11" s="17">
        <v>0.57079142112340597</v>
      </c>
      <c r="BB11" s="17">
        <v>0.49223206741067399</v>
      </c>
      <c r="BC11" s="17">
        <v>0.52759314883851105</v>
      </c>
      <c r="BD11" s="17">
        <v>0.53142944740261899</v>
      </c>
      <c r="BE11" s="17">
        <v>0.57922268399694299</v>
      </c>
      <c r="BF11" s="17">
        <v>0.46171057852403302</v>
      </c>
      <c r="BG11" s="17">
        <v>0.48997009510973899</v>
      </c>
      <c r="BH11" s="17">
        <v>0.47797496969374398</v>
      </c>
      <c r="BI11" s="17">
        <v>0.492503075511943</v>
      </c>
      <c r="BJ11" s="17">
        <v>0.48246084714195703</v>
      </c>
      <c r="BK11" s="17">
        <v>0.38699143498591498</v>
      </c>
      <c r="BL11" s="17"/>
      <c r="BM11" s="17">
        <v>0.48394994023905002</v>
      </c>
      <c r="BN11" s="17">
        <v>0.53808062470481299</v>
      </c>
      <c r="BO11" s="17">
        <v>0.49267281565124299</v>
      </c>
      <c r="BP11" s="17">
        <v>0.50772911756232697</v>
      </c>
      <c r="BQ11" s="17">
        <v>0.58820285911883097</v>
      </c>
      <c r="BR11" s="17">
        <v>0.49522710258573499</v>
      </c>
      <c r="BS11" s="17"/>
      <c r="BT11" s="17">
        <v>0.50914834685391996</v>
      </c>
      <c r="BU11" s="17">
        <v>0.52907987689974301</v>
      </c>
      <c r="BV11" s="17"/>
      <c r="BW11" s="17">
        <v>0.50553505006154997</v>
      </c>
      <c r="BX11" s="17">
        <v>0.53391437868841296</v>
      </c>
      <c r="BY11" s="17"/>
      <c r="BZ11" s="17">
        <v>0.52585952641738398</v>
      </c>
      <c r="CA11" s="17">
        <v>0.48845208494289599</v>
      </c>
      <c r="CB11" s="17">
        <v>0.455712587897527</v>
      </c>
      <c r="CC11" s="17"/>
      <c r="CD11" s="17">
        <v>0.53542417657122698</v>
      </c>
      <c r="CE11" s="17">
        <v>0.45974175218255398</v>
      </c>
      <c r="CF11" s="17">
        <v>0.49624169540082902</v>
      </c>
      <c r="CG11" s="17"/>
      <c r="CH11" s="17">
        <v>0.53696659762954602</v>
      </c>
      <c r="CI11" s="17">
        <v>0.42953563993799798</v>
      </c>
      <c r="CJ11" s="17">
        <v>0.50020875596674597</v>
      </c>
      <c r="CK11" s="17"/>
      <c r="CL11" s="17">
        <v>0.50359466710997902</v>
      </c>
      <c r="CM11" s="17">
        <v>0.53616937176660895</v>
      </c>
      <c r="CN11" s="17"/>
      <c r="CO11" s="17">
        <v>0.454058188342984</v>
      </c>
      <c r="CP11" s="17">
        <v>0.55154715179931002</v>
      </c>
      <c r="CQ11" s="17">
        <v>0.53894847289611603</v>
      </c>
      <c r="CR11" s="17">
        <v>0.42835124993618101</v>
      </c>
    </row>
    <row r="12" spans="2:96" x14ac:dyDescent="0.25">
      <c r="B12" s="18" t="s">
        <v>531</v>
      </c>
      <c r="C12" s="17">
        <v>0.168045113664993</v>
      </c>
      <c r="D12" s="17">
        <v>0.16309758196638</v>
      </c>
      <c r="E12" s="17">
        <v>0.172762331959191</v>
      </c>
      <c r="F12" s="17"/>
      <c r="G12" s="17">
        <v>0.15885648802187999</v>
      </c>
      <c r="H12" s="17">
        <v>0.14900562281029001</v>
      </c>
      <c r="I12" s="17">
        <v>0.184524435947061</v>
      </c>
      <c r="J12" s="17">
        <v>0.17953122426668799</v>
      </c>
      <c r="K12" s="17">
        <v>0.18951508559041599</v>
      </c>
      <c r="L12" s="17">
        <v>0.152587425243701</v>
      </c>
      <c r="M12" s="17"/>
      <c r="N12" s="17">
        <v>0.18044948600527899</v>
      </c>
      <c r="O12" s="17">
        <v>0.17304608325613399</v>
      </c>
      <c r="P12" s="17">
        <v>0.151772559250092</v>
      </c>
      <c r="Q12" s="17">
        <v>0.16559395307451399</v>
      </c>
      <c r="R12" s="17"/>
      <c r="S12" s="17">
        <v>0.17824559795763401</v>
      </c>
      <c r="T12" s="17">
        <v>0.151415425880018</v>
      </c>
      <c r="U12" s="17">
        <v>0.21632310552157299</v>
      </c>
      <c r="V12" s="17">
        <v>0.134325537642143</v>
      </c>
      <c r="W12" s="17">
        <v>0.17047733801253101</v>
      </c>
      <c r="X12" s="17">
        <v>0.16454454388548201</v>
      </c>
      <c r="Y12" s="17">
        <v>0.17587471160606899</v>
      </c>
      <c r="Z12" s="17">
        <v>0.239679103211244</v>
      </c>
      <c r="AA12" s="17">
        <v>0.137424073358762</v>
      </c>
      <c r="AB12" s="17">
        <v>0.170290055980997</v>
      </c>
      <c r="AC12" s="17">
        <v>0.18502825957588601</v>
      </c>
      <c r="AD12" s="17">
        <v>0.13117637857079001</v>
      </c>
      <c r="AE12" s="17"/>
      <c r="AF12" s="17">
        <v>0.16637422950833899</v>
      </c>
      <c r="AG12" s="17">
        <v>0.18367946446583899</v>
      </c>
      <c r="AH12" s="17">
        <v>0.19036599520140199</v>
      </c>
      <c r="AI12" s="17">
        <v>0.24590979950185901</v>
      </c>
      <c r="AJ12" s="17">
        <v>0.12703101947986001</v>
      </c>
      <c r="AK12" s="17"/>
      <c r="AL12" s="17">
        <v>0.158221868465558</v>
      </c>
      <c r="AM12" s="17">
        <v>0.19637581694790701</v>
      </c>
      <c r="AN12" s="17">
        <v>0.203030377421731</v>
      </c>
      <c r="AO12" s="17"/>
      <c r="AP12" s="17">
        <v>0.17705262277860201</v>
      </c>
      <c r="AQ12" s="17">
        <v>0.16008581147720499</v>
      </c>
      <c r="AR12" s="17">
        <v>0.15873011019580399</v>
      </c>
      <c r="AS12" s="17">
        <v>0.210663914365667</v>
      </c>
      <c r="AT12" s="17">
        <v>0.122876083231413</v>
      </c>
      <c r="AU12" s="17"/>
      <c r="AV12" s="17">
        <v>0</v>
      </c>
      <c r="AW12" s="17">
        <v>0.18992288619182099</v>
      </c>
      <c r="AX12" s="17">
        <v>0.13353468397166701</v>
      </c>
      <c r="AY12" s="17">
        <v>0.16878024351021301</v>
      </c>
      <c r="AZ12" s="17">
        <v>0.150500147452269</v>
      </c>
      <c r="BA12" s="17">
        <v>0.17883243529606299</v>
      </c>
      <c r="BB12" s="17">
        <v>0.18148952178592501</v>
      </c>
      <c r="BC12" s="17">
        <v>0.11786913458491199</v>
      </c>
      <c r="BD12" s="17">
        <v>0.20605620310338901</v>
      </c>
      <c r="BE12" s="17">
        <v>0.16327020986457</v>
      </c>
      <c r="BF12" s="17">
        <v>0.17313897064844899</v>
      </c>
      <c r="BG12" s="17">
        <v>0.14402805485074499</v>
      </c>
      <c r="BH12" s="17">
        <v>0.23788391262178099</v>
      </c>
      <c r="BI12" s="17">
        <v>0.26585887120914597</v>
      </c>
      <c r="BJ12" s="17">
        <v>0.14051368371959</v>
      </c>
      <c r="BK12" s="17">
        <v>0.12533252518256</v>
      </c>
      <c r="BL12" s="17"/>
      <c r="BM12" s="17">
        <v>0.14624124395259699</v>
      </c>
      <c r="BN12" s="17">
        <v>0.17979625595718501</v>
      </c>
      <c r="BO12" s="17">
        <v>0.20306149710183299</v>
      </c>
      <c r="BP12" s="17">
        <v>0.15709753432552701</v>
      </c>
      <c r="BQ12" s="17">
        <v>0.160986506826852</v>
      </c>
      <c r="BR12" s="17">
        <v>0.157726854258745</v>
      </c>
      <c r="BS12" s="17"/>
      <c r="BT12" s="17">
        <v>0.167709604052973</v>
      </c>
      <c r="BU12" s="17">
        <v>0.169473123125292</v>
      </c>
      <c r="BV12" s="17"/>
      <c r="BW12" s="17">
        <v>0.168350021140553</v>
      </c>
      <c r="BX12" s="17">
        <v>0.17115790720513399</v>
      </c>
      <c r="BY12" s="17"/>
      <c r="BZ12" s="17">
        <v>0.16758891950950899</v>
      </c>
      <c r="CA12" s="17">
        <v>0.18687532690532199</v>
      </c>
      <c r="CB12" s="17">
        <v>0.14363156041019701</v>
      </c>
      <c r="CC12" s="17"/>
      <c r="CD12" s="17">
        <v>0.171937622050363</v>
      </c>
      <c r="CE12" s="17">
        <v>0.119898622696648</v>
      </c>
      <c r="CF12" s="17">
        <v>0.16158229393804999</v>
      </c>
      <c r="CG12" s="17"/>
      <c r="CH12" s="17">
        <v>0.16953765973271601</v>
      </c>
      <c r="CI12" s="17">
        <v>0.15640809981140999</v>
      </c>
      <c r="CJ12" s="17">
        <v>0.193333741802863</v>
      </c>
      <c r="CK12" s="17"/>
      <c r="CL12" s="17">
        <v>0.17611690979272701</v>
      </c>
      <c r="CM12" s="17">
        <v>0.16215570915902999</v>
      </c>
      <c r="CN12" s="17"/>
      <c r="CO12" s="17">
        <v>0.165352445459647</v>
      </c>
      <c r="CP12" s="17">
        <v>0.177106059120818</v>
      </c>
      <c r="CQ12" s="17">
        <v>0.158413473240342</v>
      </c>
      <c r="CR12" s="17">
        <v>0.17040505993784799</v>
      </c>
    </row>
    <row r="13" spans="2:96" x14ac:dyDescent="0.25">
      <c r="B13" s="18" t="s">
        <v>532</v>
      </c>
      <c r="C13" s="17">
        <v>9.2916538566705606E-2</v>
      </c>
      <c r="D13" s="17">
        <v>0.110591369822261</v>
      </c>
      <c r="E13" s="17">
        <v>7.4949871788075398E-2</v>
      </c>
      <c r="F13" s="17"/>
      <c r="G13" s="17">
        <v>6.8755377450942595E-2</v>
      </c>
      <c r="H13" s="17">
        <v>0.103415508458335</v>
      </c>
      <c r="I13" s="17">
        <v>0.127329063066217</v>
      </c>
      <c r="J13" s="17">
        <v>0.121107370495707</v>
      </c>
      <c r="K13" s="17">
        <v>6.6825717738997301E-2</v>
      </c>
      <c r="L13" s="17">
        <v>6.6874482730064702E-2</v>
      </c>
      <c r="M13" s="17"/>
      <c r="N13" s="17">
        <v>8.1517413813917805E-2</v>
      </c>
      <c r="O13" s="17">
        <v>9.1168902391544807E-2</v>
      </c>
      <c r="P13" s="17">
        <v>9.5641233443520796E-2</v>
      </c>
      <c r="Q13" s="17">
        <v>0.103493705118355</v>
      </c>
      <c r="R13" s="17"/>
      <c r="S13" s="17">
        <v>5.2334737817310101E-2</v>
      </c>
      <c r="T13" s="17">
        <v>9.9181807151562801E-2</v>
      </c>
      <c r="U13" s="17">
        <v>0.109648443632476</v>
      </c>
      <c r="V13" s="17">
        <v>8.8754834315747697E-2</v>
      </c>
      <c r="W13" s="17">
        <v>6.6649560641193498E-2</v>
      </c>
      <c r="X13" s="17">
        <v>6.7540531075994101E-2</v>
      </c>
      <c r="Y13" s="17">
        <v>0.115495258020671</v>
      </c>
      <c r="Z13" s="17">
        <v>6.8051084088159103E-2</v>
      </c>
      <c r="AA13" s="17">
        <v>0.13132847518250901</v>
      </c>
      <c r="AB13" s="17">
        <v>0.12389993025698499</v>
      </c>
      <c r="AC13" s="17">
        <v>5.9749731012554097E-2</v>
      </c>
      <c r="AD13" s="17">
        <v>0.15462105333576601</v>
      </c>
      <c r="AE13" s="17"/>
      <c r="AF13" s="17">
        <v>8.3512456108520705E-2</v>
      </c>
      <c r="AG13" s="17">
        <v>0.119851261480916</v>
      </c>
      <c r="AH13" s="17">
        <v>3.7186253976161598E-2</v>
      </c>
      <c r="AI13" s="17">
        <v>0.11184031919328601</v>
      </c>
      <c r="AJ13" s="17">
        <v>7.65629089861007E-2</v>
      </c>
      <c r="AK13" s="17"/>
      <c r="AL13" s="17">
        <v>6.6900688785817397E-2</v>
      </c>
      <c r="AM13" s="17">
        <v>0.103541513948328</v>
      </c>
      <c r="AN13" s="17">
        <v>9.4033572283585401E-2</v>
      </c>
      <c r="AO13" s="17"/>
      <c r="AP13" s="17">
        <v>7.5364901149456598E-2</v>
      </c>
      <c r="AQ13" s="17">
        <v>9.4080076954906305E-2</v>
      </c>
      <c r="AR13" s="17">
        <v>0.119940169114715</v>
      </c>
      <c r="AS13" s="17">
        <v>6.2517403262125404E-2</v>
      </c>
      <c r="AT13" s="17">
        <v>2.92037482407419E-2</v>
      </c>
      <c r="AU13" s="17"/>
      <c r="AV13" s="17">
        <v>0.15759437761936301</v>
      </c>
      <c r="AW13" s="17">
        <v>9.91045741569231E-2</v>
      </c>
      <c r="AX13" s="17">
        <v>9.22504407129566E-2</v>
      </c>
      <c r="AY13" s="17">
        <v>0.11557563983247</v>
      </c>
      <c r="AZ13" s="17">
        <v>7.4672223953055103E-2</v>
      </c>
      <c r="BA13" s="17">
        <v>8.0247927955471102E-2</v>
      </c>
      <c r="BB13" s="17">
        <v>0.12753884226255299</v>
      </c>
      <c r="BC13" s="17">
        <v>9.3175027056168203E-2</v>
      </c>
      <c r="BD13" s="17">
        <v>7.8475839349002804E-2</v>
      </c>
      <c r="BE13" s="17">
        <v>8.2625449120355507E-2</v>
      </c>
      <c r="BF13" s="17">
        <v>0.100257412972923</v>
      </c>
      <c r="BG13" s="17">
        <v>0.12836965663010599</v>
      </c>
      <c r="BH13" s="17">
        <v>7.5887489651290704E-2</v>
      </c>
      <c r="BI13" s="17">
        <v>0.11674185398423401</v>
      </c>
      <c r="BJ13" s="17">
        <v>1.88184797078354E-2</v>
      </c>
      <c r="BK13" s="17">
        <v>0.143339258185049</v>
      </c>
      <c r="BL13" s="17"/>
      <c r="BM13" s="17">
        <v>9.6667464370788395E-2</v>
      </c>
      <c r="BN13" s="17">
        <v>9.9141437940112695E-2</v>
      </c>
      <c r="BO13" s="17">
        <v>6.4135987415291806E-2</v>
      </c>
      <c r="BP13" s="17">
        <v>0.109215100425374</v>
      </c>
      <c r="BQ13" s="17">
        <v>7.5109466423074603E-2</v>
      </c>
      <c r="BR13" s="17">
        <v>9.3280776901949206E-2</v>
      </c>
      <c r="BS13" s="17"/>
      <c r="BT13" s="17">
        <v>8.8246714217784197E-2</v>
      </c>
      <c r="BU13" s="17">
        <v>0.100018446990997</v>
      </c>
      <c r="BV13" s="17"/>
      <c r="BW13" s="17">
        <v>8.6799538741091198E-2</v>
      </c>
      <c r="BX13" s="17">
        <v>9.5008085828516303E-2</v>
      </c>
      <c r="BY13" s="17"/>
      <c r="BZ13" s="17">
        <v>8.8327519730187098E-2</v>
      </c>
      <c r="CA13" s="17">
        <v>0.111232532449326</v>
      </c>
      <c r="CB13" s="17">
        <v>0.11317958426496599</v>
      </c>
      <c r="CC13" s="17"/>
      <c r="CD13" s="17">
        <v>8.4241722099885993E-2</v>
      </c>
      <c r="CE13" s="17">
        <v>0.10891750796370001</v>
      </c>
      <c r="CF13" s="17">
        <v>0.116972532865196</v>
      </c>
      <c r="CG13" s="17"/>
      <c r="CH13" s="17">
        <v>8.51434390540175E-2</v>
      </c>
      <c r="CI13" s="17">
        <v>0.13731075425434799</v>
      </c>
      <c r="CJ13" s="17">
        <v>8.6978712402714195E-2</v>
      </c>
      <c r="CK13" s="17"/>
      <c r="CL13" s="17">
        <v>0.10447663797647801</v>
      </c>
      <c r="CM13" s="17">
        <v>8.1476831389496907E-2</v>
      </c>
      <c r="CN13" s="17"/>
      <c r="CO13" s="17">
        <v>5.93372643335306E-2</v>
      </c>
      <c r="CP13" s="17">
        <v>6.9875315677082106E-2</v>
      </c>
      <c r="CQ13" s="17">
        <v>8.3333326978284494E-2</v>
      </c>
      <c r="CR13" s="17">
        <v>0.16807820437005699</v>
      </c>
    </row>
    <row r="14" spans="2:96" ht="30" x14ac:dyDescent="0.25">
      <c r="B14" s="18" t="s">
        <v>533</v>
      </c>
      <c r="C14" s="17">
        <v>3.4806662955351703E-2</v>
      </c>
      <c r="D14" s="17">
        <v>2.7176490721536401E-2</v>
      </c>
      <c r="E14" s="17">
        <v>4.2464055345962398E-2</v>
      </c>
      <c r="F14" s="17"/>
      <c r="G14" s="17">
        <v>5.3268357133149098E-2</v>
      </c>
      <c r="H14" s="17">
        <v>6.6151412067530294E-2</v>
      </c>
      <c r="I14" s="17">
        <v>2.7258055118391002E-2</v>
      </c>
      <c r="J14" s="17">
        <v>2.94502631103476E-2</v>
      </c>
      <c r="K14" s="17">
        <v>2.4716196791941699E-2</v>
      </c>
      <c r="L14" s="17">
        <v>1.4079343397427E-2</v>
      </c>
      <c r="M14" s="17"/>
      <c r="N14" s="17">
        <v>2.1709251666001999E-2</v>
      </c>
      <c r="O14" s="17">
        <v>4.6851458851785301E-2</v>
      </c>
      <c r="P14" s="17">
        <v>3.6167983167769702E-2</v>
      </c>
      <c r="Q14" s="17">
        <v>3.5647944291886002E-2</v>
      </c>
      <c r="R14" s="17"/>
      <c r="S14" s="17">
        <v>4.5806827567947697E-2</v>
      </c>
      <c r="T14" s="17">
        <v>1.95916532921304E-2</v>
      </c>
      <c r="U14" s="17">
        <v>1.98107472152785E-2</v>
      </c>
      <c r="V14" s="17">
        <v>2.6847761796477999E-2</v>
      </c>
      <c r="W14" s="17">
        <v>2.4907913383415799E-2</v>
      </c>
      <c r="X14" s="17">
        <v>2.5764480052476401E-2</v>
      </c>
      <c r="Y14" s="17">
        <v>1.7788058871079399E-2</v>
      </c>
      <c r="Z14" s="17">
        <v>2.6570763011517898E-2</v>
      </c>
      <c r="AA14" s="17">
        <v>3.7779660563804399E-2</v>
      </c>
      <c r="AB14" s="17">
        <v>3.3026781902480602E-2</v>
      </c>
      <c r="AC14" s="17">
        <v>0.113538520236552</v>
      </c>
      <c r="AD14" s="17">
        <v>8.2594152653560404E-2</v>
      </c>
      <c r="AE14" s="17"/>
      <c r="AF14" s="17">
        <v>2.66170422192155E-2</v>
      </c>
      <c r="AG14" s="17">
        <v>3.2289444056575703E-2</v>
      </c>
      <c r="AH14" s="17">
        <v>1.7487913863466199E-2</v>
      </c>
      <c r="AI14" s="17">
        <v>0</v>
      </c>
      <c r="AJ14" s="17">
        <v>4.5628750895612101E-2</v>
      </c>
      <c r="AK14" s="17"/>
      <c r="AL14" s="17">
        <v>2.95175693917741E-2</v>
      </c>
      <c r="AM14" s="17">
        <v>3.0948966971994101E-2</v>
      </c>
      <c r="AN14" s="17">
        <v>2.0004610346687601E-2</v>
      </c>
      <c r="AO14" s="17"/>
      <c r="AP14" s="17">
        <v>3.1920635264975399E-2</v>
      </c>
      <c r="AQ14" s="17">
        <v>3.7506941702965098E-2</v>
      </c>
      <c r="AR14" s="17">
        <v>2.632308915799E-2</v>
      </c>
      <c r="AS14" s="17">
        <v>5.3699694668252002E-2</v>
      </c>
      <c r="AT14" s="17">
        <v>3.0094517846812999E-2</v>
      </c>
      <c r="AU14" s="17"/>
      <c r="AV14" s="17">
        <v>0.29675421951939701</v>
      </c>
      <c r="AW14" s="17">
        <v>5.3609840648685597E-2</v>
      </c>
      <c r="AX14" s="17">
        <v>2.2091768828280602E-2</v>
      </c>
      <c r="AY14" s="17">
        <v>4.00895493777308E-2</v>
      </c>
      <c r="AZ14" s="17">
        <v>6.0395032350287599E-2</v>
      </c>
      <c r="BA14" s="17">
        <v>2.1148287904926601E-2</v>
      </c>
      <c r="BB14" s="17">
        <v>3.7257000811488999E-2</v>
      </c>
      <c r="BC14" s="17">
        <v>3.5029512837293997E-2</v>
      </c>
      <c r="BD14" s="17">
        <v>7.0906307864409997E-3</v>
      </c>
      <c r="BE14" s="17">
        <v>2.09263958048856E-2</v>
      </c>
      <c r="BF14" s="17">
        <v>4.7845188596411098E-2</v>
      </c>
      <c r="BG14" s="17">
        <v>3.1979379946510601E-2</v>
      </c>
      <c r="BH14" s="17">
        <v>3.7151368304619903E-2</v>
      </c>
      <c r="BI14" s="17">
        <v>0</v>
      </c>
      <c r="BJ14" s="17">
        <v>2.2358901500447701E-2</v>
      </c>
      <c r="BK14" s="17">
        <v>3.1431067583778803E-2</v>
      </c>
      <c r="BL14" s="17"/>
      <c r="BM14" s="17">
        <v>2.8305984329817301E-2</v>
      </c>
      <c r="BN14" s="17">
        <v>2.9598564774883401E-2</v>
      </c>
      <c r="BO14" s="17">
        <v>4.4705644013009201E-2</v>
      </c>
      <c r="BP14" s="17">
        <v>4.5287782355585803E-2</v>
      </c>
      <c r="BQ14" s="17">
        <v>1.9410226645528501E-2</v>
      </c>
      <c r="BR14" s="17">
        <v>5.3831630142231003E-2</v>
      </c>
      <c r="BS14" s="17"/>
      <c r="BT14" s="17">
        <v>4.5705312411506903E-2</v>
      </c>
      <c r="BU14" s="17">
        <v>1.96052700686178E-2</v>
      </c>
      <c r="BV14" s="17"/>
      <c r="BW14" s="17">
        <v>2.85656918188248E-2</v>
      </c>
      <c r="BX14" s="17">
        <v>3.4385754246847998E-2</v>
      </c>
      <c r="BY14" s="17"/>
      <c r="BZ14" s="17">
        <v>3.7016843678837202E-2</v>
      </c>
      <c r="CA14" s="17">
        <v>2.5350589158014199E-2</v>
      </c>
      <c r="CB14" s="17">
        <v>2.3725804021430302E-2</v>
      </c>
      <c r="CC14" s="17"/>
      <c r="CD14" s="17">
        <v>2.8695164237027299E-2</v>
      </c>
      <c r="CE14" s="17">
        <v>8.0798213335268806E-2</v>
      </c>
      <c r="CF14" s="17">
        <v>3.7504405662331597E-2</v>
      </c>
      <c r="CG14" s="17"/>
      <c r="CH14" s="17">
        <v>3.1745385676316497E-2</v>
      </c>
      <c r="CI14" s="17">
        <v>6.5830728513573994E-2</v>
      </c>
      <c r="CJ14" s="17">
        <v>2.6172322783440598E-2</v>
      </c>
      <c r="CK14" s="17"/>
      <c r="CL14" s="17">
        <v>3.3877239888496301E-2</v>
      </c>
      <c r="CM14" s="17">
        <v>3.8320650321314903E-2</v>
      </c>
      <c r="CN14" s="17"/>
      <c r="CO14" s="17">
        <v>2.2699486087845E-2</v>
      </c>
      <c r="CP14" s="17">
        <v>2.78812852657737E-2</v>
      </c>
      <c r="CQ14" s="17">
        <v>3.09821583621585E-2</v>
      </c>
      <c r="CR14" s="17">
        <v>5.9974068983037997E-2</v>
      </c>
    </row>
    <row r="15" spans="2:96" x14ac:dyDescent="0.25">
      <c r="B15" s="18" t="s">
        <v>175</v>
      </c>
      <c r="C15" s="19">
        <v>4.2828598778108198E-2</v>
      </c>
      <c r="D15" s="19">
        <v>3.4862418150287698E-2</v>
      </c>
      <c r="E15" s="19">
        <v>5.0858229012366703E-2</v>
      </c>
      <c r="F15" s="19"/>
      <c r="G15" s="19">
        <v>4.2788243099477E-2</v>
      </c>
      <c r="H15" s="19">
        <v>3.2642920055957501E-2</v>
      </c>
      <c r="I15" s="19">
        <v>4.2798808612730499E-2</v>
      </c>
      <c r="J15" s="19">
        <v>5.6046813194987499E-2</v>
      </c>
      <c r="K15" s="19">
        <v>4.5050611041025902E-2</v>
      </c>
      <c r="L15" s="19">
        <v>3.8956873182199703E-2</v>
      </c>
      <c r="M15" s="19"/>
      <c r="N15" s="19">
        <v>3.2964058203062002E-2</v>
      </c>
      <c r="O15" s="19">
        <v>4.5718036234545699E-2</v>
      </c>
      <c r="P15" s="19">
        <v>4.6333048795734799E-2</v>
      </c>
      <c r="Q15" s="19">
        <v>4.7888286742501902E-2</v>
      </c>
      <c r="R15" s="19"/>
      <c r="S15" s="19">
        <v>2.9153759901712199E-2</v>
      </c>
      <c r="T15" s="19">
        <v>4.6005866752041401E-2</v>
      </c>
      <c r="U15" s="19">
        <v>7.1183711967464702E-2</v>
      </c>
      <c r="V15" s="19">
        <v>2.8274999782353701E-2</v>
      </c>
      <c r="W15" s="19">
        <v>2.7297417302543401E-2</v>
      </c>
      <c r="X15" s="19">
        <v>5.7127775706667799E-2</v>
      </c>
      <c r="Y15" s="19">
        <v>3.1188405971717799E-2</v>
      </c>
      <c r="Z15" s="19">
        <v>2.4041438601456602E-2</v>
      </c>
      <c r="AA15" s="19">
        <v>3.0453399089285599E-2</v>
      </c>
      <c r="AB15" s="19">
        <v>7.5308291563329494E-2</v>
      </c>
      <c r="AC15" s="19">
        <v>4.4237396693387603E-2</v>
      </c>
      <c r="AD15" s="19">
        <v>5.58801489847418E-2</v>
      </c>
      <c r="AE15" s="19"/>
      <c r="AF15" s="19">
        <v>4.41632287239139E-2</v>
      </c>
      <c r="AG15" s="19">
        <v>1.9685666717120701E-2</v>
      </c>
      <c r="AH15" s="19">
        <v>2.5423256202660401E-2</v>
      </c>
      <c r="AI15" s="19">
        <v>6.5871473261256905E-2</v>
      </c>
      <c r="AJ15" s="19">
        <v>7.4721373244669806E-2</v>
      </c>
      <c r="AK15" s="19"/>
      <c r="AL15" s="19">
        <v>3.9967079505812103E-2</v>
      </c>
      <c r="AM15" s="19">
        <v>2.22856118008713E-2</v>
      </c>
      <c r="AN15" s="19">
        <v>4.1027704783793299E-2</v>
      </c>
      <c r="AO15" s="19"/>
      <c r="AP15" s="19">
        <v>4.8459481059719201E-2</v>
      </c>
      <c r="AQ15" s="19">
        <v>4.9215586940406703E-2</v>
      </c>
      <c r="AR15" s="19">
        <v>4.4577602936470402E-2</v>
      </c>
      <c r="AS15" s="19">
        <v>1.5877482859747102E-2</v>
      </c>
      <c r="AT15" s="19">
        <v>3.0656371640563101E-2</v>
      </c>
      <c r="AU15" s="19"/>
      <c r="AV15" s="19">
        <v>0</v>
      </c>
      <c r="AW15" s="19">
        <v>4.5722861339423798E-2</v>
      </c>
      <c r="AX15" s="19">
        <v>4.6134814151815598E-2</v>
      </c>
      <c r="AY15" s="19">
        <v>5.7519375011808802E-2</v>
      </c>
      <c r="AZ15" s="19">
        <v>5.7974537064687602E-2</v>
      </c>
      <c r="BA15" s="19">
        <v>5.4114438869700403E-2</v>
      </c>
      <c r="BB15" s="19">
        <v>9.1121945599486904E-3</v>
      </c>
      <c r="BC15" s="19">
        <v>3.2076658985714802E-2</v>
      </c>
      <c r="BD15" s="19">
        <v>6.3750299959547299E-2</v>
      </c>
      <c r="BE15" s="19">
        <v>2.9152106988648199E-2</v>
      </c>
      <c r="BF15" s="19">
        <v>4.2792930592062503E-2</v>
      </c>
      <c r="BG15" s="19">
        <v>3.80774031962966E-2</v>
      </c>
      <c r="BH15" s="19">
        <v>2.6376015555648599E-2</v>
      </c>
      <c r="BI15" s="19">
        <v>1.9175965034947201E-2</v>
      </c>
      <c r="BJ15" s="19">
        <v>6.8435960565449594E-2</v>
      </c>
      <c r="BK15" s="19">
        <v>0</v>
      </c>
      <c r="BL15" s="19"/>
      <c r="BM15" s="19">
        <v>3.9180294518917101E-2</v>
      </c>
      <c r="BN15" s="19">
        <v>2.69090939445259E-2</v>
      </c>
      <c r="BO15" s="19">
        <v>6.2124432915969502E-2</v>
      </c>
      <c r="BP15" s="19">
        <v>3.85795587371459E-2</v>
      </c>
      <c r="BQ15" s="19">
        <v>5.7173720513495598E-2</v>
      </c>
      <c r="BR15" s="19">
        <v>7.9728089413682202E-2</v>
      </c>
      <c r="BS15" s="19"/>
      <c r="BT15" s="19">
        <v>3.29105327300473E-2</v>
      </c>
      <c r="BU15" s="19">
        <v>5.22012381424082E-2</v>
      </c>
      <c r="BV15" s="19"/>
      <c r="BW15" s="19">
        <v>3.7273597401752297E-2</v>
      </c>
      <c r="BX15" s="19">
        <v>3.4816990343029902E-2</v>
      </c>
      <c r="BY15" s="19"/>
      <c r="BZ15" s="19">
        <v>3.8817144574770097E-2</v>
      </c>
      <c r="CA15" s="19">
        <v>4.5679480851841099E-2</v>
      </c>
      <c r="CB15" s="19">
        <v>3.9696494701978002E-2</v>
      </c>
      <c r="CC15" s="19"/>
      <c r="CD15" s="19">
        <v>4.2349424889004401E-2</v>
      </c>
      <c r="CE15" s="19">
        <v>3.1189603072910198E-2</v>
      </c>
      <c r="CF15" s="19">
        <v>1.9460509646091001E-2</v>
      </c>
      <c r="CG15" s="19"/>
      <c r="CH15" s="19">
        <v>4.01216232626962E-2</v>
      </c>
      <c r="CI15" s="19">
        <v>3.41633280536221E-2</v>
      </c>
      <c r="CJ15" s="19">
        <v>4.0294291908813201E-2</v>
      </c>
      <c r="CK15" s="19"/>
      <c r="CL15" s="19">
        <v>3.4614872714901199E-2</v>
      </c>
      <c r="CM15" s="19">
        <v>3.7881561821208103E-2</v>
      </c>
      <c r="CN15" s="19"/>
      <c r="CO15" s="19">
        <v>2.4407585006662E-2</v>
      </c>
      <c r="CP15" s="19">
        <v>3.3134184715706498E-2</v>
      </c>
      <c r="CQ15" s="19">
        <v>4.8606491719704298E-2</v>
      </c>
      <c r="CR15" s="19">
        <v>5.6923868912308599E-2</v>
      </c>
    </row>
    <row r="16" spans="2:96" x14ac:dyDescent="0.25">
      <c r="B16" s="16" t="s">
        <v>535</v>
      </c>
    </row>
    <row r="17" spans="2:2" x14ac:dyDescent="0.25">
      <c r="B17" t="s">
        <v>124</v>
      </c>
    </row>
    <row r="18" spans="2:2" x14ac:dyDescent="0.25">
      <c r="B18" t="s">
        <v>125</v>
      </c>
    </row>
    <row r="20" spans="2:2" x14ac:dyDescent="0.25">
      <c r="B20"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CR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539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1830</v>
      </c>
      <c r="D7" s="10">
        <v>889</v>
      </c>
      <c r="E7" s="10">
        <v>936</v>
      </c>
      <c r="F7" s="10"/>
      <c r="G7" s="10">
        <v>207</v>
      </c>
      <c r="H7" s="10">
        <v>240</v>
      </c>
      <c r="I7" s="10">
        <v>326</v>
      </c>
      <c r="J7" s="10">
        <v>335</v>
      </c>
      <c r="K7" s="10">
        <v>290</v>
      </c>
      <c r="L7" s="10">
        <v>432</v>
      </c>
      <c r="M7" s="10"/>
      <c r="N7" s="10">
        <v>521</v>
      </c>
      <c r="O7" s="10">
        <v>495</v>
      </c>
      <c r="P7" s="10">
        <v>381</v>
      </c>
      <c r="Q7" s="10">
        <v>428</v>
      </c>
      <c r="R7" s="10"/>
      <c r="S7" s="10">
        <v>242</v>
      </c>
      <c r="T7" s="10">
        <v>248</v>
      </c>
      <c r="U7" s="10">
        <v>155</v>
      </c>
      <c r="V7" s="10">
        <v>171</v>
      </c>
      <c r="W7" s="10">
        <v>131</v>
      </c>
      <c r="X7" s="10">
        <v>162</v>
      </c>
      <c r="Y7" s="10">
        <v>154</v>
      </c>
      <c r="Z7" s="10">
        <v>73</v>
      </c>
      <c r="AA7" s="10">
        <v>201</v>
      </c>
      <c r="AB7" s="10">
        <v>164</v>
      </c>
      <c r="AC7" s="10">
        <v>83</v>
      </c>
      <c r="AD7" s="10">
        <v>46</v>
      </c>
      <c r="AE7" s="10"/>
      <c r="AF7" s="10">
        <v>713</v>
      </c>
      <c r="AG7" s="10">
        <v>505</v>
      </c>
      <c r="AH7" s="10">
        <v>110</v>
      </c>
      <c r="AI7" s="10">
        <v>25</v>
      </c>
      <c r="AJ7" s="10">
        <v>229</v>
      </c>
      <c r="AK7" s="10"/>
      <c r="AL7" s="10">
        <v>431</v>
      </c>
      <c r="AM7" s="10">
        <v>616</v>
      </c>
      <c r="AN7" s="10">
        <v>138</v>
      </c>
      <c r="AO7" s="10"/>
      <c r="AP7" s="10">
        <v>438</v>
      </c>
      <c r="AQ7" s="10">
        <v>412</v>
      </c>
      <c r="AR7" s="10">
        <v>468</v>
      </c>
      <c r="AS7" s="10">
        <v>190</v>
      </c>
      <c r="AT7" s="10">
        <v>30</v>
      </c>
      <c r="AU7" s="10"/>
      <c r="AV7" s="10">
        <v>5</v>
      </c>
      <c r="AW7" s="10">
        <v>75</v>
      </c>
      <c r="AX7" s="10">
        <v>139</v>
      </c>
      <c r="AY7" s="10">
        <v>137</v>
      </c>
      <c r="AZ7" s="10">
        <v>179</v>
      </c>
      <c r="BA7" s="10">
        <v>207</v>
      </c>
      <c r="BB7" s="10">
        <v>183</v>
      </c>
      <c r="BC7" s="10">
        <v>144</v>
      </c>
      <c r="BD7" s="10">
        <v>134</v>
      </c>
      <c r="BE7" s="10">
        <v>93</v>
      </c>
      <c r="BF7" s="10">
        <v>134</v>
      </c>
      <c r="BG7" s="10">
        <v>97</v>
      </c>
      <c r="BH7" s="10">
        <v>69</v>
      </c>
      <c r="BI7" s="10">
        <v>48</v>
      </c>
      <c r="BJ7" s="10">
        <v>44</v>
      </c>
      <c r="BK7" s="10">
        <v>67</v>
      </c>
      <c r="BL7" s="10"/>
      <c r="BM7" s="10">
        <v>375</v>
      </c>
      <c r="BN7" s="10">
        <v>543</v>
      </c>
      <c r="BO7" s="10">
        <v>245</v>
      </c>
      <c r="BP7" s="10">
        <v>368</v>
      </c>
      <c r="BQ7" s="10">
        <v>198</v>
      </c>
      <c r="BR7" s="10">
        <v>101</v>
      </c>
      <c r="BS7" s="10"/>
      <c r="BT7" s="10">
        <v>1082</v>
      </c>
      <c r="BU7" s="10">
        <v>727</v>
      </c>
      <c r="BV7" s="10"/>
      <c r="BW7" s="10">
        <v>663</v>
      </c>
      <c r="BX7" s="10">
        <v>740</v>
      </c>
      <c r="BY7" s="10"/>
      <c r="BZ7" s="10">
        <v>1464</v>
      </c>
      <c r="CA7" s="10">
        <v>268</v>
      </c>
      <c r="CB7" s="10">
        <v>71</v>
      </c>
      <c r="CC7" s="10"/>
      <c r="CD7" s="10">
        <v>1240</v>
      </c>
      <c r="CE7" s="10">
        <v>173</v>
      </c>
      <c r="CF7" s="10">
        <v>101</v>
      </c>
      <c r="CG7" s="10"/>
      <c r="CH7" s="10">
        <v>1371</v>
      </c>
      <c r="CI7" s="10">
        <v>200</v>
      </c>
      <c r="CJ7" s="10">
        <v>140</v>
      </c>
      <c r="CK7" s="10"/>
      <c r="CL7" s="10">
        <v>934</v>
      </c>
      <c r="CM7" s="10">
        <v>837</v>
      </c>
      <c r="CN7" s="10"/>
      <c r="CO7" s="10">
        <v>120</v>
      </c>
      <c r="CP7" s="10">
        <v>683</v>
      </c>
      <c r="CQ7" s="10">
        <v>684</v>
      </c>
      <c r="CR7" s="10">
        <v>343</v>
      </c>
    </row>
    <row r="8" spans="2:96" ht="30" customHeight="1" x14ac:dyDescent="0.25">
      <c r="B8" s="11" t="s">
        <v>20</v>
      </c>
      <c r="C8" s="11">
        <v>1831</v>
      </c>
      <c r="D8" s="11">
        <v>902</v>
      </c>
      <c r="E8" s="11">
        <v>924</v>
      </c>
      <c r="F8" s="11"/>
      <c r="G8" s="11">
        <v>255</v>
      </c>
      <c r="H8" s="11">
        <v>313</v>
      </c>
      <c r="I8" s="11">
        <v>312</v>
      </c>
      <c r="J8" s="11">
        <v>311</v>
      </c>
      <c r="K8" s="11">
        <v>256</v>
      </c>
      <c r="L8" s="11">
        <v>383</v>
      </c>
      <c r="M8" s="11"/>
      <c r="N8" s="11">
        <v>492</v>
      </c>
      <c r="O8" s="11">
        <v>474</v>
      </c>
      <c r="P8" s="11">
        <v>402</v>
      </c>
      <c r="Q8" s="11">
        <v>458</v>
      </c>
      <c r="R8" s="11"/>
      <c r="S8" s="11">
        <v>256</v>
      </c>
      <c r="T8" s="11">
        <v>239</v>
      </c>
      <c r="U8" s="11">
        <v>147</v>
      </c>
      <c r="V8" s="11">
        <v>165</v>
      </c>
      <c r="W8" s="11">
        <v>127</v>
      </c>
      <c r="X8" s="11">
        <v>165</v>
      </c>
      <c r="Y8" s="11">
        <v>147</v>
      </c>
      <c r="Z8" s="11">
        <v>73</v>
      </c>
      <c r="AA8" s="11">
        <v>200</v>
      </c>
      <c r="AB8" s="11">
        <v>164</v>
      </c>
      <c r="AC8" s="11">
        <v>92</v>
      </c>
      <c r="AD8" s="11">
        <v>55</v>
      </c>
      <c r="AE8" s="11"/>
      <c r="AF8" s="11">
        <v>680</v>
      </c>
      <c r="AG8" s="11">
        <v>517</v>
      </c>
      <c r="AH8" s="11">
        <v>105</v>
      </c>
      <c r="AI8" s="11">
        <v>25</v>
      </c>
      <c r="AJ8" s="11">
        <v>236</v>
      </c>
      <c r="AK8" s="11"/>
      <c r="AL8" s="11">
        <v>418</v>
      </c>
      <c r="AM8" s="11">
        <v>631</v>
      </c>
      <c r="AN8" s="11">
        <v>135</v>
      </c>
      <c r="AO8" s="11"/>
      <c r="AP8" s="11">
        <v>429</v>
      </c>
      <c r="AQ8" s="11">
        <v>419</v>
      </c>
      <c r="AR8" s="11">
        <v>481</v>
      </c>
      <c r="AS8" s="11">
        <v>193</v>
      </c>
      <c r="AT8" s="11">
        <v>29</v>
      </c>
      <c r="AU8" s="11"/>
      <c r="AV8" s="11">
        <v>6</v>
      </c>
      <c r="AW8" s="11">
        <v>79</v>
      </c>
      <c r="AX8" s="11">
        <v>142</v>
      </c>
      <c r="AY8" s="11">
        <v>139</v>
      </c>
      <c r="AZ8" s="11">
        <v>186</v>
      </c>
      <c r="BA8" s="11">
        <v>204</v>
      </c>
      <c r="BB8" s="11">
        <v>185</v>
      </c>
      <c r="BC8" s="11">
        <v>141</v>
      </c>
      <c r="BD8" s="11">
        <v>130</v>
      </c>
      <c r="BE8" s="11">
        <v>92</v>
      </c>
      <c r="BF8" s="11">
        <v>133</v>
      </c>
      <c r="BG8" s="11">
        <v>96</v>
      </c>
      <c r="BH8" s="11">
        <v>69</v>
      </c>
      <c r="BI8" s="11">
        <v>46</v>
      </c>
      <c r="BJ8" s="11">
        <v>46</v>
      </c>
      <c r="BK8" s="11">
        <v>67</v>
      </c>
      <c r="BL8" s="11"/>
      <c r="BM8" s="11">
        <v>404</v>
      </c>
      <c r="BN8" s="11">
        <v>527</v>
      </c>
      <c r="BO8" s="11">
        <v>256</v>
      </c>
      <c r="BP8" s="11">
        <v>357</v>
      </c>
      <c r="BQ8" s="11">
        <v>184</v>
      </c>
      <c r="BR8" s="11">
        <v>102</v>
      </c>
      <c r="BS8" s="11"/>
      <c r="BT8" s="11">
        <v>1085</v>
      </c>
      <c r="BU8" s="11">
        <v>720</v>
      </c>
      <c r="BV8" s="11"/>
      <c r="BW8" s="11">
        <v>673</v>
      </c>
      <c r="BX8" s="11">
        <v>721</v>
      </c>
      <c r="BY8" s="11"/>
      <c r="BZ8" s="11">
        <v>1452</v>
      </c>
      <c r="CA8" s="11">
        <v>270</v>
      </c>
      <c r="CB8" s="11">
        <v>77</v>
      </c>
      <c r="CC8" s="11"/>
      <c r="CD8" s="11">
        <v>1216</v>
      </c>
      <c r="CE8" s="11">
        <v>189</v>
      </c>
      <c r="CF8" s="11">
        <v>103</v>
      </c>
      <c r="CG8" s="11"/>
      <c r="CH8" s="11">
        <v>1340</v>
      </c>
      <c r="CI8" s="11">
        <v>217</v>
      </c>
      <c r="CJ8" s="11">
        <v>144</v>
      </c>
      <c r="CK8" s="11"/>
      <c r="CL8" s="11">
        <v>918</v>
      </c>
      <c r="CM8" s="11">
        <v>851</v>
      </c>
      <c r="CN8" s="11"/>
      <c r="CO8" s="11">
        <v>127</v>
      </c>
      <c r="CP8" s="11">
        <v>672</v>
      </c>
      <c r="CQ8" s="11">
        <v>680</v>
      </c>
      <c r="CR8" s="11">
        <v>351</v>
      </c>
    </row>
    <row r="9" spans="2:96" x14ac:dyDescent="0.25">
      <c r="B9" s="18" t="s">
        <v>528</v>
      </c>
      <c r="C9" s="17">
        <v>4.3827630534840602E-2</v>
      </c>
      <c r="D9" s="17">
        <v>5.5544215079378297E-2</v>
      </c>
      <c r="E9" s="17">
        <v>3.2624798044762801E-2</v>
      </c>
      <c r="F9" s="17"/>
      <c r="G9" s="17">
        <v>9.7549109279202198E-2</v>
      </c>
      <c r="H9" s="17">
        <v>4.4770847900861499E-2</v>
      </c>
      <c r="I9" s="17">
        <v>5.0836934959768099E-2</v>
      </c>
      <c r="J9" s="17">
        <v>3.8022905369936903E-2</v>
      </c>
      <c r="K9" s="17">
        <v>1.04255721645961E-2</v>
      </c>
      <c r="L9" s="17">
        <v>2.8575526763577799E-2</v>
      </c>
      <c r="M9" s="17"/>
      <c r="N9" s="17">
        <v>4.6425959418319097E-2</v>
      </c>
      <c r="O9" s="17">
        <v>3.5098069205775601E-2</v>
      </c>
      <c r="P9" s="17">
        <v>4.4426062551299099E-2</v>
      </c>
      <c r="Q9" s="17">
        <v>5.0013715119996E-2</v>
      </c>
      <c r="R9" s="17"/>
      <c r="S9" s="17">
        <v>8.1453924879783604E-2</v>
      </c>
      <c r="T9" s="17">
        <v>2.8745238118773601E-2</v>
      </c>
      <c r="U9" s="17">
        <v>1.51936842915879E-2</v>
      </c>
      <c r="V9" s="17">
        <v>3.5020399492011203E-2</v>
      </c>
      <c r="W9" s="17">
        <v>3.8135966138700697E-2</v>
      </c>
      <c r="X9" s="17">
        <v>3.8072878960118801E-2</v>
      </c>
      <c r="Y9" s="17">
        <v>5.5506594660500903E-2</v>
      </c>
      <c r="Z9" s="17">
        <v>4.7127325258100698E-2</v>
      </c>
      <c r="AA9" s="17">
        <v>3.6867130698808502E-2</v>
      </c>
      <c r="AB9" s="17">
        <v>6.1180337302298403E-2</v>
      </c>
      <c r="AC9" s="17">
        <v>3.6507694647545101E-2</v>
      </c>
      <c r="AD9" s="17">
        <v>1.7901910556925801E-2</v>
      </c>
      <c r="AE9" s="17"/>
      <c r="AF9" s="17">
        <v>4.8952056939661502E-2</v>
      </c>
      <c r="AG9" s="17">
        <v>5.8316180724076502E-2</v>
      </c>
      <c r="AH9" s="17">
        <v>5.8534663251635401E-2</v>
      </c>
      <c r="AI9" s="17">
        <v>5.1158894154139899E-2</v>
      </c>
      <c r="AJ9" s="17">
        <v>2.12822902717286E-2</v>
      </c>
      <c r="AK9" s="17"/>
      <c r="AL9" s="17">
        <v>6.9451663067226999E-2</v>
      </c>
      <c r="AM9" s="17">
        <v>5.3650101102600101E-2</v>
      </c>
      <c r="AN9" s="17">
        <v>5.9430030569837297E-2</v>
      </c>
      <c r="AO9" s="17"/>
      <c r="AP9" s="17">
        <v>3.1938203305750798E-2</v>
      </c>
      <c r="AQ9" s="17">
        <v>5.5567088540144999E-2</v>
      </c>
      <c r="AR9" s="17">
        <v>3.89858916117235E-2</v>
      </c>
      <c r="AS9" s="17">
        <v>5.7848151030795401E-2</v>
      </c>
      <c r="AT9" s="17">
        <v>5.30763338195087E-2</v>
      </c>
      <c r="AU9" s="17"/>
      <c r="AV9" s="17">
        <v>0</v>
      </c>
      <c r="AW9" s="17">
        <v>7.4678343056584495E-2</v>
      </c>
      <c r="AX9" s="17">
        <v>5.26070819593943E-2</v>
      </c>
      <c r="AY9" s="17">
        <v>1.2506622444987601E-2</v>
      </c>
      <c r="AZ9" s="17">
        <v>4.81033431273339E-2</v>
      </c>
      <c r="BA9" s="17">
        <v>1.9881520264589E-2</v>
      </c>
      <c r="BB9" s="17">
        <v>4.3739317074374402E-2</v>
      </c>
      <c r="BC9" s="17">
        <v>6.4075983708179296E-2</v>
      </c>
      <c r="BD9" s="17">
        <v>3.91648118284567E-2</v>
      </c>
      <c r="BE9" s="17">
        <v>0</v>
      </c>
      <c r="BF9" s="17">
        <v>3.9760116759725697E-2</v>
      </c>
      <c r="BG9" s="17">
        <v>4.6628287742095403E-2</v>
      </c>
      <c r="BH9" s="17">
        <v>7.8594967425804393E-2</v>
      </c>
      <c r="BI9" s="17">
        <v>0</v>
      </c>
      <c r="BJ9" s="17">
        <v>1.8949707839327701E-2</v>
      </c>
      <c r="BK9" s="17">
        <v>0.208765966709757</v>
      </c>
      <c r="BL9" s="17"/>
      <c r="BM9" s="17">
        <v>6.5030269724946202E-2</v>
      </c>
      <c r="BN9" s="17">
        <v>5.3291163593179799E-2</v>
      </c>
      <c r="BO9" s="17">
        <v>2.72029526206066E-2</v>
      </c>
      <c r="BP9" s="17">
        <v>3.7753940945072499E-2</v>
      </c>
      <c r="BQ9" s="17">
        <v>1.15877932124136E-2</v>
      </c>
      <c r="BR9" s="17">
        <v>3.2037400331350899E-2</v>
      </c>
      <c r="BS9" s="17"/>
      <c r="BT9" s="17">
        <v>5.66239489071639E-2</v>
      </c>
      <c r="BU9" s="17">
        <v>2.4019141888435899E-2</v>
      </c>
      <c r="BV9" s="17"/>
      <c r="BW9" s="17">
        <v>5.9865529532754903E-2</v>
      </c>
      <c r="BX9" s="17">
        <v>3.25963581986769E-2</v>
      </c>
      <c r="BY9" s="17"/>
      <c r="BZ9" s="17">
        <v>4.3801620545946801E-2</v>
      </c>
      <c r="CA9" s="17">
        <v>3.8729426018933803E-2</v>
      </c>
      <c r="CB9" s="17">
        <v>6.0049347976890599E-2</v>
      </c>
      <c r="CC9" s="17"/>
      <c r="CD9" s="17">
        <v>4.1509742842969703E-2</v>
      </c>
      <c r="CE9" s="17">
        <v>7.0549652028174106E-2</v>
      </c>
      <c r="CF9" s="17">
        <v>2.27214942469872E-2</v>
      </c>
      <c r="CG9" s="17"/>
      <c r="CH9" s="17">
        <v>4.04756950788683E-2</v>
      </c>
      <c r="CI9" s="17">
        <v>6.6136116710707099E-2</v>
      </c>
      <c r="CJ9" s="17">
        <v>3.0296451386397201E-2</v>
      </c>
      <c r="CK9" s="17"/>
      <c r="CL9" s="17">
        <v>4.5203060747596301E-2</v>
      </c>
      <c r="CM9" s="17">
        <v>4.5510399463408797E-2</v>
      </c>
      <c r="CN9" s="17"/>
      <c r="CO9" s="17">
        <v>0.10938710364957301</v>
      </c>
      <c r="CP9" s="17">
        <v>4.2594965219869302E-2</v>
      </c>
      <c r="CQ9" s="17">
        <v>3.40691684764012E-2</v>
      </c>
      <c r="CR9" s="17">
        <v>4.1284173764488001E-2</v>
      </c>
    </row>
    <row r="10" spans="2:96" x14ac:dyDescent="0.25">
      <c r="B10" s="18" t="s">
        <v>529</v>
      </c>
      <c r="C10" s="17">
        <v>0.13045280126537401</v>
      </c>
      <c r="D10" s="17">
        <v>0.14015954147226201</v>
      </c>
      <c r="E10" s="17">
        <v>0.121679402736868</v>
      </c>
      <c r="F10" s="17"/>
      <c r="G10" s="17">
        <v>0.238340445049642</v>
      </c>
      <c r="H10" s="17">
        <v>0.13143153982626499</v>
      </c>
      <c r="I10" s="17">
        <v>0.13505478984170299</v>
      </c>
      <c r="J10" s="17">
        <v>9.8077358544779794E-2</v>
      </c>
      <c r="K10" s="17">
        <v>0.11284011112837899</v>
      </c>
      <c r="L10" s="17">
        <v>9.1987875145700795E-2</v>
      </c>
      <c r="M10" s="17"/>
      <c r="N10" s="17">
        <v>0.155816009607703</v>
      </c>
      <c r="O10" s="17">
        <v>0.13177364849360701</v>
      </c>
      <c r="P10" s="17">
        <v>0.124466062240667</v>
      </c>
      <c r="Q10" s="17">
        <v>0.108503234015228</v>
      </c>
      <c r="R10" s="17"/>
      <c r="S10" s="17">
        <v>0.18698495689383099</v>
      </c>
      <c r="T10" s="17">
        <v>0.11038400904618199</v>
      </c>
      <c r="U10" s="17">
        <v>0.12854498378769899</v>
      </c>
      <c r="V10" s="17">
        <v>0.125864066624648</v>
      </c>
      <c r="W10" s="17">
        <v>0.180497900423641</v>
      </c>
      <c r="X10" s="17">
        <v>0.137551283135909</v>
      </c>
      <c r="Y10" s="17">
        <v>0.11244870298211999</v>
      </c>
      <c r="Z10" s="17">
        <v>6.7792919029311505E-2</v>
      </c>
      <c r="AA10" s="17">
        <v>8.3567123216314404E-2</v>
      </c>
      <c r="AB10" s="17">
        <v>0.15007340207123199</v>
      </c>
      <c r="AC10" s="17">
        <v>8.7699252613114995E-2</v>
      </c>
      <c r="AD10" s="17">
        <v>0.151662976142384</v>
      </c>
      <c r="AE10" s="17"/>
      <c r="AF10" s="17">
        <v>0.124587697909432</v>
      </c>
      <c r="AG10" s="17">
        <v>0.13434412476450699</v>
      </c>
      <c r="AH10" s="17">
        <v>0.159636268299814</v>
      </c>
      <c r="AI10" s="17">
        <v>5.11505369525347E-2</v>
      </c>
      <c r="AJ10" s="17">
        <v>9.81166759676491E-2</v>
      </c>
      <c r="AK10" s="17"/>
      <c r="AL10" s="17">
        <v>0.14141317720855301</v>
      </c>
      <c r="AM10" s="17">
        <v>0.13314630191507401</v>
      </c>
      <c r="AN10" s="17">
        <v>0.15881750988304</v>
      </c>
      <c r="AO10" s="17"/>
      <c r="AP10" s="17">
        <v>0.110927384234352</v>
      </c>
      <c r="AQ10" s="17">
        <v>0.115003528440177</v>
      </c>
      <c r="AR10" s="17">
        <v>0.140125827219307</v>
      </c>
      <c r="AS10" s="17">
        <v>0.19502503931346499</v>
      </c>
      <c r="AT10" s="17">
        <v>0.17689524784413099</v>
      </c>
      <c r="AU10" s="17"/>
      <c r="AV10" s="17">
        <v>0</v>
      </c>
      <c r="AW10" s="17">
        <v>0.13134724748576199</v>
      </c>
      <c r="AX10" s="17">
        <v>7.7332129908906699E-2</v>
      </c>
      <c r="AY10" s="17">
        <v>0.13827407686381299</v>
      </c>
      <c r="AZ10" s="17">
        <v>0.17565804199085</v>
      </c>
      <c r="BA10" s="17">
        <v>0.13197957229270099</v>
      </c>
      <c r="BB10" s="17">
        <v>0.125692253824043</v>
      </c>
      <c r="BC10" s="17">
        <v>0.111655397405667</v>
      </c>
      <c r="BD10" s="17">
        <v>0.103480106501024</v>
      </c>
      <c r="BE10" s="17">
        <v>0.11200640818001199</v>
      </c>
      <c r="BF10" s="17">
        <v>0.139640432840064</v>
      </c>
      <c r="BG10" s="17">
        <v>0.106010013252956</v>
      </c>
      <c r="BH10" s="17">
        <v>0.163023168369196</v>
      </c>
      <c r="BI10" s="17">
        <v>0.110626056424851</v>
      </c>
      <c r="BJ10" s="17">
        <v>0.28922442320817299</v>
      </c>
      <c r="BK10" s="17">
        <v>0.178756589396487</v>
      </c>
      <c r="BL10" s="17"/>
      <c r="BM10" s="17">
        <v>0.17012004804888201</v>
      </c>
      <c r="BN10" s="17">
        <v>8.5774877605943295E-2</v>
      </c>
      <c r="BO10" s="17">
        <v>0.183767165292476</v>
      </c>
      <c r="BP10" s="17">
        <v>0.12617968490259099</v>
      </c>
      <c r="BQ10" s="17">
        <v>0.111507250760052</v>
      </c>
      <c r="BR10" s="17">
        <v>0.119521585534185</v>
      </c>
      <c r="BS10" s="17"/>
      <c r="BT10" s="17">
        <v>0.13950237369931601</v>
      </c>
      <c r="BU10" s="17">
        <v>0.11544299344211</v>
      </c>
      <c r="BV10" s="17"/>
      <c r="BW10" s="17">
        <v>0.16526418574100499</v>
      </c>
      <c r="BX10" s="17">
        <v>0.109571766282028</v>
      </c>
      <c r="BY10" s="17"/>
      <c r="BZ10" s="17">
        <v>0.126770533341695</v>
      </c>
      <c r="CA10" s="17">
        <v>0.120493481761756</v>
      </c>
      <c r="CB10" s="17">
        <v>0.24051251319511899</v>
      </c>
      <c r="CC10" s="17"/>
      <c r="CD10" s="17">
        <v>0.12397590595329</v>
      </c>
      <c r="CE10" s="17">
        <v>0.19292136596963799</v>
      </c>
      <c r="CF10" s="17">
        <v>0.140382971665277</v>
      </c>
      <c r="CG10" s="17"/>
      <c r="CH10" s="17">
        <v>0.117439223954324</v>
      </c>
      <c r="CI10" s="17">
        <v>0.16156242278326299</v>
      </c>
      <c r="CJ10" s="17">
        <v>0.16173241477306599</v>
      </c>
      <c r="CK10" s="17"/>
      <c r="CL10" s="17">
        <v>0.12974482472662399</v>
      </c>
      <c r="CM10" s="17">
        <v>0.13014691330255301</v>
      </c>
      <c r="CN10" s="17"/>
      <c r="CO10" s="17">
        <v>0.19789232224907799</v>
      </c>
      <c r="CP10" s="17">
        <v>0.137758685403052</v>
      </c>
      <c r="CQ10" s="17">
        <v>0.12179591271484</v>
      </c>
      <c r="CR10" s="17">
        <v>0.108732932655503</v>
      </c>
    </row>
    <row r="11" spans="2:96" x14ac:dyDescent="0.25">
      <c r="B11" s="18" t="s">
        <v>530</v>
      </c>
      <c r="C11" s="17">
        <v>0.46599630312246199</v>
      </c>
      <c r="D11" s="17">
        <v>0.43770127940610098</v>
      </c>
      <c r="E11" s="17">
        <v>0.49286172287986402</v>
      </c>
      <c r="F11" s="17"/>
      <c r="G11" s="17">
        <v>0.33268640195557803</v>
      </c>
      <c r="H11" s="17">
        <v>0.45415061725956302</v>
      </c>
      <c r="I11" s="17">
        <v>0.394258415359723</v>
      </c>
      <c r="J11" s="17">
        <v>0.46047392416072003</v>
      </c>
      <c r="K11" s="17">
        <v>0.51558139640890299</v>
      </c>
      <c r="L11" s="17">
        <v>0.59445278468612905</v>
      </c>
      <c r="M11" s="17"/>
      <c r="N11" s="17">
        <v>0.47653771387677202</v>
      </c>
      <c r="O11" s="17">
        <v>0.47477474160901101</v>
      </c>
      <c r="P11" s="17">
        <v>0.45630879734379098</v>
      </c>
      <c r="Q11" s="17">
        <v>0.45319852793315302</v>
      </c>
      <c r="R11" s="17"/>
      <c r="S11" s="17">
        <v>0.43704142579680899</v>
      </c>
      <c r="T11" s="17">
        <v>0.45243139728125498</v>
      </c>
      <c r="U11" s="17">
        <v>0.440863882139094</v>
      </c>
      <c r="V11" s="17">
        <v>0.47931370677137702</v>
      </c>
      <c r="W11" s="17">
        <v>0.452478663469006</v>
      </c>
      <c r="X11" s="17">
        <v>0.48339843884564998</v>
      </c>
      <c r="Y11" s="17">
        <v>0.46097249499940701</v>
      </c>
      <c r="Z11" s="17">
        <v>0.53367378873313198</v>
      </c>
      <c r="AA11" s="17">
        <v>0.56293405235023397</v>
      </c>
      <c r="AB11" s="17">
        <v>0.409507970346498</v>
      </c>
      <c r="AC11" s="17">
        <v>0.47891808513661199</v>
      </c>
      <c r="AD11" s="17">
        <v>0.38307971080139802</v>
      </c>
      <c r="AE11" s="17"/>
      <c r="AF11" s="17">
        <v>0.506049772714673</v>
      </c>
      <c r="AG11" s="17">
        <v>0.418014331273034</v>
      </c>
      <c r="AH11" s="17">
        <v>0.47988521200643902</v>
      </c>
      <c r="AI11" s="17">
        <v>0.475417797074068</v>
      </c>
      <c r="AJ11" s="17">
        <v>0.49667279059622099</v>
      </c>
      <c r="AK11" s="17"/>
      <c r="AL11" s="17">
        <v>0.48778742442010298</v>
      </c>
      <c r="AM11" s="17">
        <v>0.438481384112615</v>
      </c>
      <c r="AN11" s="17">
        <v>0.45456490397955501</v>
      </c>
      <c r="AO11" s="17"/>
      <c r="AP11" s="17">
        <v>0.48434341854042401</v>
      </c>
      <c r="AQ11" s="17">
        <v>0.48209628531488402</v>
      </c>
      <c r="AR11" s="17">
        <v>0.45403687920633401</v>
      </c>
      <c r="AS11" s="17">
        <v>0.40152400669078098</v>
      </c>
      <c r="AT11" s="17">
        <v>0.39787410762170999</v>
      </c>
      <c r="AU11" s="17"/>
      <c r="AV11" s="17">
        <v>0.36847709415683799</v>
      </c>
      <c r="AW11" s="17">
        <v>0.41544188988117298</v>
      </c>
      <c r="AX11" s="17">
        <v>0.52165342450740404</v>
      </c>
      <c r="AY11" s="17">
        <v>0.44351281433936302</v>
      </c>
      <c r="AZ11" s="17">
        <v>0.42400599228316199</v>
      </c>
      <c r="BA11" s="17">
        <v>0.50908153739719697</v>
      </c>
      <c r="BB11" s="17">
        <v>0.42877722075332297</v>
      </c>
      <c r="BC11" s="17">
        <v>0.47742631282542702</v>
      </c>
      <c r="BD11" s="17">
        <v>0.47100665056311702</v>
      </c>
      <c r="BE11" s="17">
        <v>0.57970306463632404</v>
      </c>
      <c r="BF11" s="17">
        <v>0.43822482632971599</v>
      </c>
      <c r="BG11" s="17">
        <v>0.46883893652888697</v>
      </c>
      <c r="BH11" s="17">
        <v>0.45124693349711797</v>
      </c>
      <c r="BI11" s="17">
        <v>0.57156060004001796</v>
      </c>
      <c r="BJ11" s="17">
        <v>0.340774733753546</v>
      </c>
      <c r="BK11" s="17">
        <v>0.31097895118088598</v>
      </c>
      <c r="BL11" s="17"/>
      <c r="BM11" s="17">
        <v>0.42687453680778997</v>
      </c>
      <c r="BN11" s="17">
        <v>0.491891203230025</v>
      </c>
      <c r="BO11" s="17">
        <v>0.43062365300943201</v>
      </c>
      <c r="BP11" s="17">
        <v>0.45775385511037497</v>
      </c>
      <c r="BQ11" s="17">
        <v>0.54789457922321305</v>
      </c>
      <c r="BR11" s="17">
        <v>0.457095704277308</v>
      </c>
      <c r="BS11" s="17"/>
      <c r="BT11" s="17">
        <v>0.465336163578911</v>
      </c>
      <c r="BU11" s="17">
        <v>0.46969767689224701</v>
      </c>
      <c r="BV11" s="17"/>
      <c r="BW11" s="17">
        <v>0.45005447442256402</v>
      </c>
      <c r="BX11" s="17">
        <v>0.495054828521862</v>
      </c>
      <c r="BY11" s="17"/>
      <c r="BZ11" s="17">
        <v>0.47967970790387998</v>
      </c>
      <c r="CA11" s="17">
        <v>0.42833263956861301</v>
      </c>
      <c r="CB11" s="17">
        <v>0.38015207404498602</v>
      </c>
      <c r="CC11" s="17"/>
      <c r="CD11" s="17">
        <v>0.48235385943498299</v>
      </c>
      <c r="CE11" s="17">
        <v>0.417537260683293</v>
      </c>
      <c r="CF11" s="17">
        <v>0.495662053936126</v>
      </c>
      <c r="CG11" s="17"/>
      <c r="CH11" s="17">
        <v>0.48022308976977202</v>
      </c>
      <c r="CI11" s="17">
        <v>0.42081951048685401</v>
      </c>
      <c r="CJ11" s="17">
        <v>0.46731547579181498</v>
      </c>
      <c r="CK11" s="17"/>
      <c r="CL11" s="17">
        <v>0.43770990514021102</v>
      </c>
      <c r="CM11" s="17">
        <v>0.50149070783430105</v>
      </c>
      <c r="CN11" s="17"/>
      <c r="CO11" s="17">
        <v>0.40652760332327897</v>
      </c>
      <c r="CP11" s="17">
        <v>0.50137255012353199</v>
      </c>
      <c r="CQ11" s="17">
        <v>0.469900986809281</v>
      </c>
      <c r="CR11" s="17">
        <v>0.412250401796455</v>
      </c>
    </row>
    <row r="12" spans="2:96" x14ac:dyDescent="0.25">
      <c r="B12" s="18" t="s">
        <v>531</v>
      </c>
      <c r="C12" s="17">
        <v>0.17327431863603601</v>
      </c>
      <c r="D12" s="17">
        <v>0.18180782182793501</v>
      </c>
      <c r="E12" s="17">
        <v>0.16587731876242801</v>
      </c>
      <c r="F12" s="17"/>
      <c r="G12" s="17">
        <v>0.16551319269135201</v>
      </c>
      <c r="H12" s="17">
        <v>0.143910207544939</v>
      </c>
      <c r="I12" s="17">
        <v>0.20438680193303699</v>
      </c>
      <c r="J12" s="17">
        <v>0.20512367144180799</v>
      </c>
      <c r="K12" s="17">
        <v>0.16782793494067599</v>
      </c>
      <c r="L12" s="17">
        <v>0.15490030517624101</v>
      </c>
      <c r="M12" s="17"/>
      <c r="N12" s="17">
        <v>0.18158717620634399</v>
      </c>
      <c r="O12" s="17">
        <v>0.16376191524387901</v>
      </c>
      <c r="P12" s="17">
        <v>0.17304354657638099</v>
      </c>
      <c r="Q12" s="17">
        <v>0.17352586987528801</v>
      </c>
      <c r="R12" s="17"/>
      <c r="S12" s="17">
        <v>0.16345971932647499</v>
      </c>
      <c r="T12" s="17">
        <v>0.193296664260486</v>
      </c>
      <c r="U12" s="17">
        <v>0.23398204286084301</v>
      </c>
      <c r="V12" s="17">
        <v>0.18921328007604299</v>
      </c>
      <c r="W12" s="17">
        <v>0.15672231710364601</v>
      </c>
      <c r="X12" s="17">
        <v>0.192034177601974</v>
      </c>
      <c r="Y12" s="17">
        <v>0.211278099100324</v>
      </c>
      <c r="Z12" s="17">
        <v>0.145611059537742</v>
      </c>
      <c r="AA12" s="17">
        <v>0.130703602699765</v>
      </c>
      <c r="AB12" s="17">
        <v>0.12741655844438701</v>
      </c>
      <c r="AC12" s="17">
        <v>0.15552872469737</v>
      </c>
      <c r="AD12" s="17">
        <v>0.16054229805518</v>
      </c>
      <c r="AE12" s="17"/>
      <c r="AF12" s="17">
        <v>0.172549242726282</v>
      </c>
      <c r="AG12" s="17">
        <v>0.195319579876743</v>
      </c>
      <c r="AH12" s="17">
        <v>0.17699501668967399</v>
      </c>
      <c r="AI12" s="17">
        <v>0.16017170293632699</v>
      </c>
      <c r="AJ12" s="17">
        <v>0.10682060435049</v>
      </c>
      <c r="AK12" s="17"/>
      <c r="AL12" s="17">
        <v>0.17724086661241001</v>
      </c>
      <c r="AM12" s="17">
        <v>0.19794056948267499</v>
      </c>
      <c r="AN12" s="17">
        <v>0.14123514504459</v>
      </c>
      <c r="AO12" s="17"/>
      <c r="AP12" s="17">
        <v>0.18382726817138101</v>
      </c>
      <c r="AQ12" s="17">
        <v>0.16379945733663201</v>
      </c>
      <c r="AR12" s="17">
        <v>0.17741759645650901</v>
      </c>
      <c r="AS12" s="17">
        <v>0.20513778660564999</v>
      </c>
      <c r="AT12" s="17">
        <v>0.13012392432940301</v>
      </c>
      <c r="AU12" s="17"/>
      <c r="AV12" s="17">
        <v>0</v>
      </c>
      <c r="AW12" s="17">
        <v>0.15343790721501799</v>
      </c>
      <c r="AX12" s="17">
        <v>0.14354989094796</v>
      </c>
      <c r="AY12" s="17">
        <v>0.18547870244207301</v>
      </c>
      <c r="AZ12" s="17">
        <v>0.17316100585984301</v>
      </c>
      <c r="BA12" s="17">
        <v>0.137618701998895</v>
      </c>
      <c r="BB12" s="17">
        <v>0.21457864652168299</v>
      </c>
      <c r="BC12" s="17">
        <v>0.16992084629587001</v>
      </c>
      <c r="BD12" s="17">
        <v>0.184455580227564</v>
      </c>
      <c r="BE12" s="17">
        <v>0.182552070313131</v>
      </c>
      <c r="BF12" s="17">
        <v>0.185123702258712</v>
      </c>
      <c r="BG12" s="17">
        <v>0.17346714046678799</v>
      </c>
      <c r="BH12" s="17">
        <v>0.204413448617069</v>
      </c>
      <c r="BI12" s="17">
        <v>0.14336264949373501</v>
      </c>
      <c r="BJ12" s="17">
        <v>0.25333828938839997</v>
      </c>
      <c r="BK12" s="17">
        <v>0.17900851632312201</v>
      </c>
      <c r="BL12" s="17"/>
      <c r="BM12" s="17">
        <v>0.159036180855012</v>
      </c>
      <c r="BN12" s="17">
        <v>0.194657773267953</v>
      </c>
      <c r="BO12" s="17">
        <v>0.162628641433959</v>
      </c>
      <c r="BP12" s="17">
        <v>0.18190213925014101</v>
      </c>
      <c r="BQ12" s="17">
        <v>0.15488830331609801</v>
      </c>
      <c r="BR12" s="17">
        <v>0.148956580195932</v>
      </c>
      <c r="BS12" s="17"/>
      <c r="BT12" s="17">
        <v>0.170018335520004</v>
      </c>
      <c r="BU12" s="17">
        <v>0.18074748050797701</v>
      </c>
      <c r="BV12" s="17"/>
      <c r="BW12" s="17">
        <v>0.16168166443125101</v>
      </c>
      <c r="BX12" s="17">
        <v>0.187248071631998</v>
      </c>
      <c r="BY12" s="17"/>
      <c r="BZ12" s="17">
        <v>0.17355481041142901</v>
      </c>
      <c r="CA12" s="17">
        <v>0.17749026257867401</v>
      </c>
      <c r="CB12" s="17">
        <v>0.16152013364878001</v>
      </c>
      <c r="CC12" s="17"/>
      <c r="CD12" s="17">
        <v>0.17834342390883501</v>
      </c>
      <c r="CE12" s="17">
        <v>0.14541117276804899</v>
      </c>
      <c r="CF12" s="17">
        <v>0.139833991291064</v>
      </c>
      <c r="CG12" s="17"/>
      <c r="CH12" s="17">
        <v>0.182541463372424</v>
      </c>
      <c r="CI12" s="17">
        <v>0.14320538681394701</v>
      </c>
      <c r="CJ12" s="17">
        <v>0.14784214116271699</v>
      </c>
      <c r="CK12" s="17"/>
      <c r="CL12" s="17">
        <v>0.19481923650055299</v>
      </c>
      <c r="CM12" s="17">
        <v>0.15247250866725801</v>
      </c>
      <c r="CN12" s="17"/>
      <c r="CO12" s="17">
        <v>0.161618741014566</v>
      </c>
      <c r="CP12" s="17">
        <v>0.175602851991155</v>
      </c>
      <c r="CQ12" s="17">
        <v>0.17657301252402999</v>
      </c>
      <c r="CR12" s="17">
        <v>0.166655523232491</v>
      </c>
    </row>
    <row r="13" spans="2:96" x14ac:dyDescent="0.25">
      <c r="B13" s="18" t="s">
        <v>532</v>
      </c>
      <c r="C13" s="17">
        <v>0.10982925463397</v>
      </c>
      <c r="D13" s="17">
        <v>0.13351333671253801</v>
      </c>
      <c r="E13" s="17">
        <v>8.7298202055739793E-2</v>
      </c>
      <c r="F13" s="17"/>
      <c r="G13" s="17">
        <v>7.8184777991534601E-2</v>
      </c>
      <c r="H13" s="17">
        <v>0.13204735268958701</v>
      </c>
      <c r="I13" s="17">
        <v>0.134876462775744</v>
      </c>
      <c r="J13" s="17">
        <v>0.13303827592105599</v>
      </c>
      <c r="K13" s="17">
        <v>0.119483579186587</v>
      </c>
      <c r="L13" s="17">
        <v>6.7001691279086797E-2</v>
      </c>
      <c r="M13" s="17"/>
      <c r="N13" s="17">
        <v>9.2922886660407697E-2</v>
      </c>
      <c r="O13" s="17">
        <v>0.110921482588713</v>
      </c>
      <c r="P13" s="17">
        <v>0.12776178358165699</v>
      </c>
      <c r="Q13" s="17">
        <v>0.112331636975484</v>
      </c>
      <c r="R13" s="17"/>
      <c r="S13" s="17">
        <v>7.5625444749219603E-2</v>
      </c>
      <c r="T13" s="17">
        <v>0.13755078924199099</v>
      </c>
      <c r="U13" s="17">
        <v>0.10479073219276699</v>
      </c>
      <c r="V13" s="17">
        <v>8.8008268289254593E-2</v>
      </c>
      <c r="W13" s="17">
        <v>9.7812080912681204E-2</v>
      </c>
      <c r="X13" s="17">
        <v>9.5763412391804498E-2</v>
      </c>
      <c r="Y13" s="17">
        <v>8.3238354191243702E-2</v>
      </c>
      <c r="Z13" s="17">
        <v>0.124346307623781</v>
      </c>
      <c r="AA13" s="17">
        <v>0.115064797221429</v>
      </c>
      <c r="AB13" s="17">
        <v>0.12763409407301499</v>
      </c>
      <c r="AC13" s="17">
        <v>0.162582154129194</v>
      </c>
      <c r="AD13" s="17">
        <v>0.188919429192416</v>
      </c>
      <c r="AE13" s="17"/>
      <c r="AF13" s="17">
        <v>8.5946654851916396E-2</v>
      </c>
      <c r="AG13" s="17">
        <v>0.14295385664490201</v>
      </c>
      <c r="AH13" s="17">
        <v>8.1811687640246503E-2</v>
      </c>
      <c r="AI13" s="17">
        <v>0.227558999466795</v>
      </c>
      <c r="AJ13" s="17">
        <v>0.118558324942434</v>
      </c>
      <c r="AK13" s="17"/>
      <c r="AL13" s="17">
        <v>7.0662349588966902E-2</v>
      </c>
      <c r="AM13" s="17">
        <v>0.13194261085996001</v>
      </c>
      <c r="AN13" s="17">
        <v>0.12352570616804701</v>
      </c>
      <c r="AO13" s="17"/>
      <c r="AP13" s="17">
        <v>9.6577717578785902E-2</v>
      </c>
      <c r="AQ13" s="17">
        <v>9.9597186560385104E-2</v>
      </c>
      <c r="AR13" s="17">
        <v>0.125809381254949</v>
      </c>
      <c r="AS13" s="17">
        <v>9.5841606521940806E-2</v>
      </c>
      <c r="AT13" s="17">
        <v>0.11659266325720299</v>
      </c>
      <c r="AU13" s="17"/>
      <c r="AV13" s="17">
        <v>0.15759437761936301</v>
      </c>
      <c r="AW13" s="17">
        <v>0.1165008164743</v>
      </c>
      <c r="AX13" s="17">
        <v>0.107356831078598</v>
      </c>
      <c r="AY13" s="17">
        <v>0.15341181149239499</v>
      </c>
      <c r="AZ13" s="17">
        <v>7.8247611972837097E-2</v>
      </c>
      <c r="BA13" s="17">
        <v>0.11615798676139</v>
      </c>
      <c r="BB13" s="17">
        <v>0.11774243717025699</v>
      </c>
      <c r="BC13" s="17">
        <v>9.4505519333486804E-2</v>
      </c>
      <c r="BD13" s="17">
        <v>0.10796226669690601</v>
      </c>
      <c r="BE13" s="17">
        <v>7.5352050012219798E-2</v>
      </c>
      <c r="BF13" s="17">
        <v>0.14796301680771101</v>
      </c>
      <c r="BG13" s="17">
        <v>0.14712292231664201</v>
      </c>
      <c r="BH13" s="17">
        <v>9.0219901536914004E-2</v>
      </c>
      <c r="BI13" s="17">
        <v>0.115723254540275</v>
      </c>
      <c r="BJ13" s="17">
        <v>5.7349878853086803E-2</v>
      </c>
      <c r="BK13" s="17">
        <v>9.1990621886918603E-2</v>
      </c>
      <c r="BL13" s="17"/>
      <c r="BM13" s="17">
        <v>0.109328208001313</v>
      </c>
      <c r="BN13" s="17">
        <v>0.116265381377868</v>
      </c>
      <c r="BO13" s="17">
        <v>9.7101217733894504E-2</v>
      </c>
      <c r="BP13" s="17">
        <v>0.130668175408688</v>
      </c>
      <c r="BQ13" s="17">
        <v>7.8751326289751705E-2</v>
      </c>
      <c r="BR13" s="17">
        <v>9.3606993724066404E-2</v>
      </c>
      <c r="BS13" s="17"/>
      <c r="BT13" s="17">
        <v>0.109271858164049</v>
      </c>
      <c r="BU13" s="17">
        <v>0.109598504155054</v>
      </c>
      <c r="BV13" s="17"/>
      <c r="BW13" s="17">
        <v>9.9417039911423505E-2</v>
      </c>
      <c r="BX13" s="17">
        <v>0.118890538866692</v>
      </c>
      <c r="BY13" s="17"/>
      <c r="BZ13" s="17">
        <v>0.106325412054535</v>
      </c>
      <c r="CA13" s="17">
        <v>0.123612974148709</v>
      </c>
      <c r="CB13" s="17">
        <v>0.13266058628466901</v>
      </c>
      <c r="CC13" s="17"/>
      <c r="CD13" s="17">
        <v>0.10357934503110899</v>
      </c>
      <c r="CE13" s="17">
        <v>0.10270284912988301</v>
      </c>
      <c r="CF13" s="17">
        <v>0.15735642394145499</v>
      </c>
      <c r="CG13" s="17"/>
      <c r="CH13" s="17">
        <v>0.107920872794367</v>
      </c>
      <c r="CI13" s="17">
        <v>0.1034671634494</v>
      </c>
      <c r="CJ13" s="17">
        <v>0.122724560411623</v>
      </c>
      <c r="CK13" s="17"/>
      <c r="CL13" s="17">
        <v>0.124441984490288</v>
      </c>
      <c r="CM13" s="17">
        <v>9.4953167638134398E-2</v>
      </c>
      <c r="CN13" s="17"/>
      <c r="CO13" s="17">
        <v>7.41434188945643E-2</v>
      </c>
      <c r="CP13" s="17">
        <v>8.0587746228516596E-2</v>
      </c>
      <c r="CQ13" s="17">
        <v>0.120530009389962</v>
      </c>
      <c r="CR13" s="17">
        <v>0.15808488758104799</v>
      </c>
    </row>
    <row r="14" spans="2:96" ht="30" x14ac:dyDescent="0.25">
      <c r="B14" s="18" t="s">
        <v>533</v>
      </c>
      <c r="C14" s="17">
        <v>3.5395806260834398E-2</v>
      </c>
      <c r="D14" s="17">
        <v>2.2995190230716101E-2</v>
      </c>
      <c r="E14" s="17">
        <v>4.6605830488644702E-2</v>
      </c>
      <c r="F14" s="17"/>
      <c r="G14" s="17">
        <v>5.0231534357459903E-2</v>
      </c>
      <c r="H14" s="17">
        <v>5.73489386836789E-2</v>
      </c>
      <c r="I14" s="17">
        <v>3.8259064748516397E-2</v>
      </c>
      <c r="J14" s="17">
        <v>1.5922394030327101E-2</v>
      </c>
      <c r="K14" s="17">
        <v>2.5267473442520599E-2</v>
      </c>
      <c r="L14" s="17">
        <v>2.7792134826696499E-2</v>
      </c>
      <c r="M14" s="17"/>
      <c r="N14" s="17">
        <v>1.7356544578479301E-2</v>
      </c>
      <c r="O14" s="17">
        <v>3.9932826073819302E-2</v>
      </c>
      <c r="P14" s="17">
        <v>3.1518434899672397E-2</v>
      </c>
      <c r="Q14" s="17">
        <v>5.3884830948034403E-2</v>
      </c>
      <c r="R14" s="17"/>
      <c r="S14" s="17">
        <v>3.5121649986639199E-2</v>
      </c>
      <c r="T14" s="17">
        <v>4.1754337704338097E-2</v>
      </c>
      <c r="U14" s="17">
        <v>1.20673359772249E-2</v>
      </c>
      <c r="V14" s="17">
        <v>4.72147570616833E-2</v>
      </c>
      <c r="W14" s="17">
        <v>4.0577134009770401E-2</v>
      </c>
      <c r="X14" s="17">
        <v>2.9004447172685102E-2</v>
      </c>
      <c r="Y14" s="17">
        <v>3.2938881467039403E-2</v>
      </c>
      <c r="Z14" s="17">
        <v>4.5481273993181699E-2</v>
      </c>
      <c r="AA14" s="17">
        <v>3.2444784930710201E-2</v>
      </c>
      <c r="AB14" s="17">
        <v>4.3408618987320603E-2</v>
      </c>
      <c r="AC14" s="17">
        <v>2.41278361097144E-2</v>
      </c>
      <c r="AD14" s="17">
        <v>4.2013526266954503E-2</v>
      </c>
      <c r="AE14" s="17"/>
      <c r="AF14" s="17">
        <v>1.8120031382485999E-2</v>
      </c>
      <c r="AG14" s="17">
        <v>2.1994097225308599E-2</v>
      </c>
      <c r="AH14" s="17">
        <v>3.4202712440147498E-2</v>
      </c>
      <c r="AI14" s="17">
        <v>0</v>
      </c>
      <c r="AJ14" s="17">
        <v>9.4587138510628305E-2</v>
      </c>
      <c r="AK14" s="17"/>
      <c r="AL14" s="17">
        <v>1.0209672875169599E-2</v>
      </c>
      <c r="AM14" s="17">
        <v>2.1229952202237199E-2</v>
      </c>
      <c r="AN14" s="17">
        <v>4.8496965545786003E-2</v>
      </c>
      <c r="AO14" s="17"/>
      <c r="AP14" s="17">
        <v>4.0210265769453801E-2</v>
      </c>
      <c r="AQ14" s="17">
        <v>4.2137183090259198E-2</v>
      </c>
      <c r="AR14" s="17">
        <v>2.1612700307853502E-2</v>
      </c>
      <c r="AS14" s="17">
        <v>2.5323927169348202E-2</v>
      </c>
      <c r="AT14" s="17">
        <v>6.4180626410059394E-2</v>
      </c>
      <c r="AU14" s="17"/>
      <c r="AV14" s="17">
        <v>0.47392852822379899</v>
      </c>
      <c r="AW14" s="17">
        <v>5.9761391826066698E-2</v>
      </c>
      <c r="AX14" s="17">
        <v>4.33673146421776E-2</v>
      </c>
      <c r="AY14" s="17">
        <v>3.1994384833009301E-2</v>
      </c>
      <c r="AZ14" s="17">
        <v>5.9694743781312697E-2</v>
      </c>
      <c r="BA14" s="17">
        <v>3.0935030809623901E-2</v>
      </c>
      <c r="BB14" s="17">
        <v>4.90016927794623E-2</v>
      </c>
      <c r="BC14" s="17">
        <v>2.1917134953980101E-2</v>
      </c>
      <c r="BD14" s="17">
        <v>2.85509064333072E-2</v>
      </c>
      <c r="BE14" s="17">
        <v>3.07304272163718E-2</v>
      </c>
      <c r="BF14" s="17">
        <v>6.2857617502067803E-3</v>
      </c>
      <c r="BG14" s="17">
        <v>1.9537726440273399E-2</v>
      </c>
      <c r="BH14" s="17">
        <v>0</v>
      </c>
      <c r="BI14" s="17">
        <v>2.0392329633208799E-2</v>
      </c>
      <c r="BJ14" s="17">
        <v>0</v>
      </c>
      <c r="BK14" s="17">
        <v>3.04993545028301E-2</v>
      </c>
      <c r="BL14" s="17"/>
      <c r="BM14" s="17">
        <v>3.3933576638922602E-2</v>
      </c>
      <c r="BN14" s="17">
        <v>2.6158794345165201E-2</v>
      </c>
      <c r="BO14" s="17">
        <v>6.0113002840422501E-2</v>
      </c>
      <c r="BP14" s="17">
        <v>2.37546155140562E-2</v>
      </c>
      <c r="BQ14" s="17">
        <v>3.8075604105512098E-2</v>
      </c>
      <c r="BR14" s="17">
        <v>6.2821096488652806E-2</v>
      </c>
      <c r="BS14" s="17"/>
      <c r="BT14" s="17">
        <v>3.1038658865970702E-2</v>
      </c>
      <c r="BU14" s="17">
        <v>4.20227818920028E-2</v>
      </c>
      <c r="BV14" s="17"/>
      <c r="BW14" s="17">
        <v>2.58496626274069E-2</v>
      </c>
      <c r="BX14" s="17">
        <v>2.4309697826329201E-2</v>
      </c>
      <c r="BY14" s="17"/>
      <c r="BZ14" s="17">
        <v>3.0670219217621301E-2</v>
      </c>
      <c r="CA14" s="17">
        <v>6.6892663850354903E-2</v>
      </c>
      <c r="CB14" s="17">
        <v>1.16447279633677E-2</v>
      </c>
      <c r="CC14" s="17"/>
      <c r="CD14" s="17">
        <v>2.6302269241627499E-2</v>
      </c>
      <c r="CE14" s="17">
        <v>6.0023278302891697E-2</v>
      </c>
      <c r="CF14" s="17">
        <v>2.0176892666316702E-2</v>
      </c>
      <c r="CG14" s="17"/>
      <c r="CH14" s="17">
        <v>2.90184727203259E-2</v>
      </c>
      <c r="CI14" s="17">
        <v>7.5672931430665599E-2</v>
      </c>
      <c r="CJ14" s="17">
        <v>4.1690361590538398E-2</v>
      </c>
      <c r="CK14" s="17"/>
      <c r="CL14" s="17">
        <v>3.4445402889000699E-2</v>
      </c>
      <c r="CM14" s="17">
        <v>3.6497574227822599E-2</v>
      </c>
      <c r="CN14" s="17"/>
      <c r="CO14" s="17">
        <v>1.8019335724677302E-2</v>
      </c>
      <c r="CP14" s="17">
        <v>2.32978316507804E-2</v>
      </c>
      <c r="CQ14" s="17">
        <v>3.3378692410602998E-2</v>
      </c>
      <c r="CR14" s="17">
        <v>6.8793684863045199E-2</v>
      </c>
    </row>
    <row r="15" spans="2:96" x14ac:dyDescent="0.25">
      <c r="B15" s="18" t="s">
        <v>175</v>
      </c>
      <c r="C15" s="19">
        <v>4.1223885546482701E-2</v>
      </c>
      <c r="D15" s="19">
        <v>2.8278615271069799E-2</v>
      </c>
      <c r="E15" s="19">
        <v>5.3052725031692401E-2</v>
      </c>
      <c r="F15" s="19"/>
      <c r="G15" s="19">
        <v>3.7494538675231698E-2</v>
      </c>
      <c r="H15" s="19">
        <v>3.6340496095105701E-2</v>
      </c>
      <c r="I15" s="19">
        <v>4.2327530381508403E-2</v>
      </c>
      <c r="J15" s="19">
        <v>4.9341470531371702E-2</v>
      </c>
      <c r="K15" s="19">
        <v>4.8573932728338702E-2</v>
      </c>
      <c r="L15" s="19">
        <v>3.5289682122567299E-2</v>
      </c>
      <c r="M15" s="19"/>
      <c r="N15" s="19">
        <v>2.9353709651974501E-2</v>
      </c>
      <c r="O15" s="19">
        <v>4.37373167851942E-2</v>
      </c>
      <c r="P15" s="19">
        <v>4.24753128065333E-2</v>
      </c>
      <c r="Q15" s="19">
        <v>4.8542185132816398E-2</v>
      </c>
      <c r="R15" s="19"/>
      <c r="S15" s="19">
        <v>2.03128783672425E-2</v>
      </c>
      <c r="T15" s="19">
        <v>3.5837564346974202E-2</v>
      </c>
      <c r="U15" s="19">
        <v>6.4557338750784496E-2</v>
      </c>
      <c r="V15" s="19">
        <v>3.5365521684982699E-2</v>
      </c>
      <c r="W15" s="19">
        <v>3.3775937942554901E-2</v>
      </c>
      <c r="X15" s="19">
        <v>2.4175361891858701E-2</v>
      </c>
      <c r="Y15" s="19">
        <v>4.3616872599364698E-2</v>
      </c>
      <c r="Z15" s="19">
        <v>3.59673258247519E-2</v>
      </c>
      <c r="AA15" s="19">
        <v>3.8418508882737901E-2</v>
      </c>
      <c r="AB15" s="19">
        <v>8.0779018775248804E-2</v>
      </c>
      <c r="AC15" s="19">
        <v>5.4636252666448899E-2</v>
      </c>
      <c r="AD15" s="19">
        <v>5.58801489847418E-2</v>
      </c>
      <c r="AE15" s="19"/>
      <c r="AF15" s="19">
        <v>4.3794543475549702E-2</v>
      </c>
      <c r="AG15" s="19">
        <v>2.9057829491427999E-2</v>
      </c>
      <c r="AH15" s="19">
        <v>8.9344396720424397E-3</v>
      </c>
      <c r="AI15" s="19">
        <v>3.4542069416136099E-2</v>
      </c>
      <c r="AJ15" s="19">
        <v>6.3962175360849999E-2</v>
      </c>
      <c r="AK15" s="19"/>
      <c r="AL15" s="19">
        <v>4.3234846227571198E-2</v>
      </c>
      <c r="AM15" s="19">
        <v>2.36090803248384E-2</v>
      </c>
      <c r="AN15" s="19">
        <v>1.3929738809144301E-2</v>
      </c>
      <c r="AO15" s="19"/>
      <c r="AP15" s="19">
        <v>5.2175742399853897E-2</v>
      </c>
      <c r="AQ15" s="19">
        <v>4.1799270717518301E-2</v>
      </c>
      <c r="AR15" s="19">
        <v>4.2011723943324503E-2</v>
      </c>
      <c r="AS15" s="19">
        <v>1.9299482668020201E-2</v>
      </c>
      <c r="AT15" s="19">
        <v>6.1257096717984197E-2</v>
      </c>
      <c r="AU15" s="19"/>
      <c r="AV15" s="19">
        <v>0</v>
      </c>
      <c r="AW15" s="19">
        <v>4.8832404061095798E-2</v>
      </c>
      <c r="AX15" s="19">
        <v>5.4133326955558898E-2</v>
      </c>
      <c r="AY15" s="19">
        <v>3.48215875843585E-2</v>
      </c>
      <c r="AZ15" s="19">
        <v>4.1129260984661201E-2</v>
      </c>
      <c r="BA15" s="19">
        <v>5.43456504756046E-2</v>
      </c>
      <c r="BB15" s="19">
        <v>2.0468431876856801E-2</v>
      </c>
      <c r="BC15" s="19">
        <v>6.0498805477389901E-2</v>
      </c>
      <c r="BD15" s="19">
        <v>6.5379677749624804E-2</v>
      </c>
      <c r="BE15" s="19">
        <v>1.96559796419414E-2</v>
      </c>
      <c r="BF15" s="19">
        <v>4.3002143253864603E-2</v>
      </c>
      <c r="BG15" s="19">
        <v>3.8394973252357897E-2</v>
      </c>
      <c r="BH15" s="19">
        <v>1.2501580553898E-2</v>
      </c>
      <c r="BI15" s="19">
        <v>3.8335109867912401E-2</v>
      </c>
      <c r="BJ15" s="19">
        <v>4.0362966957466502E-2</v>
      </c>
      <c r="BK15" s="19">
        <v>0</v>
      </c>
      <c r="BL15" s="19"/>
      <c r="BM15" s="19">
        <v>3.56771799231341E-2</v>
      </c>
      <c r="BN15" s="19">
        <v>3.1960806579865997E-2</v>
      </c>
      <c r="BO15" s="19">
        <v>3.85633670692095E-2</v>
      </c>
      <c r="BP15" s="19">
        <v>4.19875888690769E-2</v>
      </c>
      <c r="BQ15" s="19">
        <v>5.7295143092959702E-2</v>
      </c>
      <c r="BR15" s="19">
        <v>8.5960639448504794E-2</v>
      </c>
      <c r="BS15" s="19"/>
      <c r="BT15" s="19">
        <v>2.82086612645857E-2</v>
      </c>
      <c r="BU15" s="19">
        <v>5.8471421222172998E-2</v>
      </c>
      <c r="BV15" s="19"/>
      <c r="BW15" s="19">
        <v>3.7867443333594E-2</v>
      </c>
      <c r="BX15" s="19">
        <v>3.2328738672413301E-2</v>
      </c>
      <c r="BY15" s="19"/>
      <c r="BZ15" s="19">
        <v>3.9197696524892897E-2</v>
      </c>
      <c r="CA15" s="19">
        <v>4.4448552072959502E-2</v>
      </c>
      <c r="CB15" s="19">
        <v>1.34606168861875E-2</v>
      </c>
      <c r="CC15" s="19"/>
      <c r="CD15" s="19">
        <v>4.3935453587186403E-2</v>
      </c>
      <c r="CE15" s="19">
        <v>1.08544211180709E-2</v>
      </c>
      <c r="CF15" s="19">
        <v>2.3866172252774698E-2</v>
      </c>
      <c r="CG15" s="19"/>
      <c r="CH15" s="19">
        <v>4.2381182309918601E-2</v>
      </c>
      <c r="CI15" s="19">
        <v>2.9136468325162802E-2</v>
      </c>
      <c r="CJ15" s="19">
        <v>2.8398594883842901E-2</v>
      </c>
      <c r="CK15" s="19"/>
      <c r="CL15" s="19">
        <v>3.3635585505727303E-2</v>
      </c>
      <c r="CM15" s="19">
        <v>3.8928728866522801E-2</v>
      </c>
      <c r="CN15" s="19"/>
      <c r="CO15" s="19">
        <v>3.2411475144261903E-2</v>
      </c>
      <c r="CP15" s="19">
        <v>3.8785369383096097E-2</v>
      </c>
      <c r="CQ15" s="19">
        <v>4.3752217674882597E-2</v>
      </c>
      <c r="CR15" s="19">
        <v>4.4198396106971002E-2</v>
      </c>
    </row>
    <row r="16" spans="2:96" x14ac:dyDescent="0.25">
      <c r="B16" s="16" t="s">
        <v>535</v>
      </c>
    </row>
    <row r="17" spans="2:2" x14ac:dyDescent="0.25">
      <c r="B17" t="s">
        <v>124</v>
      </c>
    </row>
    <row r="18" spans="2:2" x14ac:dyDescent="0.25">
      <c r="B18" t="s">
        <v>125</v>
      </c>
    </row>
    <row r="20" spans="2:2" x14ac:dyDescent="0.25">
      <c r="B20"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CR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547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540</v>
      </c>
      <c r="C9" s="17">
        <v>0.13182292163843501</v>
      </c>
      <c r="D9" s="17">
        <v>0.16808932948521099</v>
      </c>
      <c r="E9" s="17">
        <v>9.7024283862665303E-2</v>
      </c>
      <c r="F9" s="17"/>
      <c r="G9" s="17">
        <v>0.15035971449469901</v>
      </c>
      <c r="H9" s="17">
        <v>0.114285256142312</v>
      </c>
      <c r="I9" s="17">
        <v>9.1005314904443801E-2</v>
      </c>
      <c r="J9" s="17">
        <v>0.11724652998017</v>
      </c>
      <c r="K9" s="17">
        <v>0.124146009601874</v>
      </c>
      <c r="L9" s="17">
        <v>0.18407434773738199</v>
      </c>
      <c r="M9" s="17"/>
      <c r="N9" s="17">
        <v>0.19549251375905399</v>
      </c>
      <c r="O9" s="17">
        <v>0.121751487904318</v>
      </c>
      <c r="P9" s="17">
        <v>0.119441672763482</v>
      </c>
      <c r="Q9" s="17">
        <v>8.3728691193109397E-2</v>
      </c>
      <c r="R9" s="17"/>
      <c r="S9" s="17">
        <v>0.13003907153740599</v>
      </c>
      <c r="T9" s="17">
        <v>0.149877215341082</v>
      </c>
      <c r="U9" s="17">
        <v>0.15710900385899701</v>
      </c>
      <c r="V9" s="17">
        <v>0.13286828263478601</v>
      </c>
      <c r="W9" s="17">
        <v>0.15474360440788301</v>
      </c>
      <c r="X9" s="17">
        <v>8.0462219761673504E-2</v>
      </c>
      <c r="Y9" s="17">
        <v>0.125459764726495</v>
      </c>
      <c r="Z9" s="17">
        <v>0.12906647530990001</v>
      </c>
      <c r="AA9" s="17">
        <v>0.11954238755581401</v>
      </c>
      <c r="AB9" s="17">
        <v>0.122988271384807</v>
      </c>
      <c r="AC9" s="17">
        <v>0.17274517970918701</v>
      </c>
      <c r="AD9" s="17">
        <v>0.11556948161163499</v>
      </c>
      <c r="AE9" s="17"/>
      <c r="AF9" s="17">
        <v>0.15510395291022699</v>
      </c>
      <c r="AG9" s="17">
        <v>0.137225480880907</v>
      </c>
      <c r="AH9" s="17">
        <v>0.187816416627585</v>
      </c>
      <c r="AI9" s="17">
        <v>0.118220443326454</v>
      </c>
      <c r="AJ9" s="17">
        <v>5.5561109254668901E-2</v>
      </c>
      <c r="AK9" s="17"/>
      <c r="AL9" s="17">
        <v>0.17965873717970701</v>
      </c>
      <c r="AM9" s="17">
        <v>0.117261415756861</v>
      </c>
      <c r="AN9" s="17">
        <v>0.191401632760624</v>
      </c>
      <c r="AO9" s="17"/>
      <c r="AP9" s="17">
        <v>0.106873562776974</v>
      </c>
      <c r="AQ9" s="17">
        <v>0.12574252030948799</v>
      </c>
      <c r="AR9" s="17">
        <v>0.14639798315445501</v>
      </c>
      <c r="AS9" s="17">
        <v>0.148296624023881</v>
      </c>
      <c r="AT9" s="17">
        <v>0.36707390131468298</v>
      </c>
      <c r="AU9" s="17"/>
      <c r="AV9" s="17">
        <v>0</v>
      </c>
      <c r="AW9" s="17">
        <v>0.10849353062252801</v>
      </c>
      <c r="AX9" s="17">
        <v>0.106247861091695</v>
      </c>
      <c r="AY9" s="17">
        <v>9.0787992172992202E-2</v>
      </c>
      <c r="AZ9" s="17">
        <v>0.15315986529912401</v>
      </c>
      <c r="BA9" s="17">
        <v>0.137635596571962</v>
      </c>
      <c r="BB9" s="17">
        <v>5.9838038711158101E-2</v>
      </c>
      <c r="BC9" s="17">
        <v>0.113671510596623</v>
      </c>
      <c r="BD9" s="17">
        <v>0.15334448966324299</v>
      </c>
      <c r="BE9" s="17">
        <v>0.216575691900974</v>
      </c>
      <c r="BF9" s="17">
        <v>0.140656454946889</v>
      </c>
      <c r="BG9" s="17">
        <v>0.15585717773858401</v>
      </c>
      <c r="BH9" s="17">
        <v>0.139247931381979</v>
      </c>
      <c r="BI9" s="17">
        <v>0.18005348564726401</v>
      </c>
      <c r="BJ9" s="17">
        <v>0.104381315371644</v>
      </c>
      <c r="BK9" s="17">
        <v>0.27234815041843802</v>
      </c>
      <c r="BL9" s="17"/>
      <c r="BM9" s="17">
        <v>0.135339719285303</v>
      </c>
      <c r="BN9" s="17">
        <v>0.124832168786423</v>
      </c>
      <c r="BO9" s="17">
        <v>0.133976192092922</v>
      </c>
      <c r="BP9" s="17">
        <v>0.12804177178398399</v>
      </c>
      <c r="BQ9" s="17">
        <v>0.15691995270363099</v>
      </c>
      <c r="BR9" s="17">
        <v>0.116355243467072</v>
      </c>
      <c r="BS9" s="17"/>
      <c r="BT9" s="17">
        <v>0.14468323407922801</v>
      </c>
      <c r="BU9" s="17">
        <v>0.117116623951667</v>
      </c>
      <c r="BV9" s="17"/>
      <c r="BW9" s="17">
        <v>0.14454684413066499</v>
      </c>
      <c r="BX9" s="17">
        <v>0.132723211130716</v>
      </c>
      <c r="BY9" s="17"/>
      <c r="BZ9" s="17">
        <v>0.126787805929782</v>
      </c>
      <c r="CA9" s="17">
        <v>0.14889084890457499</v>
      </c>
      <c r="CB9" s="17">
        <v>0.186080879015074</v>
      </c>
      <c r="CC9" s="17"/>
      <c r="CD9" s="17">
        <v>0.13550684441682301</v>
      </c>
      <c r="CE9" s="17">
        <v>8.9442057368471106E-2</v>
      </c>
      <c r="CF9" s="17">
        <v>0.13101883376541901</v>
      </c>
      <c r="CG9" s="17"/>
      <c r="CH9" s="17">
        <v>0.140899706123364</v>
      </c>
      <c r="CI9" s="17">
        <v>7.9208603937648503E-2</v>
      </c>
      <c r="CJ9" s="17">
        <v>0.113686620150205</v>
      </c>
      <c r="CK9" s="17"/>
      <c r="CL9" s="17">
        <v>0.142991397303775</v>
      </c>
      <c r="CM9" s="17">
        <v>0.12674653898572999</v>
      </c>
      <c r="CN9" s="17"/>
      <c r="CO9" s="17">
        <v>0.31237715875122302</v>
      </c>
      <c r="CP9" s="17">
        <v>0.156220575070429</v>
      </c>
      <c r="CQ9" s="17">
        <v>0.112399970087523</v>
      </c>
      <c r="CR9" s="17">
        <v>5.7044115313937202E-2</v>
      </c>
    </row>
    <row r="10" spans="2:96" x14ac:dyDescent="0.25">
      <c r="B10" s="18" t="s">
        <v>541</v>
      </c>
      <c r="C10" s="17">
        <v>0.458005848502131</v>
      </c>
      <c r="D10" s="17">
        <v>0.47429081091942699</v>
      </c>
      <c r="E10" s="17">
        <v>0.44348598981572601</v>
      </c>
      <c r="F10" s="17"/>
      <c r="G10" s="17">
        <v>0.47368012840177798</v>
      </c>
      <c r="H10" s="17">
        <v>0.40980116757780399</v>
      </c>
      <c r="I10" s="17">
        <v>0.47767321760961501</v>
      </c>
      <c r="J10" s="17">
        <v>0.43418581340441698</v>
      </c>
      <c r="K10" s="17">
        <v>0.45507315779466201</v>
      </c>
      <c r="L10" s="17">
        <v>0.492365976860341</v>
      </c>
      <c r="M10" s="17"/>
      <c r="N10" s="17">
        <v>0.45923116852050599</v>
      </c>
      <c r="O10" s="17">
        <v>0.46248101553416399</v>
      </c>
      <c r="P10" s="17">
        <v>0.48998119439551002</v>
      </c>
      <c r="Q10" s="17">
        <v>0.42225831193875402</v>
      </c>
      <c r="R10" s="17"/>
      <c r="S10" s="17">
        <v>0.50419951037909805</v>
      </c>
      <c r="T10" s="17">
        <v>0.47303412496758201</v>
      </c>
      <c r="U10" s="17">
        <v>0.44832564784151702</v>
      </c>
      <c r="V10" s="17">
        <v>0.46980094904812397</v>
      </c>
      <c r="W10" s="17">
        <v>0.427324773477046</v>
      </c>
      <c r="X10" s="17">
        <v>0.48422797819352897</v>
      </c>
      <c r="Y10" s="17">
        <v>0.47664387226702898</v>
      </c>
      <c r="Z10" s="17">
        <v>0.42462240999418699</v>
      </c>
      <c r="AA10" s="17">
        <v>0.41987245069226098</v>
      </c>
      <c r="AB10" s="17">
        <v>0.431674452610815</v>
      </c>
      <c r="AC10" s="17">
        <v>0.42559078681003998</v>
      </c>
      <c r="AD10" s="17">
        <v>0.42796465482479501</v>
      </c>
      <c r="AE10" s="17"/>
      <c r="AF10" s="17">
        <v>0.476354182520697</v>
      </c>
      <c r="AG10" s="17">
        <v>0.44565717386875497</v>
      </c>
      <c r="AH10" s="17">
        <v>0.47118658127297203</v>
      </c>
      <c r="AI10" s="17">
        <v>0.305310508744148</v>
      </c>
      <c r="AJ10" s="17">
        <v>0.43295298826541601</v>
      </c>
      <c r="AK10" s="17"/>
      <c r="AL10" s="17">
        <v>0.48967080495579701</v>
      </c>
      <c r="AM10" s="17">
        <v>0.46004365149010501</v>
      </c>
      <c r="AN10" s="17">
        <v>0.417314466011664</v>
      </c>
      <c r="AO10" s="17"/>
      <c r="AP10" s="17">
        <v>0.43923799703643501</v>
      </c>
      <c r="AQ10" s="17">
        <v>0.48574698303150099</v>
      </c>
      <c r="AR10" s="17">
        <v>0.43943472446126902</v>
      </c>
      <c r="AS10" s="17">
        <v>0.516046707576018</v>
      </c>
      <c r="AT10" s="17">
        <v>0.31639018373795902</v>
      </c>
      <c r="AU10" s="17"/>
      <c r="AV10" s="17">
        <v>0</v>
      </c>
      <c r="AW10" s="17">
        <v>0.40086709418336303</v>
      </c>
      <c r="AX10" s="17">
        <v>0.44839202015894902</v>
      </c>
      <c r="AY10" s="17">
        <v>0.44356532057244502</v>
      </c>
      <c r="AZ10" s="17">
        <v>0.43027220775817798</v>
      </c>
      <c r="BA10" s="17">
        <v>0.478195365476212</v>
      </c>
      <c r="BB10" s="17">
        <v>0.45570982658387399</v>
      </c>
      <c r="BC10" s="17">
        <v>0.45652160684640403</v>
      </c>
      <c r="BD10" s="17">
        <v>0.460517329315344</v>
      </c>
      <c r="BE10" s="17">
        <v>0.45804218950723202</v>
      </c>
      <c r="BF10" s="17">
        <v>0.45331628722082501</v>
      </c>
      <c r="BG10" s="17">
        <v>0.56355818442880001</v>
      </c>
      <c r="BH10" s="17">
        <v>0.54826109731739203</v>
      </c>
      <c r="BI10" s="17">
        <v>0.43543376888880397</v>
      </c>
      <c r="BJ10" s="17">
        <v>0.42301374927971502</v>
      </c>
      <c r="BK10" s="17">
        <v>0.46631599390052297</v>
      </c>
      <c r="BL10" s="17"/>
      <c r="BM10" s="17">
        <v>0.46267898112587702</v>
      </c>
      <c r="BN10" s="17">
        <v>0.47984033445874602</v>
      </c>
      <c r="BO10" s="17">
        <v>0.40052595971600102</v>
      </c>
      <c r="BP10" s="17">
        <v>0.45969333018352698</v>
      </c>
      <c r="BQ10" s="17">
        <v>0.47541283514480398</v>
      </c>
      <c r="BR10" s="17">
        <v>0.43309218807878902</v>
      </c>
      <c r="BS10" s="17"/>
      <c r="BT10" s="17">
        <v>0.46342594925150199</v>
      </c>
      <c r="BU10" s="17">
        <v>0.45175343126550699</v>
      </c>
      <c r="BV10" s="17"/>
      <c r="BW10" s="17">
        <v>0.46965166260083802</v>
      </c>
      <c r="BX10" s="17">
        <v>0.469368806471467</v>
      </c>
      <c r="BY10" s="17"/>
      <c r="BZ10" s="17">
        <v>0.46538612116929901</v>
      </c>
      <c r="CA10" s="17">
        <v>0.47678901001406598</v>
      </c>
      <c r="CB10" s="17">
        <v>0.30979567424655402</v>
      </c>
      <c r="CC10" s="17"/>
      <c r="CD10" s="17">
        <v>0.45984620230249601</v>
      </c>
      <c r="CE10" s="17">
        <v>0.41254217528350001</v>
      </c>
      <c r="CF10" s="17">
        <v>0.51894438289685196</v>
      </c>
      <c r="CG10" s="17"/>
      <c r="CH10" s="17">
        <v>0.470378427626928</v>
      </c>
      <c r="CI10" s="17">
        <v>0.46537456367287799</v>
      </c>
      <c r="CJ10" s="17">
        <v>0.45468018095997897</v>
      </c>
      <c r="CK10" s="17"/>
      <c r="CL10" s="17">
        <v>0.496987452945443</v>
      </c>
      <c r="CM10" s="17">
        <v>0.43261760477507299</v>
      </c>
      <c r="CN10" s="17"/>
      <c r="CO10" s="17">
        <v>0.42055699183948703</v>
      </c>
      <c r="CP10" s="17">
        <v>0.50259922281772995</v>
      </c>
      <c r="CQ10" s="17">
        <v>0.45666087244431097</v>
      </c>
      <c r="CR10" s="17">
        <v>0.38904001883579897</v>
      </c>
    </row>
    <row r="11" spans="2:96" ht="30" x14ac:dyDescent="0.25">
      <c r="B11" s="18" t="s">
        <v>542</v>
      </c>
      <c r="C11" s="17">
        <v>0.223219770541593</v>
      </c>
      <c r="D11" s="17">
        <v>0.20100572743270101</v>
      </c>
      <c r="E11" s="17">
        <v>0.242914159448577</v>
      </c>
      <c r="F11" s="17"/>
      <c r="G11" s="17">
        <v>0.22522894330675</v>
      </c>
      <c r="H11" s="17">
        <v>0.26424652358254103</v>
      </c>
      <c r="I11" s="17">
        <v>0.216893152471963</v>
      </c>
      <c r="J11" s="17">
        <v>0.24890182398268301</v>
      </c>
      <c r="K11" s="17">
        <v>0.199221587387065</v>
      </c>
      <c r="L11" s="17">
        <v>0.18869201285539</v>
      </c>
      <c r="M11" s="17"/>
      <c r="N11" s="17">
        <v>0.20835072133817201</v>
      </c>
      <c r="O11" s="17">
        <v>0.21228058959693299</v>
      </c>
      <c r="P11" s="17">
        <v>0.20879160070700301</v>
      </c>
      <c r="Q11" s="17">
        <v>0.26371358288912999</v>
      </c>
      <c r="R11" s="17"/>
      <c r="S11" s="17">
        <v>0.21041431235255001</v>
      </c>
      <c r="T11" s="17">
        <v>0.17216435438501501</v>
      </c>
      <c r="U11" s="17">
        <v>0.22752021213592699</v>
      </c>
      <c r="V11" s="17">
        <v>0.226155205784175</v>
      </c>
      <c r="W11" s="17">
        <v>0.25635562417672503</v>
      </c>
      <c r="X11" s="17">
        <v>0.26936124972195902</v>
      </c>
      <c r="Y11" s="17">
        <v>0.21206867533486601</v>
      </c>
      <c r="Z11" s="17">
        <v>0.29006676526050901</v>
      </c>
      <c r="AA11" s="17">
        <v>0.23531117465878101</v>
      </c>
      <c r="AB11" s="17">
        <v>0.198071462815581</v>
      </c>
      <c r="AC11" s="17">
        <v>0.22254871255584999</v>
      </c>
      <c r="AD11" s="17">
        <v>0.242194052647665</v>
      </c>
      <c r="AE11" s="17"/>
      <c r="AF11" s="17">
        <v>0.19970707554372499</v>
      </c>
      <c r="AG11" s="17">
        <v>0.25217475658586003</v>
      </c>
      <c r="AH11" s="17">
        <v>0.168405829716019</v>
      </c>
      <c r="AI11" s="17">
        <v>0.30312783035166602</v>
      </c>
      <c r="AJ11" s="17">
        <v>0.24322007480249999</v>
      </c>
      <c r="AK11" s="17"/>
      <c r="AL11" s="17">
        <v>0.20302066035035901</v>
      </c>
      <c r="AM11" s="17">
        <v>0.240531758179762</v>
      </c>
      <c r="AN11" s="17">
        <v>0.21751079819406899</v>
      </c>
      <c r="AO11" s="17"/>
      <c r="AP11" s="17">
        <v>0.23479686809509401</v>
      </c>
      <c r="AQ11" s="17">
        <v>0.21859087004891201</v>
      </c>
      <c r="AR11" s="17">
        <v>0.238158038552959</v>
      </c>
      <c r="AS11" s="17">
        <v>0.21127931729127999</v>
      </c>
      <c r="AT11" s="17">
        <v>9.1036047141806395E-2</v>
      </c>
      <c r="AU11" s="17"/>
      <c r="AV11" s="17">
        <v>0.36847709415683799</v>
      </c>
      <c r="AW11" s="17">
        <v>0.23283869733552301</v>
      </c>
      <c r="AX11" s="17">
        <v>0.26626623741790201</v>
      </c>
      <c r="AY11" s="17">
        <v>0.24692445860290099</v>
      </c>
      <c r="AZ11" s="17">
        <v>0.229136818252968</v>
      </c>
      <c r="BA11" s="17">
        <v>0.185858599017341</v>
      </c>
      <c r="BB11" s="17">
        <v>0.30566259064108298</v>
      </c>
      <c r="BC11" s="17">
        <v>0.27341722034824201</v>
      </c>
      <c r="BD11" s="17">
        <v>0.219747036188191</v>
      </c>
      <c r="BE11" s="17">
        <v>0.188530416046057</v>
      </c>
      <c r="BF11" s="17">
        <v>0.19000023848028399</v>
      </c>
      <c r="BG11" s="17">
        <v>0.115215617456476</v>
      </c>
      <c r="BH11" s="17">
        <v>0.17934618652824599</v>
      </c>
      <c r="BI11" s="17">
        <v>0.22342342818976199</v>
      </c>
      <c r="BJ11" s="17">
        <v>0.22055410137184001</v>
      </c>
      <c r="BK11" s="17">
        <v>0.159162771461443</v>
      </c>
      <c r="BL11" s="17"/>
      <c r="BM11" s="17">
        <v>0.21997079835299699</v>
      </c>
      <c r="BN11" s="17">
        <v>0.194912526809838</v>
      </c>
      <c r="BO11" s="17">
        <v>0.22569912630399799</v>
      </c>
      <c r="BP11" s="17">
        <v>0.26150102179878099</v>
      </c>
      <c r="BQ11" s="17">
        <v>0.222380007411491</v>
      </c>
      <c r="BR11" s="17">
        <v>0.243822149824238</v>
      </c>
      <c r="BS11" s="17"/>
      <c r="BT11" s="17">
        <v>0.2118864234293</v>
      </c>
      <c r="BU11" s="17">
        <v>0.233083453878245</v>
      </c>
      <c r="BV11" s="17"/>
      <c r="BW11" s="17">
        <v>0.19955430783397499</v>
      </c>
      <c r="BX11" s="17">
        <v>0.21778822110759899</v>
      </c>
      <c r="BY11" s="17"/>
      <c r="BZ11" s="17">
        <v>0.218713683634782</v>
      </c>
      <c r="CA11" s="17">
        <v>0.21793511005876801</v>
      </c>
      <c r="CB11" s="17">
        <v>0.28323666575387901</v>
      </c>
      <c r="CC11" s="17"/>
      <c r="CD11" s="17">
        <v>0.21145060932912399</v>
      </c>
      <c r="CE11" s="17">
        <v>0.28606817363689702</v>
      </c>
      <c r="CF11" s="17">
        <v>0.20577071560684901</v>
      </c>
      <c r="CG11" s="17"/>
      <c r="CH11" s="17">
        <v>0.20806440204432899</v>
      </c>
      <c r="CI11" s="17">
        <v>0.23462113310508401</v>
      </c>
      <c r="CJ11" s="17">
        <v>0.257016763855963</v>
      </c>
      <c r="CK11" s="17"/>
      <c r="CL11" s="17">
        <v>0.19439797864047101</v>
      </c>
      <c r="CM11" s="17">
        <v>0.238317399834824</v>
      </c>
      <c r="CN11" s="17"/>
      <c r="CO11" s="17">
        <v>0.178938140979644</v>
      </c>
      <c r="CP11" s="17">
        <v>0.20697301907113599</v>
      </c>
      <c r="CQ11" s="17">
        <v>0.22797536971305399</v>
      </c>
      <c r="CR11" s="17">
        <v>0.261189812170875</v>
      </c>
    </row>
    <row r="12" spans="2:96" x14ac:dyDescent="0.25">
      <c r="B12" s="18" t="s">
        <v>543</v>
      </c>
      <c r="C12" s="17">
        <v>0.124565192662309</v>
      </c>
      <c r="D12" s="17">
        <v>9.8364775069990001E-2</v>
      </c>
      <c r="E12" s="17">
        <v>0.15088959447414599</v>
      </c>
      <c r="F12" s="17"/>
      <c r="G12" s="17">
        <v>0.11228260251334</v>
      </c>
      <c r="H12" s="17">
        <v>0.15213121701438401</v>
      </c>
      <c r="I12" s="17">
        <v>0.139524739247191</v>
      </c>
      <c r="J12" s="17">
        <v>0.10904140689813201</v>
      </c>
      <c r="K12" s="17">
        <v>0.16072428254083701</v>
      </c>
      <c r="L12" s="17">
        <v>8.6380301651265798E-2</v>
      </c>
      <c r="M12" s="17"/>
      <c r="N12" s="17">
        <v>0.116211949539239</v>
      </c>
      <c r="O12" s="17">
        <v>0.13479374175120201</v>
      </c>
      <c r="P12" s="17">
        <v>0.11976723494595</v>
      </c>
      <c r="Q12" s="17">
        <v>0.12851566799368999</v>
      </c>
      <c r="R12" s="17"/>
      <c r="S12" s="17">
        <v>0.11511195304758901</v>
      </c>
      <c r="T12" s="17">
        <v>0.16013884330338199</v>
      </c>
      <c r="U12" s="17">
        <v>9.7516658505685097E-2</v>
      </c>
      <c r="V12" s="17">
        <v>7.2135282296985598E-2</v>
      </c>
      <c r="W12" s="17">
        <v>0.119013584769466</v>
      </c>
      <c r="X12" s="17">
        <v>8.9887144438268604E-2</v>
      </c>
      <c r="Y12" s="17">
        <v>0.15379248002981599</v>
      </c>
      <c r="Z12" s="17">
        <v>0.100935929036939</v>
      </c>
      <c r="AA12" s="17">
        <v>0.14699413645485601</v>
      </c>
      <c r="AB12" s="17">
        <v>0.167012158856192</v>
      </c>
      <c r="AC12" s="17">
        <v>9.8144346902645799E-2</v>
      </c>
      <c r="AD12" s="17">
        <v>0.14849477736879399</v>
      </c>
      <c r="AE12" s="17"/>
      <c r="AF12" s="17">
        <v>0.119537041224319</v>
      </c>
      <c r="AG12" s="17">
        <v>0.108974457688924</v>
      </c>
      <c r="AH12" s="17">
        <v>0.12295616328171</v>
      </c>
      <c r="AI12" s="17">
        <v>0.18907491960818101</v>
      </c>
      <c r="AJ12" s="17">
        <v>0.15446804208859399</v>
      </c>
      <c r="AK12" s="17"/>
      <c r="AL12" s="17">
        <v>9.0725838952381996E-2</v>
      </c>
      <c r="AM12" s="17">
        <v>0.117413653506305</v>
      </c>
      <c r="AN12" s="17">
        <v>0.11409017892985</v>
      </c>
      <c r="AO12" s="17"/>
      <c r="AP12" s="17">
        <v>0.15003627407422301</v>
      </c>
      <c r="AQ12" s="17">
        <v>0.106767215215087</v>
      </c>
      <c r="AR12" s="17">
        <v>0.11675077989910999</v>
      </c>
      <c r="AS12" s="17">
        <v>0.106801494829314</v>
      </c>
      <c r="AT12" s="17">
        <v>0.194843496164989</v>
      </c>
      <c r="AU12" s="17"/>
      <c r="AV12" s="17">
        <v>0</v>
      </c>
      <c r="AW12" s="17">
        <v>0.12963306009865599</v>
      </c>
      <c r="AX12" s="17">
        <v>0.102565947046311</v>
      </c>
      <c r="AY12" s="17">
        <v>0.14544829881027899</v>
      </c>
      <c r="AZ12" s="17">
        <v>0.11500052655229601</v>
      </c>
      <c r="BA12" s="17">
        <v>0.12639919029942001</v>
      </c>
      <c r="BB12" s="17">
        <v>0.109982215184106</v>
      </c>
      <c r="BC12" s="17">
        <v>0.10779727394647599</v>
      </c>
      <c r="BD12" s="17">
        <v>0.115228925300878</v>
      </c>
      <c r="BE12" s="17">
        <v>9.0949911834534103E-2</v>
      </c>
      <c r="BF12" s="17">
        <v>0.18014847084038699</v>
      </c>
      <c r="BG12" s="17">
        <v>0.12915617160649401</v>
      </c>
      <c r="BH12" s="17">
        <v>0.120061152801959</v>
      </c>
      <c r="BI12" s="17">
        <v>0.16108931727417</v>
      </c>
      <c r="BJ12" s="17">
        <v>0.17753679146047299</v>
      </c>
      <c r="BK12" s="17">
        <v>8.6362521474364601E-2</v>
      </c>
      <c r="BL12" s="17"/>
      <c r="BM12" s="17">
        <v>0.107772941976263</v>
      </c>
      <c r="BN12" s="17">
        <v>0.14340571440748701</v>
      </c>
      <c r="BO12" s="17">
        <v>0.17604251859130499</v>
      </c>
      <c r="BP12" s="17">
        <v>8.9893828937810893E-2</v>
      </c>
      <c r="BQ12" s="17">
        <v>9.6044162713906395E-2</v>
      </c>
      <c r="BR12" s="17">
        <v>0.13812260522700801</v>
      </c>
      <c r="BS12" s="17"/>
      <c r="BT12" s="17">
        <v>0.110825007920745</v>
      </c>
      <c r="BU12" s="17">
        <v>0.147818215390569</v>
      </c>
      <c r="BV12" s="17"/>
      <c r="BW12" s="17">
        <v>0.121296307543392</v>
      </c>
      <c r="BX12" s="17">
        <v>0.12281917061514</v>
      </c>
      <c r="BY12" s="17"/>
      <c r="BZ12" s="17">
        <v>0.122296783966457</v>
      </c>
      <c r="CA12" s="17">
        <v>0.11408106419238399</v>
      </c>
      <c r="CB12" s="17">
        <v>0.17336311373292701</v>
      </c>
      <c r="CC12" s="17"/>
      <c r="CD12" s="17">
        <v>0.13052599437196499</v>
      </c>
      <c r="CE12" s="17">
        <v>0.114190249990592</v>
      </c>
      <c r="CF12" s="17">
        <v>9.4077576765466894E-2</v>
      </c>
      <c r="CG12" s="17"/>
      <c r="CH12" s="17">
        <v>0.123289378137326</v>
      </c>
      <c r="CI12" s="17">
        <v>0.10663837685393</v>
      </c>
      <c r="CJ12" s="17">
        <v>0.13289323311875201</v>
      </c>
      <c r="CK12" s="17"/>
      <c r="CL12" s="17">
        <v>0.118676787474609</v>
      </c>
      <c r="CM12" s="17">
        <v>0.128114568240806</v>
      </c>
      <c r="CN12" s="17"/>
      <c r="CO12" s="17">
        <v>4.1556242428950597E-2</v>
      </c>
      <c r="CP12" s="17">
        <v>9.8539135716603096E-2</v>
      </c>
      <c r="CQ12" s="17">
        <v>0.14630941462597799</v>
      </c>
      <c r="CR12" s="17">
        <v>0.16239366388295401</v>
      </c>
    </row>
    <row r="13" spans="2:96" x14ac:dyDescent="0.25">
      <c r="B13" s="18" t="s">
        <v>544</v>
      </c>
      <c r="C13" s="17">
        <v>5.2534471382202297E-2</v>
      </c>
      <c r="D13" s="17">
        <v>4.7007969045285897E-2</v>
      </c>
      <c r="E13" s="17">
        <v>5.8228623215061399E-2</v>
      </c>
      <c r="F13" s="17"/>
      <c r="G13" s="17">
        <v>3.8448611283433902E-2</v>
      </c>
      <c r="H13" s="17">
        <v>3.4545291942843302E-2</v>
      </c>
      <c r="I13" s="17">
        <v>5.9379128133856401E-2</v>
      </c>
      <c r="J13" s="17">
        <v>8.1681875510601604E-2</v>
      </c>
      <c r="K13" s="17">
        <v>5.4047671809972497E-2</v>
      </c>
      <c r="L13" s="17">
        <v>4.6256991749513698E-2</v>
      </c>
      <c r="M13" s="17"/>
      <c r="N13" s="17">
        <v>1.5524406512954701E-2</v>
      </c>
      <c r="O13" s="17">
        <v>5.9314764801512501E-2</v>
      </c>
      <c r="P13" s="17">
        <v>5.2408330520325501E-2</v>
      </c>
      <c r="Q13" s="17">
        <v>8.6091094441595697E-2</v>
      </c>
      <c r="R13" s="17"/>
      <c r="S13" s="17">
        <v>3.68248319613593E-2</v>
      </c>
      <c r="T13" s="17">
        <v>4.1044499686012197E-2</v>
      </c>
      <c r="U13" s="17">
        <v>6.3712744115267297E-2</v>
      </c>
      <c r="V13" s="17">
        <v>7.5082250759445093E-2</v>
      </c>
      <c r="W13" s="17">
        <v>4.2562413168880903E-2</v>
      </c>
      <c r="X13" s="17">
        <v>4.4963767374857903E-2</v>
      </c>
      <c r="Y13" s="17">
        <v>2.5687977323016201E-2</v>
      </c>
      <c r="Z13" s="17">
        <v>5.5308420398464501E-2</v>
      </c>
      <c r="AA13" s="17">
        <v>7.8279850638288198E-2</v>
      </c>
      <c r="AB13" s="17">
        <v>6.9241360188360801E-2</v>
      </c>
      <c r="AC13" s="17">
        <v>8.0970974022276695E-2</v>
      </c>
      <c r="AD13" s="17">
        <v>0</v>
      </c>
      <c r="AE13" s="17"/>
      <c r="AF13" s="17">
        <v>4.3679770462231801E-2</v>
      </c>
      <c r="AG13" s="17">
        <v>5.5968130975553497E-2</v>
      </c>
      <c r="AH13" s="17">
        <v>3.9982993500083101E-2</v>
      </c>
      <c r="AI13" s="17">
        <v>8.4266297969551096E-2</v>
      </c>
      <c r="AJ13" s="17">
        <v>8.4301889150311393E-2</v>
      </c>
      <c r="AK13" s="17"/>
      <c r="AL13" s="17">
        <v>3.2641081560605398E-2</v>
      </c>
      <c r="AM13" s="17">
        <v>6.1533861660905097E-2</v>
      </c>
      <c r="AN13" s="17">
        <v>5.2215923289657198E-2</v>
      </c>
      <c r="AO13" s="17"/>
      <c r="AP13" s="17">
        <v>5.9473627497831902E-2</v>
      </c>
      <c r="AQ13" s="17">
        <v>4.5774637842437703E-2</v>
      </c>
      <c r="AR13" s="17">
        <v>4.92806883469111E-2</v>
      </c>
      <c r="AS13" s="17">
        <v>1.75758562795061E-2</v>
      </c>
      <c r="AT13" s="17">
        <v>3.0656371640563101E-2</v>
      </c>
      <c r="AU13" s="17"/>
      <c r="AV13" s="17">
        <v>0.29675421951939701</v>
      </c>
      <c r="AW13" s="17">
        <v>0.115339318233947</v>
      </c>
      <c r="AX13" s="17">
        <v>6.2993903202383406E-2</v>
      </c>
      <c r="AY13" s="17">
        <v>6.7128335186559598E-2</v>
      </c>
      <c r="AZ13" s="17">
        <v>5.9764996983717698E-2</v>
      </c>
      <c r="BA13" s="17">
        <v>6.1877111981144303E-2</v>
      </c>
      <c r="BB13" s="17">
        <v>6.4078100682818398E-2</v>
      </c>
      <c r="BC13" s="17">
        <v>4.8592388262255197E-2</v>
      </c>
      <c r="BD13" s="17">
        <v>3.8218016305352799E-2</v>
      </c>
      <c r="BE13" s="17">
        <v>4.5901790711202803E-2</v>
      </c>
      <c r="BF13" s="17">
        <v>2.8648164520499099E-2</v>
      </c>
      <c r="BG13" s="17">
        <v>3.6212848769645402E-2</v>
      </c>
      <c r="BH13" s="17">
        <v>1.30836319704235E-2</v>
      </c>
      <c r="BI13" s="17">
        <v>0</v>
      </c>
      <c r="BJ13" s="17">
        <v>3.6748641351620003E-2</v>
      </c>
      <c r="BK13" s="17">
        <v>1.5810562745231401E-2</v>
      </c>
      <c r="BL13" s="17"/>
      <c r="BM13" s="17">
        <v>5.6176694119261801E-2</v>
      </c>
      <c r="BN13" s="17">
        <v>4.9422243421389199E-2</v>
      </c>
      <c r="BO13" s="17">
        <v>6.3756203295773695E-2</v>
      </c>
      <c r="BP13" s="17">
        <v>5.2461274796649998E-2</v>
      </c>
      <c r="BQ13" s="17">
        <v>3.40878942311474E-2</v>
      </c>
      <c r="BR13" s="17">
        <v>5.96461720971114E-2</v>
      </c>
      <c r="BS13" s="17"/>
      <c r="BT13" s="17">
        <v>6.2189075979426703E-2</v>
      </c>
      <c r="BU13" s="17">
        <v>3.8078593536899998E-2</v>
      </c>
      <c r="BV13" s="17"/>
      <c r="BW13" s="17">
        <v>5.6337235031357999E-2</v>
      </c>
      <c r="BX13" s="17">
        <v>4.8653953272411302E-2</v>
      </c>
      <c r="BY13" s="17"/>
      <c r="BZ13" s="17">
        <v>5.5083222268782699E-2</v>
      </c>
      <c r="CA13" s="17">
        <v>3.8597217802874298E-2</v>
      </c>
      <c r="CB13" s="17">
        <v>4.7523667251567002E-2</v>
      </c>
      <c r="CC13" s="17"/>
      <c r="CD13" s="17">
        <v>5.34504169172694E-2</v>
      </c>
      <c r="CE13" s="17">
        <v>7.2312423173252802E-2</v>
      </c>
      <c r="CF13" s="17">
        <v>4.0345204792316597E-2</v>
      </c>
      <c r="CG13" s="17"/>
      <c r="CH13" s="17">
        <v>4.6986015421801197E-2</v>
      </c>
      <c r="CI13" s="17">
        <v>9.5158909648233106E-2</v>
      </c>
      <c r="CJ13" s="17">
        <v>4.1723201915100601E-2</v>
      </c>
      <c r="CK13" s="17"/>
      <c r="CL13" s="17">
        <v>4.3456073248039601E-2</v>
      </c>
      <c r="CM13" s="17">
        <v>5.99979198692875E-2</v>
      </c>
      <c r="CN13" s="17"/>
      <c r="CO13" s="17">
        <v>3.8192081052979998E-2</v>
      </c>
      <c r="CP13" s="17">
        <v>2.5679601158979899E-2</v>
      </c>
      <c r="CQ13" s="17">
        <v>4.7581535755344198E-2</v>
      </c>
      <c r="CR13" s="17">
        <v>0.118694182431017</v>
      </c>
    </row>
    <row r="14" spans="2:96" x14ac:dyDescent="0.25">
      <c r="B14" s="18" t="s">
        <v>152</v>
      </c>
      <c r="C14" s="17">
        <v>9.8517952733287797E-3</v>
      </c>
      <c r="D14" s="17">
        <v>1.1241388047384501E-2</v>
      </c>
      <c r="E14" s="17">
        <v>7.4573491838246797E-3</v>
      </c>
      <c r="F14" s="17"/>
      <c r="G14" s="17">
        <v>0</v>
      </c>
      <c r="H14" s="17">
        <v>2.49905437401165E-2</v>
      </c>
      <c r="I14" s="17">
        <v>1.5524447632929801E-2</v>
      </c>
      <c r="J14" s="17">
        <v>8.9425502239963497E-3</v>
      </c>
      <c r="K14" s="17">
        <v>6.7872908655887097E-3</v>
      </c>
      <c r="L14" s="17">
        <v>2.2303691461065499E-3</v>
      </c>
      <c r="M14" s="17"/>
      <c r="N14" s="17">
        <v>5.1892403300739303E-3</v>
      </c>
      <c r="O14" s="17">
        <v>9.3784004118708398E-3</v>
      </c>
      <c r="P14" s="17">
        <v>9.6099666677297406E-3</v>
      </c>
      <c r="Q14" s="17">
        <v>1.56926515437203E-2</v>
      </c>
      <c r="R14" s="17"/>
      <c r="S14" s="17">
        <v>3.41032072199718E-3</v>
      </c>
      <c r="T14" s="17">
        <v>3.7409623169272501E-3</v>
      </c>
      <c r="U14" s="17">
        <v>5.8157335426056002E-3</v>
      </c>
      <c r="V14" s="17">
        <v>2.3958029476484701E-2</v>
      </c>
      <c r="W14" s="17">
        <v>0</v>
      </c>
      <c r="X14" s="17">
        <v>3.1097640509712102E-2</v>
      </c>
      <c r="Y14" s="17">
        <v>6.3472303187779499E-3</v>
      </c>
      <c r="Z14" s="17">
        <v>0</v>
      </c>
      <c r="AA14" s="17">
        <v>0</v>
      </c>
      <c r="AB14" s="17">
        <v>1.10122941442444E-2</v>
      </c>
      <c r="AC14" s="17">
        <v>0</v>
      </c>
      <c r="AD14" s="17">
        <v>6.5777033547111299E-2</v>
      </c>
      <c r="AE14" s="17"/>
      <c r="AF14" s="17">
        <v>5.6179773387988897E-3</v>
      </c>
      <c r="AG14" s="17">
        <v>0</v>
      </c>
      <c r="AH14" s="17">
        <v>9.6520156016305092E-3</v>
      </c>
      <c r="AI14" s="17">
        <v>0</v>
      </c>
      <c r="AJ14" s="17">
        <v>2.9495896438510302E-2</v>
      </c>
      <c r="AK14" s="17"/>
      <c r="AL14" s="17">
        <v>4.2828770011500098E-3</v>
      </c>
      <c r="AM14" s="17">
        <v>3.2156594060621701E-3</v>
      </c>
      <c r="AN14" s="17">
        <v>7.4670008141365504E-3</v>
      </c>
      <c r="AO14" s="17"/>
      <c r="AP14" s="17">
        <v>9.5816705194420801E-3</v>
      </c>
      <c r="AQ14" s="17">
        <v>1.7377773552573601E-2</v>
      </c>
      <c r="AR14" s="17">
        <v>9.9777855852966908E-3</v>
      </c>
      <c r="AS14" s="17">
        <v>0</v>
      </c>
      <c r="AT14" s="17">
        <v>0</v>
      </c>
      <c r="AU14" s="17"/>
      <c r="AV14" s="17">
        <v>0.334768686323765</v>
      </c>
      <c r="AW14" s="17">
        <v>1.2828299525982099E-2</v>
      </c>
      <c r="AX14" s="17">
        <v>1.353403108276E-2</v>
      </c>
      <c r="AY14" s="17">
        <v>6.1455946548236197E-3</v>
      </c>
      <c r="AZ14" s="17">
        <v>1.26655851537162E-2</v>
      </c>
      <c r="BA14" s="17">
        <v>1.0034136653920601E-2</v>
      </c>
      <c r="BB14" s="17">
        <v>4.7292281969603398E-3</v>
      </c>
      <c r="BC14" s="17">
        <v>0</v>
      </c>
      <c r="BD14" s="17">
        <v>1.29442032269912E-2</v>
      </c>
      <c r="BE14" s="17">
        <v>0</v>
      </c>
      <c r="BF14" s="17">
        <v>7.2303839911157502E-3</v>
      </c>
      <c r="BG14" s="17">
        <v>0</v>
      </c>
      <c r="BH14" s="17">
        <v>0</v>
      </c>
      <c r="BI14" s="17">
        <v>0</v>
      </c>
      <c r="BJ14" s="17">
        <v>3.7765401164708202E-2</v>
      </c>
      <c r="BK14" s="17">
        <v>0</v>
      </c>
      <c r="BL14" s="17"/>
      <c r="BM14" s="17">
        <v>1.8060865140298601E-2</v>
      </c>
      <c r="BN14" s="17">
        <v>7.5870121161167002E-3</v>
      </c>
      <c r="BO14" s="17">
        <v>0</v>
      </c>
      <c r="BP14" s="17">
        <v>8.4087724992462799E-3</v>
      </c>
      <c r="BQ14" s="17">
        <v>1.51551477950197E-2</v>
      </c>
      <c r="BR14" s="17">
        <v>8.9616413057814395E-3</v>
      </c>
      <c r="BS14" s="17"/>
      <c r="BT14" s="17">
        <v>6.9903093397995003E-3</v>
      </c>
      <c r="BU14" s="17">
        <v>1.2149681977112199E-2</v>
      </c>
      <c r="BV14" s="17"/>
      <c r="BW14" s="17">
        <v>8.6136428597725703E-3</v>
      </c>
      <c r="BX14" s="17">
        <v>8.6466374026656408E-3</v>
      </c>
      <c r="BY14" s="17"/>
      <c r="BZ14" s="17">
        <v>1.17323830308969E-2</v>
      </c>
      <c r="CA14" s="17">
        <v>3.7067490273318699E-3</v>
      </c>
      <c r="CB14" s="17">
        <v>0</v>
      </c>
      <c r="CC14" s="17"/>
      <c r="CD14" s="17">
        <v>9.2199326623226292E-3</v>
      </c>
      <c r="CE14" s="17">
        <v>2.5444920547286799E-2</v>
      </c>
      <c r="CF14" s="17">
        <v>9.8432861730969306E-3</v>
      </c>
      <c r="CG14" s="17"/>
      <c r="CH14" s="17">
        <v>1.0382070646251801E-2</v>
      </c>
      <c r="CI14" s="17">
        <v>1.89984127822263E-2</v>
      </c>
      <c r="CJ14" s="17">
        <v>0</v>
      </c>
      <c r="CK14" s="17"/>
      <c r="CL14" s="17">
        <v>3.49031038766257E-3</v>
      </c>
      <c r="CM14" s="17">
        <v>1.42059682942798E-2</v>
      </c>
      <c r="CN14" s="17"/>
      <c r="CO14" s="17">
        <v>8.3793849477150906E-3</v>
      </c>
      <c r="CP14" s="17">
        <v>9.9884461651211492E-3</v>
      </c>
      <c r="CQ14" s="17">
        <v>9.0728373737898708E-3</v>
      </c>
      <c r="CR14" s="17">
        <v>1.16382073654179E-2</v>
      </c>
    </row>
    <row r="15" spans="2:96" x14ac:dyDescent="0.25">
      <c r="B15" s="18" t="s">
        <v>545</v>
      </c>
      <c r="C15" s="20">
        <v>0.58982877014056601</v>
      </c>
      <c r="D15" s="20">
        <v>0.64238014040463798</v>
      </c>
      <c r="E15" s="20">
        <v>0.540510273678391</v>
      </c>
      <c r="F15" s="20"/>
      <c r="G15" s="20">
        <v>0.62403984289647596</v>
      </c>
      <c r="H15" s="20">
        <v>0.52408642372011605</v>
      </c>
      <c r="I15" s="20">
        <v>0.56867853251405898</v>
      </c>
      <c r="J15" s="20">
        <v>0.55143234338458702</v>
      </c>
      <c r="K15" s="20">
        <v>0.57921916739653601</v>
      </c>
      <c r="L15" s="20">
        <v>0.67644032459772396</v>
      </c>
      <c r="M15" s="20"/>
      <c r="N15" s="20">
        <v>0.65472368227956002</v>
      </c>
      <c r="O15" s="20">
        <v>0.58423250343848199</v>
      </c>
      <c r="P15" s="20">
        <v>0.60942286715899197</v>
      </c>
      <c r="Q15" s="20">
        <v>0.50598700313186395</v>
      </c>
      <c r="R15" s="20"/>
      <c r="S15" s="20">
        <v>0.63423858191650395</v>
      </c>
      <c r="T15" s="20">
        <v>0.62291134030866402</v>
      </c>
      <c r="U15" s="20">
        <v>0.60543465170051503</v>
      </c>
      <c r="V15" s="20">
        <v>0.60266923168290998</v>
      </c>
      <c r="W15" s="20">
        <v>0.58206837788492805</v>
      </c>
      <c r="X15" s="20">
        <v>0.56469019795520303</v>
      </c>
      <c r="Y15" s="20">
        <v>0.60210363699352398</v>
      </c>
      <c r="Z15" s="20">
        <v>0.553688885304087</v>
      </c>
      <c r="AA15" s="20">
        <v>0.53941483824807501</v>
      </c>
      <c r="AB15" s="20">
        <v>0.554662723995621</v>
      </c>
      <c r="AC15" s="20">
        <v>0.59833596651922705</v>
      </c>
      <c r="AD15" s="20">
        <v>0.54353413643643</v>
      </c>
      <c r="AE15" s="20"/>
      <c r="AF15" s="20">
        <v>0.63145813543092499</v>
      </c>
      <c r="AG15" s="20">
        <v>0.58288265474966205</v>
      </c>
      <c r="AH15" s="20">
        <v>0.65900299790055705</v>
      </c>
      <c r="AI15" s="20">
        <v>0.42353095207060198</v>
      </c>
      <c r="AJ15" s="20">
        <v>0.48851409752008501</v>
      </c>
      <c r="AK15" s="20"/>
      <c r="AL15" s="20">
        <v>0.669329542135504</v>
      </c>
      <c r="AM15" s="20">
        <v>0.57730506724696595</v>
      </c>
      <c r="AN15" s="20">
        <v>0.60871609877228705</v>
      </c>
      <c r="AO15" s="20"/>
      <c r="AP15" s="20">
        <v>0.54611155981340997</v>
      </c>
      <c r="AQ15" s="20">
        <v>0.61148950334098895</v>
      </c>
      <c r="AR15" s="20">
        <v>0.58583270761572404</v>
      </c>
      <c r="AS15" s="20">
        <v>0.6643433315999</v>
      </c>
      <c r="AT15" s="20">
        <v>0.683464085052642</v>
      </c>
      <c r="AU15" s="20"/>
      <c r="AV15" s="20">
        <v>0</v>
      </c>
      <c r="AW15" s="20">
        <v>0.50936062480589195</v>
      </c>
      <c r="AX15" s="20">
        <v>0.55463988125064401</v>
      </c>
      <c r="AY15" s="20">
        <v>0.53435331274543696</v>
      </c>
      <c r="AZ15" s="20">
        <v>0.58343207305730105</v>
      </c>
      <c r="BA15" s="20">
        <v>0.615830962048174</v>
      </c>
      <c r="BB15" s="20">
        <v>0.51554786529503205</v>
      </c>
      <c r="BC15" s="20">
        <v>0.57019311744302603</v>
      </c>
      <c r="BD15" s="20">
        <v>0.61386181897858605</v>
      </c>
      <c r="BE15" s="20">
        <v>0.674617881408206</v>
      </c>
      <c r="BF15" s="20">
        <v>0.59397274216771401</v>
      </c>
      <c r="BG15" s="20">
        <v>0.719415362167384</v>
      </c>
      <c r="BH15" s="20">
        <v>0.68750902869937103</v>
      </c>
      <c r="BI15" s="20">
        <v>0.61548725453606801</v>
      </c>
      <c r="BJ15" s="20">
        <v>0.52739506465135799</v>
      </c>
      <c r="BK15" s="20">
        <v>0.73866414431896099</v>
      </c>
      <c r="BL15" s="20"/>
      <c r="BM15" s="20">
        <v>0.59801870041117999</v>
      </c>
      <c r="BN15" s="20">
        <v>0.60467250324516897</v>
      </c>
      <c r="BO15" s="20">
        <v>0.53450215180892402</v>
      </c>
      <c r="BP15" s="20">
        <v>0.587735101967512</v>
      </c>
      <c r="BQ15" s="20">
        <v>0.63233278784843605</v>
      </c>
      <c r="BR15" s="20">
        <v>0.54944743154586095</v>
      </c>
      <c r="BS15" s="20"/>
      <c r="BT15" s="20">
        <v>0.60810918333072905</v>
      </c>
      <c r="BU15" s="20">
        <v>0.56887005521717404</v>
      </c>
      <c r="BV15" s="20"/>
      <c r="BW15" s="20">
        <v>0.614198506731502</v>
      </c>
      <c r="BX15" s="20">
        <v>0.602092017602184</v>
      </c>
      <c r="BY15" s="20"/>
      <c r="BZ15" s="20">
        <v>0.59217392709908101</v>
      </c>
      <c r="CA15" s="20">
        <v>0.62567985891864097</v>
      </c>
      <c r="CB15" s="20">
        <v>0.495876553261627</v>
      </c>
      <c r="CC15" s="20"/>
      <c r="CD15" s="20">
        <v>0.59535304671931899</v>
      </c>
      <c r="CE15" s="20">
        <v>0.50198423265197101</v>
      </c>
      <c r="CF15" s="20">
        <v>0.64996321666227097</v>
      </c>
      <c r="CG15" s="20"/>
      <c r="CH15" s="20">
        <v>0.61127813375029205</v>
      </c>
      <c r="CI15" s="20">
        <v>0.54458316761052705</v>
      </c>
      <c r="CJ15" s="20">
        <v>0.56836680111018401</v>
      </c>
      <c r="CK15" s="20"/>
      <c r="CL15" s="20">
        <v>0.63997885024921797</v>
      </c>
      <c r="CM15" s="20">
        <v>0.55936414376080301</v>
      </c>
      <c r="CN15" s="20"/>
      <c r="CO15" s="20">
        <v>0.73293415059070999</v>
      </c>
      <c r="CP15" s="20">
        <v>0.65881979788816003</v>
      </c>
      <c r="CQ15" s="20">
        <v>0.56906084253183398</v>
      </c>
      <c r="CR15" s="20">
        <v>0.44608413414973602</v>
      </c>
    </row>
    <row r="16" spans="2:96" x14ac:dyDescent="0.25">
      <c r="B16" s="18" t="s">
        <v>546</v>
      </c>
      <c r="C16" s="20">
        <v>0.177099664044512</v>
      </c>
      <c r="D16" s="20">
        <v>0.14537274411527601</v>
      </c>
      <c r="E16" s="20">
        <v>0.20911821768920699</v>
      </c>
      <c r="F16" s="20"/>
      <c r="G16" s="20">
        <v>0.15073121379677401</v>
      </c>
      <c r="H16" s="20">
        <v>0.18667650895722701</v>
      </c>
      <c r="I16" s="20">
        <v>0.19890386738104801</v>
      </c>
      <c r="J16" s="20">
        <v>0.19072328240873401</v>
      </c>
      <c r="K16" s="20">
        <v>0.21477195435081001</v>
      </c>
      <c r="L16" s="20">
        <v>0.13263729340078001</v>
      </c>
      <c r="M16" s="20"/>
      <c r="N16" s="20">
        <v>0.131736356052193</v>
      </c>
      <c r="O16" s="20">
        <v>0.194108506552714</v>
      </c>
      <c r="P16" s="20">
        <v>0.17217556546627499</v>
      </c>
      <c r="Q16" s="20">
        <v>0.21460676243528601</v>
      </c>
      <c r="R16" s="20"/>
      <c r="S16" s="20">
        <v>0.151936785008948</v>
      </c>
      <c r="T16" s="20">
        <v>0.201183342989394</v>
      </c>
      <c r="U16" s="20">
        <v>0.16122940262095201</v>
      </c>
      <c r="V16" s="20">
        <v>0.14721753305643101</v>
      </c>
      <c r="W16" s="20">
        <v>0.16157599793834701</v>
      </c>
      <c r="X16" s="20">
        <v>0.134850911813127</v>
      </c>
      <c r="Y16" s="20">
        <v>0.179480457352832</v>
      </c>
      <c r="Z16" s="20">
        <v>0.156244349435403</v>
      </c>
      <c r="AA16" s="20">
        <v>0.225273987093144</v>
      </c>
      <c r="AB16" s="20">
        <v>0.236253519044553</v>
      </c>
      <c r="AC16" s="20">
        <v>0.17911532092492199</v>
      </c>
      <c r="AD16" s="20">
        <v>0.14849477736879399</v>
      </c>
      <c r="AE16" s="20"/>
      <c r="AF16" s="20">
        <v>0.163216811686551</v>
      </c>
      <c r="AG16" s="20">
        <v>0.164942588664478</v>
      </c>
      <c r="AH16" s="20">
        <v>0.16293915678179299</v>
      </c>
      <c r="AI16" s="20">
        <v>0.273341217577732</v>
      </c>
      <c r="AJ16" s="20">
        <v>0.238769931238905</v>
      </c>
      <c r="AK16" s="20"/>
      <c r="AL16" s="20">
        <v>0.12336692051298701</v>
      </c>
      <c r="AM16" s="20">
        <v>0.17894751516721</v>
      </c>
      <c r="AN16" s="20">
        <v>0.16630610221950701</v>
      </c>
      <c r="AO16" s="20"/>
      <c r="AP16" s="20">
        <v>0.20950990157205501</v>
      </c>
      <c r="AQ16" s="20">
        <v>0.15254185305752499</v>
      </c>
      <c r="AR16" s="20">
        <v>0.166031468246021</v>
      </c>
      <c r="AS16" s="20">
        <v>0.12437735110882001</v>
      </c>
      <c r="AT16" s="20">
        <v>0.22549986780555201</v>
      </c>
      <c r="AU16" s="20"/>
      <c r="AV16" s="20">
        <v>0.29675421951939701</v>
      </c>
      <c r="AW16" s="20">
        <v>0.24497237833260299</v>
      </c>
      <c r="AX16" s="20">
        <v>0.16555985024869399</v>
      </c>
      <c r="AY16" s="20">
        <v>0.21257663399683799</v>
      </c>
      <c r="AZ16" s="20">
        <v>0.17476552353601399</v>
      </c>
      <c r="BA16" s="20">
        <v>0.188276302280564</v>
      </c>
      <c r="BB16" s="20">
        <v>0.174060315866924</v>
      </c>
      <c r="BC16" s="20">
        <v>0.15638966220873099</v>
      </c>
      <c r="BD16" s="20">
        <v>0.15344694160623101</v>
      </c>
      <c r="BE16" s="20">
        <v>0.136851702545737</v>
      </c>
      <c r="BF16" s="20">
        <v>0.208796635360886</v>
      </c>
      <c r="BG16" s="20">
        <v>0.16536902037614001</v>
      </c>
      <c r="BH16" s="20">
        <v>0.13314478477238301</v>
      </c>
      <c r="BI16" s="20">
        <v>0.16108931727417</v>
      </c>
      <c r="BJ16" s="20">
        <v>0.214285432812093</v>
      </c>
      <c r="BK16" s="20">
        <v>0.10217308421959601</v>
      </c>
      <c r="BL16" s="20"/>
      <c r="BM16" s="20">
        <v>0.16394963609552499</v>
      </c>
      <c r="BN16" s="20">
        <v>0.19282795782887599</v>
      </c>
      <c r="BO16" s="20">
        <v>0.23979872188707901</v>
      </c>
      <c r="BP16" s="20">
        <v>0.142355103734461</v>
      </c>
      <c r="BQ16" s="20">
        <v>0.130132056945054</v>
      </c>
      <c r="BR16" s="20">
        <v>0.19776877732411899</v>
      </c>
      <c r="BS16" s="20"/>
      <c r="BT16" s="20">
        <v>0.17301408390017201</v>
      </c>
      <c r="BU16" s="20">
        <v>0.18589680892746899</v>
      </c>
      <c r="BV16" s="20"/>
      <c r="BW16" s="20">
        <v>0.17763354257475</v>
      </c>
      <c r="BX16" s="20">
        <v>0.17147312388755201</v>
      </c>
      <c r="BY16" s="20"/>
      <c r="BZ16" s="20">
        <v>0.17738000623524</v>
      </c>
      <c r="CA16" s="20">
        <v>0.15267828199525901</v>
      </c>
      <c r="CB16" s="20">
        <v>0.22088678098449399</v>
      </c>
      <c r="CC16" s="20"/>
      <c r="CD16" s="20">
        <v>0.183976411289235</v>
      </c>
      <c r="CE16" s="20">
        <v>0.186502673163845</v>
      </c>
      <c r="CF16" s="20">
        <v>0.13442278155778301</v>
      </c>
      <c r="CG16" s="20"/>
      <c r="CH16" s="20">
        <v>0.17027539355912699</v>
      </c>
      <c r="CI16" s="20">
        <v>0.201797286502163</v>
      </c>
      <c r="CJ16" s="20">
        <v>0.17461643503385199</v>
      </c>
      <c r="CK16" s="20"/>
      <c r="CL16" s="20">
        <v>0.16213286072264901</v>
      </c>
      <c r="CM16" s="20">
        <v>0.18811248811009301</v>
      </c>
      <c r="CN16" s="20"/>
      <c r="CO16" s="20">
        <v>7.9748323481930602E-2</v>
      </c>
      <c r="CP16" s="20">
        <v>0.12421873687558301</v>
      </c>
      <c r="CQ16" s="20">
        <v>0.19389095038132201</v>
      </c>
      <c r="CR16" s="20">
        <v>0.28108784631397099</v>
      </c>
    </row>
    <row r="17" spans="2:96" x14ac:dyDescent="0.25">
      <c r="B17" s="18" t="s">
        <v>275</v>
      </c>
      <c r="C17" s="21">
        <v>0.41272910609605401</v>
      </c>
      <c r="D17" s="21">
        <v>0.49700739628936202</v>
      </c>
      <c r="E17" s="21">
        <v>0.33139205598918398</v>
      </c>
      <c r="F17" s="21"/>
      <c r="G17" s="21">
        <v>0.473308629099703</v>
      </c>
      <c r="H17" s="21">
        <v>0.33740991476288901</v>
      </c>
      <c r="I17" s="21">
        <v>0.36977466513301099</v>
      </c>
      <c r="J17" s="21">
        <v>0.36070906097585298</v>
      </c>
      <c r="K17" s="21">
        <v>0.36444721304572603</v>
      </c>
      <c r="L17" s="21">
        <v>0.54380303119694395</v>
      </c>
      <c r="M17" s="21"/>
      <c r="N17" s="21">
        <v>0.52298732622736699</v>
      </c>
      <c r="O17" s="21">
        <v>0.39012399688576799</v>
      </c>
      <c r="P17" s="21">
        <v>0.43724730169271703</v>
      </c>
      <c r="Q17" s="21">
        <v>0.29138024069657797</v>
      </c>
      <c r="R17" s="21"/>
      <c r="S17" s="21">
        <v>0.48230179690755598</v>
      </c>
      <c r="T17" s="21">
        <v>0.42172799731927002</v>
      </c>
      <c r="U17" s="21">
        <v>0.44420524907956199</v>
      </c>
      <c r="V17" s="21">
        <v>0.455451698626479</v>
      </c>
      <c r="W17" s="21">
        <v>0.42049237994658201</v>
      </c>
      <c r="X17" s="21">
        <v>0.429839286142076</v>
      </c>
      <c r="Y17" s="21">
        <v>0.42262317964069102</v>
      </c>
      <c r="Z17" s="21">
        <v>0.397444535868684</v>
      </c>
      <c r="AA17" s="21">
        <v>0.31414085115493101</v>
      </c>
      <c r="AB17" s="21">
        <v>0.318409204951068</v>
      </c>
      <c r="AC17" s="21">
        <v>0.419220645594305</v>
      </c>
      <c r="AD17" s="21">
        <v>0.39503935906763599</v>
      </c>
      <c r="AE17" s="21"/>
      <c r="AF17" s="21">
        <v>0.46824132374437299</v>
      </c>
      <c r="AG17" s="21">
        <v>0.41794006608518502</v>
      </c>
      <c r="AH17" s="21">
        <v>0.496063841118765</v>
      </c>
      <c r="AI17" s="21">
        <v>0.15018973449286999</v>
      </c>
      <c r="AJ17" s="21">
        <v>0.24974416628118001</v>
      </c>
      <c r="AK17" s="21"/>
      <c r="AL17" s="21">
        <v>0.54596262162251596</v>
      </c>
      <c r="AM17" s="21">
        <v>0.39835755207975598</v>
      </c>
      <c r="AN17" s="21">
        <v>0.44240999655278002</v>
      </c>
      <c r="AO17" s="21"/>
      <c r="AP17" s="21">
        <v>0.33660165824135502</v>
      </c>
      <c r="AQ17" s="21">
        <v>0.45894765028346401</v>
      </c>
      <c r="AR17" s="21">
        <v>0.41980123936970298</v>
      </c>
      <c r="AS17" s="21">
        <v>0.53996598049108002</v>
      </c>
      <c r="AT17" s="21">
        <v>0.45796421724709002</v>
      </c>
      <c r="AU17" s="21"/>
      <c r="AV17" s="21">
        <v>-0.29675421951939701</v>
      </c>
      <c r="AW17" s="21">
        <v>0.26438824647328801</v>
      </c>
      <c r="AX17" s="21">
        <v>0.38908003100194899</v>
      </c>
      <c r="AY17" s="21">
        <v>0.321776678748598</v>
      </c>
      <c r="AZ17" s="21">
        <v>0.408666549521288</v>
      </c>
      <c r="BA17" s="21">
        <v>0.42755465976760998</v>
      </c>
      <c r="BB17" s="21">
        <v>0.34148754942810899</v>
      </c>
      <c r="BC17" s="21">
        <v>0.41380345523429501</v>
      </c>
      <c r="BD17" s="21">
        <v>0.46041487737235498</v>
      </c>
      <c r="BE17" s="21">
        <v>0.53776617886247002</v>
      </c>
      <c r="BF17" s="21">
        <v>0.38517610680682901</v>
      </c>
      <c r="BG17" s="21">
        <v>0.55404634179124401</v>
      </c>
      <c r="BH17" s="21">
        <v>0.55436424392698902</v>
      </c>
      <c r="BI17" s="21">
        <v>0.45439793726189798</v>
      </c>
      <c r="BJ17" s="21">
        <v>0.31310963183926499</v>
      </c>
      <c r="BK17" s="21">
        <v>0.63649106009936496</v>
      </c>
      <c r="BL17" s="21"/>
      <c r="BM17" s="21">
        <v>0.43406906431565501</v>
      </c>
      <c r="BN17" s="21">
        <v>0.41184454541629301</v>
      </c>
      <c r="BO17" s="21">
        <v>0.29470342992184501</v>
      </c>
      <c r="BP17" s="21">
        <v>0.44537999823305102</v>
      </c>
      <c r="BQ17" s="21">
        <v>0.50220073090338202</v>
      </c>
      <c r="BR17" s="21">
        <v>0.35167865422174199</v>
      </c>
      <c r="BS17" s="21"/>
      <c r="BT17" s="21">
        <v>0.43509509943055802</v>
      </c>
      <c r="BU17" s="21">
        <v>0.38297324628970397</v>
      </c>
      <c r="BV17" s="21"/>
      <c r="BW17" s="21">
        <v>0.436564964156752</v>
      </c>
      <c r="BX17" s="21">
        <v>0.43061889371463202</v>
      </c>
      <c r="BY17" s="21"/>
      <c r="BZ17" s="21">
        <v>0.41479392086384098</v>
      </c>
      <c r="CA17" s="21">
        <v>0.47300157692338202</v>
      </c>
      <c r="CB17" s="21">
        <v>0.274989772277134</v>
      </c>
      <c r="CC17" s="21"/>
      <c r="CD17" s="21">
        <v>0.41137663543008401</v>
      </c>
      <c r="CE17" s="21">
        <v>0.31548155948812701</v>
      </c>
      <c r="CF17" s="21">
        <v>0.51554043510448699</v>
      </c>
      <c r="CG17" s="21"/>
      <c r="CH17" s="21">
        <v>0.44100274019116498</v>
      </c>
      <c r="CI17" s="21">
        <v>0.342785881108364</v>
      </c>
      <c r="CJ17" s="21">
        <v>0.39375036607633201</v>
      </c>
      <c r="CK17" s="21"/>
      <c r="CL17" s="21">
        <v>0.47784598952656898</v>
      </c>
      <c r="CM17" s="21">
        <v>0.371251655650709</v>
      </c>
      <c r="CN17" s="21"/>
      <c r="CO17" s="21">
        <v>0.65318582710878004</v>
      </c>
      <c r="CP17" s="21">
        <v>0.53460106101257698</v>
      </c>
      <c r="CQ17" s="21">
        <v>0.375169892150512</v>
      </c>
      <c r="CR17" s="21">
        <v>0.164996287835765</v>
      </c>
    </row>
    <row r="18" spans="2:96" x14ac:dyDescent="0.25">
      <c r="B18" s="16"/>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CR2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561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ht="30" x14ac:dyDescent="0.25">
      <c r="B9" s="18" t="s">
        <v>548</v>
      </c>
      <c r="C9" s="17">
        <v>3.6901374862848601E-3</v>
      </c>
      <c r="D9" s="17">
        <v>4.8431140155597097E-3</v>
      </c>
      <c r="E9" s="17">
        <v>2.5811258204584001E-3</v>
      </c>
      <c r="F9" s="17"/>
      <c r="G9" s="17">
        <v>1.4885161989703501E-2</v>
      </c>
      <c r="H9" s="17">
        <v>3.2611739714980101E-3</v>
      </c>
      <c r="I9" s="17">
        <v>0</v>
      </c>
      <c r="J9" s="17">
        <v>3.2545540026095599E-3</v>
      </c>
      <c r="K9" s="17">
        <v>0</v>
      </c>
      <c r="L9" s="17">
        <v>2.4227291614476701E-3</v>
      </c>
      <c r="M9" s="17"/>
      <c r="N9" s="17">
        <v>4.4097952379525199E-3</v>
      </c>
      <c r="O9" s="17">
        <v>0</v>
      </c>
      <c r="P9" s="17">
        <v>3.39471840657515E-3</v>
      </c>
      <c r="Q9" s="17">
        <v>7.0486607867706703E-3</v>
      </c>
      <c r="R9" s="17"/>
      <c r="S9" s="17">
        <v>0</v>
      </c>
      <c r="T9" s="17">
        <v>4.2765707247664798E-3</v>
      </c>
      <c r="U9" s="17">
        <v>0</v>
      </c>
      <c r="V9" s="17">
        <v>0</v>
      </c>
      <c r="W9" s="17">
        <v>7.9548433401928995E-3</v>
      </c>
      <c r="X9" s="17">
        <v>1.52770280400396E-2</v>
      </c>
      <c r="Y9" s="17">
        <v>1.50288185140156E-2</v>
      </c>
      <c r="Z9" s="17">
        <v>0</v>
      </c>
      <c r="AA9" s="17">
        <v>0</v>
      </c>
      <c r="AB9" s="17">
        <v>0</v>
      </c>
      <c r="AC9" s="17">
        <v>0</v>
      </c>
      <c r="AD9" s="17">
        <v>0</v>
      </c>
      <c r="AE9" s="17"/>
      <c r="AF9" s="17">
        <v>5.0734324505186104E-3</v>
      </c>
      <c r="AG9" s="17">
        <v>1.7898816846408699E-3</v>
      </c>
      <c r="AH9" s="17">
        <v>0</v>
      </c>
      <c r="AI9" s="17">
        <v>0</v>
      </c>
      <c r="AJ9" s="17">
        <v>5.7514882867375E-3</v>
      </c>
      <c r="AK9" s="17"/>
      <c r="AL9" s="17">
        <v>8.25900079138224E-3</v>
      </c>
      <c r="AM9" s="17">
        <v>0</v>
      </c>
      <c r="AN9" s="17">
        <v>0</v>
      </c>
      <c r="AO9" s="17"/>
      <c r="AP9" s="17">
        <v>8.2508972536569792E-3</v>
      </c>
      <c r="AQ9" s="17">
        <v>2.4365891004457301E-3</v>
      </c>
      <c r="AR9" s="17">
        <v>2.6541376178212599E-3</v>
      </c>
      <c r="AS9" s="17">
        <v>0</v>
      </c>
      <c r="AT9" s="17">
        <v>0</v>
      </c>
      <c r="AU9" s="17"/>
      <c r="AV9" s="17">
        <v>0</v>
      </c>
      <c r="AW9" s="17">
        <v>1.7306465101722599E-2</v>
      </c>
      <c r="AX9" s="17">
        <v>0</v>
      </c>
      <c r="AY9" s="17">
        <v>7.3157665886464602E-3</v>
      </c>
      <c r="AZ9" s="17">
        <v>4.9836996822273201E-3</v>
      </c>
      <c r="BA9" s="17">
        <v>0</v>
      </c>
      <c r="BB9" s="17">
        <v>6.2445519380954096E-3</v>
      </c>
      <c r="BC9" s="17">
        <v>0</v>
      </c>
      <c r="BD9" s="17">
        <v>0</v>
      </c>
      <c r="BE9" s="17">
        <v>0</v>
      </c>
      <c r="BF9" s="17">
        <v>0</v>
      </c>
      <c r="BG9" s="17">
        <v>1.3262639110516301E-2</v>
      </c>
      <c r="BH9" s="17">
        <v>0</v>
      </c>
      <c r="BI9" s="17">
        <v>0</v>
      </c>
      <c r="BJ9" s="17">
        <v>2.2112697984007602E-2</v>
      </c>
      <c r="BK9" s="17">
        <v>0</v>
      </c>
      <c r="BL9" s="17"/>
      <c r="BM9" s="17">
        <v>9.0124916328939708E-3</v>
      </c>
      <c r="BN9" s="17">
        <v>3.9509397408016098E-3</v>
      </c>
      <c r="BO9" s="17">
        <v>0</v>
      </c>
      <c r="BP9" s="17">
        <v>0</v>
      </c>
      <c r="BQ9" s="17">
        <v>5.5058706310785899E-3</v>
      </c>
      <c r="BR9" s="17">
        <v>0</v>
      </c>
      <c r="BS9" s="17"/>
      <c r="BT9" s="17">
        <v>5.2932322398567501E-3</v>
      </c>
      <c r="BU9" s="17">
        <v>1.40871175756699E-3</v>
      </c>
      <c r="BV9" s="17"/>
      <c r="BW9" s="17">
        <v>4.4026958355800599E-3</v>
      </c>
      <c r="BX9" s="17">
        <v>1.7739239958214901E-3</v>
      </c>
      <c r="BY9" s="17"/>
      <c r="BZ9" s="17">
        <v>3.0158926110528E-3</v>
      </c>
      <c r="CA9" s="17">
        <v>5.0329707077934804E-3</v>
      </c>
      <c r="CB9" s="17">
        <v>1.32087388615555E-2</v>
      </c>
      <c r="CC9" s="17"/>
      <c r="CD9" s="17">
        <v>3.5983313892116999E-3</v>
      </c>
      <c r="CE9" s="17">
        <v>5.3782091474033804E-3</v>
      </c>
      <c r="CF9" s="17">
        <v>0</v>
      </c>
      <c r="CG9" s="17"/>
      <c r="CH9" s="17">
        <v>3.5195496286359001E-3</v>
      </c>
      <c r="CI9" s="17">
        <v>0</v>
      </c>
      <c r="CJ9" s="17">
        <v>7.0819898345568198E-3</v>
      </c>
      <c r="CK9" s="17"/>
      <c r="CL9" s="17">
        <v>5.2396149660612103E-3</v>
      </c>
      <c r="CM9" s="17">
        <v>2.2831490265132598E-3</v>
      </c>
      <c r="CN9" s="17"/>
      <c r="CO9" s="17">
        <v>9.9897515777372693E-3</v>
      </c>
      <c r="CP9" s="17">
        <v>3.1011104965466899E-3</v>
      </c>
      <c r="CQ9" s="17">
        <v>3.4973498055822301E-3</v>
      </c>
      <c r="CR9" s="17">
        <v>2.8932582649075899E-3</v>
      </c>
    </row>
    <row r="10" spans="2:96" x14ac:dyDescent="0.25">
      <c r="B10" s="18" t="s">
        <v>549</v>
      </c>
      <c r="C10" s="17">
        <v>1.15762062480803E-2</v>
      </c>
      <c r="D10" s="17">
        <v>1.56090864083286E-2</v>
      </c>
      <c r="E10" s="17">
        <v>7.6899335853215303E-3</v>
      </c>
      <c r="F10" s="17"/>
      <c r="G10" s="17">
        <v>2.8131653840392502E-2</v>
      </c>
      <c r="H10" s="17">
        <v>1.84524326364751E-2</v>
      </c>
      <c r="I10" s="17">
        <v>8.8548594121225892E-3</v>
      </c>
      <c r="J10" s="17">
        <v>1.49322179394899E-2</v>
      </c>
      <c r="K10" s="17">
        <v>3.2568224977890699E-3</v>
      </c>
      <c r="L10" s="17">
        <v>0</v>
      </c>
      <c r="M10" s="17"/>
      <c r="N10" s="17">
        <v>1.06435523464913E-2</v>
      </c>
      <c r="O10" s="17">
        <v>1.6313332153254301E-2</v>
      </c>
      <c r="P10" s="17">
        <v>1.72584802357756E-2</v>
      </c>
      <c r="Q10" s="17">
        <v>2.7977476994099498E-3</v>
      </c>
      <c r="R10" s="17"/>
      <c r="S10" s="17">
        <v>2.79414658071294E-2</v>
      </c>
      <c r="T10" s="17">
        <v>1.3652762853922499E-2</v>
      </c>
      <c r="U10" s="17">
        <v>0</v>
      </c>
      <c r="V10" s="17">
        <v>5.2385657275136801E-3</v>
      </c>
      <c r="W10" s="17">
        <v>7.0939584725196103E-3</v>
      </c>
      <c r="X10" s="17">
        <v>1.19302121166394E-2</v>
      </c>
      <c r="Y10" s="17">
        <v>1.86944873303805E-2</v>
      </c>
      <c r="Z10" s="17">
        <v>1.19955106045015E-2</v>
      </c>
      <c r="AA10" s="17">
        <v>8.0969803264645899E-3</v>
      </c>
      <c r="AB10" s="17">
        <v>5.0926831680105896E-3</v>
      </c>
      <c r="AC10" s="17">
        <v>0</v>
      </c>
      <c r="AD10" s="17">
        <v>1.7480279002763499E-2</v>
      </c>
      <c r="AE10" s="17"/>
      <c r="AF10" s="17">
        <v>1.0473481504137299E-2</v>
      </c>
      <c r="AG10" s="17">
        <v>1.68805476403001E-2</v>
      </c>
      <c r="AH10" s="17">
        <v>0</v>
      </c>
      <c r="AI10" s="17">
        <v>3.4542069416136099E-2</v>
      </c>
      <c r="AJ10" s="17">
        <v>7.8760233636599505E-3</v>
      </c>
      <c r="AK10" s="17"/>
      <c r="AL10" s="17">
        <v>1.0777737855536099E-2</v>
      </c>
      <c r="AM10" s="17">
        <v>1.8395484341041199E-2</v>
      </c>
      <c r="AN10" s="17">
        <v>9.4586617504257807E-3</v>
      </c>
      <c r="AO10" s="17"/>
      <c r="AP10" s="17">
        <v>4.9199917447554599E-3</v>
      </c>
      <c r="AQ10" s="17">
        <v>1.48234872176344E-2</v>
      </c>
      <c r="AR10" s="17">
        <v>1.37847055547572E-2</v>
      </c>
      <c r="AS10" s="17">
        <v>1.9231579650430399E-2</v>
      </c>
      <c r="AT10" s="17">
        <v>0</v>
      </c>
      <c r="AU10" s="17"/>
      <c r="AV10" s="17">
        <v>0</v>
      </c>
      <c r="AW10" s="17">
        <v>0</v>
      </c>
      <c r="AX10" s="17">
        <v>0</v>
      </c>
      <c r="AY10" s="17">
        <v>2.09640685598592E-2</v>
      </c>
      <c r="AZ10" s="17">
        <v>2.29045015714648E-2</v>
      </c>
      <c r="BA10" s="17">
        <v>1.8369787194296602E-2</v>
      </c>
      <c r="BB10" s="17">
        <v>6.5418445584491704E-3</v>
      </c>
      <c r="BC10" s="17">
        <v>0</v>
      </c>
      <c r="BD10" s="17">
        <v>1.3972886055063499E-2</v>
      </c>
      <c r="BE10" s="17">
        <v>9.1453228714741194E-3</v>
      </c>
      <c r="BF10" s="17">
        <v>2.24757153791145E-2</v>
      </c>
      <c r="BG10" s="17">
        <v>0</v>
      </c>
      <c r="BH10" s="17">
        <v>1.6424425149706001E-2</v>
      </c>
      <c r="BI10" s="17">
        <v>0</v>
      </c>
      <c r="BJ10" s="17">
        <v>0</v>
      </c>
      <c r="BK10" s="17">
        <v>3.4718927238389999E-2</v>
      </c>
      <c r="BL10" s="17"/>
      <c r="BM10" s="17">
        <v>1.8308323735734999E-2</v>
      </c>
      <c r="BN10" s="17">
        <v>1.05774916873224E-2</v>
      </c>
      <c r="BO10" s="17">
        <v>1.88317136911842E-2</v>
      </c>
      <c r="BP10" s="17">
        <v>5.9063845186431898E-3</v>
      </c>
      <c r="BQ10" s="17">
        <v>0</v>
      </c>
      <c r="BR10" s="17">
        <v>1.2532567733841799E-2</v>
      </c>
      <c r="BS10" s="17"/>
      <c r="BT10" s="17">
        <v>1.4740830456811099E-2</v>
      </c>
      <c r="BU10" s="17">
        <v>7.2234703415654097E-3</v>
      </c>
      <c r="BV10" s="17"/>
      <c r="BW10" s="17">
        <v>1.71214872025598E-2</v>
      </c>
      <c r="BX10" s="17">
        <v>3.77293676375411E-3</v>
      </c>
      <c r="BY10" s="17"/>
      <c r="BZ10" s="17">
        <v>8.5635026133047704E-3</v>
      </c>
      <c r="CA10" s="17">
        <v>1.52094087777011E-2</v>
      </c>
      <c r="CB10" s="17">
        <v>3.9197220575034802E-2</v>
      </c>
      <c r="CC10" s="17"/>
      <c r="CD10" s="17">
        <v>9.8708944667294692E-3</v>
      </c>
      <c r="CE10" s="17">
        <v>1.19703493614938E-2</v>
      </c>
      <c r="CF10" s="17">
        <v>1.14597144045782E-2</v>
      </c>
      <c r="CG10" s="17"/>
      <c r="CH10" s="17">
        <v>9.0612408611579001E-3</v>
      </c>
      <c r="CI10" s="17">
        <v>2.0303845021609101E-2</v>
      </c>
      <c r="CJ10" s="17">
        <v>0</v>
      </c>
      <c r="CK10" s="17"/>
      <c r="CL10" s="17">
        <v>1.54875638899443E-2</v>
      </c>
      <c r="CM10" s="17">
        <v>6.7668813335847499E-3</v>
      </c>
      <c r="CN10" s="17"/>
      <c r="CO10" s="17">
        <v>3.0671696254155199E-2</v>
      </c>
      <c r="CP10" s="17">
        <v>1.38720321387106E-2</v>
      </c>
      <c r="CQ10" s="17">
        <v>8.3731381970291903E-3</v>
      </c>
      <c r="CR10" s="17">
        <v>6.4395621804136096E-3</v>
      </c>
    </row>
    <row r="11" spans="2:96" x14ac:dyDescent="0.25">
      <c r="B11" s="18" t="s">
        <v>550</v>
      </c>
      <c r="C11" s="17">
        <v>8.6729261613589806E-2</v>
      </c>
      <c r="D11" s="17">
        <v>0.12040731074776399</v>
      </c>
      <c r="E11" s="17">
        <v>5.4221940462682902E-2</v>
      </c>
      <c r="F11" s="17"/>
      <c r="G11" s="17">
        <v>8.0004743423948199E-2</v>
      </c>
      <c r="H11" s="17">
        <v>8.5444649532314704E-2</v>
      </c>
      <c r="I11" s="17">
        <v>4.8348272608547502E-2</v>
      </c>
      <c r="J11" s="17">
        <v>7.0510543072208304E-2</v>
      </c>
      <c r="K11" s="17">
        <v>0.116991220243439</v>
      </c>
      <c r="L11" s="17">
        <v>0.11635656672667299</v>
      </c>
      <c r="M11" s="17"/>
      <c r="N11" s="17">
        <v>0.11024852529521401</v>
      </c>
      <c r="O11" s="17">
        <v>8.7626198124861596E-2</v>
      </c>
      <c r="P11" s="17">
        <v>6.6635649325921295E-2</v>
      </c>
      <c r="Q11" s="17">
        <v>7.90127122896227E-2</v>
      </c>
      <c r="R11" s="17"/>
      <c r="S11" s="17">
        <v>0.10796600899268</v>
      </c>
      <c r="T11" s="17">
        <v>6.3666892560702598E-2</v>
      </c>
      <c r="U11" s="17">
        <v>0.13006064537046599</v>
      </c>
      <c r="V11" s="17">
        <v>7.2488195780718995E-2</v>
      </c>
      <c r="W11" s="17">
        <v>5.7848368831354101E-2</v>
      </c>
      <c r="X11" s="17">
        <v>9.5279792414117798E-2</v>
      </c>
      <c r="Y11" s="17">
        <v>0.114566872673294</v>
      </c>
      <c r="Z11" s="17">
        <v>6.5522127990577397E-2</v>
      </c>
      <c r="AA11" s="17">
        <v>7.5016744135817007E-2</v>
      </c>
      <c r="AB11" s="17">
        <v>6.7369957192866398E-2</v>
      </c>
      <c r="AC11" s="17">
        <v>0.10164146539350299</v>
      </c>
      <c r="AD11" s="17">
        <v>8.6090377066924795E-2</v>
      </c>
      <c r="AE11" s="17"/>
      <c r="AF11" s="17">
        <v>0.108510618042092</v>
      </c>
      <c r="AG11" s="17">
        <v>7.3133723083937993E-2</v>
      </c>
      <c r="AH11" s="17">
        <v>0.141419699621809</v>
      </c>
      <c r="AI11" s="17">
        <v>0</v>
      </c>
      <c r="AJ11" s="17">
        <v>3.9925093328235899E-2</v>
      </c>
      <c r="AK11" s="17"/>
      <c r="AL11" s="17">
        <v>0.12455895661830101</v>
      </c>
      <c r="AM11" s="17">
        <v>7.5950697605058098E-2</v>
      </c>
      <c r="AN11" s="17">
        <v>0.142510058052399</v>
      </c>
      <c r="AO11" s="17"/>
      <c r="AP11" s="17">
        <v>6.1795212374492703E-2</v>
      </c>
      <c r="AQ11" s="17">
        <v>7.5049290557400505E-2</v>
      </c>
      <c r="AR11" s="17">
        <v>0.101513004855375</v>
      </c>
      <c r="AS11" s="17">
        <v>0.1112128155313</v>
      </c>
      <c r="AT11" s="17">
        <v>0.23466655798624</v>
      </c>
      <c r="AU11" s="17"/>
      <c r="AV11" s="17">
        <v>0.21570749083600099</v>
      </c>
      <c r="AW11" s="17">
        <v>9.5334568962448699E-2</v>
      </c>
      <c r="AX11" s="17">
        <v>7.7442127328551394E-2</v>
      </c>
      <c r="AY11" s="17">
        <v>6.0168556605564999E-2</v>
      </c>
      <c r="AZ11" s="17">
        <v>8.8234557007782904E-2</v>
      </c>
      <c r="BA11" s="17">
        <v>0.109239677954442</v>
      </c>
      <c r="BB11" s="17">
        <v>0.11409410914165501</v>
      </c>
      <c r="BC11" s="17">
        <v>8.3840502533332695E-2</v>
      </c>
      <c r="BD11" s="17">
        <v>7.3715783131253501E-2</v>
      </c>
      <c r="BE11" s="17">
        <v>9.3346527979729504E-2</v>
      </c>
      <c r="BF11" s="17">
        <v>8.9330631347952993E-2</v>
      </c>
      <c r="BG11" s="17">
        <v>5.0016515876384698E-2</v>
      </c>
      <c r="BH11" s="17">
        <v>8.9543798219541698E-2</v>
      </c>
      <c r="BI11" s="17">
        <v>5.7061112302972297E-2</v>
      </c>
      <c r="BJ11" s="17">
        <v>5.3673838687797799E-2</v>
      </c>
      <c r="BK11" s="17">
        <v>0.15879430083799101</v>
      </c>
      <c r="BL11" s="17"/>
      <c r="BM11" s="17">
        <v>0.104120815649361</v>
      </c>
      <c r="BN11" s="17">
        <v>7.6782045887216599E-2</v>
      </c>
      <c r="BO11" s="17">
        <v>6.5734675633809303E-2</v>
      </c>
      <c r="BP11" s="17">
        <v>8.4765394708426298E-2</v>
      </c>
      <c r="BQ11" s="17">
        <v>9.6258422565163496E-2</v>
      </c>
      <c r="BR11" s="17">
        <v>0.110997095406379</v>
      </c>
      <c r="BS11" s="17"/>
      <c r="BT11" s="17">
        <v>0.101611795096407</v>
      </c>
      <c r="BU11" s="17">
        <v>6.3352989501230306E-2</v>
      </c>
      <c r="BV11" s="17"/>
      <c r="BW11" s="17">
        <v>9.0818637360501706E-2</v>
      </c>
      <c r="BX11" s="17">
        <v>9.6302021669494905E-2</v>
      </c>
      <c r="BY11" s="17"/>
      <c r="BZ11" s="17">
        <v>8.4714463897631306E-2</v>
      </c>
      <c r="CA11" s="17">
        <v>9.3709663140787505E-2</v>
      </c>
      <c r="CB11" s="17">
        <v>0.13575376901943101</v>
      </c>
      <c r="CC11" s="17"/>
      <c r="CD11" s="17">
        <v>9.4237318391393696E-2</v>
      </c>
      <c r="CE11" s="17">
        <v>6.2876448610347205E-2</v>
      </c>
      <c r="CF11" s="17">
        <v>5.8635355292487999E-2</v>
      </c>
      <c r="CG11" s="17"/>
      <c r="CH11" s="17">
        <v>9.2632555732548305E-2</v>
      </c>
      <c r="CI11" s="17">
        <v>6.3530228292583896E-2</v>
      </c>
      <c r="CJ11" s="17">
        <v>6.5842610777801999E-2</v>
      </c>
      <c r="CK11" s="17"/>
      <c r="CL11" s="17">
        <v>0.104906698781083</v>
      </c>
      <c r="CM11" s="17">
        <v>7.0933001334027496E-2</v>
      </c>
      <c r="CN11" s="17"/>
      <c r="CO11" s="17">
        <v>0.15245416294005901</v>
      </c>
      <c r="CP11" s="17">
        <v>9.9022254269829302E-2</v>
      </c>
      <c r="CQ11" s="17">
        <v>8.6441764315709296E-2</v>
      </c>
      <c r="CR11" s="17">
        <v>3.9832426649688703E-2</v>
      </c>
    </row>
    <row r="12" spans="2:96" x14ac:dyDescent="0.25">
      <c r="B12" s="18" t="s">
        <v>551</v>
      </c>
      <c r="C12" s="17">
        <v>0.108425276796548</v>
      </c>
      <c r="D12" s="17">
        <v>0.133102620944032</v>
      </c>
      <c r="E12" s="17">
        <v>8.4847578812456803E-2</v>
      </c>
      <c r="F12" s="17"/>
      <c r="G12" s="17">
        <v>0.13244131185944899</v>
      </c>
      <c r="H12" s="17">
        <v>8.94720215624253E-2</v>
      </c>
      <c r="I12" s="17">
        <v>9.0273035176257399E-2</v>
      </c>
      <c r="J12" s="17">
        <v>9.3143970380417801E-2</v>
      </c>
      <c r="K12" s="17">
        <v>0.112821252121746</v>
      </c>
      <c r="L12" s="17">
        <v>0.13219355630558699</v>
      </c>
      <c r="M12" s="17"/>
      <c r="N12" s="17">
        <v>9.0739241224351896E-2</v>
      </c>
      <c r="O12" s="17">
        <v>0.113128042587976</v>
      </c>
      <c r="P12" s="17">
        <v>0.13012852429993299</v>
      </c>
      <c r="Q12" s="17">
        <v>0.10010482911627901</v>
      </c>
      <c r="R12" s="17"/>
      <c r="S12" s="17">
        <v>9.7158753725934202E-2</v>
      </c>
      <c r="T12" s="17">
        <v>9.33644453520871E-2</v>
      </c>
      <c r="U12" s="17">
        <v>0.12870094853521699</v>
      </c>
      <c r="V12" s="17">
        <v>0.108919485852077</v>
      </c>
      <c r="W12" s="17">
        <v>5.5989516557709701E-2</v>
      </c>
      <c r="X12" s="17">
        <v>0.127604660143397</v>
      </c>
      <c r="Y12" s="17">
        <v>0.16273054171670701</v>
      </c>
      <c r="Z12" s="17">
        <v>7.8020664087141506E-2</v>
      </c>
      <c r="AA12" s="17">
        <v>0.141028258403156</v>
      </c>
      <c r="AB12" s="17">
        <v>0.109370446233177</v>
      </c>
      <c r="AC12" s="17">
        <v>8.9393911599588802E-2</v>
      </c>
      <c r="AD12" s="17">
        <v>3.9613186639827297E-2</v>
      </c>
      <c r="AE12" s="17"/>
      <c r="AF12" s="17">
        <v>0.102525882286776</v>
      </c>
      <c r="AG12" s="17">
        <v>0.13542040422655199</v>
      </c>
      <c r="AH12" s="17">
        <v>0.142302226965035</v>
      </c>
      <c r="AI12" s="17">
        <v>0.118813248752019</v>
      </c>
      <c r="AJ12" s="17">
        <v>9.5224096940228903E-2</v>
      </c>
      <c r="AK12" s="17"/>
      <c r="AL12" s="17">
        <v>0.10784109581585601</v>
      </c>
      <c r="AM12" s="17">
        <v>0.11813957962115</v>
      </c>
      <c r="AN12" s="17">
        <v>0.13050185942787301</v>
      </c>
      <c r="AO12" s="17"/>
      <c r="AP12" s="17">
        <v>0.115820482523286</v>
      </c>
      <c r="AQ12" s="17">
        <v>9.8595504661401698E-2</v>
      </c>
      <c r="AR12" s="17">
        <v>9.98841861989892E-2</v>
      </c>
      <c r="AS12" s="17">
        <v>0.124330591310696</v>
      </c>
      <c r="AT12" s="17">
        <v>8.7051346741902805E-2</v>
      </c>
      <c r="AU12" s="17"/>
      <c r="AV12" s="17">
        <v>0</v>
      </c>
      <c r="AW12" s="17">
        <v>9.7365720372052905E-2</v>
      </c>
      <c r="AX12" s="17">
        <v>0.123386456314343</v>
      </c>
      <c r="AY12" s="17">
        <v>0.153689792721382</v>
      </c>
      <c r="AZ12" s="17">
        <v>9.5015339023500095E-2</v>
      </c>
      <c r="BA12" s="17">
        <v>0.104664488360031</v>
      </c>
      <c r="BB12" s="17">
        <v>0.120990525671844</v>
      </c>
      <c r="BC12" s="17">
        <v>6.50765634420713E-2</v>
      </c>
      <c r="BD12" s="17">
        <v>8.3176016380283505E-2</v>
      </c>
      <c r="BE12" s="17">
        <v>0.16536661305392999</v>
      </c>
      <c r="BF12" s="17">
        <v>0.128890433727747</v>
      </c>
      <c r="BG12" s="17">
        <v>9.5538233029586098E-2</v>
      </c>
      <c r="BH12" s="17">
        <v>9.2745831685576499E-2</v>
      </c>
      <c r="BI12" s="17">
        <v>8.0721187047386594E-2</v>
      </c>
      <c r="BJ12" s="17">
        <v>5.9762512386462102E-2</v>
      </c>
      <c r="BK12" s="17">
        <v>0.18903731770965501</v>
      </c>
      <c r="BL12" s="17"/>
      <c r="BM12" s="17">
        <v>0.115432878338094</v>
      </c>
      <c r="BN12" s="17">
        <v>0.107305694121729</v>
      </c>
      <c r="BO12" s="17">
        <v>0.12545624298212199</v>
      </c>
      <c r="BP12" s="17">
        <v>9.4591401824453802E-2</v>
      </c>
      <c r="BQ12" s="17">
        <v>9.1502598360012205E-2</v>
      </c>
      <c r="BR12" s="17">
        <v>0.12265531053371</v>
      </c>
      <c r="BS12" s="17"/>
      <c r="BT12" s="17">
        <v>0.11599113746340101</v>
      </c>
      <c r="BU12" s="17">
        <v>9.5659753216780899E-2</v>
      </c>
      <c r="BV12" s="17"/>
      <c r="BW12" s="17">
        <v>0.104999744143219</v>
      </c>
      <c r="BX12" s="17">
        <v>0.115526282298442</v>
      </c>
      <c r="BY12" s="17"/>
      <c r="BZ12" s="17">
        <v>0.10741113578024</v>
      </c>
      <c r="CA12" s="17">
        <v>0.108164844942458</v>
      </c>
      <c r="CB12" s="17">
        <v>9.0572272370011295E-2</v>
      </c>
      <c r="CC12" s="17"/>
      <c r="CD12" s="17">
        <v>0.10705831404529501</v>
      </c>
      <c r="CE12" s="17">
        <v>9.1643204735425102E-2</v>
      </c>
      <c r="CF12" s="17">
        <v>0.14950801279366499</v>
      </c>
      <c r="CG12" s="17"/>
      <c r="CH12" s="17">
        <v>0.106706525302944</v>
      </c>
      <c r="CI12" s="17">
        <v>0.104604759631631</v>
      </c>
      <c r="CJ12" s="17">
        <v>0.128523602968865</v>
      </c>
      <c r="CK12" s="17"/>
      <c r="CL12" s="17">
        <v>0.12825436574995999</v>
      </c>
      <c r="CM12" s="17">
        <v>9.36528760429991E-2</v>
      </c>
      <c r="CN12" s="17"/>
      <c r="CO12" s="17">
        <v>0.16950166767407299</v>
      </c>
      <c r="CP12" s="17">
        <v>0.116600808286104</v>
      </c>
      <c r="CQ12" s="17">
        <v>0.102738943013694</v>
      </c>
      <c r="CR12" s="17">
        <v>8.1563500243389001E-2</v>
      </c>
    </row>
    <row r="13" spans="2:96" x14ac:dyDescent="0.25">
      <c r="B13" s="18" t="s">
        <v>552</v>
      </c>
      <c r="C13" s="17">
        <v>0.11815131891105</v>
      </c>
      <c r="D13" s="17">
        <v>0.14432072847381799</v>
      </c>
      <c r="E13" s="17">
        <v>9.3165126313981106E-2</v>
      </c>
      <c r="F13" s="17"/>
      <c r="G13" s="17">
        <v>0.18365025456026501</v>
      </c>
      <c r="H13" s="17">
        <v>7.5982261657116995E-2</v>
      </c>
      <c r="I13" s="17">
        <v>0.1162021746095</v>
      </c>
      <c r="J13" s="17">
        <v>0.122543346273048</v>
      </c>
      <c r="K13" s="17">
        <v>7.6148633131286003E-2</v>
      </c>
      <c r="L13" s="17">
        <v>0.13524371959821799</v>
      </c>
      <c r="M13" s="17"/>
      <c r="N13" s="17">
        <v>0.15739789118811501</v>
      </c>
      <c r="O13" s="17">
        <v>0.115120282189458</v>
      </c>
      <c r="P13" s="17">
        <v>8.9066535770661703E-2</v>
      </c>
      <c r="Q13" s="17">
        <v>0.105788450333755</v>
      </c>
      <c r="R13" s="17"/>
      <c r="S13" s="17">
        <v>0.16526198825655</v>
      </c>
      <c r="T13" s="17">
        <v>0.10829186991565</v>
      </c>
      <c r="U13" s="17">
        <v>0.112987539342394</v>
      </c>
      <c r="V13" s="17">
        <v>0.11633536172629</v>
      </c>
      <c r="W13" s="17">
        <v>0.17704450283415299</v>
      </c>
      <c r="X13" s="17">
        <v>0.121537839561357</v>
      </c>
      <c r="Y13" s="17">
        <v>5.9419869062089202E-2</v>
      </c>
      <c r="Z13" s="17">
        <v>0.129743389411974</v>
      </c>
      <c r="AA13" s="17">
        <v>8.7437329814562398E-2</v>
      </c>
      <c r="AB13" s="17">
        <v>0.12337311857373</v>
      </c>
      <c r="AC13" s="17">
        <v>0.113249339905449</v>
      </c>
      <c r="AD13" s="17">
        <v>6.0059175360526101E-2</v>
      </c>
      <c r="AE13" s="17"/>
      <c r="AF13" s="17">
        <v>0.12671757798219899</v>
      </c>
      <c r="AG13" s="17">
        <v>0.11681426761621699</v>
      </c>
      <c r="AH13" s="17">
        <v>0.10093934464662301</v>
      </c>
      <c r="AI13" s="17">
        <v>0.171697881022741</v>
      </c>
      <c r="AJ13" s="17">
        <v>9.04939006297793E-2</v>
      </c>
      <c r="AK13" s="17"/>
      <c r="AL13" s="17">
        <v>0.137109362482387</v>
      </c>
      <c r="AM13" s="17">
        <v>0.13621510152039801</v>
      </c>
      <c r="AN13" s="17">
        <v>7.1916284301928105E-2</v>
      </c>
      <c r="AO13" s="17"/>
      <c r="AP13" s="17">
        <v>9.4309975377319694E-2</v>
      </c>
      <c r="AQ13" s="17">
        <v>0.111117565084474</v>
      </c>
      <c r="AR13" s="17">
        <v>0.135031226932191</v>
      </c>
      <c r="AS13" s="17">
        <v>0.15646360300852899</v>
      </c>
      <c r="AT13" s="17">
        <v>0.20581857591813099</v>
      </c>
      <c r="AU13" s="17"/>
      <c r="AV13" s="17">
        <v>0</v>
      </c>
      <c r="AW13" s="17">
        <v>7.2096648844392305E-2</v>
      </c>
      <c r="AX13" s="17">
        <v>0.121918414646514</v>
      </c>
      <c r="AY13" s="17">
        <v>0.136587572315436</v>
      </c>
      <c r="AZ13" s="17">
        <v>0.13346549955158299</v>
      </c>
      <c r="BA13" s="17">
        <v>0.116018460573114</v>
      </c>
      <c r="BB13" s="17">
        <v>7.8559846704243694E-2</v>
      </c>
      <c r="BC13" s="17">
        <v>0.15238312795832101</v>
      </c>
      <c r="BD13" s="17">
        <v>0.191149442778732</v>
      </c>
      <c r="BE13" s="17">
        <v>0.11027864675962699</v>
      </c>
      <c r="BF13" s="17">
        <v>0.10536350230428999</v>
      </c>
      <c r="BG13" s="17">
        <v>9.8872812850770098E-2</v>
      </c>
      <c r="BH13" s="17">
        <v>9.3725349686280796E-2</v>
      </c>
      <c r="BI13" s="17">
        <v>0.162579458213894</v>
      </c>
      <c r="BJ13" s="17">
        <v>0.17857573052095799</v>
      </c>
      <c r="BK13" s="17">
        <v>6.8403705985950594E-2</v>
      </c>
      <c r="BL13" s="17"/>
      <c r="BM13" s="17">
        <v>0.12670401997102401</v>
      </c>
      <c r="BN13" s="17">
        <v>0.117835365006891</v>
      </c>
      <c r="BO13" s="17">
        <v>0.123840217983496</v>
      </c>
      <c r="BP13" s="17">
        <v>0.122619592789634</v>
      </c>
      <c r="BQ13" s="17">
        <v>0.10901779498712499</v>
      </c>
      <c r="BR13" s="17">
        <v>7.2408415991180503E-2</v>
      </c>
      <c r="BS13" s="17"/>
      <c r="BT13" s="17">
        <v>0.116577897622479</v>
      </c>
      <c r="BU13" s="17">
        <v>0.11874856767886199</v>
      </c>
      <c r="BV13" s="17"/>
      <c r="BW13" s="17">
        <v>0.128671123189908</v>
      </c>
      <c r="BX13" s="17">
        <v>0.12089841906068501</v>
      </c>
      <c r="BY13" s="17"/>
      <c r="BZ13" s="17">
        <v>0.120197321429746</v>
      </c>
      <c r="CA13" s="17">
        <v>0.107482876377596</v>
      </c>
      <c r="CB13" s="17">
        <v>0.13937124167387399</v>
      </c>
      <c r="CC13" s="17"/>
      <c r="CD13" s="17">
        <v>0.12015957809939901</v>
      </c>
      <c r="CE13" s="17">
        <v>0.12694520671815299</v>
      </c>
      <c r="CF13" s="17">
        <v>0.114456959140965</v>
      </c>
      <c r="CG13" s="17"/>
      <c r="CH13" s="17">
        <v>0.119156184834356</v>
      </c>
      <c r="CI13" s="17">
        <v>0.114559373419596</v>
      </c>
      <c r="CJ13" s="17">
        <v>9.4036788337983193E-2</v>
      </c>
      <c r="CK13" s="17"/>
      <c r="CL13" s="17">
        <v>0.12834306469769</v>
      </c>
      <c r="CM13" s="17">
        <v>0.11199474133079</v>
      </c>
      <c r="CN13" s="17"/>
      <c r="CO13" s="17">
        <v>0.142285062300013</v>
      </c>
      <c r="CP13" s="17">
        <v>0.13139382736441099</v>
      </c>
      <c r="CQ13" s="17">
        <v>0.109285759505602</v>
      </c>
      <c r="CR13" s="17">
        <v>0.101239289874456</v>
      </c>
    </row>
    <row r="14" spans="2:96" x14ac:dyDescent="0.25">
      <c r="B14" s="18" t="s">
        <v>553</v>
      </c>
      <c r="C14" s="17">
        <v>9.7886713992799607E-2</v>
      </c>
      <c r="D14" s="17">
        <v>0.10837941710607001</v>
      </c>
      <c r="E14" s="17">
        <v>8.7076991151748606E-2</v>
      </c>
      <c r="F14" s="17"/>
      <c r="G14" s="17">
        <v>0.14983591277893199</v>
      </c>
      <c r="H14" s="17">
        <v>0.110376441759976</v>
      </c>
      <c r="I14" s="17">
        <v>8.7455606703049096E-2</v>
      </c>
      <c r="J14" s="17">
        <v>7.3594618726734298E-2</v>
      </c>
      <c r="K14" s="17">
        <v>9.6423256508587907E-2</v>
      </c>
      <c r="L14" s="17">
        <v>8.2356157381672401E-2</v>
      </c>
      <c r="M14" s="17"/>
      <c r="N14" s="17">
        <v>0.108331869390436</v>
      </c>
      <c r="O14" s="17">
        <v>9.8971086978792297E-2</v>
      </c>
      <c r="P14" s="17">
        <v>0.101720036622286</v>
      </c>
      <c r="Q14" s="17">
        <v>8.3197564571719299E-2</v>
      </c>
      <c r="R14" s="17"/>
      <c r="S14" s="17">
        <v>7.1682071558028901E-2</v>
      </c>
      <c r="T14" s="17">
        <v>0.13355934113943499</v>
      </c>
      <c r="U14" s="17">
        <v>9.0005877078321805E-2</v>
      </c>
      <c r="V14" s="17">
        <v>0.12021346251039999</v>
      </c>
      <c r="W14" s="17">
        <v>9.6438782188728797E-2</v>
      </c>
      <c r="X14" s="17">
        <v>5.7338683049787502E-2</v>
      </c>
      <c r="Y14" s="17">
        <v>6.4212168984263296E-2</v>
      </c>
      <c r="Z14" s="17">
        <v>0.16569005030810199</v>
      </c>
      <c r="AA14" s="17">
        <v>0.10975998041728501</v>
      </c>
      <c r="AB14" s="17">
        <v>8.1889471188094198E-2</v>
      </c>
      <c r="AC14" s="17">
        <v>0.124259969671525</v>
      </c>
      <c r="AD14" s="17">
        <v>0.10460182875419601</v>
      </c>
      <c r="AE14" s="17"/>
      <c r="AF14" s="17">
        <v>0.100897228373329</v>
      </c>
      <c r="AG14" s="17">
        <v>0.10030218636263299</v>
      </c>
      <c r="AH14" s="17">
        <v>0.110457467914349</v>
      </c>
      <c r="AI14" s="17">
        <v>0.163487454457521</v>
      </c>
      <c r="AJ14" s="17">
        <v>7.8310771024492506E-2</v>
      </c>
      <c r="AK14" s="17"/>
      <c r="AL14" s="17">
        <v>0.119271385479659</v>
      </c>
      <c r="AM14" s="17">
        <v>9.5240890044110002E-2</v>
      </c>
      <c r="AN14" s="17">
        <v>0.12370403651950999</v>
      </c>
      <c r="AO14" s="17"/>
      <c r="AP14" s="17">
        <v>0.109582456471483</v>
      </c>
      <c r="AQ14" s="17">
        <v>0.107020789174307</v>
      </c>
      <c r="AR14" s="17">
        <v>8.5109510157220694E-2</v>
      </c>
      <c r="AS14" s="17">
        <v>8.6287467685430705E-2</v>
      </c>
      <c r="AT14" s="17">
        <v>5.0858533460827603E-2</v>
      </c>
      <c r="AU14" s="17"/>
      <c r="AV14" s="17">
        <v>0</v>
      </c>
      <c r="AW14" s="17">
        <v>6.7116695161649906E-2</v>
      </c>
      <c r="AX14" s="17">
        <v>0.1099382018237</v>
      </c>
      <c r="AY14" s="17">
        <v>6.55432043175284E-2</v>
      </c>
      <c r="AZ14" s="17">
        <v>9.5810146343859107E-2</v>
      </c>
      <c r="BA14" s="17">
        <v>7.8204712721813605E-2</v>
      </c>
      <c r="BB14" s="17">
        <v>0.108727335025603</v>
      </c>
      <c r="BC14" s="17">
        <v>0.152261195582303</v>
      </c>
      <c r="BD14" s="17">
        <v>0.13115642248522399</v>
      </c>
      <c r="BE14" s="17">
        <v>8.3628977559738499E-2</v>
      </c>
      <c r="BF14" s="17">
        <v>9.4283676640016995E-2</v>
      </c>
      <c r="BG14" s="17">
        <v>0.13880034086592799</v>
      </c>
      <c r="BH14" s="17">
        <v>0.113134985843262</v>
      </c>
      <c r="BI14" s="17">
        <v>8.1018541962535995E-2</v>
      </c>
      <c r="BJ14" s="17">
        <v>0.106326795945827</v>
      </c>
      <c r="BK14" s="17">
        <v>6.0306977898811703E-2</v>
      </c>
      <c r="BL14" s="17"/>
      <c r="BM14" s="17">
        <v>0.102271506316779</v>
      </c>
      <c r="BN14" s="17">
        <v>8.4825248175580195E-2</v>
      </c>
      <c r="BO14" s="17">
        <v>5.6179158723699302E-2</v>
      </c>
      <c r="BP14" s="17">
        <v>0.12301642192420301</v>
      </c>
      <c r="BQ14" s="17">
        <v>0.112566579632899</v>
      </c>
      <c r="BR14" s="17">
        <v>0.13782209694654399</v>
      </c>
      <c r="BS14" s="17"/>
      <c r="BT14" s="17">
        <v>0.102189491939641</v>
      </c>
      <c r="BU14" s="17">
        <v>9.2110377755128606E-2</v>
      </c>
      <c r="BV14" s="17"/>
      <c r="BW14" s="17">
        <v>0.11525905482601299</v>
      </c>
      <c r="BX14" s="17">
        <v>9.8181043195278206E-2</v>
      </c>
      <c r="BY14" s="17"/>
      <c r="BZ14" s="17">
        <v>0.101034679221368</v>
      </c>
      <c r="CA14" s="17">
        <v>7.9104757956525704E-2</v>
      </c>
      <c r="CB14" s="17">
        <v>7.3648765006677094E-2</v>
      </c>
      <c r="CC14" s="17"/>
      <c r="CD14" s="17">
        <v>9.9034389133617298E-2</v>
      </c>
      <c r="CE14" s="17">
        <v>9.5616473748370803E-2</v>
      </c>
      <c r="CF14" s="17">
        <v>0.110680179238733</v>
      </c>
      <c r="CG14" s="17"/>
      <c r="CH14" s="17">
        <v>9.5093148896511603E-2</v>
      </c>
      <c r="CI14" s="17">
        <v>7.9930787728295802E-2</v>
      </c>
      <c r="CJ14" s="17">
        <v>0.14454258649423701</v>
      </c>
      <c r="CK14" s="17"/>
      <c r="CL14" s="17">
        <v>8.7345427700858902E-2</v>
      </c>
      <c r="CM14" s="17">
        <v>0.110104106762377</v>
      </c>
      <c r="CN14" s="17"/>
      <c r="CO14" s="17">
        <v>9.0215987584683202E-2</v>
      </c>
      <c r="CP14" s="17">
        <v>0.11181656225952399</v>
      </c>
      <c r="CQ14" s="17">
        <v>9.2681620126012804E-2</v>
      </c>
      <c r="CR14" s="17">
        <v>8.4155881328437293E-2</v>
      </c>
    </row>
    <row r="15" spans="2:96" x14ac:dyDescent="0.25">
      <c r="B15" s="18" t="s">
        <v>554</v>
      </c>
      <c r="C15" s="17">
        <v>8.8029677616420304E-2</v>
      </c>
      <c r="D15" s="17">
        <v>8.9356626793068897E-2</v>
      </c>
      <c r="E15" s="17">
        <v>8.6041299826094597E-2</v>
      </c>
      <c r="F15" s="17"/>
      <c r="G15" s="17">
        <v>0.11511826368853</v>
      </c>
      <c r="H15" s="17">
        <v>9.7115927445812406E-2</v>
      </c>
      <c r="I15" s="17">
        <v>8.4723815835669694E-2</v>
      </c>
      <c r="J15" s="17">
        <v>9.9253645638209598E-2</v>
      </c>
      <c r="K15" s="17">
        <v>9.0715082460941995E-2</v>
      </c>
      <c r="L15" s="17">
        <v>5.4281628347241102E-2</v>
      </c>
      <c r="M15" s="17"/>
      <c r="N15" s="17">
        <v>9.0828277054158094E-2</v>
      </c>
      <c r="O15" s="17">
        <v>8.1042318467504801E-2</v>
      </c>
      <c r="P15" s="17">
        <v>8.9267593862464703E-2</v>
      </c>
      <c r="Q15" s="17">
        <v>9.2147539821253399E-2</v>
      </c>
      <c r="R15" s="17"/>
      <c r="S15" s="17">
        <v>9.3213970886473804E-2</v>
      </c>
      <c r="T15" s="17">
        <v>0.10800979042301299</v>
      </c>
      <c r="U15" s="17">
        <v>7.7072390923868694E-2</v>
      </c>
      <c r="V15" s="17">
        <v>7.5130969577671694E-2</v>
      </c>
      <c r="W15" s="17">
        <v>0.13292303920325499</v>
      </c>
      <c r="X15" s="17">
        <v>6.0099259719706602E-2</v>
      </c>
      <c r="Y15" s="17">
        <v>5.34288749870164E-2</v>
      </c>
      <c r="Z15" s="17">
        <v>0.107478258400693</v>
      </c>
      <c r="AA15" s="17">
        <v>0.100379946144416</v>
      </c>
      <c r="AB15" s="17">
        <v>7.2432964332830002E-2</v>
      </c>
      <c r="AC15" s="17">
        <v>8.6025275393422196E-2</v>
      </c>
      <c r="AD15" s="17">
        <v>9.5835885390705103E-2</v>
      </c>
      <c r="AE15" s="17"/>
      <c r="AF15" s="17">
        <v>8.8653751076856205E-2</v>
      </c>
      <c r="AG15" s="17">
        <v>0.10576135095504</v>
      </c>
      <c r="AH15" s="17">
        <v>8.7445739026150396E-2</v>
      </c>
      <c r="AI15" s="17">
        <v>9.32103337778699E-2</v>
      </c>
      <c r="AJ15" s="17">
        <v>6.4869956147601798E-2</v>
      </c>
      <c r="AK15" s="17"/>
      <c r="AL15" s="17">
        <v>8.0301446192815804E-2</v>
      </c>
      <c r="AM15" s="17">
        <v>9.7471456853039304E-2</v>
      </c>
      <c r="AN15" s="17">
        <v>0.12542733399245101</v>
      </c>
      <c r="AO15" s="17"/>
      <c r="AP15" s="17">
        <v>8.8782887463444898E-2</v>
      </c>
      <c r="AQ15" s="17">
        <v>7.98453797800764E-2</v>
      </c>
      <c r="AR15" s="17">
        <v>8.6734086314269002E-2</v>
      </c>
      <c r="AS15" s="17">
        <v>0.113753804195858</v>
      </c>
      <c r="AT15" s="17">
        <v>9.4563586922441503E-2</v>
      </c>
      <c r="AU15" s="17"/>
      <c r="AV15" s="17">
        <v>0</v>
      </c>
      <c r="AW15" s="17">
        <v>0.119497776089622</v>
      </c>
      <c r="AX15" s="17">
        <v>5.3090614544277999E-2</v>
      </c>
      <c r="AY15" s="17">
        <v>0.101990040617917</v>
      </c>
      <c r="AZ15" s="17">
        <v>7.9177475657642202E-2</v>
      </c>
      <c r="BA15" s="17">
        <v>7.3390002614739394E-2</v>
      </c>
      <c r="BB15" s="17">
        <v>7.8126214893973506E-2</v>
      </c>
      <c r="BC15" s="17">
        <v>9.1453595128928797E-2</v>
      </c>
      <c r="BD15" s="17">
        <v>7.5089093553664693E-2</v>
      </c>
      <c r="BE15" s="17">
        <v>0.117769028085687</v>
      </c>
      <c r="BF15" s="17">
        <v>8.8765535475172297E-2</v>
      </c>
      <c r="BG15" s="17">
        <v>0.14084547363386599</v>
      </c>
      <c r="BH15" s="17">
        <v>0.13878978573582701</v>
      </c>
      <c r="BI15" s="17">
        <v>7.4994500568375005E-2</v>
      </c>
      <c r="BJ15" s="17">
        <v>5.9767086997166201E-2</v>
      </c>
      <c r="BK15" s="17">
        <v>0.100640070684205</v>
      </c>
      <c r="BL15" s="17"/>
      <c r="BM15" s="17">
        <v>8.9432491634536898E-2</v>
      </c>
      <c r="BN15" s="17">
        <v>9.0013762752047505E-2</v>
      </c>
      <c r="BO15" s="17">
        <v>0.116047017975036</v>
      </c>
      <c r="BP15" s="17">
        <v>8.31854658174178E-2</v>
      </c>
      <c r="BQ15" s="17">
        <v>5.2554956072225101E-2</v>
      </c>
      <c r="BR15" s="17">
        <v>8.3200163618919798E-2</v>
      </c>
      <c r="BS15" s="17"/>
      <c r="BT15" s="17">
        <v>8.4216406419718795E-2</v>
      </c>
      <c r="BU15" s="17">
        <v>9.2553091795060202E-2</v>
      </c>
      <c r="BV15" s="17"/>
      <c r="BW15" s="17">
        <v>9.4054527250102202E-2</v>
      </c>
      <c r="BX15" s="17">
        <v>7.0910494673444693E-2</v>
      </c>
      <c r="BY15" s="17"/>
      <c r="BZ15" s="17">
        <v>8.2280192872722105E-2</v>
      </c>
      <c r="CA15" s="17">
        <v>0.11978318817950701</v>
      </c>
      <c r="CB15" s="17">
        <v>0.104112084809696</v>
      </c>
      <c r="CC15" s="17"/>
      <c r="CD15" s="17">
        <v>8.3813367914820497E-2</v>
      </c>
      <c r="CE15" s="17">
        <v>9.0456114843026902E-2</v>
      </c>
      <c r="CF15" s="17">
        <v>7.3567915291954306E-2</v>
      </c>
      <c r="CG15" s="17"/>
      <c r="CH15" s="17">
        <v>8.7295461484139206E-2</v>
      </c>
      <c r="CI15" s="17">
        <v>9.7008762455330799E-2</v>
      </c>
      <c r="CJ15" s="17">
        <v>8.9833543479178102E-2</v>
      </c>
      <c r="CK15" s="17"/>
      <c r="CL15" s="17">
        <v>9.6477328599230694E-2</v>
      </c>
      <c r="CM15" s="17">
        <v>7.9490169082536893E-2</v>
      </c>
      <c r="CN15" s="17"/>
      <c r="CO15" s="17">
        <v>0.130421153698452</v>
      </c>
      <c r="CP15" s="17">
        <v>8.3823563988223895E-2</v>
      </c>
      <c r="CQ15" s="17">
        <v>8.1736578379325894E-2</v>
      </c>
      <c r="CR15" s="17">
        <v>9.2820072317402497E-2</v>
      </c>
    </row>
    <row r="16" spans="2:96" x14ac:dyDescent="0.25">
      <c r="B16" s="18" t="s">
        <v>555</v>
      </c>
      <c r="C16" s="17">
        <v>5.51767586500196E-2</v>
      </c>
      <c r="D16" s="17">
        <v>3.9431867561729297E-2</v>
      </c>
      <c r="E16" s="17">
        <v>7.0890116214718399E-2</v>
      </c>
      <c r="F16" s="17"/>
      <c r="G16" s="17">
        <v>4.3797512462802397E-2</v>
      </c>
      <c r="H16" s="17">
        <v>7.08096933444822E-2</v>
      </c>
      <c r="I16" s="17">
        <v>8.3186272584877097E-2</v>
      </c>
      <c r="J16" s="17">
        <v>7.0940819913942896E-2</v>
      </c>
      <c r="K16" s="17">
        <v>3.4991486978581503E-2</v>
      </c>
      <c r="L16" s="17">
        <v>2.7912968899737701E-2</v>
      </c>
      <c r="M16" s="17"/>
      <c r="N16" s="17">
        <v>4.0426132646218298E-2</v>
      </c>
      <c r="O16" s="17">
        <v>6.4515909093115997E-2</v>
      </c>
      <c r="P16" s="17">
        <v>7.0796997179060794E-2</v>
      </c>
      <c r="Q16" s="17">
        <v>4.8272657207965801E-2</v>
      </c>
      <c r="R16" s="17"/>
      <c r="S16" s="17">
        <v>5.5391167827920702E-2</v>
      </c>
      <c r="T16" s="17">
        <v>4.7940342612929503E-2</v>
      </c>
      <c r="U16" s="17">
        <v>2.0135901125825698E-2</v>
      </c>
      <c r="V16" s="17">
        <v>5.1097957534027502E-2</v>
      </c>
      <c r="W16" s="17">
        <v>6.11165130378101E-2</v>
      </c>
      <c r="X16" s="17">
        <v>4.9926006003932002E-2</v>
      </c>
      <c r="Y16" s="17">
        <v>4.8745833089427398E-2</v>
      </c>
      <c r="Z16" s="17">
        <v>3.8457982712166598E-2</v>
      </c>
      <c r="AA16" s="17">
        <v>6.4636017589121394E-2</v>
      </c>
      <c r="AB16" s="17">
        <v>8.2156942596556204E-2</v>
      </c>
      <c r="AC16" s="17">
        <v>9.7433155361589696E-2</v>
      </c>
      <c r="AD16" s="17">
        <v>4.65104508373251E-2</v>
      </c>
      <c r="AE16" s="17"/>
      <c r="AF16" s="17">
        <v>5.45100640787438E-2</v>
      </c>
      <c r="AG16" s="17">
        <v>4.0358127423827203E-2</v>
      </c>
      <c r="AH16" s="17">
        <v>7.31346030760196E-2</v>
      </c>
      <c r="AI16" s="17">
        <v>3.3568269624751297E-2</v>
      </c>
      <c r="AJ16" s="17">
        <v>6.3164529493714594E-2</v>
      </c>
      <c r="AK16" s="17"/>
      <c r="AL16" s="17">
        <v>6.2913919184305306E-2</v>
      </c>
      <c r="AM16" s="17">
        <v>4.8880357992662299E-2</v>
      </c>
      <c r="AN16" s="17">
        <v>5.3595561422114399E-2</v>
      </c>
      <c r="AO16" s="17"/>
      <c r="AP16" s="17">
        <v>3.76699521527162E-2</v>
      </c>
      <c r="AQ16" s="17">
        <v>7.6929520457732603E-2</v>
      </c>
      <c r="AR16" s="17">
        <v>6.2258599599789098E-2</v>
      </c>
      <c r="AS16" s="17">
        <v>3.7477582118935003E-2</v>
      </c>
      <c r="AT16" s="17">
        <v>6.3918542996074801E-2</v>
      </c>
      <c r="AU16" s="17"/>
      <c r="AV16" s="17">
        <v>0</v>
      </c>
      <c r="AW16" s="17">
        <v>3.4622558600419899E-2</v>
      </c>
      <c r="AX16" s="17">
        <v>6.9941714849255807E-2</v>
      </c>
      <c r="AY16" s="17">
        <v>4.7358166016601401E-2</v>
      </c>
      <c r="AZ16" s="17">
        <v>6.03196404589047E-2</v>
      </c>
      <c r="BA16" s="17">
        <v>5.4949713339486998E-2</v>
      </c>
      <c r="BB16" s="17">
        <v>5.9323262964243097E-2</v>
      </c>
      <c r="BC16" s="17">
        <v>7.1079465990190702E-2</v>
      </c>
      <c r="BD16" s="17">
        <v>4.9072130629845598E-2</v>
      </c>
      <c r="BE16" s="17">
        <v>4.8045904353678497E-2</v>
      </c>
      <c r="BF16" s="17">
        <v>4.4736038205737898E-2</v>
      </c>
      <c r="BG16" s="17">
        <v>2.9355341143402099E-2</v>
      </c>
      <c r="BH16" s="17">
        <v>8.8729270299954005E-2</v>
      </c>
      <c r="BI16" s="17">
        <v>9.0925885202345194E-2</v>
      </c>
      <c r="BJ16" s="17">
        <v>7.0800936956636001E-2</v>
      </c>
      <c r="BK16" s="17">
        <v>4.0245715932315199E-2</v>
      </c>
      <c r="BL16" s="17"/>
      <c r="BM16" s="17">
        <v>6.2608196634159993E-2</v>
      </c>
      <c r="BN16" s="17">
        <v>5.9369395521559599E-2</v>
      </c>
      <c r="BO16" s="17">
        <v>4.9361653169858397E-2</v>
      </c>
      <c r="BP16" s="17">
        <v>5.9897328023125501E-2</v>
      </c>
      <c r="BQ16" s="17">
        <v>3.5305836397009897E-2</v>
      </c>
      <c r="BR16" s="17">
        <v>3.7934092661806001E-2</v>
      </c>
      <c r="BS16" s="17"/>
      <c r="BT16" s="17">
        <v>5.7852962457276801E-2</v>
      </c>
      <c r="BU16" s="17">
        <v>5.3092360960902599E-2</v>
      </c>
      <c r="BV16" s="17"/>
      <c r="BW16" s="17">
        <v>4.5224151462141003E-2</v>
      </c>
      <c r="BX16" s="17">
        <v>5.9730792006283902E-2</v>
      </c>
      <c r="BY16" s="17"/>
      <c r="BZ16" s="17">
        <v>5.2643612890591697E-2</v>
      </c>
      <c r="CA16" s="17">
        <v>7.5163032381439704E-2</v>
      </c>
      <c r="CB16" s="17">
        <v>3.5152291152563901E-2</v>
      </c>
      <c r="CC16" s="17"/>
      <c r="CD16" s="17">
        <v>4.8231279135545903E-2</v>
      </c>
      <c r="CE16" s="17">
        <v>7.4825071538061602E-2</v>
      </c>
      <c r="CF16" s="17">
        <v>6.1572528606024302E-2</v>
      </c>
      <c r="CG16" s="17"/>
      <c r="CH16" s="17">
        <v>4.7540376379834298E-2</v>
      </c>
      <c r="CI16" s="17">
        <v>9.36099147684369E-2</v>
      </c>
      <c r="CJ16" s="17">
        <v>8.8500759352594105E-2</v>
      </c>
      <c r="CK16" s="17"/>
      <c r="CL16" s="17">
        <v>5.2937505116095698E-2</v>
      </c>
      <c r="CM16" s="17">
        <v>5.7551295063966397E-2</v>
      </c>
      <c r="CN16" s="17"/>
      <c r="CO16" s="17">
        <v>3.8480066008195202E-2</v>
      </c>
      <c r="CP16" s="17">
        <v>4.8941753705756499E-2</v>
      </c>
      <c r="CQ16" s="17">
        <v>5.1734704563302598E-2</v>
      </c>
      <c r="CR16" s="17">
        <v>7.98558176950529E-2</v>
      </c>
    </row>
    <row r="17" spans="2:96" x14ac:dyDescent="0.25">
      <c r="B17" s="18" t="s">
        <v>556</v>
      </c>
      <c r="C17" s="17">
        <v>5.6996663418146097E-2</v>
      </c>
      <c r="D17" s="17">
        <v>4.9260946690453097E-2</v>
      </c>
      <c r="E17" s="17">
        <v>6.3834999475620005E-2</v>
      </c>
      <c r="F17" s="17"/>
      <c r="G17" s="17">
        <v>8.5925166387509397E-2</v>
      </c>
      <c r="H17" s="17">
        <v>6.70866431875448E-2</v>
      </c>
      <c r="I17" s="17">
        <v>7.5576053559074E-2</v>
      </c>
      <c r="J17" s="17">
        <v>5.3532750227144203E-2</v>
      </c>
      <c r="K17" s="17">
        <v>5.4758190098676197E-2</v>
      </c>
      <c r="L17" s="17">
        <v>1.86911998023097E-2</v>
      </c>
      <c r="M17" s="17"/>
      <c r="N17" s="17">
        <v>5.6508287326242697E-2</v>
      </c>
      <c r="O17" s="17">
        <v>6.0297960081603798E-2</v>
      </c>
      <c r="P17" s="17">
        <v>6.4654699029709106E-2</v>
      </c>
      <c r="Q17" s="17">
        <v>4.79929376077462E-2</v>
      </c>
      <c r="R17" s="17"/>
      <c r="S17" s="17">
        <v>7.9319566724326399E-2</v>
      </c>
      <c r="T17" s="17">
        <v>7.3342383414980603E-2</v>
      </c>
      <c r="U17" s="17">
        <v>5.5286819989511099E-2</v>
      </c>
      <c r="V17" s="17">
        <v>6.3737077355379701E-2</v>
      </c>
      <c r="W17" s="17">
        <v>3.7059244944417397E-2</v>
      </c>
      <c r="X17" s="17">
        <v>6.3097774516537405E-2</v>
      </c>
      <c r="Y17" s="17">
        <v>6.4859359403566394E-2</v>
      </c>
      <c r="Z17" s="17">
        <v>3.8190811259660097E-2</v>
      </c>
      <c r="AA17" s="17">
        <v>3.1822817747443402E-2</v>
      </c>
      <c r="AB17" s="17">
        <v>5.0941561297083202E-2</v>
      </c>
      <c r="AC17" s="17">
        <v>5.1530249243119997E-2</v>
      </c>
      <c r="AD17" s="17">
        <v>1.7873247842670099E-2</v>
      </c>
      <c r="AE17" s="17"/>
      <c r="AF17" s="17">
        <v>4.2767542252456402E-2</v>
      </c>
      <c r="AG17" s="17">
        <v>5.3718769414319599E-2</v>
      </c>
      <c r="AH17" s="17">
        <v>3.9595098886292701E-2</v>
      </c>
      <c r="AI17" s="17">
        <v>0.12830384000911499</v>
      </c>
      <c r="AJ17" s="17">
        <v>6.6918113023292605E-2</v>
      </c>
      <c r="AK17" s="17"/>
      <c r="AL17" s="17">
        <v>2.9346209507034302E-2</v>
      </c>
      <c r="AM17" s="17">
        <v>6.19498743736372E-2</v>
      </c>
      <c r="AN17" s="17">
        <v>6.5964589427985401E-2</v>
      </c>
      <c r="AO17" s="17"/>
      <c r="AP17" s="17">
        <v>5.6780061034879703E-2</v>
      </c>
      <c r="AQ17" s="17">
        <v>5.42231114249297E-2</v>
      </c>
      <c r="AR17" s="17">
        <v>6.7812169297745403E-2</v>
      </c>
      <c r="AS17" s="17">
        <v>6.5637363565214102E-2</v>
      </c>
      <c r="AT17" s="17">
        <v>3.49768781693175E-2</v>
      </c>
      <c r="AU17" s="17"/>
      <c r="AV17" s="17">
        <v>0.152769603320837</v>
      </c>
      <c r="AW17" s="17">
        <v>4.0782669447159102E-2</v>
      </c>
      <c r="AX17" s="17">
        <v>3.7051844035051601E-2</v>
      </c>
      <c r="AY17" s="17">
        <v>7.1307482942425796E-2</v>
      </c>
      <c r="AZ17" s="17">
        <v>4.7434872497470797E-2</v>
      </c>
      <c r="BA17" s="17">
        <v>5.6296223609208697E-2</v>
      </c>
      <c r="BB17" s="17">
        <v>5.4703738142775703E-2</v>
      </c>
      <c r="BC17" s="17">
        <v>4.1209204640889001E-2</v>
      </c>
      <c r="BD17" s="17">
        <v>5.1560721202593598E-2</v>
      </c>
      <c r="BE17" s="17">
        <v>4.11198497282632E-2</v>
      </c>
      <c r="BF17" s="17">
        <v>7.7498628940083095E-2</v>
      </c>
      <c r="BG17" s="17">
        <v>6.3401273309158193E-2</v>
      </c>
      <c r="BH17" s="17">
        <v>8.7931618361359404E-2</v>
      </c>
      <c r="BI17" s="17">
        <v>3.8171915181314603E-2</v>
      </c>
      <c r="BJ17" s="17">
        <v>7.1879716116211301E-2</v>
      </c>
      <c r="BK17" s="17">
        <v>9.4553674785307698E-2</v>
      </c>
      <c r="BL17" s="17"/>
      <c r="BM17" s="17">
        <v>6.0912131035774898E-2</v>
      </c>
      <c r="BN17" s="17">
        <v>4.5612446805357497E-2</v>
      </c>
      <c r="BO17" s="17">
        <v>6.5253010158960803E-2</v>
      </c>
      <c r="BP17" s="17">
        <v>6.3193028954997302E-2</v>
      </c>
      <c r="BQ17" s="17">
        <v>5.8299498638585301E-2</v>
      </c>
      <c r="BR17" s="17">
        <v>5.5517115198423402E-2</v>
      </c>
      <c r="BS17" s="17"/>
      <c r="BT17" s="17">
        <v>4.8737457737396503E-2</v>
      </c>
      <c r="BU17" s="17">
        <v>7.1424340187175306E-2</v>
      </c>
      <c r="BV17" s="17"/>
      <c r="BW17" s="17">
        <v>4.7911689290886399E-2</v>
      </c>
      <c r="BX17" s="17">
        <v>6.0383062811001101E-2</v>
      </c>
      <c r="BY17" s="17"/>
      <c r="BZ17" s="17">
        <v>5.27213961699338E-2</v>
      </c>
      <c r="CA17" s="17">
        <v>6.7698272711462198E-2</v>
      </c>
      <c r="CB17" s="17">
        <v>0.107221626332645</v>
      </c>
      <c r="CC17" s="17"/>
      <c r="CD17" s="17">
        <v>5.4354855335832501E-2</v>
      </c>
      <c r="CE17" s="17">
        <v>5.8322728831893003E-2</v>
      </c>
      <c r="CF17" s="17">
        <v>6.6008558386869198E-2</v>
      </c>
      <c r="CG17" s="17"/>
      <c r="CH17" s="17">
        <v>5.6863900521828499E-2</v>
      </c>
      <c r="CI17" s="17">
        <v>5.1263460432838401E-2</v>
      </c>
      <c r="CJ17" s="17">
        <v>4.6054891637244799E-2</v>
      </c>
      <c r="CK17" s="17"/>
      <c r="CL17" s="17">
        <v>5.6518144713326397E-2</v>
      </c>
      <c r="CM17" s="17">
        <v>5.9205276148702697E-2</v>
      </c>
      <c r="CN17" s="17"/>
      <c r="CO17" s="17">
        <v>3.9112448879024597E-2</v>
      </c>
      <c r="CP17" s="17">
        <v>4.9980785234591998E-2</v>
      </c>
      <c r="CQ17" s="17">
        <v>5.3408150115819501E-2</v>
      </c>
      <c r="CR17" s="17">
        <v>8.3885096487452002E-2</v>
      </c>
    </row>
    <row r="18" spans="2:96" x14ac:dyDescent="0.25">
      <c r="B18" s="18" t="s">
        <v>557</v>
      </c>
      <c r="C18" s="17">
        <v>3.4173687689116203E-2</v>
      </c>
      <c r="D18" s="17">
        <v>2.8055973904635399E-2</v>
      </c>
      <c r="E18" s="17">
        <v>4.03477680807664E-2</v>
      </c>
      <c r="F18" s="17"/>
      <c r="G18" s="17">
        <v>2.04243002935528E-2</v>
      </c>
      <c r="H18" s="17">
        <v>4.1200160157130197E-2</v>
      </c>
      <c r="I18" s="17">
        <v>6.0215845517933797E-2</v>
      </c>
      <c r="J18" s="17">
        <v>3.9710548667393798E-2</v>
      </c>
      <c r="K18" s="17">
        <v>2.4163342728099099E-2</v>
      </c>
      <c r="L18" s="17">
        <v>1.86211207736908E-2</v>
      </c>
      <c r="M18" s="17"/>
      <c r="N18" s="17">
        <v>3.7078436011568898E-2</v>
      </c>
      <c r="O18" s="17">
        <v>3.1889366516857101E-2</v>
      </c>
      <c r="P18" s="17">
        <v>3.0636270119855698E-2</v>
      </c>
      <c r="Q18" s="17">
        <v>3.6892686614863002E-2</v>
      </c>
      <c r="R18" s="17"/>
      <c r="S18" s="17">
        <v>2.7225200059601599E-2</v>
      </c>
      <c r="T18" s="17">
        <v>7.7402604550874899E-3</v>
      </c>
      <c r="U18" s="17">
        <v>1.88561682565314E-2</v>
      </c>
      <c r="V18" s="17">
        <v>3.2305971080789302E-2</v>
      </c>
      <c r="W18" s="17">
        <v>4.6008511744687598E-2</v>
      </c>
      <c r="X18" s="17">
        <v>5.2550949702824798E-2</v>
      </c>
      <c r="Y18" s="17">
        <v>5.2672111229992102E-2</v>
      </c>
      <c r="Z18" s="17">
        <v>4.1314555451635197E-2</v>
      </c>
      <c r="AA18" s="17">
        <v>4.4410981170398198E-2</v>
      </c>
      <c r="AB18" s="17">
        <v>4.0677004710426297E-2</v>
      </c>
      <c r="AC18" s="17">
        <v>3.7849220427321202E-2</v>
      </c>
      <c r="AD18" s="17">
        <v>2.3138454252688699E-2</v>
      </c>
      <c r="AE18" s="17"/>
      <c r="AF18" s="17">
        <v>2.3757484977411598E-2</v>
      </c>
      <c r="AG18" s="17">
        <v>4.6027033390703201E-2</v>
      </c>
      <c r="AH18" s="17">
        <v>3.6383621662319003E-2</v>
      </c>
      <c r="AI18" s="17">
        <v>3.4904783470067202E-2</v>
      </c>
      <c r="AJ18" s="17">
        <v>2.37737704967559E-2</v>
      </c>
      <c r="AK18" s="17"/>
      <c r="AL18" s="17">
        <v>1.41607649347426E-2</v>
      </c>
      <c r="AM18" s="17">
        <v>4.4663283746689902E-2</v>
      </c>
      <c r="AN18" s="17">
        <v>4.2432702419771803E-2</v>
      </c>
      <c r="AO18" s="17"/>
      <c r="AP18" s="17">
        <v>3.4801566408836103E-2</v>
      </c>
      <c r="AQ18" s="17">
        <v>2.73013255891041E-2</v>
      </c>
      <c r="AR18" s="17">
        <v>3.55234142379941E-2</v>
      </c>
      <c r="AS18" s="17">
        <v>2.7964471741666799E-2</v>
      </c>
      <c r="AT18" s="17">
        <v>2.92037482407419E-2</v>
      </c>
      <c r="AU18" s="17"/>
      <c r="AV18" s="17">
        <v>0</v>
      </c>
      <c r="AW18" s="17">
        <v>0</v>
      </c>
      <c r="AX18" s="17">
        <v>3.4016017670493399E-2</v>
      </c>
      <c r="AY18" s="17">
        <v>3.3677030055785602E-2</v>
      </c>
      <c r="AZ18" s="17">
        <v>2.9454595505620899E-2</v>
      </c>
      <c r="BA18" s="17">
        <v>2.0735669508852202E-2</v>
      </c>
      <c r="BB18" s="17">
        <v>4.7207868437051201E-2</v>
      </c>
      <c r="BC18" s="17">
        <v>4.2323196398876703E-2</v>
      </c>
      <c r="BD18" s="17">
        <v>1.4355396154108101E-2</v>
      </c>
      <c r="BE18" s="17">
        <v>4.0369226112850098E-2</v>
      </c>
      <c r="BF18" s="17">
        <v>7.0417190986058101E-2</v>
      </c>
      <c r="BG18" s="17">
        <v>3.9736858355911002E-2</v>
      </c>
      <c r="BH18" s="17">
        <v>3.6843325454408E-2</v>
      </c>
      <c r="BI18" s="17">
        <v>5.6277323825953303E-2</v>
      </c>
      <c r="BJ18" s="17">
        <v>6.7918644110076198E-2</v>
      </c>
      <c r="BK18" s="17">
        <v>1.2909967345019599E-2</v>
      </c>
      <c r="BL18" s="17"/>
      <c r="BM18" s="17">
        <v>3.1482384525282001E-2</v>
      </c>
      <c r="BN18" s="17">
        <v>4.2069156671776901E-2</v>
      </c>
      <c r="BO18" s="17">
        <v>3.8772394255018203E-2</v>
      </c>
      <c r="BP18" s="17">
        <v>3.38313655309537E-2</v>
      </c>
      <c r="BQ18" s="17">
        <v>2.4894841172384101E-2</v>
      </c>
      <c r="BR18" s="17">
        <v>1.06003599278556E-2</v>
      </c>
      <c r="BS18" s="17"/>
      <c r="BT18" s="17">
        <v>3.6306043936748897E-2</v>
      </c>
      <c r="BU18" s="17">
        <v>3.2168488959437497E-2</v>
      </c>
      <c r="BV18" s="17"/>
      <c r="BW18" s="17">
        <v>3.9870713995337599E-2</v>
      </c>
      <c r="BX18" s="17">
        <v>3.5156571299854299E-2</v>
      </c>
      <c r="BY18" s="17"/>
      <c r="BZ18" s="17">
        <v>3.7090368964196603E-2</v>
      </c>
      <c r="CA18" s="17">
        <v>1.3602008309431E-2</v>
      </c>
      <c r="CB18" s="17">
        <v>5.2126344759233299E-2</v>
      </c>
      <c r="CC18" s="17"/>
      <c r="CD18" s="17">
        <v>3.7004990681405399E-2</v>
      </c>
      <c r="CE18" s="17">
        <v>2.78523110803259E-2</v>
      </c>
      <c r="CF18" s="17">
        <v>4.9071936445218498E-2</v>
      </c>
      <c r="CG18" s="17"/>
      <c r="CH18" s="17">
        <v>3.4152698765036502E-2</v>
      </c>
      <c r="CI18" s="17">
        <v>2.2062844145416399E-2</v>
      </c>
      <c r="CJ18" s="17">
        <v>4.1222356903292998E-2</v>
      </c>
      <c r="CK18" s="17"/>
      <c r="CL18" s="17">
        <v>3.5454906281819701E-2</v>
      </c>
      <c r="CM18" s="17">
        <v>3.0590240977271199E-2</v>
      </c>
      <c r="CN18" s="17"/>
      <c r="CO18" s="17">
        <v>7.9849788280893993E-3</v>
      </c>
      <c r="CP18" s="17">
        <v>2.8662646704613999E-2</v>
      </c>
      <c r="CQ18" s="17">
        <v>3.5375478484503897E-2</v>
      </c>
      <c r="CR18" s="17">
        <v>5.1922601171316703E-2</v>
      </c>
    </row>
    <row r="19" spans="2:96" x14ac:dyDescent="0.25">
      <c r="B19" s="18" t="s">
        <v>558</v>
      </c>
      <c r="C19" s="17">
        <v>3.85902161015673E-2</v>
      </c>
      <c r="D19" s="17">
        <v>2.9552054187135999E-2</v>
      </c>
      <c r="E19" s="17">
        <v>4.6616161368398003E-2</v>
      </c>
      <c r="F19" s="17"/>
      <c r="G19" s="17">
        <v>2.7270911476772099E-2</v>
      </c>
      <c r="H19" s="17">
        <v>5.87784373711117E-2</v>
      </c>
      <c r="I19" s="17">
        <v>5.4565388150666E-2</v>
      </c>
      <c r="J19" s="17">
        <v>3.9130204908054099E-2</v>
      </c>
      <c r="K19" s="17">
        <v>3.7881090954186902E-2</v>
      </c>
      <c r="L19" s="17">
        <v>1.6669794833515501E-2</v>
      </c>
      <c r="M19" s="17"/>
      <c r="N19" s="17">
        <v>3.5427087375097303E-2</v>
      </c>
      <c r="O19" s="17">
        <v>4.3150679224444301E-2</v>
      </c>
      <c r="P19" s="17">
        <v>3.8061177909881103E-2</v>
      </c>
      <c r="Q19" s="17">
        <v>3.8147922603646703E-2</v>
      </c>
      <c r="R19" s="17"/>
      <c r="S19" s="17">
        <v>3.1043125496425E-2</v>
      </c>
      <c r="T19" s="17">
        <v>3.7434488167174103E-2</v>
      </c>
      <c r="U19" s="17">
        <v>1.39383311726E-2</v>
      </c>
      <c r="V19" s="17">
        <v>3.78346135366249E-2</v>
      </c>
      <c r="W19" s="17">
        <v>3.6437661235832697E-2</v>
      </c>
      <c r="X19" s="17">
        <v>2.37838221854406E-2</v>
      </c>
      <c r="Y19" s="17">
        <v>3.7975863890238298E-2</v>
      </c>
      <c r="Z19" s="17">
        <v>2.5179188965673401E-2</v>
      </c>
      <c r="AA19" s="17">
        <v>4.8491981873722098E-2</v>
      </c>
      <c r="AB19" s="17">
        <v>5.4633816220971E-2</v>
      </c>
      <c r="AC19" s="17">
        <v>2.57311271177737E-2</v>
      </c>
      <c r="AD19" s="17">
        <v>0.152982279445396</v>
      </c>
      <c r="AE19" s="17"/>
      <c r="AF19" s="17">
        <v>2.5883433179060798E-2</v>
      </c>
      <c r="AG19" s="17">
        <v>5.2189957401726897E-2</v>
      </c>
      <c r="AH19" s="17">
        <v>2.9038834469412401E-2</v>
      </c>
      <c r="AI19" s="17">
        <v>3.85571505028715E-2</v>
      </c>
      <c r="AJ19" s="17">
        <v>3.89658330887774E-2</v>
      </c>
      <c r="AK19" s="17"/>
      <c r="AL19" s="17">
        <v>1.8241645778778799E-2</v>
      </c>
      <c r="AM19" s="17">
        <v>3.92351261391852E-2</v>
      </c>
      <c r="AN19" s="17">
        <v>5.2871159932037698E-2</v>
      </c>
      <c r="AO19" s="17"/>
      <c r="AP19" s="17">
        <v>3.3160782854485198E-2</v>
      </c>
      <c r="AQ19" s="17">
        <v>5.6422091752051498E-2</v>
      </c>
      <c r="AR19" s="17">
        <v>3.5026605095187298E-2</v>
      </c>
      <c r="AS19" s="17">
        <v>2.5795501053829498E-2</v>
      </c>
      <c r="AT19" s="17">
        <v>4.1533943205445303E-2</v>
      </c>
      <c r="AU19" s="17"/>
      <c r="AV19" s="17">
        <v>0</v>
      </c>
      <c r="AW19" s="17">
        <v>5.3221803295521002E-2</v>
      </c>
      <c r="AX19" s="17">
        <v>1.98402089962922E-2</v>
      </c>
      <c r="AY19" s="17">
        <v>3.8459807004259099E-2</v>
      </c>
      <c r="AZ19" s="17">
        <v>4.73443840278596E-2</v>
      </c>
      <c r="BA19" s="17">
        <v>7.0782855520102106E-2</v>
      </c>
      <c r="BB19" s="17">
        <v>2.8320937718412001E-2</v>
      </c>
      <c r="BC19" s="17">
        <v>2.1022859471903799E-2</v>
      </c>
      <c r="BD19" s="17">
        <v>3.5665840721510501E-2</v>
      </c>
      <c r="BE19" s="17">
        <v>2.7337158284673799E-2</v>
      </c>
      <c r="BF19" s="17">
        <v>2.0602184219235702E-2</v>
      </c>
      <c r="BG19" s="17">
        <v>3.3133351553976398E-2</v>
      </c>
      <c r="BH19" s="17">
        <v>0</v>
      </c>
      <c r="BI19" s="17">
        <v>0.10769717327799</v>
      </c>
      <c r="BJ19" s="17">
        <v>4.83772748775902E-2</v>
      </c>
      <c r="BK19" s="17">
        <v>5.8012164622635198E-2</v>
      </c>
      <c r="BL19" s="17"/>
      <c r="BM19" s="17">
        <v>4.4431497831325099E-2</v>
      </c>
      <c r="BN19" s="17">
        <v>3.8559397557758397E-2</v>
      </c>
      <c r="BO19" s="17">
        <v>4.47188408277455E-2</v>
      </c>
      <c r="BP19" s="17">
        <v>2.9716849294071399E-2</v>
      </c>
      <c r="BQ19" s="17">
        <v>3.05879871729056E-2</v>
      </c>
      <c r="BR19" s="17">
        <v>4.5647048344813597E-2</v>
      </c>
      <c r="BS19" s="17"/>
      <c r="BT19" s="17">
        <v>3.6422584168852801E-2</v>
      </c>
      <c r="BU19" s="17">
        <v>4.3208028510242101E-2</v>
      </c>
      <c r="BV19" s="17"/>
      <c r="BW19" s="17">
        <v>2.2664459822631999E-2</v>
      </c>
      <c r="BX19" s="17">
        <v>3.9950614920596601E-2</v>
      </c>
      <c r="BY19" s="17"/>
      <c r="BZ19" s="17">
        <v>3.3517045558724097E-2</v>
      </c>
      <c r="CA19" s="17">
        <v>6.9083656857989603E-2</v>
      </c>
      <c r="CB19" s="17">
        <v>4.2911320935744603E-2</v>
      </c>
      <c r="CC19" s="17"/>
      <c r="CD19" s="17">
        <v>2.9448256285771999E-2</v>
      </c>
      <c r="CE19" s="17">
        <v>4.8211193622330201E-2</v>
      </c>
      <c r="CF19" s="17">
        <v>4.06520946358193E-2</v>
      </c>
      <c r="CG19" s="17"/>
      <c r="CH19" s="17">
        <v>3.3518027566424503E-2</v>
      </c>
      <c r="CI19" s="17">
        <v>6.3072120584790795E-2</v>
      </c>
      <c r="CJ19" s="17">
        <v>5.3703273795081802E-2</v>
      </c>
      <c r="CK19" s="17"/>
      <c r="CL19" s="17">
        <v>3.3357021762421897E-2</v>
      </c>
      <c r="CM19" s="17">
        <v>4.1178703751940202E-2</v>
      </c>
      <c r="CN19" s="17"/>
      <c r="CO19" s="17">
        <v>1.1758459270872001E-2</v>
      </c>
      <c r="CP19" s="17">
        <v>3.72259733238616E-2</v>
      </c>
      <c r="CQ19" s="17">
        <v>4.0077285461172903E-2</v>
      </c>
      <c r="CR19" s="17">
        <v>4.80949208772148E-2</v>
      </c>
    </row>
    <row r="20" spans="2:96" x14ac:dyDescent="0.25">
      <c r="B20" s="18" t="s">
        <v>559</v>
      </c>
      <c r="C20" s="17">
        <v>2.1702474906005999E-2</v>
      </c>
      <c r="D20" s="17">
        <v>2.2649816074062301E-2</v>
      </c>
      <c r="E20" s="17">
        <v>1.9804899547537801E-2</v>
      </c>
      <c r="F20" s="17"/>
      <c r="G20" s="17">
        <v>9.6239813922651893E-3</v>
      </c>
      <c r="H20" s="17">
        <v>2.3270491889320899E-2</v>
      </c>
      <c r="I20" s="17">
        <v>3.0399865054073098E-2</v>
      </c>
      <c r="J20" s="17">
        <v>3.6408510858146503E-2</v>
      </c>
      <c r="K20" s="17">
        <v>1.6946883461580901E-2</v>
      </c>
      <c r="L20" s="17">
        <v>1.2594471277506399E-2</v>
      </c>
      <c r="M20" s="17"/>
      <c r="N20" s="17">
        <v>8.8403995884793595E-3</v>
      </c>
      <c r="O20" s="17">
        <v>1.8338529808174402E-2</v>
      </c>
      <c r="P20" s="17">
        <v>2.9024216369262602E-2</v>
      </c>
      <c r="Q20" s="17">
        <v>3.0688320386332499E-2</v>
      </c>
      <c r="R20" s="17"/>
      <c r="S20" s="17">
        <v>6.8954653173160197E-3</v>
      </c>
      <c r="T20" s="17">
        <v>7.5458960335325299E-3</v>
      </c>
      <c r="U20" s="17">
        <v>3.1573373820558998E-2</v>
      </c>
      <c r="V20" s="17">
        <v>3.1530292338110298E-2</v>
      </c>
      <c r="W20" s="17">
        <v>4.2275708901701702E-2</v>
      </c>
      <c r="X20" s="17">
        <v>1.8251035669404701E-2</v>
      </c>
      <c r="Y20" s="17">
        <v>1.7326336410081099E-2</v>
      </c>
      <c r="Z20" s="17">
        <v>3.6049120820727601E-2</v>
      </c>
      <c r="AA20" s="17">
        <v>4.6767366958414399E-3</v>
      </c>
      <c r="AB20" s="17">
        <v>1.8818877447361101E-2</v>
      </c>
      <c r="AC20" s="17">
        <v>6.9021252353953594E-2</v>
      </c>
      <c r="AD20" s="17">
        <v>4.3651150338140897E-2</v>
      </c>
      <c r="AE20" s="17"/>
      <c r="AF20" s="17">
        <v>2.28352724977069E-2</v>
      </c>
      <c r="AG20" s="17">
        <v>2.7568069799320302E-2</v>
      </c>
      <c r="AH20" s="17">
        <v>8.6361649465940497E-3</v>
      </c>
      <c r="AI20" s="17">
        <v>0</v>
      </c>
      <c r="AJ20" s="17">
        <v>2.0532132378000501E-2</v>
      </c>
      <c r="AK20" s="17"/>
      <c r="AL20" s="17">
        <v>7.7054051510473103E-3</v>
      </c>
      <c r="AM20" s="17">
        <v>3.2695899971852099E-2</v>
      </c>
      <c r="AN20" s="17">
        <v>1.3132006212323801E-2</v>
      </c>
      <c r="AO20" s="17"/>
      <c r="AP20" s="17">
        <v>2.1481108714786899E-2</v>
      </c>
      <c r="AQ20" s="17">
        <v>2.04528335791671E-2</v>
      </c>
      <c r="AR20" s="17">
        <v>1.7600031933677499E-2</v>
      </c>
      <c r="AS20" s="17">
        <v>2.3787156548846201E-2</v>
      </c>
      <c r="AT20" s="17">
        <v>0</v>
      </c>
      <c r="AU20" s="17"/>
      <c r="AV20" s="17">
        <v>0.17717430870440201</v>
      </c>
      <c r="AW20" s="17">
        <v>2.5012430851124399E-2</v>
      </c>
      <c r="AX20" s="17">
        <v>3.4758021407260101E-2</v>
      </c>
      <c r="AY20" s="17">
        <v>2.0561003586538899E-2</v>
      </c>
      <c r="AZ20" s="17">
        <v>1.6047453723385199E-2</v>
      </c>
      <c r="BA20" s="17">
        <v>5.7361227966098299E-3</v>
      </c>
      <c r="BB20" s="17">
        <v>2.52604307220562E-2</v>
      </c>
      <c r="BC20" s="17">
        <v>2.2900174105508299E-2</v>
      </c>
      <c r="BD20" s="17">
        <v>2.36838135089469E-2</v>
      </c>
      <c r="BE20" s="17">
        <v>1.17154940828603E-2</v>
      </c>
      <c r="BF20" s="17">
        <v>0</v>
      </c>
      <c r="BG20" s="17">
        <v>4.7362937471792599E-2</v>
      </c>
      <c r="BH20" s="17">
        <v>4.1023129202322602E-2</v>
      </c>
      <c r="BI20" s="17">
        <v>3.6555586599873999E-2</v>
      </c>
      <c r="BJ20" s="17">
        <v>0</v>
      </c>
      <c r="BK20" s="17">
        <v>2.83902346672452E-2</v>
      </c>
      <c r="BL20" s="17"/>
      <c r="BM20" s="17">
        <v>2.5881006441054101E-2</v>
      </c>
      <c r="BN20" s="17">
        <v>2.1475987373320599E-2</v>
      </c>
      <c r="BO20" s="17">
        <v>8.6837231913604596E-3</v>
      </c>
      <c r="BP20" s="17">
        <v>2.16153590271921E-2</v>
      </c>
      <c r="BQ20" s="17">
        <v>2.1589272724281801E-2</v>
      </c>
      <c r="BR20" s="17">
        <v>3.9312760156291301E-2</v>
      </c>
      <c r="BS20" s="17"/>
      <c r="BT20" s="17">
        <v>2.10413392566965E-2</v>
      </c>
      <c r="BU20" s="17">
        <v>2.0962530345532901E-2</v>
      </c>
      <c r="BV20" s="17"/>
      <c r="BW20" s="17">
        <v>2.80779857508358E-2</v>
      </c>
      <c r="BX20" s="17">
        <v>1.5285258305243E-2</v>
      </c>
      <c r="BY20" s="17"/>
      <c r="BZ20" s="17">
        <v>2.1649544874240301E-2</v>
      </c>
      <c r="CA20" s="17">
        <v>1.8407997374568701E-2</v>
      </c>
      <c r="CB20" s="17">
        <v>2.6474629801242901E-2</v>
      </c>
      <c r="CC20" s="17"/>
      <c r="CD20" s="17">
        <v>2.2924147825584801E-2</v>
      </c>
      <c r="CE20" s="17">
        <v>1.8331708294391898E-2</v>
      </c>
      <c r="CF20" s="17">
        <v>2.0584403183716401E-2</v>
      </c>
      <c r="CG20" s="17"/>
      <c r="CH20" s="17">
        <v>2.3151236828300201E-2</v>
      </c>
      <c r="CI20" s="17">
        <v>1.4990244448088001E-2</v>
      </c>
      <c r="CJ20" s="17">
        <v>1.46994230308798E-2</v>
      </c>
      <c r="CK20" s="17"/>
      <c r="CL20" s="17">
        <v>2.3247584186921699E-2</v>
      </c>
      <c r="CM20" s="17">
        <v>2.0480789561031401E-2</v>
      </c>
      <c r="CN20" s="17"/>
      <c r="CO20" s="17">
        <v>7.0562523748675301E-3</v>
      </c>
      <c r="CP20" s="17">
        <v>1.0618494027453899E-2</v>
      </c>
      <c r="CQ20" s="17">
        <v>2.3533412620318502E-2</v>
      </c>
      <c r="CR20" s="17">
        <v>4.4674261618660498E-2</v>
      </c>
    </row>
    <row r="21" spans="2:96" x14ac:dyDescent="0.25">
      <c r="B21" s="18" t="s">
        <v>560</v>
      </c>
      <c r="C21" s="17">
        <v>1.04140102738411E-2</v>
      </c>
      <c r="D21" s="17">
        <v>1.2621639478711999E-2</v>
      </c>
      <c r="E21" s="17">
        <v>8.3086041285093098E-3</v>
      </c>
      <c r="F21" s="17"/>
      <c r="G21" s="17">
        <v>9.4053289932241203E-3</v>
      </c>
      <c r="H21" s="17">
        <v>1.0563486543334499E-2</v>
      </c>
      <c r="I21" s="17">
        <v>2.2209085747296999E-2</v>
      </c>
      <c r="J21" s="17">
        <v>1.23808870215978E-2</v>
      </c>
      <c r="K21" s="17">
        <v>1.00609568392623E-2</v>
      </c>
      <c r="L21" s="17">
        <v>0</v>
      </c>
      <c r="M21" s="17"/>
      <c r="N21" s="17">
        <v>3.62030380997632E-3</v>
      </c>
      <c r="O21" s="17">
        <v>1.1258188552892E-2</v>
      </c>
      <c r="P21" s="17">
        <v>1.6429612593546E-2</v>
      </c>
      <c r="Q21" s="17">
        <v>1.1697984184689999E-2</v>
      </c>
      <c r="R21" s="17"/>
      <c r="S21" s="17">
        <v>9.67236545734519E-3</v>
      </c>
      <c r="T21" s="17">
        <v>5.5087527243238704E-3</v>
      </c>
      <c r="U21" s="17">
        <v>6.9172344407652702E-3</v>
      </c>
      <c r="V21" s="17">
        <v>1.1638331508042299E-2</v>
      </c>
      <c r="W21" s="17">
        <v>7.5026426045257302E-3</v>
      </c>
      <c r="X21" s="17">
        <v>1.7235214338801499E-2</v>
      </c>
      <c r="Y21" s="17">
        <v>6.1941447222277303E-3</v>
      </c>
      <c r="Z21" s="17">
        <v>0</v>
      </c>
      <c r="AA21" s="17">
        <v>1.4485495414284901E-2</v>
      </c>
      <c r="AB21" s="17">
        <v>2.2532142726265299E-2</v>
      </c>
      <c r="AC21" s="17">
        <v>1.09964352107961E-2</v>
      </c>
      <c r="AD21" s="17">
        <v>0</v>
      </c>
      <c r="AE21" s="17"/>
      <c r="AF21" s="17">
        <v>4.1473582852682997E-3</v>
      </c>
      <c r="AG21" s="17">
        <v>1.99475083397717E-2</v>
      </c>
      <c r="AH21" s="17">
        <v>0</v>
      </c>
      <c r="AI21" s="17">
        <v>0</v>
      </c>
      <c r="AJ21" s="17">
        <v>1.2477783418477001E-2</v>
      </c>
      <c r="AK21" s="17"/>
      <c r="AL21" s="17">
        <v>0</v>
      </c>
      <c r="AM21" s="17">
        <v>1.66297524718221E-2</v>
      </c>
      <c r="AN21" s="17">
        <v>0</v>
      </c>
      <c r="AO21" s="17"/>
      <c r="AP21" s="17">
        <v>0</v>
      </c>
      <c r="AQ21" s="17">
        <v>2.1449692817261199E-2</v>
      </c>
      <c r="AR21" s="17">
        <v>1.32246307839472E-2</v>
      </c>
      <c r="AS21" s="17">
        <v>4.4206513754237904E-3</v>
      </c>
      <c r="AT21" s="17">
        <v>0</v>
      </c>
      <c r="AU21" s="17"/>
      <c r="AV21" s="17">
        <v>0</v>
      </c>
      <c r="AW21" s="17">
        <v>2.21228668049126E-2</v>
      </c>
      <c r="AX21" s="17">
        <v>1.44879081266005E-2</v>
      </c>
      <c r="AY21" s="17">
        <v>7.9260404977340593E-3</v>
      </c>
      <c r="AZ21" s="17">
        <v>5.8273614321697701E-3</v>
      </c>
      <c r="BA21" s="17">
        <v>0</v>
      </c>
      <c r="BB21" s="17">
        <v>1.60702283564505E-2</v>
      </c>
      <c r="BC21" s="17">
        <v>1.39050593372068E-2</v>
      </c>
      <c r="BD21" s="17">
        <v>2.0470226356345701E-2</v>
      </c>
      <c r="BE21" s="17">
        <v>9.2641446860310499E-3</v>
      </c>
      <c r="BF21" s="17">
        <v>2.8477007806834299E-2</v>
      </c>
      <c r="BG21" s="17">
        <v>0</v>
      </c>
      <c r="BH21" s="17">
        <v>0</v>
      </c>
      <c r="BI21" s="17">
        <v>0</v>
      </c>
      <c r="BJ21" s="17">
        <v>0</v>
      </c>
      <c r="BK21" s="17">
        <v>1.2881823719145501E-2</v>
      </c>
      <c r="BL21" s="17"/>
      <c r="BM21" s="17">
        <v>1.39292350021044E-2</v>
      </c>
      <c r="BN21" s="17">
        <v>1.2664306306121999E-2</v>
      </c>
      <c r="BO21" s="17">
        <v>3.3279768654395198E-3</v>
      </c>
      <c r="BP21" s="17">
        <v>8.5295307817449106E-3</v>
      </c>
      <c r="BQ21" s="17">
        <v>4.6369608255605399E-3</v>
      </c>
      <c r="BR21" s="17">
        <v>1.9561968345993701E-2</v>
      </c>
      <c r="BS21" s="17"/>
      <c r="BT21" s="17">
        <v>1.0718217422902399E-2</v>
      </c>
      <c r="BU21" s="17">
        <v>1.0322774259049001E-2</v>
      </c>
      <c r="BV21" s="17"/>
      <c r="BW21" s="17">
        <v>8.9728984977020098E-3</v>
      </c>
      <c r="BX21" s="17">
        <v>7.5062994407649204E-3</v>
      </c>
      <c r="BY21" s="17"/>
      <c r="BZ21" s="17">
        <v>9.3351455067072903E-3</v>
      </c>
      <c r="CA21" s="17">
        <v>1.3209371570064901E-2</v>
      </c>
      <c r="CB21" s="17">
        <v>0</v>
      </c>
      <c r="CC21" s="17"/>
      <c r="CD21" s="17">
        <v>7.9453802936345509E-3</v>
      </c>
      <c r="CE21" s="17">
        <v>2.0571828928761599E-2</v>
      </c>
      <c r="CF21" s="17">
        <v>0</v>
      </c>
      <c r="CG21" s="17"/>
      <c r="CH21" s="17">
        <v>8.3637248779317407E-3</v>
      </c>
      <c r="CI21" s="17">
        <v>1.7950423812323899E-2</v>
      </c>
      <c r="CJ21" s="17">
        <v>1.4058572689286199E-2</v>
      </c>
      <c r="CK21" s="17"/>
      <c r="CL21" s="17">
        <v>9.6812037521177806E-3</v>
      </c>
      <c r="CM21" s="17">
        <v>1.08018932575072E-2</v>
      </c>
      <c r="CN21" s="17"/>
      <c r="CO21" s="17">
        <v>1.99936486501281E-2</v>
      </c>
      <c r="CP21" s="17">
        <v>0</v>
      </c>
      <c r="CQ21" s="17">
        <v>1.25567951567962E-2</v>
      </c>
      <c r="CR21" s="17">
        <v>2.2668923709299901E-2</v>
      </c>
    </row>
    <row r="22" spans="2:96" x14ac:dyDescent="0.25">
      <c r="B22" s="18" t="s">
        <v>152</v>
      </c>
      <c r="C22" s="19">
        <v>0.26845759629653099</v>
      </c>
      <c r="D22" s="19">
        <v>0.20240879761462999</v>
      </c>
      <c r="E22" s="19">
        <v>0.33457345521170601</v>
      </c>
      <c r="F22" s="19"/>
      <c r="G22" s="19">
        <v>9.9485496852653593E-2</v>
      </c>
      <c r="H22" s="19">
        <v>0.248186178941458</v>
      </c>
      <c r="I22" s="19">
        <v>0.23798972504093299</v>
      </c>
      <c r="J22" s="19">
        <v>0.27066338237100401</v>
      </c>
      <c r="K22" s="19">
        <v>0.32484178197582297</v>
      </c>
      <c r="L22" s="19">
        <v>0.38265608689240099</v>
      </c>
      <c r="M22" s="19"/>
      <c r="N22" s="19">
        <v>0.24550020150569801</v>
      </c>
      <c r="O22" s="19">
        <v>0.25834810622106502</v>
      </c>
      <c r="P22" s="19">
        <v>0.252925488275066</v>
      </c>
      <c r="Q22" s="19">
        <v>0.31620998677594597</v>
      </c>
      <c r="R22" s="19"/>
      <c r="S22" s="19">
        <v>0.22722884989026801</v>
      </c>
      <c r="T22" s="19">
        <v>0.29566620362239499</v>
      </c>
      <c r="U22" s="19">
        <v>0.31446476994394001</v>
      </c>
      <c r="V22" s="19">
        <v>0.273529715472355</v>
      </c>
      <c r="W22" s="19">
        <v>0.234306706103111</v>
      </c>
      <c r="X22" s="19">
        <v>0.28608772253801401</v>
      </c>
      <c r="Y22" s="19">
        <v>0.28414471798670099</v>
      </c>
      <c r="Z22" s="19">
        <v>0.26235833998714803</v>
      </c>
      <c r="AA22" s="19">
        <v>0.26975673026748798</v>
      </c>
      <c r="AB22" s="19">
        <v>0.27071101431262901</v>
      </c>
      <c r="AC22" s="19">
        <v>0.19286859832195799</v>
      </c>
      <c r="AD22" s="19">
        <v>0.31216368506883702</v>
      </c>
      <c r="AE22" s="19"/>
      <c r="AF22" s="19">
        <v>0.28324687301344398</v>
      </c>
      <c r="AG22" s="19">
        <v>0.21008817266100999</v>
      </c>
      <c r="AH22" s="19">
        <v>0.230647198785396</v>
      </c>
      <c r="AI22" s="19">
        <v>0.18291496896690701</v>
      </c>
      <c r="AJ22" s="19">
        <v>0.39171650838024602</v>
      </c>
      <c r="AK22" s="19"/>
      <c r="AL22" s="19">
        <v>0.27951307020815402</v>
      </c>
      <c r="AM22" s="19">
        <v>0.21453249531935401</v>
      </c>
      <c r="AN22" s="19">
        <v>0.16848574654118001</v>
      </c>
      <c r="AO22" s="19"/>
      <c r="AP22" s="19">
        <v>0.332644625625857</v>
      </c>
      <c r="AQ22" s="19">
        <v>0.25433281880401398</v>
      </c>
      <c r="AR22" s="19">
        <v>0.24384369142103601</v>
      </c>
      <c r="AS22" s="19">
        <v>0.20363741221383899</v>
      </c>
      <c r="AT22" s="19">
        <v>0.15740828635887799</v>
      </c>
      <c r="AU22" s="19"/>
      <c r="AV22" s="19">
        <v>0.45434859713876002</v>
      </c>
      <c r="AW22" s="19">
        <v>0.35551979646897502</v>
      </c>
      <c r="AX22" s="19">
        <v>0.30412847025765999</v>
      </c>
      <c r="AY22" s="19">
        <v>0.234451468170321</v>
      </c>
      <c r="AZ22" s="19">
        <v>0.27398047351652999</v>
      </c>
      <c r="BA22" s="19">
        <v>0.29161228580730397</v>
      </c>
      <c r="BB22" s="19">
        <v>0.255829105725148</v>
      </c>
      <c r="BC22" s="19">
        <v>0.242545055410468</v>
      </c>
      <c r="BD22" s="19">
        <v>0.236932227042428</v>
      </c>
      <c r="BE22" s="19">
        <v>0.24261310644145601</v>
      </c>
      <c r="BF22" s="19">
        <v>0.229159454967758</v>
      </c>
      <c r="BG22" s="19">
        <v>0.24967422279870899</v>
      </c>
      <c r="BH22" s="19">
        <v>0.20110848036176199</v>
      </c>
      <c r="BI22" s="19">
        <v>0.21399731581735901</v>
      </c>
      <c r="BJ22" s="19">
        <v>0.26080476541726799</v>
      </c>
      <c r="BK22" s="19">
        <v>0.141105118573329</v>
      </c>
      <c r="BL22" s="19"/>
      <c r="BM22" s="19">
        <v>0.19547302125187599</v>
      </c>
      <c r="BN22" s="19">
        <v>0.288958762392516</v>
      </c>
      <c r="BO22" s="19">
        <v>0.28379337454226999</v>
      </c>
      <c r="BP22" s="19">
        <v>0.269131876805138</v>
      </c>
      <c r="BQ22" s="19">
        <v>0.35727938082076999</v>
      </c>
      <c r="BR22" s="19">
        <v>0.25181100513424098</v>
      </c>
      <c r="BS22" s="19"/>
      <c r="BT22" s="19">
        <v>0.24830060378181201</v>
      </c>
      <c r="BU22" s="19">
        <v>0.29776451473146698</v>
      </c>
      <c r="BV22" s="19"/>
      <c r="BW22" s="19">
        <v>0.25195083137258201</v>
      </c>
      <c r="BX22" s="19">
        <v>0.27462227955933599</v>
      </c>
      <c r="BY22" s="19"/>
      <c r="BZ22" s="19">
        <v>0.28582569760954102</v>
      </c>
      <c r="CA22" s="19">
        <v>0.21434795071267401</v>
      </c>
      <c r="CB22" s="19">
        <v>0.14024969470229101</v>
      </c>
      <c r="CC22" s="19"/>
      <c r="CD22" s="19">
        <v>0.28231889700175899</v>
      </c>
      <c r="CE22" s="19">
        <v>0.266999150540015</v>
      </c>
      <c r="CF22" s="19">
        <v>0.24380234257996899</v>
      </c>
      <c r="CG22" s="19"/>
      <c r="CH22" s="19">
        <v>0.282945368320351</v>
      </c>
      <c r="CI22" s="19">
        <v>0.25711323525905899</v>
      </c>
      <c r="CJ22" s="19">
        <v>0.21189960069899899</v>
      </c>
      <c r="CK22" s="19"/>
      <c r="CL22" s="19">
        <v>0.22274956980246799</v>
      </c>
      <c r="CM22" s="19">
        <v>0.30496687632675301</v>
      </c>
      <c r="CN22" s="19"/>
      <c r="CO22" s="19">
        <v>0.15007466395965099</v>
      </c>
      <c r="CP22" s="19">
        <v>0.26494018820037202</v>
      </c>
      <c r="CQ22" s="19">
        <v>0.29855902025513098</v>
      </c>
      <c r="CR22" s="19">
        <v>0.25995438758230899</v>
      </c>
    </row>
    <row r="23" spans="2:96" x14ac:dyDescent="0.25">
      <c r="B23" s="16"/>
    </row>
    <row r="24" spans="2:96" x14ac:dyDescent="0.25">
      <c r="B24" t="s">
        <v>124</v>
      </c>
    </row>
    <row r="25" spans="2:96" x14ac:dyDescent="0.25">
      <c r="B25" t="s">
        <v>125</v>
      </c>
    </row>
    <row r="27" spans="2:96" x14ac:dyDescent="0.25">
      <c r="B27"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CR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564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540</v>
      </c>
      <c r="C9" s="17">
        <v>6.72780465711207E-2</v>
      </c>
      <c r="D9" s="17">
        <v>9.3996141220123702E-2</v>
      </c>
      <c r="E9" s="17">
        <v>4.1480504164817703E-2</v>
      </c>
      <c r="F9" s="17"/>
      <c r="G9" s="17">
        <v>0.106336262585458</v>
      </c>
      <c r="H9" s="17">
        <v>7.4050809925005498E-2</v>
      </c>
      <c r="I9" s="17">
        <v>5.6073315766664002E-2</v>
      </c>
      <c r="J9" s="17">
        <v>4.7734497935318698E-2</v>
      </c>
      <c r="K9" s="17">
        <v>4.9195404786748602E-2</v>
      </c>
      <c r="L9" s="17">
        <v>7.2946871749115696E-2</v>
      </c>
      <c r="M9" s="17"/>
      <c r="N9" s="17">
        <v>8.4314243282547094E-2</v>
      </c>
      <c r="O9" s="17">
        <v>6.1004304386453802E-2</v>
      </c>
      <c r="P9" s="17">
        <v>7.0010387023605597E-2</v>
      </c>
      <c r="Q9" s="17">
        <v>5.1565494880457197E-2</v>
      </c>
      <c r="R9" s="17"/>
      <c r="S9" s="17">
        <v>8.3154237338782494E-2</v>
      </c>
      <c r="T9" s="17">
        <v>5.9403948549919199E-2</v>
      </c>
      <c r="U9" s="17">
        <v>6.2107617979764301E-2</v>
      </c>
      <c r="V9" s="17">
        <v>6.3718333791453599E-2</v>
      </c>
      <c r="W9" s="17">
        <v>0.101273617605687</v>
      </c>
      <c r="X9" s="17">
        <v>4.0239378787264302E-2</v>
      </c>
      <c r="Y9" s="17">
        <v>8.2821314789771103E-2</v>
      </c>
      <c r="Z9" s="17">
        <v>6.3585211570923006E-2</v>
      </c>
      <c r="AA9" s="17">
        <v>5.5674385849390301E-2</v>
      </c>
      <c r="AB9" s="17">
        <v>4.87327032002896E-2</v>
      </c>
      <c r="AC9" s="17">
        <v>0.110750679309037</v>
      </c>
      <c r="AD9" s="17">
        <v>4.2763613359617397E-2</v>
      </c>
      <c r="AE9" s="17"/>
      <c r="AF9" s="17">
        <v>8.7124881498668302E-2</v>
      </c>
      <c r="AG9" s="17">
        <v>6.2845315096952306E-2</v>
      </c>
      <c r="AH9" s="17">
        <v>6.6736829529358499E-2</v>
      </c>
      <c r="AI9" s="17">
        <v>8.6063677624206997E-2</v>
      </c>
      <c r="AJ9" s="17">
        <v>2.24172828368704E-2</v>
      </c>
      <c r="AK9" s="17"/>
      <c r="AL9" s="17">
        <v>0.11417058647516</v>
      </c>
      <c r="AM9" s="17">
        <v>5.4142935657231897E-2</v>
      </c>
      <c r="AN9" s="17">
        <v>7.6424977247080195E-2</v>
      </c>
      <c r="AO9" s="17"/>
      <c r="AP9" s="17">
        <v>3.3111442036392998E-2</v>
      </c>
      <c r="AQ9" s="17">
        <v>7.9489845230998099E-2</v>
      </c>
      <c r="AR9" s="17">
        <v>8.4115960575773002E-2</v>
      </c>
      <c r="AS9" s="17">
        <v>7.9240042449223294E-2</v>
      </c>
      <c r="AT9" s="17">
        <v>0.17102448247539001</v>
      </c>
      <c r="AU9" s="17"/>
      <c r="AV9" s="17">
        <v>0.21570749083600099</v>
      </c>
      <c r="AW9" s="17">
        <v>4.3915314413085299E-2</v>
      </c>
      <c r="AX9" s="17">
        <v>4.5947820055775197E-2</v>
      </c>
      <c r="AY9" s="17">
        <v>2.6117280359806701E-2</v>
      </c>
      <c r="AZ9" s="17">
        <v>8.9939979572547998E-2</v>
      </c>
      <c r="BA9" s="17">
        <v>4.0161726245042502E-2</v>
      </c>
      <c r="BB9" s="17">
        <v>4.13826929917393E-2</v>
      </c>
      <c r="BC9" s="17">
        <v>8.6122196736089895E-2</v>
      </c>
      <c r="BD9" s="17">
        <v>9.6547182718414296E-2</v>
      </c>
      <c r="BE9" s="17">
        <v>0.10284841154483999</v>
      </c>
      <c r="BF9" s="17">
        <v>8.1096960297420306E-2</v>
      </c>
      <c r="BG9" s="17">
        <v>7.5323400001026095E-2</v>
      </c>
      <c r="BH9" s="17">
        <v>7.5905695171754606E-2</v>
      </c>
      <c r="BI9" s="17">
        <v>0</v>
      </c>
      <c r="BJ9" s="17">
        <v>7.6261409874330097E-2</v>
      </c>
      <c r="BK9" s="17">
        <v>0.181322751821202</v>
      </c>
      <c r="BL9" s="17"/>
      <c r="BM9" s="17">
        <v>9.4292512715757407E-2</v>
      </c>
      <c r="BN9" s="17">
        <v>6.3653527804272705E-2</v>
      </c>
      <c r="BO9" s="17">
        <v>6.3555567541624697E-2</v>
      </c>
      <c r="BP9" s="17">
        <v>4.6691042812176897E-2</v>
      </c>
      <c r="BQ9" s="17">
        <v>7.0672040875517803E-2</v>
      </c>
      <c r="BR9" s="17">
        <v>5.3571404174120298E-2</v>
      </c>
      <c r="BS9" s="17"/>
      <c r="BT9" s="17">
        <v>6.8689349140470896E-2</v>
      </c>
      <c r="BU9" s="17">
        <v>6.1909811494354899E-2</v>
      </c>
      <c r="BV9" s="17"/>
      <c r="BW9" s="17">
        <v>8.5950954208568506E-2</v>
      </c>
      <c r="BX9" s="17">
        <v>6.3494627642277299E-2</v>
      </c>
      <c r="BY9" s="17"/>
      <c r="BZ9" s="17">
        <v>6.5434883677889799E-2</v>
      </c>
      <c r="CA9" s="17">
        <v>5.9380566002521999E-2</v>
      </c>
      <c r="CB9" s="17">
        <v>0.14279982714967299</v>
      </c>
      <c r="CC9" s="17"/>
      <c r="CD9" s="17">
        <v>7.5107507010491195E-2</v>
      </c>
      <c r="CE9" s="17">
        <v>4.5443531791418301E-2</v>
      </c>
      <c r="CF9" s="17">
        <v>4.8137809601181601E-2</v>
      </c>
      <c r="CG9" s="17"/>
      <c r="CH9" s="17">
        <v>7.0314139637015896E-2</v>
      </c>
      <c r="CI9" s="17">
        <v>3.3894398487386901E-2</v>
      </c>
      <c r="CJ9" s="17">
        <v>5.8013784646551998E-2</v>
      </c>
      <c r="CK9" s="17"/>
      <c r="CL9" s="17">
        <v>7.2921692071949998E-2</v>
      </c>
      <c r="CM9" s="17">
        <v>6.35126008507787E-2</v>
      </c>
      <c r="CN9" s="17"/>
      <c r="CO9" s="17">
        <v>0.25358592010806902</v>
      </c>
      <c r="CP9" s="17">
        <v>6.6962418407141094E-2</v>
      </c>
      <c r="CQ9" s="17">
        <v>5.3973970679310597E-2</v>
      </c>
      <c r="CR9" s="17">
        <v>2.5765865626873798E-2</v>
      </c>
    </row>
    <row r="10" spans="2:96" x14ac:dyDescent="0.25">
      <c r="B10" s="18" t="s">
        <v>541</v>
      </c>
      <c r="C10" s="17">
        <v>0.38995476867317003</v>
      </c>
      <c r="D10" s="17">
        <v>0.41495678487066801</v>
      </c>
      <c r="E10" s="17">
        <v>0.36546961446757897</v>
      </c>
      <c r="F10" s="17"/>
      <c r="G10" s="17">
        <v>0.38875652063605398</v>
      </c>
      <c r="H10" s="17">
        <v>0.37547939840243999</v>
      </c>
      <c r="I10" s="17">
        <v>0.400239023348333</v>
      </c>
      <c r="J10" s="17">
        <v>0.39607054018244903</v>
      </c>
      <c r="K10" s="17">
        <v>0.362493242639298</v>
      </c>
      <c r="L10" s="17">
        <v>0.40770537568439502</v>
      </c>
      <c r="M10" s="17"/>
      <c r="N10" s="17">
        <v>0.41534631195480998</v>
      </c>
      <c r="O10" s="17">
        <v>0.42811564738195801</v>
      </c>
      <c r="P10" s="17">
        <v>0.38962064247436701</v>
      </c>
      <c r="Q10" s="17">
        <v>0.322648684178234</v>
      </c>
      <c r="R10" s="17"/>
      <c r="S10" s="17">
        <v>0.43678590920371302</v>
      </c>
      <c r="T10" s="17">
        <v>0.40288739266311502</v>
      </c>
      <c r="U10" s="17">
        <v>0.33882261325152802</v>
      </c>
      <c r="V10" s="17">
        <v>0.38862910222600799</v>
      </c>
      <c r="W10" s="17">
        <v>0.35836998276260501</v>
      </c>
      <c r="X10" s="17">
        <v>0.40990350937074199</v>
      </c>
      <c r="Y10" s="17">
        <v>0.39561765527892001</v>
      </c>
      <c r="Z10" s="17">
        <v>0.37557534638704598</v>
      </c>
      <c r="AA10" s="17">
        <v>0.40324756632356501</v>
      </c>
      <c r="AB10" s="17">
        <v>0.37492585820183899</v>
      </c>
      <c r="AC10" s="17">
        <v>0.30888180158509398</v>
      </c>
      <c r="AD10" s="17">
        <v>0.405236181922776</v>
      </c>
      <c r="AE10" s="17"/>
      <c r="AF10" s="17">
        <v>0.39245220735078401</v>
      </c>
      <c r="AG10" s="17">
        <v>0.39306729020251502</v>
      </c>
      <c r="AH10" s="17">
        <v>0.53855230653144204</v>
      </c>
      <c r="AI10" s="17">
        <v>0.29168296317466602</v>
      </c>
      <c r="AJ10" s="17">
        <v>0.35700989784777998</v>
      </c>
      <c r="AK10" s="17"/>
      <c r="AL10" s="17">
        <v>0.40850774367251003</v>
      </c>
      <c r="AM10" s="17">
        <v>0.40226861043342799</v>
      </c>
      <c r="AN10" s="17">
        <v>0.46578378864158898</v>
      </c>
      <c r="AO10" s="17"/>
      <c r="AP10" s="17">
        <v>0.37573124042851502</v>
      </c>
      <c r="AQ10" s="17">
        <v>0.41219583870603999</v>
      </c>
      <c r="AR10" s="17">
        <v>0.38285788857090902</v>
      </c>
      <c r="AS10" s="17">
        <v>0.43233993456849601</v>
      </c>
      <c r="AT10" s="17">
        <v>0.38401304723900798</v>
      </c>
      <c r="AU10" s="17"/>
      <c r="AV10" s="17">
        <v>0</v>
      </c>
      <c r="AW10" s="17">
        <v>0.32989383209644502</v>
      </c>
      <c r="AX10" s="17">
        <v>0.33051870687886697</v>
      </c>
      <c r="AY10" s="17">
        <v>0.38091741663890599</v>
      </c>
      <c r="AZ10" s="17">
        <v>0.37491143861794901</v>
      </c>
      <c r="BA10" s="17">
        <v>0.39486669353183601</v>
      </c>
      <c r="BB10" s="17">
        <v>0.40596737366820002</v>
      </c>
      <c r="BC10" s="17">
        <v>0.38376136163026497</v>
      </c>
      <c r="BD10" s="17">
        <v>0.408497459873921</v>
      </c>
      <c r="BE10" s="17">
        <v>0.47143449348983302</v>
      </c>
      <c r="BF10" s="17">
        <v>0.34648802940655099</v>
      </c>
      <c r="BG10" s="17">
        <v>0.48554470756827001</v>
      </c>
      <c r="BH10" s="17">
        <v>0.47259113383050799</v>
      </c>
      <c r="BI10" s="17">
        <v>0.45484926389865399</v>
      </c>
      <c r="BJ10" s="17">
        <v>0.26379145999625703</v>
      </c>
      <c r="BK10" s="17">
        <v>0.39904504349896402</v>
      </c>
      <c r="BL10" s="17"/>
      <c r="BM10" s="17">
        <v>0.35555030108562302</v>
      </c>
      <c r="BN10" s="17">
        <v>0.401073203371628</v>
      </c>
      <c r="BO10" s="17">
        <v>0.369199917250075</v>
      </c>
      <c r="BP10" s="17">
        <v>0.40438111506979302</v>
      </c>
      <c r="BQ10" s="17">
        <v>0.41628399886960799</v>
      </c>
      <c r="BR10" s="17">
        <v>0.42339905882207501</v>
      </c>
      <c r="BS10" s="17"/>
      <c r="BT10" s="17">
        <v>0.40454857894380197</v>
      </c>
      <c r="BU10" s="17">
        <v>0.37723144999956998</v>
      </c>
      <c r="BV10" s="17"/>
      <c r="BW10" s="17">
        <v>0.42632438193163602</v>
      </c>
      <c r="BX10" s="17">
        <v>0.37641185869149402</v>
      </c>
      <c r="BY10" s="17"/>
      <c r="BZ10" s="17">
        <v>0.38471064540286698</v>
      </c>
      <c r="CA10" s="17">
        <v>0.42521663310123098</v>
      </c>
      <c r="CB10" s="17">
        <v>0.39018009863664599</v>
      </c>
      <c r="CC10" s="17"/>
      <c r="CD10" s="17">
        <v>0.39449349087444502</v>
      </c>
      <c r="CE10" s="17">
        <v>0.30998763973465499</v>
      </c>
      <c r="CF10" s="17">
        <v>0.41470649345848398</v>
      </c>
      <c r="CG10" s="17"/>
      <c r="CH10" s="17">
        <v>0.400712935596447</v>
      </c>
      <c r="CI10" s="17">
        <v>0.35972573588818701</v>
      </c>
      <c r="CJ10" s="17">
        <v>0.37651490881788402</v>
      </c>
      <c r="CK10" s="17"/>
      <c r="CL10" s="17">
        <v>0.41408929279770701</v>
      </c>
      <c r="CM10" s="17">
        <v>0.376865807256547</v>
      </c>
      <c r="CN10" s="17"/>
      <c r="CO10" s="17">
        <v>0.41997563909921298</v>
      </c>
      <c r="CP10" s="17">
        <v>0.43776046521460998</v>
      </c>
      <c r="CQ10" s="17">
        <v>0.38269590773020301</v>
      </c>
      <c r="CR10" s="17">
        <v>0.301723444545201</v>
      </c>
    </row>
    <row r="11" spans="2:96" ht="30" x14ac:dyDescent="0.25">
      <c r="B11" s="18" t="s">
        <v>542</v>
      </c>
      <c r="C11" s="17">
        <v>0.268629941624141</v>
      </c>
      <c r="D11" s="17">
        <v>0.272476928022367</v>
      </c>
      <c r="E11" s="17">
        <v>0.26411591794722</v>
      </c>
      <c r="F11" s="17"/>
      <c r="G11" s="17">
        <v>0.25447100513184501</v>
      </c>
      <c r="H11" s="17">
        <v>0.27835054396914999</v>
      </c>
      <c r="I11" s="17">
        <v>0.24561204425778599</v>
      </c>
      <c r="J11" s="17">
        <v>0.23717364922224701</v>
      </c>
      <c r="K11" s="17">
        <v>0.32455032630146502</v>
      </c>
      <c r="L11" s="17">
        <v>0.27688172058702198</v>
      </c>
      <c r="M11" s="17"/>
      <c r="N11" s="17">
        <v>0.28663767574497501</v>
      </c>
      <c r="O11" s="17">
        <v>0.22956278003966599</v>
      </c>
      <c r="P11" s="17">
        <v>0.27922192694882603</v>
      </c>
      <c r="Q11" s="17">
        <v>0.27953028364009402</v>
      </c>
      <c r="R11" s="17"/>
      <c r="S11" s="17">
        <v>0.25524014064176098</v>
      </c>
      <c r="T11" s="17">
        <v>0.25881013305147399</v>
      </c>
      <c r="U11" s="17">
        <v>0.30973780933231398</v>
      </c>
      <c r="V11" s="17">
        <v>0.236162017372127</v>
      </c>
      <c r="W11" s="17">
        <v>0.294674805628861</v>
      </c>
      <c r="X11" s="17">
        <v>0.29995529726939102</v>
      </c>
      <c r="Y11" s="17">
        <v>0.31511654281351498</v>
      </c>
      <c r="Z11" s="17">
        <v>0.28857883280394497</v>
      </c>
      <c r="AA11" s="17">
        <v>0.23118921040517501</v>
      </c>
      <c r="AB11" s="17">
        <v>0.262075495886955</v>
      </c>
      <c r="AC11" s="17">
        <v>0.239750084300977</v>
      </c>
      <c r="AD11" s="17">
        <v>0.26146534832380602</v>
      </c>
      <c r="AE11" s="17"/>
      <c r="AF11" s="17">
        <v>0.26658309591245699</v>
      </c>
      <c r="AG11" s="17">
        <v>0.281516723208391</v>
      </c>
      <c r="AH11" s="17">
        <v>0.13328167448505401</v>
      </c>
      <c r="AI11" s="17">
        <v>0.42040492142962399</v>
      </c>
      <c r="AJ11" s="17">
        <v>0.26870372001032899</v>
      </c>
      <c r="AK11" s="17"/>
      <c r="AL11" s="17">
        <v>0.25094777654693401</v>
      </c>
      <c r="AM11" s="17">
        <v>0.26820920773189</v>
      </c>
      <c r="AN11" s="17">
        <v>0.24114280993342299</v>
      </c>
      <c r="AO11" s="17"/>
      <c r="AP11" s="17">
        <v>0.28636972422816998</v>
      </c>
      <c r="AQ11" s="17">
        <v>0.234886382661119</v>
      </c>
      <c r="AR11" s="17">
        <v>0.265739973218727</v>
      </c>
      <c r="AS11" s="17">
        <v>0.30347745269253901</v>
      </c>
      <c r="AT11" s="17">
        <v>0.22530746024168599</v>
      </c>
      <c r="AU11" s="17"/>
      <c r="AV11" s="17">
        <v>0.152769603320837</v>
      </c>
      <c r="AW11" s="17">
        <v>0.318885466754046</v>
      </c>
      <c r="AX11" s="17">
        <v>0.28913584292449002</v>
      </c>
      <c r="AY11" s="17">
        <v>0.30722755287421699</v>
      </c>
      <c r="AZ11" s="17">
        <v>0.225450834107847</v>
      </c>
      <c r="BA11" s="17">
        <v>0.30056022754567002</v>
      </c>
      <c r="BB11" s="17">
        <v>0.288533407813999</v>
      </c>
      <c r="BC11" s="17">
        <v>0.27019503757249003</v>
      </c>
      <c r="BD11" s="17">
        <v>0.27372965720902898</v>
      </c>
      <c r="BE11" s="17">
        <v>0.17775284874382599</v>
      </c>
      <c r="BF11" s="17">
        <v>0.301017752369864</v>
      </c>
      <c r="BG11" s="17">
        <v>0.18445611008690899</v>
      </c>
      <c r="BH11" s="17">
        <v>0.21590652073526401</v>
      </c>
      <c r="BI11" s="17">
        <v>0.27306592569354998</v>
      </c>
      <c r="BJ11" s="17">
        <v>0.26627933967609002</v>
      </c>
      <c r="BK11" s="17">
        <v>0.28689042806024601</v>
      </c>
      <c r="BL11" s="17"/>
      <c r="BM11" s="17">
        <v>0.29185465250772902</v>
      </c>
      <c r="BN11" s="17">
        <v>0.27474238385863697</v>
      </c>
      <c r="BO11" s="17">
        <v>0.23803435645520399</v>
      </c>
      <c r="BP11" s="17">
        <v>0.26174678205942697</v>
      </c>
      <c r="BQ11" s="17">
        <v>0.26314193633286398</v>
      </c>
      <c r="BR11" s="17">
        <v>0.25513624916046701</v>
      </c>
      <c r="BS11" s="17"/>
      <c r="BT11" s="17">
        <v>0.26667020658102197</v>
      </c>
      <c r="BU11" s="17">
        <v>0.26829405115333499</v>
      </c>
      <c r="BV11" s="17"/>
      <c r="BW11" s="17">
        <v>0.25583402505519498</v>
      </c>
      <c r="BX11" s="17">
        <v>0.26323410489752302</v>
      </c>
      <c r="BY11" s="17"/>
      <c r="BZ11" s="17">
        <v>0.26654549598856803</v>
      </c>
      <c r="CA11" s="17">
        <v>0.26950384383547699</v>
      </c>
      <c r="CB11" s="17">
        <v>0.27142390626968199</v>
      </c>
      <c r="CC11" s="17"/>
      <c r="CD11" s="17">
        <v>0.261513283434118</v>
      </c>
      <c r="CE11" s="17">
        <v>0.29690417194184499</v>
      </c>
      <c r="CF11" s="17">
        <v>0.27417099444632598</v>
      </c>
      <c r="CG11" s="17"/>
      <c r="CH11" s="17">
        <v>0.26199302357441101</v>
      </c>
      <c r="CI11" s="17">
        <v>0.28058257561129402</v>
      </c>
      <c r="CJ11" s="17">
        <v>0.28147052487458402</v>
      </c>
      <c r="CK11" s="17"/>
      <c r="CL11" s="17">
        <v>0.25046096901370801</v>
      </c>
      <c r="CM11" s="17">
        <v>0.28470158690521302</v>
      </c>
      <c r="CN11" s="17"/>
      <c r="CO11" s="17">
        <v>0.214185271368869</v>
      </c>
      <c r="CP11" s="17">
        <v>0.25715158128339299</v>
      </c>
      <c r="CQ11" s="17">
        <v>0.27701869306996801</v>
      </c>
      <c r="CR11" s="17">
        <v>0.294145045771184</v>
      </c>
    </row>
    <row r="12" spans="2:96" x14ac:dyDescent="0.25">
      <c r="B12" s="18" t="s">
        <v>562</v>
      </c>
      <c r="C12" s="17">
        <v>0.17288436643957</v>
      </c>
      <c r="D12" s="17">
        <v>0.12790432919049999</v>
      </c>
      <c r="E12" s="17">
        <v>0.21785651994807401</v>
      </c>
      <c r="F12" s="17"/>
      <c r="G12" s="17">
        <v>0.19754048456148801</v>
      </c>
      <c r="H12" s="17">
        <v>0.16903224283003301</v>
      </c>
      <c r="I12" s="17">
        <v>0.192593706479393</v>
      </c>
      <c r="J12" s="17">
        <v>0.183271110593235</v>
      </c>
      <c r="K12" s="17">
        <v>0.16932809544581401</v>
      </c>
      <c r="L12" s="17">
        <v>0.13748887157019399</v>
      </c>
      <c r="M12" s="17"/>
      <c r="N12" s="17">
        <v>0.16358261768854901</v>
      </c>
      <c r="O12" s="17">
        <v>0.17304948558857899</v>
      </c>
      <c r="P12" s="17">
        <v>0.16482296613512201</v>
      </c>
      <c r="Q12" s="17">
        <v>0.19170875928381001</v>
      </c>
      <c r="R12" s="17"/>
      <c r="S12" s="17">
        <v>0.125729188566963</v>
      </c>
      <c r="T12" s="17">
        <v>0.17319341091389401</v>
      </c>
      <c r="U12" s="17">
        <v>0.158503766628841</v>
      </c>
      <c r="V12" s="17">
        <v>0.180152318392898</v>
      </c>
      <c r="W12" s="17">
        <v>0.17504439056023999</v>
      </c>
      <c r="X12" s="17">
        <v>0.15630534528448001</v>
      </c>
      <c r="Y12" s="17">
        <v>0.116585544301544</v>
      </c>
      <c r="Z12" s="17">
        <v>0.183798439808813</v>
      </c>
      <c r="AA12" s="17">
        <v>0.207986566547951</v>
      </c>
      <c r="AB12" s="17">
        <v>0.206273226785463</v>
      </c>
      <c r="AC12" s="17">
        <v>0.23795029621344199</v>
      </c>
      <c r="AD12" s="17">
        <v>0.25123257832221302</v>
      </c>
      <c r="AE12" s="17"/>
      <c r="AF12" s="17">
        <v>0.158027982107277</v>
      </c>
      <c r="AG12" s="17">
        <v>0.16700272245079001</v>
      </c>
      <c r="AH12" s="17">
        <v>0.16707571090040299</v>
      </c>
      <c r="AI12" s="17">
        <v>0.12326196928601001</v>
      </c>
      <c r="AJ12" s="17">
        <v>0.209938270717101</v>
      </c>
      <c r="AK12" s="17"/>
      <c r="AL12" s="17">
        <v>0.13844645229462299</v>
      </c>
      <c r="AM12" s="17">
        <v>0.167053944022929</v>
      </c>
      <c r="AN12" s="17">
        <v>0.13896854628822899</v>
      </c>
      <c r="AO12" s="17"/>
      <c r="AP12" s="17">
        <v>0.19873614202954601</v>
      </c>
      <c r="AQ12" s="17">
        <v>0.17139512273788299</v>
      </c>
      <c r="AR12" s="17">
        <v>0.16431897203184301</v>
      </c>
      <c r="AS12" s="17">
        <v>0.12858576791682</v>
      </c>
      <c r="AT12" s="17">
        <v>0.189720667126414</v>
      </c>
      <c r="AU12" s="17"/>
      <c r="AV12" s="17">
        <v>0</v>
      </c>
      <c r="AW12" s="17">
        <v>0.13962408992857001</v>
      </c>
      <c r="AX12" s="17">
        <v>0.22865508563063999</v>
      </c>
      <c r="AY12" s="17">
        <v>0.20436823054463699</v>
      </c>
      <c r="AZ12" s="17">
        <v>0.14938886429375201</v>
      </c>
      <c r="BA12" s="17">
        <v>0.17598855179264999</v>
      </c>
      <c r="BB12" s="17">
        <v>0.16535260540317401</v>
      </c>
      <c r="BC12" s="17">
        <v>0.15658549735573299</v>
      </c>
      <c r="BD12" s="17">
        <v>0.15004994534594299</v>
      </c>
      <c r="BE12" s="17">
        <v>0.185731377878252</v>
      </c>
      <c r="BF12" s="17">
        <v>0.17830887679292901</v>
      </c>
      <c r="BG12" s="17">
        <v>0.18910430705820899</v>
      </c>
      <c r="BH12" s="17">
        <v>0.17007071681600899</v>
      </c>
      <c r="BI12" s="17">
        <v>0.230930916780937</v>
      </c>
      <c r="BJ12" s="17">
        <v>0.214472382662352</v>
      </c>
      <c r="BK12" s="17">
        <v>5.5806669747129098E-2</v>
      </c>
      <c r="BL12" s="17"/>
      <c r="BM12" s="17">
        <v>0.16856415073676301</v>
      </c>
      <c r="BN12" s="17">
        <v>0.16428344000341699</v>
      </c>
      <c r="BO12" s="17">
        <v>0.19309463880731301</v>
      </c>
      <c r="BP12" s="17">
        <v>0.19377988583414499</v>
      </c>
      <c r="BQ12" s="17">
        <v>0.16665092793580599</v>
      </c>
      <c r="BR12" s="17">
        <v>0.12217849647341</v>
      </c>
      <c r="BS12" s="17"/>
      <c r="BT12" s="17">
        <v>0.16200726548170899</v>
      </c>
      <c r="BU12" s="17">
        <v>0.191370307940956</v>
      </c>
      <c r="BV12" s="17"/>
      <c r="BW12" s="17">
        <v>0.14416141052770601</v>
      </c>
      <c r="BX12" s="17">
        <v>0.19424856460119999</v>
      </c>
      <c r="BY12" s="17"/>
      <c r="BZ12" s="17">
        <v>0.17946041706462201</v>
      </c>
      <c r="CA12" s="17">
        <v>0.156083637694752</v>
      </c>
      <c r="CB12" s="17">
        <v>0.119998827707763</v>
      </c>
      <c r="CC12" s="17"/>
      <c r="CD12" s="17">
        <v>0.17085254120248899</v>
      </c>
      <c r="CE12" s="17">
        <v>0.22467367416359799</v>
      </c>
      <c r="CF12" s="17">
        <v>0.14339498819976099</v>
      </c>
      <c r="CG12" s="17"/>
      <c r="CH12" s="17">
        <v>0.17030995678178901</v>
      </c>
      <c r="CI12" s="17">
        <v>0.19714269546205501</v>
      </c>
      <c r="CJ12" s="17">
        <v>0.18635566240597601</v>
      </c>
      <c r="CK12" s="17"/>
      <c r="CL12" s="17">
        <v>0.17441007650569901</v>
      </c>
      <c r="CM12" s="17">
        <v>0.16758288739544999</v>
      </c>
      <c r="CN12" s="17"/>
      <c r="CO12" s="17">
        <v>4.53654634188956E-2</v>
      </c>
      <c r="CP12" s="17">
        <v>0.160516787771848</v>
      </c>
      <c r="CQ12" s="17">
        <v>0.18613105206621799</v>
      </c>
      <c r="CR12" s="17">
        <v>0.21731624443761699</v>
      </c>
    </row>
    <row r="13" spans="2:96" x14ac:dyDescent="0.25">
      <c r="B13" s="18" t="s">
        <v>563</v>
      </c>
      <c r="C13" s="17">
        <v>7.52612224037226E-2</v>
      </c>
      <c r="D13" s="17">
        <v>7.2439608279423195E-2</v>
      </c>
      <c r="E13" s="17">
        <v>7.8429440532977901E-2</v>
      </c>
      <c r="F13" s="17"/>
      <c r="G13" s="17">
        <v>4.3375484882728001E-2</v>
      </c>
      <c r="H13" s="17">
        <v>6.09223518550027E-2</v>
      </c>
      <c r="I13" s="17">
        <v>7.0662751582819205E-2</v>
      </c>
      <c r="J13" s="17">
        <v>0.10472488031102301</v>
      </c>
      <c r="K13" s="17">
        <v>7.7618168655872594E-2</v>
      </c>
      <c r="L13" s="17">
        <v>8.6344223998194997E-2</v>
      </c>
      <c r="M13" s="17"/>
      <c r="N13" s="17">
        <v>3.71576159832986E-2</v>
      </c>
      <c r="O13" s="17">
        <v>9.5045561499909101E-2</v>
      </c>
      <c r="P13" s="17">
        <v>5.6629477952001302E-2</v>
      </c>
      <c r="Q13" s="17">
        <v>0.11297323887428</v>
      </c>
      <c r="R13" s="17"/>
      <c r="S13" s="17">
        <v>7.3271231562557201E-2</v>
      </c>
      <c r="T13" s="17">
        <v>7.1783008493745207E-2</v>
      </c>
      <c r="U13" s="17">
        <v>9.8619200212908903E-2</v>
      </c>
      <c r="V13" s="17">
        <v>9.67848264629904E-2</v>
      </c>
      <c r="W13" s="17">
        <v>3.9622560886721198E-2</v>
      </c>
      <c r="X13" s="17">
        <v>5.7512951604816002E-2</v>
      </c>
      <c r="Y13" s="17">
        <v>5.1045445532365098E-2</v>
      </c>
      <c r="Z13" s="17">
        <v>7.5232813673549406E-2</v>
      </c>
      <c r="AA13" s="17">
        <v>9.1693092754950897E-2</v>
      </c>
      <c r="AB13" s="17">
        <v>8.4617552318942205E-2</v>
      </c>
      <c r="AC13" s="17">
        <v>0.10266713859144901</v>
      </c>
      <c r="AD13" s="17">
        <v>3.9302278071588002E-2</v>
      </c>
      <c r="AE13" s="17"/>
      <c r="AF13" s="17">
        <v>7.8137485114453106E-2</v>
      </c>
      <c r="AG13" s="17">
        <v>7.3313410386787695E-2</v>
      </c>
      <c r="AH13" s="17">
        <v>7.6053914031591494E-2</v>
      </c>
      <c r="AI13" s="17">
        <v>7.8586468485492403E-2</v>
      </c>
      <c r="AJ13" s="17">
        <v>8.6229586641329903E-2</v>
      </c>
      <c r="AK13" s="17"/>
      <c r="AL13" s="17">
        <v>6.5762566375982406E-2</v>
      </c>
      <c r="AM13" s="17">
        <v>8.8260661707000795E-2</v>
      </c>
      <c r="AN13" s="17">
        <v>6.3522952660281906E-2</v>
      </c>
      <c r="AO13" s="17"/>
      <c r="AP13" s="17">
        <v>7.9566690740232301E-2</v>
      </c>
      <c r="AQ13" s="17">
        <v>7.9962832146186297E-2</v>
      </c>
      <c r="AR13" s="17">
        <v>7.7941904580935903E-2</v>
      </c>
      <c r="AS13" s="17">
        <v>3.0454064408479701E-2</v>
      </c>
      <c r="AT13" s="17">
        <v>2.9934342917501199E-2</v>
      </c>
      <c r="AU13" s="17"/>
      <c r="AV13" s="17">
        <v>0.29675421951939701</v>
      </c>
      <c r="AW13" s="17">
        <v>0.15485299728187199</v>
      </c>
      <c r="AX13" s="17">
        <v>8.3127660606136494E-2</v>
      </c>
      <c r="AY13" s="17">
        <v>7.3588280523504399E-2</v>
      </c>
      <c r="AZ13" s="17">
        <v>0.114362398836779</v>
      </c>
      <c r="BA13" s="17">
        <v>5.9592999669878799E-2</v>
      </c>
      <c r="BB13" s="17">
        <v>7.2579928451780296E-2</v>
      </c>
      <c r="BC13" s="17">
        <v>7.6084360044088403E-2</v>
      </c>
      <c r="BD13" s="17">
        <v>6.4391021496262801E-2</v>
      </c>
      <c r="BE13" s="17">
        <v>6.2232868343250598E-2</v>
      </c>
      <c r="BF13" s="17">
        <v>7.6695301762670906E-2</v>
      </c>
      <c r="BG13" s="17">
        <v>4.65539637697975E-2</v>
      </c>
      <c r="BH13" s="17">
        <v>5.2911980861548601E-2</v>
      </c>
      <c r="BI13" s="17">
        <v>2.2376729493216001E-2</v>
      </c>
      <c r="BJ13" s="17">
        <v>6.9412930571354003E-2</v>
      </c>
      <c r="BK13" s="17">
        <v>6.4593615704029703E-2</v>
      </c>
      <c r="BL13" s="17"/>
      <c r="BM13" s="17">
        <v>5.7918458491008601E-2</v>
      </c>
      <c r="BN13" s="17">
        <v>7.18709595238088E-2</v>
      </c>
      <c r="BO13" s="17">
        <v>0.109407094117664</v>
      </c>
      <c r="BP13" s="17">
        <v>7.8888940693993298E-2</v>
      </c>
      <c r="BQ13" s="17">
        <v>5.2640907872840002E-2</v>
      </c>
      <c r="BR13" s="17">
        <v>0.104614039311346</v>
      </c>
      <c r="BS13" s="17"/>
      <c r="BT13" s="17">
        <v>7.7614986150650295E-2</v>
      </c>
      <c r="BU13" s="17">
        <v>7.2586051206473698E-2</v>
      </c>
      <c r="BV13" s="17"/>
      <c r="BW13" s="17">
        <v>7.0561287427963998E-2</v>
      </c>
      <c r="BX13" s="17">
        <v>8.1812884984392903E-2</v>
      </c>
      <c r="BY13" s="17"/>
      <c r="BZ13" s="17">
        <v>7.9027659862060395E-2</v>
      </c>
      <c r="CA13" s="17">
        <v>5.56305815214952E-2</v>
      </c>
      <c r="CB13" s="17">
        <v>6.2508844263471405E-2</v>
      </c>
      <c r="CC13" s="17"/>
      <c r="CD13" s="17">
        <v>7.5347546356833703E-2</v>
      </c>
      <c r="CE13" s="17">
        <v>9.4553865683053198E-2</v>
      </c>
      <c r="CF13" s="17">
        <v>8.97971177653209E-2</v>
      </c>
      <c r="CG13" s="17"/>
      <c r="CH13" s="17">
        <v>7.3336080385281499E-2</v>
      </c>
      <c r="CI13" s="17">
        <v>8.6002775275177204E-2</v>
      </c>
      <c r="CJ13" s="17">
        <v>8.3478814452538297E-2</v>
      </c>
      <c r="CK13" s="17"/>
      <c r="CL13" s="17">
        <v>6.8590961340635803E-2</v>
      </c>
      <c r="CM13" s="17">
        <v>8.0710903613260596E-2</v>
      </c>
      <c r="CN13" s="17"/>
      <c r="CO13" s="17">
        <v>4.5406251155843E-2</v>
      </c>
      <c r="CP13" s="17">
        <v>5.2661778554882299E-2</v>
      </c>
      <c r="CQ13" s="17">
        <v>8.1201072825277706E-2</v>
      </c>
      <c r="CR13" s="17">
        <v>0.11781632424829799</v>
      </c>
    </row>
    <row r="14" spans="2:96" x14ac:dyDescent="0.25">
      <c r="B14" s="18" t="s">
        <v>152</v>
      </c>
      <c r="C14" s="20">
        <v>2.59916542882749E-2</v>
      </c>
      <c r="D14" s="20">
        <v>1.8226208416918001E-2</v>
      </c>
      <c r="E14" s="20">
        <v>3.2648002939331101E-2</v>
      </c>
      <c r="F14" s="20"/>
      <c r="G14" s="20">
        <v>9.5202422024274307E-3</v>
      </c>
      <c r="H14" s="20">
        <v>4.2164653018369198E-2</v>
      </c>
      <c r="I14" s="20">
        <v>3.48191585650044E-2</v>
      </c>
      <c r="J14" s="20">
        <v>3.10253217557271E-2</v>
      </c>
      <c r="K14" s="20">
        <v>1.6814762170801301E-2</v>
      </c>
      <c r="L14" s="20">
        <v>1.86329364110785E-2</v>
      </c>
      <c r="M14" s="20"/>
      <c r="N14" s="20">
        <v>1.2961535345820299E-2</v>
      </c>
      <c r="O14" s="20">
        <v>1.3222221103433801E-2</v>
      </c>
      <c r="P14" s="20">
        <v>3.9694599466078603E-2</v>
      </c>
      <c r="Q14" s="20">
        <v>4.1573539143124498E-2</v>
      </c>
      <c r="R14" s="20"/>
      <c r="S14" s="20">
        <v>2.58192926862232E-2</v>
      </c>
      <c r="T14" s="20">
        <v>3.3922106327852898E-2</v>
      </c>
      <c r="U14" s="20">
        <v>3.2208992594642799E-2</v>
      </c>
      <c r="V14" s="20">
        <v>3.4553401754523497E-2</v>
      </c>
      <c r="W14" s="20">
        <v>3.10146425558861E-2</v>
      </c>
      <c r="X14" s="20">
        <v>3.6083517683306601E-2</v>
      </c>
      <c r="Y14" s="20">
        <v>3.8813497283885001E-2</v>
      </c>
      <c r="Z14" s="20">
        <v>1.32293557557241E-2</v>
      </c>
      <c r="AA14" s="20">
        <v>1.02091781189677E-2</v>
      </c>
      <c r="AB14" s="20">
        <v>2.3375163606510999E-2</v>
      </c>
      <c r="AC14" s="20">
        <v>0</v>
      </c>
      <c r="AD14" s="20">
        <v>0</v>
      </c>
      <c r="AE14" s="20"/>
      <c r="AF14" s="20">
        <v>1.76743480163601E-2</v>
      </c>
      <c r="AG14" s="20">
        <v>2.2254538654564199E-2</v>
      </c>
      <c r="AH14" s="20">
        <v>1.82995645221509E-2</v>
      </c>
      <c r="AI14" s="20">
        <v>0</v>
      </c>
      <c r="AJ14" s="20">
        <v>5.5701241946589999E-2</v>
      </c>
      <c r="AK14" s="20"/>
      <c r="AL14" s="20">
        <v>2.21648746347907E-2</v>
      </c>
      <c r="AM14" s="20">
        <v>2.00646404475209E-2</v>
      </c>
      <c r="AN14" s="20">
        <v>1.4156925229395901E-2</v>
      </c>
      <c r="AO14" s="20"/>
      <c r="AP14" s="20">
        <v>2.64847605371441E-2</v>
      </c>
      <c r="AQ14" s="20">
        <v>2.20699785177743E-2</v>
      </c>
      <c r="AR14" s="20">
        <v>2.5025301021811799E-2</v>
      </c>
      <c r="AS14" s="20">
        <v>2.5902737964442198E-2</v>
      </c>
      <c r="AT14" s="20">
        <v>0</v>
      </c>
      <c r="AU14" s="20"/>
      <c r="AV14" s="20">
        <v>0.334768686323765</v>
      </c>
      <c r="AW14" s="20">
        <v>1.2828299525982099E-2</v>
      </c>
      <c r="AX14" s="20">
        <v>2.26148839040918E-2</v>
      </c>
      <c r="AY14" s="20">
        <v>7.7812390589290202E-3</v>
      </c>
      <c r="AZ14" s="20">
        <v>4.5946484571124498E-2</v>
      </c>
      <c r="BA14" s="20">
        <v>2.8829801214923199E-2</v>
      </c>
      <c r="BB14" s="20">
        <v>2.6183991671107201E-2</v>
      </c>
      <c r="BC14" s="20">
        <v>2.7251546661334201E-2</v>
      </c>
      <c r="BD14" s="20">
        <v>6.7847333564302901E-3</v>
      </c>
      <c r="BE14" s="20">
        <v>0</v>
      </c>
      <c r="BF14" s="20">
        <v>1.6393079370564601E-2</v>
      </c>
      <c r="BG14" s="20">
        <v>1.9017511515788801E-2</v>
      </c>
      <c r="BH14" s="20">
        <v>1.26139525849154E-2</v>
      </c>
      <c r="BI14" s="20">
        <v>1.87771641336433E-2</v>
      </c>
      <c r="BJ14" s="20">
        <v>0.10978247721961699</v>
      </c>
      <c r="BK14" s="20">
        <v>1.2341491168428999E-2</v>
      </c>
      <c r="BL14" s="20"/>
      <c r="BM14" s="20">
        <v>3.1819924463118897E-2</v>
      </c>
      <c r="BN14" s="20">
        <v>2.43764854382367E-2</v>
      </c>
      <c r="BO14" s="20">
        <v>2.6708425828118901E-2</v>
      </c>
      <c r="BP14" s="20">
        <v>1.45122335304643E-2</v>
      </c>
      <c r="BQ14" s="20">
        <v>3.0610188113363801E-2</v>
      </c>
      <c r="BR14" s="20">
        <v>4.11007520585824E-2</v>
      </c>
      <c r="BS14" s="20"/>
      <c r="BT14" s="20">
        <v>2.0469613702345998E-2</v>
      </c>
      <c r="BU14" s="20">
        <v>2.86083282053105E-2</v>
      </c>
      <c r="BV14" s="20"/>
      <c r="BW14" s="20">
        <v>1.7167940848930901E-2</v>
      </c>
      <c r="BX14" s="20">
        <v>2.0797959183112801E-2</v>
      </c>
      <c r="BY14" s="20"/>
      <c r="BZ14" s="20">
        <v>2.4820898003992401E-2</v>
      </c>
      <c r="CA14" s="20">
        <v>3.4184737844522001E-2</v>
      </c>
      <c r="CB14" s="20">
        <v>1.30884959727643E-2</v>
      </c>
      <c r="CC14" s="20"/>
      <c r="CD14" s="20">
        <v>2.2685631121623001E-2</v>
      </c>
      <c r="CE14" s="20">
        <v>2.8437116685430301E-2</v>
      </c>
      <c r="CF14" s="20">
        <v>2.9792596528925901E-2</v>
      </c>
      <c r="CG14" s="20"/>
      <c r="CH14" s="20">
        <v>2.33338640250552E-2</v>
      </c>
      <c r="CI14" s="20">
        <v>4.2651819275899602E-2</v>
      </c>
      <c r="CJ14" s="20">
        <v>1.41663048024659E-2</v>
      </c>
      <c r="CK14" s="20"/>
      <c r="CL14" s="20">
        <v>1.9527008270299899E-2</v>
      </c>
      <c r="CM14" s="20">
        <v>2.6626213978750601E-2</v>
      </c>
      <c r="CN14" s="20"/>
      <c r="CO14" s="20">
        <v>2.1481454849110501E-2</v>
      </c>
      <c r="CP14" s="20">
        <v>2.4946968768124699E-2</v>
      </c>
      <c r="CQ14" s="20">
        <v>1.89793036290231E-2</v>
      </c>
      <c r="CR14" s="20">
        <v>4.3233075370825901E-2</v>
      </c>
    </row>
    <row r="15" spans="2:96" x14ac:dyDescent="0.25">
      <c r="B15" s="18" t="s">
        <v>545</v>
      </c>
      <c r="C15" s="20">
        <v>0.45723281524429099</v>
      </c>
      <c r="D15" s="20">
        <v>0.50895292609079201</v>
      </c>
      <c r="E15" s="20">
        <v>0.406950118632397</v>
      </c>
      <c r="F15" s="20"/>
      <c r="G15" s="20">
        <v>0.49509278322151201</v>
      </c>
      <c r="H15" s="20">
        <v>0.449530208327445</v>
      </c>
      <c r="I15" s="20">
        <v>0.45631233911499702</v>
      </c>
      <c r="J15" s="20">
        <v>0.443805038117768</v>
      </c>
      <c r="K15" s="20">
        <v>0.41168864742604699</v>
      </c>
      <c r="L15" s="20">
        <v>0.48065224743351098</v>
      </c>
      <c r="M15" s="20"/>
      <c r="N15" s="20">
        <v>0.49966055523735697</v>
      </c>
      <c r="O15" s="20">
        <v>0.489119951768412</v>
      </c>
      <c r="P15" s="20">
        <v>0.45963102949797202</v>
      </c>
      <c r="Q15" s="20">
        <v>0.37421417905869098</v>
      </c>
      <c r="R15" s="20"/>
      <c r="S15" s="20">
        <v>0.51994014654249499</v>
      </c>
      <c r="T15" s="20">
        <v>0.462291341213034</v>
      </c>
      <c r="U15" s="20">
        <v>0.40093023123129301</v>
      </c>
      <c r="V15" s="20">
        <v>0.45234743601746102</v>
      </c>
      <c r="W15" s="20">
        <v>0.45964360036829199</v>
      </c>
      <c r="X15" s="20">
        <v>0.45014288815800602</v>
      </c>
      <c r="Y15" s="20">
        <v>0.47843897006869102</v>
      </c>
      <c r="Z15" s="20">
        <v>0.43916055795796899</v>
      </c>
      <c r="AA15" s="20">
        <v>0.45892195217295501</v>
      </c>
      <c r="AB15" s="20">
        <v>0.42365856140212899</v>
      </c>
      <c r="AC15" s="20">
        <v>0.41963248089413102</v>
      </c>
      <c r="AD15" s="20">
        <v>0.44799979528239298</v>
      </c>
      <c r="AE15" s="20"/>
      <c r="AF15" s="20">
        <v>0.47957708884945199</v>
      </c>
      <c r="AG15" s="20">
        <v>0.45591260529946698</v>
      </c>
      <c r="AH15" s="20">
        <v>0.60528913606080004</v>
      </c>
      <c r="AI15" s="20">
        <v>0.37774664079887299</v>
      </c>
      <c r="AJ15" s="20">
        <v>0.37942718068464998</v>
      </c>
      <c r="AK15" s="20"/>
      <c r="AL15" s="20">
        <v>0.52267833014766996</v>
      </c>
      <c r="AM15" s="20">
        <v>0.45641154609065898</v>
      </c>
      <c r="AN15" s="20">
        <v>0.54220876588866995</v>
      </c>
      <c r="AO15" s="20"/>
      <c r="AP15" s="20">
        <v>0.40884268246490801</v>
      </c>
      <c r="AQ15" s="20">
        <v>0.49168568393703799</v>
      </c>
      <c r="AR15" s="20">
        <v>0.466973849146682</v>
      </c>
      <c r="AS15" s="20">
        <v>0.51157997701771896</v>
      </c>
      <c r="AT15" s="20">
        <v>0.55503752971439801</v>
      </c>
      <c r="AU15" s="20"/>
      <c r="AV15" s="20">
        <v>0.21570749083600099</v>
      </c>
      <c r="AW15" s="20">
        <v>0.37380914650953001</v>
      </c>
      <c r="AX15" s="20">
        <v>0.376466526934642</v>
      </c>
      <c r="AY15" s="20">
        <v>0.40703469699871198</v>
      </c>
      <c r="AZ15" s="20">
        <v>0.46485141819049702</v>
      </c>
      <c r="BA15" s="20">
        <v>0.43502841977687901</v>
      </c>
      <c r="BB15" s="20">
        <v>0.44735006665993898</v>
      </c>
      <c r="BC15" s="20">
        <v>0.46988355836635498</v>
      </c>
      <c r="BD15" s="20">
        <v>0.50504464259233495</v>
      </c>
      <c r="BE15" s="20">
        <v>0.57428290503467205</v>
      </c>
      <c r="BF15" s="20">
        <v>0.42758498970397202</v>
      </c>
      <c r="BG15" s="20">
        <v>0.56086810756929595</v>
      </c>
      <c r="BH15" s="20">
        <v>0.54849682900226204</v>
      </c>
      <c r="BI15" s="20">
        <v>0.45484926389865399</v>
      </c>
      <c r="BJ15" s="20">
        <v>0.34005286987058703</v>
      </c>
      <c r="BK15" s="20">
        <v>0.58036779532016602</v>
      </c>
      <c r="BL15" s="20"/>
      <c r="BM15" s="20">
        <v>0.44984281380138003</v>
      </c>
      <c r="BN15" s="20">
        <v>0.46472673117590002</v>
      </c>
      <c r="BO15" s="20">
        <v>0.43275548479169901</v>
      </c>
      <c r="BP15" s="20">
        <v>0.45107215788197003</v>
      </c>
      <c r="BQ15" s="20">
        <v>0.48695603974512502</v>
      </c>
      <c r="BR15" s="20">
        <v>0.476970462996195</v>
      </c>
      <c r="BS15" s="20"/>
      <c r="BT15" s="20">
        <v>0.47323792808427301</v>
      </c>
      <c r="BU15" s="20">
        <v>0.43914126149392502</v>
      </c>
      <c r="BV15" s="20"/>
      <c r="BW15" s="20">
        <v>0.51227533614020404</v>
      </c>
      <c r="BX15" s="20">
        <v>0.439906486333772</v>
      </c>
      <c r="BY15" s="20"/>
      <c r="BZ15" s="20">
        <v>0.450145529080757</v>
      </c>
      <c r="CA15" s="20">
        <v>0.48459719910375298</v>
      </c>
      <c r="CB15" s="20">
        <v>0.53297992578631903</v>
      </c>
      <c r="CC15" s="20"/>
      <c r="CD15" s="20">
        <v>0.46960099788493598</v>
      </c>
      <c r="CE15" s="20">
        <v>0.35543117152607301</v>
      </c>
      <c r="CF15" s="20">
        <v>0.46284430305966601</v>
      </c>
      <c r="CG15" s="20"/>
      <c r="CH15" s="20">
        <v>0.47102707523346299</v>
      </c>
      <c r="CI15" s="20">
        <v>0.39362013437557403</v>
      </c>
      <c r="CJ15" s="20">
        <v>0.43452869346443601</v>
      </c>
      <c r="CK15" s="20"/>
      <c r="CL15" s="20">
        <v>0.48701098486965699</v>
      </c>
      <c r="CM15" s="20">
        <v>0.44037840810732598</v>
      </c>
      <c r="CN15" s="20"/>
      <c r="CO15" s="20">
        <v>0.673561559207282</v>
      </c>
      <c r="CP15" s="20">
        <v>0.504722883621751</v>
      </c>
      <c r="CQ15" s="20">
        <v>0.43666987840951399</v>
      </c>
      <c r="CR15" s="20">
        <v>0.327489310172075</v>
      </c>
    </row>
    <row r="16" spans="2:96" x14ac:dyDescent="0.25">
      <c r="B16" s="18" t="s">
        <v>275</v>
      </c>
      <c r="C16" s="21">
        <v>-0.431241160956016</v>
      </c>
      <c r="D16" s="21">
        <v>-0.49072671767387399</v>
      </c>
      <c r="E16" s="21">
        <v>-0.37430211569306598</v>
      </c>
      <c r="F16" s="21"/>
      <c r="G16" s="21">
        <v>-0.48557254101908498</v>
      </c>
      <c r="H16" s="21">
        <v>-0.40736555530907598</v>
      </c>
      <c r="I16" s="21">
        <v>-0.42149318054999202</v>
      </c>
      <c r="J16" s="21">
        <v>-0.41277971636203997</v>
      </c>
      <c r="K16" s="21">
        <v>-0.39487388525524503</v>
      </c>
      <c r="L16" s="21">
        <v>-0.46201931102243199</v>
      </c>
      <c r="M16" s="21"/>
      <c r="N16" s="21">
        <v>-0.48669901989153702</v>
      </c>
      <c r="O16" s="21">
        <v>-0.47589773066497798</v>
      </c>
      <c r="P16" s="21">
        <v>-0.41993643003189401</v>
      </c>
      <c r="Q16" s="21">
        <v>-0.33264063991556703</v>
      </c>
      <c r="R16" s="21"/>
      <c r="S16" s="21">
        <v>-0.49412085385627202</v>
      </c>
      <c r="T16" s="21">
        <v>-0.42836923488518203</v>
      </c>
      <c r="U16" s="21">
        <v>-0.36872123863665002</v>
      </c>
      <c r="V16" s="21">
        <v>-0.41779403426293799</v>
      </c>
      <c r="W16" s="21">
        <v>-0.42862895781240601</v>
      </c>
      <c r="X16" s="21">
        <v>-0.41405937047469998</v>
      </c>
      <c r="Y16" s="21">
        <v>-0.43962547278480602</v>
      </c>
      <c r="Z16" s="21">
        <v>-0.42593120220224501</v>
      </c>
      <c r="AA16" s="21">
        <v>-0.44871277405398802</v>
      </c>
      <c r="AB16" s="21">
        <v>-0.400283397795618</v>
      </c>
      <c r="AC16" s="21">
        <v>-0.41963248089413102</v>
      </c>
      <c r="AD16" s="21">
        <v>-0.44799979528239298</v>
      </c>
      <c r="AE16" s="21"/>
      <c r="AF16" s="21">
        <v>-0.46190274083309202</v>
      </c>
      <c r="AG16" s="21">
        <v>-0.43365806664490297</v>
      </c>
      <c r="AH16" s="21">
        <v>-0.58698957153864895</v>
      </c>
      <c r="AI16" s="21">
        <v>-0.37774664079887299</v>
      </c>
      <c r="AJ16" s="21">
        <v>-0.32372593873805999</v>
      </c>
      <c r="AK16" s="21"/>
      <c r="AL16" s="21">
        <v>-0.50051345551287996</v>
      </c>
      <c r="AM16" s="21">
        <v>-0.43634690564313899</v>
      </c>
      <c r="AN16" s="21">
        <v>-0.52805184065927402</v>
      </c>
      <c r="AO16" s="21"/>
      <c r="AP16" s="21">
        <v>-0.38235792192776402</v>
      </c>
      <c r="AQ16" s="21">
        <v>-0.46961570541926301</v>
      </c>
      <c r="AR16" s="21">
        <v>-0.441948548124871</v>
      </c>
      <c r="AS16" s="21">
        <v>-0.48567723905327698</v>
      </c>
      <c r="AT16" s="21">
        <v>-0.55503752971439801</v>
      </c>
      <c r="AU16" s="21"/>
      <c r="AV16" s="21">
        <v>0.119061195487764</v>
      </c>
      <c r="AW16" s="21">
        <v>-0.36098084698354799</v>
      </c>
      <c r="AX16" s="21">
        <v>-0.35385164303055</v>
      </c>
      <c r="AY16" s="21">
        <v>-0.39925345793978301</v>
      </c>
      <c r="AZ16" s="21">
        <v>-0.41890493361937198</v>
      </c>
      <c r="BA16" s="21">
        <v>-0.40619861856195499</v>
      </c>
      <c r="BB16" s="21">
        <v>-0.42116607498883202</v>
      </c>
      <c r="BC16" s="21">
        <v>-0.44263201170502098</v>
      </c>
      <c r="BD16" s="21">
        <v>-0.49825990923590502</v>
      </c>
      <c r="BE16" s="21">
        <v>-0.57428290503467205</v>
      </c>
      <c r="BF16" s="21">
        <v>-0.41119191033340702</v>
      </c>
      <c r="BG16" s="21">
        <v>-0.54185059605350705</v>
      </c>
      <c r="BH16" s="21">
        <v>-0.535882876417347</v>
      </c>
      <c r="BI16" s="21">
        <v>-0.43607209976501099</v>
      </c>
      <c r="BJ16" s="21">
        <v>-0.23027039265096999</v>
      </c>
      <c r="BK16" s="21">
        <v>-0.56802630415173705</v>
      </c>
      <c r="BL16" s="21"/>
      <c r="BM16" s="21">
        <v>-0.41802288933826098</v>
      </c>
      <c r="BN16" s="21">
        <v>-0.44035024573766401</v>
      </c>
      <c r="BO16" s="21">
        <v>-0.40604705896358101</v>
      </c>
      <c r="BP16" s="21">
        <v>-0.43655992435150598</v>
      </c>
      <c r="BQ16" s="21">
        <v>-0.456345851631762</v>
      </c>
      <c r="BR16" s="21">
        <v>-0.43586971093761301</v>
      </c>
      <c r="BS16" s="21"/>
      <c r="BT16" s="21">
        <v>-0.452768314381927</v>
      </c>
      <c r="BU16" s="21">
        <v>-0.41053293328861401</v>
      </c>
      <c r="BV16" s="21"/>
      <c r="BW16" s="21">
        <v>-0.49510739529127301</v>
      </c>
      <c r="BX16" s="21">
        <v>-0.41910852715065899</v>
      </c>
      <c r="BY16" s="21"/>
      <c r="BZ16" s="21">
        <v>-0.42532463107676399</v>
      </c>
      <c r="CA16" s="21">
        <v>-0.45041246125923101</v>
      </c>
      <c r="CB16" s="21">
        <v>-0.51989142981355496</v>
      </c>
      <c r="CC16" s="21"/>
      <c r="CD16" s="21">
        <v>-0.446915366763313</v>
      </c>
      <c r="CE16" s="21">
        <v>-0.32699405484064298</v>
      </c>
      <c r="CF16" s="21">
        <v>-0.43305170653073999</v>
      </c>
      <c r="CG16" s="21"/>
      <c r="CH16" s="21">
        <v>-0.44769321120840799</v>
      </c>
      <c r="CI16" s="21">
        <v>-0.35096831509967502</v>
      </c>
      <c r="CJ16" s="21">
        <v>-0.42036238866197101</v>
      </c>
      <c r="CK16" s="21"/>
      <c r="CL16" s="21">
        <v>-0.46748397659935698</v>
      </c>
      <c r="CM16" s="21">
        <v>-0.413752194128575</v>
      </c>
      <c r="CN16" s="21"/>
      <c r="CO16" s="21">
        <v>-0.65208010435817099</v>
      </c>
      <c r="CP16" s="21">
        <v>-0.47977591485362697</v>
      </c>
      <c r="CQ16" s="21">
        <v>-0.41769057478049099</v>
      </c>
      <c r="CR16" s="21">
        <v>-0.28425623480124901</v>
      </c>
    </row>
    <row r="17" spans="2:2" x14ac:dyDescent="0.25">
      <c r="B17" s="16"/>
    </row>
    <row r="18" spans="2:2" x14ac:dyDescent="0.25">
      <c r="B18" t="s">
        <v>124</v>
      </c>
    </row>
    <row r="19" spans="2:2" x14ac:dyDescent="0.25">
      <c r="B19" t="s">
        <v>125</v>
      </c>
    </row>
    <row r="21" spans="2:2" x14ac:dyDescent="0.25">
      <c r="B21"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CR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ht="30" x14ac:dyDescent="0.25">
      <c r="B9" s="18" t="s">
        <v>565</v>
      </c>
      <c r="C9" s="17">
        <v>0.52923729849119205</v>
      </c>
      <c r="D9" s="17">
        <v>0.51561636800264499</v>
      </c>
      <c r="E9" s="17">
        <v>0.54226419574711904</v>
      </c>
      <c r="F9" s="17"/>
      <c r="G9" s="17">
        <v>0.36012830890688502</v>
      </c>
      <c r="H9" s="17">
        <v>0.50572029412375397</v>
      </c>
      <c r="I9" s="17">
        <v>0.57373554096000801</v>
      </c>
      <c r="J9" s="17">
        <v>0.63771701775894396</v>
      </c>
      <c r="K9" s="17">
        <v>0.62583518352414302</v>
      </c>
      <c r="L9" s="17">
        <v>0.47142883549578202</v>
      </c>
      <c r="M9" s="17"/>
      <c r="N9" s="17">
        <v>0.47047032947628498</v>
      </c>
      <c r="O9" s="17">
        <v>0.50880652463026299</v>
      </c>
      <c r="P9" s="17">
        <v>0.58629565376571102</v>
      </c>
      <c r="Q9" s="17">
        <v>0.56545859730758496</v>
      </c>
      <c r="R9" s="17"/>
      <c r="S9" s="17">
        <v>0.40531940258641103</v>
      </c>
      <c r="T9" s="17">
        <v>0.50125788017449002</v>
      </c>
      <c r="U9" s="17">
        <v>0.529647506512257</v>
      </c>
      <c r="V9" s="17">
        <v>0.528083603675497</v>
      </c>
      <c r="W9" s="17">
        <v>0.54945650323959705</v>
      </c>
      <c r="X9" s="17">
        <v>0.49852282091605499</v>
      </c>
      <c r="Y9" s="17">
        <v>0.52737796213088795</v>
      </c>
      <c r="Z9" s="17">
        <v>0.67725655125219997</v>
      </c>
      <c r="AA9" s="17">
        <v>0.55957522302134199</v>
      </c>
      <c r="AB9" s="17">
        <v>0.58653319928688896</v>
      </c>
      <c r="AC9" s="17">
        <v>0.68884277746841405</v>
      </c>
      <c r="AD9" s="17">
        <v>0.53501549291675299</v>
      </c>
      <c r="AE9" s="17"/>
      <c r="AF9" s="17">
        <v>0.52990347064571997</v>
      </c>
      <c r="AG9" s="17">
        <v>0.56847339224390603</v>
      </c>
      <c r="AH9" s="17">
        <v>0.43103806870643202</v>
      </c>
      <c r="AI9" s="17">
        <v>0.625290785317829</v>
      </c>
      <c r="AJ9" s="17">
        <v>0.482935403342034</v>
      </c>
      <c r="AK9" s="17"/>
      <c r="AL9" s="17">
        <v>0.44760137195391703</v>
      </c>
      <c r="AM9" s="17">
        <v>0.57646900751107399</v>
      </c>
      <c r="AN9" s="17">
        <v>0.46781781566398101</v>
      </c>
      <c r="AO9" s="17"/>
      <c r="AP9" s="17">
        <v>0.60493233930153201</v>
      </c>
      <c r="AQ9" s="17">
        <v>0.54705606641614701</v>
      </c>
      <c r="AR9" s="17">
        <v>0.48340182807829402</v>
      </c>
      <c r="AS9" s="17">
        <v>0.35740115912985299</v>
      </c>
      <c r="AT9" s="17">
        <v>0.56189228247110601</v>
      </c>
      <c r="AU9" s="17"/>
      <c r="AV9" s="17">
        <v>0.487538289644602</v>
      </c>
      <c r="AW9" s="17">
        <v>0.58601511764828595</v>
      </c>
      <c r="AX9" s="17">
        <v>0.55255606091103204</v>
      </c>
      <c r="AY9" s="17">
        <v>0.58380585347029601</v>
      </c>
      <c r="AZ9" s="17">
        <v>0.49363610732471802</v>
      </c>
      <c r="BA9" s="17">
        <v>0.53088834674673002</v>
      </c>
      <c r="BB9" s="17">
        <v>0.55369521534801902</v>
      </c>
      <c r="BC9" s="17">
        <v>0.54743545869792198</v>
      </c>
      <c r="BD9" s="17">
        <v>0.52966154260651499</v>
      </c>
      <c r="BE9" s="17">
        <v>0.45025356191956001</v>
      </c>
      <c r="BF9" s="17">
        <v>0.52105388629511196</v>
      </c>
      <c r="BG9" s="17">
        <v>0.56367699987243503</v>
      </c>
      <c r="BH9" s="17">
        <v>0.58347174311823802</v>
      </c>
      <c r="BI9" s="17">
        <v>0.56736747874229199</v>
      </c>
      <c r="BJ9" s="17">
        <v>0.45748000263729099</v>
      </c>
      <c r="BK9" s="17">
        <v>0.36979607061452902</v>
      </c>
      <c r="BL9" s="17"/>
      <c r="BM9" s="17">
        <v>0.482543046072549</v>
      </c>
      <c r="BN9" s="17">
        <v>0.53990398421740304</v>
      </c>
      <c r="BO9" s="17">
        <v>0.50602301464236199</v>
      </c>
      <c r="BP9" s="17">
        <v>0.56630865271802</v>
      </c>
      <c r="BQ9" s="17">
        <v>0.53741543259329405</v>
      </c>
      <c r="BR9" s="17">
        <v>0.57377505706182497</v>
      </c>
      <c r="BS9" s="17"/>
      <c r="BT9" s="17">
        <v>0.52216647570074604</v>
      </c>
      <c r="BU9" s="17">
        <v>0.54525127329025302</v>
      </c>
      <c r="BV9" s="17"/>
      <c r="BW9" s="17">
        <v>0.52345849570333303</v>
      </c>
      <c r="BX9" s="17">
        <v>0.55821537340277005</v>
      </c>
      <c r="BY9" s="17"/>
      <c r="BZ9" s="17">
        <v>0.53948133474990501</v>
      </c>
      <c r="CA9" s="17">
        <v>0.50045637856097003</v>
      </c>
      <c r="CB9" s="17">
        <v>0.47761723678869</v>
      </c>
      <c r="CC9" s="17"/>
      <c r="CD9" s="17">
        <v>0.54683044720784801</v>
      </c>
      <c r="CE9" s="17">
        <v>0.49711884014188101</v>
      </c>
      <c r="CF9" s="17">
        <v>0.498115178866543</v>
      </c>
      <c r="CG9" s="17"/>
      <c r="CH9" s="17">
        <v>0.53941443093900598</v>
      </c>
      <c r="CI9" s="17">
        <v>0.52339484908989897</v>
      </c>
      <c r="CJ9" s="17">
        <v>0.50503684683180095</v>
      </c>
      <c r="CK9" s="17"/>
      <c r="CL9" s="17">
        <v>0.53534383838016797</v>
      </c>
      <c r="CM9" s="17">
        <v>0.521653031837506</v>
      </c>
      <c r="CN9" s="17"/>
      <c r="CO9" s="17">
        <v>0.42179175297120403</v>
      </c>
      <c r="CP9" s="17">
        <v>0.45799642510314698</v>
      </c>
      <c r="CQ9" s="17">
        <v>0.54571558081499505</v>
      </c>
      <c r="CR9" s="17">
        <v>0.67260181381585304</v>
      </c>
    </row>
    <row r="10" spans="2:96" ht="45" x14ac:dyDescent="0.25">
      <c r="B10" s="18" t="s">
        <v>566</v>
      </c>
      <c r="C10" s="17">
        <v>0.31775431853283498</v>
      </c>
      <c r="D10" s="17">
        <v>0.31906103756382798</v>
      </c>
      <c r="E10" s="17">
        <v>0.315959971513261</v>
      </c>
      <c r="F10" s="17"/>
      <c r="G10" s="17">
        <v>0.44378522626684402</v>
      </c>
      <c r="H10" s="17">
        <v>0.34598072288519999</v>
      </c>
      <c r="I10" s="17">
        <v>0.27323461532462101</v>
      </c>
      <c r="J10" s="17">
        <v>0.26612050104201701</v>
      </c>
      <c r="K10" s="17">
        <v>0.23920826474141299</v>
      </c>
      <c r="L10" s="17">
        <v>0.34191101861742201</v>
      </c>
      <c r="M10" s="17"/>
      <c r="N10" s="17">
        <v>0.35997934128564302</v>
      </c>
      <c r="O10" s="17">
        <v>0.33592777634858301</v>
      </c>
      <c r="P10" s="17">
        <v>0.28549285490307102</v>
      </c>
      <c r="Q10" s="17">
        <v>0.28035193870520803</v>
      </c>
      <c r="R10" s="17"/>
      <c r="S10" s="17">
        <v>0.41744534705026998</v>
      </c>
      <c r="T10" s="17">
        <v>0.34731192891655199</v>
      </c>
      <c r="U10" s="17">
        <v>0.34270311990811902</v>
      </c>
      <c r="V10" s="17">
        <v>0.306637927548081</v>
      </c>
      <c r="W10" s="17">
        <v>0.27901423589728802</v>
      </c>
      <c r="X10" s="17">
        <v>0.30769469887478101</v>
      </c>
      <c r="Y10" s="17">
        <v>0.33734021368670503</v>
      </c>
      <c r="Z10" s="17">
        <v>0.17112315602828601</v>
      </c>
      <c r="AA10" s="17">
        <v>0.28660345013143701</v>
      </c>
      <c r="AB10" s="17">
        <v>0.29129451439533999</v>
      </c>
      <c r="AC10" s="17">
        <v>0.20713538833345099</v>
      </c>
      <c r="AD10" s="17">
        <v>0.33201766754081002</v>
      </c>
      <c r="AE10" s="17"/>
      <c r="AF10" s="17">
        <v>0.29421059115543102</v>
      </c>
      <c r="AG10" s="17">
        <v>0.33720051235093101</v>
      </c>
      <c r="AH10" s="17">
        <v>0.39968872384783199</v>
      </c>
      <c r="AI10" s="17">
        <v>0.21489800027414299</v>
      </c>
      <c r="AJ10" s="17">
        <v>0.29709328707062399</v>
      </c>
      <c r="AK10" s="17"/>
      <c r="AL10" s="17">
        <v>0.35285270645509997</v>
      </c>
      <c r="AM10" s="17">
        <v>0.327881214315</v>
      </c>
      <c r="AN10" s="17">
        <v>0.36957912485670202</v>
      </c>
      <c r="AO10" s="17"/>
      <c r="AP10" s="17">
        <v>0.252788728342413</v>
      </c>
      <c r="AQ10" s="17">
        <v>0.30934039117613699</v>
      </c>
      <c r="AR10" s="17">
        <v>0.351246761590432</v>
      </c>
      <c r="AS10" s="17">
        <v>0.472432904264523</v>
      </c>
      <c r="AT10" s="17">
        <v>0.31459529577696799</v>
      </c>
      <c r="AU10" s="17"/>
      <c r="AV10" s="17">
        <v>0.21570749083600099</v>
      </c>
      <c r="AW10" s="17">
        <v>0.28437546044286199</v>
      </c>
      <c r="AX10" s="17">
        <v>0.27683292138860099</v>
      </c>
      <c r="AY10" s="17">
        <v>0.26586785816643899</v>
      </c>
      <c r="AZ10" s="17">
        <v>0.30708586423272599</v>
      </c>
      <c r="BA10" s="17">
        <v>0.324165303807875</v>
      </c>
      <c r="BB10" s="17">
        <v>0.34459844569142201</v>
      </c>
      <c r="BC10" s="17">
        <v>0.31019635389780298</v>
      </c>
      <c r="BD10" s="17">
        <v>0.31436276122616802</v>
      </c>
      <c r="BE10" s="17">
        <v>0.38117728259302802</v>
      </c>
      <c r="BF10" s="17">
        <v>0.30568406505680301</v>
      </c>
      <c r="BG10" s="17">
        <v>0.29152546236221999</v>
      </c>
      <c r="BH10" s="17">
        <v>0.349529101420262</v>
      </c>
      <c r="BI10" s="17">
        <v>0.37580853225816302</v>
      </c>
      <c r="BJ10" s="17">
        <v>0.33413623738076398</v>
      </c>
      <c r="BK10" s="17">
        <v>0.43641277133560502</v>
      </c>
      <c r="BL10" s="17"/>
      <c r="BM10" s="17">
        <v>0.35001548300060897</v>
      </c>
      <c r="BN10" s="17">
        <v>0.325755498557323</v>
      </c>
      <c r="BO10" s="17">
        <v>0.32963137400564602</v>
      </c>
      <c r="BP10" s="17">
        <v>0.29933857289758597</v>
      </c>
      <c r="BQ10" s="17">
        <v>0.313874146107543</v>
      </c>
      <c r="BR10" s="17">
        <v>0.18969223525016199</v>
      </c>
      <c r="BS10" s="17"/>
      <c r="BT10" s="17">
        <v>0.32708368895838602</v>
      </c>
      <c r="BU10" s="17">
        <v>0.29829202798146598</v>
      </c>
      <c r="BV10" s="17"/>
      <c r="BW10" s="17">
        <v>0.337712456627077</v>
      </c>
      <c r="BX10" s="17">
        <v>0.29606625313454599</v>
      </c>
      <c r="BY10" s="17"/>
      <c r="BZ10" s="17">
        <v>0.315082063221232</v>
      </c>
      <c r="CA10" s="17">
        <v>0.317781923715443</v>
      </c>
      <c r="CB10" s="17">
        <v>0.38431810322251903</v>
      </c>
      <c r="CC10" s="17"/>
      <c r="CD10" s="17">
        <v>0.30919352881485401</v>
      </c>
      <c r="CE10" s="17">
        <v>0.35724448683112697</v>
      </c>
      <c r="CF10" s="17">
        <v>0.33271445474509898</v>
      </c>
      <c r="CG10" s="17"/>
      <c r="CH10" s="17">
        <v>0.31306424068299599</v>
      </c>
      <c r="CI10" s="17">
        <v>0.288679775672186</v>
      </c>
      <c r="CJ10" s="17">
        <v>0.36741736150165499</v>
      </c>
      <c r="CK10" s="17"/>
      <c r="CL10" s="17">
        <v>0.32012975311856401</v>
      </c>
      <c r="CM10" s="17">
        <v>0.326034427773149</v>
      </c>
      <c r="CN10" s="17"/>
      <c r="CO10" s="17">
        <v>0.35099681977578501</v>
      </c>
      <c r="CP10" s="17">
        <v>0.36459543850526099</v>
      </c>
      <c r="CQ10" s="17">
        <v>0.31885439349103301</v>
      </c>
      <c r="CR10" s="17">
        <v>0.21397967596401399</v>
      </c>
    </row>
    <row r="11" spans="2:96" ht="45" x14ac:dyDescent="0.25">
      <c r="B11" s="18" t="s">
        <v>567</v>
      </c>
      <c r="C11" s="17">
        <v>0.10118089622910501</v>
      </c>
      <c r="D11" s="17">
        <v>0.11818865774973</v>
      </c>
      <c r="E11" s="17">
        <v>8.5073558943371805E-2</v>
      </c>
      <c r="F11" s="17"/>
      <c r="G11" s="17">
        <v>0.12734054836723299</v>
      </c>
      <c r="H11" s="17">
        <v>9.1579897696106596E-2</v>
      </c>
      <c r="I11" s="17">
        <v>9.7643638046592401E-2</v>
      </c>
      <c r="J11" s="17">
        <v>6.2493295681965703E-2</v>
      </c>
      <c r="K11" s="17">
        <v>9.8136802527009598E-2</v>
      </c>
      <c r="L11" s="17">
        <v>0.12808664814256401</v>
      </c>
      <c r="M11" s="17"/>
      <c r="N11" s="17">
        <v>0.12825471028945201</v>
      </c>
      <c r="O11" s="17">
        <v>9.3234060383884501E-2</v>
      </c>
      <c r="P11" s="17">
        <v>7.3388260608825098E-2</v>
      </c>
      <c r="Q11" s="17">
        <v>0.105737170720396</v>
      </c>
      <c r="R11" s="17"/>
      <c r="S11" s="17">
        <v>0.13612375197044199</v>
      </c>
      <c r="T11" s="17">
        <v>0.107496414412431</v>
      </c>
      <c r="U11" s="17">
        <v>5.8582977375633997E-2</v>
      </c>
      <c r="V11" s="17">
        <v>0.118346032194522</v>
      </c>
      <c r="W11" s="17">
        <v>0.10457373373453301</v>
      </c>
      <c r="X11" s="17">
        <v>0.114177497539751</v>
      </c>
      <c r="Y11" s="17">
        <v>9.1346730490741004E-2</v>
      </c>
      <c r="Z11" s="17">
        <v>0.106157488903303</v>
      </c>
      <c r="AA11" s="17">
        <v>0.102623339202812</v>
      </c>
      <c r="AB11" s="17">
        <v>8.2688692419821505E-2</v>
      </c>
      <c r="AC11" s="17">
        <v>5.5494959964113702E-2</v>
      </c>
      <c r="AD11" s="17">
        <v>7.2323967495880298E-2</v>
      </c>
      <c r="AE11" s="17"/>
      <c r="AF11" s="17">
        <v>0.117315751197633</v>
      </c>
      <c r="AG11" s="17">
        <v>6.6369275174594899E-2</v>
      </c>
      <c r="AH11" s="17">
        <v>0.13699734607925301</v>
      </c>
      <c r="AI11" s="17">
        <v>0.124528075079314</v>
      </c>
      <c r="AJ11" s="17">
        <v>0.132133186192433</v>
      </c>
      <c r="AK11" s="17"/>
      <c r="AL11" s="17">
        <v>0.12816936117745301</v>
      </c>
      <c r="AM11" s="17">
        <v>7.3631366350342897E-2</v>
      </c>
      <c r="AN11" s="17">
        <v>0.122501756237783</v>
      </c>
      <c r="AO11" s="17"/>
      <c r="AP11" s="17">
        <v>0.10758238228445</v>
      </c>
      <c r="AQ11" s="17">
        <v>7.5409086395455904E-2</v>
      </c>
      <c r="AR11" s="17">
        <v>0.101276131274476</v>
      </c>
      <c r="AS11" s="17">
        <v>0.139868596401758</v>
      </c>
      <c r="AT11" s="17">
        <v>9.2911696674505106E-2</v>
      </c>
      <c r="AU11" s="17"/>
      <c r="AV11" s="17">
        <v>0.29675421951939701</v>
      </c>
      <c r="AW11" s="17">
        <v>0.11793621391381701</v>
      </c>
      <c r="AX11" s="17">
        <v>9.1607709668972595E-2</v>
      </c>
      <c r="AY11" s="17">
        <v>0.104528095958508</v>
      </c>
      <c r="AZ11" s="17">
        <v>0.14257487568514199</v>
      </c>
      <c r="BA11" s="17">
        <v>0.101030064969546</v>
      </c>
      <c r="BB11" s="17">
        <v>7.8661610455500602E-2</v>
      </c>
      <c r="BC11" s="17">
        <v>7.4692090375037407E-2</v>
      </c>
      <c r="BD11" s="17">
        <v>9.9701533565407799E-2</v>
      </c>
      <c r="BE11" s="17">
        <v>9.7810876926524196E-2</v>
      </c>
      <c r="BF11" s="17">
        <v>0.10124752039043</v>
      </c>
      <c r="BG11" s="17">
        <v>0.110954382891206</v>
      </c>
      <c r="BH11" s="17">
        <v>2.7395339035171801E-2</v>
      </c>
      <c r="BI11" s="17">
        <v>3.7648023964597398E-2</v>
      </c>
      <c r="BJ11" s="17">
        <v>0.148805432227444</v>
      </c>
      <c r="BK11" s="17">
        <v>0.18028394443932</v>
      </c>
      <c r="BL11" s="17"/>
      <c r="BM11" s="17">
        <v>0.12106957996072699</v>
      </c>
      <c r="BN11" s="17">
        <v>7.6493360652191894E-2</v>
      </c>
      <c r="BO11" s="17">
        <v>0.111557033414024</v>
      </c>
      <c r="BP11" s="17">
        <v>9.4112278416403294E-2</v>
      </c>
      <c r="BQ11" s="17">
        <v>8.7354751115391996E-2</v>
      </c>
      <c r="BR11" s="17">
        <v>0.17320612276521299</v>
      </c>
      <c r="BS11" s="17"/>
      <c r="BT11" s="17">
        <v>0.108923356917629</v>
      </c>
      <c r="BU11" s="17">
        <v>9.3094540823612501E-2</v>
      </c>
      <c r="BV11" s="17"/>
      <c r="BW11" s="17">
        <v>9.9528671669393304E-2</v>
      </c>
      <c r="BX11" s="17">
        <v>9.2109029068996706E-2</v>
      </c>
      <c r="BY11" s="17"/>
      <c r="BZ11" s="17">
        <v>9.5289000966182397E-2</v>
      </c>
      <c r="CA11" s="17">
        <v>0.118758873805863</v>
      </c>
      <c r="CB11" s="17">
        <v>0.12485592112723599</v>
      </c>
      <c r="CC11" s="17"/>
      <c r="CD11" s="17">
        <v>9.7405579265114395E-2</v>
      </c>
      <c r="CE11" s="17">
        <v>8.5592184948376504E-2</v>
      </c>
      <c r="CF11" s="17">
        <v>0.112463671663765</v>
      </c>
      <c r="CG11" s="17"/>
      <c r="CH11" s="17">
        <v>9.8243029260672493E-2</v>
      </c>
      <c r="CI11" s="17">
        <v>0.112016279803085</v>
      </c>
      <c r="CJ11" s="17">
        <v>8.8484669714133199E-2</v>
      </c>
      <c r="CK11" s="17"/>
      <c r="CL11" s="17">
        <v>0.10787974677164699</v>
      </c>
      <c r="CM11" s="17">
        <v>9.6677734406662399E-2</v>
      </c>
      <c r="CN11" s="17"/>
      <c r="CO11" s="17">
        <v>0.17009398979531101</v>
      </c>
      <c r="CP11" s="17">
        <v>0.11930165827991999</v>
      </c>
      <c r="CQ11" s="17">
        <v>8.9956224273012295E-2</v>
      </c>
      <c r="CR11" s="17">
        <v>6.3196722591903898E-2</v>
      </c>
    </row>
    <row r="12" spans="2:96" x14ac:dyDescent="0.25">
      <c r="B12" s="18" t="s">
        <v>202</v>
      </c>
      <c r="C12" s="19">
        <v>5.1827486746867997E-2</v>
      </c>
      <c r="D12" s="19">
        <v>4.7133936683797298E-2</v>
      </c>
      <c r="E12" s="19">
        <v>5.6702273796248398E-2</v>
      </c>
      <c r="F12" s="19"/>
      <c r="G12" s="19">
        <v>6.8745916459037507E-2</v>
      </c>
      <c r="H12" s="19">
        <v>5.67190852949397E-2</v>
      </c>
      <c r="I12" s="19">
        <v>5.5386205668778103E-2</v>
      </c>
      <c r="J12" s="19">
        <v>3.3669185517073201E-2</v>
      </c>
      <c r="K12" s="19">
        <v>3.6819749207435103E-2</v>
      </c>
      <c r="L12" s="19">
        <v>5.85734977442312E-2</v>
      </c>
      <c r="M12" s="19"/>
      <c r="N12" s="19">
        <v>4.1295618948619897E-2</v>
      </c>
      <c r="O12" s="19">
        <v>6.2031638637269501E-2</v>
      </c>
      <c r="P12" s="19">
        <v>5.4823230722392403E-2</v>
      </c>
      <c r="Q12" s="19">
        <v>4.8452293266811497E-2</v>
      </c>
      <c r="R12" s="19"/>
      <c r="S12" s="19">
        <v>4.1111498392877303E-2</v>
      </c>
      <c r="T12" s="19">
        <v>4.3933776496527098E-2</v>
      </c>
      <c r="U12" s="19">
        <v>6.9066396203989702E-2</v>
      </c>
      <c r="V12" s="19">
        <v>4.6932436581899703E-2</v>
      </c>
      <c r="W12" s="19">
        <v>6.6955527128582201E-2</v>
      </c>
      <c r="X12" s="19">
        <v>7.9604982669411906E-2</v>
      </c>
      <c r="Y12" s="19">
        <v>4.3935093691666503E-2</v>
      </c>
      <c r="Z12" s="19">
        <v>4.5462803816211803E-2</v>
      </c>
      <c r="AA12" s="19">
        <v>5.1197987644409297E-2</v>
      </c>
      <c r="AB12" s="19">
        <v>3.9483593897949698E-2</v>
      </c>
      <c r="AC12" s="19">
        <v>4.8526874234021897E-2</v>
      </c>
      <c r="AD12" s="19">
        <v>6.0642872046557397E-2</v>
      </c>
      <c r="AE12" s="19"/>
      <c r="AF12" s="19">
        <v>5.8570187001216002E-2</v>
      </c>
      <c r="AG12" s="19">
        <v>2.7956820230567701E-2</v>
      </c>
      <c r="AH12" s="19">
        <v>3.2275861366483402E-2</v>
      </c>
      <c r="AI12" s="19">
        <v>3.5283139328713901E-2</v>
      </c>
      <c r="AJ12" s="19">
        <v>8.7838123394908194E-2</v>
      </c>
      <c r="AK12" s="19"/>
      <c r="AL12" s="19">
        <v>7.1376560413529994E-2</v>
      </c>
      <c r="AM12" s="19">
        <v>2.20184118235827E-2</v>
      </c>
      <c r="AN12" s="19">
        <v>4.0101303241534401E-2</v>
      </c>
      <c r="AO12" s="19"/>
      <c r="AP12" s="19">
        <v>3.4696550071604999E-2</v>
      </c>
      <c r="AQ12" s="19">
        <v>6.8194456012260804E-2</v>
      </c>
      <c r="AR12" s="19">
        <v>6.4075279056799203E-2</v>
      </c>
      <c r="AS12" s="19">
        <v>3.02973402038655E-2</v>
      </c>
      <c r="AT12" s="19">
        <v>3.06007250774212E-2</v>
      </c>
      <c r="AU12" s="19"/>
      <c r="AV12" s="19">
        <v>0</v>
      </c>
      <c r="AW12" s="19">
        <v>1.16732079950349E-2</v>
      </c>
      <c r="AX12" s="19">
        <v>7.9003308031393701E-2</v>
      </c>
      <c r="AY12" s="19">
        <v>4.5798192404756299E-2</v>
      </c>
      <c r="AZ12" s="19">
        <v>5.6703152757414499E-2</v>
      </c>
      <c r="BA12" s="19">
        <v>4.3916284475848603E-2</v>
      </c>
      <c r="BB12" s="19">
        <v>2.3044728505057802E-2</v>
      </c>
      <c r="BC12" s="19">
        <v>6.7676097029238505E-2</v>
      </c>
      <c r="BD12" s="19">
        <v>5.6274162601908997E-2</v>
      </c>
      <c r="BE12" s="19">
        <v>7.0758278560888399E-2</v>
      </c>
      <c r="BF12" s="19">
        <v>7.2014528257655003E-2</v>
      </c>
      <c r="BG12" s="19">
        <v>3.3843154874139303E-2</v>
      </c>
      <c r="BH12" s="19">
        <v>3.9603816426328202E-2</v>
      </c>
      <c r="BI12" s="19">
        <v>1.9175965034947201E-2</v>
      </c>
      <c r="BJ12" s="19">
        <v>5.95783277545004E-2</v>
      </c>
      <c r="BK12" s="19">
        <v>1.35072136105466E-2</v>
      </c>
      <c r="BL12" s="19"/>
      <c r="BM12" s="19">
        <v>4.6371890966114902E-2</v>
      </c>
      <c r="BN12" s="19">
        <v>5.78471565730816E-2</v>
      </c>
      <c r="BO12" s="19">
        <v>5.2788577937968102E-2</v>
      </c>
      <c r="BP12" s="19">
        <v>4.0240495967990599E-2</v>
      </c>
      <c r="BQ12" s="19">
        <v>6.1355670183771097E-2</v>
      </c>
      <c r="BR12" s="19">
        <v>6.3326584922799606E-2</v>
      </c>
      <c r="BS12" s="19"/>
      <c r="BT12" s="19">
        <v>4.1826478423239798E-2</v>
      </c>
      <c r="BU12" s="19">
        <v>6.3362157904667801E-2</v>
      </c>
      <c r="BV12" s="19"/>
      <c r="BW12" s="19">
        <v>3.9300376000196202E-2</v>
      </c>
      <c r="BX12" s="19">
        <v>5.3609344393687697E-2</v>
      </c>
      <c r="BY12" s="19"/>
      <c r="BZ12" s="19">
        <v>5.0147601062680403E-2</v>
      </c>
      <c r="CA12" s="19">
        <v>6.3002823917724396E-2</v>
      </c>
      <c r="CB12" s="19">
        <v>1.32087388615555E-2</v>
      </c>
      <c r="CC12" s="19"/>
      <c r="CD12" s="19">
        <v>4.6570444712183502E-2</v>
      </c>
      <c r="CE12" s="19">
        <v>6.0044488078615503E-2</v>
      </c>
      <c r="CF12" s="19">
        <v>5.6706694724592201E-2</v>
      </c>
      <c r="CG12" s="19"/>
      <c r="CH12" s="19">
        <v>4.9278299117326403E-2</v>
      </c>
      <c r="CI12" s="19">
        <v>7.5909095434829502E-2</v>
      </c>
      <c r="CJ12" s="19">
        <v>3.9061121952410502E-2</v>
      </c>
      <c r="CK12" s="19"/>
      <c r="CL12" s="19">
        <v>3.6646661729622103E-2</v>
      </c>
      <c r="CM12" s="19">
        <v>5.5634805982682702E-2</v>
      </c>
      <c r="CN12" s="19"/>
      <c r="CO12" s="19">
        <v>5.7117437457699698E-2</v>
      </c>
      <c r="CP12" s="19">
        <v>5.81064781116713E-2</v>
      </c>
      <c r="CQ12" s="19">
        <v>4.54738014209594E-2</v>
      </c>
      <c r="CR12" s="19">
        <v>5.0221787628229299E-2</v>
      </c>
    </row>
    <row r="13" spans="2:96" x14ac:dyDescent="0.25">
      <c r="B13" s="16"/>
    </row>
    <row r="14" spans="2:96" x14ac:dyDescent="0.25">
      <c r="B14" t="s">
        <v>124</v>
      </c>
    </row>
    <row r="15" spans="2:96" x14ac:dyDescent="0.25">
      <c r="B15" t="s">
        <v>125</v>
      </c>
    </row>
    <row r="17" spans="2:2" x14ac:dyDescent="0.25">
      <c r="B17"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CR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574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ht="30" x14ac:dyDescent="0.25">
      <c r="B9" s="18" t="s">
        <v>568</v>
      </c>
      <c r="C9" s="17">
        <v>0.63312267133351197</v>
      </c>
      <c r="D9" s="17">
        <v>0.60636469519942104</v>
      </c>
      <c r="E9" s="17">
        <v>0.66156980698397205</v>
      </c>
      <c r="F9" s="17"/>
      <c r="G9" s="17">
        <v>0.37352678642313197</v>
      </c>
      <c r="H9" s="17">
        <v>0.53112605098672405</v>
      </c>
      <c r="I9" s="17">
        <v>0.66203561798071797</v>
      </c>
      <c r="J9" s="17">
        <v>0.68385587483536903</v>
      </c>
      <c r="K9" s="17">
        <v>0.73403088326611199</v>
      </c>
      <c r="L9" s="17">
        <v>0.75663584170159004</v>
      </c>
      <c r="M9" s="17"/>
      <c r="N9" s="17">
        <v>0.67125281377790302</v>
      </c>
      <c r="O9" s="17">
        <v>0.68477322213557401</v>
      </c>
      <c r="P9" s="17">
        <v>0.60095184384169198</v>
      </c>
      <c r="Q9" s="17">
        <v>0.56954924390176498</v>
      </c>
      <c r="R9" s="17"/>
      <c r="S9" s="17">
        <v>0.55959232525577796</v>
      </c>
      <c r="T9" s="17">
        <v>0.59782400079839604</v>
      </c>
      <c r="U9" s="17">
        <v>0.61454554090715596</v>
      </c>
      <c r="V9" s="17">
        <v>0.71357801329718096</v>
      </c>
      <c r="W9" s="17">
        <v>0.63466125576516597</v>
      </c>
      <c r="X9" s="17">
        <v>0.66185535598336898</v>
      </c>
      <c r="Y9" s="17">
        <v>0.62464816469684503</v>
      </c>
      <c r="Z9" s="17">
        <v>0.62859925013603801</v>
      </c>
      <c r="AA9" s="17">
        <v>0.65097031401226702</v>
      </c>
      <c r="AB9" s="17">
        <v>0.65625518625575197</v>
      </c>
      <c r="AC9" s="17">
        <v>0.65490408022649704</v>
      </c>
      <c r="AD9" s="17">
        <v>0.70555660361828398</v>
      </c>
      <c r="AE9" s="17"/>
      <c r="AF9" s="17">
        <v>0.65874373763153604</v>
      </c>
      <c r="AG9" s="17">
        <v>0.60264199383310402</v>
      </c>
      <c r="AH9" s="17">
        <v>0.78650006899842595</v>
      </c>
      <c r="AI9" s="17">
        <v>0.53852611417338903</v>
      </c>
      <c r="AJ9" s="17">
        <v>0.64197657368226602</v>
      </c>
      <c r="AK9" s="17"/>
      <c r="AL9" s="17">
        <v>0.60664959581238698</v>
      </c>
      <c r="AM9" s="17">
        <v>0.62725268206042195</v>
      </c>
      <c r="AN9" s="17">
        <v>0.70706196411296096</v>
      </c>
      <c r="AO9" s="17"/>
      <c r="AP9" s="17">
        <v>0.63362460593715098</v>
      </c>
      <c r="AQ9" s="17">
        <v>0.64367026707858299</v>
      </c>
      <c r="AR9" s="17">
        <v>0.61463473793259604</v>
      </c>
      <c r="AS9" s="17">
        <v>0.61838932342230901</v>
      </c>
      <c r="AT9" s="17">
        <v>0.67317689098412603</v>
      </c>
      <c r="AU9" s="17"/>
      <c r="AV9" s="17">
        <v>0.152769603320837</v>
      </c>
      <c r="AW9" s="17">
        <v>0.56886039802649502</v>
      </c>
      <c r="AX9" s="17">
        <v>0.60311621398461801</v>
      </c>
      <c r="AY9" s="17">
        <v>0.58241366766723601</v>
      </c>
      <c r="AZ9" s="17">
        <v>0.59335219218771795</v>
      </c>
      <c r="BA9" s="17">
        <v>0.67805084756175904</v>
      </c>
      <c r="BB9" s="17">
        <v>0.62973330119717597</v>
      </c>
      <c r="BC9" s="17">
        <v>0.58578263505186801</v>
      </c>
      <c r="BD9" s="17">
        <v>0.62779212428322895</v>
      </c>
      <c r="BE9" s="17">
        <v>0.66946956811832603</v>
      </c>
      <c r="BF9" s="17">
        <v>0.65962398542045497</v>
      </c>
      <c r="BG9" s="17">
        <v>0.70553216148263298</v>
      </c>
      <c r="BH9" s="17">
        <v>0.82461365196797398</v>
      </c>
      <c r="BI9" s="17">
        <v>0.62067393084393896</v>
      </c>
      <c r="BJ9" s="17">
        <v>0.503328975402901</v>
      </c>
      <c r="BK9" s="17">
        <v>0.61128626749529502</v>
      </c>
      <c r="BL9" s="17"/>
      <c r="BM9" s="17">
        <v>0.51439743510678504</v>
      </c>
      <c r="BN9" s="17">
        <v>0.66983206678904395</v>
      </c>
      <c r="BO9" s="17">
        <v>0.62632242547281303</v>
      </c>
      <c r="BP9" s="17">
        <v>0.67648730638626497</v>
      </c>
      <c r="BQ9" s="17">
        <v>0.757494927420297</v>
      </c>
      <c r="BR9" s="17">
        <v>0.55677780538257404</v>
      </c>
      <c r="BS9" s="17"/>
      <c r="BT9" s="17">
        <v>0.62009091678850403</v>
      </c>
      <c r="BU9" s="17">
        <v>0.66338622626558097</v>
      </c>
      <c r="BV9" s="17"/>
      <c r="BW9" s="17">
        <v>0.61755064304594298</v>
      </c>
      <c r="BX9" s="17">
        <v>0.65449844235297105</v>
      </c>
      <c r="BY9" s="17"/>
      <c r="BZ9" s="17">
        <v>0.64765665415246998</v>
      </c>
      <c r="CA9" s="17">
        <v>0.61041370497127001</v>
      </c>
      <c r="CB9" s="17">
        <v>0.56963521632918201</v>
      </c>
      <c r="CC9" s="17"/>
      <c r="CD9" s="17">
        <v>0.65943676703917498</v>
      </c>
      <c r="CE9" s="17">
        <v>0.57934536585732599</v>
      </c>
      <c r="CF9" s="17">
        <v>0.600571952655098</v>
      </c>
      <c r="CG9" s="17"/>
      <c r="CH9" s="17">
        <v>0.65611188977853097</v>
      </c>
      <c r="CI9" s="17">
        <v>0.58170784456108604</v>
      </c>
      <c r="CJ9" s="17">
        <v>0.61507507997672894</v>
      </c>
      <c r="CK9" s="17"/>
      <c r="CL9" s="17">
        <v>0.65578804725469397</v>
      </c>
      <c r="CM9" s="17">
        <v>0.61147346908834599</v>
      </c>
      <c r="CN9" s="17"/>
      <c r="CO9" s="17">
        <v>0.49527670467970802</v>
      </c>
      <c r="CP9" s="17">
        <v>0.64604259324051505</v>
      </c>
      <c r="CQ9" s="17">
        <v>0.65976118114712201</v>
      </c>
      <c r="CR9" s="17">
        <v>0.60701626492767302</v>
      </c>
    </row>
    <row r="10" spans="2:96" x14ac:dyDescent="0.25">
      <c r="B10" s="18" t="s">
        <v>569</v>
      </c>
      <c r="C10" s="17">
        <v>0.51459037387868201</v>
      </c>
      <c r="D10" s="17">
        <v>0.52808343771034605</v>
      </c>
      <c r="E10" s="17">
        <v>0.50207761639725701</v>
      </c>
      <c r="F10" s="17"/>
      <c r="G10" s="17">
        <v>0.49158021903077698</v>
      </c>
      <c r="H10" s="17">
        <v>0.462553766525162</v>
      </c>
      <c r="I10" s="17">
        <v>0.55043473334170301</v>
      </c>
      <c r="J10" s="17">
        <v>0.54039826732409402</v>
      </c>
      <c r="K10" s="17">
        <v>0.49981755233922698</v>
      </c>
      <c r="L10" s="17">
        <v>0.53217455518081402</v>
      </c>
      <c r="M10" s="17"/>
      <c r="N10" s="17">
        <v>0.57308350496957094</v>
      </c>
      <c r="O10" s="17">
        <v>0.548691743604383</v>
      </c>
      <c r="P10" s="17">
        <v>0.472717798353189</v>
      </c>
      <c r="Q10" s="17">
        <v>0.45434844726989698</v>
      </c>
      <c r="R10" s="17"/>
      <c r="S10" s="17">
        <v>0.53678932222245601</v>
      </c>
      <c r="T10" s="17">
        <v>0.47710491263253801</v>
      </c>
      <c r="U10" s="17">
        <v>0.45060854101645198</v>
      </c>
      <c r="V10" s="17">
        <v>0.50865176511039301</v>
      </c>
      <c r="W10" s="17">
        <v>0.52872361822200897</v>
      </c>
      <c r="X10" s="17">
        <v>0.55468872567236305</v>
      </c>
      <c r="Y10" s="17">
        <v>0.50682286379945896</v>
      </c>
      <c r="Z10" s="17">
        <v>0.51028287407454598</v>
      </c>
      <c r="AA10" s="17">
        <v>0.50489849804079301</v>
      </c>
      <c r="AB10" s="17">
        <v>0.56421904048777705</v>
      </c>
      <c r="AC10" s="17">
        <v>0.59343171420104301</v>
      </c>
      <c r="AD10" s="17">
        <v>0.39077263496671399</v>
      </c>
      <c r="AE10" s="17"/>
      <c r="AF10" s="17">
        <v>0.54502410589191697</v>
      </c>
      <c r="AG10" s="17">
        <v>0.50166068905080996</v>
      </c>
      <c r="AH10" s="17">
        <v>0.53071969944684405</v>
      </c>
      <c r="AI10" s="17">
        <v>0.57966580474723095</v>
      </c>
      <c r="AJ10" s="17">
        <v>0.49686780271463699</v>
      </c>
      <c r="AK10" s="17"/>
      <c r="AL10" s="17">
        <v>0.54806708482321298</v>
      </c>
      <c r="AM10" s="17">
        <v>0.521704571742857</v>
      </c>
      <c r="AN10" s="17">
        <v>0.55291991753612402</v>
      </c>
      <c r="AO10" s="17"/>
      <c r="AP10" s="17">
        <v>0.44051796129237197</v>
      </c>
      <c r="AQ10" s="17">
        <v>0.51327788544015496</v>
      </c>
      <c r="AR10" s="17">
        <v>0.59096109100976402</v>
      </c>
      <c r="AS10" s="17">
        <v>0.53003565049962498</v>
      </c>
      <c r="AT10" s="17">
        <v>0.56516584672750503</v>
      </c>
      <c r="AU10" s="17"/>
      <c r="AV10" s="17">
        <v>0.15759437761936301</v>
      </c>
      <c r="AW10" s="17">
        <v>0.46606673937615101</v>
      </c>
      <c r="AX10" s="17">
        <v>0.568063520995571</v>
      </c>
      <c r="AY10" s="17">
        <v>0.55743669878705304</v>
      </c>
      <c r="AZ10" s="17">
        <v>0.44364423923529001</v>
      </c>
      <c r="BA10" s="17">
        <v>0.534609804823166</v>
      </c>
      <c r="BB10" s="17">
        <v>0.47304290700933899</v>
      </c>
      <c r="BC10" s="17">
        <v>0.55139750935968102</v>
      </c>
      <c r="BD10" s="17">
        <v>0.48006859367718402</v>
      </c>
      <c r="BE10" s="17">
        <v>0.55189879161629896</v>
      </c>
      <c r="BF10" s="17">
        <v>0.48943022795242003</v>
      </c>
      <c r="BG10" s="17">
        <v>0.557746838526333</v>
      </c>
      <c r="BH10" s="17">
        <v>0.53847176514726502</v>
      </c>
      <c r="BI10" s="17">
        <v>0.47150829519785098</v>
      </c>
      <c r="BJ10" s="17">
        <v>0.55853307452623002</v>
      </c>
      <c r="BK10" s="17">
        <v>0.644845670160757</v>
      </c>
      <c r="BL10" s="17"/>
      <c r="BM10" s="17">
        <v>0.55653430440431095</v>
      </c>
      <c r="BN10" s="17">
        <v>0.51964480082648701</v>
      </c>
      <c r="BO10" s="17">
        <v>0.44183223273963101</v>
      </c>
      <c r="BP10" s="17">
        <v>0.52646725349792201</v>
      </c>
      <c r="BQ10" s="17">
        <v>0.551652736144992</v>
      </c>
      <c r="BR10" s="17">
        <v>0.39500330184417598</v>
      </c>
      <c r="BS10" s="17"/>
      <c r="BT10" s="17">
        <v>0.51715685232133302</v>
      </c>
      <c r="BU10" s="17">
        <v>0.51585925024684498</v>
      </c>
      <c r="BV10" s="17"/>
      <c r="BW10" s="17">
        <v>0.54186092095869098</v>
      </c>
      <c r="BX10" s="17">
        <v>0.51281799803069195</v>
      </c>
      <c r="BY10" s="17"/>
      <c r="BZ10" s="17">
        <v>0.52463633221466099</v>
      </c>
      <c r="CA10" s="17">
        <v>0.48644262224691898</v>
      </c>
      <c r="CB10" s="17">
        <v>0.51907013792346701</v>
      </c>
      <c r="CC10" s="17"/>
      <c r="CD10" s="17">
        <v>0.52331024401215198</v>
      </c>
      <c r="CE10" s="17">
        <v>0.51409240105429399</v>
      </c>
      <c r="CF10" s="17">
        <v>0.60613659176880497</v>
      </c>
      <c r="CG10" s="17"/>
      <c r="CH10" s="17">
        <v>0.52232305939237</v>
      </c>
      <c r="CI10" s="17">
        <v>0.49817532956215299</v>
      </c>
      <c r="CJ10" s="17">
        <v>0.54431410957716098</v>
      </c>
      <c r="CK10" s="17"/>
      <c r="CL10" s="17">
        <v>0.530326815364211</v>
      </c>
      <c r="CM10" s="17">
        <v>0.50190281189328101</v>
      </c>
      <c r="CN10" s="17"/>
      <c r="CO10" s="17">
        <v>0.50627862554345704</v>
      </c>
      <c r="CP10" s="17">
        <v>0.50654499750986504</v>
      </c>
      <c r="CQ10" s="17">
        <v>0.50370197734990496</v>
      </c>
      <c r="CR10" s="17">
        <v>0.55411500896008503</v>
      </c>
    </row>
    <row r="11" spans="2:96" x14ac:dyDescent="0.25">
      <c r="B11" s="18" t="s">
        <v>570</v>
      </c>
      <c r="C11" s="17">
        <v>0.39487174753550702</v>
      </c>
      <c r="D11" s="17">
        <v>0.39241868009815201</v>
      </c>
      <c r="E11" s="17">
        <v>0.39833767888138499</v>
      </c>
      <c r="F11" s="17"/>
      <c r="G11" s="17">
        <v>0.47482343888160899</v>
      </c>
      <c r="H11" s="17">
        <v>0.40284401095718803</v>
      </c>
      <c r="I11" s="17">
        <v>0.42031721964428698</v>
      </c>
      <c r="J11" s="17">
        <v>0.33118137190272001</v>
      </c>
      <c r="K11" s="17">
        <v>0.33455686377962501</v>
      </c>
      <c r="L11" s="17">
        <v>0.40692611245843702</v>
      </c>
      <c r="M11" s="17"/>
      <c r="N11" s="17">
        <v>0.43617479206858101</v>
      </c>
      <c r="O11" s="17">
        <v>0.398425565882289</v>
      </c>
      <c r="P11" s="17">
        <v>0.37693771266882697</v>
      </c>
      <c r="Q11" s="17">
        <v>0.357957505988374</v>
      </c>
      <c r="R11" s="17"/>
      <c r="S11" s="17">
        <v>0.50444647662276698</v>
      </c>
      <c r="T11" s="17">
        <v>0.36516649146941499</v>
      </c>
      <c r="U11" s="17">
        <v>0.362514782920837</v>
      </c>
      <c r="V11" s="17">
        <v>0.45880996386523498</v>
      </c>
      <c r="W11" s="17">
        <v>0.33207419540516198</v>
      </c>
      <c r="X11" s="17">
        <v>0.38859290015626302</v>
      </c>
      <c r="Y11" s="17">
        <v>0.38180414085423298</v>
      </c>
      <c r="Z11" s="17">
        <v>0.38377815947389599</v>
      </c>
      <c r="AA11" s="17">
        <v>0.39033585256776299</v>
      </c>
      <c r="AB11" s="17">
        <v>0.38301329411621199</v>
      </c>
      <c r="AC11" s="17">
        <v>0.33604697311697201</v>
      </c>
      <c r="AD11" s="17">
        <v>0.27211088701413499</v>
      </c>
      <c r="AE11" s="17"/>
      <c r="AF11" s="17">
        <v>0.400434968167933</v>
      </c>
      <c r="AG11" s="17">
        <v>0.40066019597167701</v>
      </c>
      <c r="AH11" s="17">
        <v>0.44971548421774599</v>
      </c>
      <c r="AI11" s="17">
        <v>0.28584478248869899</v>
      </c>
      <c r="AJ11" s="17">
        <v>0.38164419802152</v>
      </c>
      <c r="AK11" s="17"/>
      <c r="AL11" s="17">
        <v>0.43665663838402902</v>
      </c>
      <c r="AM11" s="17">
        <v>0.40044496935558599</v>
      </c>
      <c r="AN11" s="17">
        <v>0.40244205113999798</v>
      </c>
      <c r="AO11" s="17"/>
      <c r="AP11" s="17">
        <v>0.33612815214540698</v>
      </c>
      <c r="AQ11" s="17">
        <v>0.43298711027004799</v>
      </c>
      <c r="AR11" s="17">
        <v>0.405948939289972</v>
      </c>
      <c r="AS11" s="17">
        <v>0.47223868158314097</v>
      </c>
      <c r="AT11" s="17">
        <v>0.45150124920322199</v>
      </c>
      <c r="AU11" s="17"/>
      <c r="AV11" s="17">
        <v>0.36847709415683799</v>
      </c>
      <c r="AW11" s="17">
        <v>0.34206369006409199</v>
      </c>
      <c r="AX11" s="17">
        <v>0.38278355363880801</v>
      </c>
      <c r="AY11" s="17">
        <v>0.396548127691978</v>
      </c>
      <c r="AZ11" s="17">
        <v>0.38656063727477902</v>
      </c>
      <c r="BA11" s="17">
        <v>0.351456324771735</v>
      </c>
      <c r="BB11" s="17">
        <v>0.37138262381862902</v>
      </c>
      <c r="BC11" s="17">
        <v>0.446620325600115</v>
      </c>
      <c r="BD11" s="17">
        <v>0.39146157629746697</v>
      </c>
      <c r="BE11" s="17">
        <v>0.40705737812348303</v>
      </c>
      <c r="BF11" s="17">
        <v>0.40294357962826099</v>
      </c>
      <c r="BG11" s="17">
        <v>0.38087457367579097</v>
      </c>
      <c r="BH11" s="17">
        <v>0.48605739775922602</v>
      </c>
      <c r="BI11" s="17">
        <v>0.37013469912046199</v>
      </c>
      <c r="BJ11" s="17">
        <v>0.37476607490084801</v>
      </c>
      <c r="BK11" s="17">
        <v>0.49503992271495401</v>
      </c>
      <c r="BL11" s="17"/>
      <c r="BM11" s="17">
        <v>0.45200414130345201</v>
      </c>
      <c r="BN11" s="17">
        <v>0.389395934790771</v>
      </c>
      <c r="BO11" s="17">
        <v>0.42110084637333001</v>
      </c>
      <c r="BP11" s="17">
        <v>0.32876000926912902</v>
      </c>
      <c r="BQ11" s="17">
        <v>0.37496682059657799</v>
      </c>
      <c r="BR11" s="17">
        <v>0.397136789042701</v>
      </c>
      <c r="BS11" s="17"/>
      <c r="BT11" s="17">
        <v>0.42213942001414501</v>
      </c>
      <c r="BU11" s="17">
        <v>0.350644664219675</v>
      </c>
      <c r="BV11" s="17"/>
      <c r="BW11" s="17">
        <v>0.42808510909949898</v>
      </c>
      <c r="BX11" s="17">
        <v>0.36275360462807399</v>
      </c>
      <c r="BY11" s="17"/>
      <c r="BZ11" s="17">
        <v>0.38796512760732299</v>
      </c>
      <c r="CA11" s="17">
        <v>0.41208556034765698</v>
      </c>
      <c r="CB11" s="17">
        <v>0.49130273581616801</v>
      </c>
      <c r="CC11" s="17"/>
      <c r="CD11" s="17">
        <v>0.39232300193923098</v>
      </c>
      <c r="CE11" s="17">
        <v>0.40969032073551098</v>
      </c>
      <c r="CF11" s="17">
        <v>0.38904821083715402</v>
      </c>
      <c r="CG11" s="17"/>
      <c r="CH11" s="17">
        <v>0.39278050630556299</v>
      </c>
      <c r="CI11" s="17">
        <v>0.39539323474150101</v>
      </c>
      <c r="CJ11" s="17">
        <v>0.36661156962813801</v>
      </c>
      <c r="CK11" s="17"/>
      <c r="CL11" s="17">
        <v>0.40781521272851201</v>
      </c>
      <c r="CM11" s="17">
        <v>0.38219506905858303</v>
      </c>
      <c r="CN11" s="17"/>
      <c r="CO11" s="17">
        <v>0.50944697781885795</v>
      </c>
      <c r="CP11" s="17">
        <v>0.40693917844465899</v>
      </c>
      <c r="CQ11" s="17">
        <v>0.39088715601942797</v>
      </c>
      <c r="CR11" s="17">
        <v>0.33776810297458698</v>
      </c>
    </row>
    <row r="12" spans="2:96" x14ac:dyDescent="0.25">
      <c r="B12" s="18" t="s">
        <v>571</v>
      </c>
      <c r="C12" s="17">
        <v>0.32981871857886402</v>
      </c>
      <c r="D12" s="17">
        <v>0.33914932652360702</v>
      </c>
      <c r="E12" s="17">
        <v>0.31916680310379703</v>
      </c>
      <c r="F12" s="17"/>
      <c r="G12" s="17">
        <v>0.32877041175000998</v>
      </c>
      <c r="H12" s="17">
        <v>0.36351168220283803</v>
      </c>
      <c r="I12" s="17">
        <v>0.31394940877605299</v>
      </c>
      <c r="J12" s="17">
        <v>0.321232752617301</v>
      </c>
      <c r="K12" s="17">
        <v>0.35438547396619002</v>
      </c>
      <c r="L12" s="17">
        <v>0.30636470741570698</v>
      </c>
      <c r="M12" s="17"/>
      <c r="N12" s="17">
        <v>0.35853783666099698</v>
      </c>
      <c r="O12" s="17">
        <v>0.339759347277447</v>
      </c>
      <c r="P12" s="17">
        <v>0.336125633131313</v>
      </c>
      <c r="Q12" s="17">
        <v>0.28236796463297598</v>
      </c>
      <c r="R12" s="17"/>
      <c r="S12" s="17">
        <v>0.35280618373100198</v>
      </c>
      <c r="T12" s="17">
        <v>0.314207055621821</v>
      </c>
      <c r="U12" s="17">
        <v>0.313554304286775</v>
      </c>
      <c r="V12" s="17">
        <v>0.27454104937565599</v>
      </c>
      <c r="W12" s="17">
        <v>0.34729904323195498</v>
      </c>
      <c r="X12" s="17">
        <v>0.30245559443387499</v>
      </c>
      <c r="Y12" s="17">
        <v>0.37483341363239903</v>
      </c>
      <c r="Z12" s="17">
        <v>0.26185406027809599</v>
      </c>
      <c r="AA12" s="17">
        <v>0.33906671526119297</v>
      </c>
      <c r="AB12" s="17">
        <v>0.345825750918482</v>
      </c>
      <c r="AC12" s="17">
        <v>0.35052075977927499</v>
      </c>
      <c r="AD12" s="17">
        <v>0.39444219912303602</v>
      </c>
      <c r="AE12" s="17"/>
      <c r="AF12" s="17">
        <v>0.29495808124189199</v>
      </c>
      <c r="AG12" s="17">
        <v>0.33886999556919101</v>
      </c>
      <c r="AH12" s="17">
        <v>0.36839536724741401</v>
      </c>
      <c r="AI12" s="17">
        <v>0.33833592616042002</v>
      </c>
      <c r="AJ12" s="17">
        <v>0.315226331787966</v>
      </c>
      <c r="AK12" s="17"/>
      <c r="AL12" s="17">
        <v>0.23322989822489501</v>
      </c>
      <c r="AM12" s="17">
        <v>0.338369648611476</v>
      </c>
      <c r="AN12" s="17">
        <v>0.38412785502600799</v>
      </c>
      <c r="AO12" s="17"/>
      <c r="AP12" s="17">
        <v>0.25056134834246402</v>
      </c>
      <c r="AQ12" s="17">
        <v>0.31614266829325899</v>
      </c>
      <c r="AR12" s="17">
        <v>0.34302460020042003</v>
      </c>
      <c r="AS12" s="17">
        <v>0.37902211295781402</v>
      </c>
      <c r="AT12" s="17">
        <v>0.490979703738328</v>
      </c>
      <c r="AU12" s="17"/>
      <c r="AV12" s="17">
        <v>0.70324578048060304</v>
      </c>
      <c r="AW12" s="17">
        <v>0.368592729102243</v>
      </c>
      <c r="AX12" s="17">
        <v>0.27570266416260503</v>
      </c>
      <c r="AY12" s="17">
        <v>0.33174758411127497</v>
      </c>
      <c r="AZ12" s="17">
        <v>0.26388525470239399</v>
      </c>
      <c r="BA12" s="17">
        <v>0.29529518277445299</v>
      </c>
      <c r="BB12" s="17">
        <v>0.36147891686802602</v>
      </c>
      <c r="BC12" s="17">
        <v>0.32875246214948101</v>
      </c>
      <c r="BD12" s="17">
        <v>0.29783192407015402</v>
      </c>
      <c r="BE12" s="17">
        <v>0.25374083870926101</v>
      </c>
      <c r="BF12" s="17">
        <v>0.26261532116672398</v>
      </c>
      <c r="BG12" s="17">
        <v>0.45280751754474302</v>
      </c>
      <c r="BH12" s="17">
        <v>0.41354554871473498</v>
      </c>
      <c r="BI12" s="17">
        <v>0.42114743433801799</v>
      </c>
      <c r="BJ12" s="17">
        <v>0.42562721509897</v>
      </c>
      <c r="BK12" s="17">
        <v>0.373246632220819</v>
      </c>
      <c r="BL12" s="17"/>
      <c r="BM12" s="17">
        <v>0.36178790688964602</v>
      </c>
      <c r="BN12" s="17">
        <v>0.33291934988546701</v>
      </c>
      <c r="BO12" s="17">
        <v>0.32720344343658098</v>
      </c>
      <c r="BP12" s="17">
        <v>0.30738437583406097</v>
      </c>
      <c r="BQ12" s="17">
        <v>0.31782759452810999</v>
      </c>
      <c r="BR12" s="17">
        <v>0.29317960973125601</v>
      </c>
      <c r="BS12" s="17"/>
      <c r="BT12" s="17">
        <v>0.32278632700187998</v>
      </c>
      <c r="BU12" s="17">
        <v>0.33893039934969799</v>
      </c>
      <c r="BV12" s="17"/>
      <c r="BW12" s="17">
        <v>0.317554977869837</v>
      </c>
      <c r="BX12" s="17">
        <v>0.31649157108339598</v>
      </c>
      <c r="BY12" s="17"/>
      <c r="BZ12" s="17">
        <v>0.315543473529664</v>
      </c>
      <c r="CA12" s="17">
        <v>0.373076988611377</v>
      </c>
      <c r="CB12" s="17">
        <v>0.42054276331804702</v>
      </c>
      <c r="CC12" s="17"/>
      <c r="CD12" s="17">
        <v>0.314550767074747</v>
      </c>
      <c r="CE12" s="17">
        <v>0.34439240631274998</v>
      </c>
      <c r="CF12" s="17">
        <v>0.35115504496243199</v>
      </c>
      <c r="CG12" s="17"/>
      <c r="CH12" s="17">
        <v>0.32212442000751801</v>
      </c>
      <c r="CI12" s="17">
        <v>0.29969960290421599</v>
      </c>
      <c r="CJ12" s="17">
        <v>0.37818343994354398</v>
      </c>
      <c r="CK12" s="17"/>
      <c r="CL12" s="17">
        <v>0.350410246396338</v>
      </c>
      <c r="CM12" s="17">
        <v>0.305622558909942</v>
      </c>
      <c r="CN12" s="17"/>
      <c r="CO12" s="17">
        <v>0.39695570650110501</v>
      </c>
      <c r="CP12" s="17">
        <v>0.312652405284572</v>
      </c>
      <c r="CQ12" s="17">
        <v>0.33527983380273502</v>
      </c>
      <c r="CR12" s="17">
        <v>0.32755993076798001</v>
      </c>
    </row>
    <row r="13" spans="2:96" x14ac:dyDescent="0.25">
      <c r="B13" s="18" t="s">
        <v>572</v>
      </c>
      <c r="C13" s="17">
        <v>0.210560096494259</v>
      </c>
      <c r="D13" s="17">
        <v>0.189850161692486</v>
      </c>
      <c r="E13" s="17">
        <v>0.23090844211471001</v>
      </c>
      <c r="F13" s="17"/>
      <c r="G13" s="17">
        <v>0.42119248407939502</v>
      </c>
      <c r="H13" s="17">
        <v>0.270130070132032</v>
      </c>
      <c r="I13" s="17">
        <v>0.260910200417933</v>
      </c>
      <c r="J13" s="17">
        <v>0.165664109736921</v>
      </c>
      <c r="K13" s="17">
        <v>0.13968676597948201</v>
      </c>
      <c r="L13" s="17">
        <v>6.4883769444334105E-2</v>
      </c>
      <c r="M13" s="17"/>
      <c r="N13" s="17">
        <v>0.21132892069473899</v>
      </c>
      <c r="O13" s="17">
        <v>0.202820475825576</v>
      </c>
      <c r="P13" s="17">
        <v>0.21256977298691199</v>
      </c>
      <c r="Q13" s="17">
        <v>0.21830937775120601</v>
      </c>
      <c r="R13" s="17"/>
      <c r="S13" s="17">
        <v>0.26163739668533198</v>
      </c>
      <c r="T13" s="17">
        <v>0.198711520465709</v>
      </c>
      <c r="U13" s="17">
        <v>0.14179854073723</v>
      </c>
      <c r="V13" s="17">
        <v>0.125441146176133</v>
      </c>
      <c r="W13" s="17">
        <v>0.18354620244379599</v>
      </c>
      <c r="X13" s="17">
        <v>0.19114801504550599</v>
      </c>
      <c r="Y13" s="17">
        <v>0.19189354057470401</v>
      </c>
      <c r="Z13" s="17">
        <v>0.23835535159650501</v>
      </c>
      <c r="AA13" s="17">
        <v>0.269640314466012</v>
      </c>
      <c r="AB13" s="17">
        <v>0.22873466975742901</v>
      </c>
      <c r="AC13" s="17">
        <v>0.24414817644355799</v>
      </c>
      <c r="AD13" s="17">
        <v>0.26926406701779598</v>
      </c>
      <c r="AE13" s="17"/>
      <c r="AF13" s="17">
        <v>0.14687658711183599</v>
      </c>
      <c r="AG13" s="17">
        <v>0.270765507580915</v>
      </c>
      <c r="AH13" s="17">
        <v>0.12629281576854501</v>
      </c>
      <c r="AI13" s="17">
        <v>0.27702115705262798</v>
      </c>
      <c r="AJ13" s="17">
        <v>0.237798352313533</v>
      </c>
      <c r="AK13" s="17"/>
      <c r="AL13" s="17">
        <v>0.18623840966916899</v>
      </c>
      <c r="AM13" s="17">
        <v>0.26143585108259398</v>
      </c>
      <c r="AN13" s="17">
        <v>0.200310303257931</v>
      </c>
      <c r="AO13" s="17"/>
      <c r="AP13" s="17">
        <v>0.184695302131303</v>
      </c>
      <c r="AQ13" s="17">
        <v>0.202261362762266</v>
      </c>
      <c r="AR13" s="17">
        <v>0.21145983414578501</v>
      </c>
      <c r="AS13" s="17">
        <v>0.31747409882759198</v>
      </c>
      <c r="AT13" s="17">
        <v>0.26453133587643601</v>
      </c>
      <c r="AU13" s="17"/>
      <c r="AV13" s="17">
        <v>0.36847709415683799</v>
      </c>
      <c r="AW13" s="17">
        <v>0.32895136437563899</v>
      </c>
      <c r="AX13" s="17">
        <v>0.23745499799974701</v>
      </c>
      <c r="AY13" s="17">
        <v>0.18597665883863901</v>
      </c>
      <c r="AZ13" s="17">
        <v>0.20915129673944999</v>
      </c>
      <c r="BA13" s="17">
        <v>0.199125783821608</v>
      </c>
      <c r="BB13" s="17">
        <v>0.23568040401681001</v>
      </c>
      <c r="BC13" s="17">
        <v>0.27427325219670201</v>
      </c>
      <c r="BD13" s="17">
        <v>0.189420921796186</v>
      </c>
      <c r="BE13" s="17">
        <v>0.203657841567041</v>
      </c>
      <c r="BF13" s="17">
        <v>0.151344605438792</v>
      </c>
      <c r="BG13" s="17">
        <v>0.121705814964978</v>
      </c>
      <c r="BH13" s="17">
        <v>0.14543683349858899</v>
      </c>
      <c r="BI13" s="17">
        <v>0.191770677736119</v>
      </c>
      <c r="BJ13" s="17">
        <v>0.22063630771582199</v>
      </c>
      <c r="BK13" s="17">
        <v>0.33248869110992002</v>
      </c>
      <c r="BL13" s="17"/>
      <c r="BM13" s="17">
        <v>0.297030347199497</v>
      </c>
      <c r="BN13" s="17">
        <v>0.19881909154651001</v>
      </c>
      <c r="BO13" s="17">
        <v>0.19108346471342599</v>
      </c>
      <c r="BP13" s="17">
        <v>0.17995027737312999</v>
      </c>
      <c r="BQ13" s="17">
        <v>0.137808565642143</v>
      </c>
      <c r="BR13" s="17">
        <v>0.21421264152761699</v>
      </c>
      <c r="BS13" s="17"/>
      <c r="BT13" s="17">
        <v>0.21894325102523099</v>
      </c>
      <c r="BU13" s="17">
        <v>0.18953165214017401</v>
      </c>
      <c r="BV13" s="17"/>
      <c r="BW13" s="17">
        <v>0.25260169806377197</v>
      </c>
      <c r="BX13" s="17">
        <v>0.181218110688874</v>
      </c>
      <c r="BY13" s="17"/>
      <c r="BZ13" s="17">
        <v>0.19940080858199599</v>
      </c>
      <c r="CA13" s="17">
        <v>0.219532200701163</v>
      </c>
      <c r="CB13" s="17">
        <v>0.40321863173633499</v>
      </c>
      <c r="CC13" s="17"/>
      <c r="CD13" s="17">
        <v>0.18385634232089801</v>
      </c>
      <c r="CE13" s="17">
        <v>0.308287070592832</v>
      </c>
      <c r="CF13" s="17">
        <v>0.30283179541712801</v>
      </c>
      <c r="CG13" s="17"/>
      <c r="CH13" s="17">
        <v>0.18471918865825801</v>
      </c>
      <c r="CI13" s="17">
        <v>0.26151644691416298</v>
      </c>
      <c r="CJ13" s="17">
        <v>0.273534497672207</v>
      </c>
      <c r="CK13" s="17"/>
      <c r="CL13" s="17">
        <v>0.19528851262160399</v>
      </c>
      <c r="CM13" s="17">
        <v>0.223986632890324</v>
      </c>
      <c r="CN13" s="17"/>
      <c r="CO13" s="17">
        <v>0.32655042649743499</v>
      </c>
      <c r="CP13" s="17">
        <v>0.167127683046422</v>
      </c>
      <c r="CQ13" s="17">
        <v>0.21121280585024499</v>
      </c>
      <c r="CR13" s="17">
        <v>0.250017292510683</v>
      </c>
    </row>
    <row r="14" spans="2:96" ht="30" x14ac:dyDescent="0.25">
      <c r="B14" s="18" t="s">
        <v>573</v>
      </c>
      <c r="C14" s="17">
        <v>0.152528036627813</v>
      </c>
      <c r="D14" s="17">
        <v>0.16473609462354799</v>
      </c>
      <c r="E14" s="17">
        <v>0.13919042126084799</v>
      </c>
      <c r="F14" s="17"/>
      <c r="G14" s="17">
        <v>0.19542846208312201</v>
      </c>
      <c r="H14" s="17">
        <v>0.17543729490610099</v>
      </c>
      <c r="I14" s="17">
        <v>0.17341886206297299</v>
      </c>
      <c r="J14" s="17">
        <v>0.15613982412320199</v>
      </c>
      <c r="K14" s="17">
        <v>0.11101215072243401</v>
      </c>
      <c r="L14" s="17">
        <v>0.11321126165406201</v>
      </c>
      <c r="M14" s="17"/>
      <c r="N14" s="17">
        <v>0.16769963929614301</v>
      </c>
      <c r="O14" s="17">
        <v>0.15404799851561901</v>
      </c>
      <c r="P14" s="17">
        <v>0.171211788051397</v>
      </c>
      <c r="Q14" s="17">
        <v>0.11985008582892299</v>
      </c>
      <c r="R14" s="17"/>
      <c r="S14" s="17">
        <v>0.197470889113179</v>
      </c>
      <c r="T14" s="17">
        <v>0.19571866599641599</v>
      </c>
      <c r="U14" s="17">
        <v>9.4308719642890504E-2</v>
      </c>
      <c r="V14" s="17">
        <v>0.14441953375538299</v>
      </c>
      <c r="W14" s="17">
        <v>0.15084534436893099</v>
      </c>
      <c r="X14" s="17">
        <v>0.11117762160497099</v>
      </c>
      <c r="Y14" s="17">
        <v>0.12741429889730899</v>
      </c>
      <c r="Z14" s="17">
        <v>0.12887544885604499</v>
      </c>
      <c r="AA14" s="17">
        <v>0.15836513008924999</v>
      </c>
      <c r="AB14" s="17">
        <v>0.14691799510669101</v>
      </c>
      <c r="AC14" s="17">
        <v>0.14589083886929299</v>
      </c>
      <c r="AD14" s="17">
        <v>0.16804744426988899</v>
      </c>
      <c r="AE14" s="17"/>
      <c r="AF14" s="17">
        <v>0.109941267874785</v>
      </c>
      <c r="AG14" s="17">
        <v>0.19977473689434599</v>
      </c>
      <c r="AH14" s="17">
        <v>0.17671463718208999</v>
      </c>
      <c r="AI14" s="17">
        <v>0.129222834155407</v>
      </c>
      <c r="AJ14" s="17">
        <v>0.154542896281266</v>
      </c>
      <c r="AK14" s="17"/>
      <c r="AL14" s="17">
        <v>0.105724886061759</v>
      </c>
      <c r="AM14" s="17">
        <v>0.199957083355776</v>
      </c>
      <c r="AN14" s="17">
        <v>0.168147747740273</v>
      </c>
      <c r="AO14" s="17"/>
      <c r="AP14" s="17">
        <v>0.102784242196718</v>
      </c>
      <c r="AQ14" s="17">
        <v>0.16194051239239299</v>
      </c>
      <c r="AR14" s="17">
        <v>0.17655856910387099</v>
      </c>
      <c r="AS14" s="17">
        <v>0.22707748066363001</v>
      </c>
      <c r="AT14" s="17">
        <v>0.18052402253750999</v>
      </c>
      <c r="AU14" s="17"/>
      <c r="AV14" s="17">
        <v>0</v>
      </c>
      <c r="AW14" s="17">
        <v>0.19572476394688201</v>
      </c>
      <c r="AX14" s="17">
        <v>0.114195373991442</v>
      </c>
      <c r="AY14" s="17">
        <v>0.17055988444975401</v>
      </c>
      <c r="AZ14" s="17">
        <v>9.4803521973523402E-2</v>
      </c>
      <c r="BA14" s="17">
        <v>0.12966705228162101</v>
      </c>
      <c r="BB14" s="17">
        <v>0.185645427607665</v>
      </c>
      <c r="BC14" s="17">
        <v>0.13635926008322399</v>
      </c>
      <c r="BD14" s="17">
        <v>0.16999181541143199</v>
      </c>
      <c r="BE14" s="17">
        <v>0.18469219517177601</v>
      </c>
      <c r="BF14" s="17">
        <v>0.21494835069183599</v>
      </c>
      <c r="BG14" s="17">
        <v>0.131622307398684</v>
      </c>
      <c r="BH14" s="17">
        <v>0.13505440126807799</v>
      </c>
      <c r="BI14" s="17">
        <v>0.14563684582022199</v>
      </c>
      <c r="BJ14" s="17">
        <v>0.18018909454048701</v>
      </c>
      <c r="BK14" s="17">
        <v>0.19630964239981899</v>
      </c>
      <c r="BL14" s="17"/>
      <c r="BM14" s="17">
        <v>0.184325385663684</v>
      </c>
      <c r="BN14" s="17">
        <v>0.13556813152324401</v>
      </c>
      <c r="BO14" s="17">
        <v>0.18414678412382199</v>
      </c>
      <c r="BP14" s="17">
        <v>0.14730028375644899</v>
      </c>
      <c r="BQ14" s="17">
        <v>0.120609151117997</v>
      </c>
      <c r="BR14" s="17">
        <v>0.110404801494419</v>
      </c>
      <c r="BS14" s="17"/>
      <c r="BT14" s="17">
        <v>0.165531699383864</v>
      </c>
      <c r="BU14" s="17">
        <v>0.135094150282906</v>
      </c>
      <c r="BV14" s="17"/>
      <c r="BW14" s="17">
        <v>0.16739111321868599</v>
      </c>
      <c r="BX14" s="17">
        <v>0.13323599291653601</v>
      </c>
      <c r="BY14" s="17"/>
      <c r="BZ14" s="17">
        <v>0.14294581224178099</v>
      </c>
      <c r="CA14" s="17">
        <v>0.178144994026631</v>
      </c>
      <c r="CB14" s="17">
        <v>0.21299363851943501</v>
      </c>
      <c r="CC14" s="17"/>
      <c r="CD14" s="17">
        <v>0.13714319012328199</v>
      </c>
      <c r="CE14" s="17">
        <v>0.15287842803814</v>
      </c>
      <c r="CF14" s="17">
        <v>0.238643223581502</v>
      </c>
      <c r="CG14" s="17"/>
      <c r="CH14" s="17">
        <v>0.14372205912094899</v>
      </c>
      <c r="CI14" s="17">
        <v>0.150844948280035</v>
      </c>
      <c r="CJ14" s="17">
        <v>0.191442027262824</v>
      </c>
      <c r="CK14" s="17"/>
      <c r="CL14" s="17">
        <v>0.16854195071552999</v>
      </c>
      <c r="CM14" s="17">
        <v>0.133812024148143</v>
      </c>
      <c r="CN14" s="17"/>
      <c r="CO14" s="17">
        <v>9.2840672793698606E-2</v>
      </c>
      <c r="CP14" s="17">
        <v>0.14902704425833899</v>
      </c>
      <c r="CQ14" s="17">
        <v>0.139432151854016</v>
      </c>
      <c r="CR14" s="17">
        <v>0.20637805996244199</v>
      </c>
    </row>
    <row r="15" spans="2:96" x14ac:dyDescent="0.25">
      <c r="B15" s="18" t="s">
        <v>175</v>
      </c>
      <c r="C15" s="19">
        <v>6.5493341747516198E-2</v>
      </c>
      <c r="D15" s="19">
        <v>3.9887185211574E-2</v>
      </c>
      <c r="E15" s="19">
        <v>9.0917592619500498E-2</v>
      </c>
      <c r="F15" s="19"/>
      <c r="G15" s="19">
        <v>7.5464631488605202E-2</v>
      </c>
      <c r="H15" s="19">
        <v>7.1350087120887903E-2</v>
      </c>
      <c r="I15" s="19">
        <v>7.7950016621219503E-2</v>
      </c>
      <c r="J15" s="19">
        <v>7.8612787647893201E-2</v>
      </c>
      <c r="K15" s="19">
        <v>3.4931922146329897E-2</v>
      </c>
      <c r="L15" s="19">
        <v>5.3788616665534701E-2</v>
      </c>
      <c r="M15" s="19"/>
      <c r="N15" s="19">
        <v>3.0682933416842199E-2</v>
      </c>
      <c r="O15" s="19">
        <v>6.0855885097655202E-2</v>
      </c>
      <c r="P15" s="19">
        <v>7.2746389541591905E-2</v>
      </c>
      <c r="Q15" s="19">
        <v>0.102208434708664</v>
      </c>
      <c r="R15" s="19"/>
      <c r="S15" s="19">
        <v>4.6656771992809702E-2</v>
      </c>
      <c r="T15" s="19">
        <v>7.39323875297931E-2</v>
      </c>
      <c r="U15" s="19">
        <v>8.6892785079200799E-2</v>
      </c>
      <c r="V15" s="19">
        <v>8.88258949670825E-2</v>
      </c>
      <c r="W15" s="19">
        <v>6.6470849221710995E-2</v>
      </c>
      <c r="X15" s="19">
        <v>8.2584275699313994E-2</v>
      </c>
      <c r="Y15" s="19">
        <v>6.12004184184455E-2</v>
      </c>
      <c r="Z15" s="19">
        <v>9.5754295264115302E-2</v>
      </c>
      <c r="AA15" s="19">
        <v>4.2180986720995101E-2</v>
      </c>
      <c r="AB15" s="19">
        <v>5.9172194614236402E-2</v>
      </c>
      <c r="AC15" s="19">
        <v>3.4649400036540698E-2</v>
      </c>
      <c r="AD15" s="19">
        <v>6.3459738328122406E-2</v>
      </c>
      <c r="AE15" s="19"/>
      <c r="AF15" s="19">
        <v>5.4745647725511E-2</v>
      </c>
      <c r="AG15" s="19">
        <v>3.75440541373721E-2</v>
      </c>
      <c r="AH15" s="19">
        <v>6.4303942301063705E-2</v>
      </c>
      <c r="AI15" s="19">
        <v>7.3099219919007599E-2</v>
      </c>
      <c r="AJ15" s="19">
        <v>0.139711346282338</v>
      </c>
      <c r="AK15" s="19"/>
      <c r="AL15" s="19">
        <v>4.4478545281006303E-2</v>
      </c>
      <c r="AM15" s="19">
        <v>4.1955795668195302E-2</v>
      </c>
      <c r="AN15" s="19">
        <v>3.54317844509743E-2</v>
      </c>
      <c r="AO15" s="19"/>
      <c r="AP15" s="19">
        <v>8.6839991591082993E-2</v>
      </c>
      <c r="AQ15" s="19">
        <v>5.8871940010673002E-2</v>
      </c>
      <c r="AR15" s="19">
        <v>6.21735594497081E-2</v>
      </c>
      <c r="AS15" s="19">
        <v>4.0568462538523802E-2</v>
      </c>
      <c r="AT15" s="19">
        <v>0.100165297260981</v>
      </c>
      <c r="AU15" s="19"/>
      <c r="AV15" s="19">
        <v>0.29675421951939701</v>
      </c>
      <c r="AW15" s="19">
        <v>5.3484976408179598E-2</v>
      </c>
      <c r="AX15" s="19">
        <v>8.3954987374238801E-2</v>
      </c>
      <c r="AY15" s="19">
        <v>4.0550212476602197E-2</v>
      </c>
      <c r="AZ15" s="19">
        <v>0.10492689291962699</v>
      </c>
      <c r="BA15" s="19">
        <v>9.8877450567841599E-2</v>
      </c>
      <c r="BB15" s="19">
        <v>5.4048932247298502E-2</v>
      </c>
      <c r="BC15" s="19">
        <v>3.9626682816090997E-2</v>
      </c>
      <c r="BD15" s="19">
        <v>6.6143784452722301E-2</v>
      </c>
      <c r="BE15" s="19">
        <v>1.97274520974559E-2</v>
      </c>
      <c r="BF15" s="19">
        <v>4.8646663414141603E-2</v>
      </c>
      <c r="BG15" s="19">
        <v>3.9265034776319499E-2</v>
      </c>
      <c r="BH15" s="19">
        <v>1.16175146985503E-2</v>
      </c>
      <c r="BI15" s="19">
        <v>4.1483513402159701E-2</v>
      </c>
      <c r="BJ15" s="19">
        <v>0.10978247721961699</v>
      </c>
      <c r="BK15" s="19">
        <v>1.30606605189589E-2</v>
      </c>
      <c r="BL15" s="19"/>
      <c r="BM15" s="19">
        <v>4.8452200871153803E-2</v>
      </c>
      <c r="BN15" s="19">
        <v>6.1916877132505099E-2</v>
      </c>
      <c r="BO15" s="19">
        <v>7.6623850799997797E-2</v>
      </c>
      <c r="BP15" s="19">
        <v>7.3342515707372505E-2</v>
      </c>
      <c r="BQ15" s="19">
        <v>4.69090182251393E-2</v>
      </c>
      <c r="BR15" s="19">
        <v>0.13012665377841201</v>
      </c>
      <c r="BS15" s="19"/>
      <c r="BT15" s="19">
        <v>6.3109354678673901E-2</v>
      </c>
      <c r="BU15" s="19">
        <v>6.5895572646982606E-2</v>
      </c>
      <c r="BV15" s="19"/>
      <c r="BW15" s="19">
        <v>5.0294470510509698E-2</v>
      </c>
      <c r="BX15" s="19">
        <v>6.3373667349417004E-2</v>
      </c>
      <c r="BY15" s="19"/>
      <c r="BZ15" s="19">
        <v>6.3871801611531401E-2</v>
      </c>
      <c r="CA15" s="19">
        <v>6.6435717168308303E-2</v>
      </c>
      <c r="CB15" s="19">
        <v>2.62972348343198E-2</v>
      </c>
      <c r="CC15" s="19"/>
      <c r="CD15" s="19">
        <v>6.2382921339564697E-2</v>
      </c>
      <c r="CE15" s="19">
        <v>6.8023315271688506E-2</v>
      </c>
      <c r="CF15" s="19">
        <v>4.8050712058908103E-2</v>
      </c>
      <c r="CG15" s="19"/>
      <c r="CH15" s="19">
        <v>6.2233910910009203E-2</v>
      </c>
      <c r="CI15" s="19">
        <v>7.5659778325490895E-2</v>
      </c>
      <c r="CJ15" s="19">
        <v>5.6150501413706998E-2</v>
      </c>
      <c r="CK15" s="19"/>
      <c r="CL15" s="19">
        <v>4.8445954581100403E-2</v>
      </c>
      <c r="CM15" s="19">
        <v>7.7343074587990807E-2</v>
      </c>
      <c r="CN15" s="19"/>
      <c r="CO15" s="19">
        <v>3.5939550247281203E-2</v>
      </c>
      <c r="CP15" s="19">
        <v>5.57132317143193E-2</v>
      </c>
      <c r="CQ15" s="19">
        <v>6.8287718701429995E-2</v>
      </c>
      <c r="CR15" s="19">
        <v>8.9539156994263194E-2</v>
      </c>
    </row>
    <row r="16" spans="2:96" x14ac:dyDescent="0.25">
      <c r="B16" s="16"/>
    </row>
    <row r="17" spans="2:2" x14ac:dyDescent="0.25">
      <c r="B17" t="s">
        <v>124</v>
      </c>
    </row>
    <row r="18" spans="2:2" x14ac:dyDescent="0.25">
      <c r="B18" t="s">
        <v>125</v>
      </c>
    </row>
    <row r="20" spans="2:2" x14ac:dyDescent="0.25">
      <c r="B20"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CR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301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ht="45" x14ac:dyDescent="0.25">
      <c r="B9" s="18" t="s">
        <v>575</v>
      </c>
      <c r="C9" s="17">
        <v>0.37897890307730597</v>
      </c>
      <c r="D9" s="17">
        <v>0.40736554460444802</v>
      </c>
      <c r="E9" s="17">
        <v>0.35218429302170301</v>
      </c>
      <c r="F9" s="17"/>
      <c r="G9" s="17">
        <v>0.36920170969961302</v>
      </c>
      <c r="H9" s="17">
        <v>0.37281001099751498</v>
      </c>
      <c r="I9" s="17">
        <v>0.40163523360936598</v>
      </c>
      <c r="J9" s="17">
        <v>0.41490671894536402</v>
      </c>
      <c r="K9" s="17">
        <v>0.37252377654093799</v>
      </c>
      <c r="L9" s="17">
        <v>0.34713480601157998</v>
      </c>
      <c r="M9" s="17"/>
      <c r="N9" s="17">
        <v>0.378781515342338</v>
      </c>
      <c r="O9" s="17">
        <v>0.36850901154622501</v>
      </c>
      <c r="P9" s="17">
        <v>0.38828261258736002</v>
      </c>
      <c r="Q9" s="17">
        <v>0.383850569130748</v>
      </c>
      <c r="R9" s="17"/>
      <c r="S9" s="17">
        <v>0.41062819604688799</v>
      </c>
      <c r="T9" s="17">
        <v>0.39420166712770999</v>
      </c>
      <c r="U9" s="17">
        <v>0.29030454028895702</v>
      </c>
      <c r="V9" s="17">
        <v>0.35604107323626899</v>
      </c>
      <c r="W9" s="17">
        <v>0.368794797399631</v>
      </c>
      <c r="X9" s="17">
        <v>0.39189718699051401</v>
      </c>
      <c r="Y9" s="17">
        <v>0.389206690799977</v>
      </c>
      <c r="Z9" s="17">
        <v>0.342435330124987</v>
      </c>
      <c r="AA9" s="17">
        <v>0.365347868682115</v>
      </c>
      <c r="AB9" s="17">
        <v>0.36583514359579</v>
      </c>
      <c r="AC9" s="17">
        <v>0.53917924901606595</v>
      </c>
      <c r="AD9" s="17">
        <v>0.29858017303073803</v>
      </c>
      <c r="AE9" s="17"/>
      <c r="AF9" s="17">
        <v>0.39348854452937099</v>
      </c>
      <c r="AG9" s="17">
        <v>0.40808362507063001</v>
      </c>
      <c r="AH9" s="17">
        <v>0.35688718713720002</v>
      </c>
      <c r="AI9" s="17">
        <v>0.46288202796647299</v>
      </c>
      <c r="AJ9" s="17">
        <v>0.31150030516242899</v>
      </c>
      <c r="AK9" s="17"/>
      <c r="AL9" s="17">
        <v>0.40002729291315697</v>
      </c>
      <c r="AM9" s="17">
        <v>0.40139962826053299</v>
      </c>
      <c r="AN9" s="17">
        <v>0.34835247572496503</v>
      </c>
      <c r="AO9" s="17"/>
      <c r="AP9" s="17">
        <v>0.37435250098053602</v>
      </c>
      <c r="AQ9" s="17">
        <v>0.34124160741361598</v>
      </c>
      <c r="AR9" s="17">
        <v>0.43186702420073703</v>
      </c>
      <c r="AS9" s="17">
        <v>0.394725574129561</v>
      </c>
      <c r="AT9" s="17">
        <v>0.46366459667330001</v>
      </c>
      <c r="AU9" s="17"/>
      <c r="AV9" s="17">
        <v>0</v>
      </c>
      <c r="AW9" s="17">
        <v>0.39645925841463803</v>
      </c>
      <c r="AX9" s="17">
        <v>0.36286091880434002</v>
      </c>
      <c r="AY9" s="17">
        <v>0.43033527420287598</v>
      </c>
      <c r="AZ9" s="17">
        <v>0.31955962127814902</v>
      </c>
      <c r="BA9" s="17">
        <v>0.35841349387532301</v>
      </c>
      <c r="BB9" s="17">
        <v>0.42063186414152098</v>
      </c>
      <c r="BC9" s="17">
        <v>0.43733852175235999</v>
      </c>
      <c r="BD9" s="17">
        <v>0.33406736635822598</v>
      </c>
      <c r="BE9" s="17">
        <v>0.31997553847124199</v>
      </c>
      <c r="BF9" s="17">
        <v>0.35880793172167302</v>
      </c>
      <c r="BG9" s="17">
        <v>0.36636954674964101</v>
      </c>
      <c r="BH9" s="17">
        <v>0.43778809856803502</v>
      </c>
      <c r="BI9" s="17">
        <v>0.415132739396677</v>
      </c>
      <c r="BJ9" s="17">
        <v>0.37754233193748399</v>
      </c>
      <c r="BK9" s="17">
        <v>0.48709970012155701</v>
      </c>
      <c r="BL9" s="17"/>
      <c r="BM9" s="17">
        <v>0.47127622611421999</v>
      </c>
      <c r="BN9" s="17">
        <v>0.336106162927793</v>
      </c>
      <c r="BO9" s="17">
        <v>0.35590980414413698</v>
      </c>
      <c r="BP9" s="17">
        <v>0.40408289755658799</v>
      </c>
      <c r="BQ9" s="17">
        <v>0.321530966729214</v>
      </c>
      <c r="BR9" s="17">
        <v>0.306760663642135</v>
      </c>
      <c r="BS9" s="17"/>
      <c r="BT9" s="17">
        <v>0.40013039852180599</v>
      </c>
      <c r="BU9" s="17">
        <v>0.352482624557589</v>
      </c>
      <c r="BV9" s="17"/>
      <c r="BW9" s="17">
        <v>0.425198533859314</v>
      </c>
      <c r="BX9" s="17">
        <v>0.34788551207471602</v>
      </c>
      <c r="BY9" s="17"/>
      <c r="BZ9" s="17">
        <v>0.37749503903145198</v>
      </c>
      <c r="CA9" s="17">
        <v>0.34567522871675599</v>
      </c>
      <c r="CB9" s="17">
        <v>0.474644739257299</v>
      </c>
      <c r="CC9" s="17"/>
      <c r="CD9" s="17">
        <v>0.38633903809109399</v>
      </c>
      <c r="CE9" s="17">
        <v>0.35146683323754002</v>
      </c>
      <c r="CF9" s="17">
        <v>0.39745068061221001</v>
      </c>
      <c r="CG9" s="17"/>
      <c r="CH9" s="17">
        <v>0.37519677406234497</v>
      </c>
      <c r="CI9" s="17">
        <v>0.35090850336623097</v>
      </c>
      <c r="CJ9" s="17">
        <v>0.39968432469114601</v>
      </c>
      <c r="CK9" s="17"/>
      <c r="CL9" s="17">
        <v>0.38401530305175502</v>
      </c>
      <c r="CM9" s="17">
        <v>0.37384953422734202</v>
      </c>
      <c r="CN9" s="17"/>
      <c r="CO9" s="17">
        <v>0.49008738770638199</v>
      </c>
      <c r="CP9" s="17">
        <v>0.34378780876030401</v>
      </c>
      <c r="CQ9" s="17">
        <v>0.39003014440932399</v>
      </c>
      <c r="CR9" s="17">
        <v>0.38429683991426999</v>
      </c>
    </row>
    <row r="10" spans="2:96" ht="90" x14ac:dyDescent="0.25">
      <c r="B10" s="18" t="s">
        <v>576</v>
      </c>
      <c r="C10" s="17">
        <v>0.477430657502039</v>
      </c>
      <c r="D10" s="17">
        <v>0.46911014115077998</v>
      </c>
      <c r="E10" s="17">
        <v>0.48605496447417901</v>
      </c>
      <c r="F10" s="17"/>
      <c r="G10" s="17">
        <v>0.50245672050985402</v>
      </c>
      <c r="H10" s="17">
        <v>0.50675019570607605</v>
      </c>
      <c r="I10" s="17">
        <v>0.41064628902038303</v>
      </c>
      <c r="J10" s="17">
        <v>0.44153691290693597</v>
      </c>
      <c r="K10" s="17">
        <v>0.46144642950501302</v>
      </c>
      <c r="L10" s="17">
        <v>0.53116796981033598</v>
      </c>
      <c r="M10" s="17"/>
      <c r="N10" s="17">
        <v>0.509965263125705</v>
      </c>
      <c r="O10" s="17">
        <v>0.50037924137878798</v>
      </c>
      <c r="P10" s="17">
        <v>0.46811966921741199</v>
      </c>
      <c r="Q10" s="17">
        <v>0.42314966978204699</v>
      </c>
      <c r="R10" s="17"/>
      <c r="S10" s="17">
        <v>0.474939568325002</v>
      </c>
      <c r="T10" s="17">
        <v>0.45718242578240698</v>
      </c>
      <c r="U10" s="17">
        <v>0.55153017036235696</v>
      </c>
      <c r="V10" s="17">
        <v>0.46998765471466197</v>
      </c>
      <c r="W10" s="17">
        <v>0.42630763052609699</v>
      </c>
      <c r="X10" s="17">
        <v>0.47471075412665997</v>
      </c>
      <c r="Y10" s="17">
        <v>0.48229529579739799</v>
      </c>
      <c r="Z10" s="17">
        <v>0.51615627631246297</v>
      </c>
      <c r="AA10" s="17">
        <v>0.52834714625726897</v>
      </c>
      <c r="AB10" s="17">
        <v>0.46806519873729902</v>
      </c>
      <c r="AC10" s="17">
        <v>0.363606878231369</v>
      </c>
      <c r="AD10" s="17">
        <v>0.495416694597548</v>
      </c>
      <c r="AE10" s="17"/>
      <c r="AF10" s="17">
        <v>0.481490295131831</v>
      </c>
      <c r="AG10" s="17">
        <v>0.474853259694341</v>
      </c>
      <c r="AH10" s="17">
        <v>0.529973752906992</v>
      </c>
      <c r="AI10" s="17">
        <v>0.348820545010188</v>
      </c>
      <c r="AJ10" s="17">
        <v>0.490177213936901</v>
      </c>
      <c r="AK10" s="17"/>
      <c r="AL10" s="17">
        <v>0.497100571811665</v>
      </c>
      <c r="AM10" s="17">
        <v>0.46592612004863798</v>
      </c>
      <c r="AN10" s="17">
        <v>0.53969807637900502</v>
      </c>
      <c r="AO10" s="17"/>
      <c r="AP10" s="17">
        <v>0.43948434632537298</v>
      </c>
      <c r="AQ10" s="17">
        <v>0.52798325543108504</v>
      </c>
      <c r="AR10" s="17">
        <v>0.44842517967263201</v>
      </c>
      <c r="AS10" s="17">
        <v>0.50816288110026198</v>
      </c>
      <c r="AT10" s="17">
        <v>0.446596587091035</v>
      </c>
      <c r="AU10" s="17"/>
      <c r="AV10" s="17">
        <v>0.36847709415683799</v>
      </c>
      <c r="AW10" s="17">
        <v>0.39403943436003103</v>
      </c>
      <c r="AX10" s="17">
        <v>0.456254299675661</v>
      </c>
      <c r="AY10" s="17">
        <v>0.41963401800172601</v>
      </c>
      <c r="AZ10" s="17">
        <v>0.49293500695550602</v>
      </c>
      <c r="BA10" s="17">
        <v>0.47360623753438702</v>
      </c>
      <c r="BB10" s="17">
        <v>0.46328753111731202</v>
      </c>
      <c r="BC10" s="17">
        <v>0.49481949818937898</v>
      </c>
      <c r="BD10" s="17">
        <v>0.49246186269784997</v>
      </c>
      <c r="BE10" s="17">
        <v>0.55747035488636099</v>
      </c>
      <c r="BF10" s="17">
        <v>0.52645080516648002</v>
      </c>
      <c r="BG10" s="17">
        <v>0.50443609497237296</v>
      </c>
      <c r="BH10" s="17">
        <v>0.52571960815891705</v>
      </c>
      <c r="BI10" s="17">
        <v>0.41346318367824397</v>
      </c>
      <c r="BJ10" s="17">
        <v>0.43845803797393001</v>
      </c>
      <c r="BK10" s="17">
        <v>0.47506862174804099</v>
      </c>
      <c r="BL10" s="17"/>
      <c r="BM10" s="17">
        <v>0.40659740115422299</v>
      </c>
      <c r="BN10" s="17">
        <v>0.50485624032964604</v>
      </c>
      <c r="BO10" s="17">
        <v>0.46871135520104501</v>
      </c>
      <c r="BP10" s="17">
        <v>0.46358213669414899</v>
      </c>
      <c r="BQ10" s="17">
        <v>0.55948633320368701</v>
      </c>
      <c r="BR10" s="17">
        <v>0.53963338499014801</v>
      </c>
      <c r="BS10" s="17"/>
      <c r="BT10" s="17">
        <v>0.47075674691804098</v>
      </c>
      <c r="BU10" s="17">
        <v>0.48669162100067598</v>
      </c>
      <c r="BV10" s="17"/>
      <c r="BW10" s="17">
        <v>0.44358611651503199</v>
      </c>
      <c r="BX10" s="17">
        <v>0.50879013587724198</v>
      </c>
      <c r="BY10" s="17"/>
      <c r="BZ10" s="17">
        <v>0.476846955335883</v>
      </c>
      <c r="CA10" s="17">
        <v>0.51914395143626302</v>
      </c>
      <c r="CB10" s="17">
        <v>0.40055366682172699</v>
      </c>
      <c r="CC10" s="17"/>
      <c r="CD10" s="17">
        <v>0.477058217276351</v>
      </c>
      <c r="CE10" s="17">
        <v>0.49524105442894101</v>
      </c>
      <c r="CF10" s="17">
        <v>0.39863552629523102</v>
      </c>
      <c r="CG10" s="17"/>
      <c r="CH10" s="17">
        <v>0.49197309929395799</v>
      </c>
      <c r="CI10" s="17">
        <v>0.46535680922487699</v>
      </c>
      <c r="CJ10" s="17">
        <v>0.42853129029502401</v>
      </c>
      <c r="CK10" s="17"/>
      <c r="CL10" s="17">
        <v>0.49448821205323501</v>
      </c>
      <c r="CM10" s="17">
        <v>0.46760374275488498</v>
      </c>
      <c r="CN10" s="17"/>
      <c r="CO10" s="17">
        <v>0.44465181294380901</v>
      </c>
      <c r="CP10" s="17">
        <v>0.53047869743353104</v>
      </c>
      <c r="CQ10" s="17">
        <v>0.47617848482353198</v>
      </c>
      <c r="CR10" s="17">
        <v>0.39042387761185099</v>
      </c>
    </row>
    <row r="11" spans="2:96" ht="75" x14ac:dyDescent="0.25">
      <c r="B11" s="18" t="s">
        <v>577</v>
      </c>
      <c r="C11" s="17">
        <v>6.2598285097919301E-2</v>
      </c>
      <c r="D11" s="17">
        <v>6.5417909911267599E-2</v>
      </c>
      <c r="E11" s="17">
        <v>6.0174854155641097E-2</v>
      </c>
      <c r="F11" s="17"/>
      <c r="G11" s="17">
        <v>7.5333440510729502E-2</v>
      </c>
      <c r="H11" s="17">
        <v>5.1356058645809499E-2</v>
      </c>
      <c r="I11" s="17">
        <v>6.8724812650277495E-2</v>
      </c>
      <c r="J11" s="17">
        <v>5.0145269478424397E-2</v>
      </c>
      <c r="K11" s="17">
        <v>8.2824506394688996E-2</v>
      </c>
      <c r="L11" s="17">
        <v>5.4867092924475898E-2</v>
      </c>
      <c r="M11" s="17"/>
      <c r="N11" s="17">
        <v>6.2761300681045198E-2</v>
      </c>
      <c r="O11" s="17">
        <v>5.4914565133599103E-2</v>
      </c>
      <c r="P11" s="17">
        <v>6.6507609277760796E-2</v>
      </c>
      <c r="Q11" s="17">
        <v>6.7660215469416002E-2</v>
      </c>
      <c r="R11" s="17"/>
      <c r="S11" s="17">
        <v>6.6398876596514098E-2</v>
      </c>
      <c r="T11" s="17">
        <v>8.4547197076165301E-2</v>
      </c>
      <c r="U11" s="17">
        <v>6.3776157486327506E-2</v>
      </c>
      <c r="V11" s="17">
        <v>7.0979358556530203E-2</v>
      </c>
      <c r="W11" s="17">
        <v>7.8010198876696898E-2</v>
      </c>
      <c r="X11" s="17">
        <v>3.6704660044228697E-2</v>
      </c>
      <c r="Y11" s="17">
        <v>2.1003797138054298E-2</v>
      </c>
      <c r="Z11" s="17">
        <v>8.0728875446069007E-2</v>
      </c>
      <c r="AA11" s="17">
        <v>2.4219105058678699E-2</v>
      </c>
      <c r="AB11" s="17">
        <v>8.2522857215830303E-2</v>
      </c>
      <c r="AC11" s="17">
        <v>4.1327321863089503E-2</v>
      </c>
      <c r="AD11" s="17">
        <v>0.166996294287904</v>
      </c>
      <c r="AE11" s="17"/>
      <c r="AF11" s="17">
        <v>6.0163408295163902E-2</v>
      </c>
      <c r="AG11" s="17">
        <v>4.70778279379045E-2</v>
      </c>
      <c r="AH11" s="17">
        <v>3.4796557319365901E-2</v>
      </c>
      <c r="AI11" s="17">
        <v>7.4427819209132703E-2</v>
      </c>
      <c r="AJ11" s="17">
        <v>7.7547554272708805E-2</v>
      </c>
      <c r="AK11" s="17"/>
      <c r="AL11" s="17">
        <v>5.0211105230898299E-2</v>
      </c>
      <c r="AM11" s="17">
        <v>5.7772605774718197E-2</v>
      </c>
      <c r="AN11" s="17">
        <v>5.0697695445767202E-2</v>
      </c>
      <c r="AO11" s="17"/>
      <c r="AP11" s="17">
        <v>7.5336774653908006E-2</v>
      </c>
      <c r="AQ11" s="17">
        <v>4.7354542894044102E-2</v>
      </c>
      <c r="AR11" s="17">
        <v>5.0130738858103499E-2</v>
      </c>
      <c r="AS11" s="17">
        <v>6.0029602354757801E-2</v>
      </c>
      <c r="AT11" s="17">
        <v>5.9138091158243103E-2</v>
      </c>
      <c r="AU11" s="17"/>
      <c r="AV11" s="17">
        <v>0.29675421951939701</v>
      </c>
      <c r="AW11" s="17">
        <v>9.6018133398364403E-2</v>
      </c>
      <c r="AX11" s="17">
        <v>7.0250950039622007E-2</v>
      </c>
      <c r="AY11" s="17">
        <v>7.3445829701111798E-2</v>
      </c>
      <c r="AZ11" s="17">
        <v>8.0003775954295406E-2</v>
      </c>
      <c r="BA11" s="17">
        <v>7.0718800061321502E-2</v>
      </c>
      <c r="BB11" s="17">
        <v>5.6251685183513603E-2</v>
      </c>
      <c r="BC11" s="17">
        <v>1.3153188659232399E-2</v>
      </c>
      <c r="BD11" s="17">
        <v>6.75988043886733E-2</v>
      </c>
      <c r="BE11" s="17">
        <v>5.9262608452654499E-2</v>
      </c>
      <c r="BF11" s="17">
        <v>5.3833385743346E-2</v>
      </c>
      <c r="BG11" s="17">
        <v>7.8093144271116993E-2</v>
      </c>
      <c r="BH11" s="17">
        <v>2.4874778574497401E-2</v>
      </c>
      <c r="BI11" s="17">
        <v>7.6395480746296707E-2</v>
      </c>
      <c r="BJ11" s="17">
        <v>7.4217152868968794E-2</v>
      </c>
      <c r="BK11" s="17">
        <v>3.7831678130402398E-2</v>
      </c>
      <c r="BL11" s="17"/>
      <c r="BM11" s="17">
        <v>4.9222093887357599E-2</v>
      </c>
      <c r="BN11" s="17">
        <v>7.2634223923264296E-2</v>
      </c>
      <c r="BO11" s="17">
        <v>6.7471179441956006E-2</v>
      </c>
      <c r="BP11" s="17">
        <v>5.8532777659143602E-2</v>
      </c>
      <c r="BQ11" s="17">
        <v>4.2538155548573098E-2</v>
      </c>
      <c r="BR11" s="17">
        <v>0.10232994237595</v>
      </c>
      <c r="BS11" s="17"/>
      <c r="BT11" s="17">
        <v>5.9285097464311098E-2</v>
      </c>
      <c r="BU11" s="17">
        <v>6.5536360315328807E-2</v>
      </c>
      <c r="BV11" s="17"/>
      <c r="BW11" s="17">
        <v>7.29879489825562E-2</v>
      </c>
      <c r="BX11" s="17">
        <v>4.9385778728406403E-2</v>
      </c>
      <c r="BY11" s="17"/>
      <c r="BZ11" s="17">
        <v>6.2623566114729606E-2</v>
      </c>
      <c r="CA11" s="17">
        <v>7.2096688757759805E-2</v>
      </c>
      <c r="CB11" s="17">
        <v>5.4355584458847403E-2</v>
      </c>
      <c r="CC11" s="17"/>
      <c r="CD11" s="17">
        <v>5.6791826031366698E-2</v>
      </c>
      <c r="CE11" s="17">
        <v>7.3855210483018394E-2</v>
      </c>
      <c r="CF11" s="17">
        <v>0.108968210298987</v>
      </c>
      <c r="CG11" s="17"/>
      <c r="CH11" s="17">
        <v>5.6329209767431797E-2</v>
      </c>
      <c r="CI11" s="17">
        <v>8.7441120788008295E-2</v>
      </c>
      <c r="CJ11" s="17">
        <v>0.10471407956001</v>
      </c>
      <c r="CK11" s="17"/>
      <c r="CL11" s="17">
        <v>5.5182166788864902E-2</v>
      </c>
      <c r="CM11" s="17">
        <v>7.3070668396422497E-2</v>
      </c>
      <c r="CN11" s="17"/>
      <c r="CO11" s="17">
        <v>3.6772874080093901E-2</v>
      </c>
      <c r="CP11" s="17">
        <v>5.87213227878398E-2</v>
      </c>
      <c r="CQ11" s="17">
        <v>5.4843072602450901E-2</v>
      </c>
      <c r="CR11" s="17">
        <v>9.4464041472485299E-2</v>
      </c>
    </row>
    <row r="12" spans="2:96" x14ac:dyDescent="0.25">
      <c r="B12" s="18" t="s">
        <v>202</v>
      </c>
      <c r="C12" s="19">
        <v>8.0992154322735904E-2</v>
      </c>
      <c r="D12" s="19">
        <v>5.8106404333504301E-2</v>
      </c>
      <c r="E12" s="19">
        <v>0.101585888348476</v>
      </c>
      <c r="F12" s="19"/>
      <c r="G12" s="19">
        <v>5.3008129279804202E-2</v>
      </c>
      <c r="H12" s="19">
        <v>6.9083734650599304E-2</v>
      </c>
      <c r="I12" s="19">
        <v>0.118993664719973</v>
      </c>
      <c r="J12" s="19">
        <v>9.3411098669275799E-2</v>
      </c>
      <c r="K12" s="19">
        <v>8.3205287559360797E-2</v>
      </c>
      <c r="L12" s="19">
        <v>6.6830131253608205E-2</v>
      </c>
      <c r="M12" s="19"/>
      <c r="N12" s="19">
        <v>4.8491920850911897E-2</v>
      </c>
      <c r="O12" s="19">
        <v>7.6197181941387998E-2</v>
      </c>
      <c r="P12" s="19">
        <v>7.7090108917467606E-2</v>
      </c>
      <c r="Q12" s="19">
        <v>0.12533954561778901</v>
      </c>
      <c r="R12" s="19"/>
      <c r="S12" s="19">
        <v>4.80333590315963E-2</v>
      </c>
      <c r="T12" s="19">
        <v>6.4068710013717806E-2</v>
      </c>
      <c r="U12" s="19">
        <v>9.4389131862358297E-2</v>
      </c>
      <c r="V12" s="19">
        <v>0.102991913492539</v>
      </c>
      <c r="W12" s="19">
        <v>0.12688737319757501</v>
      </c>
      <c r="X12" s="19">
        <v>9.6687398838596894E-2</v>
      </c>
      <c r="Y12" s="19">
        <v>0.10749421626457099</v>
      </c>
      <c r="Z12" s="19">
        <v>6.0679518116481403E-2</v>
      </c>
      <c r="AA12" s="19">
        <v>8.2085880001937103E-2</v>
      </c>
      <c r="AB12" s="19">
        <v>8.3576800451080194E-2</v>
      </c>
      <c r="AC12" s="19">
        <v>5.5886550889475702E-2</v>
      </c>
      <c r="AD12" s="19">
        <v>3.9006838083810301E-2</v>
      </c>
      <c r="AE12" s="19"/>
      <c r="AF12" s="19">
        <v>6.4857752043633907E-2</v>
      </c>
      <c r="AG12" s="19">
        <v>6.9985287297124096E-2</v>
      </c>
      <c r="AH12" s="19">
        <v>7.8342502636442005E-2</v>
      </c>
      <c r="AI12" s="19">
        <v>0.11386960781420601</v>
      </c>
      <c r="AJ12" s="19">
        <v>0.12077492662796099</v>
      </c>
      <c r="AK12" s="19"/>
      <c r="AL12" s="19">
        <v>5.2661030044279702E-2</v>
      </c>
      <c r="AM12" s="19">
        <v>7.4901645916110801E-2</v>
      </c>
      <c r="AN12" s="19">
        <v>6.1251752450263403E-2</v>
      </c>
      <c r="AO12" s="19"/>
      <c r="AP12" s="19">
        <v>0.110826378040183</v>
      </c>
      <c r="AQ12" s="19">
        <v>8.3420594261255199E-2</v>
      </c>
      <c r="AR12" s="19">
        <v>6.9577057268527795E-2</v>
      </c>
      <c r="AS12" s="19">
        <v>3.70819424154189E-2</v>
      </c>
      <c r="AT12" s="19">
        <v>3.06007250774212E-2</v>
      </c>
      <c r="AU12" s="19"/>
      <c r="AV12" s="19">
        <v>0.334768686323765</v>
      </c>
      <c r="AW12" s="19">
        <v>0.113483173826967</v>
      </c>
      <c r="AX12" s="19">
        <v>0.110633831480376</v>
      </c>
      <c r="AY12" s="19">
        <v>7.6584878094286393E-2</v>
      </c>
      <c r="AZ12" s="19">
        <v>0.107501595812049</v>
      </c>
      <c r="BA12" s="19">
        <v>9.7261468528968595E-2</v>
      </c>
      <c r="BB12" s="19">
        <v>5.98289195576533E-2</v>
      </c>
      <c r="BC12" s="19">
        <v>5.46887913990282E-2</v>
      </c>
      <c r="BD12" s="19">
        <v>0.10587196655525</v>
      </c>
      <c r="BE12" s="19">
        <v>6.3291498189742806E-2</v>
      </c>
      <c r="BF12" s="19">
        <v>6.0907877368501499E-2</v>
      </c>
      <c r="BG12" s="19">
        <v>5.1101214006868803E-2</v>
      </c>
      <c r="BH12" s="19">
        <v>1.16175146985503E-2</v>
      </c>
      <c r="BI12" s="19">
        <v>9.5008596178782295E-2</v>
      </c>
      <c r="BJ12" s="19">
        <v>0.10978247721961699</v>
      </c>
      <c r="BK12" s="19">
        <v>0</v>
      </c>
      <c r="BL12" s="19"/>
      <c r="BM12" s="19">
        <v>7.2904278844199297E-2</v>
      </c>
      <c r="BN12" s="19">
        <v>8.6403372819297594E-2</v>
      </c>
      <c r="BO12" s="19">
        <v>0.10790766121286301</v>
      </c>
      <c r="BP12" s="19">
        <v>7.3802188090119902E-2</v>
      </c>
      <c r="BQ12" s="19">
        <v>7.6444544518525698E-2</v>
      </c>
      <c r="BR12" s="19">
        <v>5.1276008991767701E-2</v>
      </c>
      <c r="BS12" s="19"/>
      <c r="BT12" s="19">
        <v>6.9827757095842505E-2</v>
      </c>
      <c r="BU12" s="19">
        <v>9.5289394126405996E-2</v>
      </c>
      <c r="BV12" s="19"/>
      <c r="BW12" s="19">
        <v>5.8227400643097199E-2</v>
      </c>
      <c r="BX12" s="19">
        <v>9.3938573319635704E-2</v>
      </c>
      <c r="BY12" s="19"/>
      <c r="BZ12" s="19">
        <v>8.3034439517935502E-2</v>
      </c>
      <c r="CA12" s="19">
        <v>6.3084131089220799E-2</v>
      </c>
      <c r="CB12" s="19">
        <v>7.0446009462126702E-2</v>
      </c>
      <c r="CC12" s="19"/>
      <c r="CD12" s="19">
        <v>7.9810918601187705E-2</v>
      </c>
      <c r="CE12" s="19">
        <v>7.9436901850499994E-2</v>
      </c>
      <c r="CF12" s="19">
        <v>9.49455827935725E-2</v>
      </c>
      <c r="CG12" s="19"/>
      <c r="CH12" s="19">
        <v>7.6500916876265507E-2</v>
      </c>
      <c r="CI12" s="19">
        <v>9.6293566620883897E-2</v>
      </c>
      <c r="CJ12" s="19">
        <v>6.7070305453819604E-2</v>
      </c>
      <c r="CK12" s="19"/>
      <c r="CL12" s="19">
        <v>6.6314318106145007E-2</v>
      </c>
      <c r="CM12" s="19">
        <v>8.5476054621350106E-2</v>
      </c>
      <c r="CN12" s="19"/>
      <c r="CO12" s="19">
        <v>2.8487925269715102E-2</v>
      </c>
      <c r="CP12" s="19">
        <v>6.7012171018325004E-2</v>
      </c>
      <c r="CQ12" s="19">
        <v>7.8948298164693703E-2</v>
      </c>
      <c r="CR12" s="19">
        <v>0.130815241001393</v>
      </c>
    </row>
    <row r="13" spans="2:96" x14ac:dyDescent="0.25">
      <c r="B13" s="16"/>
    </row>
    <row r="14" spans="2:96" x14ac:dyDescent="0.25">
      <c r="B14" t="s">
        <v>124</v>
      </c>
    </row>
    <row r="15" spans="2:96" x14ac:dyDescent="0.25">
      <c r="B15" t="s">
        <v>125</v>
      </c>
    </row>
    <row r="17" spans="2:2" x14ac:dyDescent="0.25">
      <c r="B17"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CR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588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ht="30" x14ac:dyDescent="0.25">
      <c r="B9" s="18" t="s">
        <v>578</v>
      </c>
      <c r="C9" s="17">
        <v>0.254632634296656</v>
      </c>
      <c r="D9" s="17">
        <v>0.26202221474579501</v>
      </c>
      <c r="E9" s="17">
        <v>0.248769449606462</v>
      </c>
      <c r="F9" s="17"/>
      <c r="G9" s="17">
        <v>0.24751233438755799</v>
      </c>
      <c r="H9" s="17">
        <v>0.29102980387310201</v>
      </c>
      <c r="I9" s="17">
        <v>0.242314883154055</v>
      </c>
      <c r="J9" s="17">
        <v>0.26139831380950901</v>
      </c>
      <c r="K9" s="17">
        <v>0.26283682715287798</v>
      </c>
      <c r="L9" s="17">
        <v>0.228610121435144</v>
      </c>
      <c r="M9" s="17"/>
      <c r="N9" s="17">
        <v>0.240947493205625</v>
      </c>
      <c r="O9" s="17">
        <v>0.24865271470459199</v>
      </c>
      <c r="P9" s="17">
        <v>0.28804738969980898</v>
      </c>
      <c r="Q9" s="17">
        <v>0.246316712154073</v>
      </c>
      <c r="R9" s="17"/>
      <c r="S9" s="17">
        <v>0.34027720397558597</v>
      </c>
      <c r="T9" s="17">
        <v>0.23576645434358601</v>
      </c>
      <c r="U9" s="17">
        <v>0.21080378774042699</v>
      </c>
      <c r="V9" s="17">
        <v>0.247116376504941</v>
      </c>
      <c r="W9" s="17">
        <v>0.193891111439356</v>
      </c>
      <c r="X9" s="17">
        <v>0.241157360630495</v>
      </c>
      <c r="Y9" s="17">
        <v>0.25154997794424799</v>
      </c>
      <c r="Z9" s="17">
        <v>0.19170355850715001</v>
      </c>
      <c r="AA9" s="17">
        <v>0.246361146953504</v>
      </c>
      <c r="AB9" s="17">
        <v>0.29564837347804301</v>
      </c>
      <c r="AC9" s="17">
        <v>0.249990187772474</v>
      </c>
      <c r="AD9" s="17">
        <v>0.26513692043568299</v>
      </c>
      <c r="AE9" s="17"/>
      <c r="AF9" s="17">
        <v>0.247432599081118</v>
      </c>
      <c r="AG9" s="17">
        <v>0.27997065147368799</v>
      </c>
      <c r="AH9" s="17">
        <v>0.22598446961285201</v>
      </c>
      <c r="AI9" s="17">
        <v>0.26883559114156802</v>
      </c>
      <c r="AJ9" s="17">
        <v>0.244619007289403</v>
      </c>
      <c r="AK9" s="17"/>
      <c r="AL9" s="17">
        <v>0.24065195865129199</v>
      </c>
      <c r="AM9" s="17">
        <v>0.29837025887955798</v>
      </c>
      <c r="AN9" s="17">
        <v>0.221556264424943</v>
      </c>
      <c r="AO9" s="17"/>
      <c r="AP9" s="17">
        <v>0.243041826473477</v>
      </c>
      <c r="AQ9" s="17">
        <v>0.23761287433026901</v>
      </c>
      <c r="AR9" s="17">
        <v>0.248978520729039</v>
      </c>
      <c r="AS9" s="17">
        <v>0.309339938612122</v>
      </c>
      <c r="AT9" s="17">
        <v>0.34893053686994002</v>
      </c>
      <c r="AU9" s="17"/>
      <c r="AV9" s="17">
        <v>0</v>
      </c>
      <c r="AW9" s="17">
        <v>0.26005910078396699</v>
      </c>
      <c r="AX9" s="17">
        <v>0.21098398086306899</v>
      </c>
      <c r="AY9" s="17">
        <v>0.25824151473130103</v>
      </c>
      <c r="AZ9" s="17">
        <v>0.26871259148848697</v>
      </c>
      <c r="BA9" s="17">
        <v>0.215748028541041</v>
      </c>
      <c r="BB9" s="17">
        <v>0.279612978277399</v>
      </c>
      <c r="BC9" s="17">
        <v>0.312515051814303</v>
      </c>
      <c r="BD9" s="17">
        <v>0.227080979905015</v>
      </c>
      <c r="BE9" s="17">
        <v>0.22097584386880101</v>
      </c>
      <c r="BF9" s="17">
        <v>0.25632749410358202</v>
      </c>
      <c r="BG9" s="17">
        <v>0.194750050950008</v>
      </c>
      <c r="BH9" s="17">
        <v>0.27493285443232901</v>
      </c>
      <c r="BI9" s="17">
        <v>0.236453509169927</v>
      </c>
      <c r="BJ9" s="17">
        <v>0.241803381032485</v>
      </c>
      <c r="BK9" s="17">
        <v>0.30798104382837799</v>
      </c>
      <c r="BL9" s="17"/>
      <c r="BM9" s="17">
        <v>0.29820640940774001</v>
      </c>
      <c r="BN9" s="17">
        <v>0.26659602159905199</v>
      </c>
      <c r="BO9" s="17">
        <v>0.233927370105773</v>
      </c>
      <c r="BP9" s="17">
        <v>0.22279690716891301</v>
      </c>
      <c r="BQ9" s="17">
        <v>0.21801965400647799</v>
      </c>
      <c r="BR9" s="17">
        <v>0.248677269366707</v>
      </c>
      <c r="BS9" s="17"/>
      <c r="BT9" s="17">
        <v>0.262476246601348</v>
      </c>
      <c r="BU9" s="17">
        <v>0.244808265771392</v>
      </c>
      <c r="BV9" s="17"/>
      <c r="BW9" s="17">
        <v>0.25979568592324997</v>
      </c>
      <c r="BX9" s="17">
        <v>0.23531361986259799</v>
      </c>
      <c r="BY9" s="17"/>
      <c r="BZ9" s="17">
        <v>0.24093788882653899</v>
      </c>
      <c r="CA9" s="17">
        <v>0.27406568782224899</v>
      </c>
      <c r="CB9" s="17">
        <v>0.42996384517839498</v>
      </c>
      <c r="CC9" s="17"/>
      <c r="CD9" s="17">
        <v>0.24862936805910199</v>
      </c>
      <c r="CE9" s="17">
        <v>0.25099882318607702</v>
      </c>
      <c r="CF9" s="17">
        <v>0.27368012983203099</v>
      </c>
      <c r="CG9" s="17"/>
      <c r="CH9" s="17">
        <v>0.243015157357479</v>
      </c>
      <c r="CI9" s="17">
        <v>0.231452142323534</v>
      </c>
      <c r="CJ9" s="17">
        <v>0.29247489397224202</v>
      </c>
      <c r="CK9" s="17"/>
      <c r="CL9" s="17">
        <v>0.25026502136438999</v>
      </c>
      <c r="CM9" s="17">
        <v>0.25681644523640501</v>
      </c>
      <c r="CN9" s="17"/>
      <c r="CO9" s="17">
        <v>0.26735173220123698</v>
      </c>
      <c r="CP9" s="17">
        <v>0.25563768520872199</v>
      </c>
      <c r="CQ9" s="17">
        <v>0.25765112868551798</v>
      </c>
      <c r="CR9" s="17">
        <v>0.24222056895132801</v>
      </c>
    </row>
    <row r="10" spans="2:96" x14ac:dyDescent="0.25">
      <c r="B10" s="18" t="s">
        <v>579</v>
      </c>
      <c r="C10" s="17">
        <v>0.19360169468986599</v>
      </c>
      <c r="D10" s="17">
        <v>0.204795057948051</v>
      </c>
      <c r="E10" s="17">
        <v>0.18368531487558301</v>
      </c>
      <c r="F10" s="17"/>
      <c r="G10" s="17">
        <v>0.309046738400164</v>
      </c>
      <c r="H10" s="17">
        <v>0.20509682423620401</v>
      </c>
      <c r="I10" s="17">
        <v>0.199178815025598</v>
      </c>
      <c r="J10" s="17">
        <v>0.164992555130724</v>
      </c>
      <c r="K10" s="17">
        <v>0.14862139108273401</v>
      </c>
      <c r="L10" s="17">
        <v>0.15635748310423001</v>
      </c>
      <c r="M10" s="17"/>
      <c r="N10" s="17">
        <v>0.21508934682928399</v>
      </c>
      <c r="O10" s="17">
        <v>0.21507569921172501</v>
      </c>
      <c r="P10" s="17">
        <v>0.15724151900765801</v>
      </c>
      <c r="Q10" s="17">
        <v>0.18012102936504101</v>
      </c>
      <c r="R10" s="17"/>
      <c r="S10" s="17">
        <v>0.194792217183096</v>
      </c>
      <c r="T10" s="17">
        <v>0.19120459437526599</v>
      </c>
      <c r="U10" s="17">
        <v>0.264573772841671</v>
      </c>
      <c r="V10" s="17">
        <v>0.179107215087907</v>
      </c>
      <c r="W10" s="17">
        <v>0.21328051146142599</v>
      </c>
      <c r="X10" s="17">
        <v>0.181844232876467</v>
      </c>
      <c r="Y10" s="17">
        <v>0.156200005533221</v>
      </c>
      <c r="Z10" s="17">
        <v>0.117610283128693</v>
      </c>
      <c r="AA10" s="17">
        <v>0.20797417410958999</v>
      </c>
      <c r="AB10" s="17">
        <v>0.17976625998356299</v>
      </c>
      <c r="AC10" s="17">
        <v>0.25879190929021201</v>
      </c>
      <c r="AD10" s="17">
        <v>0.122269287913082</v>
      </c>
      <c r="AE10" s="17"/>
      <c r="AF10" s="17">
        <v>0.18010378619131401</v>
      </c>
      <c r="AG10" s="17">
        <v>0.19682744196531901</v>
      </c>
      <c r="AH10" s="17">
        <v>0.246826183043025</v>
      </c>
      <c r="AI10" s="17">
        <v>0.14402874786726499</v>
      </c>
      <c r="AJ10" s="17">
        <v>0.21353203550566599</v>
      </c>
      <c r="AK10" s="17"/>
      <c r="AL10" s="17">
        <v>0.19538399832458</v>
      </c>
      <c r="AM10" s="17">
        <v>0.209823465328699</v>
      </c>
      <c r="AN10" s="17">
        <v>0.14000981324031</v>
      </c>
      <c r="AO10" s="17"/>
      <c r="AP10" s="17">
        <v>0.16817313105614001</v>
      </c>
      <c r="AQ10" s="17">
        <v>0.20396234455767001</v>
      </c>
      <c r="AR10" s="17">
        <v>0.22055984324745101</v>
      </c>
      <c r="AS10" s="17">
        <v>0.22075963733211701</v>
      </c>
      <c r="AT10" s="17">
        <v>0.229389368695502</v>
      </c>
      <c r="AU10" s="17"/>
      <c r="AV10" s="17">
        <v>0.15759437761936301</v>
      </c>
      <c r="AW10" s="17">
        <v>0.158727726375885</v>
      </c>
      <c r="AX10" s="17">
        <v>0.26538066385898801</v>
      </c>
      <c r="AY10" s="17">
        <v>0.20334756807321899</v>
      </c>
      <c r="AZ10" s="17">
        <v>0.15573734689402</v>
      </c>
      <c r="BA10" s="17">
        <v>0.27359538372439002</v>
      </c>
      <c r="BB10" s="17">
        <v>0.16311177042889599</v>
      </c>
      <c r="BC10" s="17">
        <v>0.19729504534640999</v>
      </c>
      <c r="BD10" s="17">
        <v>0.17274063153727701</v>
      </c>
      <c r="BE10" s="17">
        <v>0.16851224699669901</v>
      </c>
      <c r="BF10" s="17">
        <v>0.17703663323917701</v>
      </c>
      <c r="BG10" s="17">
        <v>0.17391005603212201</v>
      </c>
      <c r="BH10" s="17">
        <v>0.15033076807677601</v>
      </c>
      <c r="BI10" s="17">
        <v>0.25561654411767598</v>
      </c>
      <c r="BJ10" s="17">
        <v>0.170714297065751</v>
      </c>
      <c r="BK10" s="17">
        <v>0.21544551892908501</v>
      </c>
      <c r="BL10" s="17"/>
      <c r="BM10" s="17">
        <v>0.22730193703038301</v>
      </c>
      <c r="BN10" s="17">
        <v>0.17485367688731401</v>
      </c>
      <c r="BO10" s="17">
        <v>0.222255987940807</v>
      </c>
      <c r="BP10" s="17">
        <v>0.19979873183847599</v>
      </c>
      <c r="BQ10" s="17">
        <v>0.124137706047351</v>
      </c>
      <c r="BR10" s="17">
        <v>0.18851969721832401</v>
      </c>
      <c r="BS10" s="17"/>
      <c r="BT10" s="17">
        <v>0.181964501917075</v>
      </c>
      <c r="BU10" s="17">
        <v>0.207905283488905</v>
      </c>
      <c r="BV10" s="17"/>
      <c r="BW10" s="17">
        <v>0.202016340514662</v>
      </c>
      <c r="BX10" s="17">
        <v>0.182263230666624</v>
      </c>
      <c r="BY10" s="17"/>
      <c r="BZ10" s="17">
        <v>0.190508341531439</v>
      </c>
      <c r="CA10" s="17">
        <v>0.216152364766243</v>
      </c>
      <c r="CB10" s="17">
        <v>0.17177435964910201</v>
      </c>
      <c r="CC10" s="17"/>
      <c r="CD10" s="17">
        <v>0.18028105659132401</v>
      </c>
      <c r="CE10" s="17">
        <v>0.25247429558534301</v>
      </c>
      <c r="CF10" s="17">
        <v>0.160641417750578</v>
      </c>
      <c r="CG10" s="17"/>
      <c r="CH10" s="17">
        <v>0.184735184474762</v>
      </c>
      <c r="CI10" s="17">
        <v>0.236512868493581</v>
      </c>
      <c r="CJ10" s="17">
        <v>0.22431563496447299</v>
      </c>
      <c r="CK10" s="17"/>
      <c r="CL10" s="17">
        <v>0.183168766714568</v>
      </c>
      <c r="CM10" s="17">
        <v>0.20530117005906101</v>
      </c>
      <c r="CN10" s="17"/>
      <c r="CO10" s="17">
        <v>0.14934232850874299</v>
      </c>
      <c r="CP10" s="17">
        <v>0.18040514231548499</v>
      </c>
      <c r="CQ10" s="17">
        <v>0.20360240483691999</v>
      </c>
      <c r="CR10" s="17">
        <v>0.21556108470010801</v>
      </c>
    </row>
    <row r="11" spans="2:96" ht="45" x14ac:dyDescent="0.25">
      <c r="B11" s="18" t="s">
        <v>580</v>
      </c>
      <c r="C11" s="17">
        <v>0.19300025173431901</v>
      </c>
      <c r="D11" s="17">
        <v>0.177609058818256</v>
      </c>
      <c r="E11" s="17">
        <v>0.20478518425627301</v>
      </c>
      <c r="F11" s="17"/>
      <c r="G11" s="17">
        <v>0.16966468014275701</v>
      </c>
      <c r="H11" s="17">
        <v>0.205051327489987</v>
      </c>
      <c r="I11" s="17">
        <v>0.21594152913914999</v>
      </c>
      <c r="J11" s="17">
        <v>0.19966618412374801</v>
      </c>
      <c r="K11" s="17">
        <v>0.25070298325116103</v>
      </c>
      <c r="L11" s="17">
        <v>0.13576810802957301</v>
      </c>
      <c r="M11" s="17"/>
      <c r="N11" s="17">
        <v>0.17825217281693301</v>
      </c>
      <c r="O11" s="17">
        <v>0.19339001123215199</v>
      </c>
      <c r="P11" s="17">
        <v>0.18599867086322899</v>
      </c>
      <c r="Q11" s="17">
        <v>0.21278816255420299</v>
      </c>
      <c r="R11" s="17"/>
      <c r="S11" s="17">
        <v>0.139779015941564</v>
      </c>
      <c r="T11" s="17">
        <v>0.17234110107473999</v>
      </c>
      <c r="U11" s="17">
        <v>0.13822167117578901</v>
      </c>
      <c r="V11" s="17">
        <v>0.24724971523210301</v>
      </c>
      <c r="W11" s="17">
        <v>0.25204672448563398</v>
      </c>
      <c r="X11" s="17">
        <v>0.195739522795886</v>
      </c>
      <c r="Y11" s="17">
        <v>0.188796071384255</v>
      </c>
      <c r="Z11" s="17">
        <v>0.236328161328136</v>
      </c>
      <c r="AA11" s="17">
        <v>0.191554753440457</v>
      </c>
      <c r="AB11" s="17">
        <v>0.21284160782253</v>
      </c>
      <c r="AC11" s="17">
        <v>0.17798083754869901</v>
      </c>
      <c r="AD11" s="17">
        <v>0.29396118550142097</v>
      </c>
      <c r="AE11" s="17"/>
      <c r="AF11" s="17">
        <v>0.14868327314559099</v>
      </c>
      <c r="AG11" s="17">
        <v>0.19462345336926601</v>
      </c>
      <c r="AH11" s="17">
        <v>0.18841179923096199</v>
      </c>
      <c r="AI11" s="17">
        <v>4.21899091791995E-2</v>
      </c>
      <c r="AJ11" s="17">
        <v>0.24578319806849999</v>
      </c>
      <c r="AK11" s="17"/>
      <c r="AL11" s="17">
        <v>0.13915175186755299</v>
      </c>
      <c r="AM11" s="17">
        <v>0.183334519441854</v>
      </c>
      <c r="AN11" s="17">
        <v>0.25376217494093001</v>
      </c>
      <c r="AO11" s="17"/>
      <c r="AP11" s="17">
        <v>0.19981659272713301</v>
      </c>
      <c r="AQ11" s="17">
        <v>0.21904517334183099</v>
      </c>
      <c r="AR11" s="17">
        <v>0.18943214506836301</v>
      </c>
      <c r="AS11" s="17">
        <v>0.120053327037596</v>
      </c>
      <c r="AT11" s="17">
        <v>0.173255046683508</v>
      </c>
      <c r="AU11" s="17"/>
      <c r="AV11" s="17">
        <v>0.62669813154463605</v>
      </c>
      <c r="AW11" s="17">
        <v>0.25392835740927899</v>
      </c>
      <c r="AX11" s="17">
        <v>0.20283280358886599</v>
      </c>
      <c r="AY11" s="17">
        <v>0.161148069178075</v>
      </c>
      <c r="AZ11" s="17">
        <v>0.17428027862895501</v>
      </c>
      <c r="BA11" s="17">
        <v>0.14798715625676401</v>
      </c>
      <c r="BB11" s="17">
        <v>0.20615189000646</v>
      </c>
      <c r="BC11" s="17">
        <v>0.20433743994037301</v>
      </c>
      <c r="BD11" s="17">
        <v>0.25119710097201498</v>
      </c>
      <c r="BE11" s="17">
        <v>0.23494207102213599</v>
      </c>
      <c r="BF11" s="17">
        <v>0.17827538470660501</v>
      </c>
      <c r="BG11" s="17">
        <v>0.197462930948898</v>
      </c>
      <c r="BH11" s="17">
        <v>0.19515398037045201</v>
      </c>
      <c r="BI11" s="17">
        <v>0.13441681413798301</v>
      </c>
      <c r="BJ11" s="17">
        <v>0.185645983554699</v>
      </c>
      <c r="BK11" s="17">
        <v>0.156565855589653</v>
      </c>
      <c r="BL11" s="17"/>
      <c r="BM11" s="17">
        <v>0.17183089401846799</v>
      </c>
      <c r="BN11" s="17">
        <v>0.203259587718539</v>
      </c>
      <c r="BO11" s="17">
        <v>0.15791467153323499</v>
      </c>
      <c r="BP11" s="17">
        <v>0.20307064583777801</v>
      </c>
      <c r="BQ11" s="17">
        <v>0.213922621796347</v>
      </c>
      <c r="BR11" s="17">
        <v>0.23904206178957399</v>
      </c>
      <c r="BS11" s="17"/>
      <c r="BT11" s="17">
        <v>0.185665557945907</v>
      </c>
      <c r="BU11" s="17">
        <v>0.20408670255932901</v>
      </c>
      <c r="BV11" s="17"/>
      <c r="BW11" s="17">
        <v>0.19372571327049401</v>
      </c>
      <c r="BX11" s="17">
        <v>0.20000650636240699</v>
      </c>
      <c r="BY11" s="17"/>
      <c r="BZ11" s="17">
        <v>0.204899022490698</v>
      </c>
      <c r="CA11" s="17">
        <v>0.14806305753992</v>
      </c>
      <c r="CB11" s="17">
        <v>9.0673618104383694E-2</v>
      </c>
      <c r="CC11" s="17"/>
      <c r="CD11" s="17">
        <v>0.19479362744893</v>
      </c>
      <c r="CE11" s="17">
        <v>0.215116367811031</v>
      </c>
      <c r="CF11" s="17">
        <v>0.25292160356577897</v>
      </c>
      <c r="CG11" s="17"/>
      <c r="CH11" s="17">
        <v>0.200391976531376</v>
      </c>
      <c r="CI11" s="17">
        <v>0.18965675454174299</v>
      </c>
      <c r="CJ11" s="17">
        <v>0.17031359928949399</v>
      </c>
      <c r="CK11" s="17"/>
      <c r="CL11" s="17">
        <v>0.18430559861253201</v>
      </c>
      <c r="CM11" s="17">
        <v>0.19969517934366299</v>
      </c>
      <c r="CN11" s="17"/>
      <c r="CO11" s="17">
        <v>0.14759993336230801</v>
      </c>
      <c r="CP11" s="17">
        <v>0.14144749544213001</v>
      </c>
      <c r="CQ11" s="17">
        <v>0.22996634274258199</v>
      </c>
      <c r="CR11" s="17">
        <v>0.236381657412645</v>
      </c>
    </row>
    <row r="12" spans="2:96" ht="30" x14ac:dyDescent="0.25">
      <c r="B12" s="18" t="s">
        <v>581</v>
      </c>
      <c r="C12" s="17">
        <v>0.17494156141332901</v>
      </c>
      <c r="D12" s="17">
        <v>0.17073927493898799</v>
      </c>
      <c r="E12" s="17">
        <v>0.179998730804489</v>
      </c>
      <c r="F12" s="17"/>
      <c r="G12" s="17">
        <v>0.14754013538352501</v>
      </c>
      <c r="H12" s="17">
        <v>0.12838607211710301</v>
      </c>
      <c r="I12" s="17">
        <v>0.166434120009223</v>
      </c>
      <c r="J12" s="17">
        <v>0.19377409588662001</v>
      </c>
      <c r="K12" s="17">
        <v>0.174203811996471</v>
      </c>
      <c r="L12" s="17">
        <v>0.22330440634124701</v>
      </c>
      <c r="M12" s="17"/>
      <c r="N12" s="17">
        <v>0.16927017839860101</v>
      </c>
      <c r="O12" s="17">
        <v>0.14627302306376</v>
      </c>
      <c r="P12" s="17">
        <v>0.18261805105613199</v>
      </c>
      <c r="Q12" s="17">
        <v>0.20602594227431101</v>
      </c>
      <c r="R12" s="17"/>
      <c r="S12" s="17">
        <v>0.12977155243340099</v>
      </c>
      <c r="T12" s="17">
        <v>0.19625694148883299</v>
      </c>
      <c r="U12" s="17">
        <v>0.22451216165986801</v>
      </c>
      <c r="V12" s="17">
        <v>0.199382418803635</v>
      </c>
      <c r="W12" s="17">
        <v>0.19395642704746799</v>
      </c>
      <c r="X12" s="17">
        <v>0.175884310230008</v>
      </c>
      <c r="Y12" s="17">
        <v>0.175984074462402</v>
      </c>
      <c r="Z12" s="17">
        <v>0.25617443727206202</v>
      </c>
      <c r="AA12" s="17">
        <v>0.170572487632873</v>
      </c>
      <c r="AB12" s="17">
        <v>0.124880548939131</v>
      </c>
      <c r="AC12" s="17">
        <v>0.14955358005633901</v>
      </c>
      <c r="AD12" s="17">
        <v>0.13828270267693099</v>
      </c>
      <c r="AE12" s="17"/>
      <c r="AF12" s="17">
        <v>0.193118248782295</v>
      </c>
      <c r="AG12" s="17">
        <v>0.18997954544006601</v>
      </c>
      <c r="AH12" s="17">
        <v>0.19021161246417001</v>
      </c>
      <c r="AI12" s="17">
        <v>0.25391849284747497</v>
      </c>
      <c r="AJ12" s="17">
        <v>0.12959102078197099</v>
      </c>
      <c r="AK12" s="17"/>
      <c r="AL12" s="17">
        <v>0.201791298292823</v>
      </c>
      <c r="AM12" s="17">
        <v>0.17327677975453401</v>
      </c>
      <c r="AN12" s="17">
        <v>0.19498950371499901</v>
      </c>
      <c r="AO12" s="17"/>
      <c r="AP12" s="17">
        <v>0.19729846828726699</v>
      </c>
      <c r="AQ12" s="17">
        <v>0.14745484348111401</v>
      </c>
      <c r="AR12" s="17">
        <v>0.17049654620831001</v>
      </c>
      <c r="AS12" s="17">
        <v>0.176222200129698</v>
      </c>
      <c r="AT12" s="17">
        <v>0.13105722965973601</v>
      </c>
      <c r="AU12" s="17"/>
      <c r="AV12" s="17">
        <v>0</v>
      </c>
      <c r="AW12" s="17">
        <v>0.186603889721592</v>
      </c>
      <c r="AX12" s="17">
        <v>0.19896955585190301</v>
      </c>
      <c r="AY12" s="17">
        <v>0.20774016328428799</v>
      </c>
      <c r="AZ12" s="17">
        <v>0.16731727322284501</v>
      </c>
      <c r="BA12" s="17">
        <v>0.182404722681165</v>
      </c>
      <c r="BB12" s="17">
        <v>0.17730089932360299</v>
      </c>
      <c r="BC12" s="17">
        <v>0.116324291238143</v>
      </c>
      <c r="BD12" s="17">
        <v>0.170145233790643</v>
      </c>
      <c r="BE12" s="17">
        <v>0.16547190497303599</v>
      </c>
      <c r="BF12" s="17">
        <v>0.203205148637917</v>
      </c>
      <c r="BG12" s="17">
        <v>0.22245593874061501</v>
      </c>
      <c r="BH12" s="17">
        <v>0.14636994257341299</v>
      </c>
      <c r="BI12" s="17">
        <v>0.17431059833701301</v>
      </c>
      <c r="BJ12" s="17">
        <v>0.187031286717808</v>
      </c>
      <c r="BK12" s="17">
        <v>0.14555901703285601</v>
      </c>
      <c r="BL12" s="17"/>
      <c r="BM12" s="17">
        <v>0.13526521693990501</v>
      </c>
      <c r="BN12" s="17">
        <v>0.17191591527203101</v>
      </c>
      <c r="BO12" s="17">
        <v>0.18116579510099201</v>
      </c>
      <c r="BP12" s="17">
        <v>0.18205148697086099</v>
      </c>
      <c r="BQ12" s="17">
        <v>0.252260245307251</v>
      </c>
      <c r="BR12" s="17">
        <v>0.16826273980176701</v>
      </c>
      <c r="BS12" s="17"/>
      <c r="BT12" s="17">
        <v>0.19260457116808599</v>
      </c>
      <c r="BU12" s="17">
        <v>0.148322813146328</v>
      </c>
      <c r="BV12" s="17"/>
      <c r="BW12" s="17">
        <v>0.18239085374444899</v>
      </c>
      <c r="BX12" s="17">
        <v>0.167497772784379</v>
      </c>
      <c r="BY12" s="17"/>
      <c r="BZ12" s="17">
        <v>0.17330529352910801</v>
      </c>
      <c r="CA12" s="17">
        <v>0.20263988075474501</v>
      </c>
      <c r="CB12" s="17">
        <v>0.134911844553497</v>
      </c>
      <c r="CC12" s="17"/>
      <c r="CD12" s="17">
        <v>0.17974858857039999</v>
      </c>
      <c r="CE12" s="17">
        <v>0.14905050135262299</v>
      </c>
      <c r="CF12" s="17">
        <v>0.106296480668918</v>
      </c>
      <c r="CG12" s="17"/>
      <c r="CH12" s="17">
        <v>0.183680207034919</v>
      </c>
      <c r="CI12" s="17">
        <v>0.17355026775001101</v>
      </c>
      <c r="CJ12" s="17">
        <v>0.14302455972505301</v>
      </c>
      <c r="CK12" s="17"/>
      <c r="CL12" s="17">
        <v>0.19082067229923999</v>
      </c>
      <c r="CM12" s="17">
        <v>0.163761517524731</v>
      </c>
      <c r="CN12" s="17"/>
      <c r="CO12" s="17">
        <v>0.17812148488427501</v>
      </c>
      <c r="CP12" s="17">
        <v>0.20211174887428601</v>
      </c>
      <c r="CQ12" s="17">
        <v>0.15971759517942399</v>
      </c>
      <c r="CR12" s="17">
        <v>0.15138210723875301</v>
      </c>
    </row>
    <row r="13" spans="2:96" x14ac:dyDescent="0.25">
      <c r="B13" s="18" t="s">
        <v>582</v>
      </c>
      <c r="C13" s="17">
        <v>0.15414744734650801</v>
      </c>
      <c r="D13" s="17">
        <v>0.17047554729008199</v>
      </c>
      <c r="E13" s="17">
        <v>0.138990980175203</v>
      </c>
      <c r="F13" s="17"/>
      <c r="G13" s="17">
        <v>9.6482733138903695E-2</v>
      </c>
      <c r="H13" s="17">
        <v>0.124476281672895</v>
      </c>
      <c r="I13" s="17">
        <v>0.15609962066646799</v>
      </c>
      <c r="J13" s="17">
        <v>0.16214686291568001</v>
      </c>
      <c r="K13" s="17">
        <v>9.4620688212106493E-2</v>
      </c>
      <c r="L13" s="17">
        <v>0.24875724392375301</v>
      </c>
      <c r="M13" s="17"/>
      <c r="N13" s="17">
        <v>0.17350829412499</v>
      </c>
      <c r="O13" s="17">
        <v>0.156546232646984</v>
      </c>
      <c r="P13" s="17">
        <v>0.15330240277254001</v>
      </c>
      <c r="Q13" s="17">
        <v>0.13100248423326299</v>
      </c>
      <c r="R13" s="17"/>
      <c r="S13" s="17">
        <v>0.13250434831331301</v>
      </c>
      <c r="T13" s="17">
        <v>0.17813730475683701</v>
      </c>
      <c r="U13" s="17">
        <v>0.15855060046939101</v>
      </c>
      <c r="V13" s="17">
        <v>0.11694168760379001</v>
      </c>
      <c r="W13" s="17">
        <v>0.156391656085062</v>
      </c>
      <c r="X13" s="17">
        <v>0.10629697286689301</v>
      </c>
      <c r="Y13" s="17">
        <v>0.16207312847164401</v>
      </c>
      <c r="Z13" s="17">
        <v>0.136843671477444</v>
      </c>
      <c r="AA13" s="17">
        <v>0.209929494968664</v>
      </c>
      <c r="AB13" s="17">
        <v>0.16235582858820499</v>
      </c>
      <c r="AC13" s="17">
        <v>0.19551365045080099</v>
      </c>
      <c r="AD13" s="17">
        <v>9.2257601267453401E-2</v>
      </c>
      <c r="AE13" s="17"/>
      <c r="AF13" s="17">
        <v>0.19675000950023599</v>
      </c>
      <c r="AG13" s="17">
        <v>0.119956832855959</v>
      </c>
      <c r="AH13" s="17">
        <v>0.13716644770081499</v>
      </c>
      <c r="AI13" s="17">
        <v>0.33162443618772802</v>
      </c>
      <c r="AJ13" s="17">
        <v>0.14639975377150699</v>
      </c>
      <c r="AK13" s="17"/>
      <c r="AL13" s="17">
        <v>0.199650850400722</v>
      </c>
      <c r="AM13" s="17">
        <v>0.124186123627755</v>
      </c>
      <c r="AN13" s="17">
        <v>0.16363394452871</v>
      </c>
      <c r="AO13" s="17"/>
      <c r="AP13" s="17">
        <v>0.15334493430368101</v>
      </c>
      <c r="AQ13" s="17">
        <v>0.148015088933585</v>
      </c>
      <c r="AR13" s="17">
        <v>0.146434121112094</v>
      </c>
      <c r="AS13" s="17">
        <v>0.18944665359028401</v>
      </c>
      <c r="AT13" s="17">
        <v>0.170737322666802</v>
      </c>
      <c r="AU13" s="17"/>
      <c r="AV13" s="17">
        <v>0</v>
      </c>
      <c r="AW13" s="17">
        <v>0.10209127821012901</v>
      </c>
      <c r="AX13" s="17">
        <v>0.18682329124716299</v>
      </c>
      <c r="AY13" s="17">
        <v>0.13717901997007001</v>
      </c>
      <c r="AZ13" s="17">
        <v>0.16785644953713399</v>
      </c>
      <c r="BA13" s="17">
        <v>0.17662971605164299</v>
      </c>
      <c r="BB13" s="17">
        <v>0.10587332139346201</v>
      </c>
      <c r="BC13" s="17">
        <v>0.20004714825549599</v>
      </c>
      <c r="BD13" s="17">
        <v>0.16723137879792299</v>
      </c>
      <c r="BE13" s="17">
        <v>0.140881853686776</v>
      </c>
      <c r="BF13" s="17">
        <v>0.15445461384461101</v>
      </c>
      <c r="BG13" s="17">
        <v>0.152039355455862</v>
      </c>
      <c r="BH13" s="17">
        <v>0.19393020957773399</v>
      </c>
      <c r="BI13" s="17">
        <v>0.17046610844688601</v>
      </c>
      <c r="BJ13" s="17">
        <v>0.11097555665351</v>
      </c>
      <c r="BK13" s="17">
        <v>0.145544333531787</v>
      </c>
      <c r="BL13" s="17"/>
      <c r="BM13" s="17">
        <v>0.15090288198542601</v>
      </c>
      <c r="BN13" s="17">
        <v>0.15897041403113399</v>
      </c>
      <c r="BO13" s="17">
        <v>0.15421384061455701</v>
      </c>
      <c r="BP13" s="17">
        <v>0.15525399624577199</v>
      </c>
      <c r="BQ13" s="17">
        <v>0.15255051800045899</v>
      </c>
      <c r="BR13" s="17">
        <v>0.14101995780312501</v>
      </c>
      <c r="BS13" s="17"/>
      <c r="BT13" s="17">
        <v>0.142738853580756</v>
      </c>
      <c r="BU13" s="17">
        <v>0.171265125210535</v>
      </c>
      <c r="BV13" s="17"/>
      <c r="BW13" s="17">
        <v>0.14119948075653099</v>
      </c>
      <c r="BX13" s="17">
        <v>0.17492922191032001</v>
      </c>
      <c r="BY13" s="17"/>
      <c r="BZ13" s="17">
        <v>0.159773813283696</v>
      </c>
      <c r="CA13" s="17">
        <v>0.136651482270923</v>
      </c>
      <c r="CB13" s="17">
        <v>0.111093910565219</v>
      </c>
      <c r="CC13" s="17"/>
      <c r="CD13" s="17">
        <v>0.16176927463867999</v>
      </c>
      <c r="CE13" s="17">
        <v>0.110137410829311</v>
      </c>
      <c r="CF13" s="17">
        <v>0.196486075581953</v>
      </c>
      <c r="CG13" s="17"/>
      <c r="CH13" s="17">
        <v>0.15833499663221401</v>
      </c>
      <c r="CI13" s="17">
        <v>0.13395283317005</v>
      </c>
      <c r="CJ13" s="17">
        <v>0.172698941995411</v>
      </c>
      <c r="CK13" s="17"/>
      <c r="CL13" s="17">
        <v>0.15731108808489899</v>
      </c>
      <c r="CM13" s="17">
        <v>0.15144176241813601</v>
      </c>
      <c r="CN13" s="17"/>
      <c r="CO13" s="17">
        <v>0.155765132914331</v>
      </c>
      <c r="CP13" s="17">
        <v>0.15806681766219199</v>
      </c>
      <c r="CQ13" s="17">
        <v>0.15849247182541901</v>
      </c>
      <c r="CR13" s="17">
        <v>0.137639766748991</v>
      </c>
    </row>
    <row r="14" spans="2:96" ht="30" x14ac:dyDescent="0.25">
      <c r="B14" s="18" t="s">
        <v>583</v>
      </c>
      <c r="C14" s="17">
        <v>7.2359258559290998E-2</v>
      </c>
      <c r="D14" s="17">
        <v>8.6042868659584201E-2</v>
      </c>
      <c r="E14" s="17">
        <v>5.9351342724040301E-2</v>
      </c>
      <c r="F14" s="17"/>
      <c r="G14" s="17">
        <v>0.12863069086124301</v>
      </c>
      <c r="H14" s="17">
        <v>8.1095363267888604E-2</v>
      </c>
      <c r="I14" s="17">
        <v>7.9167341411950198E-2</v>
      </c>
      <c r="J14" s="17">
        <v>6.6971711139475407E-2</v>
      </c>
      <c r="K14" s="17">
        <v>5.1723177297372601E-2</v>
      </c>
      <c r="L14" s="17">
        <v>4.0468879704074701E-2</v>
      </c>
      <c r="M14" s="17"/>
      <c r="N14" s="17">
        <v>7.3452563795067302E-2</v>
      </c>
      <c r="O14" s="17">
        <v>8.5897425997662202E-2</v>
      </c>
      <c r="P14" s="17">
        <v>6.5418972859400806E-2</v>
      </c>
      <c r="Q14" s="17">
        <v>6.1977409541440702E-2</v>
      </c>
      <c r="R14" s="17"/>
      <c r="S14" s="17">
        <v>6.5422204358326505E-2</v>
      </c>
      <c r="T14" s="17">
        <v>6.0772968338798999E-2</v>
      </c>
      <c r="U14" s="17">
        <v>9.9098720763705905E-2</v>
      </c>
      <c r="V14" s="17">
        <v>6.1445773432498303E-2</v>
      </c>
      <c r="W14" s="17">
        <v>3.2281525752209703E-2</v>
      </c>
      <c r="X14" s="17">
        <v>0.115342120462432</v>
      </c>
      <c r="Y14" s="17">
        <v>5.7682713727077797E-2</v>
      </c>
      <c r="Z14" s="17">
        <v>5.6236949146582199E-2</v>
      </c>
      <c r="AA14" s="17">
        <v>0.104838706473651</v>
      </c>
      <c r="AB14" s="17">
        <v>4.9562938250492003E-2</v>
      </c>
      <c r="AC14" s="17">
        <v>0.104794955504277</v>
      </c>
      <c r="AD14" s="17">
        <v>3.6104380628905801E-2</v>
      </c>
      <c r="AE14" s="17"/>
      <c r="AF14" s="17">
        <v>6.3917480063721499E-2</v>
      </c>
      <c r="AG14" s="17">
        <v>7.7191697077551705E-2</v>
      </c>
      <c r="AH14" s="17">
        <v>5.6078445658978501E-2</v>
      </c>
      <c r="AI14" s="17">
        <v>0</v>
      </c>
      <c r="AJ14" s="17">
        <v>8.5345736846307002E-2</v>
      </c>
      <c r="AK14" s="17"/>
      <c r="AL14" s="17">
        <v>7.2107025219209295E-2</v>
      </c>
      <c r="AM14" s="17">
        <v>7.8406240200288801E-2</v>
      </c>
      <c r="AN14" s="17">
        <v>7.7330729574964396E-2</v>
      </c>
      <c r="AO14" s="17"/>
      <c r="AP14" s="17">
        <v>5.08551328868969E-2</v>
      </c>
      <c r="AQ14" s="17">
        <v>8.8746551891862299E-2</v>
      </c>
      <c r="AR14" s="17">
        <v>7.8360684913400994E-2</v>
      </c>
      <c r="AS14" s="17">
        <v>0.103135280144269</v>
      </c>
      <c r="AT14" s="17">
        <v>0.110149614995524</v>
      </c>
      <c r="AU14" s="17"/>
      <c r="AV14" s="17">
        <v>0.15759437761936301</v>
      </c>
      <c r="AW14" s="17">
        <v>8.24557582767039E-2</v>
      </c>
      <c r="AX14" s="17">
        <v>6.1995745653293598E-2</v>
      </c>
      <c r="AY14" s="17">
        <v>5.6108615311063502E-2</v>
      </c>
      <c r="AZ14" s="17">
        <v>7.8044457580334903E-2</v>
      </c>
      <c r="BA14" s="17">
        <v>0.10517710616175099</v>
      </c>
      <c r="BB14" s="17">
        <v>6.98581754517964E-2</v>
      </c>
      <c r="BC14" s="17">
        <v>7.7813231282357995E-2</v>
      </c>
      <c r="BD14" s="17">
        <v>6.0624421430015299E-2</v>
      </c>
      <c r="BE14" s="17">
        <v>6.8143887148228902E-2</v>
      </c>
      <c r="BF14" s="17">
        <v>8.3964144020759496E-2</v>
      </c>
      <c r="BG14" s="17">
        <v>8.0056871146145903E-2</v>
      </c>
      <c r="BH14" s="17">
        <v>6.5613833337577102E-2</v>
      </c>
      <c r="BI14" s="17">
        <v>6.8516808762115203E-2</v>
      </c>
      <c r="BJ14" s="17">
        <v>5.80200394581993E-2</v>
      </c>
      <c r="BK14" s="17">
        <v>5.5380166253032298E-2</v>
      </c>
      <c r="BL14" s="17"/>
      <c r="BM14" s="17">
        <v>0.104082245179204</v>
      </c>
      <c r="BN14" s="17">
        <v>7.0846732583903907E-2</v>
      </c>
      <c r="BO14" s="17">
        <v>6.02657344663396E-2</v>
      </c>
      <c r="BP14" s="17">
        <v>7.0318555713476005E-2</v>
      </c>
      <c r="BQ14" s="17">
        <v>4.2388650766658001E-2</v>
      </c>
      <c r="BR14" s="17">
        <v>4.5469061760179202E-2</v>
      </c>
      <c r="BS14" s="17"/>
      <c r="BT14" s="17">
        <v>6.8125241532616204E-2</v>
      </c>
      <c r="BU14" s="17">
        <v>7.9490753387407298E-2</v>
      </c>
      <c r="BV14" s="17"/>
      <c r="BW14" s="17">
        <v>7.5380685608959996E-2</v>
      </c>
      <c r="BX14" s="17">
        <v>6.5725629264228994E-2</v>
      </c>
      <c r="BY14" s="17"/>
      <c r="BZ14" s="17">
        <v>7.2614064527753902E-2</v>
      </c>
      <c r="CA14" s="17">
        <v>7.3802738891337802E-2</v>
      </c>
      <c r="CB14" s="17">
        <v>4.9177209233449801E-2</v>
      </c>
      <c r="CC14" s="17"/>
      <c r="CD14" s="17">
        <v>6.6700711093638801E-2</v>
      </c>
      <c r="CE14" s="17">
        <v>9.5159853807534306E-2</v>
      </c>
      <c r="CF14" s="17">
        <v>7.2919762818286105E-2</v>
      </c>
      <c r="CG14" s="17"/>
      <c r="CH14" s="17">
        <v>7.0538160911120404E-2</v>
      </c>
      <c r="CI14" s="17">
        <v>8.0107780659112601E-2</v>
      </c>
      <c r="CJ14" s="17">
        <v>8.5951923316288703E-2</v>
      </c>
      <c r="CK14" s="17"/>
      <c r="CL14" s="17">
        <v>7.0882546285890302E-2</v>
      </c>
      <c r="CM14" s="17">
        <v>7.3885747833789803E-2</v>
      </c>
      <c r="CN14" s="17"/>
      <c r="CO14" s="17">
        <v>8.2464014998183205E-2</v>
      </c>
      <c r="CP14" s="17">
        <v>7.7244107262170195E-2</v>
      </c>
      <c r="CQ14" s="17">
        <v>6.2612479530264997E-2</v>
      </c>
      <c r="CR14" s="17">
        <v>7.8243771761285594E-2</v>
      </c>
    </row>
    <row r="15" spans="2:96" x14ac:dyDescent="0.25">
      <c r="B15" s="18" t="s">
        <v>584</v>
      </c>
      <c r="C15" s="17">
        <v>4.4540980643433398E-2</v>
      </c>
      <c r="D15" s="17">
        <v>5.6341568789504498E-2</v>
      </c>
      <c r="E15" s="17">
        <v>3.3226862621702997E-2</v>
      </c>
      <c r="F15" s="17"/>
      <c r="G15" s="17">
        <v>0.138183189938031</v>
      </c>
      <c r="H15" s="17">
        <v>7.9260686002305403E-2</v>
      </c>
      <c r="I15" s="17">
        <v>3.4888917725072799E-2</v>
      </c>
      <c r="J15" s="17">
        <v>1.17363130753836E-2</v>
      </c>
      <c r="K15" s="17">
        <v>1.00559394427438E-2</v>
      </c>
      <c r="L15" s="17">
        <v>1.15924174161867E-2</v>
      </c>
      <c r="M15" s="17"/>
      <c r="N15" s="17">
        <v>5.01657419276028E-2</v>
      </c>
      <c r="O15" s="17">
        <v>5.1870138839408497E-2</v>
      </c>
      <c r="P15" s="17">
        <v>4.0192919929444598E-2</v>
      </c>
      <c r="Q15" s="17">
        <v>3.5159570020238499E-2</v>
      </c>
      <c r="R15" s="17"/>
      <c r="S15" s="17">
        <v>8.6695215740343001E-2</v>
      </c>
      <c r="T15" s="17">
        <v>4.4979176413841797E-2</v>
      </c>
      <c r="U15" s="17">
        <v>3.7462597135157601E-2</v>
      </c>
      <c r="V15" s="17">
        <v>3.17931614258384E-2</v>
      </c>
      <c r="W15" s="17">
        <v>3.1345293062963603E-2</v>
      </c>
      <c r="X15" s="17">
        <v>3.70870821348167E-2</v>
      </c>
      <c r="Y15" s="17">
        <v>4.1844791491781497E-2</v>
      </c>
      <c r="Z15" s="17">
        <v>0</v>
      </c>
      <c r="AA15" s="17">
        <v>2.7331976626848199E-2</v>
      </c>
      <c r="AB15" s="17">
        <v>5.1178020724332599E-2</v>
      </c>
      <c r="AC15" s="17">
        <v>5.9903423952476997E-2</v>
      </c>
      <c r="AD15" s="17">
        <v>4.00244691408045E-2</v>
      </c>
      <c r="AE15" s="17"/>
      <c r="AF15" s="17">
        <v>2.9718835333176499E-2</v>
      </c>
      <c r="AG15" s="17">
        <v>4.4954421101546897E-2</v>
      </c>
      <c r="AH15" s="17">
        <v>7.9559558314361095E-2</v>
      </c>
      <c r="AI15" s="17">
        <v>0</v>
      </c>
      <c r="AJ15" s="17">
        <v>3.8511070180212402E-2</v>
      </c>
      <c r="AK15" s="17"/>
      <c r="AL15" s="17">
        <v>3.7604809118640302E-2</v>
      </c>
      <c r="AM15" s="17">
        <v>4.9333159825099199E-2</v>
      </c>
      <c r="AN15" s="17">
        <v>6.9966927884305405E-2</v>
      </c>
      <c r="AO15" s="17"/>
      <c r="AP15" s="17">
        <v>8.7960565970959508E-3</v>
      </c>
      <c r="AQ15" s="17">
        <v>5.8714176998481797E-2</v>
      </c>
      <c r="AR15" s="17">
        <v>6.6546425279927907E-2</v>
      </c>
      <c r="AS15" s="17">
        <v>6.6307746465410197E-2</v>
      </c>
      <c r="AT15" s="17">
        <v>2.8644901333777801E-2</v>
      </c>
      <c r="AU15" s="17"/>
      <c r="AV15" s="17">
        <v>0.21570749083600099</v>
      </c>
      <c r="AW15" s="17">
        <v>1.3686887826889199E-2</v>
      </c>
      <c r="AX15" s="17">
        <v>2.3760365446864599E-2</v>
      </c>
      <c r="AY15" s="17">
        <v>3.4511897914268598E-2</v>
      </c>
      <c r="AZ15" s="17">
        <v>4.3171993228529597E-2</v>
      </c>
      <c r="BA15" s="17">
        <v>5.1238810153087101E-2</v>
      </c>
      <c r="BB15" s="17">
        <v>4.8550198702895897E-2</v>
      </c>
      <c r="BC15" s="17">
        <v>5.7030087772206702E-2</v>
      </c>
      <c r="BD15" s="17">
        <v>4.89779146125928E-2</v>
      </c>
      <c r="BE15" s="17">
        <v>2.54868077076487E-2</v>
      </c>
      <c r="BF15" s="17">
        <v>6.8331076952559799E-2</v>
      </c>
      <c r="BG15" s="17">
        <v>5.3296473425924598E-2</v>
      </c>
      <c r="BH15" s="17">
        <v>1.58439876012531E-2</v>
      </c>
      <c r="BI15" s="17">
        <v>2.0174429880803299E-2</v>
      </c>
      <c r="BJ15" s="17">
        <v>0.13682222156212201</v>
      </c>
      <c r="BK15" s="17">
        <v>6.5466840277958405E-2</v>
      </c>
      <c r="BL15" s="17"/>
      <c r="BM15" s="17">
        <v>7.6446200360526906E-2</v>
      </c>
      <c r="BN15" s="17">
        <v>2.4107223164085801E-2</v>
      </c>
      <c r="BO15" s="17">
        <v>6.3203455939627007E-2</v>
      </c>
      <c r="BP15" s="17">
        <v>3.3477170061871502E-2</v>
      </c>
      <c r="BQ15" s="17">
        <v>1.2026939546086799E-2</v>
      </c>
      <c r="BR15" s="17">
        <v>7.3801698472130403E-2</v>
      </c>
      <c r="BS15" s="17"/>
      <c r="BT15" s="17">
        <v>5.0355425475936098E-2</v>
      </c>
      <c r="BU15" s="17">
        <v>2.9930803755634401E-2</v>
      </c>
      <c r="BV15" s="17"/>
      <c r="BW15" s="17">
        <v>5.4173118487061002E-2</v>
      </c>
      <c r="BX15" s="17">
        <v>3.0608911959926599E-2</v>
      </c>
      <c r="BY15" s="17"/>
      <c r="BZ15" s="17">
        <v>4.1050145140349902E-2</v>
      </c>
      <c r="CA15" s="17">
        <v>6.2031499344474002E-2</v>
      </c>
      <c r="CB15" s="17">
        <v>3.2958735876983301E-2</v>
      </c>
      <c r="CC15" s="17"/>
      <c r="CD15" s="17">
        <v>4.0377396786021202E-2</v>
      </c>
      <c r="CE15" s="17">
        <v>5.5837043792366502E-2</v>
      </c>
      <c r="CF15" s="17">
        <v>2.3945871555187199E-2</v>
      </c>
      <c r="CG15" s="17"/>
      <c r="CH15" s="17">
        <v>3.9101277051773201E-2</v>
      </c>
      <c r="CI15" s="17">
        <v>7.6353352420177698E-2</v>
      </c>
      <c r="CJ15" s="17">
        <v>5.1474964705863199E-2</v>
      </c>
      <c r="CK15" s="17"/>
      <c r="CL15" s="17">
        <v>3.6396280964758797E-2</v>
      </c>
      <c r="CM15" s="17">
        <v>4.7475794159643397E-2</v>
      </c>
      <c r="CN15" s="17"/>
      <c r="CO15" s="17">
        <v>4.8102679246046401E-2</v>
      </c>
      <c r="CP15" s="17">
        <v>4.9306283342424803E-2</v>
      </c>
      <c r="CQ15" s="17">
        <v>3.90766476025435E-2</v>
      </c>
      <c r="CR15" s="17">
        <v>4.4733350005043103E-2</v>
      </c>
    </row>
    <row r="16" spans="2:96" ht="30" x14ac:dyDescent="0.25">
      <c r="B16" s="18" t="s">
        <v>585</v>
      </c>
      <c r="C16" s="17">
        <v>4.2913406783793198E-2</v>
      </c>
      <c r="D16" s="17">
        <v>4.6952789056583101E-2</v>
      </c>
      <c r="E16" s="17">
        <v>3.8126004029234099E-2</v>
      </c>
      <c r="F16" s="17"/>
      <c r="G16" s="17">
        <v>8.0615584757245201E-2</v>
      </c>
      <c r="H16" s="17">
        <v>4.90947251116544E-2</v>
      </c>
      <c r="I16" s="17">
        <v>4.8363279193145099E-2</v>
      </c>
      <c r="J16" s="17">
        <v>4.7425523031753E-2</v>
      </c>
      <c r="K16" s="17">
        <v>1.03571699667191E-2</v>
      </c>
      <c r="L16" s="17">
        <v>2.6532594698718E-2</v>
      </c>
      <c r="M16" s="17"/>
      <c r="N16" s="17">
        <v>5.51234340181532E-2</v>
      </c>
      <c r="O16" s="17">
        <v>3.7774722978720601E-2</v>
      </c>
      <c r="P16" s="17">
        <v>5.0647169976578803E-2</v>
      </c>
      <c r="Q16" s="17">
        <v>2.8764616975626999E-2</v>
      </c>
      <c r="R16" s="17"/>
      <c r="S16" s="17">
        <v>5.03827711905033E-2</v>
      </c>
      <c r="T16" s="17">
        <v>3.3152545887652402E-2</v>
      </c>
      <c r="U16" s="17">
        <v>3.51890939640538E-2</v>
      </c>
      <c r="V16" s="17">
        <v>4.0549829388433198E-2</v>
      </c>
      <c r="W16" s="17">
        <v>3.6002635386436298E-2</v>
      </c>
      <c r="X16" s="17">
        <v>6.2546732619310805E-2</v>
      </c>
      <c r="Y16" s="17">
        <v>5.4055260350532403E-2</v>
      </c>
      <c r="Z16" s="17">
        <v>2.6404397565800802E-2</v>
      </c>
      <c r="AA16" s="17">
        <v>4.6808685848186003E-2</v>
      </c>
      <c r="AB16" s="17">
        <v>4.7777660561002001E-2</v>
      </c>
      <c r="AC16" s="17">
        <v>2.09354241776398E-2</v>
      </c>
      <c r="AD16" s="17">
        <v>3.5353526845433601E-2</v>
      </c>
      <c r="AE16" s="17"/>
      <c r="AF16" s="17">
        <v>4.2404888225893902E-2</v>
      </c>
      <c r="AG16" s="17">
        <v>5.9108392577706198E-2</v>
      </c>
      <c r="AH16" s="17">
        <v>3.5376257435666303E-2</v>
      </c>
      <c r="AI16" s="17">
        <v>0</v>
      </c>
      <c r="AJ16" s="17">
        <v>2.2893797583657199E-2</v>
      </c>
      <c r="AK16" s="17"/>
      <c r="AL16" s="17">
        <v>4.4299036501792698E-2</v>
      </c>
      <c r="AM16" s="17">
        <v>4.2580033321114402E-2</v>
      </c>
      <c r="AN16" s="17">
        <v>5.7755229210212797E-2</v>
      </c>
      <c r="AO16" s="17"/>
      <c r="AP16" s="17">
        <v>2.9264776671703598E-2</v>
      </c>
      <c r="AQ16" s="17">
        <v>4.5259974933101597E-2</v>
      </c>
      <c r="AR16" s="17">
        <v>4.5409595377873001E-2</v>
      </c>
      <c r="AS16" s="17">
        <v>7.4208879964538302E-2</v>
      </c>
      <c r="AT16" s="17">
        <v>8.1504713661746206E-2</v>
      </c>
      <c r="AU16" s="17"/>
      <c r="AV16" s="17">
        <v>0</v>
      </c>
      <c r="AW16" s="17">
        <v>0</v>
      </c>
      <c r="AX16" s="17">
        <v>3.8214797309716497E-2</v>
      </c>
      <c r="AY16" s="17">
        <v>6.7874170976897893E-2</v>
      </c>
      <c r="AZ16" s="17">
        <v>2.9728708406809801E-2</v>
      </c>
      <c r="BA16" s="17">
        <v>7.9442779581945594E-2</v>
      </c>
      <c r="BB16" s="17">
        <v>2.0085300836540299E-2</v>
      </c>
      <c r="BC16" s="17">
        <v>4.7002624761665897E-2</v>
      </c>
      <c r="BD16" s="17">
        <v>1.31406201759203E-2</v>
      </c>
      <c r="BE16" s="17">
        <v>4.0451416173092301E-2</v>
      </c>
      <c r="BF16" s="17">
        <v>4.67471537439067E-2</v>
      </c>
      <c r="BG16" s="17">
        <v>5.4029463388732699E-2</v>
      </c>
      <c r="BH16" s="17">
        <v>8.2263800847119997E-2</v>
      </c>
      <c r="BI16" s="17">
        <v>5.8357116347999199E-2</v>
      </c>
      <c r="BJ16" s="17">
        <v>1.9303880267576099E-2</v>
      </c>
      <c r="BK16" s="17">
        <v>7.2354624830843706E-2</v>
      </c>
      <c r="BL16" s="17"/>
      <c r="BM16" s="17">
        <v>6.6226202194950595E-2</v>
      </c>
      <c r="BN16" s="17">
        <v>2.95053476279151E-2</v>
      </c>
      <c r="BO16" s="17">
        <v>4.4804754826902903E-2</v>
      </c>
      <c r="BP16" s="17">
        <v>3.4769187710139399E-2</v>
      </c>
      <c r="BQ16" s="17">
        <v>4.8472388851957197E-2</v>
      </c>
      <c r="BR16" s="17">
        <v>3.3007255351467597E-2</v>
      </c>
      <c r="BS16" s="17"/>
      <c r="BT16" s="17">
        <v>3.8870773984269899E-2</v>
      </c>
      <c r="BU16" s="17">
        <v>5.05034997493976E-2</v>
      </c>
      <c r="BV16" s="17"/>
      <c r="BW16" s="17">
        <v>6.0693359058864103E-2</v>
      </c>
      <c r="BX16" s="17">
        <v>3.2690457372568101E-2</v>
      </c>
      <c r="BY16" s="17"/>
      <c r="BZ16" s="17">
        <v>4.4158139677792002E-2</v>
      </c>
      <c r="CA16" s="17">
        <v>3.43265310394806E-2</v>
      </c>
      <c r="CB16" s="17">
        <v>6.7206558543172604E-2</v>
      </c>
      <c r="CC16" s="17"/>
      <c r="CD16" s="17">
        <v>3.1018649458124801E-2</v>
      </c>
      <c r="CE16" s="17">
        <v>0.12859249638199</v>
      </c>
      <c r="CF16" s="17">
        <v>7.0706434289706604E-2</v>
      </c>
      <c r="CG16" s="17"/>
      <c r="CH16" s="17">
        <v>2.9407201108314102E-2</v>
      </c>
      <c r="CI16" s="17">
        <v>0.115391324153963</v>
      </c>
      <c r="CJ16" s="17">
        <v>6.2384237544492502E-2</v>
      </c>
      <c r="CK16" s="17"/>
      <c r="CL16" s="17">
        <v>4.53437903932572E-2</v>
      </c>
      <c r="CM16" s="17">
        <v>4.3383843089403802E-2</v>
      </c>
      <c r="CN16" s="17"/>
      <c r="CO16" s="17">
        <v>4.5246453034007497E-2</v>
      </c>
      <c r="CP16" s="17">
        <v>4.94498586911538E-2</v>
      </c>
      <c r="CQ16" s="17">
        <v>4.2712483467005E-2</v>
      </c>
      <c r="CR16" s="17">
        <v>2.9960168275596302E-2</v>
      </c>
    </row>
    <row r="17" spans="2:96" x14ac:dyDescent="0.25">
      <c r="B17" s="18" t="s">
        <v>175</v>
      </c>
      <c r="C17" s="17">
        <v>3.5812580809825897E-2</v>
      </c>
      <c r="D17" s="17">
        <v>3.4016833092161899E-2</v>
      </c>
      <c r="E17" s="17">
        <v>3.7763794443276301E-2</v>
      </c>
      <c r="F17" s="17"/>
      <c r="G17" s="17">
        <v>0</v>
      </c>
      <c r="H17" s="17">
        <v>5.5788568874039497E-2</v>
      </c>
      <c r="I17" s="17">
        <v>3.6664218080319999E-2</v>
      </c>
      <c r="J17" s="17">
        <v>2.3379654585316802E-2</v>
      </c>
      <c r="K17" s="17">
        <v>4.1390576580357497E-2</v>
      </c>
      <c r="L17" s="17">
        <v>4.9042264872189802E-2</v>
      </c>
      <c r="M17" s="17"/>
      <c r="N17" s="17">
        <v>3.8752688255519099E-2</v>
      </c>
      <c r="O17" s="17">
        <v>3.6452973824218797E-2</v>
      </c>
      <c r="P17" s="17">
        <v>3.2018825435858198E-2</v>
      </c>
      <c r="Q17" s="17">
        <v>3.5696669044237898E-2</v>
      </c>
      <c r="R17" s="17"/>
      <c r="S17" s="17">
        <v>2.0642555197745299E-2</v>
      </c>
      <c r="T17" s="17">
        <v>4.8158516811356897E-2</v>
      </c>
      <c r="U17" s="17">
        <v>4.72334236201414E-2</v>
      </c>
      <c r="V17" s="17">
        <v>1.1113446024495301E-2</v>
      </c>
      <c r="W17" s="17">
        <v>2.0417260596367202E-2</v>
      </c>
      <c r="X17" s="17">
        <v>6.3928970052224796E-2</v>
      </c>
      <c r="Y17" s="17">
        <v>4.6418680494626399E-2</v>
      </c>
      <c r="Z17" s="17">
        <v>2.4116931700964201E-2</v>
      </c>
      <c r="AA17" s="17">
        <v>2.2428864629525602E-2</v>
      </c>
      <c r="AB17" s="17">
        <v>3.4441437554277199E-2</v>
      </c>
      <c r="AC17" s="17">
        <v>3.4649400036540698E-2</v>
      </c>
      <c r="AD17" s="17">
        <v>9.0475599254042999E-2</v>
      </c>
      <c r="AE17" s="17"/>
      <c r="AF17" s="17">
        <v>3.3045982770550403E-2</v>
      </c>
      <c r="AG17" s="17">
        <v>3.4395653079395801E-2</v>
      </c>
      <c r="AH17" s="17">
        <v>5.1322064072992397E-2</v>
      </c>
      <c r="AI17" s="17">
        <v>0</v>
      </c>
      <c r="AJ17" s="17">
        <v>4.4438385087304799E-2</v>
      </c>
      <c r="AK17" s="17"/>
      <c r="AL17" s="17">
        <v>2.7960919113413599E-2</v>
      </c>
      <c r="AM17" s="17">
        <v>2.9550596494262699E-2</v>
      </c>
      <c r="AN17" s="17">
        <v>3.9402113838669602E-2</v>
      </c>
      <c r="AO17" s="17"/>
      <c r="AP17" s="17">
        <v>3.2295970413001397E-2</v>
      </c>
      <c r="AQ17" s="17">
        <v>2.1928702904701301E-2</v>
      </c>
      <c r="AR17" s="17">
        <v>4.4002007354626498E-2</v>
      </c>
      <c r="AS17" s="17">
        <v>4.0904029955952999E-2</v>
      </c>
      <c r="AT17" s="17">
        <v>0</v>
      </c>
      <c r="AU17" s="17"/>
      <c r="AV17" s="17">
        <v>0</v>
      </c>
      <c r="AW17" s="17">
        <v>3.5268797689830003E-2</v>
      </c>
      <c r="AX17" s="17">
        <v>2.18850322669094E-2</v>
      </c>
      <c r="AY17" s="17">
        <v>1.9040577976765099E-2</v>
      </c>
      <c r="AZ17" s="17">
        <v>4.5219867977556803E-2</v>
      </c>
      <c r="BA17" s="17">
        <v>5.1762307325679401E-2</v>
      </c>
      <c r="BB17" s="17">
        <v>4.7455828868956697E-2</v>
      </c>
      <c r="BC17" s="17">
        <v>1.31820391642304E-2</v>
      </c>
      <c r="BD17" s="17">
        <v>4.7841222884426403E-2</v>
      </c>
      <c r="BE17" s="17">
        <v>4.6766733757935101E-2</v>
      </c>
      <c r="BF17" s="17">
        <v>2.62714927994421E-2</v>
      </c>
      <c r="BG17" s="17">
        <v>1.74515507384474E-2</v>
      </c>
      <c r="BH17" s="17">
        <v>2.4799764592782901E-2</v>
      </c>
      <c r="BI17" s="17">
        <v>8.0913845557780195E-2</v>
      </c>
      <c r="BJ17" s="17">
        <v>5.95783277545004E-2</v>
      </c>
      <c r="BK17" s="17">
        <v>1.4484107717510601E-2</v>
      </c>
      <c r="BL17" s="17"/>
      <c r="BM17" s="17">
        <v>2.9712018606871098E-2</v>
      </c>
      <c r="BN17" s="17">
        <v>3.1337459454563003E-2</v>
      </c>
      <c r="BO17" s="17">
        <v>5.7201169476774498E-2</v>
      </c>
      <c r="BP17" s="17">
        <v>2.7041515600993899E-2</v>
      </c>
      <c r="BQ17" s="17">
        <v>3.8726037962403301E-2</v>
      </c>
      <c r="BR17" s="17">
        <v>5.5080375553842903E-2</v>
      </c>
      <c r="BS17" s="17"/>
      <c r="BT17" s="17">
        <v>3.2766379902720903E-2</v>
      </c>
      <c r="BU17" s="17">
        <v>3.9289756210072503E-2</v>
      </c>
      <c r="BV17" s="17"/>
      <c r="BW17" s="17">
        <v>2.33308336693826E-2</v>
      </c>
      <c r="BX17" s="17">
        <v>4.5690867077584303E-2</v>
      </c>
      <c r="BY17" s="17"/>
      <c r="BZ17" s="17">
        <v>3.8744858126887598E-2</v>
      </c>
      <c r="CA17" s="17">
        <v>3.0456490126397E-2</v>
      </c>
      <c r="CB17" s="17">
        <v>0</v>
      </c>
      <c r="CC17" s="17"/>
      <c r="CD17" s="17">
        <v>3.9532671180506102E-2</v>
      </c>
      <c r="CE17" s="17">
        <v>1.8736536769942001E-2</v>
      </c>
      <c r="CF17" s="17">
        <v>3.6251315751881702E-2</v>
      </c>
      <c r="CG17" s="17"/>
      <c r="CH17" s="17">
        <v>4.0601386752139902E-2</v>
      </c>
      <c r="CI17" s="17">
        <v>2.1678367095180399E-2</v>
      </c>
      <c r="CJ17" s="17">
        <v>1.90832681443458E-2</v>
      </c>
      <c r="CK17" s="17"/>
      <c r="CL17" s="17">
        <v>3.9297950722902597E-2</v>
      </c>
      <c r="CM17" s="17">
        <v>2.81525395493472E-2</v>
      </c>
      <c r="CN17" s="17"/>
      <c r="CO17" s="17">
        <v>4.0322321692435499E-2</v>
      </c>
      <c r="CP17" s="17">
        <v>3.94765168531978E-2</v>
      </c>
      <c r="CQ17" s="17">
        <v>3.55127170979921E-2</v>
      </c>
      <c r="CR17" s="17">
        <v>2.7747650510680798E-2</v>
      </c>
    </row>
    <row r="18" spans="2:96" x14ac:dyDescent="0.25">
      <c r="B18" s="18" t="s">
        <v>586</v>
      </c>
      <c r="C18" s="17">
        <v>2.6329565010218402E-2</v>
      </c>
      <c r="D18" s="17">
        <v>3.0391274575970201E-2</v>
      </c>
      <c r="E18" s="17">
        <v>2.24945617757582E-2</v>
      </c>
      <c r="F18" s="17"/>
      <c r="G18" s="17">
        <v>1.3547618096254901E-2</v>
      </c>
      <c r="H18" s="17">
        <v>1.1650093221774901E-2</v>
      </c>
      <c r="I18" s="17">
        <v>2.4842054877481499E-2</v>
      </c>
      <c r="J18" s="17">
        <v>2.93554711238035E-2</v>
      </c>
      <c r="K18" s="17">
        <v>4.0765153841026198E-2</v>
      </c>
      <c r="L18" s="17">
        <v>3.5872339624500302E-2</v>
      </c>
      <c r="M18" s="17"/>
      <c r="N18" s="17">
        <v>3.0485277223351599E-2</v>
      </c>
      <c r="O18" s="17">
        <v>3.4044332626053102E-2</v>
      </c>
      <c r="P18" s="17">
        <v>2.5014793218755198E-2</v>
      </c>
      <c r="Q18" s="17">
        <v>1.5270689173524501E-2</v>
      </c>
      <c r="R18" s="17"/>
      <c r="S18" s="17">
        <v>2.78369773844949E-2</v>
      </c>
      <c r="T18" s="17">
        <v>1.8587922000359601E-2</v>
      </c>
      <c r="U18" s="17">
        <v>2.32384829014478E-2</v>
      </c>
      <c r="V18" s="17">
        <v>2.8080020612952301E-2</v>
      </c>
      <c r="W18" s="17">
        <v>4.26821680730761E-2</v>
      </c>
      <c r="X18" s="17">
        <v>2.88944816430265E-2</v>
      </c>
      <c r="Y18" s="17">
        <v>1.21881606213829E-2</v>
      </c>
      <c r="Z18" s="17">
        <v>2.43061523944181E-2</v>
      </c>
      <c r="AA18" s="17">
        <v>2.7470102144792601E-2</v>
      </c>
      <c r="AB18" s="17">
        <v>4.451586152143E-2</v>
      </c>
      <c r="AC18" s="17">
        <v>2.1510528213341699E-2</v>
      </c>
      <c r="AD18" s="17">
        <v>0</v>
      </c>
      <c r="AE18" s="17"/>
      <c r="AF18" s="17">
        <v>4.3000194776335501E-2</v>
      </c>
      <c r="AG18" s="17">
        <v>1.08905594305411E-2</v>
      </c>
      <c r="AH18" s="17">
        <v>2.5215352064215501E-2</v>
      </c>
      <c r="AI18" s="17">
        <v>3.3393099533705499E-2</v>
      </c>
      <c r="AJ18" s="17">
        <v>2.8490685341734299E-2</v>
      </c>
      <c r="AK18" s="17"/>
      <c r="AL18" s="17">
        <v>3.9500952681516398E-2</v>
      </c>
      <c r="AM18" s="17">
        <v>1.61718533318004E-2</v>
      </c>
      <c r="AN18" s="17">
        <v>1.4088212506957101E-2</v>
      </c>
      <c r="AO18" s="17"/>
      <c r="AP18" s="17">
        <v>2.3414158767420101E-2</v>
      </c>
      <c r="AQ18" s="17">
        <v>3.51363082168826E-2</v>
      </c>
      <c r="AR18" s="17">
        <v>2.2921321713103099E-2</v>
      </c>
      <c r="AS18" s="17">
        <v>8.7336287633884308E-3</v>
      </c>
      <c r="AT18" s="17">
        <v>0</v>
      </c>
      <c r="AU18" s="17"/>
      <c r="AV18" s="17">
        <v>0</v>
      </c>
      <c r="AW18" s="17">
        <v>1.0798295259593201E-2</v>
      </c>
      <c r="AX18" s="17">
        <v>1.40416318883485E-2</v>
      </c>
      <c r="AY18" s="17">
        <v>3.09666133783272E-2</v>
      </c>
      <c r="AZ18" s="17">
        <v>9.5967002803382002E-3</v>
      </c>
      <c r="BA18" s="17">
        <v>1.39957720440525E-2</v>
      </c>
      <c r="BB18" s="17">
        <v>3.3221723689857902E-2</v>
      </c>
      <c r="BC18" s="17">
        <v>2.1211814732407599E-2</v>
      </c>
      <c r="BD18" s="17">
        <v>2.6161936569429799E-2</v>
      </c>
      <c r="BE18" s="17">
        <v>4.6739666401785902E-2</v>
      </c>
      <c r="BF18" s="17">
        <v>2.70200814893382E-2</v>
      </c>
      <c r="BG18" s="17">
        <v>5.2188815788663002E-2</v>
      </c>
      <c r="BH18" s="17">
        <v>5.3460387960703001E-2</v>
      </c>
      <c r="BI18" s="17">
        <v>1.9175965034947201E-2</v>
      </c>
      <c r="BJ18" s="17">
        <v>2.1299181528356699E-2</v>
      </c>
      <c r="BK18" s="17">
        <v>4.2891147937166203E-2</v>
      </c>
      <c r="BL18" s="17"/>
      <c r="BM18" s="17">
        <v>1.3660988132227299E-2</v>
      </c>
      <c r="BN18" s="17">
        <v>3.11592325532766E-2</v>
      </c>
      <c r="BO18" s="17">
        <v>2.8445294989002001E-2</v>
      </c>
      <c r="BP18" s="17">
        <v>4.05085645990804E-2</v>
      </c>
      <c r="BQ18" s="17">
        <v>2.4661655895345101E-2</v>
      </c>
      <c r="BR18" s="17">
        <v>0</v>
      </c>
      <c r="BS18" s="17"/>
      <c r="BT18" s="17">
        <v>2.4926845762350401E-2</v>
      </c>
      <c r="BU18" s="17">
        <v>2.9365582010409001E-2</v>
      </c>
      <c r="BV18" s="17"/>
      <c r="BW18" s="17">
        <v>1.9800911590201E-2</v>
      </c>
      <c r="BX18" s="17">
        <v>3.6248639227070202E-2</v>
      </c>
      <c r="BY18" s="17"/>
      <c r="BZ18" s="17">
        <v>2.73458388290049E-2</v>
      </c>
      <c r="CA18" s="17">
        <v>2.3377042136713998E-2</v>
      </c>
      <c r="CB18" s="17">
        <v>2.8317787222076E-2</v>
      </c>
      <c r="CC18" s="17"/>
      <c r="CD18" s="17">
        <v>2.7122942366015399E-2</v>
      </c>
      <c r="CE18" s="17">
        <v>1.75046336902673E-2</v>
      </c>
      <c r="CF18" s="17">
        <v>3.70921345212313E-2</v>
      </c>
      <c r="CG18" s="17"/>
      <c r="CH18" s="17">
        <v>2.84566242601627E-2</v>
      </c>
      <c r="CI18" s="17">
        <v>1.05811914257288E-2</v>
      </c>
      <c r="CJ18" s="17">
        <v>2.64141510634451E-2</v>
      </c>
      <c r="CK18" s="17"/>
      <c r="CL18" s="17">
        <v>2.9394195630496899E-2</v>
      </c>
      <c r="CM18" s="17">
        <v>2.39546918257721E-2</v>
      </c>
      <c r="CN18" s="17"/>
      <c r="CO18" s="17">
        <v>4.4391741343828298E-2</v>
      </c>
      <c r="CP18" s="17">
        <v>3.5279403887826001E-2</v>
      </c>
      <c r="CQ18" s="17">
        <v>2.1814753112141001E-2</v>
      </c>
      <c r="CR18" s="17">
        <v>1.13966782120605E-2</v>
      </c>
    </row>
    <row r="19" spans="2:96" ht="30" x14ac:dyDescent="0.25">
      <c r="B19" s="18" t="s">
        <v>587</v>
      </c>
      <c r="C19" s="17">
        <v>1.7652494786242499E-2</v>
      </c>
      <c r="D19" s="17">
        <v>2.1968445723259001E-2</v>
      </c>
      <c r="E19" s="17">
        <v>1.35218048984881E-2</v>
      </c>
      <c r="F19" s="17"/>
      <c r="G19" s="17">
        <v>4.2657286994029597E-2</v>
      </c>
      <c r="H19" s="17">
        <v>3.31767251365385E-2</v>
      </c>
      <c r="I19" s="17">
        <v>1.8426123025960899E-2</v>
      </c>
      <c r="J19" s="17">
        <v>1.09788041410695E-2</v>
      </c>
      <c r="K19" s="17">
        <v>0</v>
      </c>
      <c r="L19" s="17">
        <v>4.9969570901456E-3</v>
      </c>
      <c r="M19" s="17"/>
      <c r="N19" s="17">
        <v>1.9532717244512301E-2</v>
      </c>
      <c r="O19" s="17">
        <v>2.2420258249434302E-2</v>
      </c>
      <c r="P19" s="17">
        <v>1.9032837407298699E-2</v>
      </c>
      <c r="Q19" s="17">
        <v>9.6504848242381404E-3</v>
      </c>
      <c r="R19" s="17"/>
      <c r="S19" s="17">
        <v>3.4884810147356199E-2</v>
      </c>
      <c r="T19" s="17">
        <v>1.40376050840184E-2</v>
      </c>
      <c r="U19" s="17">
        <v>1.24558460811032E-2</v>
      </c>
      <c r="V19" s="17">
        <v>1.0343156183424299E-2</v>
      </c>
      <c r="W19" s="17">
        <v>0</v>
      </c>
      <c r="X19" s="17">
        <v>1.24443658038684E-2</v>
      </c>
      <c r="Y19" s="17">
        <v>3.1573039014485299E-2</v>
      </c>
      <c r="Z19" s="17">
        <v>1.32060273576058E-2</v>
      </c>
      <c r="AA19" s="17">
        <v>0</v>
      </c>
      <c r="AB19" s="17">
        <v>2.9977058333507001E-2</v>
      </c>
      <c r="AC19" s="17">
        <v>2.09354241776398E-2</v>
      </c>
      <c r="AD19" s="17">
        <v>3.64973494688123E-2</v>
      </c>
      <c r="AE19" s="17"/>
      <c r="AF19" s="17">
        <v>1.15840486789927E-2</v>
      </c>
      <c r="AG19" s="17">
        <v>2.8163980687528799E-2</v>
      </c>
      <c r="AH19" s="17">
        <v>0</v>
      </c>
      <c r="AI19" s="17">
        <v>0</v>
      </c>
      <c r="AJ19" s="17">
        <v>1.1791429459826501E-2</v>
      </c>
      <c r="AK19" s="17"/>
      <c r="AL19" s="17">
        <v>1.6576758699603299E-2</v>
      </c>
      <c r="AM19" s="17">
        <v>2.3395469333176301E-2</v>
      </c>
      <c r="AN19" s="17">
        <v>1.89357557240055E-2</v>
      </c>
      <c r="AO19" s="17"/>
      <c r="AP19" s="17">
        <v>1.46495644737269E-2</v>
      </c>
      <c r="AQ19" s="17">
        <v>1.6764372377634298E-2</v>
      </c>
      <c r="AR19" s="17">
        <v>1.45710031497873E-2</v>
      </c>
      <c r="AS19" s="17">
        <v>5.3131883691009497E-2</v>
      </c>
      <c r="AT19" s="17">
        <v>3.06461802009186E-2</v>
      </c>
      <c r="AU19" s="17"/>
      <c r="AV19" s="17">
        <v>0</v>
      </c>
      <c r="AW19" s="17">
        <v>1.5838223443832601E-2</v>
      </c>
      <c r="AX19" s="17">
        <v>2.9587712975349501E-2</v>
      </c>
      <c r="AY19" s="17">
        <v>0</v>
      </c>
      <c r="AZ19" s="17">
        <v>1.45492584003342E-2</v>
      </c>
      <c r="BA19" s="17">
        <v>1.25544713276226E-2</v>
      </c>
      <c r="BB19" s="17">
        <v>1.2086644155493801E-2</v>
      </c>
      <c r="BC19" s="17">
        <v>1.19611580466052E-2</v>
      </c>
      <c r="BD19" s="17">
        <v>1.72990537291829E-2</v>
      </c>
      <c r="BE19" s="17">
        <v>1.3215241561669E-2</v>
      </c>
      <c r="BF19" s="17">
        <v>6.3522367270284702E-3</v>
      </c>
      <c r="BG19" s="17">
        <v>2.6182836175706999E-2</v>
      </c>
      <c r="BH19" s="17">
        <v>4.2427299048480603E-2</v>
      </c>
      <c r="BI19" s="17">
        <v>3.8581030965566997E-2</v>
      </c>
      <c r="BJ19" s="17">
        <v>6.5220415554539293E-2</v>
      </c>
      <c r="BK19" s="17">
        <v>3.3788555151195498E-2</v>
      </c>
      <c r="BL19" s="17"/>
      <c r="BM19" s="17">
        <v>3.6960972908432102E-2</v>
      </c>
      <c r="BN19" s="17">
        <v>1.0378145021711201E-2</v>
      </c>
      <c r="BO19" s="17">
        <v>2.6750463256556299E-2</v>
      </c>
      <c r="BP19" s="17">
        <v>8.6370566912477992E-3</v>
      </c>
      <c r="BQ19" s="17">
        <v>5.3141409622211198E-3</v>
      </c>
      <c r="BR19" s="17">
        <v>9.4047164111080092E-3</v>
      </c>
      <c r="BS19" s="17"/>
      <c r="BT19" s="17">
        <v>1.7220735996823E-2</v>
      </c>
      <c r="BU19" s="17">
        <v>1.8922854527153501E-2</v>
      </c>
      <c r="BV19" s="17"/>
      <c r="BW19" s="17">
        <v>2.6268926107542299E-2</v>
      </c>
      <c r="BX19" s="17">
        <v>8.4426363172962707E-3</v>
      </c>
      <c r="BY19" s="17"/>
      <c r="BZ19" s="17">
        <v>1.54257812454836E-2</v>
      </c>
      <c r="CA19" s="17">
        <v>2.3516492445507901E-2</v>
      </c>
      <c r="CB19" s="17">
        <v>3.00945753358123E-2</v>
      </c>
      <c r="CC19" s="17"/>
      <c r="CD19" s="17">
        <v>1.1586062141722199E-2</v>
      </c>
      <c r="CE19" s="17">
        <v>2.7456765295013199E-2</v>
      </c>
      <c r="CF19" s="17">
        <v>5.2925067174309698E-2</v>
      </c>
      <c r="CG19" s="17"/>
      <c r="CH19" s="17">
        <v>9.4320390101402894E-3</v>
      </c>
      <c r="CI19" s="17">
        <v>3.8789132963499499E-2</v>
      </c>
      <c r="CJ19" s="17">
        <v>5.3565796704824802E-2</v>
      </c>
      <c r="CK19" s="17"/>
      <c r="CL19" s="17">
        <v>2.16738383425043E-2</v>
      </c>
      <c r="CM19" s="17">
        <v>1.3382685669667599E-2</v>
      </c>
      <c r="CN19" s="17"/>
      <c r="CO19" s="17">
        <v>2.81464868608205E-2</v>
      </c>
      <c r="CP19" s="17">
        <v>2.26111352359783E-2</v>
      </c>
      <c r="CQ19" s="17">
        <v>1.01089304208126E-2</v>
      </c>
      <c r="CR19" s="17">
        <v>1.89808933428822E-2</v>
      </c>
    </row>
    <row r="20" spans="2:96" x14ac:dyDescent="0.25">
      <c r="B20" s="18" t="s">
        <v>247</v>
      </c>
      <c r="C20" s="19">
        <v>1.4015958509059699E-2</v>
      </c>
      <c r="D20" s="19">
        <v>9.5245595901895103E-3</v>
      </c>
      <c r="E20" s="19">
        <v>1.8489073645455802E-2</v>
      </c>
      <c r="F20" s="19"/>
      <c r="G20" s="19">
        <v>5.80075282094076E-3</v>
      </c>
      <c r="H20" s="19">
        <v>1.9037423181542199E-2</v>
      </c>
      <c r="I20" s="19">
        <v>2.9037107301470798E-3</v>
      </c>
      <c r="J20" s="19">
        <v>2.27436903673837E-2</v>
      </c>
      <c r="K20" s="19">
        <v>1.5827025538921E-2</v>
      </c>
      <c r="L20" s="19">
        <v>1.60877795367785E-2</v>
      </c>
      <c r="M20" s="19"/>
      <c r="N20" s="19">
        <v>1.3998799078271401E-2</v>
      </c>
      <c r="O20" s="19">
        <v>2.97635186915432E-2</v>
      </c>
      <c r="P20" s="19">
        <v>2.7609517830926101E-3</v>
      </c>
      <c r="Q20" s="19">
        <v>7.6998681342371703E-3</v>
      </c>
      <c r="R20" s="19"/>
      <c r="S20" s="19">
        <v>1.3179592880482399E-2</v>
      </c>
      <c r="T20" s="19">
        <v>2.04857624629943E-2</v>
      </c>
      <c r="U20" s="19">
        <v>5.5079713048943697E-3</v>
      </c>
      <c r="V20" s="19">
        <v>1.02353598130556E-2</v>
      </c>
      <c r="W20" s="19">
        <v>2.8516755555260499E-2</v>
      </c>
      <c r="X20" s="19">
        <v>1.5501641464319401E-2</v>
      </c>
      <c r="Y20" s="19">
        <v>0</v>
      </c>
      <c r="Z20" s="19">
        <v>1.3993864946829301E-2</v>
      </c>
      <c r="AA20" s="19">
        <v>1.36927416472916E-2</v>
      </c>
      <c r="AB20" s="19">
        <v>1.71572839916081E-2</v>
      </c>
      <c r="AC20" s="19">
        <v>2.29657661673663E-2</v>
      </c>
      <c r="AD20" s="19">
        <v>0</v>
      </c>
      <c r="AE20" s="19"/>
      <c r="AF20" s="19">
        <v>1.38387260040217E-2</v>
      </c>
      <c r="AG20" s="19">
        <v>9.2673338780221107E-3</v>
      </c>
      <c r="AH20" s="19">
        <v>1.58742078610173E-2</v>
      </c>
      <c r="AI20" s="19">
        <v>3.6470201485572298E-2</v>
      </c>
      <c r="AJ20" s="19">
        <v>8.8442352975151798E-3</v>
      </c>
      <c r="AK20" s="19"/>
      <c r="AL20" s="19">
        <v>1.64017654510152E-2</v>
      </c>
      <c r="AM20" s="19">
        <v>7.8708203451853705E-3</v>
      </c>
      <c r="AN20" s="19">
        <v>6.3071942352660899E-3</v>
      </c>
      <c r="AO20" s="19"/>
      <c r="AP20" s="19">
        <v>1.38478535759453E-2</v>
      </c>
      <c r="AQ20" s="19">
        <v>1.8076410226644701E-2</v>
      </c>
      <c r="AR20" s="19">
        <v>1.6285604115875499E-2</v>
      </c>
      <c r="AS20" s="19">
        <v>0</v>
      </c>
      <c r="AT20" s="19">
        <v>5.7258113434158001E-2</v>
      </c>
      <c r="AU20" s="19"/>
      <c r="AV20" s="19">
        <v>0</v>
      </c>
      <c r="AW20" s="19">
        <v>1.8792162796732501E-2</v>
      </c>
      <c r="AX20" s="19">
        <v>1.3259651233886199E-2</v>
      </c>
      <c r="AY20" s="19">
        <v>1.4617390923836401E-2</v>
      </c>
      <c r="AZ20" s="19">
        <v>1.9334720424389901E-2</v>
      </c>
      <c r="BA20" s="19">
        <v>1.8147470116868201E-2</v>
      </c>
      <c r="BB20" s="19">
        <v>4.5682881100403E-3</v>
      </c>
      <c r="BC20" s="19">
        <v>7.8270639028333103E-3</v>
      </c>
      <c r="BD20" s="19">
        <v>0</v>
      </c>
      <c r="BE20" s="19">
        <v>3.0261544752678501E-2</v>
      </c>
      <c r="BF20" s="19">
        <v>1.9383159891250199E-2</v>
      </c>
      <c r="BG20" s="19">
        <v>1.56108188068279E-2</v>
      </c>
      <c r="BH20" s="19">
        <v>2.4417970594680101E-2</v>
      </c>
      <c r="BI20" s="19">
        <v>0</v>
      </c>
      <c r="BJ20" s="19">
        <v>0</v>
      </c>
      <c r="BK20" s="19">
        <v>0</v>
      </c>
      <c r="BL20" s="19"/>
      <c r="BM20" s="19">
        <v>1.0439353033963501E-2</v>
      </c>
      <c r="BN20" s="19">
        <v>1.5711742135716099E-2</v>
      </c>
      <c r="BO20" s="19">
        <v>9.7906505907861506E-3</v>
      </c>
      <c r="BP20" s="19">
        <v>1.7265675687408999E-2</v>
      </c>
      <c r="BQ20" s="19">
        <v>2.43632390343397E-2</v>
      </c>
      <c r="BR20" s="19">
        <v>0</v>
      </c>
      <c r="BS20" s="19"/>
      <c r="BT20" s="19">
        <v>1.06238867216444E-2</v>
      </c>
      <c r="BU20" s="19">
        <v>1.9611034801318799E-2</v>
      </c>
      <c r="BV20" s="19"/>
      <c r="BW20" s="19">
        <v>1.2286817185764101E-2</v>
      </c>
      <c r="BX20" s="19">
        <v>1.7192879413016799E-2</v>
      </c>
      <c r="BY20" s="19"/>
      <c r="BZ20" s="19">
        <v>1.40784015281403E-2</v>
      </c>
      <c r="CA20" s="19">
        <v>1.5327583968381299E-2</v>
      </c>
      <c r="CB20" s="19">
        <v>1.39659242798712E-2</v>
      </c>
      <c r="CC20" s="19"/>
      <c r="CD20" s="19">
        <v>1.5931695700387299E-2</v>
      </c>
      <c r="CE20" s="19">
        <v>5.86375716145011E-3</v>
      </c>
      <c r="CF20" s="19">
        <v>9.9463687272760004E-3</v>
      </c>
      <c r="CG20" s="19"/>
      <c r="CH20" s="19">
        <v>1.366012490718E-2</v>
      </c>
      <c r="CI20" s="19">
        <v>2.0059285619608E-2</v>
      </c>
      <c r="CJ20" s="19">
        <v>1.3360151897182201E-2</v>
      </c>
      <c r="CK20" s="19"/>
      <c r="CL20" s="19">
        <v>1.30013761560938E-2</v>
      </c>
      <c r="CM20" s="19">
        <v>1.47294270119292E-2</v>
      </c>
      <c r="CN20" s="19"/>
      <c r="CO20" s="19">
        <v>6.4036112399726997E-3</v>
      </c>
      <c r="CP20" s="19">
        <v>1.36536980610318E-2</v>
      </c>
      <c r="CQ20" s="19">
        <v>6.38044093468184E-3</v>
      </c>
      <c r="CR20" s="19">
        <v>3.2292676635822901E-2</v>
      </c>
    </row>
    <row r="21" spans="2:96" x14ac:dyDescent="0.25">
      <c r="B21" s="16"/>
    </row>
    <row r="22" spans="2:96" x14ac:dyDescent="0.25">
      <c r="B22" t="s">
        <v>124</v>
      </c>
    </row>
    <row r="23" spans="2:96" x14ac:dyDescent="0.25">
      <c r="B23" t="s">
        <v>125</v>
      </c>
    </row>
    <row r="25" spans="2:96" x14ac:dyDescent="0.25">
      <c r="B25"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CR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595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348</v>
      </c>
      <c r="D7" s="10">
        <v>182</v>
      </c>
      <c r="E7" s="10">
        <v>166</v>
      </c>
      <c r="F7" s="10"/>
      <c r="G7" s="10">
        <v>64</v>
      </c>
      <c r="H7" s="10">
        <v>50</v>
      </c>
      <c r="I7" s="10">
        <v>65</v>
      </c>
      <c r="J7" s="10">
        <v>56</v>
      </c>
      <c r="K7" s="10">
        <v>44</v>
      </c>
      <c r="L7" s="10">
        <v>69</v>
      </c>
      <c r="M7" s="10"/>
      <c r="N7" s="10">
        <v>112</v>
      </c>
      <c r="O7" s="10">
        <v>104</v>
      </c>
      <c r="P7" s="10">
        <v>56</v>
      </c>
      <c r="Q7" s="10">
        <v>75</v>
      </c>
      <c r="R7" s="10"/>
      <c r="S7" s="10">
        <v>47</v>
      </c>
      <c r="T7" s="10">
        <v>47</v>
      </c>
      <c r="U7" s="10">
        <v>41</v>
      </c>
      <c r="V7" s="10">
        <v>29</v>
      </c>
      <c r="W7" s="10">
        <v>27</v>
      </c>
      <c r="X7" s="10">
        <v>29</v>
      </c>
      <c r="Y7" s="10">
        <v>24</v>
      </c>
      <c r="Z7" s="10">
        <v>9</v>
      </c>
      <c r="AA7" s="10">
        <v>43</v>
      </c>
      <c r="AB7" s="10">
        <v>28</v>
      </c>
      <c r="AC7" s="10">
        <v>19</v>
      </c>
      <c r="AD7" s="10">
        <v>5</v>
      </c>
      <c r="AE7" s="10"/>
      <c r="AF7" s="10">
        <v>123</v>
      </c>
      <c r="AG7" s="10">
        <v>101</v>
      </c>
      <c r="AH7" s="10">
        <v>27</v>
      </c>
      <c r="AI7" s="10">
        <v>4</v>
      </c>
      <c r="AJ7" s="10">
        <v>48</v>
      </c>
      <c r="AK7" s="10"/>
      <c r="AL7" s="10">
        <v>80</v>
      </c>
      <c r="AM7" s="10">
        <v>130</v>
      </c>
      <c r="AN7" s="10">
        <v>20</v>
      </c>
      <c r="AO7" s="10"/>
      <c r="AP7" s="10">
        <v>73</v>
      </c>
      <c r="AQ7" s="10">
        <v>81</v>
      </c>
      <c r="AR7" s="10">
        <v>101</v>
      </c>
      <c r="AS7" s="10">
        <v>43</v>
      </c>
      <c r="AT7" s="10">
        <v>7</v>
      </c>
      <c r="AU7" s="10"/>
      <c r="AV7" s="10">
        <v>1</v>
      </c>
      <c r="AW7" s="10">
        <v>12</v>
      </c>
      <c r="AX7" s="10">
        <v>36</v>
      </c>
      <c r="AY7" s="10">
        <v>27</v>
      </c>
      <c r="AZ7" s="10">
        <v>27</v>
      </c>
      <c r="BA7" s="10">
        <v>56</v>
      </c>
      <c r="BB7" s="10">
        <v>28</v>
      </c>
      <c r="BC7" s="10">
        <v>28</v>
      </c>
      <c r="BD7" s="10">
        <v>24</v>
      </c>
      <c r="BE7" s="10">
        <v>15</v>
      </c>
      <c r="BF7" s="10">
        <v>23</v>
      </c>
      <c r="BG7" s="10">
        <v>17</v>
      </c>
      <c r="BH7" s="10">
        <v>10</v>
      </c>
      <c r="BI7" s="10">
        <v>11</v>
      </c>
      <c r="BJ7" s="10">
        <v>8</v>
      </c>
      <c r="BK7" s="10">
        <v>14</v>
      </c>
      <c r="BL7" s="10"/>
      <c r="BM7" s="10">
        <v>86</v>
      </c>
      <c r="BN7" s="10">
        <v>96</v>
      </c>
      <c r="BO7" s="10">
        <v>52</v>
      </c>
      <c r="BP7" s="10">
        <v>72</v>
      </c>
      <c r="BQ7" s="10">
        <v>25</v>
      </c>
      <c r="BR7" s="10">
        <v>17</v>
      </c>
      <c r="BS7" s="10"/>
      <c r="BT7" s="10">
        <v>192</v>
      </c>
      <c r="BU7" s="10">
        <v>150</v>
      </c>
      <c r="BV7" s="10"/>
      <c r="BW7" s="10">
        <v>130</v>
      </c>
      <c r="BX7" s="10">
        <v>132</v>
      </c>
      <c r="BY7" s="10"/>
      <c r="BZ7" s="10">
        <v>272</v>
      </c>
      <c r="CA7" s="10">
        <v>58</v>
      </c>
      <c r="CB7" s="10">
        <v>12</v>
      </c>
      <c r="CC7" s="10"/>
      <c r="CD7" s="10">
        <v>220</v>
      </c>
      <c r="CE7" s="10">
        <v>42</v>
      </c>
      <c r="CF7" s="10">
        <v>16</v>
      </c>
      <c r="CG7" s="10"/>
      <c r="CH7" s="10">
        <v>249</v>
      </c>
      <c r="CI7" s="10">
        <v>46</v>
      </c>
      <c r="CJ7" s="10">
        <v>31</v>
      </c>
      <c r="CK7" s="10"/>
      <c r="CL7" s="10">
        <v>170</v>
      </c>
      <c r="CM7" s="10">
        <v>167</v>
      </c>
      <c r="CN7" s="10"/>
      <c r="CO7" s="10">
        <v>18</v>
      </c>
      <c r="CP7" s="10">
        <v>120</v>
      </c>
      <c r="CQ7" s="10">
        <v>136</v>
      </c>
      <c r="CR7" s="10">
        <v>74</v>
      </c>
    </row>
    <row r="8" spans="2:96" ht="30" customHeight="1" x14ac:dyDescent="0.25">
      <c r="B8" s="11" t="s">
        <v>20</v>
      </c>
      <c r="C8" s="11">
        <v>355</v>
      </c>
      <c r="D8" s="11">
        <v>185</v>
      </c>
      <c r="E8" s="11">
        <v>170</v>
      </c>
      <c r="F8" s="11"/>
      <c r="G8" s="11">
        <v>79</v>
      </c>
      <c r="H8" s="11">
        <v>64</v>
      </c>
      <c r="I8" s="11">
        <v>62</v>
      </c>
      <c r="J8" s="11">
        <v>52</v>
      </c>
      <c r="K8" s="11">
        <v>38</v>
      </c>
      <c r="L8" s="11">
        <v>60</v>
      </c>
      <c r="M8" s="11"/>
      <c r="N8" s="11">
        <v>106</v>
      </c>
      <c r="O8" s="11">
        <v>102</v>
      </c>
      <c r="P8" s="11">
        <v>63</v>
      </c>
      <c r="Q8" s="11">
        <v>82</v>
      </c>
      <c r="R8" s="11"/>
      <c r="S8" s="11">
        <v>50</v>
      </c>
      <c r="T8" s="11">
        <v>46</v>
      </c>
      <c r="U8" s="11">
        <v>39</v>
      </c>
      <c r="V8" s="11">
        <v>30</v>
      </c>
      <c r="W8" s="11">
        <v>27</v>
      </c>
      <c r="X8" s="11">
        <v>30</v>
      </c>
      <c r="Y8" s="11">
        <v>23</v>
      </c>
      <c r="Z8" s="11">
        <v>9</v>
      </c>
      <c r="AA8" s="11">
        <v>42</v>
      </c>
      <c r="AB8" s="11">
        <v>30</v>
      </c>
      <c r="AC8" s="11">
        <v>24</v>
      </c>
      <c r="AD8" s="11">
        <v>7</v>
      </c>
      <c r="AE8" s="11"/>
      <c r="AF8" s="11">
        <v>123</v>
      </c>
      <c r="AG8" s="11">
        <v>102</v>
      </c>
      <c r="AH8" s="11">
        <v>26</v>
      </c>
      <c r="AI8" s="11">
        <v>4</v>
      </c>
      <c r="AJ8" s="11">
        <v>51</v>
      </c>
      <c r="AK8" s="11"/>
      <c r="AL8" s="11">
        <v>82</v>
      </c>
      <c r="AM8" s="11">
        <v>133</v>
      </c>
      <c r="AN8" s="11">
        <v>19</v>
      </c>
      <c r="AO8" s="11"/>
      <c r="AP8" s="11">
        <v>72</v>
      </c>
      <c r="AQ8" s="11">
        <v>86</v>
      </c>
      <c r="AR8" s="11">
        <v>106</v>
      </c>
      <c r="AS8" s="11">
        <v>43</v>
      </c>
      <c r="AT8" s="11">
        <v>7</v>
      </c>
      <c r="AU8" s="11"/>
      <c r="AV8" s="11">
        <v>1</v>
      </c>
      <c r="AW8" s="11">
        <v>13</v>
      </c>
      <c r="AX8" s="11">
        <v>38</v>
      </c>
      <c r="AY8" s="11">
        <v>28</v>
      </c>
      <c r="AZ8" s="11">
        <v>29</v>
      </c>
      <c r="BA8" s="11">
        <v>56</v>
      </c>
      <c r="BB8" s="11">
        <v>30</v>
      </c>
      <c r="BC8" s="11">
        <v>28</v>
      </c>
      <c r="BD8" s="11">
        <v>23</v>
      </c>
      <c r="BE8" s="11">
        <v>15</v>
      </c>
      <c r="BF8" s="11">
        <v>24</v>
      </c>
      <c r="BG8" s="11">
        <v>17</v>
      </c>
      <c r="BH8" s="11">
        <v>10</v>
      </c>
      <c r="BI8" s="11">
        <v>12</v>
      </c>
      <c r="BJ8" s="11">
        <v>8</v>
      </c>
      <c r="BK8" s="11">
        <v>14</v>
      </c>
      <c r="BL8" s="11"/>
      <c r="BM8" s="11">
        <v>93</v>
      </c>
      <c r="BN8" s="11">
        <v>92</v>
      </c>
      <c r="BO8" s="11">
        <v>57</v>
      </c>
      <c r="BP8" s="11">
        <v>71</v>
      </c>
      <c r="BQ8" s="11">
        <v>23</v>
      </c>
      <c r="BR8" s="11">
        <v>19</v>
      </c>
      <c r="BS8" s="11"/>
      <c r="BT8" s="11">
        <v>198</v>
      </c>
      <c r="BU8" s="11">
        <v>150</v>
      </c>
      <c r="BV8" s="11"/>
      <c r="BW8" s="11">
        <v>136</v>
      </c>
      <c r="BX8" s="11">
        <v>132</v>
      </c>
      <c r="BY8" s="11"/>
      <c r="BZ8" s="11">
        <v>277</v>
      </c>
      <c r="CA8" s="11">
        <v>59</v>
      </c>
      <c r="CB8" s="11">
        <v>13</v>
      </c>
      <c r="CC8" s="11"/>
      <c r="CD8" s="11">
        <v>220</v>
      </c>
      <c r="CE8" s="11">
        <v>48</v>
      </c>
      <c r="CF8" s="11">
        <v>17</v>
      </c>
      <c r="CG8" s="11"/>
      <c r="CH8" s="11">
        <v>248</v>
      </c>
      <c r="CI8" s="11">
        <v>51</v>
      </c>
      <c r="CJ8" s="11">
        <v>32</v>
      </c>
      <c r="CK8" s="11"/>
      <c r="CL8" s="11">
        <v>169</v>
      </c>
      <c r="CM8" s="11">
        <v>175</v>
      </c>
      <c r="CN8" s="11"/>
      <c r="CO8" s="11">
        <v>19</v>
      </c>
      <c r="CP8" s="11">
        <v>121</v>
      </c>
      <c r="CQ8" s="11">
        <v>139</v>
      </c>
      <c r="CR8" s="11">
        <v>76</v>
      </c>
    </row>
    <row r="9" spans="2:96" ht="45" x14ac:dyDescent="0.25">
      <c r="B9" s="18" t="s">
        <v>589</v>
      </c>
      <c r="C9" s="17">
        <v>0.59944698128264096</v>
      </c>
      <c r="D9" s="17">
        <v>0.61208021209547703</v>
      </c>
      <c r="E9" s="17">
        <v>0.58565607673776299</v>
      </c>
      <c r="F9" s="17"/>
      <c r="G9" s="17">
        <v>0.44185620098719502</v>
      </c>
      <c r="H9" s="17">
        <v>0.66927292338759403</v>
      </c>
      <c r="I9" s="17">
        <v>0.58603776837268196</v>
      </c>
      <c r="J9" s="17">
        <v>0.70125279142709096</v>
      </c>
      <c r="K9" s="17">
        <v>0.59734961824696797</v>
      </c>
      <c r="L9" s="17">
        <v>0.65971312057188503</v>
      </c>
      <c r="M9" s="17"/>
      <c r="N9" s="17">
        <v>0.56196606083553102</v>
      </c>
      <c r="O9" s="17">
        <v>0.549779751138601</v>
      </c>
      <c r="P9" s="17">
        <v>0.59155392952885399</v>
      </c>
      <c r="Q9" s="17">
        <v>0.71092816252365099</v>
      </c>
      <c r="R9" s="17"/>
      <c r="S9" s="17">
        <v>0.55031738122225204</v>
      </c>
      <c r="T9" s="17">
        <v>0.63113628203178596</v>
      </c>
      <c r="U9" s="17">
        <v>0.53346842106965098</v>
      </c>
      <c r="V9" s="17">
        <v>0.66948025524496002</v>
      </c>
      <c r="W9" s="17">
        <v>0.54950203123364105</v>
      </c>
      <c r="X9" s="17">
        <v>0.57883337325645201</v>
      </c>
      <c r="Y9" s="17">
        <v>0.70953853267197697</v>
      </c>
      <c r="Z9" s="17">
        <v>0.63608590400402398</v>
      </c>
      <c r="AA9" s="17">
        <v>0.54106426688985598</v>
      </c>
      <c r="AB9" s="17">
        <v>0.62203953077373697</v>
      </c>
      <c r="AC9" s="17">
        <v>0.63771181462133297</v>
      </c>
      <c r="AD9" s="17">
        <v>0.82497348369383505</v>
      </c>
      <c r="AE9" s="17"/>
      <c r="AF9" s="17">
        <v>0.60523849989055201</v>
      </c>
      <c r="AG9" s="17">
        <v>0.59335004762357002</v>
      </c>
      <c r="AH9" s="17">
        <v>0.63783050520461904</v>
      </c>
      <c r="AI9" s="17">
        <v>0.76693354540797998</v>
      </c>
      <c r="AJ9" s="17">
        <v>0.54638179685829602</v>
      </c>
      <c r="AK9" s="17"/>
      <c r="AL9" s="17">
        <v>0.55792103127304804</v>
      </c>
      <c r="AM9" s="17">
        <v>0.63943670982288403</v>
      </c>
      <c r="AN9" s="17">
        <v>0.54793810932728604</v>
      </c>
      <c r="AO9" s="17"/>
      <c r="AP9" s="17">
        <v>0.73096461926327905</v>
      </c>
      <c r="AQ9" s="17">
        <v>0.521427732786366</v>
      </c>
      <c r="AR9" s="17">
        <v>0.61545776574427402</v>
      </c>
      <c r="AS9" s="17">
        <v>0.529547965871635</v>
      </c>
      <c r="AT9" s="17">
        <v>0.74054541144118402</v>
      </c>
      <c r="AU9" s="17"/>
      <c r="AV9" s="17">
        <v>1</v>
      </c>
      <c r="AW9" s="17">
        <v>0.73243756425102602</v>
      </c>
      <c r="AX9" s="17">
        <v>0.59483442061685898</v>
      </c>
      <c r="AY9" s="17">
        <v>0.87502668248917004</v>
      </c>
      <c r="AZ9" s="17">
        <v>0.54160088782287596</v>
      </c>
      <c r="BA9" s="17">
        <v>0.479276756950544</v>
      </c>
      <c r="BB9" s="17">
        <v>0.70914292341680796</v>
      </c>
      <c r="BC9" s="17">
        <v>0.498458176312358</v>
      </c>
      <c r="BD9" s="17">
        <v>0.56749355399254897</v>
      </c>
      <c r="BE9" s="17">
        <v>0.57863668045518901</v>
      </c>
      <c r="BF9" s="17">
        <v>0.51647997069649998</v>
      </c>
      <c r="BG9" s="17">
        <v>0.81593364596815898</v>
      </c>
      <c r="BH9" s="17">
        <v>0.65188697984882504</v>
      </c>
      <c r="BI9" s="17">
        <v>0.41736175614045901</v>
      </c>
      <c r="BJ9" s="17">
        <v>0.39638568014415698</v>
      </c>
      <c r="BK9" s="17">
        <v>0.70166613242840503</v>
      </c>
      <c r="BL9" s="17"/>
      <c r="BM9" s="17">
        <v>0.564722658237921</v>
      </c>
      <c r="BN9" s="17">
        <v>0.60120290192054004</v>
      </c>
      <c r="BO9" s="17">
        <v>0.60811892676297497</v>
      </c>
      <c r="BP9" s="17">
        <v>0.60015467120202304</v>
      </c>
      <c r="BQ9" s="17">
        <v>0.67575459945124505</v>
      </c>
      <c r="BR9" s="17">
        <v>0.63864011430489398</v>
      </c>
      <c r="BS9" s="17"/>
      <c r="BT9" s="17">
        <v>0.57329393036134801</v>
      </c>
      <c r="BU9" s="17">
        <v>0.62765702937330803</v>
      </c>
      <c r="BV9" s="17"/>
      <c r="BW9" s="17">
        <v>0.64967975438619696</v>
      </c>
      <c r="BX9" s="17">
        <v>0.58980768212345602</v>
      </c>
      <c r="BY9" s="17"/>
      <c r="BZ9" s="17">
        <v>0.60341313587925904</v>
      </c>
      <c r="CA9" s="17">
        <v>0.53184132379870297</v>
      </c>
      <c r="CB9" s="17">
        <v>0.78821114158261296</v>
      </c>
      <c r="CC9" s="17"/>
      <c r="CD9" s="17">
        <v>0.59836767961624404</v>
      </c>
      <c r="CE9" s="17">
        <v>0.64956270490082402</v>
      </c>
      <c r="CF9" s="17">
        <v>0.69342110431984105</v>
      </c>
      <c r="CG9" s="17"/>
      <c r="CH9" s="17">
        <v>0.57427283999517098</v>
      </c>
      <c r="CI9" s="17">
        <v>0.62282961181977603</v>
      </c>
      <c r="CJ9" s="17">
        <v>0.65386928787504395</v>
      </c>
      <c r="CK9" s="17"/>
      <c r="CL9" s="17">
        <v>0.67213256631421503</v>
      </c>
      <c r="CM9" s="17">
        <v>0.54469375895759498</v>
      </c>
      <c r="CN9" s="17"/>
      <c r="CO9" s="17">
        <v>0.45301365955976802</v>
      </c>
      <c r="CP9" s="17">
        <v>0.56817847498532803</v>
      </c>
      <c r="CQ9" s="17">
        <v>0.61210284747168797</v>
      </c>
      <c r="CR9" s="17">
        <v>0.66326008481288901</v>
      </c>
    </row>
    <row r="10" spans="2:96" ht="45" x14ac:dyDescent="0.25">
      <c r="B10" s="18" t="s">
        <v>590</v>
      </c>
      <c r="C10" s="17">
        <v>0.51446988441678998</v>
      </c>
      <c r="D10" s="17">
        <v>0.512792696971762</v>
      </c>
      <c r="E10" s="17">
        <v>0.51630076460103702</v>
      </c>
      <c r="F10" s="17"/>
      <c r="G10" s="17">
        <v>0.41601365930298601</v>
      </c>
      <c r="H10" s="17">
        <v>0.48550310355872001</v>
      </c>
      <c r="I10" s="17">
        <v>0.61126841099443996</v>
      </c>
      <c r="J10" s="17">
        <v>0.52727745279084903</v>
      </c>
      <c r="K10" s="17">
        <v>0.50267867895045504</v>
      </c>
      <c r="L10" s="17">
        <v>0.57136855328888603</v>
      </c>
      <c r="M10" s="17"/>
      <c r="N10" s="17">
        <v>0.48197399396806201</v>
      </c>
      <c r="O10" s="17">
        <v>0.58729440059440996</v>
      </c>
      <c r="P10" s="17">
        <v>0.45277444205645501</v>
      </c>
      <c r="Q10" s="17">
        <v>0.50779451437317302</v>
      </c>
      <c r="R10" s="17"/>
      <c r="S10" s="17">
        <v>0.42436046604166799</v>
      </c>
      <c r="T10" s="17">
        <v>0.55373792106581099</v>
      </c>
      <c r="U10" s="17">
        <v>0.58093550680072703</v>
      </c>
      <c r="V10" s="17">
        <v>0.47513716519590599</v>
      </c>
      <c r="W10" s="17">
        <v>0.46109650838856397</v>
      </c>
      <c r="X10" s="17">
        <v>0.50857336956708599</v>
      </c>
      <c r="Y10" s="17">
        <v>0.51607588233249801</v>
      </c>
      <c r="Z10" s="17">
        <v>0.70548474385886495</v>
      </c>
      <c r="AA10" s="17">
        <v>0.60374588607262603</v>
      </c>
      <c r="AB10" s="17">
        <v>0.62938660141953096</v>
      </c>
      <c r="AC10" s="17">
        <v>0.29038296184215001</v>
      </c>
      <c r="AD10" s="17">
        <v>0.42851729448530901</v>
      </c>
      <c r="AE10" s="17"/>
      <c r="AF10" s="17">
        <v>0.453294575792139</v>
      </c>
      <c r="AG10" s="17">
        <v>0.52981822490543695</v>
      </c>
      <c r="AH10" s="17">
        <v>0.48876669734464301</v>
      </c>
      <c r="AI10" s="17">
        <v>0.49580441925565</v>
      </c>
      <c r="AJ10" s="17">
        <v>0.58508109978791101</v>
      </c>
      <c r="AK10" s="17"/>
      <c r="AL10" s="17">
        <v>0.33042171762168998</v>
      </c>
      <c r="AM10" s="17">
        <v>0.52047568339885697</v>
      </c>
      <c r="AN10" s="17">
        <v>0.59374791515873604</v>
      </c>
      <c r="AO10" s="17"/>
      <c r="AP10" s="17">
        <v>0.56375944907467002</v>
      </c>
      <c r="AQ10" s="17">
        <v>0.51738967616505904</v>
      </c>
      <c r="AR10" s="17">
        <v>0.50656045927147497</v>
      </c>
      <c r="AS10" s="17">
        <v>0.45548276928647302</v>
      </c>
      <c r="AT10" s="17">
        <v>0.61358702399055398</v>
      </c>
      <c r="AU10" s="17"/>
      <c r="AV10" s="17">
        <v>0</v>
      </c>
      <c r="AW10" s="17">
        <v>0.32591771351270299</v>
      </c>
      <c r="AX10" s="17">
        <v>0.56432283126985805</v>
      </c>
      <c r="AY10" s="17">
        <v>0.52258493207199697</v>
      </c>
      <c r="AZ10" s="17">
        <v>0.50572292647065598</v>
      </c>
      <c r="BA10" s="17">
        <v>0.442239262834908</v>
      </c>
      <c r="BB10" s="17">
        <v>0.54018262137402795</v>
      </c>
      <c r="BC10" s="17">
        <v>0.373157389225591</v>
      </c>
      <c r="BD10" s="17">
        <v>0.53414010357665398</v>
      </c>
      <c r="BE10" s="17">
        <v>0.57670118821920202</v>
      </c>
      <c r="BF10" s="17">
        <v>0.74424729786216404</v>
      </c>
      <c r="BG10" s="17">
        <v>0.49045571851918901</v>
      </c>
      <c r="BH10" s="17">
        <v>0.34362741380513501</v>
      </c>
      <c r="BI10" s="17">
        <v>0.88288794882240895</v>
      </c>
      <c r="BJ10" s="17">
        <v>0.50368084742411001</v>
      </c>
      <c r="BK10" s="17">
        <v>0.448088573576222</v>
      </c>
      <c r="BL10" s="17"/>
      <c r="BM10" s="17">
        <v>0.49707137053482597</v>
      </c>
      <c r="BN10" s="17">
        <v>0.59917359172939</v>
      </c>
      <c r="BO10" s="17">
        <v>0.54663562220832695</v>
      </c>
      <c r="BP10" s="17">
        <v>0.46664972824079098</v>
      </c>
      <c r="BQ10" s="17">
        <v>0.51959064584896097</v>
      </c>
      <c r="BR10" s="17">
        <v>0.26856035099102199</v>
      </c>
      <c r="BS10" s="17"/>
      <c r="BT10" s="17">
        <v>0.44903098310551998</v>
      </c>
      <c r="BU10" s="17">
        <v>0.604838436822982</v>
      </c>
      <c r="BV10" s="17"/>
      <c r="BW10" s="17">
        <v>0.477302086901225</v>
      </c>
      <c r="BX10" s="17">
        <v>0.50003910373468397</v>
      </c>
      <c r="BY10" s="17"/>
      <c r="BZ10" s="17">
        <v>0.50471800267965095</v>
      </c>
      <c r="CA10" s="17">
        <v>0.53474063641811398</v>
      </c>
      <c r="CB10" s="17">
        <v>0.40216001173564597</v>
      </c>
      <c r="CC10" s="17"/>
      <c r="CD10" s="17">
        <v>0.50229449152533201</v>
      </c>
      <c r="CE10" s="17">
        <v>0.43533112375271399</v>
      </c>
      <c r="CF10" s="17">
        <v>0.65003245838120105</v>
      </c>
      <c r="CG10" s="17"/>
      <c r="CH10" s="17">
        <v>0.51529818404556804</v>
      </c>
      <c r="CI10" s="17">
        <v>0.476804209524823</v>
      </c>
      <c r="CJ10" s="17">
        <v>0.55710520481207304</v>
      </c>
      <c r="CK10" s="17"/>
      <c r="CL10" s="17">
        <v>0.55380020987808798</v>
      </c>
      <c r="CM10" s="17">
        <v>0.46368949592101899</v>
      </c>
      <c r="CN10" s="17"/>
      <c r="CO10" s="17">
        <v>0.30053524505549301</v>
      </c>
      <c r="CP10" s="17">
        <v>0.45807048777317799</v>
      </c>
      <c r="CQ10" s="17">
        <v>0.58757156755426698</v>
      </c>
      <c r="CR10" s="17">
        <v>0.52479596636213</v>
      </c>
    </row>
    <row r="11" spans="2:96" ht="60" x14ac:dyDescent="0.25">
      <c r="B11" s="18" t="s">
        <v>591</v>
      </c>
      <c r="C11" s="17">
        <v>0.41435413334640497</v>
      </c>
      <c r="D11" s="17">
        <v>0.37981159140217702</v>
      </c>
      <c r="E11" s="17">
        <v>0.45206205665975602</v>
      </c>
      <c r="F11" s="17"/>
      <c r="G11" s="17">
        <v>0.428309420618317</v>
      </c>
      <c r="H11" s="17">
        <v>0.42085307165861402</v>
      </c>
      <c r="I11" s="17">
        <v>0.46557331199538399</v>
      </c>
      <c r="J11" s="17">
        <v>0.38954563527483699</v>
      </c>
      <c r="K11" s="17">
        <v>0.34986342073421101</v>
      </c>
      <c r="L11" s="17">
        <v>0.39852508249030399</v>
      </c>
      <c r="M11" s="17"/>
      <c r="N11" s="17">
        <v>0.34204108218775098</v>
      </c>
      <c r="O11" s="17">
        <v>0.44229736041411699</v>
      </c>
      <c r="P11" s="17">
        <v>0.47118112551812502</v>
      </c>
      <c r="Q11" s="17">
        <v>0.43390619171773298</v>
      </c>
      <c r="R11" s="17"/>
      <c r="S11" s="17">
        <v>0.47223251079296702</v>
      </c>
      <c r="T11" s="17">
        <v>0.30002488330342098</v>
      </c>
      <c r="U11" s="17">
        <v>0.376894261919891</v>
      </c>
      <c r="V11" s="17">
        <v>0.41970747288750798</v>
      </c>
      <c r="W11" s="17">
        <v>0.40439367241250401</v>
      </c>
      <c r="X11" s="17">
        <v>0.55155197371750397</v>
      </c>
      <c r="Y11" s="17">
        <v>0.39894513808502802</v>
      </c>
      <c r="Z11" s="17">
        <v>0.47543504221004501</v>
      </c>
      <c r="AA11" s="17">
        <v>0.46695180500441702</v>
      </c>
      <c r="AB11" s="17">
        <v>0.35160376118728398</v>
      </c>
      <c r="AC11" s="17">
        <v>0.32998132521370799</v>
      </c>
      <c r="AD11" s="17">
        <v>0.60354381079147501</v>
      </c>
      <c r="AE11" s="17"/>
      <c r="AF11" s="17">
        <v>0.400014180076875</v>
      </c>
      <c r="AG11" s="17">
        <v>0.40237593175791198</v>
      </c>
      <c r="AH11" s="17">
        <v>0.34238793278600099</v>
      </c>
      <c r="AI11" s="17">
        <v>0.75502710499690995</v>
      </c>
      <c r="AJ11" s="17">
        <v>0.42292636959038199</v>
      </c>
      <c r="AK11" s="17"/>
      <c r="AL11" s="17">
        <v>0.38091336963731798</v>
      </c>
      <c r="AM11" s="17">
        <v>0.39932170056659</v>
      </c>
      <c r="AN11" s="17">
        <v>0.50968276165428394</v>
      </c>
      <c r="AO11" s="17"/>
      <c r="AP11" s="17">
        <v>0.45171993798266202</v>
      </c>
      <c r="AQ11" s="17">
        <v>0.42392225884311002</v>
      </c>
      <c r="AR11" s="17">
        <v>0.40159158505814901</v>
      </c>
      <c r="AS11" s="17">
        <v>0.40491175111257</v>
      </c>
      <c r="AT11" s="17">
        <v>0.77828731231071702</v>
      </c>
      <c r="AU11" s="17"/>
      <c r="AV11" s="17">
        <v>0</v>
      </c>
      <c r="AW11" s="17">
        <v>0.42050740117733798</v>
      </c>
      <c r="AX11" s="17">
        <v>0.43223869462257902</v>
      </c>
      <c r="AY11" s="17">
        <v>0.59058561335039605</v>
      </c>
      <c r="AZ11" s="17">
        <v>0.45549140964746299</v>
      </c>
      <c r="BA11" s="17">
        <v>0.40715683579776102</v>
      </c>
      <c r="BB11" s="17">
        <v>0.431759451229628</v>
      </c>
      <c r="BC11" s="17">
        <v>0.43143023740525199</v>
      </c>
      <c r="BD11" s="17">
        <v>0.44539039127906399</v>
      </c>
      <c r="BE11" s="17">
        <v>0.385879700518517</v>
      </c>
      <c r="BF11" s="17">
        <v>0.309610222531504</v>
      </c>
      <c r="BG11" s="17">
        <v>0.32898605355529897</v>
      </c>
      <c r="BH11" s="17">
        <v>0.43012337393835298</v>
      </c>
      <c r="BI11" s="17">
        <v>0.302660520166179</v>
      </c>
      <c r="BJ11" s="17">
        <v>0.39513817694697501</v>
      </c>
      <c r="BK11" s="17">
        <v>0.37580556020824801</v>
      </c>
      <c r="BL11" s="17"/>
      <c r="BM11" s="17">
        <v>0.43805104671716499</v>
      </c>
      <c r="BN11" s="17">
        <v>0.42363308965816399</v>
      </c>
      <c r="BO11" s="17">
        <v>0.43183516778912701</v>
      </c>
      <c r="BP11" s="17">
        <v>0.33905792024178999</v>
      </c>
      <c r="BQ11" s="17">
        <v>0.454882876004567</v>
      </c>
      <c r="BR11" s="17">
        <v>0.43525289898386599</v>
      </c>
      <c r="BS11" s="17"/>
      <c r="BT11" s="17">
        <v>0.42134946667784701</v>
      </c>
      <c r="BU11" s="17">
        <v>0.41060096957581799</v>
      </c>
      <c r="BV11" s="17"/>
      <c r="BW11" s="17">
        <v>0.451579017599818</v>
      </c>
      <c r="BX11" s="17">
        <v>0.43464719144262098</v>
      </c>
      <c r="BY11" s="17"/>
      <c r="BZ11" s="17">
        <v>0.438565663448231</v>
      </c>
      <c r="CA11" s="17">
        <v>0.33105146181012302</v>
      </c>
      <c r="CB11" s="17">
        <v>0.24407037152795899</v>
      </c>
      <c r="CC11" s="17"/>
      <c r="CD11" s="17">
        <v>0.42860546627676999</v>
      </c>
      <c r="CE11" s="17">
        <v>0.43173105756600499</v>
      </c>
      <c r="CF11" s="17">
        <v>0.488964845440367</v>
      </c>
      <c r="CG11" s="17"/>
      <c r="CH11" s="17">
        <v>0.408926864995452</v>
      </c>
      <c r="CI11" s="17">
        <v>0.36271536269322502</v>
      </c>
      <c r="CJ11" s="17">
        <v>0.58553010926155602</v>
      </c>
      <c r="CK11" s="17"/>
      <c r="CL11" s="17">
        <v>0.40289243971885502</v>
      </c>
      <c r="CM11" s="17">
        <v>0.44201834939352203</v>
      </c>
      <c r="CN11" s="17"/>
      <c r="CO11" s="17">
        <v>0.26020190779059199</v>
      </c>
      <c r="CP11" s="17">
        <v>0.42768596644902501</v>
      </c>
      <c r="CQ11" s="17">
        <v>0.45743604951850902</v>
      </c>
      <c r="CR11" s="17">
        <v>0.35304048851334602</v>
      </c>
    </row>
    <row r="12" spans="2:96" ht="45" x14ac:dyDescent="0.25">
      <c r="B12" s="18" t="s">
        <v>592</v>
      </c>
      <c r="C12" s="17">
        <v>0.30016195908194998</v>
      </c>
      <c r="D12" s="17">
        <v>0.27715291783971702</v>
      </c>
      <c r="E12" s="17">
        <v>0.32527948413487401</v>
      </c>
      <c r="F12" s="17"/>
      <c r="G12" s="17">
        <v>0.21668046036531399</v>
      </c>
      <c r="H12" s="17">
        <v>0.32499634407445599</v>
      </c>
      <c r="I12" s="17">
        <v>0.27065447705453199</v>
      </c>
      <c r="J12" s="17">
        <v>0.35159550126707501</v>
      </c>
      <c r="K12" s="17">
        <v>0.265897447837187</v>
      </c>
      <c r="L12" s="17">
        <v>0.39169285103832602</v>
      </c>
      <c r="M12" s="17"/>
      <c r="N12" s="17">
        <v>0.33794619042723201</v>
      </c>
      <c r="O12" s="17">
        <v>0.31836974216597003</v>
      </c>
      <c r="P12" s="17">
        <v>0.29268089553200799</v>
      </c>
      <c r="Q12" s="17">
        <v>0.237988689813732</v>
      </c>
      <c r="R12" s="17"/>
      <c r="S12" s="17">
        <v>0.25219535761105499</v>
      </c>
      <c r="T12" s="17">
        <v>0.27575873100875098</v>
      </c>
      <c r="U12" s="17">
        <v>0.38943878501444801</v>
      </c>
      <c r="V12" s="17">
        <v>9.3471559660328704E-2</v>
      </c>
      <c r="W12" s="17">
        <v>0.15005488179282001</v>
      </c>
      <c r="X12" s="17">
        <v>0.46135605825499898</v>
      </c>
      <c r="Y12" s="17">
        <v>0.29778367716790299</v>
      </c>
      <c r="Z12" s="17">
        <v>0.25803710227508098</v>
      </c>
      <c r="AA12" s="17">
        <v>0.37821652996211802</v>
      </c>
      <c r="AB12" s="17">
        <v>0.351343650401995</v>
      </c>
      <c r="AC12" s="17">
        <v>0.35664107119945898</v>
      </c>
      <c r="AD12" s="17">
        <v>0.25349077817914401</v>
      </c>
      <c r="AE12" s="17"/>
      <c r="AF12" s="17">
        <v>0.31951705960028198</v>
      </c>
      <c r="AG12" s="17">
        <v>0.32387508711683899</v>
      </c>
      <c r="AH12" s="17">
        <v>0.40035270378578802</v>
      </c>
      <c r="AI12" s="17">
        <v>0</v>
      </c>
      <c r="AJ12" s="17">
        <v>0.22039922232012499</v>
      </c>
      <c r="AK12" s="17"/>
      <c r="AL12" s="17">
        <v>0.30608944783910302</v>
      </c>
      <c r="AM12" s="17">
        <v>0.311662530581158</v>
      </c>
      <c r="AN12" s="17">
        <v>0.28832876137734798</v>
      </c>
      <c r="AO12" s="17"/>
      <c r="AP12" s="17">
        <v>0.231068085281008</v>
      </c>
      <c r="AQ12" s="17">
        <v>0.26321578442952998</v>
      </c>
      <c r="AR12" s="17">
        <v>0.36601086274241601</v>
      </c>
      <c r="AS12" s="17">
        <v>0.29119108780697101</v>
      </c>
      <c r="AT12" s="17">
        <v>0.13340079904941601</v>
      </c>
      <c r="AU12" s="17"/>
      <c r="AV12" s="17">
        <v>0</v>
      </c>
      <c r="AW12" s="17">
        <v>0.40159953480962002</v>
      </c>
      <c r="AX12" s="17">
        <v>0.32677897034214698</v>
      </c>
      <c r="AY12" s="17">
        <v>0.21909845155544699</v>
      </c>
      <c r="AZ12" s="17">
        <v>0.30446170479444201</v>
      </c>
      <c r="BA12" s="17">
        <v>0.22582137228164301</v>
      </c>
      <c r="BB12" s="17">
        <v>0.30678592843130897</v>
      </c>
      <c r="BC12" s="17">
        <v>0.28281334477265602</v>
      </c>
      <c r="BD12" s="17">
        <v>0.198198504206333</v>
      </c>
      <c r="BE12" s="17">
        <v>0.18048878089864301</v>
      </c>
      <c r="BF12" s="17">
        <v>0.23194583652044701</v>
      </c>
      <c r="BG12" s="17">
        <v>0.43802105941630398</v>
      </c>
      <c r="BH12" s="17">
        <v>0.36224409796292101</v>
      </c>
      <c r="BI12" s="17">
        <v>0.420243168065358</v>
      </c>
      <c r="BJ12" s="17">
        <v>0.47408388002694701</v>
      </c>
      <c r="BK12" s="17">
        <v>0.59783249279419404</v>
      </c>
      <c r="BL12" s="17"/>
      <c r="BM12" s="17">
        <v>0.37431185418645901</v>
      </c>
      <c r="BN12" s="17">
        <v>0.32395021120281797</v>
      </c>
      <c r="BO12" s="17">
        <v>0.21678624375608399</v>
      </c>
      <c r="BP12" s="17">
        <v>0.23056350635724901</v>
      </c>
      <c r="BQ12" s="17">
        <v>0.35243526557910498</v>
      </c>
      <c r="BR12" s="17">
        <v>0.27177938398585699</v>
      </c>
      <c r="BS12" s="17"/>
      <c r="BT12" s="17">
        <v>0.335991927149565</v>
      </c>
      <c r="BU12" s="17">
        <v>0.26744614942093298</v>
      </c>
      <c r="BV12" s="17"/>
      <c r="BW12" s="17">
        <v>0.31900639532965802</v>
      </c>
      <c r="BX12" s="17">
        <v>0.30446359946176599</v>
      </c>
      <c r="BY12" s="17"/>
      <c r="BZ12" s="17">
        <v>0.296740827698115</v>
      </c>
      <c r="CA12" s="17">
        <v>0.31401054764375103</v>
      </c>
      <c r="CB12" s="17">
        <v>0.38593254618298101</v>
      </c>
      <c r="CC12" s="17"/>
      <c r="CD12" s="17">
        <v>0.32251687260553502</v>
      </c>
      <c r="CE12" s="17">
        <v>0.30312479900294098</v>
      </c>
      <c r="CF12" s="17">
        <v>7.1337233977673303E-2</v>
      </c>
      <c r="CG12" s="17"/>
      <c r="CH12" s="17">
        <v>0.31611482545389902</v>
      </c>
      <c r="CI12" s="17">
        <v>0.26452498991448498</v>
      </c>
      <c r="CJ12" s="17">
        <v>0.24086633999191301</v>
      </c>
      <c r="CK12" s="17"/>
      <c r="CL12" s="17">
        <v>0.32997925810918999</v>
      </c>
      <c r="CM12" s="17">
        <v>0.26747672736206402</v>
      </c>
      <c r="CN12" s="17"/>
      <c r="CO12" s="17">
        <v>0.44040434157868702</v>
      </c>
      <c r="CP12" s="17">
        <v>0.233140893258279</v>
      </c>
      <c r="CQ12" s="17">
        <v>0.31314243124834801</v>
      </c>
      <c r="CR12" s="17">
        <v>0.34816231568330902</v>
      </c>
    </row>
    <row r="13" spans="2:96" ht="60" x14ac:dyDescent="0.25">
      <c r="B13" s="18" t="s">
        <v>593</v>
      </c>
      <c r="C13" s="17">
        <v>0.28749565316638498</v>
      </c>
      <c r="D13" s="17">
        <v>0.30241111112353303</v>
      </c>
      <c r="E13" s="17">
        <v>0.27121338460202499</v>
      </c>
      <c r="F13" s="17"/>
      <c r="G13" s="17">
        <v>0.244162905003599</v>
      </c>
      <c r="H13" s="17">
        <v>0.36001275892832402</v>
      </c>
      <c r="I13" s="17">
        <v>0.35080484645982002</v>
      </c>
      <c r="J13" s="17">
        <v>0.33598760968908398</v>
      </c>
      <c r="K13" s="17">
        <v>0.20067982879257501</v>
      </c>
      <c r="L13" s="17">
        <v>0.214975589755178</v>
      </c>
      <c r="M13" s="17"/>
      <c r="N13" s="17">
        <v>0.30442464433088201</v>
      </c>
      <c r="O13" s="17">
        <v>0.37794214700584999</v>
      </c>
      <c r="P13" s="17">
        <v>0.20296383785265401</v>
      </c>
      <c r="Q13" s="17">
        <v>0.22143394265709401</v>
      </c>
      <c r="R13" s="17"/>
      <c r="S13" s="17">
        <v>0.29057169158957902</v>
      </c>
      <c r="T13" s="17">
        <v>0.24639052979003201</v>
      </c>
      <c r="U13" s="17">
        <v>0.216357672757196</v>
      </c>
      <c r="V13" s="17">
        <v>0.18810516706831501</v>
      </c>
      <c r="W13" s="17">
        <v>0.26455937431221899</v>
      </c>
      <c r="X13" s="17">
        <v>0.25326244746696103</v>
      </c>
      <c r="Y13" s="17">
        <v>0.29810309800107498</v>
      </c>
      <c r="Z13" s="17">
        <v>0.30080174524723902</v>
      </c>
      <c r="AA13" s="17">
        <v>0.36717907258176802</v>
      </c>
      <c r="AB13" s="17">
        <v>0.50018371938990902</v>
      </c>
      <c r="AC13" s="17">
        <v>0.208607756892806</v>
      </c>
      <c r="AD13" s="17">
        <v>0.42851729448530901</v>
      </c>
      <c r="AE13" s="17"/>
      <c r="AF13" s="17">
        <v>0.27256692148452299</v>
      </c>
      <c r="AG13" s="17">
        <v>0.33161100840580099</v>
      </c>
      <c r="AH13" s="17">
        <v>0.34749385469108302</v>
      </c>
      <c r="AI13" s="17">
        <v>0</v>
      </c>
      <c r="AJ13" s="17">
        <v>0.219449774685986</v>
      </c>
      <c r="AK13" s="17"/>
      <c r="AL13" s="17">
        <v>0.25339025536642901</v>
      </c>
      <c r="AM13" s="17">
        <v>0.28927432295622701</v>
      </c>
      <c r="AN13" s="17">
        <v>0.34518004783343398</v>
      </c>
      <c r="AO13" s="17"/>
      <c r="AP13" s="17">
        <v>0.17875959977420899</v>
      </c>
      <c r="AQ13" s="17">
        <v>0.226892699797312</v>
      </c>
      <c r="AR13" s="17">
        <v>0.38130441577858598</v>
      </c>
      <c r="AS13" s="17">
        <v>0.401078309197547</v>
      </c>
      <c r="AT13" s="17">
        <v>0.48092469062410798</v>
      </c>
      <c r="AU13" s="17"/>
      <c r="AV13" s="17">
        <v>0</v>
      </c>
      <c r="AW13" s="17">
        <v>0.33135981404036502</v>
      </c>
      <c r="AX13" s="17">
        <v>0.23431939584931599</v>
      </c>
      <c r="AY13" s="17">
        <v>0.321754805129778</v>
      </c>
      <c r="AZ13" s="17">
        <v>0.31160080429818998</v>
      </c>
      <c r="BA13" s="17">
        <v>0.28284242421900302</v>
      </c>
      <c r="BB13" s="17">
        <v>0.30856308377179098</v>
      </c>
      <c r="BC13" s="17">
        <v>0.13524524392944301</v>
      </c>
      <c r="BD13" s="17">
        <v>0.341482433019061</v>
      </c>
      <c r="BE13" s="17">
        <v>0.248545390497039</v>
      </c>
      <c r="BF13" s="17">
        <v>0.38810926483038499</v>
      </c>
      <c r="BG13" s="17">
        <v>0.22001168409871</v>
      </c>
      <c r="BH13" s="17">
        <v>0.43882549324130599</v>
      </c>
      <c r="BI13" s="17">
        <v>0.38002673858014802</v>
      </c>
      <c r="BJ13" s="17">
        <v>0.110233765017276</v>
      </c>
      <c r="BK13" s="17">
        <v>0.49185416276130201</v>
      </c>
      <c r="BL13" s="17"/>
      <c r="BM13" s="17">
        <v>0.375603587275113</v>
      </c>
      <c r="BN13" s="17">
        <v>0.240211250535487</v>
      </c>
      <c r="BO13" s="17">
        <v>0.27241117672376503</v>
      </c>
      <c r="BP13" s="17">
        <v>0.27127546111102402</v>
      </c>
      <c r="BQ13" s="17">
        <v>0.23849792767074299</v>
      </c>
      <c r="BR13" s="17">
        <v>0.25392442988492397</v>
      </c>
      <c r="BS13" s="17"/>
      <c r="BT13" s="17">
        <v>0.30957505379613898</v>
      </c>
      <c r="BU13" s="17">
        <v>0.246301530755413</v>
      </c>
      <c r="BV13" s="17"/>
      <c r="BW13" s="17">
        <v>0.27999268102008401</v>
      </c>
      <c r="BX13" s="17">
        <v>0.256169483574476</v>
      </c>
      <c r="BY13" s="17"/>
      <c r="BZ13" s="17">
        <v>0.26490046918038801</v>
      </c>
      <c r="CA13" s="17">
        <v>0.41292449018123401</v>
      </c>
      <c r="CB13" s="17">
        <v>0.26085451814384802</v>
      </c>
      <c r="CC13" s="17"/>
      <c r="CD13" s="17">
        <v>0.252927810654138</v>
      </c>
      <c r="CE13" s="17">
        <v>0.35242200095583598</v>
      </c>
      <c r="CF13" s="17">
        <v>0.16338899868149001</v>
      </c>
      <c r="CG13" s="17"/>
      <c r="CH13" s="17">
        <v>0.29665388650416702</v>
      </c>
      <c r="CI13" s="17">
        <v>0.30300675521228199</v>
      </c>
      <c r="CJ13" s="17">
        <v>0.23558097104223499</v>
      </c>
      <c r="CK13" s="17"/>
      <c r="CL13" s="17">
        <v>0.337810870624284</v>
      </c>
      <c r="CM13" s="17">
        <v>0.24703818143025399</v>
      </c>
      <c r="CN13" s="17"/>
      <c r="CO13" s="17">
        <v>0.43478010767520597</v>
      </c>
      <c r="CP13" s="17">
        <v>0.25237248358016401</v>
      </c>
      <c r="CQ13" s="17">
        <v>0.277624398857093</v>
      </c>
      <c r="CR13" s="17">
        <v>0.32455954946597099</v>
      </c>
    </row>
    <row r="14" spans="2:96" ht="75" x14ac:dyDescent="0.25">
      <c r="B14" s="18" t="s">
        <v>594</v>
      </c>
      <c r="C14" s="17">
        <v>0.28696199501139302</v>
      </c>
      <c r="D14" s="17">
        <v>0.27333175776782198</v>
      </c>
      <c r="E14" s="17">
        <v>0.30184126885155099</v>
      </c>
      <c r="F14" s="17"/>
      <c r="G14" s="17">
        <v>0.26811575954674999</v>
      </c>
      <c r="H14" s="17">
        <v>0.25766876171047698</v>
      </c>
      <c r="I14" s="17">
        <v>0.34966026435147302</v>
      </c>
      <c r="J14" s="17">
        <v>0.32096845590185002</v>
      </c>
      <c r="K14" s="17">
        <v>0.29364730801300998</v>
      </c>
      <c r="L14" s="17">
        <v>0.24465156911817601</v>
      </c>
      <c r="M14" s="17"/>
      <c r="N14" s="17">
        <v>0.24876286218963201</v>
      </c>
      <c r="O14" s="17">
        <v>0.36574128407955198</v>
      </c>
      <c r="P14" s="17">
        <v>0.30165151198186302</v>
      </c>
      <c r="Q14" s="17">
        <v>0.230351141328443</v>
      </c>
      <c r="R14" s="17"/>
      <c r="S14" s="17">
        <v>0.360725059315743</v>
      </c>
      <c r="T14" s="17">
        <v>0.30501461979954497</v>
      </c>
      <c r="U14" s="17">
        <v>0.24601732463527701</v>
      </c>
      <c r="V14" s="17">
        <v>0.26244251747085801</v>
      </c>
      <c r="W14" s="17">
        <v>0.298208362073276</v>
      </c>
      <c r="X14" s="17">
        <v>0.22152491869431401</v>
      </c>
      <c r="Y14" s="17">
        <v>0.21114984924997901</v>
      </c>
      <c r="Z14" s="17">
        <v>0.19246236089127999</v>
      </c>
      <c r="AA14" s="17">
        <v>0.33516544708659701</v>
      </c>
      <c r="AB14" s="17">
        <v>0.36452412649247801</v>
      </c>
      <c r="AC14" s="17">
        <v>0.12771100770516999</v>
      </c>
      <c r="AD14" s="17">
        <v>0.50698155635828801</v>
      </c>
      <c r="AE14" s="17"/>
      <c r="AF14" s="17">
        <v>0.24742558256577599</v>
      </c>
      <c r="AG14" s="17">
        <v>0.30653696184881901</v>
      </c>
      <c r="AH14" s="17">
        <v>0.33536064099123403</v>
      </c>
      <c r="AI14" s="17">
        <v>0</v>
      </c>
      <c r="AJ14" s="17">
        <v>0.31906157333524698</v>
      </c>
      <c r="AK14" s="17"/>
      <c r="AL14" s="17">
        <v>0.22065474018609699</v>
      </c>
      <c r="AM14" s="17">
        <v>0.30609461504455898</v>
      </c>
      <c r="AN14" s="17">
        <v>0.28817311295031001</v>
      </c>
      <c r="AO14" s="17"/>
      <c r="AP14" s="17">
        <v>0.28135957725740002</v>
      </c>
      <c r="AQ14" s="17">
        <v>0.233806878613111</v>
      </c>
      <c r="AR14" s="17">
        <v>0.29239806436263599</v>
      </c>
      <c r="AS14" s="17">
        <v>0.34467173505783799</v>
      </c>
      <c r="AT14" s="17">
        <v>0.61452364673614601</v>
      </c>
      <c r="AU14" s="17"/>
      <c r="AV14" s="17">
        <v>0</v>
      </c>
      <c r="AW14" s="17">
        <v>0.24847481006347399</v>
      </c>
      <c r="AX14" s="17">
        <v>0.30506026510311302</v>
      </c>
      <c r="AY14" s="17">
        <v>0.42564455192360601</v>
      </c>
      <c r="AZ14" s="17">
        <v>0.317673553512132</v>
      </c>
      <c r="BA14" s="17">
        <v>0.33778263357153998</v>
      </c>
      <c r="BB14" s="17">
        <v>0.28106315865130899</v>
      </c>
      <c r="BC14" s="17">
        <v>0.193717390419478</v>
      </c>
      <c r="BD14" s="17">
        <v>0.15301767944063199</v>
      </c>
      <c r="BE14" s="17">
        <v>0.34170996871284598</v>
      </c>
      <c r="BF14" s="17">
        <v>0.25942126994144299</v>
      </c>
      <c r="BG14" s="17">
        <v>0.28232649473803001</v>
      </c>
      <c r="BH14" s="17">
        <v>0.35978591217879202</v>
      </c>
      <c r="BI14" s="17">
        <v>0.38290815050504801</v>
      </c>
      <c r="BJ14" s="17">
        <v>0.217528932297229</v>
      </c>
      <c r="BK14" s="17">
        <v>0.208594085884235</v>
      </c>
      <c r="BL14" s="17"/>
      <c r="BM14" s="17">
        <v>0.33741465779775098</v>
      </c>
      <c r="BN14" s="17">
        <v>0.25634676724654099</v>
      </c>
      <c r="BO14" s="17">
        <v>0.31631589536405202</v>
      </c>
      <c r="BP14" s="17">
        <v>0.26801439292392498</v>
      </c>
      <c r="BQ14" s="17">
        <v>0.31314827464714301</v>
      </c>
      <c r="BR14" s="17">
        <v>0.14382843686760199</v>
      </c>
      <c r="BS14" s="17"/>
      <c r="BT14" s="17">
        <v>0.27490382436831901</v>
      </c>
      <c r="BU14" s="17">
        <v>0.30106697821251399</v>
      </c>
      <c r="BV14" s="17"/>
      <c r="BW14" s="17">
        <v>0.306370053854715</v>
      </c>
      <c r="BX14" s="17">
        <v>0.252536470405957</v>
      </c>
      <c r="BY14" s="17"/>
      <c r="BZ14" s="17">
        <v>0.26909345455718597</v>
      </c>
      <c r="CA14" s="17">
        <v>0.35864804686164298</v>
      </c>
      <c r="CB14" s="17">
        <v>0.47781427689054801</v>
      </c>
      <c r="CC14" s="17"/>
      <c r="CD14" s="17">
        <v>0.28256741660114998</v>
      </c>
      <c r="CE14" s="17">
        <v>0.23098850634548601</v>
      </c>
      <c r="CF14" s="17">
        <v>0.36453617992388299</v>
      </c>
      <c r="CG14" s="17"/>
      <c r="CH14" s="17">
        <v>0.28456807124592498</v>
      </c>
      <c r="CI14" s="17">
        <v>0.26652121151045599</v>
      </c>
      <c r="CJ14" s="17">
        <v>0.323766556499134</v>
      </c>
      <c r="CK14" s="17"/>
      <c r="CL14" s="17">
        <v>0.32422171653849602</v>
      </c>
      <c r="CM14" s="17">
        <v>0.24663257001029401</v>
      </c>
      <c r="CN14" s="17"/>
      <c r="CO14" s="17">
        <v>0.27010986736514297</v>
      </c>
      <c r="CP14" s="17">
        <v>0.30059773557296399</v>
      </c>
      <c r="CQ14" s="17">
        <v>0.24235941368129599</v>
      </c>
      <c r="CR14" s="17">
        <v>0.35111652941927701</v>
      </c>
    </row>
    <row r="15" spans="2:96" x14ac:dyDescent="0.25">
      <c r="B15" s="18" t="s">
        <v>152</v>
      </c>
      <c r="C15" s="17">
        <v>1.2915279947938899E-2</v>
      </c>
      <c r="D15" s="17">
        <v>1.4534465831914801E-2</v>
      </c>
      <c r="E15" s="17">
        <v>1.1147716424629001E-2</v>
      </c>
      <c r="F15" s="17"/>
      <c r="G15" s="17">
        <v>1.3950532919589E-2</v>
      </c>
      <c r="H15" s="17">
        <v>0</v>
      </c>
      <c r="I15" s="17">
        <v>1.6773973868191999E-2</v>
      </c>
      <c r="J15" s="17">
        <v>0</v>
      </c>
      <c r="K15" s="17">
        <v>4.2934456328716397E-2</v>
      </c>
      <c r="L15" s="17">
        <v>1.33180602966837E-2</v>
      </c>
      <c r="M15" s="17"/>
      <c r="N15" s="17">
        <v>1.7879611545056399E-2</v>
      </c>
      <c r="O15" s="17">
        <v>1.6080081762375999E-2</v>
      </c>
      <c r="P15" s="17">
        <v>0</v>
      </c>
      <c r="Q15" s="17">
        <v>1.2634313916932901E-2</v>
      </c>
      <c r="R15" s="17"/>
      <c r="S15" s="17">
        <v>0</v>
      </c>
      <c r="T15" s="17">
        <v>1.74002704333753E-2</v>
      </c>
      <c r="U15" s="17">
        <v>2.6790980865274299E-2</v>
      </c>
      <c r="V15" s="17">
        <v>0</v>
      </c>
      <c r="W15" s="17">
        <v>6.9604577295301506E-2</v>
      </c>
      <c r="X15" s="17">
        <v>2.8362610873764901E-2</v>
      </c>
      <c r="Y15" s="17">
        <v>0</v>
      </c>
      <c r="Z15" s="17">
        <v>0</v>
      </c>
      <c r="AA15" s="17">
        <v>0</v>
      </c>
      <c r="AB15" s="17">
        <v>0</v>
      </c>
      <c r="AC15" s="17">
        <v>0</v>
      </c>
      <c r="AD15" s="17">
        <v>0</v>
      </c>
      <c r="AE15" s="17"/>
      <c r="AF15" s="17">
        <v>1.29891991795882E-2</v>
      </c>
      <c r="AG15" s="17">
        <v>8.3321971111246004E-3</v>
      </c>
      <c r="AH15" s="17">
        <v>0</v>
      </c>
      <c r="AI15" s="17">
        <v>0</v>
      </c>
      <c r="AJ15" s="17">
        <v>2.1737830480738799E-2</v>
      </c>
      <c r="AK15" s="17"/>
      <c r="AL15" s="17">
        <v>9.7661390302926903E-3</v>
      </c>
      <c r="AM15" s="17">
        <v>2.0695530017304401E-2</v>
      </c>
      <c r="AN15" s="17">
        <v>0</v>
      </c>
      <c r="AO15" s="17"/>
      <c r="AP15" s="17">
        <v>0</v>
      </c>
      <c r="AQ15" s="17">
        <v>9.94903711946722E-3</v>
      </c>
      <c r="AR15" s="17">
        <v>1.03431250153015E-2</v>
      </c>
      <c r="AS15" s="17">
        <v>0</v>
      </c>
      <c r="AT15" s="17">
        <v>0</v>
      </c>
      <c r="AU15" s="17"/>
      <c r="AV15" s="17">
        <v>0</v>
      </c>
      <c r="AW15" s="17">
        <v>8.7994306630470295E-2</v>
      </c>
      <c r="AX15" s="17">
        <v>0</v>
      </c>
      <c r="AY15" s="17">
        <v>0</v>
      </c>
      <c r="AZ15" s="17">
        <v>0</v>
      </c>
      <c r="BA15" s="17">
        <v>1.42405556812866E-2</v>
      </c>
      <c r="BB15" s="17">
        <v>0</v>
      </c>
      <c r="BC15" s="17">
        <v>0</v>
      </c>
      <c r="BD15" s="17">
        <v>3.5191067802120703E-2</v>
      </c>
      <c r="BE15" s="17">
        <v>5.4976091359179101E-2</v>
      </c>
      <c r="BF15" s="17">
        <v>0</v>
      </c>
      <c r="BG15" s="17">
        <v>0</v>
      </c>
      <c r="BH15" s="17">
        <v>0</v>
      </c>
      <c r="BI15" s="17">
        <v>0</v>
      </c>
      <c r="BJ15" s="17">
        <v>0</v>
      </c>
      <c r="BK15" s="17">
        <v>0</v>
      </c>
      <c r="BL15" s="17"/>
      <c r="BM15" s="17">
        <v>0</v>
      </c>
      <c r="BN15" s="17">
        <v>1.72662145260866E-2</v>
      </c>
      <c r="BO15" s="17">
        <v>1.4973620716692899E-2</v>
      </c>
      <c r="BP15" s="17">
        <v>3.0027667419650999E-2</v>
      </c>
      <c r="BQ15" s="17">
        <v>0</v>
      </c>
      <c r="BR15" s="17">
        <v>0</v>
      </c>
      <c r="BS15" s="17"/>
      <c r="BT15" s="17">
        <v>9.2896941145105896E-3</v>
      </c>
      <c r="BU15" s="17">
        <v>1.8309985133836099E-2</v>
      </c>
      <c r="BV15" s="17"/>
      <c r="BW15" s="17">
        <v>0</v>
      </c>
      <c r="BX15" s="17">
        <v>1.8568492326851399E-2</v>
      </c>
      <c r="BY15" s="17"/>
      <c r="BZ15" s="17">
        <v>1.27909155214642E-2</v>
      </c>
      <c r="CA15" s="17">
        <v>1.7783456006403499E-2</v>
      </c>
      <c r="CB15" s="17">
        <v>0</v>
      </c>
      <c r="CC15" s="17"/>
      <c r="CD15" s="17">
        <v>7.2471103609703796E-3</v>
      </c>
      <c r="CE15" s="17">
        <v>1.7810395635548901E-2</v>
      </c>
      <c r="CF15" s="17">
        <v>0</v>
      </c>
      <c r="CG15" s="17"/>
      <c r="CH15" s="17">
        <v>6.4165243449238202E-3</v>
      </c>
      <c r="CI15" s="17">
        <v>3.6904804550182101E-2</v>
      </c>
      <c r="CJ15" s="17">
        <v>0</v>
      </c>
      <c r="CK15" s="17"/>
      <c r="CL15" s="17">
        <v>0</v>
      </c>
      <c r="CM15" s="17">
        <v>2.6208621513939798E-2</v>
      </c>
      <c r="CN15" s="17"/>
      <c r="CO15" s="17">
        <v>0</v>
      </c>
      <c r="CP15" s="17">
        <v>1.5659981592198301E-2</v>
      </c>
      <c r="CQ15" s="17">
        <v>6.1257913098166699E-3</v>
      </c>
      <c r="CR15" s="17">
        <v>2.4224919733177499E-2</v>
      </c>
    </row>
    <row r="16" spans="2:96" x14ac:dyDescent="0.25">
      <c r="B16" s="18" t="s">
        <v>120</v>
      </c>
      <c r="C16" s="19">
        <v>4.6439919912228504E-3</v>
      </c>
      <c r="D16" s="19">
        <v>8.89814533752184E-3</v>
      </c>
      <c r="E16" s="19">
        <v>0</v>
      </c>
      <c r="F16" s="19"/>
      <c r="G16" s="19">
        <v>0</v>
      </c>
      <c r="H16" s="19">
        <v>0</v>
      </c>
      <c r="I16" s="19">
        <v>0</v>
      </c>
      <c r="J16" s="19">
        <v>1.6510383909604201E-2</v>
      </c>
      <c r="K16" s="19">
        <v>0</v>
      </c>
      <c r="L16" s="19">
        <v>1.3306782025975E-2</v>
      </c>
      <c r="M16" s="19"/>
      <c r="N16" s="19">
        <v>7.5079223600567797E-3</v>
      </c>
      <c r="O16" s="19">
        <v>8.3229699712797298E-3</v>
      </c>
      <c r="P16" s="19">
        <v>0</v>
      </c>
      <c r="Q16" s="19">
        <v>0</v>
      </c>
      <c r="R16" s="19"/>
      <c r="S16" s="19">
        <v>0</v>
      </c>
      <c r="T16" s="19">
        <v>0</v>
      </c>
      <c r="U16" s="19">
        <v>2.05056091495243E-2</v>
      </c>
      <c r="V16" s="19">
        <v>0</v>
      </c>
      <c r="W16" s="19">
        <v>3.1218389555685001E-2</v>
      </c>
      <c r="X16" s="19">
        <v>0</v>
      </c>
      <c r="Y16" s="19">
        <v>0</v>
      </c>
      <c r="Z16" s="19">
        <v>0</v>
      </c>
      <c r="AA16" s="19">
        <v>0</v>
      </c>
      <c r="AB16" s="19">
        <v>0</v>
      </c>
      <c r="AC16" s="19">
        <v>0</v>
      </c>
      <c r="AD16" s="19">
        <v>0</v>
      </c>
      <c r="AE16" s="19"/>
      <c r="AF16" s="19">
        <v>6.9455476426166698E-3</v>
      </c>
      <c r="AG16" s="19">
        <v>0</v>
      </c>
      <c r="AH16" s="19">
        <v>0</v>
      </c>
      <c r="AI16" s="19">
        <v>0</v>
      </c>
      <c r="AJ16" s="19">
        <v>1.5745375197612502E-2</v>
      </c>
      <c r="AK16" s="19"/>
      <c r="AL16" s="19">
        <v>9.7578686697965804E-3</v>
      </c>
      <c r="AM16" s="19">
        <v>0</v>
      </c>
      <c r="AN16" s="19">
        <v>0</v>
      </c>
      <c r="AO16" s="19"/>
      <c r="AP16" s="19">
        <v>0</v>
      </c>
      <c r="AQ16" s="19">
        <v>0</v>
      </c>
      <c r="AR16" s="19">
        <v>1.5493860910143001E-2</v>
      </c>
      <c r="AS16" s="19">
        <v>0</v>
      </c>
      <c r="AT16" s="19">
        <v>0</v>
      </c>
      <c r="AU16" s="19"/>
      <c r="AV16" s="19">
        <v>0</v>
      </c>
      <c r="AW16" s="19">
        <v>0</v>
      </c>
      <c r="AX16" s="19">
        <v>4.3917321357359602E-2</v>
      </c>
      <c r="AY16" s="19">
        <v>0</v>
      </c>
      <c r="AZ16" s="19">
        <v>0</v>
      </c>
      <c r="BA16" s="19">
        <v>0</v>
      </c>
      <c r="BB16" s="19">
        <v>0</v>
      </c>
      <c r="BC16" s="19">
        <v>0</v>
      </c>
      <c r="BD16" s="19">
        <v>0</v>
      </c>
      <c r="BE16" s="19">
        <v>0</v>
      </c>
      <c r="BF16" s="19">
        <v>0</v>
      </c>
      <c r="BG16" s="19">
        <v>0</v>
      </c>
      <c r="BH16" s="19">
        <v>0</v>
      </c>
      <c r="BI16" s="19">
        <v>0</v>
      </c>
      <c r="BJ16" s="19">
        <v>0</v>
      </c>
      <c r="BK16" s="19">
        <v>0</v>
      </c>
      <c r="BL16" s="19"/>
      <c r="BM16" s="19">
        <v>0</v>
      </c>
      <c r="BN16" s="19">
        <v>9.2325411244003307E-3</v>
      </c>
      <c r="BO16" s="19">
        <v>0</v>
      </c>
      <c r="BP16" s="19">
        <v>1.1174729078736401E-2</v>
      </c>
      <c r="BQ16" s="19">
        <v>0</v>
      </c>
      <c r="BR16" s="19">
        <v>0</v>
      </c>
      <c r="BS16" s="19"/>
      <c r="BT16" s="19">
        <v>0</v>
      </c>
      <c r="BU16" s="19">
        <v>1.09811218965793E-2</v>
      </c>
      <c r="BV16" s="19"/>
      <c r="BW16" s="19">
        <v>0</v>
      </c>
      <c r="BX16" s="19">
        <v>0</v>
      </c>
      <c r="BY16" s="19"/>
      <c r="BZ16" s="19">
        <v>3.0735466383639402E-3</v>
      </c>
      <c r="CA16" s="19">
        <v>1.36113194223409E-2</v>
      </c>
      <c r="CB16" s="19">
        <v>0</v>
      </c>
      <c r="CC16" s="19"/>
      <c r="CD16" s="19">
        <v>3.8751542406493902E-3</v>
      </c>
      <c r="CE16" s="19">
        <v>0</v>
      </c>
      <c r="CF16" s="19">
        <v>0</v>
      </c>
      <c r="CG16" s="19"/>
      <c r="CH16" s="19">
        <v>6.6433024641650799E-3</v>
      </c>
      <c r="CI16" s="19">
        <v>0</v>
      </c>
      <c r="CJ16" s="19">
        <v>0</v>
      </c>
      <c r="CK16" s="19"/>
      <c r="CL16" s="19">
        <v>4.7300169428257802E-3</v>
      </c>
      <c r="CM16" s="19">
        <v>4.8671166557591903E-3</v>
      </c>
      <c r="CN16" s="19"/>
      <c r="CO16" s="19">
        <v>0</v>
      </c>
      <c r="CP16" s="19">
        <v>0</v>
      </c>
      <c r="CQ16" s="19">
        <v>6.1325230086761899E-3</v>
      </c>
      <c r="CR16" s="19">
        <v>1.0518065685836599E-2</v>
      </c>
    </row>
    <row r="17" spans="2:2" x14ac:dyDescent="0.25">
      <c r="B17" s="16" t="s">
        <v>596</v>
      </c>
    </row>
    <row r="18" spans="2:2" x14ac:dyDescent="0.25">
      <c r="B18" t="s">
        <v>124</v>
      </c>
    </row>
    <row r="19" spans="2:2" x14ac:dyDescent="0.25">
      <c r="B19" t="s">
        <v>125</v>
      </c>
    </row>
    <row r="21" spans="2:2" x14ac:dyDescent="0.25">
      <c r="B21"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CR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597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292</v>
      </c>
      <c r="D7" s="10">
        <v>157</v>
      </c>
      <c r="E7" s="10">
        <v>135</v>
      </c>
      <c r="F7" s="10"/>
      <c r="G7" s="10">
        <v>20</v>
      </c>
      <c r="H7" s="10">
        <v>29</v>
      </c>
      <c r="I7" s="10">
        <v>52</v>
      </c>
      <c r="J7" s="10">
        <v>55</v>
      </c>
      <c r="K7" s="10">
        <v>28</v>
      </c>
      <c r="L7" s="10">
        <v>108</v>
      </c>
      <c r="M7" s="10"/>
      <c r="N7" s="10">
        <v>95</v>
      </c>
      <c r="O7" s="10">
        <v>77</v>
      </c>
      <c r="P7" s="10">
        <v>60</v>
      </c>
      <c r="Q7" s="10">
        <v>59</v>
      </c>
      <c r="R7" s="10"/>
      <c r="S7" s="10">
        <v>35</v>
      </c>
      <c r="T7" s="10">
        <v>46</v>
      </c>
      <c r="U7" s="10">
        <v>26</v>
      </c>
      <c r="V7" s="10">
        <v>21</v>
      </c>
      <c r="W7" s="10">
        <v>21</v>
      </c>
      <c r="X7" s="10">
        <v>18</v>
      </c>
      <c r="Y7" s="10">
        <v>26</v>
      </c>
      <c r="Z7" s="10">
        <v>9</v>
      </c>
      <c r="AA7" s="10">
        <v>44</v>
      </c>
      <c r="AB7" s="10">
        <v>26</v>
      </c>
      <c r="AC7" s="10">
        <v>15</v>
      </c>
      <c r="AD7" s="10">
        <v>5</v>
      </c>
      <c r="AE7" s="10"/>
      <c r="AF7" s="10">
        <v>143</v>
      </c>
      <c r="AG7" s="10">
        <v>61</v>
      </c>
      <c r="AH7" s="10">
        <v>15</v>
      </c>
      <c r="AI7" s="10">
        <v>9</v>
      </c>
      <c r="AJ7" s="10">
        <v>36</v>
      </c>
      <c r="AK7" s="10"/>
      <c r="AL7" s="10">
        <v>89</v>
      </c>
      <c r="AM7" s="10">
        <v>78</v>
      </c>
      <c r="AN7" s="10">
        <v>23</v>
      </c>
      <c r="AO7" s="10"/>
      <c r="AP7" s="10">
        <v>71</v>
      </c>
      <c r="AQ7" s="10">
        <v>62</v>
      </c>
      <c r="AR7" s="10">
        <v>69</v>
      </c>
      <c r="AS7" s="10">
        <v>37</v>
      </c>
      <c r="AT7" s="10">
        <v>5</v>
      </c>
      <c r="AU7" s="10"/>
      <c r="AV7" s="10" t="s">
        <v>130</v>
      </c>
      <c r="AW7" s="10">
        <v>8</v>
      </c>
      <c r="AX7" s="10">
        <v>27</v>
      </c>
      <c r="AY7" s="10">
        <v>20</v>
      </c>
      <c r="AZ7" s="10">
        <v>32</v>
      </c>
      <c r="BA7" s="10">
        <v>37</v>
      </c>
      <c r="BB7" s="10">
        <v>20</v>
      </c>
      <c r="BC7" s="10">
        <v>30</v>
      </c>
      <c r="BD7" s="10">
        <v>24</v>
      </c>
      <c r="BE7" s="10">
        <v>13</v>
      </c>
      <c r="BF7" s="10">
        <v>20</v>
      </c>
      <c r="BG7" s="10">
        <v>15</v>
      </c>
      <c r="BH7" s="10">
        <v>14</v>
      </c>
      <c r="BI7" s="10">
        <v>8</v>
      </c>
      <c r="BJ7" s="10">
        <v>5</v>
      </c>
      <c r="BK7" s="10">
        <v>10</v>
      </c>
      <c r="BL7" s="10"/>
      <c r="BM7" s="10">
        <v>57</v>
      </c>
      <c r="BN7" s="10">
        <v>91</v>
      </c>
      <c r="BO7" s="10">
        <v>40</v>
      </c>
      <c r="BP7" s="10">
        <v>59</v>
      </c>
      <c r="BQ7" s="10">
        <v>31</v>
      </c>
      <c r="BR7" s="10">
        <v>14</v>
      </c>
      <c r="BS7" s="10"/>
      <c r="BT7" s="10">
        <v>158</v>
      </c>
      <c r="BU7" s="10">
        <v>131</v>
      </c>
      <c r="BV7" s="10"/>
      <c r="BW7" s="10">
        <v>98</v>
      </c>
      <c r="BX7" s="10">
        <v>131</v>
      </c>
      <c r="BY7" s="10"/>
      <c r="BZ7" s="10">
        <v>241</v>
      </c>
      <c r="CA7" s="10">
        <v>38</v>
      </c>
      <c r="CB7" s="10">
        <v>9</v>
      </c>
      <c r="CC7" s="10"/>
      <c r="CD7" s="10">
        <v>207</v>
      </c>
      <c r="CE7" s="10">
        <v>19</v>
      </c>
      <c r="CF7" s="10">
        <v>21</v>
      </c>
      <c r="CG7" s="10"/>
      <c r="CH7" s="10">
        <v>223</v>
      </c>
      <c r="CI7" s="10">
        <v>27</v>
      </c>
      <c r="CJ7" s="10">
        <v>26</v>
      </c>
      <c r="CK7" s="10"/>
      <c r="CL7" s="10">
        <v>150</v>
      </c>
      <c r="CM7" s="10">
        <v>133</v>
      </c>
      <c r="CN7" s="10"/>
      <c r="CO7" s="10">
        <v>20</v>
      </c>
      <c r="CP7" s="10">
        <v>110</v>
      </c>
      <c r="CQ7" s="10">
        <v>114</v>
      </c>
      <c r="CR7" s="10">
        <v>48</v>
      </c>
    </row>
    <row r="8" spans="2:96" ht="30" customHeight="1" x14ac:dyDescent="0.25">
      <c r="B8" s="11" t="s">
        <v>20</v>
      </c>
      <c r="C8" s="11">
        <v>283</v>
      </c>
      <c r="D8" s="11">
        <v>154</v>
      </c>
      <c r="E8" s="11">
        <v>129</v>
      </c>
      <c r="F8" s="11"/>
      <c r="G8" s="11">
        <v>25</v>
      </c>
      <c r="H8" s="11">
        <v>39</v>
      </c>
      <c r="I8" s="11">
        <v>49</v>
      </c>
      <c r="J8" s="11">
        <v>51</v>
      </c>
      <c r="K8" s="11">
        <v>24</v>
      </c>
      <c r="L8" s="11">
        <v>95</v>
      </c>
      <c r="M8" s="11"/>
      <c r="N8" s="11">
        <v>86</v>
      </c>
      <c r="O8" s="11">
        <v>75</v>
      </c>
      <c r="P8" s="11">
        <v>62</v>
      </c>
      <c r="Q8" s="11">
        <v>60</v>
      </c>
      <c r="R8" s="11"/>
      <c r="S8" s="11">
        <v>34</v>
      </c>
      <c r="T8" s="11">
        <v>43</v>
      </c>
      <c r="U8" s="11">
        <v>23</v>
      </c>
      <c r="V8" s="11">
        <v>19</v>
      </c>
      <c r="W8" s="11">
        <v>20</v>
      </c>
      <c r="X8" s="11">
        <v>18</v>
      </c>
      <c r="Y8" s="11">
        <v>24</v>
      </c>
      <c r="Z8" s="11">
        <v>10</v>
      </c>
      <c r="AA8" s="11">
        <v>42</v>
      </c>
      <c r="AB8" s="11">
        <v>27</v>
      </c>
      <c r="AC8" s="11">
        <v>18</v>
      </c>
      <c r="AD8" s="11">
        <v>5</v>
      </c>
      <c r="AE8" s="11"/>
      <c r="AF8" s="11">
        <v>134</v>
      </c>
      <c r="AG8" s="11">
        <v>62</v>
      </c>
      <c r="AH8" s="11">
        <v>14</v>
      </c>
      <c r="AI8" s="11">
        <v>8</v>
      </c>
      <c r="AJ8" s="11">
        <v>35</v>
      </c>
      <c r="AK8" s="11"/>
      <c r="AL8" s="11">
        <v>84</v>
      </c>
      <c r="AM8" s="11">
        <v>79</v>
      </c>
      <c r="AN8" s="11">
        <v>22</v>
      </c>
      <c r="AO8" s="11"/>
      <c r="AP8" s="11">
        <v>66</v>
      </c>
      <c r="AQ8" s="11">
        <v>62</v>
      </c>
      <c r="AR8" s="11">
        <v>71</v>
      </c>
      <c r="AS8" s="11">
        <v>37</v>
      </c>
      <c r="AT8" s="11">
        <v>5</v>
      </c>
      <c r="AU8" s="11"/>
      <c r="AV8" s="11" t="s">
        <v>130</v>
      </c>
      <c r="AW8" s="11">
        <v>8</v>
      </c>
      <c r="AX8" s="11">
        <v>26</v>
      </c>
      <c r="AY8" s="11">
        <v>19</v>
      </c>
      <c r="AZ8" s="11">
        <v>31</v>
      </c>
      <c r="BA8" s="11">
        <v>36</v>
      </c>
      <c r="BB8" s="11">
        <v>20</v>
      </c>
      <c r="BC8" s="11">
        <v>28</v>
      </c>
      <c r="BD8" s="11">
        <v>22</v>
      </c>
      <c r="BE8" s="11">
        <v>13</v>
      </c>
      <c r="BF8" s="11">
        <v>21</v>
      </c>
      <c r="BG8" s="11">
        <v>15</v>
      </c>
      <c r="BH8" s="11">
        <v>13</v>
      </c>
      <c r="BI8" s="11">
        <v>8</v>
      </c>
      <c r="BJ8" s="11">
        <v>5</v>
      </c>
      <c r="BK8" s="11">
        <v>10</v>
      </c>
      <c r="BL8" s="11"/>
      <c r="BM8" s="11">
        <v>61</v>
      </c>
      <c r="BN8" s="11">
        <v>84</v>
      </c>
      <c r="BO8" s="11">
        <v>39</v>
      </c>
      <c r="BP8" s="11">
        <v>55</v>
      </c>
      <c r="BQ8" s="11">
        <v>28</v>
      </c>
      <c r="BR8" s="11">
        <v>14</v>
      </c>
      <c r="BS8" s="11"/>
      <c r="BT8" s="11">
        <v>155</v>
      </c>
      <c r="BU8" s="11">
        <v>124</v>
      </c>
      <c r="BV8" s="11"/>
      <c r="BW8" s="11">
        <v>95</v>
      </c>
      <c r="BX8" s="11">
        <v>126</v>
      </c>
      <c r="BY8" s="11"/>
      <c r="BZ8" s="11">
        <v>233</v>
      </c>
      <c r="CA8" s="11">
        <v>37</v>
      </c>
      <c r="CB8" s="11">
        <v>9</v>
      </c>
      <c r="CC8" s="11"/>
      <c r="CD8" s="11">
        <v>197</v>
      </c>
      <c r="CE8" s="11">
        <v>21</v>
      </c>
      <c r="CF8" s="11">
        <v>20</v>
      </c>
      <c r="CG8" s="11"/>
      <c r="CH8" s="11">
        <v>213</v>
      </c>
      <c r="CI8" s="11">
        <v>29</v>
      </c>
      <c r="CJ8" s="11">
        <v>25</v>
      </c>
      <c r="CK8" s="11"/>
      <c r="CL8" s="11">
        <v>145</v>
      </c>
      <c r="CM8" s="11">
        <v>129</v>
      </c>
      <c r="CN8" s="11"/>
      <c r="CO8" s="11">
        <v>20</v>
      </c>
      <c r="CP8" s="11">
        <v>106</v>
      </c>
      <c r="CQ8" s="11">
        <v>108</v>
      </c>
      <c r="CR8" s="11">
        <v>48</v>
      </c>
    </row>
    <row r="9" spans="2:96" ht="45" x14ac:dyDescent="0.25">
      <c r="B9" s="18" t="s">
        <v>589</v>
      </c>
      <c r="C9" s="17">
        <v>0.58440807739277401</v>
      </c>
      <c r="D9" s="17">
        <v>0.59320377320968598</v>
      </c>
      <c r="E9" s="17">
        <v>0.57384527965184695</v>
      </c>
      <c r="F9" s="17"/>
      <c r="G9" s="17">
        <v>0.28923935842291698</v>
      </c>
      <c r="H9" s="17">
        <v>0.679674017315405</v>
      </c>
      <c r="I9" s="17">
        <v>0.51033485613196705</v>
      </c>
      <c r="J9" s="17">
        <v>0.54242625883109397</v>
      </c>
      <c r="K9" s="17">
        <v>0.64916798923823804</v>
      </c>
      <c r="L9" s="17">
        <v>0.66528960690137695</v>
      </c>
      <c r="M9" s="17"/>
      <c r="N9" s="17">
        <v>0.57301885799312502</v>
      </c>
      <c r="O9" s="17">
        <v>0.62429702610317195</v>
      </c>
      <c r="P9" s="17">
        <v>0.551903401724821</v>
      </c>
      <c r="Q9" s="17">
        <v>0.59431176838538102</v>
      </c>
      <c r="R9" s="17"/>
      <c r="S9" s="17">
        <v>0.47114845309110698</v>
      </c>
      <c r="T9" s="17">
        <v>0.65536398277192998</v>
      </c>
      <c r="U9" s="17">
        <v>0.65407254062475895</v>
      </c>
      <c r="V9" s="17">
        <v>0.56160298520547602</v>
      </c>
      <c r="W9" s="17">
        <v>0.59813165125780099</v>
      </c>
      <c r="X9" s="17">
        <v>0.57717784091957602</v>
      </c>
      <c r="Y9" s="17">
        <v>0.67700549914035901</v>
      </c>
      <c r="Z9" s="17">
        <v>0.77823003191432305</v>
      </c>
      <c r="AA9" s="17">
        <v>0.53673744660081801</v>
      </c>
      <c r="AB9" s="17">
        <v>0.64515598145785402</v>
      </c>
      <c r="AC9" s="17">
        <v>0.459581180209302</v>
      </c>
      <c r="AD9" s="17">
        <v>0.18947250700880999</v>
      </c>
      <c r="AE9" s="17"/>
      <c r="AF9" s="17">
        <v>0.61907816438655705</v>
      </c>
      <c r="AG9" s="17">
        <v>0.451199331787832</v>
      </c>
      <c r="AH9" s="17">
        <v>0.69933680271728405</v>
      </c>
      <c r="AI9" s="17">
        <v>0.68135257783203595</v>
      </c>
      <c r="AJ9" s="17">
        <v>0.60708805528582499</v>
      </c>
      <c r="AK9" s="17"/>
      <c r="AL9" s="17">
        <v>0.68028164819036796</v>
      </c>
      <c r="AM9" s="17">
        <v>0.44616856547718098</v>
      </c>
      <c r="AN9" s="17">
        <v>0.76623071572238399</v>
      </c>
      <c r="AO9" s="17"/>
      <c r="AP9" s="17">
        <v>0.68690824148859297</v>
      </c>
      <c r="AQ9" s="17">
        <v>0.47254298372638398</v>
      </c>
      <c r="AR9" s="17">
        <v>0.57087496664867399</v>
      </c>
      <c r="AS9" s="17">
        <v>0.47599882300952401</v>
      </c>
      <c r="AT9" s="17">
        <v>0.53107920136587305</v>
      </c>
      <c r="AU9" s="17"/>
      <c r="AV9" s="17" t="s">
        <v>131</v>
      </c>
      <c r="AW9" s="17">
        <v>0.354163508308945</v>
      </c>
      <c r="AX9" s="17">
        <v>0.63205100878008003</v>
      </c>
      <c r="AY9" s="17">
        <v>0.710900309253514</v>
      </c>
      <c r="AZ9" s="17">
        <v>0.64209729154900597</v>
      </c>
      <c r="BA9" s="17">
        <v>0.62106269154559901</v>
      </c>
      <c r="BB9" s="17">
        <v>0.68779309461965898</v>
      </c>
      <c r="BC9" s="17">
        <v>0.55693435976082795</v>
      </c>
      <c r="BD9" s="17">
        <v>0.42449648636163201</v>
      </c>
      <c r="BE9" s="17">
        <v>0.63307177830282502</v>
      </c>
      <c r="BF9" s="17">
        <v>0.46526550912764902</v>
      </c>
      <c r="BG9" s="17">
        <v>0.66796210571337</v>
      </c>
      <c r="BH9" s="17">
        <v>0.60747506978227594</v>
      </c>
      <c r="BI9" s="17">
        <v>0.24727973941390299</v>
      </c>
      <c r="BJ9" s="17">
        <v>0.83042680500724297</v>
      </c>
      <c r="BK9" s="17">
        <v>0.50640167327832797</v>
      </c>
      <c r="BL9" s="17"/>
      <c r="BM9" s="17">
        <v>0.46792097464698301</v>
      </c>
      <c r="BN9" s="17">
        <v>0.597722885449534</v>
      </c>
      <c r="BO9" s="17">
        <v>0.509282141348807</v>
      </c>
      <c r="BP9" s="17">
        <v>0.66070013206473999</v>
      </c>
      <c r="BQ9" s="17">
        <v>0.70836445162824901</v>
      </c>
      <c r="BR9" s="17">
        <v>0.67260813336186698</v>
      </c>
      <c r="BS9" s="17"/>
      <c r="BT9" s="17">
        <v>0.59655538600305802</v>
      </c>
      <c r="BU9" s="17">
        <v>0.58782665920346899</v>
      </c>
      <c r="BV9" s="17"/>
      <c r="BW9" s="17">
        <v>0.61396482117330098</v>
      </c>
      <c r="BX9" s="17">
        <v>0.57325701938222395</v>
      </c>
      <c r="BY9" s="17"/>
      <c r="BZ9" s="17">
        <v>0.58462759738481496</v>
      </c>
      <c r="CA9" s="17">
        <v>0.60670891572107299</v>
      </c>
      <c r="CB9" s="17">
        <v>0.578956510711507</v>
      </c>
      <c r="CC9" s="17"/>
      <c r="CD9" s="17">
        <v>0.58795959975921397</v>
      </c>
      <c r="CE9" s="17">
        <v>0.54558313022315097</v>
      </c>
      <c r="CF9" s="17">
        <v>0.62930292189957804</v>
      </c>
      <c r="CG9" s="17"/>
      <c r="CH9" s="17">
        <v>0.60034465171318696</v>
      </c>
      <c r="CI9" s="17">
        <v>0.48776525616565303</v>
      </c>
      <c r="CJ9" s="17">
        <v>0.62801996681488303</v>
      </c>
      <c r="CK9" s="17"/>
      <c r="CL9" s="17">
        <v>0.60630009637937499</v>
      </c>
      <c r="CM9" s="17">
        <v>0.56285029615541704</v>
      </c>
      <c r="CN9" s="17"/>
      <c r="CO9" s="17">
        <v>0.62415753306690003</v>
      </c>
      <c r="CP9" s="17">
        <v>0.52431486322325904</v>
      </c>
      <c r="CQ9" s="17">
        <v>0.650142333970542</v>
      </c>
      <c r="CR9" s="17">
        <v>0.55309490737363898</v>
      </c>
    </row>
    <row r="10" spans="2:96" ht="45" x14ac:dyDescent="0.25">
      <c r="B10" s="18" t="s">
        <v>590</v>
      </c>
      <c r="C10" s="17">
        <v>0.47574652016408298</v>
      </c>
      <c r="D10" s="17">
        <v>0.52314656051161601</v>
      </c>
      <c r="E10" s="17">
        <v>0.41882356039776403</v>
      </c>
      <c r="F10" s="17"/>
      <c r="G10" s="17">
        <v>0.44659029506423598</v>
      </c>
      <c r="H10" s="17">
        <v>0.46176105336395201</v>
      </c>
      <c r="I10" s="17">
        <v>0.52535880472851504</v>
      </c>
      <c r="J10" s="17">
        <v>0.54720407267402205</v>
      </c>
      <c r="K10" s="17">
        <v>0.32888084091394798</v>
      </c>
      <c r="L10" s="17">
        <v>0.463260749439453</v>
      </c>
      <c r="M10" s="17"/>
      <c r="N10" s="17">
        <v>0.470867367187915</v>
      </c>
      <c r="O10" s="17">
        <v>0.44702155370372298</v>
      </c>
      <c r="P10" s="17">
        <v>0.52622688652234995</v>
      </c>
      <c r="Q10" s="17">
        <v>0.457762045831071</v>
      </c>
      <c r="R10" s="17"/>
      <c r="S10" s="17">
        <v>0.37225548394618102</v>
      </c>
      <c r="T10" s="17">
        <v>0.39501977933708898</v>
      </c>
      <c r="U10" s="17">
        <v>0.512333561523586</v>
      </c>
      <c r="V10" s="17">
        <v>0.52218128445051604</v>
      </c>
      <c r="W10" s="17">
        <v>0.69231920333929198</v>
      </c>
      <c r="X10" s="17">
        <v>0.58081403018288802</v>
      </c>
      <c r="Y10" s="17">
        <v>0.252354680026254</v>
      </c>
      <c r="Z10" s="17">
        <v>0.520926171753747</v>
      </c>
      <c r="AA10" s="17">
        <v>0.47636296654600302</v>
      </c>
      <c r="AB10" s="17">
        <v>0.67915674676031101</v>
      </c>
      <c r="AC10" s="17">
        <v>0.359460442525388</v>
      </c>
      <c r="AD10" s="17">
        <v>0.57856430274280202</v>
      </c>
      <c r="AE10" s="17"/>
      <c r="AF10" s="17">
        <v>0.41011969916824098</v>
      </c>
      <c r="AG10" s="17">
        <v>0.53934022521398695</v>
      </c>
      <c r="AH10" s="17">
        <v>0.48016426893821101</v>
      </c>
      <c r="AI10" s="17">
        <v>0.46237396754136201</v>
      </c>
      <c r="AJ10" s="17">
        <v>0.55740883447912304</v>
      </c>
      <c r="AK10" s="17"/>
      <c r="AL10" s="17">
        <v>0.431572227994025</v>
      </c>
      <c r="AM10" s="17">
        <v>0.48004060732760401</v>
      </c>
      <c r="AN10" s="17">
        <v>0.46583229793209302</v>
      </c>
      <c r="AO10" s="17"/>
      <c r="AP10" s="17">
        <v>0.48718917786903099</v>
      </c>
      <c r="AQ10" s="17">
        <v>0.48425452562593202</v>
      </c>
      <c r="AR10" s="17">
        <v>0.532495391691165</v>
      </c>
      <c r="AS10" s="17">
        <v>0.36951299146225203</v>
      </c>
      <c r="AT10" s="17">
        <v>0.47736905082437397</v>
      </c>
      <c r="AU10" s="17"/>
      <c r="AV10" s="17" t="s">
        <v>131</v>
      </c>
      <c r="AW10" s="17">
        <v>0.63531292761535496</v>
      </c>
      <c r="AX10" s="17">
        <v>0.45240144212003502</v>
      </c>
      <c r="AY10" s="17">
        <v>0.58340860316370602</v>
      </c>
      <c r="AZ10" s="17">
        <v>0.37427009501310698</v>
      </c>
      <c r="BA10" s="17">
        <v>0.482041131553469</v>
      </c>
      <c r="BB10" s="17">
        <v>0.52123992898053495</v>
      </c>
      <c r="BC10" s="17">
        <v>0.41283540351531001</v>
      </c>
      <c r="BD10" s="17">
        <v>0.43454191680528498</v>
      </c>
      <c r="BE10" s="17">
        <v>0.51257979250080599</v>
      </c>
      <c r="BF10" s="17">
        <v>0.59103166520968398</v>
      </c>
      <c r="BG10" s="17">
        <v>0.59623034034331202</v>
      </c>
      <c r="BH10" s="17">
        <v>0.60231651439407097</v>
      </c>
      <c r="BI10" s="17">
        <v>0.485255251869812</v>
      </c>
      <c r="BJ10" s="17">
        <v>0.38088053924902499</v>
      </c>
      <c r="BK10" s="17">
        <v>0.37071468848127898</v>
      </c>
      <c r="BL10" s="17"/>
      <c r="BM10" s="17">
        <v>0.484059242301902</v>
      </c>
      <c r="BN10" s="17">
        <v>0.43535297790424299</v>
      </c>
      <c r="BO10" s="17">
        <v>0.46040413519238099</v>
      </c>
      <c r="BP10" s="17">
        <v>0.54374449484674503</v>
      </c>
      <c r="BQ10" s="17">
        <v>0.37743123680461599</v>
      </c>
      <c r="BR10" s="17">
        <v>0.64808776441717997</v>
      </c>
      <c r="BS10" s="17"/>
      <c r="BT10" s="17">
        <v>0.44455754641859202</v>
      </c>
      <c r="BU10" s="17">
        <v>0.51543945972591299</v>
      </c>
      <c r="BV10" s="17"/>
      <c r="BW10" s="17">
        <v>0.481966518074184</v>
      </c>
      <c r="BX10" s="17">
        <v>0.448838480223539</v>
      </c>
      <c r="BY10" s="17"/>
      <c r="BZ10" s="17">
        <v>0.46272335588992702</v>
      </c>
      <c r="CA10" s="17">
        <v>0.48941618119046998</v>
      </c>
      <c r="CB10" s="17">
        <v>0.479825075459127</v>
      </c>
      <c r="CC10" s="17"/>
      <c r="CD10" s="17">
        <v>0.45702778007782202</v>
      </c>
      <c r="CE10" s="17">
        <v>0.65136046897870203</v>
      </c>
      <c r="CF10" s="17">
        <v>0.35376176153278999</v>
      </c>
      <c r="CG10" s="17"/>
      <c r="CH10" s="17">
        <v>0.46655503952316402</v>
      </c>
      <c r="CI10" s="17">
        <v>0.49621509417034398</v>
      </c>
      <c r="CJ10" s="17">
        <v>0.44917881829336198</v>
      </c>
      <c r="CK10" s="17"/>
      <c r="CL10" s="17">
        <v>0.49319262642687001</v>
      </c>
      <c r="CM10" s="17">
        <v>0.45914147481290302</v>
      </c>
      <c r="CN10" s="17"/>
      <c r="CO10" s="17">
        <v>0.37437998956930202</v>
      </c>
      <c r="CP10" s="17">
        <v>0.43560557944001599</v>
      </c>
      <c r="CQ10" s="17">
        <v>0.51326943737346298</v>
      </c>
      <c r="CR10" s="17">
        <v>0.52186641243667797</v>
      </c>
    </row>
    <row r="11" spans="2:96" ht="60" x14ac:dyDescent="0.25">
      <c r="B11" s="18" t="s">
        <v>591</v>
      </c>
      <c r="C11" s="17">
        <v>0.39131289130087599</v>
      </c>
      <c r="D11" s="17">
        <v>0.39585488310918099</v>
      </c>
      <c r="E11" s="17">
        <v>0.38585838925683702</v>
      </c>
      <c r="F11" s="17"/>
      <c r="G11" s="17">
        <v>0.46903195754293803</v>
      </c>
      <c r="H11" s="17">
        <v>0.31729360959665598</v>
      </c>
      <c r="I11" s="17">
        <v>0.39165955775997802</v>
      </c>
      <c r="J11" s="17">
        <v>0.36496151285169398</v>
      </c>
      <c r="K11" s="17">
        <v>0.47304854986467698</v>
      </c>
      <c r="L11" s="17">
        <v>0.39441878105797801</v>
      </c>
      <c r="M11" s="17"/>
      <c r="N11" s="17">
        <v>0.436125246870667</v>
      </c>
      <c r="O11" s="17">
        <v>0.32818079071862699</v>
      </c>
      <c r="P11" s="17">
        <v>0.38260044209270699</v>
      </c>
      <c r="Q11" s="17">
        <v>0.42120412241317501</v>
      </c>
      <c r="R11" s="17"/>
      <c r="S11" s="17">
        <v>0.30947307356237402</v>
      </c>
      <c r="T11" s="17">
        <v>0.412228760509607</v>
      </c>
      <c r="U11" s="17">
        <v>0.48601656802679</v>
      </c>
      <c r="V11" s="17">
        <v>0.373227817822821</v>
      </c>
      <c r="W11" s="17">
        <v>0.318389755779869</v>
      </c>
      <c r="X11" s="17">
        <v>0.37706312448204099</v>
      </c>
      <c r="Y11" s="17">
        <v>9.9902435121743197E-2</v>
      </c>
      <c r="Z11" s="17">
        <v>0.33447288183289797</v>
      </c>
      <c r="AA11" s="17">
        <v>0.48431940190035999</v>
      </c>
      <c r="AB11" s="17">
        <v>0.642004802503645</v>
      </c>
      <c r="AC11" s="17">
        <v>0.25045955444829299</v>
      </c>
      <c r="AD11" s="17">
        <v>0.61475462955980498</v>
      </c>
      <c r="AE11" s="17"/>
      <c r="AF11" s="17">
        <v>0.34551076960063198</v>
      </c>
      <c r="AG11" s="17">
        <v>0.41526386457287501</v>
      </c>
      <c r="AH11" s="17">
        <v>0.38519517125588398</v>
      </c>
      <c r="AI11" s="17">
        <v>0.44658260636699798</v>
      </c>
      <c r="AJ11" s="17">
        <v>0.455966117296075</v>
      </c>
      <c r="AK11" s="17"/>
      <c r="AL11" s="17">
        <v>0.30537648819464602</v>
      </c>
      <c r="AM11" s="17">
        <v>0.45535864369440898</v>
      </c>
      <c r="AN11" s="17">
        <v>0.32375764472393098</v>
      </c>
      <c r="AO11" s="17"/>
      <c r="AP11" s="17">
        <v>0.3940527297825</v>
      </c>
      <c r="AQ11" s="17">
        <v>0.424138657235686</v>
      </c>
      <c r="AR11" s="17">
        <v>0.34812113626864499</v>
      </c>
      <c r="AS11" s="17">
        <v>0.41353086022074298</v>
      </c>
      <c r="AT11" s="17">
        <v>0.47736905082437397</v>
      </c>
      <c r="AU11" s="17"/>
      <c r="AV11" s="17" t="s">
        <v>131</v>
      </c>
      <c r="AW11" s="17">
        <v>0.75489810001711699</v>
      </c>
      <c r="AX11" s="17">
        <v>0.40981326224784498</v>
      </c>
      <c r="AY11" s="17">
        <v>0.29192850705372198</v>
      </c>
      <c r="AZ11" s="17">
        <v>0.41470343137093102</v>
      </c>
      <c r="BA11" s="17">
        <v>0.26453418336743101</v>
      </c>
      <c r="BB11" s="17">
        <v>0.36927405469462798</v>
      </c>
      <c r="BC11" s="17">
        <v>0.314870743065572</v>
      </c>
      <c r="BD11" s="17">
        <v>0.488124608343524</v>
      </c>
      <c r="BE11" s="17">
        <v>0.49831150650647099</v>
      </c>
      <c r="BF11" s="17">
        <v>0.45825938208535499</v>
      </c>
      <c r="BG11" s="17">
        <v>0.24986960295713201</v>
      </c>
      <c r="BH11" s="17">
        <v>0.46988403330285899</v>
      </c>
      <c r="BI11" s="17">
        <v>0.29523820241041199</v>
      </c>
      <c r="BJ11" s="17">
        <v>0.62153836585274702</v>
      </c>
      <c r="BK11" s="17">
        <v>0.40527659855423498</v>
      </c>
      <c r="BL11" s="17"/>
      <c r="BM11" s="17">
        <v>0.39672582981253002</v>
      </c>
      <c r="BN11" s="17">
        <v>0.38285138698933102</v>
      </c>
      <c r="BO11" s="17">
        <v>0.428215493488184</v>
      </c>
      <c r="BP11" s="17">
        <v>0.38966152793141201</v>
      </c>
      <c r="BQ11" s="17">
        <v>0.35418177921052102</v>
      </c>
      <c r="BR11" s="17">
        <v>0.39554237341711901</v>
      </c>
      <c r="BS11" s="17"/>
      <c r="BT11" s="17">
        <v>0.38237739396805198</v>
      </c>
      <c r="BU11" s="17">
        <v>0.404593174294261</v>
      </c>
      <c r="BV11" s="17"/>
      <c r="BW11" s="17">
        <v>0.46173565118652898</v>
      </c>
      <c r="BX11" s="17">
        <v>0.33182179666871198</v>
      </c>
      <c r="BY11" s="17"/>
      <c r="BZ11" s="17">
        <v>0.38455609546969599</v>
      </c>
      <c r="CA11" s="17">
        <v>0.45674324391061899</v>
      </c>
      <c r="CB11" s="17">
        <v>0.26241051725469899</v>
      </c>
      <c r="CC11" s="17"/>
      <c r="CD11" s="17">
        <v>0.378149510731913</v>
      </c>
      <c r="CE11" s="17">
        <v>0.39091234484592502</v>
      </c>
      <c r="CF11" s="17">
        <v>0.39843415100228102</v>
      </c>
      <c r="CG11" s="17"/>
      <c r="CH11" s="17">
        <v>0.393700078224406</v>
      </c>
      <c r="CI11" s="17">
        <v>0.38303627053664802</v>
      </c>
      <c r="CJ11" s="17">
        <v>0.42335994636442897</v>
      </c>
      <c r="CK11" s="17"/>
      <c r="CL11" s="17">
        <v>0.37363895485471599</v>
      </c>
      <c r="CM11" s="17">
        <v>0.40671731273956202</v>
      </c>
      <c r="CN11" s="17"/>
      <c r="CO11" s="17">
        <v>0.36684162994006803</v>
      </c>
      <c r="CP11" s="17">
        <v>0.35996491277203102</v>
      </c>
      <c r="CQ11" s="17">
        <v>0.36797097647830901</v>
      </c>
      <c r="CR11" s="17">
        <v>0.52234329752307596</v>
      </c>
    </row>
    <row r="12" spans="2:96" ht="45" x14ac:dyDescent="0.25">
      <c r="B12" s="18" t="s">
        <v>592</v>
      </c>
      <c r="C12" s="17">
        <v>0.26857627535780598</v>
      </c>
      <c r="D12" s="17">
        <v>0.27037539263455301</v>
      </c>
      <c r="E12" s="17">
        <v>0.26641570588132002</v>
      </c>
      <c r="F12" s="17"/>
      <c r="G12" s="17">
        <v>0.29950428805663998</v>
      </c>
      <c r="H12" s="17">
        <v>0.32372523544817899</v>
      </c>
      <c r="I12" s="17">
        <v>0.329846166823486</v>
      </c>
      <c r="J12" s="17">
        <v>0.21597041188351099</v>
      </c>
      <c r="K12" s="17">
        <v>0.33393750285752</v>
      </c>
      <c r="L12" s="17">
        <v>0.21799125648092599</v>
      </c>
      <c r="M12" s="17"/>
      <c r="N12" s="17">
        <v>0.34929033371625301</v>
      </c>
      <c r="O12" s="17">
        <v>0.261924603130258</v>
      </c>
      <c r="P12" s="17">
        <v>0.149980683237946</v>
      </c>
      <c r="Q12" s="17">
        <v>0.28784348535443899</v>
      </c>
      <c r="R12" s="17"/>
      <c r="S12" s="17">
        <v>0.29017751105328299</v>
      </c>
      <c r="T12" s="17">
        <v>0.199801897655108</v>
      </c>
      <c r="U12" s="17">
        <v>0.12163585314754</v>
      </c>
      <c r="V12" s="17">
        <v>9.7454930475222107E-2</v>
      </c>
      <c r="W12" s="17">
        <v>0.32133911168740698</v>
      </c>
      <c r="X12" s="17">
        <v>0.49439273721937799</v>
      </c>
      <c r="Y12" s="17">
        <v>0.31782274978701802</v>
      </c>
      <c r="Z12" s="17">
        <v>0.61043617848097398</v>
      </c>
      <c r="AA12" s="17">
        <v>0.24612074728444799</v>
      </c>
      <c r="AB12" s="17">
        <v>0.30758833845966899</v>
      </c>
      <c r="AC12" s="17">
        <v>0.12765780309195299</v>
      </c>
      <c r="AD12" s="17">
        <v>0.61475462955980498</v>
      </c>
      <c r="AE12" s="17"/>
      <c r="AF12" s="17">
        <v>0.199581813651419</v>
      </c>
      <c r="AG12" s="17">
        <v>0.31626576527206901</v>
      </c>
      <c r="AH12" s="17">
        <v>0.275858972481276</v>
      </c>
      <c r="AI12" s="17">
        <v>0.21988839837068899</v>
      </c>
      <c r="AJ12" s="17">
        <v>0.361408551684193</v>
      </c>
      <c r="AK12" s="17"/>
      <c r="AL12" s="17">
        <v>0.18655500596855301</v>
      </c>
      <c r="AM12" s="17">
        <v>0.31280226222816898</v>
      </c>
      <c r="AN12" s="17">
        <v>0.24968169903760601</v>
      </c>
      <c r="AO12" s="17"/>
      <c r="AP12" s="17">
        <v>0.23250643268010801</v>
      </c>
      <c r="AQ12" s="17">
        <v>0.21815396961584799</v>
      </c>
      <c r="AR12" s="17">
        <v>0.346131904374888</v>
      </c>
      <c r="AS12" s="17">
        <v>0.25302551128145501</v>
      </c>
      <c r="AT12" s="17">
        <v>0.47319985528880498</v>
      </c>
      <c r="AU12" s="17"/>
      <c r="AV12" s="17" t="s">
        <v>131</v>
      </c>
      <c r="AW12" s="17">
        <v>0.27662842965100898</v>
      </c>
      <c r="AX12" s="17">
        <v>0.233563382136381</v>
      </c>
      <c r="AY12" s="17">
        <v>0.20328387065759199</v>
      </c>
      <c r="AZ12" s="17">
        <v>0.27880337103249903</v>
      </c>
      <c r="BA12" s="17">
        <v>0.351532914046573</v>
      </c>
      <c r="BB12" s="17">
        <v>0.20186780569830301</v>
      </c>
      <c r="BC12" s="17">
        <v>0.17770433262135299</v>
      </c>
      <c r="BD12" s="17">
        <v>0.23809414916999899</v>
      </c>
      <c r="BE12" s="17">
        <v>0.389303246795282</v>
      </c>
      <c r="BF12" s="17">
        <v>0.23184014447061699</v>
      </c>
      <c r="BG12" s="17">
        <v>0.25534196893975297</v>
      </c>
      <c r="BH12" s="17">
        <v>0.34492536849810401</v>
      </c>
      <c r="BI12" s="17">
        <v>0.224082218064733</v>
      </c>
      <c r="BJ12" s="17">
        <v>0.169573194992757</v>
      </c>
      <c r="BK12" s="17">
        <v>0.57810455501177904</v>
      </c>
      <c r="BL12" s="17"/>
      <c r="BM12" s="17">
        <v>0.215453155036224</v>
      </c>
      <c r="BN12" s="17">
        <v>0.27865666510208598</v>
      </c>
      <c r="BO12" s="17">
        <v>0.28799721542365497</v>
      </c>
      <c r="BP12" s="17">
        <v>0.27076177214476199</v>
      </c>
      <c r="BQ12" s="17">
        <v>0.32190493196389702</v>
      </c>
      <c r="BR12" s="17">
        <v>0.27034278660245598</v>
      </c>
      <c r="BS12" s="17"/>
      <c r="BT12" s="17">
        <v>0.27843753064865101</v>
      </c>
      <c r="BU12" s="17">
        <v>0.26478362522172999</v>
      </c>
      <c r="BV12" s="17"/>
      <c r="BW12" s="17">
        <v>0.29447695748104902</v>
      </c>
      <c r="BX12" s="17">
        <v>0.25534881435429801</v>
      </c>
      <c r="BY12" s="17"/>
      <c r="BZ12" s="17">
        <v>0.267827747922458</v>
      </c>
      <c r="CA12" s="17">
        <v>0.23818260490511201</v>
      </c>
      <c r="CB12" s="17">
        <v>0.32321325504757997</v>
      </c>
      <c r="CC12" s="17"/>
      <c r="CD12" s="17">
        <v>0.28258739118648502</v>
      </c>
      <c r="CE12" s="17">
        <v>0.28004241960243498</v>
      </c>
      <c r="CF12" s="17">
        <v>0.17059693736885101</v>
      </c>
      <c r="CG12" s="17"/>
      <c r="CH12" s="17">
        <v>0.28402914776795501</v>
      </c>
      <c r="CI12" s="17">
        <v>0.21394826813942899</v>
      </c>
      <c r="CJ12" s="17">
        <v>0.17746259767344599</v>
      </c>
      <c r="CK12" s="17"/>
      <c r="CL12" s="17">
        <v>0.26684522645650099</v>
      </c>
      <c r="CM12" s="17">
        <v>0.26049996411124698</v>
      </c>
      <c r="CN12" s="17"/>
      <c r="CO12" s="17">
        <v>0.18277801639983501</v>
      </c>
      <c r="CP12" s="17">
        <v>0.264218008400255</v>
      </c>
      <c r="CQ12" s="17">
        <v>0.25775251098892898</v>
      </c>
      <c r="CR12" s="17">
        <v>0.33771222274238799</v>
      </c>
    </row>
    <row r="13" spans="2:96" ht="75" x14ac:dyDescent="0.25">
      <c r="B13" s="18" t="s">
        <v>594</v>
      </c>
      <c r="C13" s="17">
        <v>0.25196961716787503</v>
      </c>
      <c r="D13" s="17">
        <v>0.239651350110024</v>
      </c>
      <c r="E13" s="17">
        <v>0.26676268938856901</v>
      </c>
      <c r="F13" s="17"/>
      <c r="G13" s="17">
        <v>0.45731486171323998</v>
      </c>
      <c r="H13" s="17">
        <v>0.16256342118286499</v>
      </c>
      <c r="I13" s="17">
        <v>0.36888216810893898</v>
      </c>
      <c r="J13" s="17">
        <v>0.25060459719095701</v>
      </c>
      <c r="K13" s="17">
        <v>0.24660136497316901</v>
      </c>
      <c r="L13" s="17">
        <v>0.17787999461916301</v>
      </c>
      <c r="M13" s="17"/>
      <c r="N13" s="17">
        <v>0.29971816625406</v>
      </c>
      <c r="O13" s="17">
        <v>0.23862101108477399</v>
      </c>
      <c r="P13" s="17">
        <v>0.30128804976145501</v>
      </c>
      <c r="Q13" s="17">
        <v>0.137152037337781</v>
      </c>
      <c r="R13" s="17"/>
      <c r="S13" s="17">
        <v>0.28765709049050903</v>
      </c>
      <c r="T13" s="17">
        <v>0.230874828725079</v>
      </c>
      <c r="U13" s="17">
        <v>0.15866904592799</v>
      </c>
      <c r="V13" s="17">
        <v>0.33935859513947197</v>
      </c>
      <c r="W13" s="17">
        <v>0.102312003661382</v>
      </c>
      <c r="X13" s="17">
        <v>0.22209711401785401</v>
      </c>
      <c r="Y13" s="17">
        <v>0.25589334821781401</v>
      </c>
      <c r="Z13" s="17">
        <v>0</v>
      </c>
      <c r="AA13" s="17">
        <v>0.18415952011065001</v>
      </c>
      <c r="AB13" s="17">
        <v>0.52789085333880603</v>
      </c>
      <c r="AC13" s="17">
        <v>0.30409713968041502</v>
      </c>
      <c r="AD13" s="17">
        <v>0.38279143931141701</v>
      </c>
      <c r="AE13" s="17"/>
      <c r="AF13" s="17">
        <v>0.207324041157042</v>
      </c>
      <c r="AG13" s="17">
        <v>0.27309937907664</v>
      </c>
      <c r="AH13" s="17">
        <v>0.253223713431247</v>
      </c>
      <c r="AI13" s="17">
        <v>0</v>
      </c>
      <c r="AJ13" s="17">
        <v>0.31685426872636602</v>
      </c>
      <c r="AK13" s="17"/>
      <c r="AL13" s="17">
        <v>0.17420848896011801</v>
      </c>
      <c r="AM13" s="17">
        <v>0.30486262493398902</v>
      </c>
      <c r="AN13" s="17">
        <v>0.19229907923286499</v>
      </c>
      <c r="AO13" s="17"/>
      <c r="AP13" s="17">
        <v>0.18315708746120901</v>
      </c>
      <c r="AQ13" s="17">
        <v>0.26669659497336201</v>
      </c>
      <c r="AR13" s="17">
        <v>0.36429901774179202</v>
      </c>
      <c r="AS13" s="17">
        <v>0.28633062373936302</v>
      </c>
      <c r="AT13" s="17">
        <v>0</v>
      </c>
      <c r="AU13" s="17"/>
      <c r="AV13" s="17" t="s">
        <v>131</v>
      </c>
      <c r="AW13" s="17">
        <v>0.28920307188192801</v>
      </c>
      <c r="AX13" s="17">
        <v>0.188941363507974</v>
      </c>
      <c r="AY13" s="17">
        <v>0.20279465285206999</v>
      </c>
      <c r="AZ13" s="17">
        <v>0.28932920516896599</v>
      </c>
      <c r="BA13" s="17">
        <v>0.31222984844749602</v>
      </c>
      <c r="BB13" s="17">
        <v>0.14990202546685599</v>
      </c>
      <c r="BC13" s="17">
        <v>0.127790727538798</v>
      </c>
      <c r="BD13" s="17">
        <v>0.168730972213368</v>
      </c>
      <c r="BE13" s="17">
        <v>0.31707146687208498</v>
      </c>
      <c r="BF13" s="17">
        <v>0.26485747437528401</v>
      </c>
      <c r="BG13" s="17">
        <v>0.12815000927358799</v>
      </c>
      <c r="BH13" s="17">
        <v>0.32684369095257898</v>
      </c>
      <c r="BI13" s="17">
        <v>0.51932042047514504</v>
      </c>
      <c r="BJ13" s="17">
        <v>0.46363138034928802</v>
      </c>
      <c r="BK13" s="17">
        <v>0.49035518595606697</v>
      </c>
      <c r="BL13" s="17"/>
      <c r="BM13" s="17">
        <v>0.27368278604069401</v>
      </c>
      <c r="BN13" s="17">
        <v>0.25500644341406098</v>
      </c>
      <c r="BO13" s="17">
        <v>0.13835337532499201</v>
      </c>
      <c r="BP13" s="17">
        <v>0.306851487688514</v>
      </c>
      <c r="BQ13" s="17">
        <v>0.28104562041628001</v>
      </c>
      <c r="BR13" s="17">
        <v>0.18456749856910001</v>
      </c>
      <c r="BS13" s="17"/>
      <c r="BT13" s="17">
        <v>0.25460892510965399</v>
      </c>
      <c r="BU13" s="17">
        <v>0.24629401781572399</v>
      </c>
      <c r="BV13" s="17"/>
      <c r="BW13" s="17">
        <v>0.37183652752711299</v>
      </c>
      <c r="BX13" s="17">
        <v>0.180212104437008</v>
      </c>
      <c r="BY13" s="17"/>
      <c r="BZ13" s="17">
        <v>0.26358493024255197</v>
      </c>
      <c r="CA13" s="17">
        <v>0.17563160482351001</v>
      </c>
      <c r="CB13" s="17">
        <v>0.16049221971923799</v>
      </c>
      <c r="CC13" s="17"/>
      <c r="CD13" s="17">
        <v>0.26508118298967098</v>
      </c>
      <c r="CE13" s="17">
        <v>0.395870930779186</v>
      </c>
      <c r="CF13" s="17">
        <v>0.10421774665734999</v>
      </c>
      <c r="CG13" s="17"/>
      <c r="CH13" s="17">
        <v>0.26061278507678098</v>
      </c>
      <c r="CI13" s="17">
        <v>0.35225325619887898</v>
      </c>
      <c r="CJ13" s="17">
        <v>8.3621949365227904E-2</v>
      </c>
      <c r="CK13" s="17"/>
      <c r="CL13" s="17">
        <v>0.26241413973037098</v>
      </c>
      <c r="CM13" s="17">
        <v>0.23972986310913799</v>
      </c>
      <c r="CN13" s="17"/>
      <c r="CO13" s="17">
        <v>0.17505533836185</v>
      </c>
      <c r="CP13" s="17">
        <v>0.25507865326414297</v>
      </c>
      <c r="CQ13" s="17">
        <v>0.22908265767196001</v>
      </c>
      <c r="CR13" s="17">
        <v>0.32799245294516</v>
      </c>
    </row>
    <row r="14" spans="2:96" ht="60" x14ac:dyDescent="0.25">
      <c r="B14" s="18" t="s">
        <v>593</v>
      </c>
      <c r="C14" s="17">
        <v>0.212345203602504</v>
      </c>
      <c r="D14" s="17">
        <v>0.232082023517762</v>
      </c>
      <c r="E14" s="17">
        <v>0.188643151922504</v>
      </c>
      <c r="F14" s="17"/>
      <c r="G14" s="17">
        <v>0.28502960146795397</v>
      </c>
      <c r="H14" s="17">
        <v>0.203112825361668</v>
      </c>
      <c r="I14" s="17">
        <v>0.267989352549939</v>
      </c>
      <c r="J14" s="17">
        <v>0.23318133360988799</v>
      </c>
      <c r="K14" s="17">
        <v>0.212767319153885</v>
      </c>
      <c r="L14" s="17">
        <v>0.157740589879733</v>
      </c>
      <c r="M14" s="17"/>
      <c r="N14" s="17">
        <v>0.25429348266832902</v>
      </c>
      <c r="O14" s="17">
        <v>0.20639039514626301</v>
      </c>
      <c r="P14" s="17">
        <v>0.26030820691192003</v>
      </c>
      <c r="Q14" s="17">
        <v>0.114105859334879</v>
      </c>
      <c r="R14" s="17"/>
      <c r="S14" s="17">
        <v>0.14945466115703801</v>
      </c>
      <c r="T14" s="17">
        <v>0.20539815763052399</v>
      </c>
      <c r="U14" s="17">
        <v>0.19722291900677999</v>
      </c>
      <c r="V14" s="17">
        <v>0.17766251215464701</v>
      </c>
      <c r="W14" s="17">
        <v>0.20001402801507201</v>
      </c>
      <c r="X14" s="17">
        <v>0.33025784925088197</v>
      </c>
      <c r="Y14" s="17">
        <v>0.32231847916609602</v>
      </c>
      <c r="Z14" s="17">
        <v>9.6448524551393397E-2</v>
      </c>
      <c r="AA14" s="17">
        <v>0.16690269126591301</v>
      </c>
      <c r="AB14" s="17">
        <v>0.36300266585993901</v>
      </c>
      <c r="AC14" s="17">
        <v>5.6712424906834799E-2</v>
      </c>
      <c r="AD14" s="17">
        <v>0.38279143931141701</v>
      </c>
      <c r="AE14" s="17"/>
      <c r="AF14" s="17">
        <v>0.17557407990576099</v>
      </c>
      <c r="AG14" s="17">
        <v>0.24820994997791901</v>
      </c>
      <c r="AH14" s="17">
        <v>0.12242039348322301</v>
      </c>
      <c r="AI14" s="17">
        <v>0.116267519203696</v>
      </c>
      <c r="AJ14" s="17">
        <v>0.24246659988525501</v>
      </c>
      <c r="AK14" s="17"/>
      <c r="AL14" s="17">
        <v>0.17400262780581199</v>
      </c>
      <c r="AM14" s="17">
        <v>0.18650176722665901</v>
      </c>
      <c r="AN14" s="17">
        <v>0.24152590979185401</v>
      </c>
      <c r="AO14" s="17"/>
      <c r="AP14" s="17">
        <v>0.16913001769945801</v>
      </c>
      <c r="AQ14" s="17">
        <v>0.15828707187621899</v>
      </c>
      <c r="AR14" s="17">
        <v>0.252924790683412</v>
      </c>
      <c r="AS14" s="17">
        <v>0.28258034398329801</v>
      </c>
      <c r="AT14" s="17">
        <v>0.175323956414139</v>
      </c>
      <c r="AU14" s="17"/>
      <c r="AV14" s="17" t="s">
        <v>131</v>
      </c>
      <c r="AW14" s="17">
        <v>0.280693088603371</v>
      </c>
      <c r="AX14" s="17">
        <v>0.14598459567806099</v>
      </c>
      <c r="AY14" s="17">
        <v>0.10853621130348499</v>
      </c>
      <c r="AZ14" s="17">
        <v>8.8475546466799698E-2</v>
      </c>
      <c r="BA14" s="17">
        <v>0.34135132898499798</v>
      </c>
      <c r="BB14" s="17">
        <v>0.213132508802824</v>
      </c>
      <c r="BC14" s="17">
        <v>6.4681667306969101E-2</v>
      </c>
      <c r="BD14" s="17">
        <v>0.20818266087009701</v>
      </c>
      <c r="BE14" s="17">
        <v>0.27139340318814198</v>
      </c>
      <c r="BF14" s="17">
        <v>0.23321158471890099</v>
      </c>
      <c r="BG14" s="17">
        <v>0.233954963055965</v>
      </c>
      <c r="BH14" s="17">
        <v>0.39556368285911803</v>
      </c>
      <c r="BI14" s="17">
        <v>0.118280005801637</v>
      </c>
      <c r="BJ14" s="17">
        <v>0.169573194992757</v>
      </c>
      <c r="BK14" s="17">
        <v>0.58107129609462305</v>
      </c>
      <c r="BL14" s="17"/>
      <c r="BM14" s="17">
        <v>0.26275513999900602</v>
      </c>
      <c r="BN14" s="17">
        <v>0.18624254284944</v>
      </c>
      <c r="BO14" s="17">
        <v>0.16364186373422401</v>
      </c>
      <c r="BP14" s="17">
        <v>0.250932298474904</v>
      </c>
      <c r="BQ14" s="17">
        <v>0.18615438208396401</v>
      </c>
      <c r="BR14" s="17">
        <v>0.185522060263066</v>
      </c>
      <c r="BS14" s="17"/>
      <c r="BT14" s="17">
        <v>0.27593912801273801</v>
      </c>
      <c r="BU14" s="17">
        <v>0.139400115694921</v>
      </c>
      <c r="BV14" s="17"/>
      <c r="BW14" s="17">
        <v>0.27625087094327799</v>
      </c>
      <c r="BX14" s="17">
        <v>0.178962812659125</v>
      </c>
      <c r="BY14" s="17"/>
      <c r="BZ14" s="17">
        <v>0.21429033271611</v>
      </c>
      <c r="CA14" s="17">
        <v>0.193526219491441</v>
      </c>
      <c r="CB14" s="17">
        <v>0.112595780072286</v>
      </c>
      <c r="CC14" s="17"/>
      <c r="CD14" s="17">
        <v>0.231144091637319</v>
      </c>
      <c r="CE14" s="17">
        <v>0.15609341756758599</v>
      </c>
      <c r="CF14" s="17">
        <v>4.2351467290160601E-2</v>
      </c>
      <c r="CG14" s="17"/>
      <c r="CH14" s="17">
        <v>0.237884800985011</v>
      </c>
      <c r="CI14" s="17">
        <v>0.118852667088261</v>
      </c>
      <c r="CJ14" s="17">
        <v>7.3556994809297005E-2</v>
      </c>
      <c r="CK14" s="17"/>
      <c r="CL14" s="17">
        <v>0.26876875215208501</v>
      </c>
      <c r="CM14" s="17">
        <v>0.155784217256735</v>
      </c>
      <c r="CN14" s="17"/>
      <c r="CO14" s="17">
        <v>0.29159822472604402</v>
      </c>
      <c r="CP14" s="17">
        <v>0.17709880474124401</v>
      </c>
      <c r="CQ14" s="17">
        <v>0.18328824743872499</v>
      </c>
      <c r="CR14" s="17">
        <v>0.32190335619338301</v>
      </c>
    </row>
    <row r="15" spans="2:96" x14ac:dyDescent="0.25">
      <c r="B15" s="18" t="s">
        <v>152</v>
      </c>
      <c r="C15" s="17">
        <v>2.3215163987785399E-2</v>
      </c>
      <c r="D15" s="17">
        <v>1.11947910999493E-2</v>
      </c>
      <c r="E15" s="17">
        <v>3.7650493520285697E-2</v>
      </c>
      <c r="F15" s="17"/>
      <c r="G15" s="17">
        <v>0</v>
      </c>
      <c r="H15" s="17">
        <v>3.0895109995870199E-2</v>
      </c>
      <c r="I15" s="17">
        <v>1.84293609569104E-2</v>
      </c>
      <c r="J15" s="17">
        <v>5.5035187504915803E-2</v>
      </c>
      <c r="K15" s="17">
        <v>3.34618151553654E-2</v>
      </c>
      <c r="L15" s="17">
        <v>8.9736462677483999E-3</v>
      </c>
      <c r="M15" s="17"/>
      <c r="N15" s="17">
        <v>1.9671208080615801E-2</v>
      </c>
      <c r="O15" s="17">
        <v>3.7098300038907003E-2</v>
      </c>
      <c r="P15" s="17">
        <v>1.4781912969083801E-2</v>
      </c>
      <c r="Q15" s="17">
        <v>2.0086684633370499E-2</v>
      </c>
      <c r="R15" s="17"/>
      <c r="S15" s="17">
        <v>5.0377771981565699E-2</v>
      </c>
      <c r="T15" s="17">
        <v>2.0418869600255001E-2</v>
      </c>
      <c r="U15" s="17">
        <v>0</v>
      </c>
      <c r="V15" s="17">
        <v>0</v>
      </c>
      <c r="W15" s="17">
        <v>4.2765155734249702E-2</v>
      </c>
      <c r="X15" s="17">
        <v>0</v>
      </c>
      <c r="Y15" s="17">
        <v>3.8218209154341501E-2</v>
      </c>
      <c r="Z15" s="17">
        <v>0</v>
      </c>
      <c r="AA15" s="17">
        <v>2.8416543238067801E-2</v>
      </c>
      <c r="AB15" s="17">
        <v>0</v>
      </c>
      <c r="AC15" s="17">
        <v>5.6211211886681801E-2</v>
      </c>
      <c r="AD15" s="17">
        <v>0</v>
      </c>
      <c r="AE15" s="17"/>
      <c r="AF15" s="17">
        <v>1.3930687777712799E-2</v>
      </c>
      <c r="AG15" s="17">
        <v>4.84070336436873E-2</v>
      </c>
      <c r="AH15" s="17">
        <v>5.6821729992690098E-2</v>
      </c>
      <c r="AI15" s="17">
        <v>0</v>
      </c>
      <c r="AJ15" s="17">
        <v>2.50237207286142E-2</v>
      </c>
      <c r="AK15" s="17"/>
      <c r="AL15" s="17">
        <v>2.2348160495618299E-2</v>
      </c>
      <c r="AM15" s="17">
        <v>3.8352713376940302E-2</v>
      </c>
      <c r="AN15" s="17">
        <v>0</v>
      </c>
      <c r="AO15" s="17"/>
      <c r="AP15" s="17">
        <v>3.2172531258923998E-2</v>
      </c>
      <c r="AQ15" s="17">
        <v>1.31571031248043E-2</v>
      </c>
      <c r="AR15" s="17">
        <v>3.9103056891875702E-2</v>
      </c>
      <c r="AS15" s="17">
        <v>0</v>
      </c>
      <c r="AT15" s="17">
        <v>0</v>
      </c>
      <c r="AU15" s="17"/>
      <c r="AV15" s="17" t="s">
        <v>131</v>
      </c>
      <c r="AW15" s="17">
        <v>0</v>
      </c>
      <c r="AX15" s="17">
        <v>4.5571223214324698E-2</v>
      </c>
      <c r="AY15" s="17">
        <v>0</v>
      </c>
      <c r="AZ15" s="17">
        <v>5.9671872027731603E-2</v>
      </c>
      <c r="BA15" s="17">
        <v>0</v>
      </c>
      <c r="BB15" s="17">
        <v>0</v>
      </c>
      <c r="BC15" s="17">
        <v>3.21134744244874E-2</v>
      </c>
      <c r="BD15" s="17">
        <v>4.0859232069323403E-2</v>
      </c>
      <c r="BE15" s="17">
        <v>0</v>
      </c>
      <c r="BF15" s="17">
        <v>0</v>
      </c>
      <c r="BG15" s="17">
        <v>5.9175468714105499E-2</v>
      </c>
      <c r="BH15" s="17">
        <v>6.14405390777834E-2</v>
      </c>
      <c r="BI15" s="17">
        <v>0</v>
      </c>
      <c r="BJ15" s="17">
        <v>0</v>
      </c>
      <c r="BK15" s="17">
        <v>0</v>
      </c>
      <c r="BL15" s="17"/>
      <c r="BM15" s="17">
        <v>3.4235615077090498E-2</v>
      </c>
      <c r="BN15" s="17">
        <v>4.3001551174462999E-2</v>
      </c>
      <c r="BO15" s="17">
        <v>0</v>
      </c>
      <c r="BP15" s="17">
        <v>0</v>
      </c>
      <c r="BQ15" s="17">
        <v>3.03448029267432E-2</v>
      </c>
      <c r="BR15" s="17">
        <v>0</v>
      </c>
      <c r="BS15" s="17"/>
      <c r="BT15" s="17">
        <v>1.3032843557018701E-2</v>
      </c>
      <c r="BU15" s="17">
        <v>2.9804721340891301E-2</v>
      </c>
      <c r="BV15" s="17"/>
      <c r="BW15" s="17">
        <v>1.2657286952477999E-2</v>
      </c>
      <c r="BX15" s="17">
        <v>2.8447881114409001E-2</v>
      </c>
      <c r="BY15" s="17"/>
      <c r="BZ15" s="17">
        <v>2.82433196359031E-2</v>
      </c>
      <c r="CA15" s="17">
        <v>0</v>
      </c>
      <c r="CB15" s="17">
        <v>0</v>
      </c>
      <c r="CC15" s="17"/>
      <c r="CD15" s="17">
        <v>3.3282089756348998E-2</v>
      </c>
      <c r="CE15" s="17">
        <v>0</v>
      </c>
      <c r="CF15" s="17">
        <v>0</v>
      </c>
      <c r="CG15" s="17"/>
      <c r="CH15" s="17">
        <v>3.0850641835868699E-2</v>
      </c>
      <c r="CI15" s="17">
        <v>0</v>
      </c>
      <c r="CJ15" s="17">
        <v>0</v>
      </c>
      <c r="CK15" s="17"/>
      <c r="CL15" s="17">
        <v>1.9868565777246501E-2</v>
      </c>
      <c r="CM15" s="17">
        <v>2.0734759257671001E-2</v>
      </c>
      <c r="CN15" s="17"/>
      <c r="CO15" s="17">
        <v>0</v>
      </c>
      <c r="CP15" s="17">
        <v>3.2358027589072698E-2</v>
      </c>
      <c r="CQ15" s="17">
        <v>2.8913177822218299E-2</v>
      </c>
      <c r="CR15" s="17">
        <v>0</v>
      </c>
    </row>
    <row r="16" spans="2:96" x14ac:dyDescent="0.25">
      <c r="B16" s="18" t="s">
        <v>120</v>
      </c>
      <c r="C16" s="19">
        <v>2.0644083330863199E-2</v>
      </c>
      <c r="D16" s="19">
        <v>1.2038091182340499E-2</v>
      </c>
      <c r="E16" s="19">
        <v>3.09790649306226E-2</v>
      </c>
      <c r="F16" s="19"/>
      <c r="G16" s="19">
        <v>5.5637595426903302E-2</v>
      </c>
      <c r="H16" s="19">
        <v>0</v>
      </c>
      <c r="I16" s="19">
        <v>0</v>
      </c>
      <c r="J16" s="19">
        <v>1.83177638903495E-2</v>
      </c>
      <c r="K16" s="19">
        <v>0</v>
      </c>
      <c r="L16" s="19">
        <v>3.7105453377086602E-2</v>
      </c>
      <c r="M16" s="19"/>
      <c r="N16" s="19">
        <v>2.01882338218448E-2</v>
      </c>
      <c r="O16" s="19">
        <v>1.18060349238416E-2</v>
      </c>
      <c r="P16" s="19">
        <v>1.5075131059977201E-2</v>
      </c>
      <c r="Q16" s="19">
        <v>3.8337531460370597E-2</v>
      </c>
      <c r="R16" s="19"/>
      <c r="S16" s="19">
        <v>5.1649178583800401E-2</v>
      </c>
      <c r="T16" s="19">
        <v>2.0027310916878899E-2</v>
      </c>
      <c r="U16" s="19">
        <v>0</v>
      </c>
      <c r="V16" s="19">
        <v>4.8127531233960602E-2</v>
      </c>
      <c r="W16" s="19">
        <v>0</v>
      </c>
      <c r="X16" s="19">
        <v>0</v>
      </c>
      <c r="Y16" s="19">
        <v>9.6501448396261694E-2</v>
      </c>
      <c r="Z16" s="19">
        <v>0</v>
      </c>
      <c r="AA16" s="19">
        <v>0</v>
      </c>
      <c r="AB16" s="19">
        <v>0</v>
      </c>
      <c r="AC16" s="19">
        <v>0</v>
      </c>
      <c r="AD16" s="19">
        <v>0</v>
      </c>
      <c r="AE16" s="19"/>
      <c r="AF16" s="19">
        <v>1.29117011826706E-2</v>
      </c>
      <c r="AG16" s="19">
        <v>3.6947895998335097E-2</v>
      </c>
      <c r="AH16" s="19">
        <v>0</v>
      </c>
      <c r="AI16" s="19">
        <v>0.21502654300096999</v>
      </c>
      <c r="AJ16" s="19">
        <v>0</v>
      </c>
      <c r="AK16" s="19"/>
      <c r="AL16" s="19">
        <v>1.05078295507578E-2</v>
      </c>
      <c r="AM16" s="19">
        <v>1.7451789889220502E-2</v>
      </c>
      <c r="AN16" s="19">
        <v>0</v>
      </c>
      <c r="AO16" s="19"/>
      <c r="AP16" s="19">
        <v>1.3345755857975899E-2</v>
      </c>
      <c r="AQ16" s="19">
        <v>3.62583421881797E-2</v>
      </c>
      <c r="AR16" s="19">
        <v>0</v>
      </c>
      <c r="AS16" s="19">
        <v>2.5286075459344599E-2</v>
      </c>
      <c r="AT16" s="19">
        <v>0.17104489975946099</v>
      </c>
      <c r="AU16" s="19"/>
      <c r="AV16" s="19" t="s">
        <v>131</v>
      </c>
      <c r="AW16" s="19">
        <v>0</v>
      </c>
      <c r="AX16" s="19">
        <v>0</v>
      </c>
      <c r="AY16" s="19">
        <v>0</v>
      </c>
      <c r="AZ16" s="19">
        <v>7.35197819567074E-2</v>
      </c>
      <c r="BA16" s="19">
        <v>0</v>
      </c>
      <c r="BB16" s="19">
        <v>0</v>
      </c>
      <c r="BC16" s="19">
        <v>0</v>
      </c>
      <c r="BD16" s="19">
        <v>4.2297211054538202E-2</v>
      </c>
      <c r="BE16" s="19">
        <v>6.5869350449999295E-2</v>
      </c>
      <c r="BF16" s="19">
        <v>0</v>
      </c>
      <c r="BG16" s="19">
        <v>0</v>
      </c>
      <c r="BH16" s="19">
        <v>0</v>
      </c>
      <c r="BI16" s="19">
        <v>0.112783038438274</v>
      </c>
      <c r="BJ16" s="19">
        <v>0</v>
      </c>
      <c r="BK16" s="19">
        <v>0</v>
      </c>
      <c r="BL16" s="19"/>
      <c r="BM16" s="19">
        <v>0</v>
      </c>
      <c r="BN16" s="19">
        <v>4.8360567844831802E-2</v>
      </c>
      <c r="BO16" s="19">
        <v>4.5172292169751702E-2</v>
      </c>
      <c r="BP16" s="19">
        <v>0</v>
      </c>
      <c r="BQ16" s="19">
        <v>0</v>
      </c>
      <c r="BR16" s="19">
        <v>0</v>
      </c>
      <c r="BS16" s="19"/>
      <c r="BT16" s="19">
        <v>2.0814076035822599E-2</v>
      </c>
      <c r="BU16" s="19">
        <v>2.1089657429607899E-2</v>
      </c>
      <c r="BV16" s="19"/>
      <c r="BW16" s="19">
        <v>9.7558728422245094E-3</v>
      </c>
      <c r="BX16" s="19">
        <v>3.8861738117085799E-2</v>
      </c>
      <c r="BY16" s="19"/>
      <c r="BZ16" s="19">
        <v>2.1119534144879201E-2</v>
      </c>
      <c r="CA16" s="19">
        <v>0</v>
      </c>
      <c r="CB16" s="19">
        <v>0.108507716777738</v>
      </c>
      <c r="CC16" s="19"/>
      <c r="CD16" s="19">
        <v>2.9596096530562398E-2</v>
      </c>
      <c r="CE16" s="19">
        <v>0</v>
      </c>
      <c r="CF16" s="19">
        <v>0</v>
      </c>
      <c r="CG16" s="19"/>
      <c r="CH16" s="19">
        <v>2.3069213960805499E-2</v>
      </c>
      <c r="CI16" s="19">
        <v>0</v>
      </c>
      <c r="CJ16" s="19">
        <v>0</v>
      </c>
      <c r="CK16" s="19"/>
      <c r="CL16" s="19">
        <v>2.1413521568021902E-2</v>
      </c>
      <c r="CM16" s="19">
        <v>2.11995803730133E-2</v>
      </c>
      <c r="CN16" s="19"/>
      <c r="CO16" s="19">
        <v>4.39355692876226E-2</v>
      </c>
      <c r="CP16" s="19">
        <v>4.6678318084292E-2</v>
      </c>
      <c r="CQ16" s="19">
        <v>0</v>
      </c>
      <c r="CR16" s="19">
        <v>0</v>
      </c>
    </row>
    <row r="17" spans="2:2" x14ac:dyDescent="0.25">
      <c r="B17" s="16" t="s">
        <v>598</v>
      </c>
    </row>
    <row r="18" spans="2:2" x14ac:dyDescent="0.25">
      <c r="B18" t="s">
        <v>124</v>
      </c>
    </row>
    <row r="19" spans="2:2" x14ac:dyDescent="0.25">
      <c r="B19" t="s">
        <v>125</v>
      </c>
    </row>
    <row r="21" spans="2:2" x14ac:dyDescent="0.25">
      <c r="B21"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CR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599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460</v>
      </c>
      <c r="D7" s="10">
        <v>230</v>
      </c>
      <c r="E7" s="10">
        <v>230</v>
      </c>
      <c r="F7" s="10"/>
      <c r="G7" s="10">
        <v>51</v>
      </c>
      <c r="H7" s="10">
        <v>68</v>
      </c>
      <c r="I7" s="10">
        <v>78</v>
      </c>
      <c r="J7" s="10">
        <v>88</v>
      </c>
      <c r="K7" s="10">
        <v>77</v>
      </c>
      <c r="L7" s="10">
        <v>98</v>
      </c>
      <c r="M7" s="10"/>
      <c r="N7" s="10">
        <v>124</v>
      </c>
      <c r="O7" s="10">
        <v>123</v>
      </c>
      <c r="P7" s="10">
        <v>109</v>
      </c>
      <c r="Q7" s="10">
        <v>103</v>
      </c>
      <c r="R7" s="10"/>
      <c r="S7" s="10">
        <v>84</v>
      </c>
      <c r="T7" s="10">
        <v>60</v>
      </c>
      <c r="U7" s="10">
        <v>31</v>
      </c>
      <c r="V7" s="10">
        <v>43</v>
      </c>
      <c r="W7" s="10">
        <v>25</v>
      </c>
      <c r="X7" s="10">
        <v>39</v>
      </c>
      <c r="Y7" s="10">
        <v>37</v>
      </c>
      <c r="Z7" s="10">
        <v>12</v>
      </c>
      <c r="AA7" s="10">
        <v>47</v>
      </c>
      <c r="AB7" s="10">
        <v>48</v>
      </c>
      <c r="AC7" s="10">
        <v>22</v>
      </c>
      <c r="AD7" s="10">
        <v>12</v>
      </c>
      <c r="AE7" s="10"/>
      <c r="AF7" s="10">
        <v>175</v>
      </c>
      <c r="AG7" s="10">
        <v>139</v>
      </c>
      <c r="AH7" s="10">
        <v>25</v>
      </c>
      <c r="AI7" s="10">
        <v>6</v>
      </c>
      <c r="AJ7" s="10">
        <v>55</v>
      </c>
      <c r="AK7" s="10"/>
      <c r="AL7" s="10">
        <v>102</v>
      </c>
      <c r="AM7" s="10">
        <v>181</v>
      </c>
      <c r="AN7" s="10">
        <v>31</v>
      </c>
      <c r="AO7" s="10"/>
      <c r="AP7" s="10">
        <v>104</v>
      </c>
      <c r="AQ7" s="10">
        <v>99</v>
      </c>
      <c r="AR7" s="10">
        <v>115</v>
      </c>
      <c r="AS7" s="10">
        <v>57</v>
      </c>
      <c r="AT7" s="10">
        <v>10</v>
      </c>
      <c r="AU7" s="10"/>
      <c r="AV7" s="10" t="s">
        <v>130</v>
      </c>
      <c r="AW7" s="10">
        <v>19</v>
      </c>
      <c r="AX7" s="10">
        <v>29</v>
      </c>
      <c r="AY7" s="10">
        <v>35</v>
      </c>
      <c r="AZ7" s="10">
        <v>48</v>
      </c>
      <c r="BA7" s="10">
        <v>44</v>
      </c>
      <c r="BB7" s="10">
        <v>51</v>
      </c>
      <c r="BC7" s="10">
        <v>44</v>
      </c>
      <c r="BD7" s="10">
        <v>28</v>
      </c>
      <c r="BE7" s="10">
        <v>20</v>
      </c>
      <c r="BF7" s="10">
        <v>34</v>
      </c>
      <c r="BG7" s="10">
        <v>20</v>
      </c>
      <c r="BH7" s="10">
        <v>19</v>
      </c>
      <c r="BI7" s="10">
        <v>11</v>
      </c>
      <c r="BJ7" s="10">
        <v>11</v>
      </c>
      <c r="BK7" s="10">
        <v>20</v>
      </c>
      <c r="BL7" s="10"/>
      <c r="BM7" s="10">
        <v>109</v>
      </c>
      <c r="BN7" s="10">
        <v>140</v>
      </c>
      <c r="BO7" s="10">
        <v>59</v>
      </c>
      <c r="BP7" s="10">
        <v>83</v>
      </c>
      <c r="BQ7" s="10">
        <v>43</v>
      </c>
      <c r="BR7" s="10">
        <v>26</v>
      </c>
      <c r="BS7" s="10"/>
      <c r="BT7" s="10">
        <v>279</v>
      </c>
      <c r="BU7" s="10">
        <v>177</v>
      </c>
      <c r="BV7" s="10"/>
      <c r="BW7" s="10">
        <v>172</v>
      </c>
      <c r="BX7" s="10">
        <v>172</v>
      </c>
      <c r="BY7" s="10"/>
      <c r="BZ7" s="10">
        <v>352</v>
      </c>
      <c r="CA7" s="10">
        <v>71</v>
      </c>
      <c r="CB7" s="10">
        <v>30</v>
      </c>
      <c r="CC7" s="10"/>
      <c r="CD7" s="10">
        <v>306</v>
      </c>
      <c r="CE7" s="10">
        <v>43</v>
      </c>
      <c r="CF7" s="10">
        <v>28</v>
      </c>
      <c r="CG7" s="10"/>
      <c r="CH7" s="10">
        <v>331</v>
      </c>
      <c r="CI7" s="10">
        <v>45</v>
      </c>
      <c r="CJ7" s="10">
        <v>41</v>
      </c>
      <c r="CK7" s="10"/>
      <c r="CL7" s="10">
        <v>228</v>
      </c>
      <c r="CM7" s="10">
        <v>215</v>
      </c>
      <c r="CN7" s="10"/>
      <c r="CO7" s="10">
        <v>32</v>
      </c>
      <c r="CP7" s="10">
        <v>173</v>
      </c>
      <c r="CQ7" s="10">
        <v>171</v>
      </c>
      <c r="CR7" s="10">
        <v>84</v>
      </c>
    </row>
    <row r="8" spans="2:96" ht="30" customHeight="1" x14ac:dyDescent="0.25">
      <c r="B8" s="11" t="s">
        <v>20</v>
      </c>
      <c r="C8" s="11">
        <v>466</v>
      </c>
      <c r="D8" s="11">
        <v>237</v>
      </c>
      <c r="E8" s="11">
        <v>229</v>
      </c>
      <c r="F8" s="11"/>
      <c r="G8" s="11">
        <v>63</v>
      </c>
      <c r="H8" s="11">
        <v>90</v>
      </c>
      <c r="I8" s="11">
        <v>76</v>
      </c>
      <c r="J8" s="11">
        <v>82</v>
      </c>
      <c r="K8" s="11">
        <v>68</v>
      </c>
      <c r="L8" s="11">
        <v>88</v>
      </c>
      <c r="M8" s="11"/>
      <c r="N8" s="11">
        <v>119</v>
      </c>
      <c r="O8" s="11">
        <v>118</v>
      </c>
      <c r="P8" s="11">
        <v>116</v>
      </c>
      <c r="Q8" s="11">
        <v>112</v>
      </c>
      <c r="R8" s="11"/>
      <c r="S8" s="11">
        <v>87</v>
      </c>
      <c r="T8" s="11">
        <v>56</v>
      </c>
      <c r="U8" s="11">
        <v>31</v>
      </c>
      <c r="V8" s="11">
        <v>41</v>
      </c>
      <c r="W8" s="11">
        <v>25</v>
      </c>
      <c r="X8" s="11">
        <v>40</v>
      </c>
      <c r="Y8" s="11">
        <v>37</v>
      </c>
      <c r="Z8" s="11">
        <v>14</v>
      </c>
      <c r="AA8" s="11">
        <v>49</v>
      </c>
      <c r="AB8" s="11">
        <v>49</v>
      </c>
      <c r="AC8" s="11">
        <v>23</v>
      </c>
      <c r="AD8" s="11">
        <v>15</v>
      </c>
      <c r="AE8" s="11"/>
      <c r="AF8" s="11">
        <v>169</v>
      </c>
      <c r="AG8" s="11">
        <v>144</v>
      </c>
      <c r="AH8" s="11">
        <v>24</v>
      </c>
      <c r="AI8" s="11">
        <v>7</v>
      </c>
      <c r="AJ8" s="11">
        <v>58</v>
      </c>
      <c r="AK8" s="11"/>
      <c r="AL8" s="11">
        <v>101</v>
      </c>
      <c r="AM8" s="11">
        <v>188</v>
      </c>
      <c r="AN8" s="11">
        <v>30</v>
      </c>
      <c r="AO8" s="11"/>
      <c r="AP8" s="11">
        <v>103</v>
      </c>
      <c r="AQ8" s="11">
        <v>100</v>
      </c>
      <c r="AR8" s="11">
        <v>120</v>
      </c>
      <c r="AS8" s="11">
        <v>60</v>
      </c>
      <c r="AT8" s="11">
        <v>10</v>
      </c>
      <c r="AU8" s="11"/>
      <c r="AV8" s="11" t="s">
        <v>130</v>
      </c>
      <c r="AW8" s="11">
        <v>21</v>
      </c>
      <c r="AX8" s="11">
        <v>30</v>
      </c>
      <c r="AY8" s="11">
        <v>36</v>
      </c>
      <c r="AZ8" s="11">
        <v>50</v>
      </c>
      <c r="BA8" s="11">
        <v>43</v>
      </c>
      <c r="BB8" s="11">
        <v>52</v>
      </c>
      <c r="BC8" s="11">
        <v>44</v>
      </c>
      <c r="BD8" s="11">
        <v>30</v>
      </c>
      <c r="BE8" s="11">
        <v>20</v>
      </c>
      <c r="BF8" s="11">
        <v>34</v>
      </c>
      <c r="BG8" s="11">
        <v>19</v>
      </c>
      <c r="BH8" s="11">
        <v>19</v>
      </c>
      <c r="BI8" s="11">
        <v>11</v>
      </c>
      <c r="BJ8" s="11">
        <v>11</v>
      </c>
      <c r="BK8" s="11">
        <v>20</v>
      </c>
      <c r="BL8" s="11"/>
      <c r="BM8" s="11">
        <v>121</v>
      </c>
      <c r="BN8" s="11">
        <v>140</v>
      </c>
      <c r="BO8" s="11">
        <v>60</v>
      </c>
      <c r="BP8" s="11">
        <v>80</v>
      </c>
      <c r="BQ8" s="11">
        <v>40</v>
      </c>
      <c r="BR8" s="11">
        <v>25</v>
      </c>
      <c r="BS8" s="11"/>
      <c r="BT8" s="11">
        <v>285</v>
      </c>
      <c r="BU8" s="11">
        <v>176</v>
      </c>
      <c r="BV8" s="11"/>
      <c r="BW8" s="11">
        <v>175</v>
      </c>
      <c r="BX8" s="11">
        <v>169</v>
      </c>
      <c r="BY8" s="11"/>
      <c r="BZ8" s="11">
        <v>349</v>
      </c>
      <c r="CA8" s="11">
        <v>74</v>
      </c>
      <c r="CB8" s="11">
        <v>33</v>
      </c>
      <c r="CC8" s="11"/>
      <c r="CD8" s="11">
        <v>302</v>
      </c>
      <c r="CE8" s="11">
        <v>48</v>
      </c>
      <c r="CF8" s="11">
        <v>28</v>
      </c>
      <c r="CG8" s="11"/>
      <c r="CH8" s="11">
        <v>325</v>
      </c>
      <c r="CI8" s="11">
        <v>50</v>
      </c>
      <c r="CJ8" s="11">
        <v>42</v>
      </c>
      <c r="CK8" s="11"/>
      <c r="CL8" s="11">
        <v>229</v>
      </c>
      <c r="CM8" s="11">
        <v>219</v>
      </c>
      <c r="CN8" s="11"/>
      <c r="CO8" s="11">
        <v>34</v>
      </c>
      <c r="CP8" s="11">
        <v>172</v>
      </c>
      <c r="CQ8" s="11">
        <v>175</v>
      </c>
      <c r="CR8" s="11">
        <v>85</v>
      </c>
    </row>
    <row r="9" spans="2:96" ht="45" x14ac:dyDescent="0.25">
      <c r="B9" s="18" t="s">
        <v>590</v>
      </c>
      <c r="C9" s="17">
        <v>0.50759241639763497</v>
      </c>
      <c r="D9" s="17">
        <v>0.49425996081278201</v>
      </c>
      <c r="E9" s="17">
        <v>0.52141425676638398</v>
      </c>
      <c r="F9" s="17"/>
      <c r="G9" s="17">
        <v>0.391115013710576</v>
      </c>
      <c r="H9" s="17">
        <v>0.51164147921639402</v>
      </c>
      <c r="I9" s="17">
        <v>0.54999177350252104</v>
      </c>
      <c r="J9" s="17">
        <v>0.49279432632771802</v>
      </c>
      <c r="K9" s="17">
        <v>0.54377500559170799</v>
      </c>
      <c r="L9" s="17">
        <v>0.53670232412350305</v>
      </c>
      <c r="M9" s="17"/>
      <c r="N9" s="17">
        <v>0.45795819596017701</v>
      </c>
      <c r="O9" s="17">
        <v>0.56319311325674504</v>
      </c>
      <c r="P9" s="17">
        <v>0.52817950957804705</v>
      </c>
      <c r="Q9" s="17">
        <v>0.48591567169229199</v>
      </c>
      <c r="R9" s="17"/>
      <c r="S9" s="17">
        <v>0.46359350706663</v>
      </c>
      <c r="T9" s="17">
        <v>0.54508122390583102</v>
      </c>
      <c r="U9" s="17">
        <v>0.448696614408646</v>
      </c>
      <c r="V9" s="17">
        <v>0.54419963968856899</v>
      </c>
      <c r="W9" s="17">
        <v>0.47571621851076701</v>
      </c>
      <c r="X9" s="17">
        <v>0.480774375309375</v>
      </c>
      <c r="Y9" s="17">
        <v>0.59958987369272498</v>
      </c>
      <c r="Z9" s="17">
        <v>0.415776692545477</v>
      </c>
      <c r="AA9" s="17">
        <v>0.42481118997905498</v>
      </c>
      <c r="AB9" s="17">
        <v>0.56489253395184502</v>
      </c>
      <c r="AC9" s="17">
        <v>0.55286817809354305</v>
      </c>
      <c r="AD9" s="17">
        <v>0.64409492754161102</v>
      </c>
      <c r="AE9" s="17"/>
      <c r="AF9" s="17">
        <v>0.481239338440973</v>
      </c>
      <c r="AG9" s="17">
        <v>0.49793055615138199</v>
      </c>
      <c r="AH9" s="17">
        <v>0.42271269525423999</v>
      </c>
      <c r="AI9" s="17">
        <v>0.67989610282931201</v>
      </c>
      <c r="AJ9" s="17">
        <v>0.51823330707988902</v>
      </c>
      <c r="AK9" s="17"/>
      <c r="AL9" s="17">
        <v>0.50928230670447605</v>
      </c>
      <c r="AM9" s="17">
        <v>0.50866676787802001</v>
      </c>
      <c r="AN9" s="17">
        <v>0.47458189949761997</v>
      </c>
      <c r="AO9" s="17"/>
      <c r="AP9" s="17">
        <v>0.525038819244942</v>
      </c>
      <c r="AQ9" s="17">
        <v>0.56345046996354398</v>
      </c>
      <c r="AR9" s="17">
        <v>0.46464545953111103</v>
      </c>
      <c r="AS9" s="17">
        <v>0.39639807136726701</v>
      </c>
      <c r="AT9" s="17">
        <v>0.49872993016140399</v>
      </c>
      <c r="AU9" s="17"/>
      <c r="AV9" s="17" t="s">
        <v>131</v>
      </c>
      <c r="AW9" s="17">
        <v>0.56044271215775399</v>
      </c>
      <c r="AX9" s="17">
        <v>0.41071204748294798</v>
      </c>
      <c r="AY9" s="17">
        <v>0.47273880228352999</v>
      </c>
      <c r="AZ9" s="17">
        <v>0.51457712650819698</v>
      </c>
      <c r="BA9" s="17">
        <v>0.60516448330129602</v>
      </c>
      <c r="BB9" s="17">
        <v>0.54049016975066699</v>
      </c>
      <c r="BC9" s="17">
        <v>0.48167008394011401</v>
      </c>
      <c r="BD9" s="17">
        <v>0.56632100409317498</v>
      </c>
      <c r="BE9" s="17">
        <v>0.41659335851540402</v>
      </c>
      <c r="BF9" s="17">
        <v>0.62074049386904595</v>
      </c>
      <c r="BG9" s="17">
        <v>0.387734369251994</v>
      </c>
      <c r="BH9" s="17">
        <v>0.43001388373221799</v>
      </c>
      <c r="BI9" s="17">
        <v>0.49720105133671499</v>
      </c>
      <c r="BJ9" s="17">
        <v>0.38058451983914099</v>
      </c>
      <c r="BK9" s="17">
        <v>0.38498584553035098</v>
      </c>
      <c r="BL9" s="17"/>
      <c r="BM9" s="17">
        <v>0.47706355997212002</v>
      </c>
      <c r="BN9" s="17">
        <v>0.57521981475404604</v>
      </c>
      <c r="BO9" s="17">
        <v>0.50123624124477695</v>
      </c>
      <c r="BP9" s="17">
        <v>0.51516644151618896</v>
      </c>
      <c r="BQ9" s="17">
        <v>0.52093286207651901</v>
      </c>
      <c r="BR9" s="17">
        <v>0.25234804070509498</v>
      </c>
      <c r="BS9" s="17"/>
      <c r="BT9" s="17">
        <v>0.50318093865635305</v>
      </c>
      <c r="BU9" s="17">
        <v>0.51967477012907204</v>
      </c>
      <c r="BV9" s="17"/>
      <c r="BW9" s="17">
        <v>0.51969306740577004</v>
      </c>
      <c r="BX9" s="17">
        <v>0.49977965886178299</v>
      </c>
      <c r="BY9" s="17"/>
      <c r="BZ9" s="17">
        <v>0.51517075693293701</v>
      </c>
      <c r="CA9" s="17">
        <v>0.49740063134448698</v>
      </c>
      <c r="CB9" s="17">
        <v>0.56303097081835396</v>
      </c>
      <c r="CC9" s="17"/>
      <c r="CD9" s="17">
        <v>0.49175233696794102</v>
      </c>
      <c r="CE9" s="17">
        <v>0.62421185758380204</v>
      </c>
      <c r="CF9" s="17">
        <v>0.63128346005050096</v>
      </c>
      <c r="CG9" s="17"/>
      <c r="CH9" s="17">
        <v>0.47567691155952802</v>
      </c>
      <c r="CI9" s="17">
        <v>0.64017236615427198</v>
      </c>
      <c r="CJ9" s="17">
        <v>0.62382420957759099</v>
      </c>
      <c r="CK9" s="17"/>
      <c r="CL9" s="17">
        <v>0.48877535497348701</v>
      </c>
      <c r="CM9" s="17">
        <v>0.52592589036555304</v>
      </c>
      <c r="CN9" s="17"/>
      <c r="CO9" s="17">
        <v>0.43003614515954097</v>
      </c>
      <c r="CP9" s="17">
        <v>0.48366380622503202</v>
      </c>
      <c r="CQ9" s="17">
        <v>0.50738277242595098</v>
      </c>
      <c r="CR9" s="17">
        <v>0.587494115304392</v>
      </c>
    </row>
    <row r="10" spans="2:96" ht="45" x14ac:dyDescent="0.25">
      <c r="B10" s="18" t="s">
        <v>589</v>
      </c>
      <c r="C10" s="17">
        <v>0.49644182322894098</v>
      </c>
      <c r="D10" s="17">
        <v>0.47683745078408901</v>
      </c>
      <c r="E10" s="17">
        <v>0.51676579916403098</v>
      </c>
      <c r="F10" s="17"/>
      <c r="G10" s="17">
        <v>0.38507435924686101</v>
      </c>
      <c r="H10" s="17">
        <v>0.41473278677250203</v>
      </c>
      <c r="I10" s="17">
        <v>0.504974926146323</v>
      </c>
      <c r="J10" s="17">
        <v>0.56221232725361703</v>
      </c>
      <c r="K10" s="17">
        <v>0.52998074994321798</v>
      </c>
      <c r="L10" s="17">
        <v>0.56601580898449999</v>
      </c>
      <c r="M10" s="17"/>
      <c r="N10" s="17">
        <v>0.54080940639732999</v>
      </c>
      <c r="O10" s="17">
        <v>0.51804974054970598</v>
      </c>
      <c r="P10" s="17">
        <v>0.46592260343730701</v>
      </c>
      <c r="Q10" s="17">
        <v>0.46346068873145302</v>
      </c>
      <c r="R10" s="17"/>
      <c r="S10" s="17">
        <v>0.44866713381642698</v>
      </c>
      <c r="T10" s="17">
        <v>0.60339291440104603</v>
      </c>
      <c r="U10" s="17">
        <v>0.54461141339894104</v>
      </c>
      <c r="V10" s="17">
        <v>0.44430651891012701</v>
      </c>
      <c r="W10" s="17">
        <v>0.38261936175345501</v>
      </c>
      <c r="X10" s="17">
        <v>0.56123012933499505</v>
      </c>
      <c r="Y10" s="17">
        <v>0.52105430934061503</v>
      </c>
      <c r="Z10" s="17">
        <v>0.76108258307862697</v>
      </c>
      <c r="AA10" s="17">
        <v>0.498743772630866</v>
      </c>
      <c r="AB10" s="17">
        <v>0.41218828808288399</v>
      </c>
      <c r="AC10" s="17">
        <v>0.542789654370462</v>
      </c>
      <c r="AD10" s="17">
        <v>0.31422878539790899</v>
      </c>
      <c r="AE10" s="17"/>
      <c r="AF10" s="17">
        <v>0.45500704141917803</v>
      </c>
      <c r="AG10" s="17">
        <v>0.52228016532622201</v>
      </c>
      <c r="AH10" s="17">
        <v>0.57426094079122203</v>
      </c>
      <c r="AI10" s="17">
        <v>0.67350712951348501</v>
      </c>
      <c r="AJ10" s="17">
        <v>0.56012832908810495</v>
      </c>
      <c r="AK10" s="17"/>
      <c r="AL10" s="17">
        <v>0.40335094077943401</v>
      </c>
      <c r="AM10" s="17">
        <v>0.52915823296171505</v>
      </c>
      <c r="AN10" s="17">
        <v>0.502212087948821</v>
      </c>
      <c r="AO10" s="17"/>
      <c r="AP10" s="17">
        <v>0.50335296241827199</v>
      </c>
      <c r="AQ10" s="17">
        <v>0.515184518029005</v>
      </c>
      <c r="AR10" s="17">
        <v>0.49007906907196902</v>
      </c>
      <c r="AS10" s="17">
        <v>0.43826712403843199</v>
      </c>
      <c r="AT10" s="17">
        <v>0.432346850835577</v>
      </c>
      <c r="AU10" s="17"/>
      <c r="AV10" s="17" t="s">
        <v>131</v>
      </c>
      <c r="AW10" s="17">
        <v>0.47199751439869903</v>
      </c>
      <c r="AX10" s="17">
        <v>0.56944521568639805</v>
      </c>
      <c r="AY10" s="17">
        <v>0.51367046812795902</v>
      </c>
      <c r="AZ10" s="17">
        <v>0.40074323921504001</v>
      </c>
      <c r="BA10" s="17">
        <v>0.47925833622194502</v>
      </c>
      <c r="BB10" s="17">
        <v>0.59791263420034602</v>
      </c>
      <c r="BC10" s="17">
        <v>0.39126983065972198</v>
      </c>
      <c r="BD10" s="17">
        <v>0.58966679846158099</v>
      </c>
      <c r="BE10" s="17">
        <v>0.45483151305075498</v>
      </c>
      <c r="BF10" s="17">
        <v>0.615193653036327</v>
      </c>
      <c r="BG10" s="17">
        <v>0.45937611183951299</v>
      </c>
      <c r="BH10" s="17">
        <v>0.53450472652967396</v>
      </c>
      <c r="BI10" s="17">
        <v>0.24793279053852099</v>
      </c>
      <c r="BJ10" s="17">
        <v>0.30240038998788699</v>
      </c>
      <c r="BK10" s="17">
        <v>0.45088886742512801</v>
      </c>
      <c r="BL10" s="17"/>
      <c r="BM10" s="17">
        <v>0.43501013569479002</v>
      </c>
      <c r="BN10" s="17">
        <v>0.54214827816782096</v>
      </c>
      <c r="BO10" s="17">
        <v>0.48352811072479002</v>
      </c>
      <c r="BP10" s="17">
        <v>0.46345828788830901</v>
      </c>
      <c r="BQ10" s="17">
        <v>0.55221164464239403</v>
      </c>
      <c r="BR10" s="17">
        <v>0.58413535859700705</v>
      </c>
      <c r="BS10" s="17"/>
      <c r="BT10" s="17">
        <v>0.46206165472861699</v>
      </c>
      <c r="BU10" s="17">
        <v>0.55978477426200901</v>
      </c>
      <c r="BV10" s="17"/>
      <c r="BW10" s="17">
        <v>0.48314228177042601</v>
      </c>
      <c r="BX10" s="17">
        <v>0.51550189639972499</v>
      </c>
      <c r="BY10" s="17"/>
      <c r="BZ10" s="17">
        <v>0.50590452591096402</v>
      </c>
      <c r="CA10" s="17">
        <v>0.50547994448826306</v>
      </c>
      <c r="CB10" s="17">
        <v>0.37079589704958299</v>
      </c>
      <c r="CC10" s="17"/>
      <c r="CD10" s="17">
        <v>0.49500440192600598</v>
      </c>
      <c r="CE10" s="17">
        <v>0.485165706781162</v>
      </c>
      <c r="CF10" s="17">
        <v>0.51799214091018597</v>
      </c>
      <c r="CG10" s="17"/>
      <c r="CH10" s="17">
        <v>0.52607322337415896</v>
      </c>
      <c r="CI10" s="17">
        <v>0.34701462257969001</v>
      </c>
      <c r="CJ10" s="17">
        <v>0.56276656029973104</v>
      </c>
      <c r="CK10" s="17"/>
      <c r="CL10" s="17">
        <v>0.48991563430266899</v>
      </c>
      <c r="CM10" s="17">
        <v>0.494774002848058</v>
      </c>
      <c r="CN10" s="17"/>
      <c r="CO10" s="17">
        <v>0.32221498158116901</v>
      </c>
      <c r="CP10" s="17">
        <v>0.44615697535681897</v>
      </c>
      <c r="CQ10" s="17">
        <v>0.49885673037970502</v>
      </c>
      <c r="CR10" s="17">
        <v>0.66302592371105296</v>
      </c>
    </row>
    <row r="11" spans="2:96" ht="60" x14ac:dyDescent="0.25">
      <c r="B11" s="18" t="s">
        <v>591</v>
      </c>
      <c r="C11" s="17">
        <v>0.383731307980892</v>
      </c>
      <c r="D11" s="17">
        <v>0.37079016374517099</v>
      </c>
      <c r="E11" s="17">
        <v>0.39714747341843498</v>
      </c>
      <c r="F11" s="17"/>
      <c r="G11" s="17">
        <v>0.365805534740136</v>
      </c>
      <c r="H11" s="17">
        <v>0.43875591742488501</v>
      </c>
      <c r="I11" s="17">
        <v>0.42117357003349798</v>
      </c>
      <c r="J11" s="17">
        <v>0.38745964890263201</v>
      </c>
      <c r="K11" s="17">
        <v>0.432358814809084</v>
      </c>
      <c r="L11" s="17">
        <v>0.26677844482160901</v>
      </c>
      <c r="M11" s="17"/>
      <c r="N11" s="17">
        <v>0.27985632544290101</v>
      </c>
      <c r="O11" s="17">
        <v>0.35678802644220098</v>
      </c>
      <c r="P11" s="17">
        <v>0.43516976496429399</v>
      </c>
      <c r="Q11" s="17">
        <v>0.47403557451853201</v>
      </c>
      <c r="R11" s="17"/>
      <c r="S11" s="17">
        <v>0.34434711595617501</v>
      </c>
      <c r="T11" s="17">
        <v>0.37780988703325602</v>
      </c>
      <c r="U11" s="17">
        <v>0.247814934412634</v>
      </c>
      <c r="V11" s="17">
        <v>0.54934399920058796</v>
      </c>
      <c r="W11" s="17">
        <v>0.41609374318046899</v>
      </c>
      <c r="X11" s="17">
        <v>0.30002099148450101</v>
      </c>
      <c r="Y11" s="17">
        <v>0.48883318058191499</v>
      </c>
      <c r="Z11" s="17">
        <v>0.45347237971278298</v>
      </c>
      <c r="AA11" s="17">
        <v>0.35779530036098001</v>
      </c>
      <c r="AB11" s="17">
        <v>0.48964611587288098</v>
      </c>
      <c r="AC11" s="17">
        <v>0.32348500891524601</v>
      </c>
      <c r="AD11" s="17">
        <v>0.13503898685636601</v>
      </c>
      <c r="AE11" s="17"/>
      <c r="AF11" s="17">
        <v>0.36023601026186902</v>
      </c>
      <c r="AG11" s="17">
        <v>0.38110131058871399</v>
      </c>
      <c r="AH11" s="17">
        <v>0.33520077114651198</v>
      </c>
      <c r="AI11" s="17">
        <v>0.56335869157328899</v>
      </c>
      <c r="AJ11" s="17">
        <v>0.47159721751549799</v>
      </c>
      <c r="AK11" s="17"/>
      <c r="AL11" s="17">
        <v>0.36467878789804797</v>
      </c>
      <c r="AM11" s="17">
        <v>0.38574939594806001</v>
      </c>
      <c r="AN11" s="17">
        <v>0.46023824829087601</v>
      </c>
      <c r="AO11" s="17"/>
      <c r="AP11" s="17">
        <v>0.39279977273933198</v>
      </c>
      <c r="AQ11" s="17">
        <v>0.408452941372977</v>
      </c>
      <c r="AR11" s="17">
        <v>0.30441941136314399</v>
      </c>
      <c r="AS11" s="17">
        <v>0.38143243499283602</v>
      </c>
      <c r="AT11" s="17">
        <v>0.65714905311400396</v>
      </c>
      <c r="AU11" s="17"/>
      <c r="AV11" s="17" t="s">
        <v>131</v>
      </c>
      <c r="AW11" s="17">
        <v>0.55372677713912699</v>
      </c>
      <c r="AX11" s="17">
        <v>0.53112581901047595</v>
      </c>
      <c r="AY11" s="17">
        <v>0.36817315514429899</v>
      </c>
      <c r="AZ11" s="17">
        <v>0.43303291339172401</v>
      </c>
      <c r="BA11" s="17">
        <v>0.43155218002734103</v>
      </c>
      <c r="BB11" s="17">
        <v>0.29767650452695299</v>
      </c>
      <c r="BC11" s="17">
        <v>0.41494091713266101</v>
      </c>
      <c r="BD11" s="17">
        <v>0.32930001885119098</v>
      </c>
      <c r="BE11" s="17">
        <v>0.44878700417391298</v>
      </c>
      <c r="BF11" s="17">
        <v>0.31230044034231502</v>
      </c>
      <c r="BG11" s="17">
        <v>0.346345914942843</v>
      </c>
      <c r="BH11" s="17">
        <v>0.31878664974130699</v>
      </c>
      <c r="BI11" s="17">
        <v>0.60041093468625095</v>
      </c>
      <c r="BJ11" s="17">
        <v>0.25904964570384698</v>
      </c>
      <c r="BK11" s="17">
        <v>0.26512133256769599</v>
      </c>
      <c r="BL11" s="17"/>
      <c r="BM11" s="17">
        <v>0.39206145440051499</v>
      </c>
      <c r="BN11" s="17">
        <v>0.43174125206222302</v>
      </c>
      <c r="BO11" s="17">
        <v>0.37768428958831901</v>
      </c>
      <c r="BP11" s="17">
        <v>0.32940604715446598</v>
      </c>
      <c r="BQ11" s="17">
        <v>0.37409892027605701</v>
      </c>
      <c r="BR11" s="17">
        <v>0.28013029271287399</v>
      </c>
      <c r="BS11" s="17"/>
      <c r="BT11" s="17">
        <v>0.36896638494209899</v>
      </c>
      <c r="BU11" s="17">
        <v>0.40190266972710498</v>
      </c>
      <c r="BV11" s="17"/>
      <c r="BW11" s="17">
        <v>0.382568304629676</v>
      </c>
      <c r="BX11" s="17">
        <v>0.35105187546619399</v>
      </c>
      <c r="BY11" s="17"/>
      <c r="BZ11" s="17">
        <v>0.38480257510612598</v>
      </c>
      <c r="CA11" s="17">
        <v>0.40848062686961001</v>
      </c>
      <c r="CB11" s="17">
        <v>0.34831956276763898</v>
      </c>
      <c r="CC11" s="17"/>
      <c r="CD11" s="17">
        <v>0.36847915839951001</v>
      </c>
      <c r="CE11" s="17">
        <v>0.43981452315792602</v>
      </c>
      <c r="CF11" s="17">
        <v>0.42239005492276599</v>
      </c>
      <c r="CG11" s="17"/>
      <c r="CH11" s="17">
        <v>0.38781763342048198</v>
      </c>
      <c r="CI11" s="17">
        <v>0.39643321124249098</v>
      </c>
      <c r="CJ11" s="17">
        <v>0.39684090405069999</v>
      </c>
      <c r="CK11" s="17"/>
      <c r="CL11" s="17">
        <v>0.34384853472045102</v>
      </c>
      <c r="CM11" s="17">
        <v>0.424327398121357</v>
      </c>
      <c r="CN11" s="17"/>
      <c r="CO11" s="17">
        <v>0.24899341834934799</v>
      </c>
      <c r="CP11" s="17">
        <v>0.35731908882444202</v>
      </c>
      <c r="CQ11" s="17">
        <v>0.38151468160576402</v>
      </c>
      <c r="CR11" s="17">
        <v>0.49576327780332002</v>
      </c>
    </row>
    <row r="12" spans="2:96" ht="45" x14ac:dyDescent="0.25">
      <c r="B12" s="18" t="s">
        <v>592</v>
      </c>
      <c r="C12" s="17">
        <v>0.318637966013751</v>
      </c>
      <c r="D12" s="17">
        <v>0.31096688296189701</v>
      </c>
      <c r="E12" s="17">
        <v>0.32659062595124799</v>
      </c>
      <c r="F12" s="17"/>
      <c r="G12" s="17">
        <v>0.21162436391630801</v>
      </c>
      <c r="H12" s="17">
        <v>0.31319678006419199</v>
      </c>
      <c r="I12" s="17">
        <v>0.35776692379041902</v>
      </c>
      <c r="J12" s="17">
        <v>0.28166490046433001</v>
      </c>
      <c r="K12" s="17">
        <v>0.31024372839290298</v>
      </c>
      <c r="L12" s="17">
        <v>0.40865526365774901</v>
      </c>
      <c r="M12" s="17"/>
      <c r="N12" s="17">
        <v>0.36688047114203298</v>
      </c>
      <c r="O12" s="17">
        <v>0.307229647452402</v>
      </c>
      <c r="P12" s="17">
        <v>0.30646974918168901</v>
      </c>
      <c r="Q12" s="17">
        <v>0.29549711063022599</v>
      </c>
      <c r="R12" s="17"/>
      <c r="S12" s="17">
        <v>0.285378520156164</v>
      </c>
      <c r="T12" s="17">
        <v>0.37049276203230302</v>
      </c>
      <c r="U12" s="17">
        <v>0.39536446432540101</v>
      </c>
      <c r="V12" s="17">
        <v>0.28913107186652998</v>
      </c>
      <c r="W12" s="17">
        <v>0.27749779424452098</v>
      </c>
      <c r="X12" s="17">
        <v>0.36799737050468501</v>
      </c>
      <c r="Y12" s="17">
        <v>0.39623686825235499</v>
      </c>
      <c r="Z12" s="17">
        <v>0.28302118315718</v>
      </c>
      <c r="AA12" s="17">
        <v>0.41662065335010401</v>
      </c>
      <c r="AB12" s="17">
        <v>0.25424978646537699</v>
      </c>
      <c r="AC12" s="17">
        <v>0.18023761256568799</v>
      </c>
      <c r="AD12" s="17">
        <v>0.116898608045859</v>
      </c>
      <c r="AE12" s="17"/>
      <c r="AF12" s="17">
        <v>0.26979553495049302</v>
      </c>
      <c r="AG12" s="17">
        <v>0.318768906370825</v>
      </c>
      <c r="AH12" s="17">
        <v>0.51440147290189797</v>
      </c>
      <c r="AI12" s="17">
        <v>0.12983691378752901</v>
      </c>
      <c r="AJ12" s="17">
        <v>0.44136958484501398</v>
      </c>
      <c r="AK12" s="17"/>
      <c r="AL12" s="17">
        <v>0.29509540289349401</v>
      </c>
      <c r="AM12" s="17">
        <v>0.28057701756690401</v>
      </c>
      <c r="AN12" s="17">
        <v>0.470789635793536</v>
      </c>
      <c r="AO12" s="17"/>
      <c r="AP12" s="17">
        <v>0.268632932775067</v>
      </c>
      <c r="AQ12" s="17">
        <v>0.34494349197491297</v>
      </c>
      <c r="AR12" s="17">
        <v>0.28871992996367501</v>
      </c>
      <c r="AS12" s="17">
        <v>0.32740230085778999</v>
      </c>
      <c r="AT12" s="17">
        <v>0.54097343947422605</v>
      </c>
      <c r="AU12" s="17"/>
      <c r="AV12" s="17" t="s">
        <v>131</v>
      </c>
      <c r="AW12" s="17">
        <v>0.213948013777778</v>
      </c>
      <c r="AX12" s="17">
        <v>0.22864906283242001</v>
      </c>
      <c r="AY12" s="17">
        <v>0.38602397833482199</v>
      </c>
      <c r="AZ12" s="17">
        <v>0.25331738092453099</v>
      </c>
      <c r="BA12" s="17">
        <v>0.37826325537810501</v>
      </c>
      <c r="BB12" s="17">
        <v>0.28178274377880902</v>
      </c>
      <c r="BC12" s="17">
        <v>0.24229174295488601</v>
      </c>
      <c r="BD12" s="17">
        <v>0.20171626868299</v>
      </c>
      <c r="BE12" s="17">
        <v>0.33311741115073701</v>
      </c>
      <c r="BF12" s="17">
        <v>0.43522734161981502</v>
      </c>
      <c r="BG12" s="17">
        <v>0.42175149726866201</v>
      </c>
      <c r="BH12" s="17">
        <v>0.430857382588825</v>
      </c>
      <c r="BI12" s="17">
        <v>0.31888552886640997</v>
      </c>
      <c r="BJ12" s="17">
        <v>0.53565408559134298</v>
      </c>
      <c r="BK12" s="17">
        <v>0.217302688918149</v>
      </c>
      <c r="BL12" s="17"/>
      <c r="BM12" s="17">
        <v>0.29692280286362599</v>
      </c>
      <c r="BN12" s="17">
        <v>0.36651266905504098</v>
      </c>
      <c r="BO12" s="17">
        <v>0.30923918817871698</v>
      </c>
      <c r="BP12" s="17">
        <v>0.21882213044481399</v>
      </c>
      <c r="BQ12" s="17">
        <v>0.38626892963846399</v>
      </c>
      <c r="BR12" s="17">
        <v>0.38702002860861201</v>
      </c>
      <c r="BS12" s="17"/>
      <c r="BT12" s="17">
        <v>0.30685468970456298</v>
      </c>
      <c r="BU12" s="17">
        <v>0.33210472777538602</v>
      </c>
      <c r="BV12" s="17"/>
      <c r="BW12" s="17">
        <v>0.32563974168044202</v>
      </c>
      <c r="BX12" s="17">
        <v>0.33304481329587199</v>
      </c>
      <c r="BY12" s="17"/>
      <c r="BZ12" s="17">
        <v>0.31887633695280998</v>
      </c>
      <c r="CA12" s="17">
        <v>0.34207125859772403</v>
      </c>
      <c r="CB12" s="17">
        <v>0.29329557939574502</v>
      </c>
      <c r="CC12" s="17"/>
      <c r="CD12" s="17">
        <v>0.32923144998572701</v>
      </c>
      <c r="CE12" s="17">
        <v>0.27370728107618902</v>
      </c>
      <c r="CF12" s="17">
        <v>0.28072026018427298</v>
      </c>
      <c r="CG12" s="17"/>
      <c r="CH12" s="17">
        <v>0.34347819617315001</v>
      </c>
      <c r="CI12" s="17">
        <v>0.24829049756576199</v>
      </c>
      <c r="CJ12" s="17">
        <v>0.27903111772705202</v>
      </c>
      <c r="CK12" s="17"/>
      <c r="CL12" s="17">
        <v>0.33531795832163303</v>
      </c>
      <c r="CM12" s="17">
        <v>0.31452285214689102</v>
      </c>
      <c r="CN12" s="17"/>
      <c r="CO12" s="17">
        <v>0.29184466356543698</v>
      </c>
      <c r="CP12" s="17">
        <v>0.32513230639373503</v>
      </c>
      <c r="CQ12" s="17">
        <v>0.30776329912068801</v>
      </c>
      <c r="CR12" s="17">
        <v>0.338601021594929</v>
      </c>
    </row>
    <row r="13" spans="2:96" ht="75" x14ac:dyDescent="0.25">
      <c r="B13" s="18" t="s">
        <v>594</v>
      </c>
      <c r="C13" s="17">
        <v>0.31150360142776501</v>
      </c>
      <c r="D13" s="17">
        <v>0.30203823977606098</v>
      </c>
      <c r="E13" s="17">
        <v>0.32131640124919902</v>
      </c>
      <c r="F13" s="17"/>
      <c r="G13" s="17">
        <v>0.28469361572382001</v>
      </c>
      <c r="H13" s="17">
        <v>0.35787025969860198</v>
      </c>
      <c r="I13" s="17">
        <v>0.29279532993594798</v>
      </c>
      <c r="J13" s="17">
        <v>0.33777067164920699</v>
      </c>
      <c r="K13" s="17">
        <v>0.27449889174275599</v>
      </c>
      <c r="L13" s="17">
        <v>0.30349453085955902</v>
      </c>
      <c r="M13" s="17"/>
      <c r="N13" s="17">
        <v>0.36080328068443102</v>
      </c>
      <c r="O13" s="17">
        <v>0.33914388024446002</v>
      </c>
      <c r="P13" s="17">
        <v>0.32033635646977898</v>
      </c>
      <c r="Q13" s="17">
        <v>0.22395560501401299</v>
      </c>
      <c r="R13" s="17"/>
      <c r="S13" s="17">
        <v>0.38622404827866202</v>
      </c>
      <c r="T13" s="17">
        <v>0.36681197922437597</v>
      </c>
      <c r="U13" s="17">
        <v>0.27201702021773499</v>
      </c>
      <c r="V13" s="17">
        <v>0.27405831481792797</v>
      </c>
      <c r="W13" s="17">
        <v>0.28321081932137998</v>
      </c>
      <c r="X13" s="17">
        <v>0.26769229107724801</v>
      </c>
      <c r="Y13" s="17">
        <v>0.278206047581876</v>
      </c>
      <c r="Z13" s="17">
        <v>6.8887752843217007E-2</v>
      </c>
      <c r="AA13" s="17">
        <v>0.37439551624470302</v>
      </c>
      <c r="AB13" s="17">
        <v>0.29503855280154601</v>
      </c>
      <c r="AC13" s="17">
        <v>0.26297497427962202</v>
      </c>
      <c r="AD13" s="17">
        <v>0.24598791005402701</v>
      </c>
      <c r="AE13" s="17"/>
      <c r="AF13" s="17">
        <v>0.26399696882759499</v>
      </c>
      <c r="AG13" s="17">
        <v>0.32709193342375298</v>
      </c>
      <c r="AH13" s="17">
        <v>0.38359040643807402</v>
      </c>
      <c r="AI13" s="17">
        <v>0.32010389717068799</v>
      </c>
      <c r="AJ13" s="17">
        <v>0.30844569370739999</v>
      </c>
      <c r="AK13" s="17"/>
      <c r="AL13" s="17">
        <v>0.30524820215203402</v>
      </c>
      <c r="AM13" s="17">
        <v>0.298808819474781</v>
      </c>
      <c r="AN13" s="17">
        <v>0.28713045547241101</v>
      </c>
      <c r="AO13" s="17"/>
      <c r="AP13" s="17">
        <v>0.17512479408333601</v>
      </c>
      <c r="AQ13" s="17">
        <v>0.30843665131714698</v>
      </c>
      <c r="AR13" s="17">
        <v>0.35643393360463099</v>
      </c>
      <c r="AS13" s="17">
        <v>0.471160281545838</v>
      </c>
      <c r="AT13" s="17">
        <v>0.207380715599362</v>
      </c>
      <c r="AU13" s="17"/>
      <c r="AV13" s="17" t="s">
        <v>131</v>
      </c>
      <c r="AW13" s="17">
        <v>0.38773432437240501</v>
      </c>
      <c r="AX13" s="17">
        <v>0.180957590445123</v>
      </c>
      <c r="AY13" s="17">
        <v>0.39395027832887602</v>
      </c>
      <c r="AZ13" s="17">
        <v>0.171695302124074</v>
      </c>
      <c r="BA13" s="17">
        <v>0.340697264153278</v>
      </c>
      <c r="BB13" s="17">
        <v>0.239818530226342</v>
      </c>
      <c r="BC13" s="17">
        <v>0.25937799938607697</v>
      </c>
      <c r="BD13" s="17">
        <v>0.20711779706293301</v>
      </c>
      <c r="BE13" s="17">
        <v>0.28842412543882801</v>
      </c>
      <c r="BF13" s="17">
        <v>0.50911737917430999</v>
      </c>
      <c r="BG13" s="17">
        <v>0.28176924790985403</v>
      </c>
      <c r="BH13" s="17">
        <v>0.33941418063948597</v>
      </c>
      <c r="BI13" s="17">
        <v>0.50081232994384195</v>
      </c>
      <c r="BJ13" s="17">
        <v>0.209329846177364</v>
      </c>
      <c r="BK13" s="17">
        <v>0.75033442526669702</v>
      </c>
      <c r="BL13" s="17"/>
      <c r="BM13" s="17">
        <v>0.386371178479744</v>
      </c>
      <c r="BN13" s="17">
        <v>0.30295703620260001</v>
      </c>
      <c r="BO13" s="17">
        <v>0.24995470134657599</v>
      </c>
      <c r="BP13" s="17">
        <v>0.26795953578953102</v>
      </c>
      <c r="BQ13" s="17">
        <v>0.36959208359672802</v>
      </c>
      <c r="BR13" s="17">
        <v>0.19008396145239101</v>
      </c>
      <c r="BS13" s="17"/>
      <c r="BT13" s="17">
        <v>0.32883632790121298</v>
      </c>
      <c r="BU13" s="17">
        <v>0.28714931175894698</v>
      </c>
      <c r="BV13" s="17"/>
      <c r="BW13" s="17">
        <v>0.33253297860528103</v>
      </c>
      <c r="BX13" s="17">
        <v>0.28638320675413398</v>
      </c>
      <c r="BY13" s="17"/>
      <c r="BZ13" s="17">
        <v>0.30060532750136199</v>
      </c>
      <c r="CA13" s="17">
        <v>0.28618460002071</v>
      </c>
      <c r="CB13" s="17">
        <v>0.41481525526778601</v>
      </c>
      <c r="CC13" s="17"/>
      <c r="CD13" s="17">
        <v>0.30969400361001298</v>
      </c>
      <c r="CE13" s="17">
        <v>0.245959247645722</v>
      </c>
      <c r="CF13" s="17">
        <v>0.45359568684874702</v>
      </c>
      <c r="CG13" s="17"/>
      <c r="CH13" s="17">
        <v>0.29582828865924998</v>
      </c>
      <c r="CI13" s="17">
        <v>0.34909010098593601</v>
      </c>
      <c r="CJ13" s="17">
        <v>0.25449283163761799</v>
      </c>
      <c r="CK13" s="17"/>
      <c r="CL13" s="17">
        <v>0.35387229434088002</v>
      </c>
      <c r="CM13" s="17">
        <v>0.26969581992927399</v>
      </c>
      <c r="CN13" s="17"/>
      <c r="CO13" s="17">
        <v>0.33730600684912199</v>
      </c>
      <c r="CP13" s="17">
        <v>0.34255853513602802</v>
      </c>
      <c r="CQ13" s="17">
        <v>0.29649177020510797</v>
      </c>
      <c r="CR13" s="17">
        <v>0.26924008736899302</v>
      </c>
    </row>
    <row r="14" spans="2:96" ht="60" x14ac:dyDescent="0.25">
      <c r="B14" s="18" t="s">
        <v>593</v>
      </c>
      <c r="C14" s="17">
        <v>0.27127728215041802</v>
      </c>
      <c r="D14" s="17">
        <v>0.31739971633104902</v>
      </c>
      <c r="E14" s="17">
        <v>0.223461865207494</v>
      </c>
      <c r="F14" s="17"/>
      <c r="G14" s="17">
        <v>0.25042829747818901</v>
      </c>
      <c r="H14" s="17">
        <v>0.29702437307302998</v>
      </c>
      <c r="I14" s="17">
        <v>0.329962772306018</v>
      </c>
      <c r="J14" s="17">
        <v>0.31219705635056999</v>
      </c>
      <c r="K14" s="17">
        <v>0.182285287396521</v>
      </c>
      <c r="L14" s="17">
        <v>0.239943816372368</v>
      </c>
      <c r="M14" s="17"/>
      <c r="N14" s="17">
        <v>0.33762787001103101</v>
      </c>
      <c r="O14" s="17">
        <v>0.28234561970063299</v>
      </c>
      <c r="P14" s="17">
        <v>0.231923876721321</v>
      </c>
      <c r="Q14" s="17">
        <v>0.221406422964746</v>
      </c>
      <c r="R14" s="17"/>
      <c r="S14" s="17">
        <v>0.342932612097052</v>
      </c>
      <c r="T14" s="17">
        <v>0.31324495937721802</v>
      </c>
      <c r="U14" s="17">
        <v>0.21414557209107901</v>
      </c>
      <c r="V14" s="17">
        <v>0.20458174043584501</v>
      </c>
      <c r="W14" s="17">
        <v>0.191165924722634</v>
      </c>
      <c r="X14" s="17">
        <v>0.26345582066628997</v>
      </c>
      <c r="Y14" s="17">
        <v>0.315352682190222</v>
      </c>
      <c r="Z14" s="17">
        <v>0.17722273821982701</v>
      </c>
      <c r="AA14" s="17">
        <v>0.31510039806262402</v>
      </c>
      <c r="AB14" s="17">
        <v>0.19982777979345701</v>
      </c>
      <c r="AC14" s="17">
        <v>0.22266330595747799</v>
      </c>
      <c r="AD14" s="17">
        <v>0.29361388196270499</v>
      </c>
      <c r="AE14" s="17"/>
      <c r="AF14" s="17">
        <v>0.222248975041068</v>
      </c>
      <c r="AG14" s="17">
        <v>0.31040363240826802</v>
      </c>
      <c r="AH14" s="17">
        <v>0.37843021602267501</v>
      </c>
      <c r="AI14" s="17">
        <v>0.12983691378752901</v>
      </c>
      <c r="AJ14" s="17">
        <v>0.34440759417586397</v>
      </c>
      <c r="AK14" s="17"/>
      <c r="AL14" s="17">
        <v>0.24264181177076399</v>
      </c>
      <c r="AM14" s="17">
        <v>0.28909984403937899</v>
      </c>
      <c r="AN14" s="17">
        <v>0.25185341179247001</v>
      </c>
      <c r="AO14" s="17"/>
      <c r="AP14" s="17">
        <v>0.250508221106436</v>
      </c>
      <c r="AQ14" s="17">
        <v>0.27209280588502799</v>
      </c>
      <c r="AR14" s="17">
        <v>0.269984984767839</v>
      </c>
      <c r="AS14" s="17">
        <v>0.319675695014148</v>
      </c>
      <c r="AT14" s="17">
        <v>7.73080298009238E-2</v>
      </c>
      <c r="AU14" s="17"/>
      <c r="AV14" s="17" t="s">
        <v>131</v>
      </c>
      <c r="AW14" s="17">
        <v>0.15169601618808001</v>
      </c>
      <c r="AX14" s="17">
        <v>0.167649530839904</v>
      </c>
      <c r="AY14" s="17">
        <v>0.225585438093483</v>
      </c>
      <c r="AZ14" s="17">
        <v>0.16192718528657199</v>
      </c>
      <c r="BA14" s="17">
        <v>0.31103431546805599</v>
      </c>
      <c r="BB14" s="17">
        <v>0.38491735860590698</v>
      </c>
      <c r="BC14" s="17">
        <v>0.23353546754302901</v>
      </c>
      <c r="BD14" s="17">
        <v>0.20095251578477799</v>
      </c>
      <c r="BE14" s="17">
        <v>0.33813182521017299</v>
      </c>
      <c r="BF14" s="17">
        <v>0.51966436186649401</v>
      </c>
      <c r="BG14" s="17">
        <v>0.22997824652160101</v>
      </c>
      <c r="BH14" s="17">
        <v>8.7814281196167604E-2</v>
      </c>
      <c r="BI14" s="17">
        <v>0.32722289615018102</v>
      </c>
      <c r="BJ14" s="17">
        <v>0.42103503173547602</v>
      </c>
      <c r="BK14" s="17">
        <v>0.36481416394365901</v>
      </c>
      <c r="BL14" s="17"/>
      <c r="BM14" s="17">
        <v>0.31145606535880399</v>
      </c>
      <c r="BN14" s="17">
        <v>0.26991324646032899</v>
      </c>
      <c r="BO14" s="17">
        <v>0.27800306991263801</v>
      </c>
      <c r="BP14" s="17">
        <v>0.205756294940594</v>
      </c>
      <c r="BQ14" s="17">
        <v>0.345648925831952</v>
      </c>
      <c r="BR14" s="17">
        <v>0.15837382450361101</v>
      </c>
      <c r="BS14" s="17"/>
      <c r="BT14" s="17">
        <v>0.25248515607086702</v>
      </c>
      <c r="BU14" s="17">
        <v>0.30442436467867301</v>
      </c>
      <c r="BV14" s="17"/>
      <c r="BW14" s="17">
        <v>0.29642276688174901</v>
      </c>
      <c r="BX14" s="17">
        <v>0.270712830287416</v>
      </c>
      <c r="BY14" s="17"/>
      <c r="BZ14" s="17">
        <v>0.269175777831138</v>
      </c>
      <c r="CA14" s="17">
        <v>0.25744271267360502</v>
      </c>
      <c r="CB14" s="17">
        <v>0.28676102292834699</v>
      </c>
      <c r="CC14" s="17"/>
      <c r="CD14" s="17">
        <v>0.27899436363491897</v>
      </c>
      <c r="CE14" s="17">
        <v>0.23673954664762301</v>
      </c>
      <c r="CF14" s="17">
        <v>0.24554601080178101</v>
      </c>
      <c r="CG14" s="17"/>
      <c r="CH14" s="17">
        <v>0.28318495728668103</v>
      </c>
      <c r="CI14" s="17">
        <v>0.24195061906996301</v>
      </c>
      <c r="CJ14" s="17">
        <v>0.183108687781594</v>
      </c>
      <c r="CK14" s="17"/>
      <c r="CL14" s="17">
        <v>0.29219113500680099</v>
      </c>
      <c r="CM14" s="17">
        <v>0.26750688634457098</v>
      </c>
      <c r="CN14" s="17"/>
      <c r="CO14" s="17">
        <v>0.24480848583341</v>
      </c>
      <c r="CP14" s="17">
        <v>0.26145839600850002</v>
      </c>
      <c r="CQ14" s="17">
        <v>0.27827195270025601</v>
      </c>
      <c r="CR14" s="17">
        <v>0.28740128716022501</v>
      </c>
    </row>
    <row r="15" spans="2:96" x14ac:dyDescent="0.25">
      <c r="B15" s="18" t="s">
        <v>152</v>
      </c>
      <c r="C15" s="19">
        <v>3.4986556632118103E-2</v>
      </c>
      <c r="D15" s="19">
        <v>3.6123770987676503E-2</v>
      </c>
      <c r="E15" s="19">
        <v>3.3807599373454199E-2</v>
      </c>
      <c r="F15" s="19"/>
      <c r="G15" s="19">
        <v>0</v>
      </c>
      <c r="H15" s="19">
        <v>6.6465435997697095E-2</v>
      </c>
      <c r="I15" s="19">
        <v>2.7297554203034199E-2</v>
      </c>
      <c r="J15" s="19">
        <v>4.6861860941368599E-2</v>
      </c>
      <c r="K15" s="19">
        <v>2.6341674653636699E-2</v>
      </c>
      <c r="L15" s="19">
        <v>3.01441111977672E-2</v>
      </c>
      <c r="M15" s="19"/>
      <c r="N15" s="19">
        <v>6.9007283866015703E-3</v>
      </c>
      <c r="O15" s="19">
        <v>5.1461277234785198E-2</v>
      </c>
      <c r="P15" s="19">
        <v>4.5865573015827797E-2</v>
      </c>
      <c r="Q15" s="19">
        <v>3.6575002464804898E-2</v>
      </c>
      <c r="R15" s="19"/>
      <c r="S15" s="19">
        <v>5.9827668008659303E-2</v>
      </c>
      <c r="T15" s="19">
        <v>2.04227752166211E-2</v>
      </c>
      <c r="U15" s="19">
        <v>0</v>
      </c>
      <c r="V15" s="19">
        <v>2.33245050669675E-2</v>
      </c>
      <c r="W15" s="19">
        <v>0</v>
      </c>
      <c r="X15" s="19">
        <v>0</v>
      </c>
      <c r="Y15" s="19">
        <v>4.9217846968525297E-2</v>
      </c>
      <c r="Z15" s="19">
        <v>0</v>
      </c>
      <c r="AA15" s="19">
        <v>8.3916992300342497E-2</v>
      </c>
      <c r="AB15" s="19">
        <v>2.0811364997498201E-2</v>
      </c>
      <c r="AC15" s="19">
        <v>8.9722924007560406E-2</v>
      </c>
      <c r="AD15" s="19">
        <v>0</v>
      </c>
      <c r="AE15" s="19"/>
      <c r="AF15" s="19">
        <v>3.1460017996674798E-2</v>
      </c>
      <c r="AG15" s="19">
        <v>3.1047899896274898E-2</v>
      </c>
      <c r="AH15" s="19">
        <v>4.1766832537892699E-2</v>
      </c>
      <c r="AI15" s="19">
        <v>0</v>
      </c>
      <c r="AJ15" s="19">
        <v>6.0529114639941199E-2</v>
      </c>
      <c r="AK15" s="19"/>
      <c r="AL15" s="19">
        <v>2.75313567082958E-2</v>
      </c>
      <c r="AM15" s="19">
        <v>3.7627575400123299E-2</v>
      </c>
      <c r="AN15" s="19">
        <v>0</v>
      </c>
      <c r="AO15" s="19"/>
      <c r="AP15" s="19">
        <v>2.6918970902277399E-2</v>
      </c>
      <c r="AQ15" s="19">
        <v>2.47731160109292E-2</v>
      </c>
      <c r="AR15" s="19">
        <v>6.07169750904831E-2</v>
      </c>
      <c r="AS15" s="19">
        <v>3.2131324784608603E-2</v>
      </c>
      <c r="AT15" s="19">
        <v>8.0632693654858395E-2</v>
      </c>
      <c r="AU15" s="19"/>
      <c r="AV15" s="19" t="s">
        <v>131</v>
      </c>
      <c r="AW15" s="19">
        <v>4.6473405359413897E-2</v>
      </c>
      <c r="AX15" s="19">
        <v>0</v>
      </c>
      <c r="AY15" s="19">
        <v>5.5165041528560201E-2</v>
      </c>
      <c r="AZ15" s="19">
        <v>3.4113752557622203E-2</v>
      </c>
      <c r="BA15" s="19">
        <v>2.37058773591023E-2</v>
      </c>
      <c r="BB15" s="19">
        <v>5.0693343073947197E-2</v>
      </c>
      <c r="BC15" s="19">
        <v>6.3099404298511796E-2</v>
      </c>
      <c r="BD15" s="19">
        <v>0</v>
      </c>
      <c r="BE15" s="19">
        <v>0</v>
      </c>
      <c r="BF15" s="19">
        <v>0</v>
      </c>
      <c r="BG15" s="19">
        <v>0.18748942850601</v>
      </c>
      <c r="BH15" s="19">
        <v>4.3579604141007797E-2</v>
      </c>
      <c r="BI15" s="19">
        <v>0</v>
      </c>
      <c r="BJ15" s="19">
        <v>0</v>
      </c>
      <c r="BK15" s="19">
        <v>0</v>
      </c>
      <c r="BL15" s="19"/>
      <c r="BM15" s="19">
        <v>4.4712413638031898E-2</v>
      </c>
      <c r="BN15" s="19">
        <v>3.3426480556719901E-2</v>
      </c>
      <c r="BO15" s="19">
        <v>4.4083392790113397E-2</v>
      </c>
      <c r="BP15" s="19">
        <v>4.4946359516362402E-2</v>
      </c>
      <c r="BQ15" s="19">
        <v>0</v>
      </c>
      <c r="BR15" s="19">
        <v>0</v>
      </c>
      <c r="BS15" s="19"/>
      <c r="BT15" s="19">
        <v>2.8092576337211E-2</v>
      </c>
      <c r="BU15" s="19">
        <v>4.71853952608733E-2</v>
      </c>
      <c r="BV15" s="19"/>
      <c r="BW15" s="19">
        <v>2.2325044353694298E-2</v>
      </c>
      <c r="BX15" s="19">
        <v>4.5764370818643402E-2</v>
      </c>
      <c r="BY15" s="19"/>
      <c r="BZ15" s="19">
        <v>4.1385737245856702E-2</v>
      </c>
      <c r="CA15" s="19">
        <v>2.48255003908017E-2</v>
      </c>
      <c r="CB15" s="19">
        <v>0</v>
      </c>
      <c r="CC15" s="19"/>
      <c r="CD15" s="19">
        <v>4.1365467890877299E-2</v>
      </c>
      <c r="CE15" s="19">
        <v>0</v>
      </c>
      <c r="CF15" s="19">
        <v>3.3829334125860401E-2</v>
      </c>
      <c r="CG15" s="19"/>
      <c r="CH15" s="19">
        <v>4.0945314920872701E-2</v>
      </c>
      <c r="CI15" s="19">
        <v>0</v>
      </c>
      <c r="CJ15" s="19">
        <v>4.6511420052320403E-2</v>
      </c>
      <c r="CK15" s="19"/>
      <c r="CL15" s="19">
        <v>1.7039726112227999E-2</v>
      </c>
      <c r="CM15" s="19">
        <v>4.6729091057728198E-2</v>
      </c>
      <c r="CN15" s="19"/>
      <c r="CO15" s="19">
        <v>2.9500507090012101E-2</v>
      </c>
      <c r="CP15" s="19">
        <v>2.60086995258785E-2</v>
      </c>
      <c r="CQ15" s="19">
        <v>5.2192885657503699E-2</v>
      </c>
      <c r="CR15" s="19">
        <v>2.0048136954836E-2</v>
      </c>
    </row>
    <row r="16" spans="2:96" x14ac:dyDescent="0.25">
      <c r="B16" s="16" t="s">
        <v>600</v>
      </c>
    </row>
    <row r="17" spans="2:2" x14ac:dyDescent="0.25">
      <c r="B17" t="s">
        <v>124</v>
      </c>
    </row>
    <row r="18" spans="2:2" x14ac:dyDescent="0.25">
      <c r="B18" t="s">
        <v>125</v>
      </c>
    </row>
    <row r="20" spans="2:2" x14ac:dyDescent="0.25">
      <c r="B20"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CR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601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327</v>
      </c>
      <c r="D7" s="10">
        <v>157</v>
      </c>
      <c r="E7" s="10">
        <v>170</v>
      </c>
      <c r="F7" s="10"/>
      <c r="G7" s="10">
        <v>30</v>
      </c>
      <c r="H7" s="10">
        <v>30</v>
      </c>
      <c r="I7" s="10">
        <v>54</v>
      </c>
      <c r="J7" s="10">
        <v>65</v>
      </c>
      <c r="K7" s="10">
        <v>51</v>
      </c>
      <c r="L7" s="10">
        <v>97</v>
      </c>
      <c r="M7" s="10"/>
      <c r="N7" s="10">
        <v>91</v>
      </c>
      <c r="O7" s="10">
        <v>77</v>
      </c>
      <c r="P7" s="10">
        <v>71</v>
      </c>
      <c r="Q7" s="10">
        <v>88</v>
      </c>
      <c r="R7" s="10"/>
      <c r="S7" s="10">
        <v>29</v>
      </c>
      <c r="T7" s="10">
        <v>47</v>
      </c>
      <c r="U7" s="10">
        <v>36</v>
      </c>
      <c r="V7" s="10">
        <v>35</v>
      </c>
      <c r="W7" s="10">
        <v>26</v>
      </c>
      <c r="X7" s="10">
        <v>29</v>
      </c>
      <c r="Y7" s="10">
        <v>29</v>
      </c>
      <c r="Z7" s="10">
        <v>20</v>
      </c>
      <c r="AA7" s="10">
        <v>35</v>
      </c>
      <c r="AB7" s="10">
        <v>21</v>
      </c>
      <c r="AC7" s="10">
        <v>13</v>
      </c>
      <c r="AD7" s="10">
        <v>7</v>
      </c>
      <c r="AE7" s="10"/>
      <c r="AF7" s="10">
        <v>141</v>
      </c>
      <c r="AG7" s="10">
        <v>96</v>
      </c>
      <c r="AH7" s="10">
        <v>21</v>
      </c>
      <c r="AI7" s="10">
        <v>6</v>
      </c>
      <c r="AJ7" s="10">
        <v>31</v>
      </c>
      <c r="AK7" s="10"/>
      <c r="AL7" s="10">
        <v>89</v>
      </c>
      <c r="AM7" s="10">
        <v>107</v>
      </c>
      <c r="AN7" s="10">
        <v>27</v>
      </c>
      <c r="AO7" s="10"/>
      <c r="AP7" s="10">
        <v>86</v>
      </c>
      <c r="AQ7" s="10">
        <v>64</v>
      </c>
      <c r="AR7" s="10">
        <v>83</v>
      </c>
      <c r="AS7" s="10">
        <v>34</v>
      </c>
      <c r="AT7" s="10">
        <v>4</v>
      </c>
      <c r="AU7" s="10"/>
      <c r="AV7" s="10" t="s">
        <v>130</v>
      </c>
      <c r="AW7" s="10">
        <v>13</v>
      </c>
      <c r="AX7" s="10">
        <v>28</v>
      </c>
      <c r="AY7" s="10">
        <v>29</v>
      </c>
      <c r="AZ7" s="10">
        <v>29</v>
      </c>
      <c r="BA7" s="10">
        <v>39</v>
      </c>
      <c r="BB7" s="10">
        <v>33</v>
      </c>
      <c r="BC7" s="10">
        <v>18</v>
      </c>
      <c r="BD7" s="10">
        <v>24</v>
      </c>
      <c r="BE7" s="10">
        <v>16</v>
      </c>
      <c r="BF7" s="10">
        <v>28</v>
      </c>
      <c r="BG7" s="10">
        <v>23</v>
      </c>
      <c r="BH7" s="10">
        <v>9</v>
      </c>
      <c r="BI7" s="10">
        <v>9</v>
      </c>
      <c r="BJ7" s="10">
        <v>9</v>
      </c>
      <c r="BK7" s="10">
        <v>10</v>
      </c>
      <c r="BL7" s="10"/>
      <c r="BM7" s="10">
        <v>51</v>
      </c>
      <c r="BN7" s="10">
        <v>95</v>
      </c>
      <c r="BO7" s="10">
        <v>44</v>
      </c>
      <c r="BP7" s="10">
        <v>67</v>
      </c>
      <c r="BQ7" s="10">
        <v>52</v>
      </c>
      <c r="BR7" s="10">
        <v>18</v>
      </c>
      <c r="BS7" s="10"/>
      <c r="BT7" s="10">
        <v>214</v>
      </c>
      <c r="BU7" s="10">
        <v>109</v>
      </c>
      <c r="BV7" s="10"/>
      <c r="BW7" s="10">
        <v>121</v>
      </c>
      <c r="BX7" s="10">
        <v>128</v>
      </c>
      <c r="BY7" s="10"/>
      <c r="BZ7" s="10">
        <v>258</v>
      </c>
      <c r="CA7" s="10">
        <v>57</v>
      </c>
      <c r="CB7" s="10">
        <v>9</v>
      </c>
      <c r="CC7" s="10"/>
      <c r="CD7" s="10">
        <v>226</v>
      </c>
      <c r="CE7" s="10">
        <v>27</v>
      </c>
      <c r="CF7" s="10">
        <v>10</v>
      </c>
      <c r="CG7" s="10"/>
      <c r="CH7" s="10">
        <v>258</v>
      </c>
      <c r="CI7" s="10">
        <v>36</v>
      </c>
      <c r="CJ7" s="10">
        <v>19</v>
      </c>
      <c r="CK7" s="10"/>
      <c r="CL7" s="10">
        <v>183</v>
      </c>
      <c r="CM7" s="10">
        <v>138</v>
      </c>
      <c r="CN7" s="10"/>
      <c r="CO7" s="10">
        <v>19</v>
      </c>
      <c r="CP7" s="10">
        <v>141</v>
      </c>
      <c r="CQ7" s="10">
        <v>115</v>
      </c>
      <c r="CR7" s="10">
        <v>52</v>
      </c>
    </row>
    <row r="8" spans="2:96" ht="30" customHeight="1" x14ac:dyDescent="0.25">
      <c r="B8" s="11" t="s">
        <v>20</v>
      </c>
      <c r="C8" s="11">
        <v>321</v>
      </c>
      <c r="D8" s="11">
        <v>155</v>
      </c>
      <c r="E8" s="11">
        <v>166</v>
      </c>
      <c r="F8" s="11"/>
      <c r="G8" s="11">
        <v>38</v>
      </c>
      <c r="H8" s="11">
        <v>40</v>
      </c>
      <c r="I8" s="11">
        <v>52</v>
      </c>
      <c r="J8" s="11">
        <v>61</v>
      </c>
      <c r="K8" s="11">
        <v>45</v>
      </c>
      <c r="L8" s="11">
        <v>86</v>
      </c>
      <c r="M8" s="11"/>
      <c r="N8" s="11">
        <v>84</v>
      </c>
      <c r="O8" s="11">
        <v>70</v>
      </c>
      <c r="P8" s="11">
        <v>73</v>
      </c>
      <c r="Q8" s="11">
        <v>94</v>
      </c>
      <c r="R8" s="11"/>
      <c r="S8" s="11">
        <v>33</v>
      </c>
      <c r="T8" s="11">
        <v>47</v>
      </c>
      <c r="U8" s="11">
        <v>33</v>
      </c>
      <c r="V8" s="11">
        <v>33</v>
      </c>
      <c r="W8" s="11">
        <v>25</v>
      </c>
      <c r="X8" s="11">
        <v>29</v>
      </c>
      <c r="Y8" s="11">
        <v>26</v>
      </c>
      <c r="Z8" s="11">
        <v>19</v>
      </c>
      <c r="AA8" s="11">
        <v>34</v>
      </c>
      <c r="AB8" s="11">
        <v>21</v>
      </c>
      <c r="AC8" s="11">
        <v>14</v>
      </c>
      <c r="AD8" s="11">
        <v>8</v>
      </c>
      <c r="AE8" s="11"/>
      <c r="AF8" s="11">
        <v>132</v>
      </c>
      <c r="AG8" s="11">
        <v>99</v>
      </c>
      <c r="AH8" s="11">
        <v>20</v>
      </c>
      <c r="AI8" s="11">
        <v>6</v>
      </c>
      <c r="AJ8" s="11">
        <v>31</v>
      </c>
      <c r="AK8" s="11"/>
      <c r="AL8" s="11">
        <v>84</v>
      </c>
      <c r="AM8" s="11">
        <v>110</v>
      </c>
      <c r="AN8" s="11">
        <v>26</v>
      </c>
      <c r="AO8" s="11"/>
      <c r="AP8" s="11">
        <v>85</v>
      </c>
      <c r="AQ8" s="11">
        <v>62</v>
      </c>
      <c r="AR8" s="11">
        <v>82</v>
      </c>
      <c r="AS8" s="11">
        <v>34</v>
      </c>
      <c r="AT8" s="11">
        <v>4</v>
      </c>
      <c r="AU8" s="11"/>
      <c r="AV8" s="11" t="s">
        <v>130</v>
      </c>
      <c r="AW8" s="11">
        <v>15</v>
      </c>
      <c r="AX8" s="11">
        <v>28</v>
      </c>
      <c r="AY8" s="11">
        <v>29</v>
      </c>
      <c r="AZ8" s="11">
        <v>31</v>
      </c>
      <c r="BA8" s="11">
        <v>37</v>
      </c>
      <c r="BB8" s="11">
        <v>33</v>
      </c>
      <c r="BC8" s="11">
        <v>16</v>
      </c>
      <c r="BD8" s="11">
        <v>22</v>
      </c>
      <c r="BE8" s="11">
        <v>15</v>
      </c>
      <c r="BF8" s="11">
        <v>27</v>
      </c>
      <c r="BG8" s="11">
        <v>21</v>
      </c>
      <c r="BH8" s="11">
        <v>10</v>
      </c>
      <c r="BI8" s="11">
        <v>8</v>
      </c>
      <c r="BJ8" s="11">
        <v>9</v>
      </c>
      <c r="BK8" s="11">
        <v>10</v>
      </c>
      <c r="BL8" s="11"/>
      <c r="BM8" s="11">
        <v>55</v>
      </c>
      <c r="BN8" s="11">
        <v>91</v>
      </c>
      <c r="BO8" s="11">
        <v>46</v>
      </c>
      <c r="BP8" s="11">
        <v>65</v>
      </c>
      <c r="BQ8" s="11">
        <v>47</v>
      </c>
      <c r="BR8" s="11">
        <v>17</v>
      </c>
      <c r="BS8" s="11"/>
      <c r="BT8" s="11">
        <v>209</v>
      </c>
      <c r="BU8" s="11">
        <v>107</v>
      </c>
      <c r="BV8" s="11"/>
      <c r="BW8" s="11">
        <v>123</v>
      </c>
      <c r="BX8" s="11">
        <v>121</v>
      </c>
      <c r="BY8" s="11"/>
      <c r="BZ8" s="11">
        <v>252</v>
      </c>
      <c r="CA8" s="11">
        <v>55</v>
      </c>
      <c r="CB8" s="11">
        <v>10</v>
      </c>
      <c r="CC8" s="11"/>
      <c r="CD8" s="11">
        <v>219</v>
      </c>
      <c r="CE8" s="11">
        <v>28</v>
      </c>
      <c r="CF8" s="11">
        <v>11</v>
      </c>
      <c r="CG8" s="11"/>
      <c r="CH8" s="11">
        <v>247</v>
      </c>
      <c r="CI8" s="11">
        <v>38</v>
      </c>
      <c r="CJ8" s="11">
        <v>21</v>
      </c>
      <c r="CK8" s="11"/>
      <c r="CL8" s="11">
        <v>176</v>
      </c>
      <c r="CM8" s="11">
        <v>140</v>
      </c>
      <c r="CN8" s="11"/>
      <c r="CO8" s="11">
        <v>23</v>
      </c>
      <c r="CP8" s="11">
        <v>136</v>
      </c>
      <c r="CQ8" s="11">
        <v>109</v>
      </c>
      <c r="CR8" s="11">
        <v>53</v>
      </c>
    </row>
    <row r="9" spans="2:96" ht="45" x14ac:dyDescent="0.25">
      <c r="B9" s="18" t="s">
        <v>589</v>
      </c>
      <c r="C9" s="17">
        <v>0.54289234594338798</v>
      </c>
      <c r="D9" s="17">
        <v>0.565008032248565</v>
      </c>
      <c r="E9" s="17">
        <v>0.52235247560999698</v>
      </c>
      <c r="F9" s="17"/>
      <c r="G9" s="17">
        <v>0.40656692057613503</v>
      </c>
      <c r="H9" s="17">
        <v>0.59793695028751004</v>
      </c>
      <c r="I9" s="17">
        <v>0.55475484703578504</v>
      </c>
      <c r="J9" s="17">
        <v>0.49714539051283602</v>
      </c>
      <c r="K9" s="17">
        <v>0.56483483917529498</v>
      </c>
      <c r="L9" s="17">
        <v>0.59070996789631403</v>
      </c>
      <c r="M9" s="17"/>
      <c r="N9" s="17">
        <v>0.51307807676824502</v>
      </c>
      <c r="O9" s="17">
        <v>0.53413997770217403</v>
      </c>
      <c r="P9" s="17">
        <v>0.54830073567874704</v>
      </c>
      <c r="Q9" s="17">
        <v>0.57156345216051196</v>
      </c>
      <c r="R9" s="17"/>
      <c r="S9" s="17">
        <v>0.66092487729496896</v>
      </c>
      <c r="T9" s="17">
        <v>0.49589821401208201</v>
      </c>
      <c r="U9" s="17">
        <v>0.55234591972263702</v>
      </c>
      <c r="V9" s="17">
        <v>0.43938192954305999</v>
      </c>
      <c r="W9" s="17">
        <v>0.53914114688136505</v>
      </c>
      <c r="X9" s="17">
        <v>0.65045575002840195</v>
      </c>
      <c r="Y9" s="17">
        <v>0.55218639635578604</v>
      </c>
      <c r="Z9" s="17">
        <v>0.53496157615411999</v>
      </c>
      <c r="AA9" s="17">
        <v>0.465241151763154</v>
      </c>
      <c r="AB9" s="17">
        <v>0.564465907894386</v>
      </c>
      <c r="AC9" s="17">
        <v>0.62295648759795397</v>
      </c>
      <c r="AD9" s="17">
        <v>0.460511683992328</v>
      </c>
      <c r="AE9" s="17"/>
      <c r="AF9" s="17">
        <v>0.55569547322044399</v>
      </c>
      <c r="AG9" s="17">
        <v>0.53754958514182305</v>
      </c>
      <c r="AH9" s="17">
        <v>0.54801686350876</v>
      </c>
      <c r="AI9" s="17">
        <v>0.34165681349850502</v>
      </c>
      <c r="AJ9" s="17">
        <v>0.49454525935615501</v>
      </c>
      <c r="AK9" s="17"/>
      <c r="AL9" s="17">
        <v>0.50738884352405</v>
      </c>
      <c r="AM9" s="17">
        <v>0.56743357607150402</v>
      </c>
      <c r="AN9" s="17">
        <v>0.418057638245312</v>
      </c>
      <c r="AO9" s="17"/>
      <c r="AP9" s="17">
        <v>0.63594116648739296</v>
      </c>
      <c r="AQ9" s="17">
        <v>0.502191275289391</v>
      </c>
      <c r="AR9" s="17">
        <v>0.50481886839766799</v>
      </c>
      <c r="AS9" s="17">
        <v>0.53553710398339405</v>
      </c>
      <c r="AT9" s="17">
        <v>1</v>
      </c>
      <c r="AU9" s="17"/>
      <c r="AV9" s="17" t="s">
        <v>131</v>
      </c>
      <c r="AW9" s="17">
        <v>0.42623235454935399</v>
      </c>
      <c r="AX9" s="17">
        <v>0.56297884122622199</v>
      </c>
      <c r="AY9" s="17">
        <v>0.49834922769650702</v>
      </c>
      <c r="AZ9" s="17">
        <v>0.520513091152495</v>
      </c>
      <c r="BA9" s="17">
        <v>0.68188168807314697</v>
      </c>
      <c r="BB9" s="17">
        <v>0.47656092212843998</v>
      </c>
      <c r="BC9" s="17">
        <v>0.42112632844001402</v>
      </c>
      <c r="BD9" s="17">
        <v>0.331881841181217</v>
      </c>
      <c r="BE9" s="17">
        <v>0.63495045770423797</v>
      </c>
      <c r="BF9" s="17">
        <v>0.46564349886496798</v>
      </c>
      <c r="BG9" s="17">
        <v>0.63996637502968001</v>
      </c>
      <c r="BH9" s="17">
        <v>0.68558258416628204</v>
      </c>
      <c r="BI9" s="17">
        <v>0.78155745378836605</v>
      </c>
      <c r="BJ9" s="17">
        <v>0.902531711591536</v>
      </c>
      <c r="BK9" s="17">
        <v>0.39332200241007698</v>
      </c>
      <c r="BL9" s="17"/>
      <c r="BM9" s="17">
        <v>0.566042160746417</v>
      </c>
      <c r="BN9" s="17">
        <v>0.59464561432441898</v>
      </c>
      <c r="BO9" s="17">
        <v>0.53795673181097103</v>
      </c>
      <c r="BP9" s="17">
        <v>0.51887096575958402</v>
      </c>
      <c r="BQ9" s="17">
        <v>0.43027964758030102</v>
      </c>
      <c r="BR9" s="17">
        <v>0.60526729597370099</v>
      </c>
      <c r="BS9" s="17"/>
      <c r="BT9" s="17">
        <v>0.53663770343530204</v>
      </c>
      <c r="BU9" s="17">
        <v>0.55929621103077498</v>
      </c>
      <c r="BV9" s="17"/>
      <c r="BW9" s="17">
        <v>0.56979829545925298</v>
      </c>
      <c r="BX9" s="17">
        <v>0.49431597591600202</v>
      </c>
      <c r="BY9" s="17"/>
      <c r="BZ9" s="17">
        <v>0.53744148674722303</v>
      </c>
      <c r="CA9" s="17">
        <v>0.63320582833969496</v>
      </c>
      <c r="CB9" s="17">
        <v>0.37959861966000202</v>
      </c>
      <c r="CC9" s="17"/>
      <c r="CD9" s="17">
        <v>0.51190927758713101</v>
      </c>
      <c r="CE9" s="17">
        <v>0.59635508262651504</v>
      </c>
      <c r="CF9" s="17">
        <v>0.77091642631189805</v>
      </c>
      <c r="CG9" s="17"/>
      <c r="CH9" s="17">
        <v>0.55048880088691399</v>
      </c>
      <c r="CI9" s="17">
        <v>0.537498375731575</v>
      </c>
      <c r="CJ9" s="17">
        <v>0.63433678661498405</v>
      </c>
      <c r="CK9" s="17"/>
      <c r="CL9" s="17">
        <v>0.56389743603375797</v>
      </c>
      <c r="CM9" s="17">
        <v>0.51858744449920502</v>
      </c>
      <c r="CN9" s="17"/>
      <c r="CO9" s="17">
        <v>0.47048478648976499</v>
      </c>
      <c r="CP9" s="17">
        <v>0.52395960718001</v>
      </c>
      <c r="CQ9" s="17">
        <v>0.55417869817000898</v>
      </c>
      <c r="CR9" s="17">
        <v>0.59916549107952699</v>
      </c>
    </row>
    <row r="10" spans="2:96" ht="45" x14ac:dyDescent="0.25">
      <c r="B10" s="18" t="s">
        <v>590</v>
      </c>
      <c r="C10" s="17">
        <v>0.46727944700873097</v>
      </c>
      <c r="D10" s="17">
        <v>0.51190715223081895</v>
      </c>
      <c r="E10" s="17">
        <v>0.42583161374280598</v>
      </c>
      <c r="F10" s="17"/>
      <c r="G10" s="17">
        <v>0.301662682579312</v>
      </c>
      <c r="H10" s="17">
        <v>0.53861407299420505</v>
      </c>
      <c r="I10" s="17">
        <v>0.46536133908187599</v>
      </c>
      <c r="J10" s="17">
        <v>0.42520987885709399</v>
      </c>
      <c r="K10" s="17">
        <v>0.53191203526997399</v>
      </c>
      <c r="L10" s="17">
        <v>0.50368126511547096</v>
      </c>
      <c r="M10" s="17"/>
      <c r="N10" s="17">
        <v>0.44584748963947701</v>
      </c>
      <c r="O10" s="17">
        <v>0.49627812510637698</v>
      </c>
      <c r="P10" s="17">
        <v>0.44483236307675</v>
      </c>
      <c r="Q10" s="17">
        <v>0.48233842815907502</v>
      </c>
      <c r="R10" s="17"/>
      <c r="S10" s="17">
        <v>0.44581898731685699</v>
      </c>
      <c r="T10" s="17">
        <v>0.57972785591630305</v>
      </c>
      <c r="U10" s="17">
        <v>0.43158685887157999</v>
      </c>
      <c r="V10" s="17">
        <v>0.518646885994963</v>
      </c>
      <c r="W10" s="17">
        <v>0.36570682056637799</v>
      </c>
      <c r="X10" s="17">
        <v>0.440803347648134</v>
      </c>
      <c r="Y10" s="17">
        <v>0.44961911900325002</v>
      </c>
      <c r="Z10" s="17">
        <v>0.42520536056227698</v>
      </c>
      <c r="AA10" s="17">
        <v>0.43509992322437901</v>
      </c>
      <c r="AB10" s="17">
        <v>0.46736111981566503</v>
      </c>
      <c r="AC10" s="17">
        <v>0.54005437851274996</v>
      </c>
      <c r="AD10" s="17">
        <v>0.41057053659363602</v>
      </c>
      <c r="AE10" s="17"/>
      <c r="AF10" s="17">
        <v>0.45753949328684301</v>
      </c>
      <c r="AG10" s="17">
        <v>0.49193729218388299</v>
      </c>
      <c r="AH10" s="17">
        <v>0.51734199408708803</v>
      </c>
      <c r="AI10" s="17">
        <v>0.68009242618874799</v>
      </c>
      <c r="AJ10" s="17">
        <v>0.40347770785618098</v>
      </c>
      <c r="AK10" s="17"/>
      <c r="AL10" s="17">
        <v>0.47624131345708798</v>
      </c>
      <c r="AM10" s="17">
        <v>0.47873401356641099</v>
      </c>
      <c r="AN10" s="17">
        <v>0.51370358193703403</v>
      </c>
      <c r="AO10" s="17"/>
      <c r="AP10" s="17">
        <v>0.48275080707260798</v>
      </c>
      <c r="AQ10" s="17">
        <v>0.49604178810131</v>
      </c>
      <c r="AR10" s="17">
        <v>0.47521267721708599</v>
      </c>
      <c r="AS10" s="17">
        <v>0.32576160830040601</v>
      </c>
      <c r="AT10" s="17">
        <v>0.73072539208697296</v>
      </c>
      <c r="AU10" s="17"/>
      <c r="AV10" s="17" t="s">
        <v>131</v>
      </c>
      <c r="AW10" s="17">
        <v>0.35984415850384199</v>
      </c>
      <c r="AX10" s="17">
        <v>0.610608595024978</v>
      </c>
      <c r="AY10" s="17">
        <v>0.62469402329136503</v>
      </c>
      <c r="AZ10" s="17">
        <v>0.436709191672221</v>
      </c>
      <c r="BA10" s="17">
        <v>0.43697598653305397</v>
      </c>
      <c r="BB10" s="17">
        <v>0.52248515650786598</v>
      </c>
      <c r="BC10" s="17">
        <v>0.41001578207276701</v>
      </c>
      <c r="BD10" s="17">
        <v>0.44426590538319499</v>
      </c>
      <c r="BE10" s="17">
        <v>0.61694200405120403</v>
      </c>
      <c r="BF10" s="17">
        <v>0.27105760772305398</v>
      </c>
      <c r="BG10" s="17">
        <v>0.64890237407020501</v>
      </c>
      <c r="BH10" s="17">
        <v>0.16418150861874201</v>
      </c>
      <c r="BI10" s="17">
        <v>9.8948663135884907E-2</v>
      </c>
      <c r="BJ10" s="17">
        <v>0.44051300935919202</v>
      </c>
      <c r="BK10" s="17">
        <v>0.44581843712471902</v>
      </c>
      <c r="BL10" s="17"/>
      <c r="BM10" s="17">
        <v>0.452935537844879</v>
      </c>
      <c r="BN10" s="17">
        <v>0.40873515974340802</v>
      </c>
      <c r="BO10" s="17">
        <v>0.54843270749446904</v>
      </c>
      <c r="BP10" s="17">
        <v>0.45737717718048299</v>
      </c>
      <c r="BQ10" s="17">
        <v>0.469029740184783</v>
      </c>
      <c r="BR10" s="17">
        <v>0.63609847178953305</v>
      </c>
      <c r="BS10" s="17"/>
      <c r="BT10" s="17">
        <v>0.45745444917468697</v>
      </c>
      <c r="BU10" s="17">
        <v>0.50601893078040106</v>
      </c>
      <c r="BV10" s="17"/>
      <c r="BW10" s="17">
        <v>0.48351446573205098</v>
      </c>
      <c r="BX10" s="17">
        <v>0.44979576101712698</v>
      </c>
      <c r="BY10" s="17"/>
      <c r="BZ10" s="17">
        <v>0.46486718185258302</v>
      </c>
      <c r="CA10" s="17">
        <v>0.49026820868571402</v>
      </c>
      <c r="CB10" s="17">
        <v>0.56074166573044104</v>
      </c>
      <c r="CC10" s="17"/>
      <c r="CD10" s="17">
        <v>0.48730929237537202</v>
      </c>
      <c r="CE10" s="17">
        <v>0.423900031661117</v>
      </c>
      <c r="CF10" s="17">
        <v>0.22253317761685401</v>
      </c>
      <c r="CG10" s="17"/>
      <c r="CH10" s="17">
        <v>0.49613107336801698</v>
      </c>
      <c r="CI10" s="17">
        <v>0.49177676131831399</v>
      </c>
      <c r="CJ10" s="17">
        <v>0.11143632516107101</v>
      </c>
      <c r="CK10" s="17"/>
      <c r="CL10" s="17">
        <v>0.464738409536324</v>
      </c>
      <c r="CM10" s="17">
        <v>0.48191661867128799</v>
      </c>
      <c r="CN10" s="17"/>
      <c r="CO10" s="17">
        <v>0.42962360550811701</v>
      </c>
      <c r="CP10" s="17">
        <v>0.46282597954266602</v>
      </c>
      <c r="CQ10" s="17">
        <v>0.48807023477367101</v>
      </c>
      <c r="CR10" s="17">
        <v>0.45225084680907901</v>
      </c>
    </row>
    <row r="11" spans="2:96" ht="45" x14ac:dyDescent="0.25">
      <c r="B11" s="18" t="s">
        <v>592</v>
      </c>
      <c r="C11" s="17">
        <v>0.35129260634438703</v>
      </c>
      <c r="D11" s="17">
        <v>0.39634771531855301</v>
      </c>
      <c r="E11" s="17">
        <v>0.309447823260737</v>
      </c>
      <c r="F11" s="17"/>
      <c r="G11" s="17">
        <v>0.30623568390213701</v>
      </c>
      <c r="H11" s="17">
        <v>0.32738486881416301</v>
      </c>
      <c r="I11" s="17">
        <v>0.35585739119980597</v>
      </c>
      <c r="J11" s="17">
        <v>0.30291560986930499</v>
      </c>
      <c r="K11" s="17">
        <v>0.32577080975304801</v>
      </c>
      <c r="L11" s="17">
        <v>0.42723668604100901</v>
      </c>
      <c r="M11" s="17"/>
      <c r="N11" s="17">
        <v>0.42807162374178498</v>
      </c>
      <c r="O11" s="17">
        <v>0.34496913219707798</v>
      </c>
      <c r="P11" s="17">
        <v>0.38099322431728699</v>
      </c>
      <c r="Q11" s="17">
        <v>0.26481159516372399</v>
      </c>
      <c r="R11" s="17"/>
      <c r="S11" s="17">
        <v>0.43918508068105699</v>
      </c>
      <c r="T11" s="17">
        <v>0.39387895175950399</v>
      </c>
      <c r="U11" s="17">
        <v>0.25733614489363299</v>
      </c>
      <c r="V11" s="17">
        <v>0.218304598323702</v>
      </c>
      <c r="W11" s="17">
        <v>0.35305882181620601</v>
      </c>
      <c r="X11" s="17">
        <v>0.27504408527069102</v>
      </c>
      <c r="Y11" s="17">
        <v>0.30585952171980901</v>
      </c>
      <c r="Z11" s="17">
        <v>0.42451560651753001</v>
      </c>
      <c r="AA11" s="17">
        <v>0.43436723833466201</v>
      </c>
      <c r="AB11" s="17">
        <v>0.38380774958841801</v>
      </c>
      <c r="AC11" s="17">
        <v>0.55239464054898602</v>
      </c>
      <c r="AD11" s="17">
        <v>0.11815483031558</v>
      </c>
      <c r="AE11" s="17"/>
      <c r="AF11" s="17">
        <v>0.31659993068584802</v>
      </c>
      <c r="AG11" s="17">
        <v>0.41397558939157603</v>
      </c>
      <c r="AH11" s="17">
        <v>0.38297569359975903</v>
      </c>
      <c r="AI11" s="17">
        <v>0.65834318650149504</v>
      </c>
      <c r="AJ11" s="17">
        <v>0.226616948341648</v>
      </c>
      <c r="AK11" s="17"/>
      <c r="AL11" s="17">
        <v>0.346230821083375</v>
      </c>
      <c r="AM11" s="17">
        <v>0.42618959991974598</v>
      </c>
      <c r="AN11" s="17">
        <v>0.32030227243933002</v>
      </c>
      <c r="AO11" s="17"/>
      <c r="AP11" s="17">
        <v>0.33893655172045101</v>
      </c>
      <c r="AQ11" s="17">
        <v>0.34820745459796698</v>
      </c>
      <c r="AR11" s="17">
        <v>0.33524222728896502</v>
      </c>
      <c r="AS11" s="17">
        <v>0.31693550936784498</v>
      </c>
      <c r="AT11" s="17">
        <v>0.73072539208697296</v>
      </c>
      <c r="AU11" s="17"/>
      <c r="AV11" s="17" t="s">
        <v>131</v>
      </c>
      <c r="AW11" s="17">
        <v>0.28853306886157498</v>
      </c>
      <c r="AX11" s="17">
        <v>0.40778753316425398</v>
      </c>
      <c r="AY11" s="17">
        <v>0.42890800776792698</v>
      </c>
      <c r="AZ11" s="17">
        <v>0.35355562886418401</v>
      </c>
      <c r="BA11" s="17">
        <v>0.29719336989693901</v>
      </c>
      <c r="BB11" s="17">
        <v>0.29996231238151499</v>
      </c>
      <c r="BC11" s="17">
        <v>0.51481937294747804</v>
      </c>
      <c r="BD11" s="17">
        <v>0.40257918375306201</v>
      </c>
      <c r="BE11" s="17">
        <v>0.36568803855086102</v>
      </c>
      <c r="BF11" s="17">
        <v>0.30585618014914201</v>
      </c>
      <c r="BG11" s="17">
        <v>0.25646403195144002</v>
      </c>
      <c r="BH11" s="17">
        <v>0.25834123912832002</v>
      </c>
      <c r="BI11" s="17">
        <v>0.32698544413563602</v>
      </c>
      <c r="BJ11" s="17">
        <v>0.53459739895715697</v>
      </c>
      <c r="BK11" s="17">
        <v>0.27859556835699201</v>
      </c>
      <c r="BL11" s="17"/>
      <c r="BM11" s="17">
        <v>0.36700011242511099</v>
      </c>
      <c r="BN11" s="17">
        <v>0.35207509271353399</v>
      </c>
      <c r="BO11" s="17">
        <v>0.244562173521084</v>
      </c>
      <c r="BP11" s="17">
        <v>0.36182511123498301</v>
      </c>
      <c r="BQ11" s="17">
        <v>0.42828057251142898</v>
      </c>
      <c r="BR11" s="17">
        <v>0.33580412949517302</v>
      </c>
      <c r="BS11" s="17"/>
      <c r="BT11" s="17">
        <v>0.378684832206796</v>
      </c>
      <c r="BU11" s="17">
        <v>0.29856742717372697</v>
      </c>
      <c r="BV11" s="17"/>
      <c r="BW11" s="17">
        <v>0.42190316661539501</v>
      </c>
      <c r="BX11" s="17">
        <v>0.32706576801847898</v>
      </c>
      <c r="BY11" s="17"/>
      <c r="BZ11" s="17">
        <v>0.36766062866363203</v>
      </c>
      <c r="CA11" s="17">
        <v>0.29298126917773598</v>
      </c>
      <c r="CB11" s="17">
        <v>0.38003279338918999</v>
      </c>
      <c r="CC11" s="17"/>
      <c r="CD11" s="17">
        <v>0.37447649189863502</v>
      </c>
      <c r="CE11" s="17">
        <v>0.38964706298368001</v>
      </c>
      <c r="CF11" s="17">
        <v>0.15927796754559301</v>
      </c>
      <c r="CG11" s="17"/>
      <c r="CH11" s="17">
        <v>0.36247963331932698</v>
      </c>
      <c r="CI11" s="17">
        <v>0.364545280861029</v>
      </c>
      <c r="CJ11" s="17">
        <v>0.22950534518273599</v>
      </c>
      <c r="CK11" s="17"/>
      <c r="CL11" s="17">
        <v>0.41234079968505399</v>
      </c>
      <c r="CM11" s="17">
        <v>0.26913931767037602</v>
      </c>
      <c r="CN11" s="17"/>
      <c r="CO11" s="17">
        <v>0.35378673988657899</v>
      </c>
      <c r="CP11" s="17">
        <v>0.37273889271892502</v>
      </c>
      <c r="CQ11" s="17">
        <v>0.35606547700546298</v>
      </c>
      <c r="CR11" s="17">
        <v>0.28573248953846803</v>
      </c>
    </row>
    <row r="12" spans="2:96" ht="60" x14ac:dyDescent="0.25">
      <c r="B12" s="18" t="s">
        <v>591</v>
      </c>
      <c r="C12" s="17">
        <v>0.30709804615139802</v>
      </c>
      <c r="D12" s="17">
        <v>0.26501059648301301</v>
      </c>
      <c r="E12" s="17">
        <v>0.34618662549380902</v>
      </c>
      <c r="F12" s="17"/>
      <c r="G12" s="17">
        <v>0.29944976449336003</v>
      </c>
      <c r="H12" s="17">
        <v>0.37940157594606699</v>
      </c>
      <c r="I12" s="17">
        <v>0.35038226307051701</v>
      </c>
      <c r="J12" s="17">
        <v>0.31416100641677203</v>
      </c>
      <c r="K12" s="17">
        <v>0.21506185514183199</v>
      </c>
      <c r="L12" s="17">
        <v>0.29355042406413101</v>
      </c>
      <c r="M12" s="17"/>
      <c r="N12" s="17">
        <v>0.20964070343962399</v>
      </c>
      <c r="O12" s="17">
        <v>0.31058688806690299</v>
      </c>
      <c r="P12" s="17">
        <v>0.33236765414856101</v>
      </c>
      <c r="Q12" s="17">
        <v>0.371228194473886</v>
      </c>
      <c r="R12" s="17"/>
      <c r="S12" s="17">
        <v>0.31882007791336697</v>
      </c>
      <c r="T12" s="17">
        <v>0.20052085630976299</v>
      </c>
      <c r="U12" s="17">
        <v>0.27914035044756802</v>
      </c>
      <c r="V12" s="17">
        <v>0.333197085042508</v>
      </c>
      <c r="W12" s="17">
        <v>0.22628623767535899</v>
      </c>
      <c r="X12" s="17">
        <v>0.29851774845558798</v>
      </c>
      <c r="Y12" s="17">
        <v>0.34624752062512498</v>
      </c>
      <c r="Z12" s="17">
        <v>0.37513915225059202</v>
      </c>
      <c r="AA12" s="17">
        <v>0.41463052216180102</v>
      </c>
      <c r="AB12" s="17">
        <v>0.31053986360272701</v>
      </c>
      <c r="AC12" s="17">
        <v>0.39209425261936998</v>
      </c>
      <c r="AD12" s="17">
        <v>0.26689606813059702</v>
      </c>
      <c r="AE12" s="17"/>
      <c r="AF12" s="17">
        <v>0.293539449021121</v>
      </c>
      <c r="AG12" s="17">
        <v>0.300989914791845</v>
      </c>
      <c r="AH12" s="17">
        <v>0.27149176514491602</v>
      </c>
      <c r="AI12" s="17">
        <v>0.201477622131564</v>
      </c>
      <c r="AJ12" s="17">
        <v>0.46261824791591799</v>
      </c>
      <c r="AK12" s="17"/>
      <c r="AL12" s="17">
        <v>0.32312611796841301</v>
      </c>
      <c r="AM12" s="17">
        <v>0.31381512531883599</v>
      </c>
      <c r="AN12" s="17">
        <v>0.27242689006161103</v>
      </c>
      <c r="AO12" s="17"/>
      <c r="AP12" s="17">
        <v>0.35321755784913</v>
      </c>
      <c r="AQ12" s="17">
        <v>0.32986587166050202</v>
      </c>
      <c r="AR12" s="17">
        <v>0.22350202308901901</v>
      </c>
      <c r="AS12" s="17">
        <v>0.187063304140693</v>
      </c>
      <c r="AT12" s="17">
        <v>0.73072539208697296</v>
      </c>
      <c r="AU12" s="17"/>
      <c r="AV12" s="17" t="s">
        <v>131</v>
      </c>
      <c r="AW12" s="17">
        <v>0.17848920721874101</v>
      </c>
      <c r="AX12" s="17">
        <v>0.50224537469122998</v>
      </c>
      <c r="AY12" s="17">
        <v>0.31542737766025303</v>
      </c>
      <c r="AZ12" s="17">
        <v>0.31282332892273501</v>
      </c>
      <c r="BA12" s="17">
        <v>0.32402796878178403</v>
      </c>
      <c r="BB12" s="17">
        <v>0.22730483149010799</v>
      </c>
      <c r="BC12" s="17">
        <v>0.19057834800866399</v>
      </c>
      <c r="BD12" s="17">
        <v>0.486302710933605</v>
      </c>
      <c r="BE12" s="17">
        <v>0.378398066206936</v>
      </c>
      <c r="BF12" s="17">
        <v>0.269386873246798</v>
      </c>
      <c r="BG12" s="17">
        <v>0.35867640936247702</v>
      </c>
      <c r="BH12" s="17">
        <v>0.33418160012299303</v>
      </c>
      <c r="BI12" s="17">
        <v>0.19926825467703499</v>
      </c>
      <c r="BJ12" s="17">
        <v>0</v>
      </c>
      <c r="BK12" s="17">
        <v>0.18947152102489101</v>
      </c>
      <c r="BL12" s="17"/>
      <c r="BM12" s="17">
        <v>0.32379235234003501</v>
      </c>
      <c r="BN12" s="17">
        <v>0.29095968717556098</v>
      </c>
      <c r="BO12" s="17">
        <v>0.24283809949815599</v>
      </c>
      <c r="BP12" s="17">
        <v>0.35608223247556903</v>
      </c>
      <c r="BQ12" s="17">
        <v>0.25491849844124698</v>
      </c>
      <c r="BR12" s="17">
        <v>0.468117894962919</v>
      </c>
      <c r="BS12" s="17"/>
      <c r="BT12" s="17">
        <v>0.28759316032024101</v>
      </c>
      <c r="BU12" s="17">
        <v>0.334730719039805</v>
      </c>
      <c r="BV12" s="17"/>
      <c r="BW12" s="17">
        <v>0.31293888181809498</v>
      </c>
      <c r="BX12" s="17">
        <v>0.27354033085666002</v>
      </c>
      <c r="BY12" s="17"/>
      <c r="BZ12" s="17">
        <v>0.296131000845828</v>
      </c>
      <c r="CA12" s="17">
        <v>0.37910543686383102</v>
      </c>
      <c r="CB12" s="17">
        <v>0.19697578963575499</v>
      </c>
      <c r="CC12" s="17"/>
      <c r="CD12" s="17">
        <v>0.29879488684723099</v>
      </c>
      <c r="CE12" s="17">
        <v>0.33106988452684499</v>
      </c>
      <c r="CF12" s="17">
        <v>8.6493242614276197E-2</v>
      </c>
      <c r="CG12" s="17"/>
      <c r="CH12" s="17">
        <v>0.30896671526463598</v>
      </c>
      <c r="CI12" s="17">
        <v>0.38335924576418601</v>
      </c>
      <c r="CJ12" s="17">
        <v>0.23199980294436501</v>
      </c>
      <c r="CK12" s="17"/>
      <c r="CL12" s="17">
        <v>0.31109433878854398</v>
      </c>
      <c r="CM12" s="17">
        <v>0.30733260655392203</v>
      </c>
      <c r="CN12" s="17"/>
      <c r="CO12" s="17">
        <v>0.173354355512883</v>
      </c>
      <c r="CP12" s="17">
        <v>0.29484381629899098</v>
      </c>
      <c r="CQ12" s="17">
        <v>0.29665492651304998</v>
      </c>
      <c r="CR12" s="17">
        <v>0.41710522975896203</v>
      </c>
    </row>
    <row r="13" spans="2:96" ht="60" x14ac:dyDescent="0.25">
      <c r="B13" s="18" t="s">
        <v>593</v>
      </c>
      <c r="C13" s="17">
        <v>0.26842197478204499</v>
      </c>
      <c r="D13" s="17">
        <v>0.30197239736846299</v>
      </c>
      <c r="E13" s="17">
        <v>0.23726213103827701</v>
      </c>
      <c r="F13" s="17"/>
      <c r="G13" s="17">
        <v>0.26948979084668601</v>
      </c>
      <c r="H13" s="17">
        <v>0.39170534913108301</v>
      </c>
      <c r="I13" s="17">
        <v>0.25449522504252498</v>
      </c>
      <c r="J13" s="17">
        <v>0.17607963968086701</v>
      </c>
      <c r="K13" s="17">
        <v>0.26730872518036097</v>
      </c>
      <c r="L13" s="17">
        <v>0.284418753933256</v>
      </c>
      <c r="M13" s="17"/>
      <c r="N13" s="17">
        <v>0.32429037537426197</v>
      </c>
      <c r="O13" s="17">
        <v>0.25119220442413498</v>
      </c>
      <c r="P13" s="17">
        <v>0.32127124665858497</v>
      </c>
      <c r="Q13" s="17">
        <v>0.19050918588375701</v>
      </c>
      <c r="R13" s="17"/>
      <c r="S13" s="17">
        <v>0.36134045139029902</v>
      </c>
      <c r="T13" s="17">
        <v>0.35408666349321999</v>
      </c>
      <c r="U13" s="17">
        <v>0.246697265536167</v>
      </c>
      <c r="V13" s="17">
        <v>0.100279753300082</v>
      </c>
      <c r="W13" s="17">
        <v>0.213856212880699</v>
      </c>
      <c r="X13" s="17">
        <v>0.38071177445501603</v>
      </c>
      <c r="Y13" s="17">
        <v>0.20399017257587401</v>
      </c>
      <c r="Z13" s="17">
        <v>0.344475510738597</v>
      </c>
      <c r="AA13" s="17">
        <v>0.22981152015769901</v>
      </c>
      <c r="AB13" s="17">
        <v>0.23037378193557601</v>
      </c>
      <c r="AC13" s="17">
        <v>0.32154287499735601</v>
      </c>
      <c r="AD13" s="17">
        <v>0.118450646002974</v>
      </c>
      <c r="AE13" s="17"/>
      <c r="AF13" s="17">
        <v>0.237335052852401</v>
      </c>
      <c r="AG13" s="17">
        <v>0.30188309396326901</v>
      </c>
      <c r="AH13" s="17">
        <v>0.30280163939711302</v>
      </c>
      <c r="AI13" s="17">
        <v>0.31990757381125201</v>
      </c>
      <c r="AJ13" s="17">
        <v>0.15746241906578401</v>
      </c>
      <c r="AK13" s="17"/>
      <c r="AL13" s="17">
        <v>0.26843249595145302</v>
      </c>
      <c r="AM13" s="17">
        <v>0.30292846010709401</v>
      </c>
      <c r="AN13" s="17">
        <v>0.32634149128088502</v>
      </c>
      <c r="AO13" s="17"/>
      <c r="AP13" s="17">
        <v>0.227214241845062</v>
      </c>
      <c r="AQ13" s="17">
        <v>0.27861197333353299</v>
      </c>
      <c r="AR13" s="17">
        <v>0.25537596063553603</v>
      </c>
      <c r="AS13" s="17">
        <v>0.33885007240767101</v>
      </c>
      <c r="AT13" s="17">
        <v>0.52284172313993604</v>
      </c>
      <c r="AU13" s="17"/>
      <c r="AV13" s="17" t="s">
        <v>131</v>
      </c>
      <c r="AW13" s="17">
        <v>0</v>
      </c>
      <c r="AX13" s="17">
        <v>0.25302265265454799</v>
      </c>
      <c r="AY13" s="17">
        <v>0.35294620282917499</v>
      </c>
      <c r="AZ13" s="17">
        <v>0.19711577807305899</v>
      </c>
      <c r="BA13" s="17">
        <v>0.24586154910595301</v>
      </c>
      <c r="BB13" s="17">
        <v>0.32426381178957397</v>
      </c>
      <c r="BC13" s="17">
        <v>0.36744796478366998</v>
      </c>
      <c r="BD13" s="17">
        <v>0.37484476393675897</v>
      </c>
      <c r="BE13" s="17">
        <v>0.31858014722718597</v>
      </c>
      <c r="BF13" s="17">
        <v>0.18882834589441799</v>
      </c>
      <c r="BG13" s="17">
        <v>0.25063568941855102</v>
      </c>
      <c r="BH13" s="17">
        <v>0.15023590721497601</v>
      </c>
      <c r="BI13" s="17">
        <v>9.8948663135884907E-2</v>
      </c>
      <c r="BJ13" s="17">
        <v>0.46480736815226098</v>
      </c>
      <c r="BK13" s="17">
        <v>0.52874790751330403</v>
      </c>
      <c r="BL13" s="17"/>
      <c r="BM13" s="17">
        <v>0.41238549380950001</v>
      </c>
      <c r="BN13" s="17">
        <v>0.21997400757611599</v>
      </c>
      <c r="BO13" s="17">
        <v>0.25825156086941298</v>
      </c>
      <c r="BP13" s="17">
        <v>0.218763063170477</v>
      </c>
      <c r="BQ13" s="17">
        <v>0.25342661402211503</v>
      </c>
      <c r="BR13" s="17">
        <v>0.31907577135075299</v>
      </c>
      <c r="BS13" s="17"/>
      <c r="BT13" s="17">
        <v>0.26228888047342802</v>
      </c>
      <c r="BU13" s="17">
        <v>0.281046212800319</v>
      </c>
      <c r="BV13" s="17"/>
      <c r="BW13" s="17">
        <v>0.26816761069751599</v>
      </c>
      <c r="BX13" s="17">
        <v>0.25849914553235398</v>
      </c>
      <c r="BY13" s="17"/>
      <c r="BZ13" s="17">
        <v>0.25827615496586398</v>
      </c>
      <c r="CA13" s="17">
        <v>0.27761339839139298</v>
      </c>
      <c r="CB13" s="17">
        <v>0.55579826949260402</v>
      </c>
      <c r="CC13" s="17"/>
      <c r="CD13" s="17">
        <v>0.26800869019830698</v>
      </c>
      <c r="CE13" s="17">
        <v>0.28189999381294401</v>
      </c>
      <c r="CF13" s="17">
        <v>0.29893631696219902</v>
      </c>
      <c r="CG13" s="17"/>
      <c r="CH13" s="17">
        <v>0.27400362991522798</v>
      </c>
      <c r="CI13" s="17">
        <v>0.18746129409704801</v>
      </c>
      <c r="CJ13" s="17">
        <v>0.27487807788381302</v>
      </c>
      <c r="CK13" s="17"/>
      <c r="CL13" s="17">
        <v>0.28162565943920997</v>
      </c>
      <c r="CM13" s="17">
        <v>0.24938669064865199</v>
      </c>
      <c r="CN13" s="17"/>
      <c r="CO13" s="17">
        <v>0.40426160231007702</v>
      </c>
      <c r="CP13" s="17">
        <v>0.254609838687192</v>
      </c>
      <c r="CQ13" s="17">
        <v>0.24899454064575799</v>
      </c>
      <c r="CR13" s="17">
        <v>0.28515272318927598</v>
      </c>
    </row>
    <row r="14" spans="2:96" ht="75" x14ac:dyDescent="0.25">
      <c r="B14" s="18" t="s">
        <v>594</v>
      </c>
      <c r="C14" s="17">
        <v>0.26535926991026398</v>
      </c>
      <c r="D14" s="17">
        <v>0.289787389128279</v>
      </c>
      <c r="E14" s="17">
        <v>0.24267173517573501</v>
      </c>
      <c r="F14" s="17"/>
      <c r="G14" s="17">
        <v>0.33109914408769298</v>
      </c>
      <c r="H14" s="17">
        <v>0.171928931328651</v>
      </c>
      <c r="I14" s="17">
        <v>0.33883318104055299</v>
      </c>
      <c r="J14" s="17">
        <v>0.25077266935416098</v>
      </c>
      <c r="K14" s="17">
        <v>0.28682465596234002</v>
      </c>
      <c r="L14" s="17">
        <v>0.23482770625691701</v>
      </c>
      <c r="M14" s="17"/>
      <c r="N14" s="17">
        <v>0.29044469097734699</v>
      </c>
      <c r="O14" s="17">
        <v>0.29025185771624701</v>
      </c>
      <c r="P14" s="17">
        <v>0.225580881743638</v>
      </c>
      <c r="Q14" s="17">
        <v>0.255709293056816</v>
      </c>
      <c r="R14" s="17"/>
      <c r="S14" s="17">
        <v>0.40577290816654099</v>
      </c>
      <c r="T14" s="17">
        <v>0.25999581157533602</v>
      </c>
      <c r="U14" s="17">
        <v>0.25301290414184502</v>
      </c>
      <c r="V14" s="17">
        <v>8.2874842614281102E-2</v>
      </c>
      <c r="W14" s="17">
        <v>0.35816312600757999</v>
      </c>
      <c r="X14" s="17">
        <v>0.16752700873085799</v>
      </c>
      <c r="Y14" s="17">
        <v>0.211493832996488</v>
      </c>
      <c r="Z14" s="17">
        <v>0.40181780674574502</v>
      </c>
      <c r="AA14" s="17">
        <v>0.278775306845298</v>
      </c>
      <c r="AB14" s="17">
        <v>0.28520754333953802</v>
      </c>
      <c r="AC14" s="17">
        <v>0.311024817861493</v>
      </c>
      <c r="AD14" s="17">
        <v>0.247331395344008</v>
      </c>
      <c r="AE14" s="17"/>
      <c r="AF14" s="17">
        <v>0.20467044121934999</v>
      </c>
      <c r="AG14" s="17">
        <v>0.38302248225774099</v>
      </c>
      <c r="AH14" s="17">
        <v>0.44008591767023802</v>
      </c>
      <c r="AI14" s="17">
        <v>0</v>
      </c>
      <c r="AJ14" s="17">
        <v>0.15387414042609299</v>
      </c>
      <c r="AK14" s="17"/>
      <c r="AL14" s="17">
        <v>0.21679126413442601</v>
      </c>
      <c r="AM14" s="17">
        <v>0.38689632589060602</v>
      </c>
      <c r="AN14" s="17">
        <v>0.37600182013612399</v>
      </c>
      <c r="AO14" s="17"/>
      <c r="AP14" s="17">
        <v>0.25265262154033602</v>
      </c>
      <c r="AQ14" s="17">
        <v>0.31929156322262198</v>
      </c>
      <c r="AR14" s="17">
        <v>0.26964424754642002</v>
      </c>
      <c r="AS14" s="17">
        <v>0.22519495191292699</v>
      </c>
      <c r="AT14" s="17">
        <v>0.73072539208697296</v>
      </c>
      <c r="AU14" s="17"/>
      <c r="AV14" s="17" t="s">
        <v>131</v>
      </c>
      <c r="AW14" s="17">
        <v>0.35087042464327101</v>
      </c>
      <c r="AX14" s="17">
        <v>0.32825142622499198</v>
      </c>
      <c r="AY14" s="17">
        <v>0.13154405484413201</v>
      </c>
      <c r="AZ14" s="17">
        <v>0.31038043703430701</v>
      </c>
      <c r="BA14" s="17">
        <v>0.267057209730866</v>
      </c>
      <c r="BB14" s="17">
        <v>0.20174995821077901</v>
      </c>
      <c r="BC14" s="17">
        <v>0.19995031654953899</v>
      </c>
      <c r="BD14" s="17">
        <v>0.246650238852964</v>
      </c>
      <c r="BE14" s="17">
        <v>0.32541608912317399</v>
      </c>
      <c r="BF14" s="17">
        <v>0.130012264358984</v>
      </c>
      <c r="BG14" s="17">
        <v>0.27648121073054899</v>
      </c>
      <c r="BH14" s="17">
        <v>0.244395637724555</v>
      </c>
      <c r="BI14" s="17">
        <v>9.8948663135884907E-2</v>
      </c>
      <c r="BJ14" s="17">
        <v>0.481706804358986</v>
      </c>
      <c r="BK14" s="17">
        <v>0.57710926731283596</v>
      </c>
      <c r="BL14" s="17"/>
      <c r="BM14" s="17">
        <v>0.42553413209361901</v>
      </c>
      <c r="BN14" s="17">
        <v>0.289883267092374</v>
      </c>
      <c r="BO14" s="17">
        <v>0.190320814991561</v>
      </c>
      <c r="BP14" s="17">
        <v>0.22691334456123499</v>
      </c>
      <c r="BQ14" s="17">
        <v>0.133158694770282</v>
      </c>
      <c r="BR14" s="17">
        <v>0.32931609719065003</v>
      </c>
      <c r="BS14" s="17"/>
      <c r="BT14" s="17">
        <v>0.284149630521918</v>
      </c>
      <c r="BU14" s="17">
        <v>0.229175835976759</v>
      </c>
      <c r="BV14" s="17"/>
      <c r="BW14" s="17">
        <v>0.25465308084902799</v>
      </c>
      <c r="BX14" s="17">
        <v>0.27372212929984702</v>
      </c>
      <c r="BY14" s="17"/>
      <c r="BZ14" s="17">
        <v>0.26377400449250499</v>
      </c>
      <c r="CA14" s="17">
        <v>0.273481895545576</v>
      </c>
      <c r="CB14" s="17">
        <v>0.22491742886341701</v>
      </c>
      <c r="CC14" s="17"/>
      <c r="CD14" s="17">
        <v>0.243197469896622</v>
      </c>
      <c r="CE14" s="17">
        <v>0.38504471663467199</v>
      </c>
      <c r="CF14" s="17">
        <v>0.34247165902082199</v>
      </c>
      <c r="CG14" s="17"/>
      <c r="CH14" s="17">
        <v>0.24965143436235299</v>
      </c>
      <c r="CI14" s="17">
        <v>0.32793691913261902</v>
      </c>
      <c r="CJ14" s="17">
        <v>0.36616650608552898</v>
      </c>
      <c r="CK14" s="17"/>
      <c r="CL14" s="17">
        <v>0.271780202022186</v>
      </c>
      <c r="CM14" s="17">
        <v>0.24704273039997199</v>
      </c>
      <c r="CN14" s="17"/>
      <c r="CO14" s="17">
        <v>0.37799529851116198</v>
      </c>
      <c r="CP14" s="17">
        <v>0.25868131512012799</v>
      </c>
      <c r="CQ14" s="17">
        <v>0.225904398029773</v>
      </c>
      <c r="CR14" s="17">
        <v>0.314821671565918</v>
      </c>
    </row>
    <row r="15" spans="2:96" x14ac:dyDescent="0.25">
      <c r="B15" s="18" t="s">
        <v>152</v>
      </c>
      <c r="C15" s="17">
        <v>3.6420616684858097E-2</v>
      </c>
      <c r="D15" s="17">
        <v>1.77295714613942E-2</v>
      </c>
      <c r="E15" s="17">
        <v>5.3779862967693499E-2</v>
      </c>
      <c r="F15" s="17"/>
      <c r="G15" s="17">
        <v>3.1219396089748101E-2</v>
      </c>
      <c r="H15" s="17">
        <v>0</v>
      </c>
      <c r="I15" s="17">
        <v>5.6814689041201197E-2</v>
      </c>
      <c r="J15" s="17">
        <v>4.8767302540787698E-2</v>
      </c>
      <c r="K15" s="17">
        <v>2.1548587554363601E-2</v>
      </c>
      <c r="L15" s="17">
        <v>4.2523715041926098E-2</v>
      </c>
      <c r="M15" s="17"/>
      <c r="N15" s="17">
        <v>2.5905090736081202E-2</v>
      </c>
      <c r="O15" s="17">
        <v>2.3333230262813202E-2</v>
      </c>
      <c r="P15" s="17">
        <v>5.3277677947243203E-2</v>
      </c>
      <c r="Q15" s="17">
        <v>4.2281224295620902E-2</v>
      </c>
      <c r="R15" s="17"/>
      <c r="S15" s="17">
        <v>0</v>
      </c>
      <c r="T15" s="17">
        <v>4.5481420032461299E-2</v>
      </c>
      <c r="U15" s="17">
        <v>2.90754964019324E-2</v>
      </c>
      <c r="V15" s="17">
        <v>5.3017728663172101E-2</v>
      </c>
      <c r="W15" s="17">
        <v>3.9017244217290498E-2</v>
      </c>
      <c r="X15" s="17">
        <v>3.4732983708674302E-2</v>
      </c>
      <c r="Y15" s="17">
        <v>3.21327858781984E-2</v>
      </c>
      <c r="Z15" s="17">
        <v>5.4871123768343501E-2</v>
      </c>
      <c r="AA15" s="17">
        <v>0</v>
      </c>
      <c r="AB15" s="17">
        <v>9.8489714806431899E-2</v>
      </c>
      <c r="AC15" s="17">
        <v>7.1919452382721502E-2</v>
      </c>
      <c r="AD15" s="17">
        <v>0</v>
      </c>
      <c r="AE15" s="17"/>
      <c r="AF15" s="17">
        <v>2.7426530516519901E-2</v>
      </c>
      <c r="AG15" s="17">
        <v>2.1669389444478299E-2</v>
      </c>
      <c r="AH15" s="17">
        <v>4.9723556791478302E-2</v>
      </c>
      <c r="AI15" s="17">
        <v>0</v>
      </c>
      <c r="AJ15" s="17">
        <v>0.13022146717263</v>
      </c>
      <c r="AK15" s="17"/>
      <c r="AL15" s="17">
        <v>3.1400727963608099E-2</v>
      </c>
      <c r="AM15" s="17">
        <v>1.07322159849642E-2</v>
      </c>
      <c r="AN15" s="17">
        <v>7.3862321929160493E-2</v>
      </c>
      <c r="AO15" s="17"/>
      <c r="AP15" s="17">
        <v>4.4875736850190501E-2</v>
      </c>
      <c r="AQ15" s="17">
        <v>1.53925789605246E-2</v>
      </c>
      <c r="AR15" s="17">
        <v>6.0407541043934102E-2</v>
      </c>
      <c r="AS15" s="17">
        <v>3.4428662893739297E-2</v>
      </c>
      <c r="AT15" s="17">
        <v>0</v>
      </c>
      <c r="AU15" s="17"/>
      <c r="AV15" s="17" t="s">
        <v>131</v>
      </c>
      <c r="AW15" s="17">
        <v>0.13236607862869401</v>
      </c>
      <c r="AX15" s="17">
        <v>0</v>
      </c>
      <c r="AY15" s="17">
        <v>6.2948494623871198E-2</v>
      </c>
      <c r="AZ15" s="17">
        <v>9.4922839630723399E-2</v>
      </c>
      <c r="BA15" s="17">
        <v>5.2370705025035602E-2</v>
      </c>
      <c r="BB15" s="17">
        <v>0</v>
      </c>
      <c r="BC15" s="17">
        <v>6.1117654350925199E-2</v>
      </c>
      <c r="BD15" s="17">
        <v>4.6448926959693201E-2</v>
      </c>
      <c r="BE15" s="17">
        <v>6.3702598701233404E-2</v>
      </c>
      <c r="BF15" s="17">
        <v>0</v>
      </c>
      <c r="BG15" s="17">
        <v>0</v>
      </c>
      <c r="BH15" s="17">
        <v>0</v>
      </c>
      <c r="BI15" s="17">
        <v>0</v>
      </c>
      <c r="BJ15" s="17">
        <v>0</v>
      </c>
      <c r="BK15" s="17">
        <v>0</v>
      </c>
      <c r="BL15" s="17"/>
      <c r="BM15" s="17">
        <v>0</v>
      </c>
      <c r="BN15" s="17">
        <v>5.0084216187139402E-2</v>
      </c>
      <c r="BO15" s="17">
        <v>6.3704168087590093E-2</v>
      </c>
      <c r="BP15" s="17">
        <v>3.3327638262033603E-2</v>
      </c>
      <c r="BQ15" s="17">
        <v>2.12155204060166E-2</v>
      </c>
      <c r="BR15" s="17">
        <v>6.0336506535748201E-2</v>
      </c>
      <c r="BS15" s="17"/>
      <c r="BT15" s="17">
        <v>2.8314575804485601E-2</v>
      </c>
      <c r="BU15" s="17">
        <v>5.3776762517564199E-2</v>
      </c>
      <c r="BV15" s="17"/>
      <c r="BW15" s="17">
        <v>1.8006336591292301E-2</v>
      </c>
      <c r="BX15" s="17">
        <v>4.5449319782262299E-2</v>
      </c>
      <c r="BY15" s="17"/>
      <c r="BZ15" s="17">
        <v>3.86545234985421E-2</v>
      </c>
      <c r="CA15" s="17">
        <v>3.5366616473545803E-2</v>
      </c>
      <c r="CB15" s="17">
        <v>0</v>
      </c>
      <c r="CC15" s="17"/>
      <c r="CD15" s="17">
        <v>3.5133084785616102E-2</v>
      </c>
      <c r="CE15" s="17">
        <v>7.2526464792771E-2</v>
      </c>
      <c r="CF15" s="17">
        <v>0</v>
      </c>
      <c r="CG15" s="17"/>
      <c r="CH15" s="17">
        <v>3.5207035130726802E-2</v>
      </c>
      <c r="CI15" s="17">
        <v>5.4350865542410497E-2</v>
      </c>
      <c r="CJ15" s="17">
        <v>4.6124621455602803E-2</v>
      </c>
      <c r="CK15" s="17"/>
      <c r="CL15" s="17">
        <v>3.1306414183572703E-2</v>
      </c>
      <c r="CM15" s="17">
        <v>4.43343041513529E-2</v>
      </c>
      <c r="CN15" s="17"/>
      <c r="CO15" s="17">
        <v>3.4705925098900102E-2</v>
      </c>
      <c r="CP15" s="17">
        <v>2.8110599920504301E-2</v>
      </c>
      <c r="CQ15" s="17">
        <v>2.8487237938774699E-2</v>
      </c>
      <c r="CR15" s="17">
        <v>7.4594618730615597E-2</v>
      </c>
    </row>
    <row r="16" spans="2:96" x14ac:dyDescent="0.25">
      <c r="B16" s="18" t="s">
        <v>120</v>
      </c>
      <c r="C16" s="19">
        <v>7.6838574940801697E-3</v>
      </c>
      <c r="D16" s="19">
        <v>8.4538264892439798E-3</v>
      </c>
      <c r="E16" s="19">
        <v>6.9687513425838003E-3</v>
      </c>
      <c r="F16" s="19"/>
      <c r="G16" s="19">
        <v>6.5446186810485002E-2</v>
      </c>
      <c r="H16" s="19">
        <v>0</v>
      </c>
      <c r="I16" s="19">
        <v>0</v>
      </c>
      <c r="J16" s="19">
        <v>0</v>
      </c>
      <c r="K16" s="19">
        <v>0</v>
      </c>
      <c r="L16" s="19">
        <v>0</v>
      </c>
      <c r="M16" s="19"/>
      <c r="N16" s="19">
        <v>1.38707978362245E-2</v>
      </c>
      <c r="O16" s="19">
        <v>0</v>
      </c>
      <c r="P16" s="19">
        <v>0</v>
      </c>
      <c r="Q16" s="19">
        <v>1.3848957857925399E-2</v>
      </c>
      <c r="R16" s="19"/>
      <c r="S16" s="19">
        <v>0</v>
      </c>
      <c r="T16" s="19">
        <v>0</v>
      </c>
      <c r="U16" s="19">
        <v>0</v>
      </c>
      <c r="V16" s="19">
        <v>3.9704931451971202E-2</v>
      </c>
      <c r="W16" s="19">
        <v>0</v>
      </c>
      <c r="X16" s="19">
        <v>0</v>
      </c>
      <c r="Y16" s="19">
        <v>0</v>
      </c>
      <c r="Z16" s="19">
        <v>0</v>
      </c>
      <c r="AA16" s="19">
        <v>3.3658231775636101E-2</v>
      </c>
      <c r="AB16" s="19">
        <v>0</v>
      </c>
      <c r="AC16" s="19">
        <v>0</v>
      </c>
      <c r="AD16" s="19">
        <v>0</v>
      </c>
      <c r="AE16" s="19"/>
      <c r="AF16" s="19">
        <v>0</v>
      </c>
      <c r="AG16" s="19">
        <v>0</v>
      </c>
      <c r="AH16" s="19">
        <v>5.8183427586731701E-2</v>
      </c>
      <c r="AI16" s="19">
        <v>0</v>
      </c>
      <c r="AJ16" s="19">
        <v>0</v>
      </c>
      <c r="AK16" s="19"/>
      <c r="AL16" s="19">
        <v>0</v>
      </c>
      <c r="AM16" s="19">
        <v>1.1919152218118101E-2</v>
      </c>
      <c r="AN16" s="19">
        <v>4.3908972928809999E-2</v>
      </c>
      <c r="AO16" s="19"/>
      <c r="AP16" s="19">
        <v>1.5441430525968001E-2</v>
      </c>
      <c r="AQ16" s="19">
        <v>0</v>
      </c>
      <c r="AR16" s="19">
        <v>1.4091027717878801E-2</v>
      </c>
      <c r="AS16" s="19">
        <v>0</v>
      </c>
      <c r="AT16" s="19">
        <v>0</v>
      </c>
      <c r="AU16" s="19"/>
      <c r="AV16" s="19" t="s">
        <v>131</v>
      </c>
      <c r="AW16" s="19">
        <v>8.8810098393005896E-2</v>
      </c>
      <c r="AX16" s="19">
        <v>0</v>
      </c>
      <c r="AY16" s="19">
        <v>0</v>
      </c>
      <c r="AZ16" s="19">
        <v>0</v>
      </c>
      <c r="BA16" s="19">
        <v>0</v>
      </c>
      <c r="BB16" s="19">
        <v>3.5324539185231103E-2</v>
      </c>
      <c r="BC16" s="19">
        <v>0</v>
      </c>
      <c r="BD16" s="19">
        <v>0</v>
      </c>
      <c r="BE16" s="19">
        <v>0</v>
      </c>
      <c r="BF16" s="19">
        <v>0</v>
      </c>
      <c r="BG16" s="19">
        <v>0</v>
      </c>
      <c r="BH16" s="19">
        <v>0</v>
      </c>
      <c r="BI16" s="19">
        <v>0</v>
      </c>
      <c r="BJ16" s="19">
        <v>0</v>
      </c>
      <c r="BK16" s="19">
        <v>0</v>
      </c>
      <c r="BL16" s="19"/>
      <c r="BM16" s="19">
        <v>0</v>
      </c>
      <c r="BN16" s="19">
        <v>1.4401502136928999E-2</v>
      </c>
      <c r="BO16" s="19">
        <v>0</v>
      </c>
      <c r="BP16" s="19">
        <v>0</v>
      </c>
      <c r="BQ16" s="19">
        <v>2.4867919103789202E-2</v>
      </c>
      <c r="BR16" s="19">
        <v>0</v>
      </c>
      <c r="BS16" s="19"/>
      <c r="BT16" s="19">
        <v>1.1782508860598E-2</v>
      </c>
      <c r="BU16" s="19">
        <v>0</v>
      </c>
      <c r="BV16" s="19"/>
      <c r="BW16" s="19">
        <v>0</v>
      </c>
      <c r="BX16" s="19">
        <v>1.08008125122123E-2</v>
      </c>
      <c r="BY16" s="19"/>
      <c r="BZ16" s="19">
        <v>0</v>
      </c>
      <c r="CA16" s="19">
        <v>0</v>
      </c>
      <c r="CB16" s="19">
        <v>0.12568086726473701</v>
      </c>
      <c r="CC16" s="19"/>
      <c r="CD16" s="19">
        <v>0</v>
      </c>
      <c r="CE16" s="19">
        <v>0</v>
      </c>
      <c r="CF16" s="19">
        <v>0</v>
      </c>
      <c r="CG16" s="19"/>
      <c r="CH16" s="19">
        <v>0</v>
      </c>
      <c r="CI16" s="19">
        <v>0</v>
      </c>
      <c r="CJ16" s="19">
        <v>0</v>
      </c>
      <c r="CK16" s="19"/>
      <c r="CL16" s="19">
        <v>0</v>
      </c>
      <c r="CM16" s="19">
        <v>1.7663756567124201E-2</v>
      </c>
      <c r="CN16" s="19"/>
      <c r="CO16" s="19">
        <v>0</v>
      </c>
      <c r="CP16" s="19">
        <v>8.5340172036228595E-3</v>
      </c>
      <c r="CQ16" s="19">
        <v>1.1989392664992601E-2</v>
      </c>
      <c r="CR16" s="19">
        <v>0</v>
      </c>
    </row>
    <row r="17" spans="2:2" x14ac:dyDescent="0.25">
      <c r="B17" s="16" t="s">
        <v>602</v>
      </c>
    </row>
    <row r="18" spans="2:2" x14ac:dyDescent="0.25">
      <c r="B18" t="s">
        <v>124</v>
      </c>
    </row>
    <row r="19" spans="2:2" x14ac:dyDescent="0.25">
      <c r="B19" t="s">
        <v>125</v>
      </c>
    </row>
    <row r="21" spans="2:2" x14ac:dyDescent="0.25">
      <c r="B21"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CR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603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73</v>
      </c>
      <c r="D7" s="10">
        <v>38</v>
      </c>
      <c r="E7" s="10">
        <v>34</v>
      </c>
      <c r="F7" s="10"/>
      <c r="G7" s="10">
        <v>17</v>
      </c>
      <c r="H7" s="10">
        <v>10</v>
      </c>
      <c r="I7" s="10">
        <v>16</v>
      </c>
      <c r="J7" s="10">
        <v>15</v>
      </c>
      <c r="K7" s="10">
        <v>3</v>
      </c>
      <c r="L7" s="10">
        <v>12</v>
      </c>
      <c r="M7" s="10"/>
      <c r="N7" s="10">
        <v>27</v>
      </c>
      <c r="O7" s="10">
        <v>18</v>
      </c>
      <c r="P7" s="10">
        <v>18</v>
      </c>
      <c r="Q7" s="10">
        <v>10</v>
      </c>
      <c r="R7" s="10"/>
      <c r="S7" s="10">
        <v>11</v>
      </c>
      <c r="T7" s="10">
        <v>8</v>
      </c>
      <c r="U7" s="10">
        <v>6</v>
      </c>
      <c r="V7" s="10">
        <v>7</v>
      </c>
      <c r="W7" s="10">
        <v>5</v>
      </c>
      <c r="X7" s="10">
        <v>8</v>
      </c>
      <c r="Y7" s="10">
        <v>8</v>
      </c>
      <c r="Z7" s="10">
        <v>2</v>
      </c>
      <c r="AA7" s="10">
        <v>8</v>
      </c>
      <c r="AB7" s="10">
        <v>7</v>
      </c>
      <c r="AC7" s="10">
        <v>1</v>
      </c>
      <c r="AD7" s="10">
        <v>2</v>
      </c>
      <c r="AE7" s="10"/>
      <c r="AF7" s="10">
        <v>27</v>
      </c>
      <c r="AG7" s="10">
        <v>28</v>
      </c>
      <c r="AH7" s="10">
        <v>4</v>
      </c>
      <c r="AI7" s="10" t="s">
        <v>130</v>
      </c>
      <c r="AJ7" s="10">
        <v>5</v>
      </c>
      <c r="AK7" s="10"/>
      <c r="AL7" s="10">
        <v>16</v>
      </c>
      <c r="AM7" s="10">
        <v>25</v>
      </c>
      <c r="AN7" s="10">
        <v>8</v>
      </c>
      <c r="AO7" s="10"/>
      <c r="AP7" s="10">
        <v>11</v>
      </c>
      <c r="AQ7" s="10">
        <v>17</v>
      </c>
      <c r="AR7" s="10">
        <v>19</v>
      </c>
      <c r="AS7" s="10">
        <v>15</v>
      </c>
      <c r="AT7" s="10">
        <v>2</v>
      </c>
      <c r="AU7" s="10"/>
      <c r="AV7" s="10" t="s">
        <v>130</v>
      </c>
      <c r="AW7" s="10" t="s">
        <v>130</v>
      </c>
      <c r="AX7" s="10">
        <v>4</v>
      </c>
      <c r="AY7" s="10">
        <v>9</v>
      </c>
      <c r="AZ7" s="10">
        <v>4</v>
      </c>
      <c r="BA7" s="10">
        <v>15</v>
      </c>
      <c r="BB7" s="10">
        <v>3</v>
      </c>
      <c r="BC7" s="10">
        <v>7</v>
      </c>
      <c r="BD7" s="10">
        <v>2</v>
      </c>
      <c r="BE7" s="10">
        <v>3</v>
      </c>
      <c r="BF7" s="10">
        <v>6</v>
      </c>
      <c r="BG7" s="10">
        <v>5</v>
      </c>
      <c r="BH7" s="10">
        <v>5</v>
      </c>
      <c r="BI7" s="10">
        <v>3</v>
      </c>
      <c r="BJ7" s="10">
        <v>1</v>
      </c>
      <c r="BK7" s="10">
        <v>5</v>
      </c>
      <c r="BL7" s="10"/>
      <c r="BM7" s="10">
        <v>22</v>
      </c>
      <c r="BN7" s="10">
        <v>15</v>
      </c>
      <c r="BO7" s="10">
        <v>10</v>
      </c>
      <c r="BP7" s="10">
        <v>13</v>
      </c>
      <c r="BQ7" s="10">
        <v>10</v>
      </c>
      <c r="BR7" s="10">
        <v>3</v>
      </c>
      <c r="BS7" s="10"/>
      <c r="BT7" s="10">
        <v>39</v>
      </c>
      <c r="BU7" s="10">
        <v>34</v>
      </c>
      <c r="BV7" s="10"/>
      <c r="BW7" s="10">
        <v>35</v>
      </c>
      <c r="BX7" s="10">
        <v>23</v>
      </c>
      <c r="BY7" s="10"/>
      <c r="BZ7" s="10">
        <v>59</v>
      </c>
      <c r="CA7" s="10">
        <v>10</v>
      </c>
      <c r="CB7" s="10">
        <v>4</v>
      </c>
      <c r="CC7" s="10"/>
      <c r="CD7" s="10">
        <v>36</v>
      </c>
      <c r="CE7" s="10">
        <v>21</v>
      </c>
      <c r="CF7" s="10">
        <v>6</v>
      </c>
      <c r="CG7" s="10"/>
      <c r="CH7" s="10">
        <v>38</v>
      </c>
      <c r="CI7" s="10">
        <v>23</v>
      </c>
      <c r="CJ7" s="10">
        <v>8</v>
      </c>
      <c r="CK7" s="10"/>
      <c r="CL7" s="10">
        <v>38</v>
      </c>
      <c r="CM7" s="10">
        <v>35</v>
      </c>
      <c r="CN7" s="10"/>
      <c r="CO7" s="10">
        <v>6</v>
      </c>
      <c r="CP7" s="10">
        <v>32</v>
      </c>
      <c r="CQ7" s="10">
        <v>26</v>
      </c>
      <c r="CR7" s="10">
        <v>9</v>
      </c>
    </row>
    <row r="8" spans="2:96" ht="30" customHeight="1" x14ac:dyDescent="0.25">
      <c r="B8" s="11" t="s">
        <v>20</v>
      </c>
      <c r="C8" s="11">
        <v>77</v>
      </c>
      <c r="D8" s="11">
        <v>42</v>
      </c>
      <c r="E8" s="11">
        <v>34</v>
      </c>
      <c r="F8" s="11"/>
      <c r="G8" s="11">
        <v>21</v>
      </c>
      <c r="H8" s="11">
        <v>14</v>
      </c>
      <c r="I8" s="11">
        <v>15</v>
      </c>
      <c r="J8" s="11">
        <v>14</v>
      </c>
      <c r="K8" s="11">
        <v>3</v>
      </c>
      <c r="L8" s="11">
        <v>10</v>
      </c>
      <c r="M8" s="11"/>
      <c r="N8" s="11">
        <v>27</v>
      </c>
      <c r="O8" s="11">
        <v>18</v>
      </c>
      <c r="P8" s="11">
        <v>19</v>
      </c>
      <c r="Q8" s="11">
        <v>12</v>
      </c>
      <c r="R8" s="11"/>
      <c r="S8" s="11">
        <v>13</v>
      </c>
      <c r="T8" s="11">
        <v>8</v>
      </c>
      <c r="U8" s="11">
        <v>5</v>
      </c>
      <c r="V8" s="11">
        <v>7</v>
      </c>
      <c r="W8" s="11">
        <v>5</v>
      </c>
      <c r="X8" s="11">
        <v>9</v>
      </c>
      <c r="Y8" s="11">
        <v>8</v>
      </c>
      <c r="Z8" s="11">
        <v>2</v>
      </c>
      <c r="AA8" s="11">
        <v>8</v>
      </c>
      <c r="AB8" s="11">
        <v>8</v>
      </c>
      <c r="AC8" s="11">
        <v>2</v>
      </c>
      <c r="AD8" s="11">
        <v>2</v>
      </c>
      <c r="AE8" s="11"/>
      <c r="AF8" s="11">
        <v>29</v>
      </c>
      <c r="AG8" s="11">
        <v>28</v>
      </c>
      <c r="AH8" s="11">
        <v>4</v>
      </c>
      <c r="AI8" s="11" t="s">
        <v>130</v>
      </c>
      <c r="AJ8" s="11">
        <v>5</v>
      </c>
      <c r="AK8" s="11"/>
      <c r="AL8" s="11">
        <v>19</v>
      </c>
      <c r="AM8" s="11">
        <v>26</v>
      </c>
      <c r="AN8" s="11">
        <v>8</v>
      </c>
      <c r="AO8" s="11"/>
      <c r="AP8" s="11">
        <v>11</v>
      </c>
      <c r="AQ8" s="11">
        <v>18</v>
      </c>
      <c r="AR8" s="11">
        <v>22</v>
      </c>
      <c r="AS8" s="11">
        <v>14</v>
      </c>
      <c r="AT8" s="11">
        <v>2</v>
      </c>
      <c r="AU8" s="11"/>
      <c r="AV8" s="11" t="s">
        <v>130</v>
      </c>
      <c r="AW8" s="11" t="s">
        <v>130</v>
      </c>
      <c r="AX8" s="11">
        <v>4</v>
      </c>
      <c r="AY8" s="11">
        <v>9</v>
      </c>
      <c r="AZ8" s="11">
        <v>5</v>
      </c>
      <c r="BA8" s="11">
        <v>16</v>
      </c>
      <c r="BB8" s="11">
        <v>4</v>
      </c>
      <c r="BC8" s="11">
        <v>7</v>
      </c>
      <c r="BD8" s="11">
        <v>2</v>
      </c>
      <c r="BE8" s="11">
        <v>4</v>
      </c>
      <c r="BF8" s="11">
        <v>6</v>
      </c>
      <c r="BG8" s="11">
        <v>5</v>
      </c>
      <c r="BH8" s="11">
        <v>6</v>
      </c>
      <c r="BI8" s="11">
        <v>3</v>
      </c>
      <c r="BJ8" s="11">
        <v>1</v>
      </c>
      <c r="BK8" s="11">
        <v>5</v>
      </c>
      <c r="BL8" s="11"/>
      <c r="BM8" s="11">
        <v>25</v>
      </c>
      <c r="BN8" s="11">
        <v>16</v>
      </c>
      <c r="BO8" s="11">
        <v>11</v>
      </c>
      <c r="BP8" s="11">
        <v>12</v>
      </c>
      <c r="BQ8" s="11">
        <v>9</v>
      </c>
      <c r="BR8" s="11">
        <v>3</v>
      </c>
      <c r="BS8" s="11"/>
      <c r="BT8" s="11">
        <v>41</v>
      </c>
      <c r="BU8" s="11">
        <v>36</v>
      </c>
      <c r="BV8" s="11"/>
      <c r="BW8" s="11">
        <v>39</v>
      </c>
      <c r="BX8" s="11">
        <v>24</v>
      </c>
      <c r="BY8" s="11"/>
      <c r="BZ8" s="11">
        <v>63</v>
      </c>
      <c r="CA8" s="11">
        <v>9</v>
      </c>
      <c r="CB8" s="11">
        <v>4</v>
      </c>
      <c r="CC8" s="11"/>
      <c r="CD8" s="11">
        <v>37</v>
      </c>
      <c r="CE8" s="11">
        <v>23</v>
      </c>
      <c r="CF8" s="11">
        <v>7</v>
      </c>
      <c r="CG8" s="11"/>
      <c r="CH8" s="11">
        <v>38</v>
      </c>
      <c r="CI8" s="11">
        <v>25</v>
      </c>
      <c r="CJ8" s="11">
        <v>9</v>
      </c>
      <c r="CK8" s="11"/>
      <c r="CL8" s="11">
        <v>41</v>
      </c>
      <c r="CM8" s="11">
        <v>36</v>
      </c>
      <c r="CN8" s="11"/>
      <c r="CO8" s="11">
        <v>6</v>
      </c>
      <c r="CP8" s="11">
        <v>33</v>
      </c>
      <c r="CQ8" s="11">
        <v>28</v>
      </c>
      <c r="CR8" s="11">
        <v>10</v>
      </c>
    </row>
    <row r="9" spans="2:96" ht="45" x14ac:dyDescent="0.25">
      <c r="B9" s="18" t="s">
        <v>589</v>
      </c>
      <c r="C9" s="17">
        <v>0.56139483725503103</v>
      </c>
      <c r="D9" s="17">
        <v>0.59397920314131003</v>
      </c>
      <c r="E9" s="17">
        <v>0.53787200914323396</v>
      </c>
      <c r="F9" s="17"/>
      <c r="G9" s="17">
        <v>0.63754577334650997</v>
      </c>
      <c r="H9" s="17">
        <v>0.43050376519266198</v>
      </c>
      <c r="I9" s="17">
        <v>0.62242968367746199</v>
      </c>
      <c r="J9" s="17">
        <v>0.53728648106405597</v>
      </c>
      <c r="K9" s="17">
        <v>0.69663505319522101</v>
      </c>
      <c r="L9" s="17">
        <v>0.49647087650271199</v>
      </c>
      <c r="M9" s="17"/>
      <c r="N9" s="17">
        <v>0.50567163229362</v>
      </c>
      <c r="O9" s="17">
        <v>0.76373493407374804</v>
      </c>
      <c r="P9" s="17">
        <v>0.53448192431745201</v>
      </c>
      <c r="Q9" s="17">
        <v>0.42776851387838899</v>
      </c>
      <c r="R9" s="17"/>
      <c r="S9" s="17">
        <v>0.51016221598589695</v>
      </c>
      <c r="T9" s="17">
        <v>0.55427422473599197</v>
      </c>
      <c r="U9" s="17">
        <v>0.31870762777890599</v>
      </c>
      <c r="V9" s="17">
        <v>0.56954256727313601</v>
      </c>
      <c r="W9" s="17">
        <v>0.39561901574073</v>
      </c>
      <c r="X9" s="17">
        <v>0.54272023356118904</v>
      </c>
      <c r="Y9" s="17">
        <v>0.73858417058812798</v>
      </c>
      <c r="Z9" s="17">
        <v>0.49985500238375802</v>
      </c>
      <c r="AA9" s="17">
        <v>0.358789905580089</v>
      </c>
      <c r="AB9" s="17">
        <v>0.75718086535011697</v>
      </c>
      <c r="AC9" s="17">
        <v>1</v>
      </c>
      <c r="AD9" s="17">
        <v>1</v>
      </c>
      <c r="AE9" s="17"/>
      <c r="AF9" s="17">
        <v>0.439668893973577</v>
      </c>
      <c r="AG9" s="17">
        <v>0.56086041857272595</v>
      </c>
      <c r="AH9" s="17">
        <v>0.75935914227630397</v>
      </c>
      <c r="AI9" s="17" t="s">
        <v>131</v>
      </c>
      <c r="AJ9" s="17">
        <v>1</v>
      </c>
      <c r="AK9" s="17"/>
      <c r="AL9" s="17">
        <v>0.466450843538601</v>
      </c>
      <c r="AM9" s="17">
        <v>0.47376706429763699</v>
      </c>
      <c r="AN9" s="17">
        <v>0.76571154114765505</v>
      </c>
      <c r="AO9" s="17"/>
      <c r="AP9" s="17">
        <v>0.397851822156082</v>
      </c>
      <c r="AQ9" s="17">
        <v>0.60968588802949597</v>
      </c>
      <c r="AR9" s="17">
        <v>0.56567251323165102</v>
      </c>
      <c r="AS9" s="17">
        <v>0.62952621899737204</v>
      </c>
      <c r="AT9" s="17">
        <v>0.37600500417808602</v>
      </c>
      <c r="AU9" s="17"/>
      <c r="AV9" s="17" t="s">
        <v>131</v>
      </c>
      <c r="AW9" s="17" t="s">
        <v>131</v>
      </c>
      <c r="AX9" s="17">
        <v>0.73601346317491401</v>
      </c>
      <c r="AY9" s="17">
        <v>0.54315199741956999</v>
      </c>
      <c r="AZ9" s="17">
        <v>0.55589611005488904</v>
      </c>
      <c r="BA9" s="17">
        <v>0.566850969699492</v>
      </c>
      <c r="BB9" s="17">
        <v>0.23965049647431499</v>
      </c>
      <c r="BC9" s="17">
        <v>0.55983284558470803</v>
      </c>
      <c r="BD9" s="17">
        <v>0</v>
      </c>
      <c r="BE9" s="17">
        <v>0.58270544144250602</v>
      </c>
      <c r="BF9" s="17">
        <v>0.63230042698310995</v>
      </c>
      <c r="BG9" s="17">
        <v>0.37298231278498201</v>
      </c>
      <c r="BH9" s="17">
        <v>1</v>
      </c>
      <c r="BI9" s="17">
        <v>0.67569957059008801</v>
      </c>
      <c r="BJ9" s="17">
        <v>0</v>
      </c>
      <c r="BK9" s="17">
        <v>0.42734255275614502</v>
      </c>
      <c r="BL9" s="17"/>
      <c r="BM9" s="17">
        <v>0.45477850335991199</v>
      </c>
      <c r="BN9" s="17">
        <v>0.57942943852179396</v>
      </c>
      <c r="BO9" s="17">
        <v>0.61903886366713401</v>
      </c>
      <c r="BP9" s="17">
        <v>0.79132241995196095</v>
      </c>
      <c r="BQ9" s="17">
        <v>0.50065769378121505</v>
      </c>
      <c r="BR9" s="17">
        <v>0.37969130121219002</v>
      </c>
      <c r="BS9" s="17"/>
      <c r="BT9" s="17">
        <v>0.58540811485882405</v>
      </c>
      <c r="BU9" s="17">
        <v>0.53363995744169301</v>
      </c>
      <c r="BV9" s="17"/>
      <c r="BW9" s="17">
        <v>0.56642382274546599</v>
      </c>
      <c r="BX9" s="17">
        <v>0.44259903349240298</v>
      </c>
      <c r="BY9" s="17"/>
      <c r="BZ9" s="17">
        <v>0.52261774362024904</v>
      </c>
      <c r="CA9" s="17">
        <v>0.72015061776406697</v>
      </c>
      <c r="CB9" s="17">
        <v>0.79199476660986801</v>
      </c>
      <c r="CC9" s="17"/>
      <c r="CD9" s="17">
        <v>0.50925572713247202</v>
      </c>
      <c r="CE9" s="17">
        <v>0.56045756731119001</v>
      </c>
      <c r="CF9" s="17">
        <v>0.62386987611911504</v>
      </c>
      <c r="CG9" s="17"/>
      <c r="CH9" s="17">
        <v>0.53270262338293195</v>
      </c>
      <c r="CI9" s="17">
        <v>0.55376073608786203</v>
      </c>
      <c r="CJ9" s="17">
        <v>0.59731510141322697</v>
      </c>
      <c r="CK9" s="17"/>
      <c r="CL9" s="17">
        <v>0.64278677061850298</v>
      </c>
      <c r="CM9" s="17">
        <v>0.46975143707271799</v>
      </c>
      <c r="CN9" s="17"/>
      <c r="CO9" s="17">
        <v>0.480190001727125</v>
      </c>
      <c r="CP9" s="17">
        <v>0.63117470215051397</v>
      </c>
      <c r="CQ9" s="17">
        <v>0.53438323209160998</v>
      </c>
      <c r="CR9" s="17">
        <v>0.44689283220880899</v>
      </c>
    </row>
    <row r="10" spans="2:96" ht="45" x14ac:dyDescent="0.25">
      <c r="B10" s="18" t="s">
        <v>590</v>
      </c>
      <c r="C10" s="17">
        <v>0.50490062344582698</v>
      </c>
      <c r="D10" s="17">
        <v>0.43142059761799001</v>
      </c>
      <c r="E10" s="17">
        <v>0.609098212860268</v>
      </c>
      <c r="F10" s="17"/>
      <c r="G10" s="17">
        <v>0.29933938473000599</v>
      </c>
      <c r="H10" s="17">
        <v>0.613480475841087</v>
      </c>
      <c r="I10" s="17">
        <v>0.44248198935989802</v>
      </c>
      <c r="J10" s="17">
        <v>0.55196691354480099</v>
      </c>
      <c r="K10" s="17">
        <v>0.64389571186269201</v>
      </c>
      <c r="L10" s="17">
        <v>0.76165950180837905</v>
      </c>
      <c r="M10" s="17"/>
      <c r="N10" s="17">
        <v>0.40984418630661901</v>
      </c>
      <c r="O10" s="17">
        <v>0.51495132739164695</v>
      </c>
      <c r="P10" s="17">
        <v>0.73870368130063802</v>
      </c>
      <c r="Q10" s="17">
        <v>0.32758003698467097</v>
      </c>
      <c r="R10" s="17"/>
      <c r="S10" s="17">
        <v>0.32875879105970401</v>
      </c>
      <c r="T10" s="17">
        <v>0.61408158456634299</v>
      </c>
      <c r="U10" s="17">
        <v>0.51675882981785404</v>
      </c>
      <c r="V10" s="17">
        <v>0.59799777764452799</v>
      </c>
      <c r="W10" s="17">
        <v>0.365032795111849</v>
      </c>
      <c r="X10" s="17">
        <v>0.44063377282091398</v>
      </c>
      <c r="Y10" s="17">
        <v>0.109970336555446</v>
      </c>
      <c r="Z10" s="17">
        <v>0.49985500238375802</v>
      </c>
      <c r="AA10" s="17">
        <v>0.65620461812505404</v>
      </c>
      <c r="AB10" s="17">
        <v>1</v>
      </c>
      <c r="AC10" s="17">
        <v>1</v>
      </c>
      <c r="AD10" s="17">
        <v>0</v>
      </c>
      <c r="AE10" s="17"/>
      <c r="AF10" s="17">
        <v>0.39502441379936998</v>
      </c>
      <c r="AG10" s="17">
        <v>0.49474006331508602</v>
      </c>
      <c r="AH10" s="17">
        <v>0.78483024607463503</v>
      </c>
      <c r="AI10" s="17" t="s">
        <v>131</v>
      </c>
      <c r="AJ10" s="17">
        <v>0.64761767213917898</v>
      </c>
      <c r="AK10" s="17"/>
      <c r="AL10" s="17">
        <v>0.32100949393318601</v>
      </c>
      <c r="AM10" s="17">
        <v>0.39854329430061203</v>
      </c>
      <c r="AN10" s="17">
        <v>0.73426844261688995</v>
      </c>
      <c r="AO10" s="17"/>
      <c r="AP10" s="17">
        <v>0.39617705456565</v>
      </c>
      <c r="AQ10" s="17">
        <v>0.38259655565462097</v>
      </c>
      <c r="AR10" s="17">
        <v>0.555882745411304</v>
      </c>
      <c r="AS10" s="17">
        <v>0.55558101857459297</v>
      </c>
      <c r="AT10" s="17">
        <v>1</v>
      </c>
      <c r="AU10" s="17"/>
      <c r="AV10" s="17" t="s">
        <v>131</v>
      </c>
      <c r="AW10" s="17" t="s">
        <v>131</v>
      </c>
      <c r="AX10" s="17">
        <v>0.77368441144826605</v>
      </c>
      <c r="AY10" s="17">
        <v>0.61729615766538004</v>
      </c>
      <c r="AZ10" s="17">
        <v>0.76238344423962401</v>
      </c>
      <c r="BA10" s="17">
        <v>0.61565629305016401</v>
      </c>
      <c r="BB10" s="17">
        <v>0</v>
      </c>
      <c r="BC10" s="17">
        <v>0.26922615937840499</v>
      </c>
      <c r="BD10" s="17">
        <v>0.49440219974247601</v>
      </c>
      <c r="BE10" s="17">
        <v>0.25601127812518898</v>
      </c>
      <c r="BF10" s="17">
        <v>0.68153694035699997</v>
      </c>
      <c r="BG10" s="17">
        <v>0.37298231278498201</v>
      </c>
      <c r="BH10" s="17">
        <v>0.49171887423891197</v>
      </c>
      <c r="BI10" s="17">
        <v>0.67569957059008801</v>
      </c>
      <c r="BJ10" s="17">
        <v>1</v>
      </c>
      <c r="BK10" s="17">
        <v>0</v>
      </c>
      <c r="BL10" s="17"/>
      <c r="BM10" s="17">
        <v>0.550565115618323</v>
      </c>
      <c r="BN10" s="17">
        <v>0.32577950504807801</v>
      </c>
      <c r="BO10" s="17">
        <v>0.40376033650245302</v>
      </c>
      <c r="BP10" s="17">
        <v>0.640821604932032</v>
      </c>
      <c r="BQ10" s="17">
        <v>0.69716137594620198</v>
      </c>
      <c r="BR10" s="17">
        <v>0.3288830546748</v>
      </c>
      <c r="BS10" s="17"/>
      <c r="BT10" s="17">
        <v>0.38911026429845003</v>
      </c>
      <c r="BU10" s="17">
        <v>0.63873272894612598</v>
      </c>
      <c r="BV10" s="17"/>
      <c r="BW10" s="17">
        <v>0.44886604671740998</v>
      </c>
      <c r="BX10" s="17">
        <v>0.56978760858269195</v>
      </c>
      <c r="BY10" s="17"/>
      <c r="BZ10" s="17">
        <v>0.48391655840357001</v>
      </c>
      <c r="CA10" s="17">
        <v>0.51765423787206899</v>
      </c>
      <c r="CB10" s="17">
        <v>0.79199476660986801</v>
      </c>
      <c r="CC10" s="17"/>
      <c r="CD10" s="17">
        <v>0.36944231827351998</v>
      </c>
      <c r="CE10" s="17">
        <v>0.66208466003131405</v>
      </c>
      <c r="CF10" s="17">
        <v>0.66613307307777903</v>
      </c>
      <c r="CG10" s="17"/>
      <c r="CH10" s="17">
        <v>0.37255125869834499</v>
      </c>
      <c r="CI10" s="17">
        <v>0.56525083763422701</v>
      </c>
      <c r="CJ10" s="17">
        <v>0.76677599603518798</v>
      </c>
      <c r="CK10" s="17"/>
      <c r="CL10" s="17">
        <v>0.58199230119825296</v>
      </c>
      <c r="CM10" s="17">
        <v>0.41809910414241402</v>
      </c>
      <c r="CN10" s="17"/>
      <c r="CO10" s="17">
        <v>0.15558239749219999</v>
      </c>
      <c r="CP10" s="17">
        <v>0.51485116324361901</v>
      </c>
      <c r="CQ10" s="17">
        <v>0.495163567166232</v>
      </c>
      <c r="CR10" s="17">
        <v>0.71087572773225405</v>
      </c>
    </row>
    <row r="11" spans="2:96" ht="75" x14ac:dyDescent="0.25">
      <c r="B11" s="18" t="s">
        <v>594</v>
      </c>
      <c r="C11" s="17">
        <v>0.44585878391136402</v>
      </c>
      <c r="D11" s="17">
        <v>0.42886771897046699</v>
      </c>
      <c r="E11" s="17">
        <v>0.47945908194579201</v>
      </c>
      <c r="F11" s="17"/>
      <c r="G11" s="17">
        <v>0.65482146596840796</v>
      </c>
      <c r="H11" s="17">
        <v>0.37205884740760597</v>
      </c>
      <c r="I11" s="17">
        <v>0.55772419976768794</v>
      </c>
      <c r="J11" s="17">
        <v>0.19462508489519301</v>
      </c>
      <c r="K11" s="17">
        <v>0.34053076505791302</v>
      </c>
      <c r="L11" s="17">
        <v>0.32951635906833698</v>
      </c>
      <c r="M11" s="17"/>
      <c r="N11" s="17">
        <v>0.47463381015523298</v>
      </c>
      <c r="O11" s="17">
        <v>0.53289129880737796</v>
      </c>
      <c r="P11" s="17">
        <v>0.22773940730473899</v>
      </c>
      <c r="Q11" s="17">
        <v>0.60274271277396596</v>
      </c>
      <c r="R11" s="17"/>
      <c r="S11" s="17">
        <v>0.66201879616620496</v>
      </c>
      <c r="T11" s="17">
        <v>0.60861381267044801</v>
      </c>
      <c r="U11" s="17">
        <v>0.31870762777890599</v>
      </c>
      <c r="V11" s="17">
        <v>0.27123595866383998</v>
      </c>
      <c r="W11" s="17">
        <v>0.42814100856887499</v>
      </c>
      <c r="X11" s="17">
        <v>0.49369716314390799</v>
      </c>
      <c r="Y11" s="17">
        <v>0.55087097122999895</v>
      </c>
      <c r="Z11" s="17">
        <v>0.50014499761624198</v>
      </c>
      <c r="AA11" s="17">
        <v>0.21225417866374699</v>
      </c>
      <c r="AB11" s="17">
        <v>0.45710884699259602</v>
      </c>
      <c r="AC11" s="17">
        <v>0</v>
      </c>
      <c r="AD11" s="17">
        <v>0</v>
      </c>
      <c r="AE11" s="17"/>
      <c r="AF11" s="17">
        <v>0.40126771857330401</v>
      </c>
      <c r="AG11" s="17">
        <v>0.47055286324004902</v>
      </c>
      <c r="AH11" s="17">
        <v>0.45581061164906</v>
      </c>
      <c r="AI11" s="17" t="s">
        <v>131</v>
      </c>
      <c r="AJ11" s="17">
        <v>0.22979776666257401</v>
      </c>
      <c r="AK11" s="17"/>
      <c r="AL11" s="17">
        <v>0.36980451542014298</v>
      </c>
      <c r="AM11" s="17">
        <v>0.37493751340477199</v>
      </c>
      <c r="AN11" s="17">
        <v>0.49605630319826799</v>
      </c>
      <c r="AO11" s="17"/>
      <c r="AP11" s="17">
        <v>0.43596749861050399</v>
      </c>
      <c r="AQ11" s="17">
        <v>0.46977270148855399</v>
      </c>
      <c r="AR11" s="17">
        <v>0.32676902250279199</v>
      </c>
      <c r="AS11" s="17">
        <v>0.64305435982258097</v>
      </c>
      <c r="AT11" s="17">
        <v>0</v>
      </c>
      <c r="AU11" s="17"/>
      <c r="AV11" s="17" t="s">
        <v>131</v>
      </c>
      <c r="AW11" s="17" t="s">
        <v>131</v>
      </c>
      <c r="AX11" s="17">
        <v>0.296899942979927</v>
      </c>
      <c r="AY11" s="17">
        <v>0.59614591328203304</v>
      </c>
      <c r="AZ11" s="17">
        <v>0.49195479861119601</v>
      </c>
      <c r="BA11" s="17">
        <v>0.36480102679834098</v>
      </c>
      <c r="BB11" s="17">
        <v>0</v>
      </c>
      <c r="BC11" s="17">
        <v>0.31865418850570099</v>
      </c>
      <c r="BD11" s="17">
        <v>0</v>
      </c>
      <c r="BE11" s="17">
        <v>1</v>
      </c>
      <c r="BF11" s="17">
        <v>0.31383736734010997</v>
      </c>
      <c r="BG11" s="17">
        <v>0.41015285795849299</v>
      </c>
      <c r="BH11" s="17">
        <v>0.141456359872182</v>
      </c>
      <c r="BI11" s="17">
        <v>1</v>
      </c>
      <c r="BJ11" s="17">
        <v>1</v>
      </c>
      <c r="BK11" s="17">
        <v>1</v>
      </c>
      <c r="BL11" s="17"/>
      <c r="BM11" s="17">
        <v>0.46132249386630098</v>
      </c>
      <c r="BN11" s="17">
        <v>0.32025877156511201</v>
      </c>
      <c r="BO11" s="17">
        <v>0.61704288211803404</v>
      </c>
      <c r="BP11" s="17">
        <v>0.54214319356562701</v>
      </c>
      <c r="BQ11" s="17">
        <v>0.29395728503177998</v>
      </c>
      <c r="BR11" s="17">
        <v>0.37969130121219002</v>
      </c>
      <c r="BS11" s="17"/>
      <c r="BT11" s="17">
        <v>0.51509919483694699</v>
      </c>
      <c r="BU11" s="17">
        <v>0.36582975517260502</v>
      </c>
      <c r="BV11" s="17"/>
      <c r="BW11" s="17">
        <v>0.54762455002859001</v>
      </c>
      <c r="BX11" s="17">
        <v>0.38993066019298001</v>
      </c>
      <c r="BY11" s="17"/>
      <c r="BZ11" s="17">
        <v>0.49996470612065402</v>
      </c>
      <c r="CA11" s="17">
        <v>0.28028221088171501</v>
      </c>
      <c r="CB11" s="17">
        <v>0</v>
      </c>
      <c r="CC11" s="17"/>
      <c r="CD11" s="17">
        <v>0.54688677668396102</v>
      </c>
      <c r="CE11" s="17">
        <v>0.33480483894199897</v>
      </c>
      <c r="CF11" s="17">
        <v>0.50565929132833398</v>
      </c>
      <c r="CG11" s="17"/>
      <c r="CH11" s="17">
        <v>0.56847281062546295</v>
      </c>
      <c r="CI11" s="17">
        <v>0.35781388831248201</v>
      </c>
      <c r="CJ11" s="17">
        <v>0.37641681172063901</v>
      </c>
      <c r="CK11" s="17"/>
      <c r="CL11" s="17">
        <v>0.52493772762907998</v>
      </c>
      <c r="CM11" s="17">
        <v>0.35681969876328001</v>
      </c>
      <c r="CN11" s="17"/>
      <c r="CO11" s="17">
        <v>0.81284777681527898</v>
      </c>
      <c r="CP11" s="17">
        <v>0.431221455192696</v>
      </c>
      <c r="CQ11" s="17">
        <v>0.40119114112620502</v>
      </c>
      <c r="CR11" s="17">
        <v>0.40452687536175203</v>
      </c>
    </row>
    <row r="12" spans="2:96" ht="60" x14ac:dyDescent="0.25">
      <c r="B12" s="18" t="s">
        <v>591</v>
      </c>
      <c r="C12" s="17">
        <v>0.42965446064450702</v>
      </c>
      <c r="D12" s="17">
        <v>0.30053972983254901</v>
      </c>
      <c r="E12" s="17">
        <v>0.59952861747271802</v>
      </c>
      <c r="F12" s="17"/>
      <c r="G12" s="17">
        <v>0.36604382824368997</v>
      </c>
      <c r="H12" s="17">
        <v>0.50247681356156204</v>
      </c>
      <c r="I12" s="17">
        <v>0.44121554833383803</v>
      </c>
      <c r="J12" s="17">
        <v>0.399285924388463</v>
      </c>
      <c r="K12" s="17">
        <v>0.34053076505791302</v>
      </c>
      <c r="L12" s="17">
        <v>0.50452273922512703</v>
      </c>
      <c r="M12" s="17"/>
      <c r="N12" s="17">
        <v>0.41561210455547998</v>
      </c>
      <c r="O12" s="17">
        <v>0.45312879764547997</v>
      </c>
      <c r="P12" s="17">
        <v>0.31636489938380602</v>
      </c>
      <c r="Q12" s="17">
        <v>0.60973383268352399</v>
      </c>
      <c r="R12" s="17"/>
      <c r="S12" s="17">
        <v>0.401105867852727</v>
      </c>
      <c r="T12" s="17">
        <v>0.55427422473599197</v>
      </c>
      <c r="U12" s="17">
        <v>0.33453816859047902</v>
      </c>
      <c r="V12" s="17">
        <v>0.42312182816648303</v>
      </c>
      <c r="W12" s="17">
        <v>0.37849537946130801</v>
      </c>
      <c r="X12" s="17">
        <v>0.696880937219161</v>
      </c>
      <c r="Y12" s="17">
        <v>0.214354831227419</v>
      </c>
      <c r="Z12" s="17">
        <v>0.50014499761624198</v>
      </c>
      <c r="AA12" s="17">
        <v>0.22253591253881799</v>
      </c>
      <c r="AB12" s="17">
        <v>0.76021395258884195</v>
      </c>
      <c r="AC12" s="17">
        <v>0</v>
      </c>
      <c r="AD12" s="17">
        <v>0</v>
      </c>
      <c r="AE12" s="17"/>
      <c r="AF12" s="17">
        <v>0.391398355839497</v>
      </c>
      <c r="AG12" s="17">
        <v>0.41834371911059898</v>
      </c>
      <c r="AH12" s="17">
        <v>0.228465176847372</v>
      </c>
      <c r="AI12" s="17" t="s">
        <v>131</v>
      </c>
      <c r="AJ12" s="17">
        <v>0.41781990547660403</v>
      </c>
      <c r="AK12" s="17"/>
      <c r="AL12" s="17">
        <v>0.47017773850128203</v>
      </c>
      <c r="AM12" s="17">
        <v>0.35223228868182499</v>
      </c>
      <c r="AN12" s="17">
        <v>0.22455519484939701</v>
      </c>
      <c r="AO12" s="17"/>
      <c r="AP12" s="17">
        <v>0.44389392167184499</v>
      </c>
      <c r="AQ12" s="17">
        <v>0.53934051238514202</v>
      </c>
      <c r="AR12" s="17">
        <v>0.42390420092837899</v>
      </c>
      <c r="AS12" s="17">
        <v>0.28288201617171199</v>
      </c>
      <c r="AT12" s="17">
        <v>0.37600500417808602</v>
      </c>
      <c r="AU12" s="17"/>
      <c r="AV12" s="17" t="s">
        <v>131</v>
      </c>
      <c r="AW12" s="17" t="s">
        <v>131</v>
      </c>
      <c r="AX12" s="17">
        <v>0.212797931643253</v>
      </c>
      <c r="AY12" s="17">
        <v>0.66963640252074097</v>
      </c>
      <c r="AZ12" s="17">
        <v>0.55589611005488904</v>
      </c>
      <c r="BA12" s="17">
        <v>0.49180901980172798</v>
      </c>
      <c r="BB12" s="17">
        <v>0.74918301765870698</v>
      </c>
      <c r="BC12" s="17">
        <v>0.416601865049054</v>
      </c>
      <c r="BD12" s="17">
        <v>0.50559780025752399</v>
      </c>
      <c r="BE12" s="17">
        <v>0.25601127812518898</v>
      </c>
      <c r="BF12" s="17">
        <v>0.496415432533444</v>
      </c>
      <c r="BG12" s="17">
        <v>0</v>
      </c>
      <c r="BH12" s="17">
        <v>0.150197003457994</v>
      </c>
      <c r="BI12" s="17">
        <v>0.67569957059008801</v>
      </c>
      <c r="BJ12" s="17">
        <v>0</v>
      </c>
      <c r="BK12" s="17">
        <v>0.24455765284297401</v>
      </c>
      <c r="BL12" s="17"/>
      <c r="BM12" s="17">
        <v>0.437151929395107</v>
      </c>
      <c r="BN12" s="17">
        <v>0.48892446003098999</v>
      </c>
      <c r="BO12" s="17">
        <v>0.51109599573515796</v>
      </c>
      <c r="BP12" s="17">
        <v>0.32295810939041197</v>
      </c>
      <c r="BQ12" s="17">
        <v>0.51150392631492303</v>
      </c>
      <c r="BR12" s="17">
        <v>0</v>
      </c>
      <c r="BS12" s="17"/>
      <c r="BT12" s="17">
        <v>0.32582909269384203</v>
      </c>
      <c r="BU12" s="17">
        <v>0.54965726311871799</v>
      </c>
      <c r="BV12" s="17"/>
      <c r="BW12" s="17">
        <v>0.341397448477539</v>
      </c>
      <c r="BX12" s="17">
        <v>0.63188648926545199</v>
      </c>
      <c r="BY12" s="17"/>
      <c r="BZ12" s="17">
        <v>0.458208770392172</v>
      </c>
      <c r="CA12" s="17">
        <v>0.18848167558632101</v>
      </c>
      <c r="CB12" s="17">
        <v>0.53555408798501003</v>
      </c>
      <c r="CC12" s="17"/>
      <c r="CD12" s="17">
        <v>0.42364217182179598</v>
      </c>
      <c r="CE12" s="17">
        <v>0.52821695511756495</v>
      </c>
      <c r="CF12" s="17">
        <v>0.45207751171300298</v>
      </c>
      <c r="CG12" s="17"/>
      <c r="CH12" s="17">
        <v>0.38098470686239799</v>
      </c>
      <c r="CI12" s="17">
        <v>0.52276138204968603</v>
      </c>
      <c r="CJ12" s="17">
        <v>0.328634304046588</v>
      </c>
      <c r="CK12" s="17"/>
      <c r="CL12" s="17">
        <v>0.29427569244296897</v>
      </c>
      <c r="CM12" s="17">
        <v>0.58208443887193295</v>
      </c>
      <c r="CN12" s="17"/>
      <c r="CO12" s="17">
        <v>0.336734932967518</v>
      </c>
      <c r="CP12" s="17">
        <v>0.403223126048734</v>
      </c>
      <c r="CQ12" s="17">
        <v>0.39567503854321401</v>
      </c>
      <c r="CR12" s="17">
        <v>0.67739361445990498</v>
      </c>
    </row>
    <row r="13" spans="2:96" ht="60" x14ac:dyDescent="0.25">
      <c r="B13" s="18" t="s">
        <v>593</v>
      </c>
      <c r="C13" s="17">
        <v>0.31257123698956402</v>
      </c>
      <c r="D13" s="17">
        <v>0.35727093655048697</v>
      </c>
      <c r="E13" s="17">
        <v>0.23820076081233499</v>
      </c>
      <c r="F13" s="17"/>
      <c r="G13" s="17">
        <v>0.28075994204097698</v>
      </c>
      <c r="H13" s="17">
        <v>0.65637952396767696</v>
      </c>
      <c r="I13" s="17">
        <v>0.23827588498909499</v>
      </c>
      <c r="J13" s="17">
        <v>0.25952969957613697</v>
      </c>
      <c r="K13" s="17">
        <v>0</v>
      </c>
      <c r="L13" s="17">
        <v>0.162228742956743</v>
      </c>
      <c r="M13" s="17"/>
      <c r="N13" s="17">
        <v>0.52696620243111403</v>
      </c>
      <c r="O13" s="17">
        <v>0.363427911499275</v>
      </c>
      <c r="P13" s="17">
        <v>0.15714726385097499</v>
      </c>
      <c r="Q13" s="17">
        <v>0</v>
      </c>
      <c r="R13" s="17"/>
      <c r="S13" s="17">
        <v>0.457991855166479</v>
      </c>
      <c r="T13" s="17">
        <v>0.29056050225916802</v>
      </c>
      <c r="U13" s="17">
        <v>0.32944416203393101</v>
      </c>
      <c r="V13" s="17">
        <v>0.41816543868183897</v>
      </c>
      <c r="W13" s="17">
        <v>0</v>
      </c>
      <c r="X13" s="17">
        <v>0.43708656463801698</v>
      </c>
      <c r="Y13" s="17">
        <v>0.25478147758824998</v>
      </c>
      <c r="Z13" s="17">
        <v>0</v>
      </c>
      <c r="AA13" s="17">
        <v>0.31445129940628602</v>
      </c>
      <c r="AB13" s="17">
        <v>0.31668046312949999</v>
      </c>
      <c r="AC13" s="17">
        <v>0</v>
      </c>
      <c r="AD13" s="17">
        <v>0</v>
      </c>
      <c r="AE13" s="17"/>
      <c r="AF13" s="17">
        <v>0.25226041479467798</v>
      </c>
      <c r="AG13" s="17">
        <v>0.38149588874996898</v>
      </c>
      <c r="AH13" s="17">
        <v>0</v>
      </c>
      <c r="AI13" s="17" t="s">
        <v>131</v>
      </c>
      <c r="AJ13" s="17">
        <v>0.17548098538332299</v>
      </c>
      <c r="AK13" s="17"/>
      <c r="AL13" s="17">
        <v>0.31824886849337403</v>
      </c>
      <c r="AM13" s="17">
        <v>0.28709495725175899</v>
      </c>
      <c r="AN13" s="17">
        <v>0</v>
      </c>
      <c r="AO13" s="17"/>
      <c r="AP13" s="17">
        <v>0.184931110172635</v>
      </c>
      <c r="AQ13" s="17">
        <v>0.16684752109681</v>
      </c>
      <c r="AR13" s="17">
        <v>0.48842120396268601</v>
      </c>
      <c r="AS13" s="17">
        <v>0.26780760185590802</v>
      </c>
      <c r="AT13" s="17">
        <v>0.62399499582191398</v>
      </c>
      <c r="AU13" s="17"/>
      <c r="AV13" s="17" t="s">
        <v>131</v>
      </c>
      <c r="AW13" s="17" t="s">
        <v>131</v>
      </c>
      <c r="AX13" s="17">
        <v>0.26398653682508599</v>
      </c>
      <c r="AY13" s="17">
        <v>0</v>
      </c>
      <c r="AZ13" s="17">
        <v>0.25433824285082102</v>
      </c>
      <c r="BA13" s="17">
        <v>0.448115819173795</v>
      </c>
      <c r="BB13" s="17">
        <v>0</v>
      </c>
      <c r="BC13" s="17">
        <v>0.282427753607075</v>
      </c>
      <c r="BD13" s="17">
        <v>0.49440219974247601</v>
      </c>
      <c r="BE13" s="17">
        <v>0.67330583668268296</v>
      </c>
      <c r="BF13" s="17">
        <v>0.59528225129975798</v>
      </c>
      <c r="BG13" s="17">
        <v>0.38788525363462101</v>
      </c>
      <c r="BH13" s="17">
        <v>0</v>
      </c>
      <c r="BI13" s="17">
        <v>0.66111955799011601</v>
      </c>
      <c r="BJ13" s="17">
        <v>0</v>
      </c>
      <c r="BK13" s="17">
        <v>0.348305688535895</v>
      </c>
      <c r="BL13" s="17"/>
      <c r="BM13" s="17">
        <v>0.35429962187729702</v>
      </c>
      <c r="BN13" s="17">
        <v>0.18635225703071001</v>
      </c>
      <c r="BO13" s="17">
        <v>0.40732986796098197</v>
      </c>
      <c r="BP13" s="17">
        <v>0.234038455644904</v>
      </c>
      <c r="BQ13" s="17">
        <v>0.28841745389522699</v>
      </c>
      <c r="BR13" s="17">
        <v>0.62030869878781003</v>
      </c>
      <c r="BS13" s="17"/>
      <c r="BT13" s="17">
        <v>0.365668646636094</v>
      </c>
      <c r="BU13" s="17">
        <v>0.25120051336513499</v>
      </c>
      <c r="BV13" s="17"/>
      <c r="BW13" s="17">
        <v>0.37774679446645998</v>
      </c>
      <c r="BX13" s="17">
        <v>0.27918554873064499</v>
      </c>
      <c r="BY13" s="17"/>
      <c r="BZ13" s="17">
        <v>0.35174890376757301</v>
      </c>
      <c r="CA13" s="17">
        <v>0.188048846940539</v>
      </c>
      <c r="CB13" s="17">
        <v>0</v>
      </c>
      <c r="CC13" s="17"/>
      <c r="CD13" s="17">
        <v>0.34630098391393699</v>
      </c>
      <c r="CE13" s="17">
        <v>0.29105574191922701</v>
      </c>
      <c r="CF13" s="17">
        <v>0.37121148388701702</v>
      </c>
      <c r="CG13" s="17"/>
      <c r="CH13" s="17">
        <v>0.35438901648350801</v>
      </c>
      <c r="CI13" s="17">
        <v>0.30558749435717703</v>
      </c>
      <c r="CJ13" s="17">
        <v>0.29961275577941299</v>
      </c>
      <c r="CK13" s="17"/>
      <c r="CL13" s="17">
        <v>0.38036209404390497</v>
      </c>
      <c r="CM13" s="17">
        <v>0.236241994213263</v>
      </c>
      <c r="CN13" s="17"/>
      <c r="CO13" s="17">
        <v>0.148888611027817</v>
      </c>
      <c r="CP13" s="17">
        <v>0.46248513730156199</v>
      </c>
      <c r="CQ13" s="17">
        <v>0.27507264082452099</v>
      </c>
      <c r="CR13" s="17">
        <v>0</v>
      </c>
    </row>
    <row r="14" spans="2:96" ht="45" x14ac:dyDescent="0.25">
      <c r="B14" s="18" t="s">
        <v>592</v>
      </c>
      <c r="C14" s="19">
        <v>0.183677343039438</v>
      </c>
      <c r="D14" s="19">
        <v>0.15618946322228999</v>
      </c>
      <c r="E14" s="19">
        <v>0.22250606972991699</v>
      </c>
      <c r="F14" s="19"/>
      <c r="G14" s="19">
        <v>5.6840702218171203E-2</v>
      </c>
      <c r="H14" s="19">
        <v>0.293256688584912</v>
      </c>
      <c r="I14" s="19">
        <v>0.175095935153495</v>
      </c>
      <c r="J14" s="19">
        <v>0.19752843117734201</v>
      </c>
      <c r="K14" s="19">
        <v>0</v>
      </c>
      <c r="L14" s="19">
        <v>0.32980599856396497</v>
      </c>
      <c r="M14" s="19"/>
      <c r="N14" s="19">
        <v>0.20968656481096201</v>
      </c>
      <c r="O14" s="19">
        <v>0.311058699641513</v>
      </c>
      <c r="P14" s="19">
        <v>9.7255477625816905E-2</v>
      </c>
      <c r="Q14" s="19">
        <v>7.3043162089995006E-2</v>
      </c>
      <c r="R14" s="19"/>
      <c r="S14" s="19">
        <v>6.9361117598057895E-2</v>
      </c>
      <c r="T14" s="19">
        <v>0</v>
      </c>
      <c r="U14" s="19">
        <v>0.48361824740959602</v>
      </c>
      <c r="V14" s="19">
        <v>0.44611190814188401</v>
      </c>
      <c r="W14" s="19">
        <v>0</v>
      </c>
      <c r="X14" s="19">
        <v>0.11527246772757101</v>
      </c>
      <c r="Y14" s="19">
        <v>0.44242659354838099</v>
      </c>
      <c r="Z14" s="19">
        <v>0</v>
      </c>
      <c r="AA14" s="19">
        <v>0.17994073687168</v>
      </c>
      <c r="AB14" s="19">
        <v>0.20264214652557999</v>
      </c>
      <c r="AC14" s="19">
        <v>0</v>
      </c>
      <c r="AD14" s="19">
        <v>0</v>
      </c>
      <c r="AE14" s="19"/>
      <c r="AF14" s="19">
        <v>0.12344374842249101</v>
      </c>
      <c r="AG14" s="19">
        <v>0.21333206633454899</v>
      </c>
      <c r="AH14" s="19">
        <v>0.53089396542893197</v>
      </c>
      <c r="AI14" s="19" t="s">
        <v>131</v>
      </c>
      <c r="AJ14" s="19">
        <v>0</v>
      </c>
      <c r="AK14" s="19"/>
      <c r="AL14" s="19">
        <v>9.5101108161359693E-2</v>
      </c>
      <c r="AM14" s="19">
        <v>0.15943608258703601</v>
      </c>
      <c r="AN14" s="19">
        <v>0.25156866561056501</v>
      </c>
      <c r="AO14" s="19"/>
      <c r="AP14" s="19">
        <v>0</v>
      </c>
      <c r="AQ14" s="19">
        <v>5.2860272458104103E-2</v>
      </c>
      <c r="AR14" s="19">
        <v>0.15529668543551201</v>
      </c>
      <c r="AS14" s="19">
        <v>0.32031985194311902</v>
      </c>
      <c r="AT14" s="19">
        <v>0.62399499582191398</v>
      </c>
      <c r="AU14" s="19"/>
      <c r="AV14" s="19" t="s">
        <v>131</v>
      </c>
      <c r="AW14" s="19" t="s">
        <v>131</v>
      </c>
      <c r="AX14" s="19">
        <v>0</v>
      </c>
      <c r="AY14" s="19">
        <v>0</v>
      </c>
      <c r="AZ14" s="19">
        <v>0</v>
      </c>
      <c r="BA14" s="19">
        <v>0.22325014060496801</v>
      </c>
      <c r="BB14" s="19">
        <v>0.25081698234129202</v>
      </c>
      <c r="BC14" s="19">
        <v>0.124505964685809</v>
      </c>
      <c r="BD14" s="19">
        <v>0.49440219974247601</v>
      </c>
      <c r="BE14" s="19">
        <v>0.25601127812518898</v>
      </c>
      <c r="BF14" s="19">
        <v>0.41270418610642401</v>
      </c>
      <c r="BG14" s="19">
        <v>0</v>
      </c>
      <c r="BH14" s="19">
        <v>0.141456359872182</v>
      </c>
      <c r="BI14" s="19">
        <v>0.66111955799011601</v>
      </c>
      <c r="BJ14" s="19">
        <v>0</v>
      </c>
      <c r="BK14" s="19">
        <v>0.18278489991317101</v>
      </c>
      <c r="BL14" s="19"/>
      <c r="BM14" s="19">
        <v>0.19837212755900799</v>
      </c>
      <c r="BN14" s="19">
        <v>0.108772543107497</v>
      </c>
      <c r="BO14" s="19">
        <v>9.3931546626743995E-2</v>
      </c>
      <c r="BP14" s="19">
        <v>0.235026164473084</v>
      </c>
      <c r="BQ14" s="19">
        <v>0.38596645319714901</v>
      </c>
      <c r="BR14" s="19">
        <v>0</v>
      </c>
      <c r="BS14" s="19"/>
      <c r="BT14" s="19">
        <v>0.184923749949475</v>
      </c>
      <c r="BU14" s="19">
        <v>0.18223672861947399</v>
      </c>
      <c r="BV14" s="19"/>
      <c r="BW14" s="19">
        <v>0.19848580301395299</v>
      </c>
      <c r="BX14" s="19">
        <v>0.14722550795821701</v>
      </c>
      <c r="BY14" s="19"/>
      <c r="BZ14" s="19">
        <v>0.19094483926679201</v>
      </c>
      <c r="CA14" s="19">
        <v>0.217233061579438</v>
      </c>
      <c r="CB14" s="19">
        <v>0</v>
      </c>
      <c r="CC14" s="19"/>
      <c r="CD14" s="19">
        <v>0.236728256421952</v>
      </c>
      <c r="CE14" s="19">
        <v>8.0682197416211104E-2</v>
      </c>
      <c r="CF14" s="19">
        <v>0.20433775947477201</v>
      </c>
      <c r="CG14" s="19"/>
      <c r="CH14" s="19">
        <v>0.22622442121787301</v>
      </c>
      <c r="CI14" s="19">
        <v>0.10929395798236299</v>
      </c>
      <c r="CJ14" s="19">
        <v>0.29494888423277299</v>
      </c>
      <c r="CK14" s="19"/>
      <c r="CL14" s="19">
        <v>0.26762966773963998</v>
      </c>
      <c r="CM14" s="19">
        <v>8.9151065424449102E-2</v>
      </c>
      <c r="CN14" s="19"/>
      <c r="CO14" s="19">
        <v>0.28634399207802003</v>
      </c>
      <c r="CP14" s="19">
        <v>0.18243066169611899</v>
      </c>
      <c r="CQ14" s="19">
        <v>0.22665930291459599</v>
      </c>
      <c r="CR14" s="19">
        <v>0</v>
      </c>
    </row>
    <row r="15" spans="2:96" x14ac:dyDescent="0.25">
      <c r="B15" s="16" t="s">
        <v>604</v>
      </c>
    </row>
    <row r="16" spans="2:96" x14ac:dyDescent="0.25">
      <c r="B16" t="s">
        <v>124</v>
      </c>
    </row>
    <row r="17" spans="2:2" x14ac:dyDescent="0.25">
      <c r="B17" t="s">
        <v>125</v>
      </c>
    </row>
    <row r="19" spans="2:2" x14ac:dyDescent="0.25">
      <c r="B19"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CR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605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27</v>
      </c>
      <c r="D7" s="10">
        <v>16</v>
      </c>
      <c r="E7" s="10">
        <v>11</v>
      </c>
      <c r="F7" s="10"/>
      <c r="G7" s="10">
        <v>9</v>
      </c>
      <c r="H7" s="10">
        <v>7</v>
      </c>
      <c r="I7" s="10">
        <v>5</v>
      </c>
      <c r="J7" s="10">
        <v>4</v>
      </c>
      <c r="K7" s="10" t="s">
        <v>130</v>
      </c>
      <c r="L7" s="10">
        <v>2</v>
      </c>
      <c r="M7" s="10"/>
      <c r="N7" s="10">
        <v>9</v>
      </c>
      <c r="O7" s="10">
        <v>8</v>
      </c>
      <c r="P7" s="10">
        <v>6</v>
      </c>
      <c r="Q7" s="10">
        <v>4</v>
      </c>
      <c r="R7" s="10"/>
      <c r="S7" s="10">
        <v>6</v>
      </c>
      <c r="T7" s="10">
        <v>3</v>
      </c>
      <c r="U7" s="10">
        <v>2</v>
      </c>
      <c r="V7" s="10">
        <v>2</v>
      </c>
      <c r="W7" s="10" t="s">
        <v>130</v>
      </c>
      <c r="X7" s="10">
        <v>2</v>
      </c>
      <c r="Y7" s="10">
        <v>4</v>
      </c>
      <c r="Z7" s="10">
        <v>1</v>
      </c>
      <c r="AA7" s="10" t="s">
        <v>130</v>
      </c>
      <c r="AB7" s="10">
        <v>4</v>
      </c>
      <c r="AC7" s="10">
        <v>1</v>
      </c>
      <c r="AD7" s="10">
        <v>2</v>
      </c>
      <c r="AE7" s="10"/>
      <c r="AF7" s="10">
        <v>7</v>
      </c>
      <c r="AG7" s="10">
        <v>12</v>
      </c>
      <c r="AH7" s="10" t="s">
        <v>130</v>
      </c>
      <c r="AI7" s="10" t="s">
        <v>130</v>
      </c>
      <c r="AJ7" s="10">
        <v>2</v>
      </c>
      <c r="AK7" s="10"/>
      <c r="AL7" s="10">
        <v>6</v>
      </c>
      <c r="AM7" s="10">
        <v>13</v>
      </c>
      <c r="AN7" s="10">
        <v>2</v>
      </c>
      <c r="AO7" s="10"/>
      <c r="AP7" s="10">
        <v>6</v>
      </c>
      <c r="AQ7" s="10">
        <v>6</v>
      </c>
      <c r="AR7" s="10">
        <v>5</v>
      </c>
      <c r="AS7" s="10">
        <v>8</v>
      </c>
      <c r="AT7" s="10">
        <v>1</v>
      </c>
      <c r="AU7" s="10"/>
      <c r="AV7" s="10" t="s">
        <v>130</v>
      </c>
      <c r="AW7" s="10">
        <v>1</v>
      </c>
      <c r="AX7" s="10">
        <v>4</v>
      </c>
      <c r="AY7" s="10" t="s">
        <v>130</v>
      </c>
      <c r="AZ7" s="10">
        <v>2</v>
      </c>
      <c r="BA7" s="10">
        <v>2</v>
      </c>
      <c r="BB7" s="10">
        <v>2</v>
      </c>
      <c r="BC7" s="10">
        <v>2</v>
      </c>
      <c r="BD7" s="10">
        <v>2</v>
      </c>
      <c r="BE7" s="10">
        <v>1</v>
      </c>
      <c r="BF7" s="10">
        <v>1</v>
      </c>
      <c r="BG7" s="10">
        <v>2</v>
      </c>
      <c r="BH7" s="10">
        <v>2</v>
      </c>
      <c r="BI7" s="10">
        <v>1</v>
      </c>
      <c r="BJ7" s="10">
        <v>2</v>
      </c>
      <c r="BK7" s="10">
        <v>2</v>
      </c>
      <c r="BL7" s="10"/>
      <c r="BM7" s="10">
        <v>11</v>
      </c>
      <c r="BN7" s="10">
        <v>5</v>
      </c>
      <c r="BO7" s="10">
        <v>6</v>
      </c>
      <c r="BP7" s="10">
        <v>3</v>
      </c>
      <c r="BQ7" s="10">
        <v>1</v>
      </c>
      <c r="BR7" s="10">
        <v>1</v>
      </c>
      <c r="BS7" s="10"/>
      <c r="BT7" s="10">
        <v>14</v>
      </c>
      <c r="BU7" s="10">
        <v>13</v>
      </c>
      <c r="BV7" s="10"/>
      <c r="BW7" s="10">
        <v>14</v>
      </c>
      <c r="BX7" s="10">
        <v>5</v>
      </c>
      <c r="BY7" s="10"/>
      <c r="BZ7" s="10">
        <v>18</v>
      </c>
      <c r="CA7" s="10">
        <v>6</v>
      </c>
      <c r="CB7" s="10">
        <v>2</v>
      </c>
      <c r="CC7" s="10"/>
      <c r="CD7" s="10">
        <v>11</v>
      </c>
      <c r="CE7" s="10">
        <v>4</v>
      </c>
      <c r="CF7" s="10">
        <v>5</v>
      </c>
      <c r="CG7" s="10"/>
      <c r="CH7" s="10">
        <v>10</v>
      </c>
      <c r="CI7" s="10">
        <v>7</v>
      </c>
      <c r="CJ7" s="10">
        <v>7</v>
      </c>
      <c r="CK7" s="10"/>
      <c r="CL7" s="10">
        <v>15</v>
      </c>
      <c r="CM7" s="10">
        <v>11</v>
      </c>
      <c r="CN7" s="10"/>
      <c r="CO7" s="10">
        <v>3</v>
      </c>
      <c r="CP7" s="10">
        <v>12</v>
      </c>
      <c r="CQ7" s="10">
        <v>6</v>
      </c>
      <c r="CR7" s="10">
        <v>6</v>
      </c>
    </row>
    <row r="8" spans="2:96" ht="30" customHeight="1" x14ac:dyDescent="0.25">
      <c r="B8" s="11" t="s">
        <v>20</v>
      </c>
      <c r="C8" s="11">
        <v>31</v>
      </c>
      <c r="D8" s="11">
        <v>20</v>
      </c>
      <c r="E8" s="11">
        <v>12</v>
      </c>
      <c r="F8" s="11"/>
      <c r="G8" s="11">
        <v>11</v>
      </c>
      <c r="H8" s="11">
        <v>10</v>
      </c>
      <c r="I8" s="11">
        <v>5</v>
      </c>
      <c r="J8" s="11">
        <v>3</v>
      </c>
      <c r="K8" s="11" t="s">
        <v>130</v>
      </c>
      <c r="L8" s="11">
        <v>2</v>
      </c>
      <c r="M8" s="11"/>
      <c r="N8" s="11">
        <v>10</v>
      </c>
      <c r="O8" s="11">
        <v>10</v>
      </c>
      <c r="P8" s="11">
        <v>8</v>
      </c>
      <c r="Q8" s="11">
        <v>4</v>
      </c>
      <c r="R8" s="11"/>
      <c r="S8" s="11">
        <v>8</v>
      </c>
      <c r="T8" s="11">
        <v>3</v>
      </c>
      <c r="U8" s="11">
        <v>2</v>
      </c>
      <c r="V8" s="11">
        <v>2</v>
      </c>
      <c r="W8" s="11" t="s">
        <v>130</v>
      </c>
      <c r="X8" s="11">
        <v>2</v>
      </c>
      <c r="Y8" s="11">
        <v>5</v>
      </c>
      <c r="Z8" s="11">
        <v>1</v>
      </c>
      <c r="AA8" s="11" t="s">
        <v>130</v>
      </c>
      <c r="AB8" s="11">
        <v>5</v>
      </c>
      <c r="AC8" s="11">
        <v>2</v>
      </c>
      <c r="AD8" s="11">
        <v>2</v>
      </c>
      <c r="AE8" s="11"/>
      <c r="AF8" s="11">
        <v>8</v>
      </c>
      <c r="AG8" s="11">
        <v>14</v>
      </c>
      <c r="AH8" s="11" t="s">
        <v>130</v>
      </c>
      <c r="AI8" s="11" t="s">
        <v>130</v>
      </c>
      <c r="AJ8" s="11">
        <v>3</v>
      </c>
      <c r="AK8" s="11"/>
      <c r="AL8" s="11">
        <v>7</v>
      </c>
      <c r="AM8" s="11">
        <v>15</v>
      </c>
      <c r="AN8" s="11">
        <v>3</v>
      </c>
      <c r="AO8" s="11"/>
      <c r="AP8" s="11">
        <v>6</v>
      </c>
      <c r="AQ8" s="11">
        <v>7</v>
      </c>
      <c r="AR8" s="11">
        <v>7</v>
      </c>
      <c r="AS8" s="11">
        <v>9</v>
      </c>
      <c r="AT8" s="11">
        <v>1</v>
      </c>
      <c r="AU8" s="11"/>
      <c r="AV8" s="11" t="s">
        <v>130</v>
      </c>
      <c r="AW8" s="11">
        <v>1</v>
      </c>
      <c r="AX8" s="11">
        <v>4</v>
      </c>
      <c r="AY8" s="11" t="s">
        <v>130</v>
      </c>
      <c r="AZ8" s="11">
        <v>3</v>
      </c>
      <c r="BA8" s="11">
        <v>3</v>
      </c>
      <c r="BB8" s="11">
        <v>2</v>
      </c>
      <c r="BC8" s="11">
        <v>2</v>
      </c>
      <c r="BD8" s="11">
        <v>2</v>
      </c>
      <c r="BE8" s="11">
        <v>1</v>
      </c>
      <c r="BF8" s="11">
        <v>1</v>
      </c>
      <c r="BG8" s="11">
        <v>3</v>
      </c>
      <c r="BH8" s="11">
        <v>3</v>
      </c>
      <c r="BI8" s="11">
        <v>1</v>
      </c>
      <c r="BJ8" s="11">
        <v>3</v>
      </c>
      <c r="BK8" s="11">
        <v>2</v>
      </c>
      <c r="BL8" s="11"/>
      <c r="BM8" s="11">
        <v>14</v>
      </c>
      <c r="BN8" s="11">
        <v>5</v>
      </c>
      <c r="BO8" s="11">
        <v>7</v>
      </c>
      <c r="BP8" s="11">
        <v>3</v>
      </c>
      <c r="BQ8" s="11">
        <v>1</v>
      </c>
      <c r="BR8" s="11">
        <v>1</v>
      </c>
      <c r="BS8" s="11"/>
      <c r="BT8" s="11">
        <v>18</v>
      </c>
      <c r="BU8" s="11">
        <v>14</v>
      </c>
      <c r="BV8" s="11"/>
      <c r="BW8" s="11">
        <v>18</v>
      </c>
      <c r="BX8" s="11">
        <v>5</v>
      </c>
      <c r="BY8" s="11"/>
      <c r="BZ8" s="11">
        <v>22</v>
      </c>
      <c r="CA8" s="11">
        <v>6</v>
      </c>
      <c r="CB8" s="11">
        <v>2</v>
      </c>
      <c r="CC8" s="11"/>
      <c r="CD8" s="11">
        <v>13</v>
      </c>
      <c r="CE8" s="11">
        <v>5</v>
      </c>
      <c r="CF8" s="11">
        <v>5</v>
      </c>
      <c r="CG8" s="11"/>
      <c r="CH8" s="11">
        <v>12</v>
      </c>
      <c r="CI8" s="11">
        <v>8</v>
      </c>
      <c r="CJ8" s="11">
        <v>8</v>
      </c>
      <c r="CK8" s="11"/>
      <c r="CL8" s="11">
        <v>19</v>
      </c>
      <c r="CM8" s="11">
        <v>11</v>
      </c>
      <c r="CN8" s="11"/>
      <c r="CO8" s="11">
        <v>4</v>
      </c>
      <c r="CP8" s="11">
        <v>14</v>
      </c>
      <c r="CQ8" s="11">
        <v>7</v>
      </c>
      <c r="CR8" s="11">
        <v>7</v>
      </c>
    </row>
    <row r="9" spans="2:96" ht="60" x14ac:dyDescent="0.25">
      <c r="B9" s="18" t="s">
        <v>591</v>
      </c>
      <c r="C9" s="17">
        <v>0.54116352042104299</v>
      </c>
      <c r="D9" s="17">
        <v>0.65113490240388605</v>
      </c>
      <c r="E9" s="17">
        <v>0.35270052168400901</v>
      </c>
      <c r="F9" s="17"/>
      <c r="G9" s="17">
        <v>0.56766079364052702</v>
      </c>
      <c r="H9" s="17">
        <v>0.59291735841372595</v>
      </c>
      <c r="I9" s="17">
        <v>0.58638334801096803</v>
      </c>
      <c r="J9" s="17">
        <v>0.260531570704708</v>
      </c>
      <c r="K9" s="17" t="s">
        <v>131</v>
      </c>
      <c r="L9" s="17">
        <v>0.49811970981349901</v>
      </c>
      <c r="M9" s="17"/>
      <c r="N9" s="17">
        <v>0.40194639300242602</v>
      </c>
      <c r="O9" s="17">
        <v>0.66016151390557098</v>
      </c>
      <c r="P9" s="17">
        <v>0.58512298063195001</v>
      </c>
      <c r="Q9" s="17">
        <v>0.50583034666185001</v>
      </c>
      <c r="R9" s="17"/>
      <c r="S9" s="17">
        <v>0.69454132746703601</v>
      </c>
      <c r="T9" s="17">
        <v>0.284488691732594</v>
      </c>
      <c r="U9" s="17">
        <v>0</v>
      </c>
      <c r="V9" s="17">
        <v>0.50610322217658299</v>
      </c>
      <c r="W9" s="17" t="s">
        <v>131</v>
      </c>
      <c r="X9" s="17">
        <v>1</v>
      </c>
      <c r="Y9" s="17">
        <v>0.59141367329090999</v>
      </c>
      <c r="Z9" s="17">
        <v>1</v>
      </c>
      <c r="AA9" s="17" t="s">
        <v>131</v>
      </c>
      <c r="AB9" s="17">
        <v>0.78086140485038302</v>
      </c>
      <c r="AC9" s="17">
        <v>0</v>
      </c>
      <c r="AD9" s="17">
        <v>0</v>
      </c>
      <c r="AE9" s="17"/>
      <c r="AF9" s="17">
        <v>0.28334257115781097</v>
      </c>
      <c r="AG9" s="17">
        <v>0.50946111603424005</v>
      </c>
      <c r="AH9" s="17" t="s">
        <v>131</v>
      </c>
      <c r="AI9" s="17" t="s">
        <v>131</v>
      </c>
      <c r="AJ9" s="17">
        <v>1</v>
      </c>
      <c r="AK9" s="17"/>
      <c r="AL9" s="17">
        <v>0.18473651582643599</v>
      </c>
      <c r="AM9" s="17">
        <v>0.47216057675356798</v>
      </c>
      <c r="AN9" s="17">
        <v>1</v>
      </c>
      <c r="AO9" s="17"/>
      <c r="AP9" s="17">
        <v>0.504039399533036</v>
      </c>
      <c r="AQ9" s="17">
        <v>0.38566646891433798</v>
      </c>
      <c r="AR9" s="17">
        <v>0.55361198920655896</v>
      </c>
      <c r="AS9" s="17">
        <v>0.67775763436443603</v>
      </c>
      <c r="AT9" s="17">
        <v>1</v>
      </c>
      <c r="AU9" s="17"/>
      <c r="AV9" s="17" t="s">
        <v>131</v>
      </c>
      <c r="AW9" s="17">
        <v>1</v>
      </c>
      <c r="AX9" s="17">
        <v>0.51164997418567604</v>
      </c>
      <c r="AY9" s="17" t="s">
        <v>131</v>
      </c>
      <c r="AZ9" s="17">
        <v>1</v>
      </c>
      <c r="BA9" s="17">
        <v>1</v>
      </c>
      <c r="BB9" s="17">
        <v>0.45378224739641998</v>
      </c>
      <c r="BC9" s="17">
        <v>0</v>
      </c>
      <c r="BD9" s="17">
        <v>0.54939443340236904</v>
      </c>
      <c r="BE9" s="17">
        <v>0</v>
      </c>
      <c r="BF9" s="17">
        <v>0</v>
      </c>
      <c r="BG9" s="17">
        <v>0.506539437573294</v>
      </c>
      <c r="BH9" s="17">
        <v>0</v>
      </c>
      <c r="BI9" s="17">
        <v>1</v>
      </c>
      <c r="BJ9" s="17">
        <v>1</v>
      </c>
      <c r="BK9" s="17">
        <v>0</v>
      </c>
      <c r="BL9" s="17"/>
      <c r="BM9" s="17">
        <v>0.64018670840710301</v>
      </c>
      <c r="BN9" s="17">
        <v>0.44062352280971001</v>
      </c>
      <c r="BO9" s="17">
        <v>0.64540540639276001</v>
      </c>
      <c r="BP9" s="17">
        <v>0.37555090324121798</v>
      </c>
      <c r="BQ9" s="17">
        <v>0</v>
      </c>
      <c r="BR9" s="17">
        <v>0</v>
      </c>
      <c r="BS9" s="17"/>
      <c r="BT9" s="17">
        <v>0.57945565006241295</v>
      </c>
      <c r="BU9" s="17">
        <v>0.49126181466090502</v>
      </c>
      <c r="BV9" s="17"/>
      <c r="BW9" s="17">
        <v>0.57012542177354297</v>
      </c>
      <c r="BX9" s="17">
        <v>0.418394886312484</v>
      </c>
      <c r="BY9" s="17"/>
      <c r="BZ9" s="17">
        <v>0.55598030633670203</v>
      </c>
      <c r="CA9" s="17">
        <v>0.40229906324415798</v>
      </c>
      <c r="CB9" s="17">
        <v>0.53819512515405399</v>
      </c>
      <c r="CC9" s="17"/>
      <c r="CD9" s="17">
        <v>0.76488622037505505</v>
      </c>
      <c r="CE9" s="17">
        <v>0.18560566038916301</v>
      </c>
      <c r="CF9" s="17">
        <v>0.39400713272697702</v>
      </c>
      <c r="CG9" s="17"/>
      <c r="CH9" s="17">
        <v>0.67187059611606403</v>
      </c>
      <c r="CI9" s="17">
        <v>0.23535293348955699</v>
      </c>
      <c r="CJ9" s="17">
        <v>0.60157696538337702</v>
      </c>
      <c r="CK9" s="17"/>
      <c r="CL9" s="17">
        <v>0.60130530306263297</v>
      </c>
      <c r="CM9" s="17">
        <v>0.48927048700056103</v>
      </c>
      <c r="CN9" s="17"/>
      <c r="CO9" s="17">
        <v>1</v>
      </c>
      <c r="CP9" s="17">
        <v>0.34420694558481701</v>
      </c>
      <c r="CQ9" s="17">
        <v>0.542187446982212</v>
      </c>
      <c r="CR9" s="17">
        <v>0.71401192939082403</v>
      </c>
    </row>
    <row r="10" spans="2:96" ht="45" x14ac:dyDescent="0.25">
      <c r="B10" s="18" t="s">
        <v>589</v>
      </c>
      <c r="C10" s="17">
        <v>0.46019611386335002</v>
      </c>
      <c r="D10" s="17">
        <v>0.61758923859993098</v>
      </c>
      <c r="E10" s="17">
        <v>0.19046430060782699</v>
      </c>
      <c r="F10" s="17"/>
      <c r="G10" s="17">
        <v>0.45310788088507098</v>
      </c>
      <c r="H10" s="17">
        <v>0.48824163966579898</v>
      </c>
      <c r="I10" s="17">
        <v>0</v>
      </c>
      <c r="J10" s="17">
        <v>0.74666115887986395</v>
      </c>
      <c r="K10" s="17" t="s">
        <v>131</v>
      </c>
      <c r="L10" s="17">
        <v>1</v>
      </c>
      <c r="M10" s="17"/>
      <c r="N10" s="17">
        <v>0.17301054898909701</v>
      </c>
      <c r="O10" s="17">
        <v>0.66016151390557098</v>
      </c>
      <c r="P10" s="17">
        <v>0.41487701936804999</v>
      </c>
      <c r="Q10" s="17">
        <v>0.72338333795107101</v>
      </c>
      <c r="R10" s="17"/>
      <c r="S10" s="17">
        <v>0.34748063369627702</v>
      </c>
      <c r="T10" s="17">
        <v>0.284488691732594</v>
      </c>
      <c r="U10" s="17">
        <v>0.525001179753671</v>
      </c>
      <c r="V10" s="17">
        <v>0.49389677782341701</v>
      </c>
      <c r="W10" s="17" t="s">
        <v>131</v>
      </c>
      <c r="X10" s="17">
        <v>1</v>
      </c>
      <c r="Y10" s="17">
        <v>0.45386810816833001</v>
      </c>
      <c r="Z10" s="17">
        <v>0</v>
      </c>
      <c r="AA10" s="17" t="s">
        <v>131</v>
      </c>
      <c r="AB10" s="17">
        <v>0.57549049186134105</v>
      </c>
      <c r="AC10" s="17">
        <v>1</v>
      </c>
      <c r="AD10" s="17">
        <v>0</v>
      </c>
      <c r="AE10" s="17"/>
      <c r="AF10" s="17">
        <v>0.75399834074118599</v>
      </c>
      <c r="AG10" s="17">
        <v>0.23987129277274599</v>
      </c>
      <c r="AH10" s="17" t="s">
        <v>131</v>
      </c>
      <c r="AI10" s="17" t="s">
        <v>131</v>
      </c>
      <c r="AJ10" s="17">
        <v>0.44616673263182699</v>
      </c>
      <c r="AK10" s="17"/>
      <c r="AL10" s="17">
        <v>0.72015057436322005</v>
      </c>
      <c r="AM10" s="17">
        <v>0.22230895426097999</v>
      </c>
      <c r="AN10" s="17">
        <v>0</v>
      </c>
      <c r="AO10" s="17"/>
      <c r="AP10" s="17">
        <v>0.30490291748054199</v>
      </c>
      <c r="AQ10" s="17">
        <v>0.38566646891433798</v>
      </c>
      <c r="AR10" s="17">
        <v>0.68301537591050498</v>
      </c>
      <c r="AS10" s="17">
        <v>0.353284564783646</v>
      </c>
      <c r="AT10" s="17">
        <v>1</v>
      </c>
      <c r="AU10" s="17"/>
      <c r="AV10" s="17" t="s">
        <v>131</v>
      </c>
      <c r="AW10" s="17">
        <v>1</v>
      </c>
      <c r="AX10" s="17">
        <v>0.74123137764154101</v>
      </c>
      <c r="AY10" s="17" t="s">
        <v>131</v>
      </c>
      <c r="AZ10" s="17">
        <v>1</v>
      </c>
      <c r="BA10" s="17">
        <v>0.62348939689273297</v>
      </c>
      <c r="BB10" s="17">
        <v>0</v>
      </c>
      <c r="BC10" s="17">
        <v>0.48707638292245098</v>
      </c>
      <c r="BD10" s="17">
        <v>0</v>
      </c>
      <c r="BE10" s="17">
        <v>0</v>
      </c>
      <c r="BF10" s="17">
        <v>1</v>
      </c>
      <c r="BG10" s="17">
        <v>0.506539437573294</v>
      </c>
      <c r="BH10" s="17">
        <v>0.66218891593249896</v>
      </c>
      <c r="BI10" s="17">
        <v>0</v>
      </c>
      <c r="BJ10" s="17">
        <v>0</v>
      </c>
      <c r="BK10" s="17">
        <v>0</v>
      </c>
      <c r="BL10" s="17"/>
      <c r="BM10" s="17">
        <v>0.60098494279296899</v>
      </c>
      <c r="BN10" s="17">
        <v>0.15081896563003</v>
      </c>
      <c r="BO10" s="17">
        <v>0.32195413112312399</v>
      </c>
      <c r="BP10" s="17">
        <v>0.648801288446749</v>
      </c>
      <c r="BQ10" s="17">
        <v>0</v>
      </c>
      <c r="BR10" s="17">
        <v>1</v>
      </c>
      <c r="BS10" s="17"/>
      <c r="BT10" s="17">
        <v>0.337208894360644</v>
      </c>
      <c r="BU10" s="17">
        <v>0.62047113897584505</v>
      </c>
      <c r="BV10" s="17"/>
      <c r="BW10" s="17">
        <v>0.46909620615106701</v>
      </c>
      <c r="BX10" s="17">
        <v>0.418394886312484</v>
      </c>
      <c r="BY10" s="17"/>
      <c r="BZ10" s="17">
        <v>0.53085891584771405</v>
      </c>
      <c r="CA10" s="17">
        <v>0.283046724151087</v>
      </c>
      <c r="CB10" s="17">
        <v>0</v>
      </c>
      <c r="CC10" s="17"/>
      <c r="CD10" s="17">
        <v>0.557000166597857</v>
      </c>
      <c r="CE10" s="17">
        <v>0.37059827623902702</v>
      </c>
      <c r="CF10" s="17">
        <v>0.39400713272697702</v>
      </c>
      <c r="CG10" s="17"/>
      <c r="CH10" s="17">
        <v>0.48438155928117899</v>
      </c>
      <c r="CI10" s="17">
        <v>0.228899316990788</v>
      </c>
      <c r="CJ10" s="17">
        <v>0.72597012929049898</v>
      </c>
      <c r="CK10" s="17"/>
      <c r="CL10" s="17">
        <v>0.56512190076954305</v>
      </c>
      <c r="CM10" s="17">
        <v>0.32624440985382502</v>
      </c>
      <c r="CN10" s="17"/>
      <c r="CO10" s="17">
        <v>0.35492001638196802</v>
      </c>
      <c r="CP10" s="17">
        <v>0.38309536800288801</v>
      </c>
      <c r="CQ10" s="17">
        <v>0.681573694889969</v>
      </c>
      <c r="CR10" s="17">
        <v>0.45360907204936302</v>
      </c>
    </row>
    <row r="11" spans="2:96" ht="45" x14ac:dyDescent="0.25">
      <c r="B11" s="18" t="s">
        <v>590</v>
      </c>
      <c r="C11" s="17">
        <v>0.43568269449692798</v>
      </c>
      <c r="D11" s="17">
        <v>0.31135519306380699</v>
      </c>
      <c r="E11" s="17">
        <v>0.64874843326544296</v>
      </c>
      <c r="F11" s="17"/>
      <c r="G11" s="17">
        <v>0.34027160702985698</v>
      </c>
      <c r="H11" s="17">
        <v>0.516359874861824</v>
      </c>
      <c r="I11" s="17">
        <v>0.19885476403251201</v>
      </c>
      <c r="J11" s="17">
        <v>0.51387041182484405</v>
      </c>
      <c r="K11" s="17" t="s">
        <v>131</v>
      </c>
      <c r="L11" s="17">
        <v>1</v>
      </c>
      <c r="M11" s="17"/>
      <c r="N11" s="17">
        <v>0.36401997348804999</v>
      </c>
      <c r="O11" s="17">
        <v>0.49360203753288401</v>
      </c>
      <c r="P11" s="17">
        <v>0.12607236397573299</v>
      </c>
      <c r="Q11" s="17">
        <v>1</v>
      </c>
      <c r="R11" s="17"/>
      <c r="S11" s="17">
        <v>0</v>
      </c>
      <c r="T11" s="17">
        <v>1</v>
      </c>
      <c r="U11" s="17">
        <v>1</v>
      </c>
      <c r="V11" s="17">
        <v>0</v>
      </c>
      <c r="W11" s="17" t="s">
        <v>131</v>
      </c>
      <c r="X11" s="17">
        <v>0.43565613477844201</v>
      </c>
      <c r="Y11" s="17">
        <v>0.59141367329090999</v>
      </c>
      <c r="Z11" s="17">
        <v>1</v>
      </c>
      <c r="AA11" s="17" t="s">
        <v>131</v>
      </c>
      <c r="AB11" s="17">
        <v>0.79462908701095802</v>
      </c>
      <c r="AC11" s="17">
        <v>0</v>
      </c>
      <c r="AD11" s="17">
        <v>0</v>
      </c>
      <c r="AE11" s="17"/>
      <c r="AF11" s="17">
        <v>0.51546212629250199</v>
      </c>
      <c r="AG11" s="17">
        <v>0.41725552178525799</v>
      </c>
      <c r="AH11" s="17" t="s">
        <v>131</v>
      </c>
      <c r="AI11" s="17" t="s">
        <v>131</v>
      </c>
      <c r="AJ11" s="17">
        <v>0</v>
      </c>
      <c r="AK11" s="17"/>
      <c r="AL11" s="17">
        <v>0.448793776168597</v>
      </c>
      <c r="AM11" s="17">
        <v>0.45992155186317002</v>
      </c>
      <c r="AN11" s="17">
        <v>0</v>
      </c>
      <c r="AO11" s="17"/>
      <c r="AP11" s="17">
        <v>0.63089026263036097</v>
      </c>
      <c r="AQ11" s="17">
        <v>0.291206664738203</v>
      </c>
      <c r="AR11" s="17">
        <v>0.409222826772485</v>
      </c>
      <c r="AS11" s="17">
        <v>0.41845198614411799</v>
      </c>
      <c r="AT11" s="17">
        <v>1</v>
      </c>
      <c r="AU11" s="17"/>
      <c r="AV11" s="17" t="s">
        <v>131</v>
      </c>
      <c r="AW11" s="17">
        <v>1</v>
      </c>
      <c r="AX11" s="17">
        <v>0.70196295545922305</v>
      </c>
      <c r="AY11" s="17" t="s">
        <v>131</v>
      </c>
      <c r="AZ11" s="17">
        <v>0</v>
      </c>
      <c r="BA11" s="17">
        <v>1</v>
      </c>
      <c r="BB11" s="17">
        <v>0.54621775260357996</v>
      </c>
      <c r="BC11" s="17">
        <v>0.51292361707754897</v>
      </c>
      <c r="BD11" s="17">
        <v>0</v>
      </c>
      <c r="BE11" s="17">
        <v>0</v>
      </c>
      <c r="BF11" s="17">
        <v>0</v>
      </c>
      <c r="BG11" s="17">
        <v>0.506539437573294</v>
      </c>
      <c r="BH11" s="17">
        <v>0</v>
      </c>
      <c r="BI11" s="17">
        <v>0</v>
      </c>
      <c r="BJ11" s="17">
        <v>0.48595356407503199</v>
      </c>
      <c r="BK11" s="17">
        <v>0.52369440308367499</v>
      </c>
      <c r="BL11" s="17"/>
      <c r="BM11" s="17">
        <v>0.60653573101926095</v>
      </c>
      <c r="BN11" s="17">
        <v>0</v>
      </c>
      <c r="BO11" s="17">
        <v>0.45262643230663102</v>
      </c>
      <c r="BP11" s="17">
        <v>0.351198711553251</v>
      </c>
      <c r="BQ11" s="17">
        <v>0</v>
      </c>
      <c r="BR11" s="17">
        <v>1</v>
      </c>
      <c r="BS11" s="17"/>
      <c r="BT11" s="17">
        <v>0.52264875233045605</v>
      </c>
      <c r="BU11" s="17">
        <v>0.32234988512402701</v>
      </c>
      <c r="BV11" s="17"/>
      <c r="BW11" s="17">
        <v>0.36282086924696499</v>
      </c>
      <c r="BX11" s="17">
        <v>0.79405624207886405</v>
      </c>
      <c r="BY11" s="17"/>
      <c r="BZ11" s="17">
        <v>0.534163529527656</v>
      </c>
      <c r="CA11" s="17">
        <v>0.150800130651185</v>
      </c>
      <c r="CB11" s="17">
        <v>0</v>
      </c>
      <c r="CC11" s="17"/>
      <c r="CD11" s="17">
        <v>0.400339543361659</v>
      </c>
      <c r="CE11" s="17">
        <v>0.62940172376097303</v>
      </c>
      <c r="CF11" s="17">
        <v>0.54098025098963598</v>
      </c>
      <c r="CG11" s="17"/>
      <c r="CH11" s="17">
        <v>0.36865293204785499</v>
      </c>
      <c r="CI11" s="17">
        <v>0.52870977384100504</v>
      </c>
      <c r="CJ11" s="17">
        <v>0.47614094574167398</v>
      </c>
      <c r="CK11" s="17"/>
      <c r="CL11" s="17">
        <v>0.45574138808641301</v>
      </c>
      <c r="CM11" s="17">
        <v>0.44126989706389602</v>
      </c>
      <c r="CN11" s="17"/>
      <c r="CO11" s="17">
        <v>0.76065639809755203</v>
      </c>
      <c r="CP11" s="17">
        <v>0.295989991430609</v>
      </c>
      <c r="CQ11" s="17">
        <v>0.50062582737663996</v>
      </c>
      <c r="CR11" s="17">
        <v>0.49219112419019001</v>
      </c>
    </row>
    <row r="12" spans="2:96" ht="60" x14ac:dyDescent="0.25">
      <c r="B12" s="18" t="s">
        <v>593</v>
      </c>
      <c r="C12" s="17">
        <v>0.37927353324908297</v>
      </c>
      <c r="D12" s="17">
        <v>0.33072946237430301</v>
      </c>
      <c r="E12" s="17">
        <v>0.46246573291964199</v>
      </c>
      <c r="F12" s="17"/>
      <c r="G12" s="17">
        <v>0.33232904701322302</v>
      </c>
      <c r="H12" s="17">
        <v>0.52450463723341101</v>
      </c>
      <c r="I12" s="17">
        <v>0.59175272244908805</v>
      </c>
      <c r="J12" s="17">
        <v>0</v>
      </c>
      <c r="K12" s="17" t="s">
        <v>131</v>
      </c>
      <c r="L12" s="17">
        <v>0</v>
      </c>
      <c r="M12" s="17"/>
      <c r="N12" s="17">
        <v>0.351964525866163</v>
      </c>
      <c r="O12" s="17">
        <v>0.621826962287507</v>
      </c>
      <c r="P12" s="17">
        <v>0.16314870099229101</v>
      </c>
      <c r="Q12" s="17">
        <v>0.27661666204892899</v>
      </c>
      <c r="R12" s="17"/>
      <c r="S12" s="17">
        <v>0.497672430539088</v>
      </c>
      <c r="T12" s="17">
        <v>0.36445566014366099</v>
      </c>
      <c r="U12" s="17">
        <v>0</v>
      </c>
      <c r="V12" s="17">
        <v>0.50610322217658299</v>
      </c>
      <c r="W12" s="17" t="s">
        <v>131</v>
      </c>
      <c r="X12" s="17">
        <v>0.56434386522155799</v>
      </c>
      <c r="Y12" s="17">
        <v>0</v>
      </c>
      <c r="Z12" s="17">
        <v>0</v>
      </c>
      <c r="AA12" s="17" t="s">
        <v>131</v>
      </c>
      <c r="AB12" s="17">
        <v>0.54211116918734903</v>
      </c>
      <c r="AC12" s="17">
        <v>0</v>
      </c>
      <c r="AD12" s="17">
        <v>1</v>
      </c>
      <c r="AE12" s="17"/>
      <c r="AF12" s="17">
        <v>0</v>
      </c>
      <c r="AG12" s="17">
        <v>0.406216933086881</v>
      </c>
      <c r="AH12" s="17" t="s">
        <v>131</v>
      </c>
      <c r="AI12" s="17" t="s">
        <v>131</v>
      </c>
      <c r="AJ12" s="17">
        <v>0.55383326736817295</v>
      </c>
      <c r="AK12" s="17"/>
      <c r="AL12" s="17">
        <v>0</v>
      </c>
      <c r="AM12" s="17">
        <v>0.44969116088271099</v>
      </c>
      <c r="AN12" s="17">
        <v>0.60404332888394596</v>
      </c>
      <c r="AO12" s="17"/>
      <c r="AP12" s="17">
        <v>0.17247915969271299</v>
      </c>
      <c r="AQ12" s="17">
        <v>0.48794864108204999</v>
      </c>
      <c r="AR12" s="17">
        <v>0.39966627112771103</v>
      </c>
      <c r="AS12" s="17">
        <v>0.49099744526855799</v>
      </c>
      <c r="AT12" s="17">
        <v>0</v>
      </c>
      <c r="AU12" s="17"/>
      <c r="AV12" s="17" t="s">
        <v>131</v>
      </c>
      <c r="AW12" s="17">
        <v>0</v>
      </c>
      <c r="AX12" s="17">
        <v>0.25876862235845899</v>
      </c>
      <c r="AY12" s="17" t="s">
        <v>131</v>
      </c>
      <c r="AZ12" s="17">
        <v>0.42736869295007401</v>
      </c>
      <c r="BA12" s="17">
        <v>0.62348939689273297</v>
      </c>
      <c r="BB12" s="17">
        <v>0.54621775260357996</v>
      </c>
      <c r="BC12" s="17">
        <v>0</v>
      </c>
      <c r="BD12" s="17">
        <v>0.45060556659763101</v>
      </c>
      <c r="BE12" s="17">
        <v>1</v>
      </c>
      <c r="BF12" s="17">
        <v>0</v>
      </c>
      <c r="BG12" s="17">
        <v>0.493460562426706</v>
      </c>
      <c r="BH12" s="17">
        <v>0.33781108406750099</v>
      </c>
      <c r="BI12" s="17">
        <v>1</v>
      </c>
      <c r="BJ12" s="17">
        <v>0.51404643592496801</v>
      </c>
      <c r="BK12" s="17">
        <v>0</v>
      </c>
      <c r="BL12" s="17"/>
      <c r="BM12" s="17">
        <v>0.19935521530490999</v>
      </c>
      <c r="BN12" s="17">
        <v>0.84918103436996994</v>
      </c>
      <c r="BO12" s="17">
        <v>0.18245785589779001</v>
      </c>
      <c r="BP12" s="17">
        <v>0.72674961479446998</v>
      </c>
      <c r="BQ12" s="17">
        <v>1</v>
      </c>
      <c r="BR12" s="17">
        <v>0</v>
      </c>
      <c r="BS12" s="17"/>
      <c r="BT12" s="17">
        <v>0.28451086817709198</v>
      </c>
      <c r="BU12" s="17">
        <v>0.50276675950098604</v>
      </c>
      <c r="BV12" s="17"/>
      <c r="BW12" s="17">
        <v>0.41240737288670198</v>
      </c>
      <c r="BX12" s="17">
        <v>0.208387298925888</v>
      </c>
      <c r="BY12" s="17"/>
      <c r="BZ12" s="17">
        <v>0.38929137901050298</v>
      </c>
      <c r="CA12" s="17">
        <v>0.55766027797364903</v>
      </c>
      <c r="CB12" s="17">
        <v>0</v>
      </c>
      <c r="CC12" s="17"/>
      <c r="CD12" s="17">
        <v>0.36532615466652801</v>
      </c>
      <c r="CE12" s="17">
        <v>0.44379606337180999</v>
      </c>
      <c r="CF12" s="17">
        <v>0.22950987450518201</v>
      </c>
      <c r="CG12" s="17"/>
      <c r="CH12" s="17">
        <v>0.62523173809379395</v>
      </c>
      <c r="CI12" s="17">
        <v>0.39578674737771002</v>
      </c>
      <c r="CJ12" s="17">
        <v>0.16148420723058399</v>
      </c>
      <c r="CK12" s="17"/>
      <c r="CL12" s="17">
        <v>0.25834707189056499</v>
      </c>
      <c r="CM12" s="17">
        <v>0.52554616385196795</v>
      </c>
      <c r="CN12" s="17"/>
      <c r="CO12" s="17">
        <v>0.23934360190244799</v>
      </c>
      <c r="CP12" s="17">
        <v>0.32526208873562101</v>
      </c>
      <c r="CQ12" s="17">
        <v>0.54997461028757</v>
      </c>
      <c r="CR12" s="17">
        <v>0.39430164766520098</v>
      </c>
    </row>
    <row r="13" spans="2:96" ht="75" x14ac:dyDescent="0.25">
      <c r="B13" s="18" t="s">
        <v>594</v>
      </c>
      <c r="C13" s="17">
        <v>0.29639191210840499</v>
      </c>
      <c r="D13" s="17">
        <v>0.25282218713335097</v>
      </c>
      <c r="E13" s="17">
        <v>0.37105934717098898</v>
      </c>
      <c r="F13" s="17"/>
      <c r="G13" s="17">
        <v>0.44359179479844102</v>
      </c>
      <c r="H13" s="17">
        <v>0.153635265542275</v>
      </c>
      <c r="I13" s="17">
        <v>0.59859154260483505</v>
      </c>
      <c r="J13" s="17">
        <v>0</v>
      </c>
      <c r="K13" s="17" t="s">
        <v>131</v>
      </c>
      <c r="L13" s="17">
        <v>0</v>
      </c>
      <c r="M13" s="17"/>
      <c r="N13" s="17">
        <v>0.211601198617931</v>
      </c>
      <c r="O13" s="17">
        <v>0.51450222402926105</v>
      </c>
      <c r="P13" s="17">
        <v>0.29590191566392599</v>
      </c>
      <c r="Q13" s="17">
        <v>0</v>
      </c>
      <c r="R13" s="17"/>
      <c r="S13" s="17">
        <v>0.15484693576463501</v>
      </c>
      <c r="T13" s="17">
        <v>0.35105564812374501</v>
      </c>
      <c r="U13" s="17">
        <v>0</v>
      </c>
      <c r="V13" s="17">
        <v>0.50610322217658299</v>
      </c>
      <c r="W13" s="17" t="s">
        <v>131</v>
      </c>
      <c r="X13" s="17">
        <v>0.56434386522155799</v>
      </c>
      <c r="Y13" s="17">
        <v>0</v>
      </c>
      <c r="Z13" s="17">
        <v>0</v>
      </c>
      <c r="AA13" s="17" t="s">
        <v>131</v>
      </c>
      <c r="AB13" s="17">
        <v>0.78086140485038302</v>
      </c>
      <c r="AC13" s="17">
        <v>0</v>
      </c>
      <c r="AD13" s="17">
        <v>0.51028641523836904</v>
      </c>
      <c r="AE13" s="17"/>
      <c r="AF13" s="17">
        <v>0</v>
      </c>
      <c r="AG13" s="17">
        <v>0.22345296806855999</v>
      </c>
      <c r="AH13" s="17" t="s">
        <v>131</v>
      </c>
      <c r="AI13" s="17" t="s">
        <v>131</v>
      </c>
      <c r="AJ13" s="17">
        <v>0.44616673263182699</v>
      </c>
      <c r="AK13" s="17"/>
      <c r="AL13" s="17">
        <v>0</v>
      </c>
      <c r="AM13" s="17">
        <v>0.20709270827541901</v>
      </c>
      <c r="AN13" s="17">
        <v>0.39595667111605398</v>
      </c>
      <c r="AO13" s="17"/>
      <c r="AP13" s="17">
        <v>0</v>
      </c>
      <c r="AQ13" s="17">
        <v>0.477906611236668</v>
      </c>
      <c r="AR13" s="17">
        <v>0.37145997190636298</v>
      </c>
      <c r="AS13" s="17">
        <v>0.35731963069593597</v>
      </c>
      <c r="AT13" s="17">
        <v>0</v>
      </c>
      <c r="AU13" s="17"/>
      <c r="AV13" s="17" t="s">
        <v>131</v>
      </c>
      <c r="AW13" s="17">
        <v>1</v>
      </c>
      <c r="AX13" s="17">
        <v>0.29803704454077701</v>
      </c>
      <c r="AY13" s="17" t="s">
        <v>131</v>
      </c>
      <c r="AZ13" s="17">
        <v>0.42736869295007401</v>
      </c>
      <c r="BA13" s="17">
        <v>0.62348939689273297</v>
      </c>
      <c r="BB13" s="17">
        <v>0.45378224739641998</v>
      </c>
      <c r="BC13" s="17">
        <v>0</v>
      </c>
      <c r="BD13" s="17">
        <v>0.45060556659763101</v>
      </c>
      <c r="BE13" s="17">
        <v>0</v>
      </c>
      <c r="BF13" s="17">
        <v>0</v>
      </c>
      <c r="BG13" s="17">
        <v>0</v>
      </c>
      <c r="BH13" s="17">
        <v>0</v>
      </c>
      <c r="BI13" s="17">
        <v>1</v>
      </c>
      <c r="BJ13" s="17">
        <v>0</v>
      </c>
      <c r="BK13" s="17">
        <v>0.52369440308367499</v>
      </c>
      <c r="BL13" s="17"/>
      <c r="BM13" s="17">
        <v>0.273018094245292</v>
      </c>
      <c r="BN13" s="17">
        <v>0.34465524829445698</v>
      </c>
      <c r="BO13" s="17">
        <v>0.35459459360723999</v>
      </c>
      <c r="BP13" s="17">
        <v>0.37555090324121798</v>
      </c>
      <c r="BQ13" s="17">
        <v>0</v>
      </c>
      <c r="BR13" s="17">
        <v>0</v>
      </c>
      <c r="BS13" s="17"/>
      <c r="BT13" s="17">
        <v>0.19316612403677799</v>
      </c>
      <c r="BU13" s="17">
        <v>0.43091414817760199</v>
      </c>
      <c r="BV13" s="17"/>
      <c r="BW13" s="17">
        <v>0.34132917958411002</v>
      </c>
      <c r="BX13" s="17">
        <v>0</v>
      </c>
      <c r="BY13" s="17"/>
      <c r="BZ13" s="17">
        <v>0.28057248996194001</v>
      </c>
      <c r="CA13" s="17">
        <v>0.31985676806499602</v>
      </c>
      <c r="CB13" s="17">
        <v>0</v>
      </c>
      <c r="CC13" s="17"/>
      <c r="CD13" s="17">
        <v>0.27357895542774702</v>
      </c>
      <c r="CE13" s="17">
        <v>0</v>
      </c>
      <c r="CF13" s="17">
        <v>0.44603703292777602</v>
      </c>
      <c r="CG13" s="17"/>
      <c r="CH13" s="17">
        <v>0.307278203212003</v>
      </c>
      <c r="CI13" s="17">
        <v>0.38235191131015001</v>
      </c>
      <c r="CJ13" s="17">
        <v>0.16148420723058399</v>
      </c>
      <c r="CK13" s="17"/>
      <c r="CL13" s="17">
        <v>0.32196107296966098</v>
      </c>
      <c r="CM13" s="17">
        <v>0.190563629014842</v>
      </c>
      <c r="CN13" s="17"/>
      <c r="CO13" s="17">
        <v>0.23934360190244799</v>
      </c>
      <c r="CP13" s="17">
        <v>0.23487361408670801</v>
      </c>
      <c r="CQ13" s="17">
        <v>0.41249617269086902</v>
      </c>
      <c r="CR13" s="17">
        <v>0.33909369985978299</v>
      </c>
    </row>
    <row r="14" spans="2:96" ht="45" x14ac:dyDescent="0.25">
      <c r="B14" s="18" t="s">
        <v>592</v>
      </c>
      <c r="C14" s="19">
        <v>0.19875447586678299</v>
      </c>
      <c r="D14" s="19">
        <v>0.21207361017356099</v>
      </c>
      <c r="E14" s="19">
        <v>0.17592886481437101</v>
      </c>
      <c r="F14" s="19"/>
      <c r="G14" s="19">
        <v>0.20636650310719701</v>
      </c>
      <c r="H14" s="19">
        <v>0.30266901655692602</v>
      </c>
      <c r="I14" s="19">
        <v>0.178136070460057</v>
      </c>
      <c r="J14" s="19">
        <v>0</v>
      </c>
      <c r="K14" s="19" t="s">
        <v>131</v>
      </c>
      <c r="L14" s="19">
        <v>0</v>
      </c>
      <c r="M14" s="19"/>
      <c r="N14" s="19">
        <v>0.48319132657045</v>
      </c>
      <c r="O14" s="19">
        <v>0.163419194194729</v>
      </c>
      <c r="P14" s="19">
        <v>0</v>
      </c>
      <c r="Q14" s="19">
        <v>0</v>
      </c>
      <c r="R14" s="19"/>
      <c r="S14" s="19">
        <v>0.192213758006124</v>
      </c>
      <c r="T14" s="19">
        <v>0.35105564812374501</v>
      </c>
      <c r="U14" s="19">
        <v>0</v>
      </c>
      <c r="V14" s="19">
        <v>0.50610322217658299</v>
      </c>
      <c r="W14" s="19" t="s">
        <v>131</v>
      </c>
      <c r="X14" s="19">
        <v>0</v>
      </c>
      <c r="Y14" s="19">
        <v>0.23067008213898199</v>
      </c>
      <c r="Z14" s="19">
        <v>0</v>
      </c>
      <c r="AA14" s="19" t="s">
        <v>131</v>
      </c>
      <c r="AB14" s="19">
        <v>0.322972574037732</v>
      </c>
      <c r="AC14" s="19">
        <v>0</v>
      </c>
      <c r="AD14" s="19">
        <v>0</v>
      </c>
      <c r="AE14" s="19"/>
      <c r="AF14" s="19">
        <v>0.13574514441373201</v>
      </c>
      <c r="AG14" s="19">
        <v>0.14882591017484401</v>
      </c>
      <c r="AH14" s="19" t="s">
        <v>131</v>
      </c>
      <c r="AI14" s="19" t="s">
        <v>131</v>
      </c>
      <c r="AJ14" s="19">
        <v>0.55383326736817295</v>
      </c>
      <c r="AK14" s="19"/>
      <c r="AL14" s="19">
        <v>0.15442253849677601</v>
      </c>
      <c r="AM14" s="19">
        <v>0.13792952076701001</v>
      </c>
      <c r="AN14" s="19">
        <v>0.60404332888394596</v>
      </c>
      <c r="AO14" s="19"/>
      <c r="AP14" s="19">
        <v>0.17045667607040599</v>
      </c>
      <c r="AQ14" s="19">
        <v>0.16748207180866301</v>
      </c>
      <c r="AR14" s="19">
        <v>0.22707080947229</v>
      </c>
      <c r="AS14" s="19">
        <v>0.25657794481755303</v>
      </c>
      <c r="AT14" s="19">
        <v>0</v>
      </c>
      <c r="AU14" s="19"/>
      <c r="AV14" s="19" t="s">
        <v>131</v>
      </c>
      <c r="AW14" s="19">
        <v>0</v>
      </c>
      <c r="AX14" s="19">
        <v>0</v>
      </c>
      <c r="AY14" s="19" t="s">
        <v>131</v>
      </c>
      <c r="AZ14" s="19">
        <v>0</v>
      </c>
      <c r="BA14" s="19">
        <v>0.62348939689273297</v>
      </c>
      <c r="BB14" s="19">
        <v>0</v>
      </c>
      <c r="BC14" s="19">
        <v>0</v>
      </c>
      <c r="BD14" s="19">
        <v>0</v>
      </c>
      <c r="BE14" s="19">
        <v>0</v>
      </c>
      <c r="BF14" s="19">
        <v>0</v>
      </c>
      <c r="BG14" s="19">
        <v>0</v>
      </c>
      <c r="BH14" s="19">
        <v>0</v>
      </c>
      <c r="BI14" s="19">
        <v>1</v>
      </c>
      <c r="BJ14" s="19">
        <v>0.51404643592496801</v>
      </c>
      <c r="BK14" s="19">
        <v>1</v>
      </c>
      <c r="BL14" s="19"/>
      <c r="BM14" s="19">
        <v>0.188643730202813</v>
      </c>
      <c r="BN14" s="19">
        <v>0.44062352280971001</v>
      </c>
      <c r="BO14" s="19">
        <v>0.17213673770945101</v>
      </c>
      <c r="BP14" s="19">
        <v>0</v>
      </c>
      <c r="BQ14" s="19">
        <v>0</v>
      </c>
      <c r="BR14" s="19">
        <v>0</v>
      </c>
      <c r="BS14" s="19"/>
      <c r="BT14" s="19">
        <v>0.15303736586880701</v>
      </c>
      <c r="BU14" s="19">
        <v>0.25833230015311198</v>
      </c>
      <c r="BV14" s="19"/>
      <c r="BW14" s="19">
        <v>0.20543554174821499</v>
      </c>
      <c r="BX14" s="19">
        <v>0.20594375792113601</v>
      </c>
      <c r="BY14" s="19"/>
      <c r="BZ14" s="19">
        <v>0.168867957744508</v>
      </c>
      <c r="CA14" s="19">
        <v>0.24300606536889399</v>
      </c>
      <c r="CB14" s="19">
        <v>0.46180487484594601</v>
      </c>
      <c r="CC14" s="19"/>
      <c r="CD14" s="19">
        <v>0.26693972685081002</v>
      </c>
      <c r="CE14" s="19">
        <v>0</v>
      </c>
      <c r="CF14" s="19">
        <v>0.21652715842259401</v>
      </c>
      <c r="CG14" s="19"/>
      <c r="CH14" s="19">
        <v>0.34042532353969301</v>
      </c>
      <c r="CI14" s="19">
        <v>0.13996100214194401</v>
      </c>
      <c r="CJ14" s="19">
        <v>0</v>
      </c>
      <c r="CK14" s="19"/>
      <c r="CL14" s="19">
        <v>0.247137310654093</v>
      </c>
      <c r="CM14" s="19">
        <v>0.135780793948995</v>
      </c>
      <c r="CN14" s="19"/>
      <c r="CO14" s="19">
        <v>0.23934360190244799</v>
      </c>
      <c r="CP14" s="19">
        <v>0.15717431785450001</v>
      </c>
      <c r="CQ14" s="19">
        <v>0.23154830517753899</v>
      </c>
      <c r="CR14" s="19">
        <v>0.2320165862902</v>
      </c>
    </row>
    <row r="15" spans="2:96" x14ac:dyDescent="0.25">
      <c r="B15" s="16" t="s">
        <v>606</v>
      </c>
    </row>
    <row r="16" spans="2:96" x14ac:dyDescent="0.25">
      <c r="B16" t="s">
        <v>124</v>
      </c>
    </row>
    <row r="17" spans="2:2" x14ac:dyDescent="0.25">
      <c r="B17" t="s">
        <v>125</v>
      </c>
    </row>
    <row r="19" spans="2:2" x14ac:dyDescent="0.25">
      <c r="B19"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CR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607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71</v>
      </c>
      <c r="D7" s="10">
        <v>44</v>
      </c>
      <c r="E7" s="10">
        <v>27</v>
      </c>
      <c r="F7" s="10"/>
      <c r="G7" s="10">
        <v>29</v>
      </c>
      <c r="H7" s="10">
        <v>19</v>
      </c>
      <c r="I7" s="10">
        <v>11</v>
      </c>
      <c r="J7" s="10">
        <v>4</v>
      </c>
      <c r="K7" s="10">
        <v>3</v>
      </c>
      <c r="L7" s="10">
        <v>5</v>
      </c>
      <c r="M7" s="10"/>
      <c r="N7" s="10">
        <v>23</v>
      </c>
      <c r="O7" s="10">
        <v>22</v>
      </c>
      <c r="P7" s="10">
        <v>13</v>
      </c>
      <c r="Q7" s="10">
        <v>13</v>
      </c>
      <c r="R7" s="10"/>
      <c r="S7" s="10">
        <v>18</v>
      </c>
      <c r="T7" s="10">
        <v>10</v>
      </c>
      <c r="U7" s="10">
        <v>5</v>
      </c>
      <c r="V7" s="10">
        <v>5</v>
      </c>
      <c r="W7" s="10">
        <v>3</v>
      </c>
      <c r="X7" s="10">
        <v>6</v>
      </c>
      <c r="Y7" s="10">
        <v>5</v>
      </c>
      <c r="Z7" s="10" t="s">
        <v>130</v>
      </c>
      <c r="AA7" s="10">
        <v>5</v>
      </c>
      <c r="AB7" s="10">
        <v>7</v>
      </c>
      <c r="AC7" s="10">
        <v>5</v>
      </c>
      <c r="AD7" s="10">
        <v>2</v>
      </c>
      <c r="AE7" s="10"/>
      <c r="AF7" s="10">
        <v>19</v>
      </c>
      <c r="AG7" s="10">
        <v>20</v>
      </c>
      <c r="AH7" s="10">
        <v>7</v>
      </c>
      <c r="AI7" s="10" t="s">
        <v>130</v>
      </c>
      <c r="AJ7" s="10">
        <v>8</v>
      </c>
      <c r="AK7" s="10"/>
      <c r="AL7" s="10">
        <v>15</v>
      </c>
      <c r="AM7" s="10">
        <v>27</v>
      </c>
      <c r="AN7" s="10">
        <v>8</v>
      </c>
      <c r="AO7" s="10"/>
      <c r="AP7" s="10">
        <v>4</v>
      </c>
      <c r="AQ7" s="10">
        <v>21</v>
      </c>
      <c r="AR7" s="10">
        <v>27</v>
      </c>
      <c r="AS7" s="10">
        <v>11</v>
      </c>
      <c r="AT7" s="10">
        <v>1</v>
      </c>
      <c r="AU7" s="10"/>
      <c r="AV7" s="10">
        <v>1</v>
      </c>
      <c r="AW7" s="10">
        <v>1</v>
      </c>
      <c r="AX7" s="10">
        <v>3</v>
      </c>
      <c r="AY7" s="10">
        <v>4</v>
      </c>
      <c r="AZ7" s="10">
        <v>6</v>
      </c>
      <c r="BA7" s="10">
        <v>9</v>
      </c>
      <c r="BB7" s="10">
        <v>8</v>
      </c>
      <c r="BC7" s="10">
        <v>7</v>
      </c>
      <c r="BD7" s="10">
        <v>6</v>
      </c>
      <c r="BE7" s="10">
        <v>2</v>
      </c>
      <c r="BF7" s="10">
        <v>8</v>
      </c>
      <c r="BG7" s="10">
        <v>5</v>
      </c>
      <c r="BH7" s="10">
        <v>1</v>
      </c>
      <c r="BI7" s="10">
        <v>1</v>
      </c>
      <c r="BJ7" s="10">
        <v>5</v>
      </c>
      <c r="BK7" s="10">
        <v>4</v>
      </c>
      <c r="BL7" s="10"/>
      <c r="BM7" s="10">
        <v>26</v>
      </c>
      <c r="BN7" s="10">
        <v>12</v>
      </c>
      <c r="BO7" s="10">
        <v>14</v>
      </c>
      <c r="BP7" s="10">
        <v>11</v>
      </c>
      <c r="BQ7" s="10">
        <v>2</v>
      </c>
      <c r="BR7" s="10">
        <v>6</v>
      </c>
      <c r="BS7" s="10"/>
      <c r="BT7" s="10">
        <v>47</v>
      </c>
      <c r="BU7" s="10">
        <v>20</v>
      </c>
      <c r="BV7" s="10"/>
      <c r="BW7" s="10">
        <v>31</v>
      </c>
      <c r="BX7" s="10">
        <v>21</v>
      </c>
      <c r="BY7" s="10"/>
      <c r="BZ7" s="10">
        <v>53</v>
      </c>
      <c r="CA7" s="10">
        <v>14</v>
      </c>
      <c r="CB7" s="10">
        <v>2</v>
      </c>
      <c r="CC7" s="10"/>
      <c r="CD7" s="10">
        <v>44</v>
      </c>
      <c r="CE7" s="10">
        <v>9</v>
      </c>
      <c r="CF7" s="10">
        <v>2</v>
      </c>
      <c r="CG7" s="10"/>
      <c r="CH7" s="10">
        <v>47</v>
      </c>
      <c r="CI7" s="10">
        <v>14</v>
      </c>
      <c r="CJ7" s="10">
        <v>6</v>
      </c>
      <c r="CK7" s="10"/>
      <c r="CL7" s="10">
        <v>29</v>
      </c>
      <c r="CM7" s="10">
        <v>35</v>
      </c>
      <c r="CN7" s="10"/>
      <c r="CO7" s="10">
        <v>5</v>
      </c>
      <c r="CP7" s="10">
        <v>29</v>
      </c>
      <c r="CQ7" s="10">
        <v>23</v>
      </c>
      <c r="CR7" s="10">
        <v>14</v>
      </c>
    </row>
    <row r="8" spans="2:96" ht="30" customHeight="1" x14ac:dyDescent="0.25">
      <c r="B8" s="11" t="s">
        <v>20</v>
      </c>
      <c r="C8" s="11">
        <v>82</v>
      </c>
      <c r="D8" s="11">
        <v>51</v>
      </c>
      <c r="E8" s="11">
        <v>31</v>
      </c>
      <c r="F8" s="11"/>
      <c r="G8" s="11">
        <v>35</v>
      </c>
      <c r="H8" s="11">
        <v>25</v>
      </c>
      <c r="I8" s="11">
        <v>11</v>
      </c>
      <c r="J8" s="11">
        <v>4</v>
      </c>
      <c r="K8" s="11">
        <v>3</v>
      </c>
      <c r="L8" s="11">
        <v>4</v>
      </c>
      <c r="M8" s="11"/>
      <c r="N8" s="11">
        <v>25</v>
      </c>
      <c r="O8" s="11">
        <v>25</v>
      </c>
      <c r="P8" s="11">
        <v>16</v>
      </c>
      <c r="Q8" s="11">
        <v>16</v>
      </c>
      <c r="R8" s="11"/>
      <c r="S8" s="11">
        <v>22</v>
      </c>
      <c r="T8" s="11">
        <v>11</v>
      </c>
      <c r="U8" s="11">
        <v>6</v>
      </c>
      <c r="V8" s="11">
        <v>5</v>
      </c>
      <c r="W8" s="11">
        <v>4</v>
      </c>
      <c r="X8" s="11">
        <v>6</v>
      </c>
      <c r="Y8" s="11">
        <v>6</v>
      </c>
      <c r="Z8" s="11" t="s">
        <v>130</v>
      </c>
      <c r="AA8" s="11">
        <v>6</v>
      </c>
      <c r="AB8" s="11">
        <v>8</v>
      </c>
      <c r="AC8" s="11">
        <v>6</v>
      </c>
      <c r="AD8" s="11">
        <v>2</v>
      </c>
      <c r="AE8" s="11"/>
      <c r="AF8" s="11">
        <v>20</v>
      </c>
      <c r="AG8" s="11">
        <v>23</v>
      </c>
      <c r="AH8" s="11">
        <v>8</v>
      </c>
      <c r="AI8" s="11" t="s">
        <v>130</v>
      </c>
      <c r="AJ8" s="11">
        <v>9</v>
      </c>
      <c r="AK8" s="11"/>
      <c r="AL8" s="11">
        <v>16</v>
      </c>
      <c r="AM8" s="11">
        <v>31</v>
      </c>
      <c r="AN8" s="11">
        <v>9</v>
      </c>
      <c r="AO8" s="11"/>
      <c r="AP8" s="11">
        <v>4</v>
      </c>
      <c r="AQ8" s="11">
        <v>25</v>
      </c>
      <c r="AR8" s="11">
        <v>32</v>
      </c>
      <c r="AS8" s="11">
        <v>13</v>
      </c>
      <c r="AT8" s="11">
        <v>1</v>
      </c>
      <c r="AU8" s="11"/>
      <c r="AV8" s="11">
        <v>1</v>
      </c>
      <c r="AW8" s="11">
        <v>1</v>
      </c>
      <c r="AX8" s="11">
        <v>3</v>
      </c>
      <c r="AY8" s="11">
        <v>5</v>
      </c>
      <c r="AZ8" s="11">
        <v>8</v>
      </c>
      <c r="BA8" s="11">
        <v>10</v>
      </c>
      <c r="BB8" s="11">
        <v>9</v>
      </c>
      <c r="BC8" s="11">
        <v>8</v>
      </c>
      <c r="BD8" s="11">
        <v>6</v>
      </c>
      <c r="BE8" s="11">
        <v>2</v>
      </c>
      <c r="BF8" s="11">
        <v>9</v>
      </c>
      <c r="BG8" s="11">
        <v>5</v>
      </c>
      <c r="BH8" s="11">
        <v>1</v>
      </c>
      <c r="BI8" s="11">
        <v>1</v>
      </c>
      <c r="BJ8" s="11">
        <v>6</v>
      </c>
      <c r="BK8" s="11">
        <v>4</v>
      </c>
      <c r="BL8" s="11"/>
      <c r="BM8" s="11">
        <v>31</v>
      </c>
      <c r="BN8" s="11">
        <v>13</v>
      </c>
      <c r="BO8" s="11">
        <v>16</v>
      </c>
      <c r="BP8" s="11">
        <v>12</v>
      </c>
      <c r="BQ8" s="11">
        <v>2</v>
      </c>
      <c r="BR8" s="11">
        <v>8</v>
      </c>
      <c r="BS8" s="11"/>
      <c r="BT8" s="11">
        <v>55</v>
      </c>
      <c r="BU8" s="11">
        <v>22</v>
      </c>
      <c r="BV8" s="11"/>
      <c r="BW8" s="11">
        <v>37</v>
      </c>
      <c r="BX8" s="11">
        <v>22</v>
      </c>
      <c r="BY8" s="11"/>
      <c r="BZ8" s="11">
        <v>60</v>
      </c>
      <c r="CA8" s="11">
        <v>17</v>
      </c>
      <c r="CB8" s="11">
        <v>3</v>
      </c>
      <c r="CC8" s="11"/>
      <c r="CD8" s="11">
        <v>49</v>
      </c>
      <c r="CE8" s="11">
        <v>11</v>
      </c>
      <c r="CF8" s="11">
        <v>2</v>
      </c>
      <c r="CG8" s="11"/>
      <c r="CH8" s="11">
        <v>53</v>
      </c>
      <c r="CI8" s="11">
        <v>17</v>
      </c>
      <c r="CJ8" s="11">
        <v>7</v>
      </c>
      <c r="CK8" s="11"/>
      <c r="CL8" s="11">
        <v>34</v>
      </c>
      <c r="CM8" s="11">
        <v>40</v>
      </c>
      <c r="CN8" s="11"/>
      <c r="CO8" s="11">
        <v>6</v>
      </c>
      <c r="CP8" s="11">
        <v>33</v>
      </c>
      <c r="CQ8" s="11">
        <v>27</v>
      </c>
      <c r="CR8" s="11">
        <v>16</v>
      </c>
    </row>
    <row r="9" spans="2:96" ht="45" x14ac:dyDescent="0.25">
      <c r="B9" s="18" t="s">
        <v>589</v>
      </c>
      <c r="C9" s="17">
        <v>0.40624114143464601</v>
      </c>
      <c r="D9" s="17">
        <v>0.40898886390056</v>
      </c>
      <c r="E9" s="17">
        <v>0.40167924154317303</v>
      </c>
      <c r="F9" s="17"/>
      <c r="G9" s="17">
        <v>0.42781618143345701</v>
      </c>
      <c r="H9" s="17">
        <v>0.30392013910354099</v>
      </c>
      <c r="I9" s="17">
        <v>0.56158438391881305</v>
      </c>
      <c r="J9" s="17">
        <v>0.229707753987693</v>
      </c>
      <c r="K9" s="17">
        <v>0.32234398486938698</v>
      </c>
      <c r="L9" s="17">
        <v>0.62108254991451295</v>
      </c>
      <c r="M9" s="17"/>
      <c r="N9" s="17">
        <v>0.28385127782565001</v>
      </c>
      <c r="O9" s="17">
        <v>0.38948027562897902</v>
      </c>
      <c r="P9" s="17">
        <v>0.37175498282936598</v>
      </c>
      <c r="Q9" s="17">
        <v>0.65489485130097502</v>
      </c>
      <c r="R9" s="17"/>
      <c r="S9" s="17">
        <v>0.29892292485890598</v>
      </c>
      <c r="T9" s="17">
        <v>0.32711368177559103</v>
      </c>
      <c r="U9" s="17">
        <v>0</v>
      </c>
      <c r="V9" s="17">
        <v>0.82895639551438105</v>
      </c>
      <c r="W9" s="17">
        <v>0.70552591786277397</v>
      </c>
      <c r="X9" s="17">
        <v>0.46297641558263503</v>
      </c>
      <c r="Y9" s="17">
        <v>0.20821322427231501</v>
      </c>
      <c r="Z9" s="17" t="s">
        <v>131</v>
      </c>
      <c r="AA9" s="17">
        <v>0.37471815543627801</v>
      </c>
      <c r="AB9" s="17">
        <v>0.76254901665238295</v>
      </c>
      <c r="AC9" s="17">
        <v>0.37232999559111801</v>
      </c>
      <c r="AD9" s="17">
        <v>0.53468210757216095</v>
      </c>
      <c r="AE9" s="17"/>
      <c r="AF9" s="17">
        <v>0.60877792522429697</v>
      </c>
      <c r="AG9" s="17">
        <v>0.23566824233116099</v>
      </c>
      <c r="AH9" s="17">
        <v>0.390862408739233</v>
      </c>
      <c r="AI9" s="17" t="s">
        <v>131</v>
      </c>
      <c r="AJ9" s="17">
        <v>0.387940150476971</v>
      </c>
      <c r="AK9" s="17"/>
      <c r="AL9" s="17">
        <v>0.365304895239983</v>
      </c>
      <c r="AM9" s="17">
        <v>0.32065721102258798</v>
      </c>
      <c r="AN9" s="17">
        <v>0.42858218617376298</v>
      </c>
      <c r="AO9" s="17"/>
      <c r="AP9" s="17">
        <v>0</v>
      </c>
      <c r="AQ9" s="17">
        <v>0.48944597068643497</v>
      </c>
      <c r="AR9" s="17">
        <v>0.395970291621419</v>
      </c>
      <c r="AS9" s="17">
        <v>0.25385122533211202</v>
      </c>
      <c r="AT9" s="17">
        <v>1</v>
      </c>
      <c r="AU9" s="17"/>
      <c r="AV9" s="17">
        <v>0</v>
      </c>
      <c r="AW9" s="17">
        <v>1</v>
      </c>
      <c r="AX9" s="17">
        <v>0.41452947402111601</v>
      </c>
      <c r="AY9" s="17">
        <v>1</v>
      </c>
      <c r="AZ9" s="17">
        <v>0.290224511018913</v>
      </c>
      <c r="BA9" s="17">
        <v>0.34890882648170901</v>
      </c>
      <c r="BB9" s="17">
        <v>0.26043003933912301</v>
      </c>
      <c r="BC9" s="17">
        <v>0.324994214992329</v>
      </c>
      <c r="BD9" s="17">
        <v>0.47527070444853098</v>
      </c>
      <c r="BE9" s="17">
        <v>0.55002712234686901</v>
      </c>
      <c r="BF9" s="17">
        <v>0.23451517109040099</v>
      </c>
      <c r="BG9" s="17">
        <v>0.82662752028979003</v>
      </c>
      <c r="BH9" s="17">
        <v>1</v>
      </c>
      <c r="BI9" s="17">
        <v>0</v>
      </c>
      <c r="BJ9" s="17">
        <v>0.35193008346166998</v>
      </c>
      <c r="BK9" s="17">
        <v>0.214161107217233</v>
      </c>
      <c r="BL9" s="17"/>
      <c r="BM9" s="17">
        <v>0.432765858492002</v>
      </c>
      <c r="BN9" s="17">
        <v>0.24886364591566701</v>
      </c>
      <c r="BO9" s="17">
        <v>0.460458557535735</v>
      </c>
      <c r="BP9" s="17">
        <v>0.31965314623794999</v>
      </c>
      <c r="BQ9" s="17">
        <v>0.46879928005607902</v>
      </c>
      <c r="BR9" s="17">
        <v>0.56493201177619601</v>
      </c>
      <c r="BS9" s="17"/>
      <c r="BT9" s="17">
        <v>0.30620933595697097</v>
      </c>
      <c r="BU9" s="17">
        <v>0.61723874408643298</v>
      </c>
      <c r="BV9" s="17"/>
      <c r="BW9" s="17">
        <v>0.480663381419769</v>
      </c>
      <c r="BX9" s="17">
        <v>0.33200089943900601</v>
      </c>
      <c r="BY9" s="17"/>
      <c r="BZ9" s="17">
        <v>0.41285683364859099</v>
      </c>
      <c r="CA9" s="17">
        <v>0.42951050373036798</v>
      </c>
      <c r="CB9" s="17">
        <v>0.51826601020774299</v>
      </c>
      <c r="CC9" s="17"/>
      <c r="CD9" s="17">
        <v>0.37653618081729401</v>
      </c>
      <c r="CE9" s="17">
        <v>0.47072095116581297</v>
      </c>
      <c r="CF9" s="17">
        <v>1</v>
      </c>
      <c r="CG9" s="17"/>
      <c r="CH9" s="17">
        <v>0.43062705690046399</v>
      </c>
      <c r="CI9" s="17">
        <v>0.348256649658304</v>
      </c>
      <c r="CJ9" s="17">
        <v>0.46885682641011101</v>
      </c>
      <c r="CK9" s="17"/>
      <c r="CL9" s="17">
        <v>0.45102733594699101</v>
      </c>
      <c r="CM9" s="17">
        <v>0.38820873805860601</v>
      </c>
      <c r="CN9" s="17"/>
      <c r="CO9" s="17">
        <v>0.32727376445216999</v>
      </c>
      <c r="CP9" s="17">
        <v>0.29816705266950899</v>
      </c>
      <c r="CQ9" s="17">
        <v>0.54038153353429796</v>
      </c>
      <c r="CR9" s="17">
        <v>0.437593265983378</v>
      </c>
    </row>
    <row r="10" spans="2:96" ht="60" x14ac:dyDescent="0.25">
      <c r="B10" s="18" t="s">
        <v>591</v>
      </c>
      <c r="C10" s="17">
        <v>0.39503154191648998</v>
      </c>
      <c r="D10" s="17">
        <v>0.424427038376049</v>
      </c>
      <c r="E10" s="17">
        <v>0.34622773666609002</v>
      </c>
      <c r="F10" s="17"/>
      <c r="G10" s="17">
        <v>0.51516930766318503</v>
      </c>
      <c r="H10" s="17">
        <v>0.21718148804728399</v>
      </c>
      <c r="I10" s="17">
        <v>0.38659671749696201</v>
      </c>
      <c r="J10" s="17">
        <v>0.53908364458414404</v>
      </c>
      <c r="K10" s="17">
        <v>0.32234398486938698</v>
      </c>
      <c r="L10" s="17">
        <v>0.378917450085487</v>
      </c>
      <c r="M10" s="17"/>
      <c r="N10" s="17">
        <v>0.27965152824773798</v>
      </c>
      <c r="O10" s="17">
        <v>0.49112706927928301</v>
      </c>
      <c r="P10" s="17">
        <v>0.360205673023549</v>
      </c>
      <c r="Q10" s="17">
        <v>0.46020028284083198</v>
      </c>
      <c r="R10" s="17"/>
      <c r="S10" s="17">
        <v>0.34705411072812797</v>
      </c>
      <c r="T10" s="17">
        <v>0.29776421750130599</v>
      </c>
      <c r="U10" s="17">
        <v>0.39542365200728802</v>
      </c>
      <c r="V10" s="17">
        <v>0.229313276998169</v>
      </c>
      <c r="W10" s="17">
        <v>0.55002282586083295</v>
      </c>
      <c r="X10" s="17">
        <v>0.47186173724339298</v>
      </c>
      <c r="Y10" s="17">
        <v>0.55676583741117103</v>
      </c>
      <c r="Z10" s="17" t="s">
        <v>131</v>
      </c>
      <c r="AA10" s="17">
        <v>0.16034411517917399</v>
      </c>
      <c r="AB10" s="17">
        <v>0.506371422556119</v>
      </c>
      <c r="AC10" s="17">
        <v>0.38027479907302503</v>
      </c>
      <c r="AD10" s="17">
        <v>1</v>
      </c>
      <c r="AE10" s="17"/>
      <c r="AF10" s="17">
        <v>0.42068172924382802</v>
      </c>
      <c r="AG10" s="17">
        <v>0.44384440314818902</v>
      </c>
      <c r="AH10" s="17">
        <v>0.26249186033189398</v>
      </c>
      <c r="AI10" s="17" t="s">
        <v>131</v>
      </c>
      <c r="AJ10" s="17">
        <v>0.38384157259111001</v>
      </c>
      <c r="AK10" s="17"/>
      <c r="AL10" s="17">
        <v>0.53548325511296102</v>
      </c>
      <c r="AM10" s="17">
        <v>0.37261567929185702</v>
      </c>
      <c r="AN10" s="17">
        <v>0.52957553520263001</v>
      </c>
      <c r="AO10" s="17"/>
      <c r="AP10" s="17">
        <v>0</v>
      </c>
      <c r="AQ10" s="17">
        <v>0.40208896139581202</v>
      </c>
      <c r="AR10" s="17">
        <v>0.315781279156373</v>
      </c>
      <c r="AS10" s="17">
        <v>0.56092953191577699</v>
      </c>
      <c r="AT10" s="17">
        <v>1</v>
      </c>
      <c r="AU10" s="17"/>
      <c r="AV10" s="17">
        <v>0</v>
      </c>
      <c r="AW10" s="17">
        <v>0</v>
      </c>
      <c r="AX10" s="17">
        <v>0.67776708895784199</v>
      </c>
      <c r="AY10" s="17">
        <v>0.44095496298918202</v>
      </c>
      <c r="AZ10" s="17">
        <v>0.290224511018913</v>
      </c>
      <c r="BA10" s="17">
        <v>0.59633856058421997</v>
      </c>
      <c r="BB10" s="17">
        <v>0.38125974852926803</v>
      </c>
      <c r="BC10" s="17">
        <v>0.59237564302715495</v>
      </c>
      <c r="BD10" s="17">
        <v>0.28333002208869501</v>
      </c>
      <c r="BE10" s="17">
        <v>0</v>
      </c>
      <c r="BF10" s="17">
        <v>0.38469525560683698</v>
      </c>
      <c r="BG10" s="17">
        <v>0.369411029956415</v>
      </c>
      <c r="BH10" s="17">
        <v>0</v>
      </c>
      <c r="BI10" s="17">
        <v>0</v>
      </c>
      <c r="BJ10" s="17">
        <v>0.43534945826086202</v>
      </c>
      <c r="BK10" s="17">
        <v>0.26004080760801002</v>
      </c>
      <c r="BL10" s="17"/>
      <c r="BM10" s="17">
        <v>0.24010598371401101</v>
      </c>
      <c r="BN10" s="17">
        <v>0.62546140447824305</v>
      </c>
      <c r="BO10" s="17">
        <v>0.49602064710337401</v>
      </c>
      <c r="BP10" s="17">
        <v>0.36080418617582599</v>
      </c>
      <c r="BQ10" s="17">
        <v>0.53120071994392104</v>
      </c>
      <c r="BR10" s="17">
        <v>0.44305932472388299</v>
      </c>
      <c r="BS10" s="17"/>
      <c r="BT10" s="17">
        <v>0.42036814602105699</v>
      </c>
      <c r="BU10" s="17">
        <v>0.42899783091632099</v>
      </c>
      <c r="BV10" s="17"/>
      <c r="BW10" s="17">
        <v>0.44520322173557902</v>
      </c>
      <c r="BX10" s="17">
        <v>0.30057449940709202</v>
      </c>
      <c r="BY10" s="17"/>
      <c r="BZ10" s="17">
        <v>0.40146480781043198</v>
      </c>
      <c r="CA10" s="17">
        <v>0.49376785208003299</v>
      </c>
      <c r="CB10" s="17">
        <v>0</v>
      </c>
      <c r="CC10" s="17"/>
      <c r="CD10" s="17">
        <v>0.33992536779517801</v>
      </c>
      <c r="CE10" s="17">
        <v>0.57047186053870802</v>
      </c>
      <c r="CF10" s="17">
        <v>0.49273821596512801</v>
      </c>
      <c r="CG10" s="17"/>
      <c r="CH10" s="17">
        <v>0.39148762233283602</v>
      </c>
      <c r="CI10" s="17">
        <v>0.56245144384969503</v>
      </c>
      <c r="CJ10" s="17">
        <v>0.32211417102846202</v>
      </c>
      <c r="CK10" s="17"/>
      <c r="CL10" s="17">
        <v>0.39669315413107498</v>
      </c>
      <c r="CM10" s="17">
        <v>0.39548840701982302</v>
      </c>
      <c r="CN10" s="17"/>
      <c r="CO10" s="17">
        <v>0.18363308970924999</v>
      </c>
      <c r="CP10" s="17">
        <v>0.45704842174434401</v>
      </c>
      <c r="CQ10" s="17">
        <v>0.31218492466828701</v>
      </c>
      <c r="CR10" s="17">
        <v>0.48762329784986502</v>
      </c>
    </row>
    <row r="11" spans="2:96" ht="45" x14ac:dyDescent="0.25">
      <c r="B11" s="18" t="s">
        <v>590</v>
      </c>
      <c r="C11" s="17">
        <v>0.39436717469308502</v>
      </c>
      <c r="D11" s="17">
        <v>0.43357305898223503</v>
      </c>
      <c r="E11" s="17">
        <v>0.32927569565820097</v>
      </c>
      <c r="F11" s="17"/>
      <c r="G11" s="17">
        <v>0.379655178728729</v>
      </c>
      <c r="H11" s="17">
        <v>0.41955074868171699</v>
      </c>
      <c r="I11" s="17">
        <v>0.36816903027918602</v>
      </c>
      <c r="J11" s="17">
        <v>0.24318451485714401</v>
      </c>
      <c r="K11" s="17">
        <v>0.68849277384783403</v>
      </c>
      <c r="L11" s="17">
        <v>0.38781430524403798</v>
      </c>
      <c r="M11" s="17"/>
      <c r="N11" s="17">
        <v>0.30510534447777699</v>
      </c>
      <c r="O11" s="17">
        <v>0.458811143886102</v>
      </c>
      <c r="P11" s="17">
        <v>0.44744879890053502</v>
      </c>
      <c r="Q11" s="17">
        <v>0.37966644089775198</v>
      </c>
      <c r="R11" s="17"/>
      <c r="S11" s="17">
        <v>0.10339059974791801</v>
      </c>
      <c r="T11" s="17">
        <v>0.20116233746159601</v>
      </c>
      <c r="U11" s="17">
        <v>0.449985712572117</v>
      </c>
      <c r="V11" s="17">
        <v>0.229313276998169</v>
      </c>
      <c r="W11" s="17">
        <v>1</v>
      </c>
      <c r="X11" s="17">
        <v>0.79778941436488604</v>
      </c>
      <c r="Y11" s="17">
        <v>0</v>
      </c>
      <c r="Z11" s="17" t="s">
        <v>131</v>
      </c>
      <c r="AA11" s="17">
        <v>0.80329324983710304</v>
      </c>
      <c r="AB11" s="17">
        <v>0.87164156884247102</v>
      </c>
      <c r="AC11" s="17">
        <v>0.430564419142764</v>
      </c>
      <c r="AD11" s="17">
        <v>0.465317892427839</v>
      </c>
      <c r="AE11" s="17"/>
      <c r="AF11" s="17">
        <v>0.54352963003979504</v>
      </c>
      <c r="AG11" s="17">
        <v>0.30199380900184403</v>
      </c>
      <c r="AH11" s="17">
        <v>0.14540362462739401</v>
      </c>
      <c r="AI11" s="17" t="s">
        <v>131</v>
      </c>
      <c r="AJ11" s="17">
        <v>0.344985796269071</v>
      </c>
      <c r="AK11" s="17"/>
      <c r="AL11" s="17">
        <v>0.39543419432300497</v>
      </c>
      <c r="AM11" s="17">
        <v>0.33761192192306499</v>
      </c>
      <c r="AN11" s="17">
        <v>8.8448464143694006E-2</v>
      </c>
      <c r="AO11" s="17"/>
      <c r="AP11" s="17">
        <v>0.53902547353928898</v>
      </c>
      <c r="AQ11" s="17">
        <v>0.53564639038212503</v>
      </c>
      <c r="AR11" s="17">
        <v>0.33370078625548999</v>
      </c>
      <c r="AS11" s="17">
        <v>0.174293429265446</v>
      </c>
      <c r="AT11" s="17">
        <v>1</v>
      </c>
      <c r="AU11" s="17"/>
      <c r="AV11" s="17">
        <v>0</v>
      </c>
      <c r="AW11" s="17">
        <v>1</v>
      </c>
      <c r="AX11" s="17">
        <v>1</v>
      </c>
      <c r="AY11" s="17">
        <v>0.54999153156550695</v>
      </c>
      <c r="AZ11" s="17">
        <v>0.29469074311556598</v>
      </c>
      <c r="BA11" s="17">
        <v>0.47651932844573303</v>
      </c>
      <c r="BB11" s="17">
        <v>0.48273888834727302</v>
      </c>
      <c r="BC11" s="17">
        <v>0.29293106816939501</v>
      </c>
      <c r="BD11" s="17">
        <v>0.15915438558172401</v>
      </c>
      <c r="BE11" s="17">
        <v>0.44997287765313099</v>
      </c>
      <c r="BF11" s="17">
        <v>0.30509414302634402</v>
      </c>
      <c r="BG11" s="17">
        <v>0.36426323045175601</v>
      </c>
      <c r="BH11" s="17">
        <v>0</v>
      </c>
      <c r="BI11" s="17">
        <v>1</v>
      </c>
      <c r="BJ11" s="17">
        <v>0.36170373100619202</v>
      </c>
      <c r="BK11" s="17">
        <v>0.265414498359552</v>
      </c>
      <c r="BL11" s="17"/>
      <c r="BM11" s="17">
        <v>0.320969624866982</v>
      </c>
      <c r="BN11" s="17">
        <v>0.44857068260393301</v>
      </c>
      <c r="BO11" s="17">
        <v>0.30355729158008099</v>
      </c>
      <c r="BP11" s="17">
        <v>0.44832707365959601</v>
      </c>
      <c r="BQ11" s="17">
        <v>0.53120071994392104</v>
      </c>
      <c r="BR11" s="17">
        <v>0.67427695312967995</v>
      </c>
      <c r="BS11" s="17"/>
      <c r="BT11" s="17">
        <v>0.35144601185299701</v>
      </c>
      <c r="BU11" s="17">
        <v>0.46872963575313897</v>
      </c>
      <c r="BV11" s="17"/>
      <c r="BW11" s="17">
        <v>0.384855511563649</v>
      </c>
      <c r="BX11" s="17">
        <v>0.43532523868994299</v>
      </c>
      <c r="BY11" s="17"/>
      <c r="BZ11" s="17">
        <v>0.43938119185927399</v>
      </c>
      <c r="CA11" s="17">
        <v>0.29144022163936001</v>
      </c>
      <c r="CB11" s="17">
        <v>0</v>
      </c>
      <c r="CC11" s="17"/>
      <c r="CD11" s="17">
        <v>0.43920872805099498</v>
      </c>
      <c r="CE11" s="17">
        <v>0.43688797856111</v>
      </c>
      <c r="CF11" s="17">
        <v>0</v>
      </c>
      <c r="CG11" s="17"/>
      <c r="CH11" s="17">
        <v>0.461744482506179</v>
      </c>
      <c r="CI11" s="17">
        <v>0.27077621173557198</v>
      </c>
      <c r="CJ11" s="17">
        <v>0.32209267238476402</v>
      </c>
      <c r="CK11" s="17"/>
      <c r="CL11" s="17">
        <v>0.46318560130078801</v>
      </c>
      <c r="CM11" s="17">
        <v>0.306750027364247</v>
      </c>
      <c r="CN11" s="17"/>
      <c r="CO11" s="17">
        <v>0</v>
      </c>
      <c r="CP11" s="17">
        <v>0.394810526408643</v>
      </c>
      <c r="CQ11" s="17">
        <v>0.40984066648880801</v>
      </c>
      <c r="CR11" s="17">
        <v>0.52181315593970201</v>
      </c>
    </row>
    <row r="12" spans="2:96" ht="60" x14ac:dyDescent="0.25">
      <c r="B12" s="18" t="s">
        <v>593</v>
      </c>
      <c r="C12" s="17">
        <v>0.30642178578670098</v>
      </c>
      <c r="D12" s="17">
        <v>0.35576877491390402</v>
      </c>
      <c r="E12" s="17">
        <v>0.22449356081622299</v>
      </c>
      <c r="F12" s="17"/>
      <c r="G12" s="17">
        <v>0.238322867941656</v>
      </c>
      <c r="H12" s="17">
        <v>0.43862401607080098</v>
      </c>
      <c r="I12" s="17">
        <v>0.36184363042218398</v>
      </c>
      <c r="J12" s="17">
        <v>0.23120860142816299</v>
      </c>
      <c r="K12" s="17">
        <v>0.36614878897844699</v>
      </c>
      <c r="L12" s="17">
        <v>0</v>
      </c>
      <c r="M12" s="17"/>
      <c r="N12" s="17">
        <v>0.29157211938945199</v>
      </c>
      <c r="O12" s="17">
        <v>0.36231325917155399</v>
      </c>
      <c r="P12" s="17">
        <v>0.10574718444572501</v>
      </c>
      <c r="Q12" s="17">
        <v>0.44493205618186099</v>
      </c>
      <c r="R12" s="17"/>
      <c r="S12" s="17">
        <v>0.45911090900723001</v>
      </c>
      <c r="T12" s="17">
        <v>0.49854818197657902</v>
      </c>
      <c r="U12" s="17">
        <v>0.22213604176387</v>
      </c>
      <c r="V12" s="17">
        <v>0.36460202752161103</v>
      </c>
      <c r="W12" s="17">
        <v>0</v>
      </c>
      <c r="X12" s="17">
        <v>0.58052271802938404</v>
      </c>
      <c r="Y12" s="17">
        <v>0</v>
      </c>
      <c r="Z12" s="17" t="s">
        <v>131</v>
      </c>
      <c r="AA12" s="17">
        <v>0</v>
      </c>
      <c r="AB12" s="17">
        <v>0.189178236184676</v>
      </c>
      <c r="AC12" s="17">
        <v>0</v>
      </c>
      <c r="AD12" s="17">
        <v>0.53468210757216095</v>
      </c>
      <c r="AE12" s="17"/>
      <c r="AF12" s="17">
        <v>0.20195126846940101</v>
      </c>
      <c r="AG12" s="17">
        <v>0.25731828424737002</v>
      </c>
      <c r="AH12" s="17">
        <v>0.59210451504071204</v>
      </c>
      <c r="AI12" s="17" t="s">
        <v>131</v>
      </c>
      <c r="AJ12" s="17">
        <v>9.8237786676209901E-2</v>
      </c>
      <c r="AK12" s="17"/>
      <c r="AL12" s="17">
        <v>0.26292008619110402</v>
      </c>
      <c r="AM12" s="17">
        <v>0.29170971801449103</v>
      </c>
      <c r="AN12" s="17">
        <v>0.38197600065367598</v>
      </c>
      <c r="AO12" s="17"/>
      <c r="AP12" s="17">
        <v>0.25176668405777902</v>
      </c>
      <c r="AQ12" s="17">
        <v>0.204846135240912</v>
      </c>
      <c r="AR12" s="17">
        <v>0.52695680462262995</v>
      </c>
      <c r="AS12" s="17">
        <v>0.16487804359001201</v>
      </c>
      <c r="AT12" s="17">
        <v>0</v>
      </c>
      <c r="AU12" s="17"/>
      <c r="AV12" s="17">
        <v>1</v>
      </c>
      <c r="AW12" s="17">
        <v>0</v>
      </c>
      <c r="AX12" s="17">
        <v>0</v>
      </c>
      <c r="AY12" s="17">
        <v>0</v>
      </c>
      <c r="AZ12" s="17">
        <v>0.84933544332964706</v>
      </c>
      <c r="BA12" s="17">
        <v>0.274768849488434</v>
      </c>
      <c r="BB12" s="17">
        <v>0.48245106970906199</v>
      </c>
      <c r="BC12" s="17">
        <v>0</v>
      </c>
      <c r="BD12" s="17">
        <v>0.38613773495555898</v>
      </c>
      <c r="BE12" s="17">
        <v>0</v>
      </c>
      <c r="BF12" s="17">
        <v>0.33643624392706001</v>
      </c>
      <c r="BG12" s="17">
        <v>0.19727698137251501</v>
      </c>
      <c r="BH12" s="17">
        <v>0</v>
      </c>
      <c r="BI12" s="17">
        <v>0</v>
      </c>
      <c r="BJ12" s="17">
        <v>0</v>
      </c>
      <c r="BK12" s="17">
        <v>0.73995919239199004</v>
      </c>
      <c r="BL12" s="17"/>
      <c r="BM12" s="17">
        <v>0.50859871827240499</v>
      </c>
      <c r="BN12" s="17">
        <v>7.4653765522586998E-2</v>
      </c>
      <c r="BO12" s="17">
        <v>0.36717647126309699</v>
      </c>
      <c r="BP12" s="17">
        <v>9.6891536403731104E-2</v>
      </c>
      <c r="BQ12" s="17">
        <v>0</v>
      </c>
      <c r="BR12" s="17">
        <v>0.155908964087735</v>
      </c>
      <c r="BS12" s="17"/>
      <c r="BT12" s="17">
        <v>0.28789302719900001</v>
      </c>
      <c r="BU12" s="17">
        <v>0.37281467490631198</v>
      </c>
      <c r="BV12" s="17"/>
      <c r="BW12" s="17">
        <v>0.30912035887734401</v>
      </c>
      <c r="BX12" s="17">
        <v>0.28693629662751402</v>
      </c>
      <c r="BY12" s="17"/>
      <c r="BZ12" s="17">
        <v>0.25271998368231502</v>
      </c>
      <c r="CA12" s="17">
        <v>0.34811153955143298</v>
      </c>
      <c r="CB12" s="17">
        <v>1</v>
      </c>
      <c r="CC12" s="17"/>
      <c r="CD12" s="17">
        <v>0.26008128641232597</v>
      </c>
      <c r="CE12" s="17">
        <v>0.45686245953389398</v>
      </c>
      <c r="CF12" s="17">
        <v>0</v>
      </c>
      <c r="CG12" s="17"/>
      <c r="CH12" s="17">
        <v>0.227324654061382</v>
      </c>
      <c r="CI12" s="17">
        <v>0.44977200997871197</v>
      </c>
      <c r="CJ12" s="17">
        <v>0.209050501205125</v>
      </c>
      <c r="CK12" s="17"/>
      <c r="CL12" s="17">
        <v>0.22090219382159501</v>
      </c>
      <c r="CM12" s="17">
        <v>0.43576657857926898</v>
      </c>
      <c r="CN12" s="17"/>
      <c r="CO12" s="17">
        <v>0.40291742420860599</v>
      </c>
      <c r="CP12" s="17">
        <v>0.30637157884572802</v>
      </c>
      <c r="CQ12" s="17">
        <v>0.35415527149057102</v>
      </c>
      <c r="CR12" s="17">
        <v>0.187827122304248</v>
      </c>
    </row>
    <row r="13" spans="2:96" ht="75" x14ac:dyDescent="0.25">
      <c r="B13" s="18" t="s">
        <v>594</v>
      </c>
      <c r="C13" s="17">
        <v>0.26433462065201901</v>
      </c>
      <c r="D13" s="17">
        <v>0.31717408235460698</v>
      </c>
      <c r="E13" s="17">
        <v>0.17660802613721399</v>
      </c>
      <c r="F13" s="17"/>
      <c r="G13" s="17">
        <v>0.17228911887079601</v>
      </c>
      <c r="H13" s="17">
        <v>0.40028468812523599</v>
      </c>
      <c r="I13" s="17">
        <v>0.43846080149081701</v>
      </c>
      <c r="J13" s="17">
        <v>0</v>
      </c>
      <c r="K13" s="17">
        <v>0.31150722615216597</v>
      </c>
      <c r="L13" s="17">
        <v>0</v>
      </c>
      <c r="M13" s="17"/>
      <c r="N13" s="17">
        <v>0.40399295167439397</v>
      </c>
      <c r="O13" s="17">
        <v>0.24920222428991901</v>
      </c>
      <c r="P13" s="17">
        <v>0.18842621349796801</v>
      </c>
      <c r="Q13" s="17">
        <v>0.14877416245786201</v>
      </c>
      <c r="R13" s="17"/>
      <c r="S13" s="17">
        <v>0.55431169072574604</v>
      </c>
      <c r="T13" s="17">
        <v>0.12247340132774399</v>
      </c>
      <c r="U13" s="17">
        <v>0.14670536459443501</v>
      </c>
      <c r="V13" s="17">
        <v>0.36460202752161103</v>
      </c>
      <c r="W13" s="17">
        <v>0</v>
      </c>
      <c r="X13" s="17">
        <v>0</v>
      </c>
      <c r="Y13" s="17">
        <v>0.23802455861116101</v>
      </c>
      <c r="Z13" s="17" t="s">
        <v>131</v>
      </c>
      <c r="AA13" s="17">
        <v>0.196277931015991</v>
      </c>
      <c r="AB13" s="17">
        <v>0.31699739912341102</v>
      </c>
      <c r="AC13" s="17">
        <v>0</v>
      </c>
      <c r="AD13" s="17">
        <v>0</v>
      </c>
      <c r="AE13" s="17"/>
      <c r="AF13" s="17">
        <v>5.2049554093636499E-2</v>
      </c>
      <c r="AG13" s="17">
        <v>0.29891121088334999</v>
      </c>
      <c r="AH13" s="17">
        <v>0.26979725684946798</v>
      </c>
      <c r="AI13" s="17" t="s">
        <v>131</v>
      </c>
      <c r="AJ13" s="17">
        <v>0.38592321309479999</v>
      </c>
      <c r="AK13" s="17"/>
      <c r="AL13" s="17">
        <v>0.27307902914069099</v>
      </c>
      <c r="AM13" s="17">
        <v>0.26245685842752198</v>
      </c>
      <c r="AN13" s="17">
        <v>0.26192425605972602</v>
      </c>
      <c r="AO13" s="17"/>
      <c r="AP13" s="17">
        <v>0.46097452646071102</v>
      </c>
      <c r="AQ13" s="17">
        <v>0.205134727012273</v>
      </c>
      <c r="AR13" s="17">
        <v>0.233522581505891</v>
      </c>
      <c r="AS13" s="17">
        <v>0.56853622238597601</v>
      </c>
      <c r="AT13" s="17">
        <v>0</v>
      </c>
      <c r="AU13" s="17"/>
      <c r="AV13" s="17">
        <v>0</v>
      </c>
      <c r="AW13" s="17">
        <v>1</v>
      </c>
      <c r="AX13" s="17">
        <v>0</v>
      </c>
      <c r="AY13" s="17">
        <v>0</v>
      </c>
      <c r="AZ13" s="17">
        <v>0.405312666869936</v>
      </c>
      <c r="BA13" s="17">
        <v>0.34601985459977003</v>
      </c>
      <c r="BB13" s="17">
        <v>0.146418547429397</v>
      </c>
      <c r="BC13" s="17">
        <v>0.11513326335076</v>
      </c>
      <c r="BD13" s="17">
        <v>0.14473846149278499</v>
      </c>
      <c r="BE13" s="17">
        <v>0.44997287765313099</v>
      </c>
      <c r="BF13" s="17">
        <v>0.24623090089787</v>
      </c>
      <c r="BG13" s="17">
        <v>0.19727698137251501</v>
      </c>
      <c r="BH13" s="17">
        <v>0</v>
      </c>
      <c r="BI13" s="17">
        <v>0</v>
      </c>
      <c r="BJ13" s="17">
        <v>0.64806991653833002</v>
      </c>
      <c r="BK13" s="17">
        <v>0.47420191482524299</v>
      </c>
      <c r="BL13" s="17"/>
      <c r="BM13" s="17">
        <v>0.41958613813611201</v>
      </c>
      <c r="BN13" s="17">
        <v>0.369175255490239</v>
      </c>
      <c r="BO13" s="17">
        <v>0.15569763698789901</v>
      </c>
      <c r="BP13" s="17">
        <v>0.11168281397240599</v>
      </c>
      <c r="BQ13" s="17">
        <v>0</v>
      </c>
      <c r="BR13" s="17">
        <v>0</v>
      </c>
      <c r="BS13" s="17"/>
      <c r="BT13" s="17">
        <v>0.26695243700662902</v>
      </c>
      <c r="BU13" s="17">
        <v>0.27462681634222702</v>
      </c>
      <c r="BV13" s="17"/>
      <c r="BW13" s="17">
        <v>0.308582212404233</v>
      </c>
      <c r="BX13" s="17">
        <v>8.2711886354345204E-2</v>
      </c>
      <c r="BY13" s="17"/>
      <c r="BZ13" s="17">
        <v>0.21535377198598199</v>
      </c>
      <c r="CA13" s="17">
        <v>0.37694543860871899</v>
      </c>
      <c r="CB13" s="17">
        <v>0.51826601020774299</v>
      </c>
      <c r="CC13" s="17"/>
      <c r="CD13" s="17">
        <v>0.236602751203769</v>
      </c>
      <c r="CE13" s="17">
        <v>0.124559595410716</v>
      </c>
      <c r="CF13" s="17">
        <v>0.49273821596512801</v>
      </c>
      <c r="CG13" s="17"/>
      <c r="CH13" s="17">
        <v>0.26248303298530801</v>
      </c>
      <c r="CI13" s="17">
        <v>0.159497758136118</v>
      </c>
      <c r="CJ13" s="17">
        <v>0.37228263918649102</v>
      </c>
      <c r="CK13" s="17"/>
      <c r="CL13" s="17">
        <v>0.33874511879527403</v>
      </c>
      <c r="CM13" s="17">
        <v>0.22647686932942501</v>
      </c>
      <c r="CN13" s="17"/>
      <c r="CO13" s="17">
        <v>0.57227722908954004</v>
      </c>
      <c r="CP13" s="17">
        <v>0.20700734320238301</v>
      </c>
      <c r="CQ13" s="17">
        <v>0.18102268851641701</v>
      </c>
      <c r="CR13" s="17">
        <v>0.40553398440261901</v>
      </c>
    </row>
    <row r="14" spans="2:96" ht="45" x14ac:dyDescent="0.25">
      <c r="B14" s="18" t="s">
        <v>592</v>
      </c>
      <c r="C14" s="19">
        <v>0.206279935699172</v>
      </c>
      <c r="D14" s="19">
        <v>0.241828794753121</v>
      </c>
      <c r="E14" s="19">
        <v>0.147260024382836</v>
      </c>
      <c r="F14" s="19"/>
      <c r="G14" s="19">
        <v>0.172142497891276</v>
      </c>
      <c r="H14" s="19">
        <v>0.316968396774155</v>
      </c>
      <c r="I14" s="19">
        <v>8.5546234426657097E-2</v>
      </c>
      <c r="J14" s="19">
        <v>0.53908364458414404</v>
      </c>
      <c r="K14" s="19">
        <v>0</v>
      </c>
      <c r="L14" s="19">
        <v>0</v>
      </c>
      <c r="M14" s="19"/>
      <c r="N14" s="19">
        <v>0.236469858705805</v>
      </c>
      <c r="O14" s="19">
        <v>0.19522797982610801</v>
      </c>
      <c r="P14" s="19">
        <v>0.220424411957134</v>
      </c>
      <c r="Q14" s="19">
        <v>0.16257226618180701</v>
      </c>
      <c r="R14" s="19"/>
      <c r="S14" s="19">
        <v>0.16237197106783299</v>
      </c>
      <c r="T14" s="19">
        <v>0.20786962633615</v>
      </c>
      <c r="U14" s="19">
        <v>0.22213604176387</v>
      </c>
      <c r="V14" s="19">
        <v>0.19355842303599299</v>
      </c>
      <c r="W14" s="19">
        <v>0</v>
      </c>
      <c r="X14" s="19">
        <v>0.145863336923055</v>
      </c>
      <c r="Y14" s="19">
        <v>0.61751046915825702</v>
      </c>
      <c r="Z14" s="19" t="s">
        <v>131</v>
      </c>
      <c r="AA14" s="19">
        <v>0</v>
      </c>
      <c r="AB14" s="19">
        <v>0.35430212989814203</v>
      </c>
      <c r="AC14" s="19">
        <v>0.19710558526611799</v>
      </c>
      <c r="AD14" s="19">
        <v>0</v>
      </c>
      <c r="AE14" s="19"/>
      <c r="AF14" s="19">
        <v>9.7760603455750605E-2</v>
      </c>
      <c r="AG14" s="19">
        <v>0.16288578302631301</v>
      </c>
      <c r="AH14" s="19">
        <v>0.28146873139546802</v>
      </c>
      <c r="AI14" s="19" t="s">
        <v>131</v>
      </c>
      <c r="AJ14" s="19">
        <v>0.169574251614345</v>
      </c>
      <c r="AK14" s="19"/>
      <c r="AL14" s="19">
        <v>0.12577024187403699</v>
      </c>
      <c r="AM14" s="19">
        <v>0.19895517166080501</v>
      </c>
      <c r="AN14" s="19">
        <v>0.283172064514986</v>
      </c>
      <c r="AO14" s="19"/>
      <c r="AP14" s="19">
        <v>0.24677979538655201</v>
      </c>
      <c r="AQ14" s="19">
        <v>0.27842477310992703</v>
      </c>
      <c r="AR14" s="19">
        <v>0.154739192604227</v>
      </c>
      <c r="AS14" s="19">
        <v>0.31887088624557203</v>
      </c>
      <c r="AT14" s="19">
        <v>0</v>
      </c>
      <c r="AU14" s="19"/>
      <c r="AV14" s="19">
        <v>1</v>
      </c>
      <c r="AW14" s="19">
        <v>0</v>
      </c>
      <c r="AX14" s="19">
        <v>0.41452947402111601</v>
      </c>
      <c r="AY14" s="19">
        <v>0</v>
      </c>
      <c r="AZ14" s="19">
        <v>0.150664556670353</v>
      </c>
      <c r="BA14" s="19">
        <v>0.15276661836955099</v>
      </c>
      <c r="BB14" s="19">
        <v>0.14045945763460499</v>
      </c>
      <c r="BC14" s="19">
        <v>0.38207471683827599</v>
      </c>
      <c r="BD14" s="19">
        <v>0</v>
      </c>
      <c r="BE14" s="19">
        <v>0</v>
      </c>
      <c r="BF14" s="19">
        <v>0</v>
      </c>
      <c r="BG14" s="19">
        <v>0.37064946108272401</v>
      </c>
      <c r="BH14" s="19">
        <v>0</v>
      </c>
      <c r="BI14" s="19">
        <v>0</v>
      </c>
      <c r="BJ14" s="19">
        <v>0.63829626899380798</v>
      </c>
      <c r="BK14" s="19">
        <v>0.26038358681520501</v>
      </c>
      <c r="BL14" s="19"/>
      <c r="BM14" s="19">
        <v>0.200381654987805</v>
      </c>
      <c r="BN14" s="19">
        <v>0.265113478286642</v>
      </c>
      <c r="BO14" s="19">
        <v>0.161955361771315</v>
      </c>
      <c r="BP14" s="19">
        <v>0.28605611551493398</v>
      </c>
      <c r="BQ14" s="19">
        <v>0</v>
      </c>
      <c r="BR14" s="19">
        <v>0.16067184780473401</v>
      </c>
      <c r="BS14" s="19"/>
      <c r="BT14" s="19">
        <v>0.198773539438823</v>
      </c>
      <c r="BU14" s="19">
        <v>0.219916864921816</v>
      </c>
      <c r="BV14" s="19"/>
      <c r="BW14" s="19">
        <v>0.232280861968547</v>
      </c>
      <c r="BX14" s="19">
        <v>0.213602844462744</v>
      </c>
      <c r="BY14" s="19"/>
      <c r="BZ14" s="19">
        <v>0.200624784921247</v>
      </c>
      <c r="CA14" s="19">
        <v>0.217102208843658</v>
      </c>
      <c r="CB14" s="19">
        <v>0.48173398979225701</v>
      </c>
      <c r="CC14" s="19"/>
      <c r="CD14" s="19">
        <v>0.23989451795163999</v>
      </c>
      <c r="CE14" s="19">
        <v>0.13191943451053501</v>
      </c>
      <c r="CF14" s="19">
        <v>0</v>
      </c>
      <c r="CG14" s="19"/>
      <c r="CH14" s="19">
        <v>0.183742828021632</v>
      </c>
      <c r="CI14" s="19">
        <v>0.22601077505392</v>
      </c>
      <c r="CJ14" s="19">
        <v>0.30079188635793502</v>
      </c>
      <c r="CK14" s="19"/>
      <c r="CL14" s="19">
        <v>0.18468572941271999</v>
      </c>
      <c r="CM14" s="19">
        <v>0.26357217113546699</v>
      </c>
      <c r="CN14" s="19"/>
      <c r="CO14" s="19">
        <v>0.23740993050513201</v>
      </c>
      <c r="CP14" s="19">
        <v>9.7361165101326003E-2</v>
      </c>
      <c r="CQ14" s="19">
        <v>0.31094779516126497</v>
      </c>
      <c r="CR14" s="19">
        <v>0.246186348010029</v>
      </c>
    </row>
    <row r="15" spans="2:96" x14ac:dyDescent="0.25">
      <c r="B15" s="16" t="s">
        <v>608</v>
      </c>
    </row>
    <row r="16" spans="2:96" x14ac:dyDescent="0.25">
      <c r="B16" t="s">
        <v>124</v>
      </c>
    </row>
    <row r="17" spans="2:2" x14ac:dyDescent="0.25">
      <c r="B17" t="s">
        <v>125</v>
      </c>
    </row>
    <row r="19" spans="2:2" x14ac:dyDescent="0.25">
      <c r="B19"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CR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609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128</v>
      </c>
      <c r="D7" s="10">
        <v>76</v>
      </c>
      <c r="E7" s="10">
        <v>52</v>
      </c>
      <c r="F7" s="10"/>
      <c r="G7" s="10">
        <v>26</v>
      </c>
      <c r="H7" s="10">
        <v>20</v>
      </c>
      <c r="I7" s="10">
        <v>26</v>
      </c>
      <c r="J7" s="10">
        <v>23</v>
      </c>
      <c r="K7" s="10">
        <v>15</v>
      </c>
      <c r="L7" s="10">
        <v>18</v>
      </c>
      <c r="M7" s="10"/>
      <c r="N7" s="10">
        <v>37</v>
      </c>
      <c r="O7" s="10">
        <v>41</v>
      </c>
      <c r="P7" s="10">
        <v>23</v>
      </c>
      <c r="Q7" s="10">
        <v>26</v>
      </c>
      <c r="R7" s="10"/>
      <c r="S7" s="10">
        <v>16</v>
      </c>
      <c r="T7" s="10">
        <v>15</v>
      </c>
      <c r="U7" s="10">
        <v>15</v>
      </c>
      <c r="V7" s="10">
        <v>10</v>
      </c>
      <c r="W7" s="10">
        <v>4</v>
      </c>
      <c r="X7" s="10">
        <v>19</v>
      </c>
      <c r="Y7" s="10">
        <v>9</v>
      </c>
      <c r="Z7" s="10">
        <v>4</v>
      </c>
      <c r="AA7" s="10">
        <v>20</v>
      </c>
      <c r="AB7" s="10">
        <v>7</v>
      </c>
      <c r="AC7" s="10">
        <v>7</v>
      </c>
      <c r="AD7" s="10">
        <v>2</v>
      </c>
      <c r="AE7" s="10"/>
      <c r="AF7" s="10">
        <v>43</v>
      </c>
      <c r="AG7" s="10">
        <v>39</v>
      </c>
      <c r="AH7" s="10">
        <v>6</v>
      </c>
      <c r="AI7" s="10" t="s">
        <v>130</v>
      </c>
      <c r="AJ7" s="10">
        <v>20</v>
      </c>
      <c r="AK7" s="10"/>
      <c r="AL7" s="10">
        <v>29</v>
      </c>
      <c r="AM7" s="10">
        <v>48</v>
      </c>
      <c r="AN7" s="10">
        <v>11</v>
      </c>
      <c r="AO7" s="10"/>
      <c r="AP7" s="10">
        <v>21</v>
      </c>
      <c r="AQ7" s="10">
        <v>36</v>
      </c>
      <c r="AR7" s="10">
        <v>35</v>
      </c>
      <c r="AS7" s="10">
        <v>20</v>
      </c>
      <c r="AT7" s="10">
        <v>3</v>
      </c>
      <c r="AU7" s="10"/>
      <c r="AV7" s="10">
        <v>1</v>
      </c>
      <c r="AW7" s="10">
        <v>6</v>
      </c>
      <c r="AX7" s="10">
        <v>9</v>
      </c>
      <c r="AY7" s="10">
        <v>7</v>
      </c>
      <c r="AZ7" s="10">
        <v>13</v>
      </c>
      <c r="BA7" s="10">
        <v>21</v>
      </c>
      <c r="BB7" s="10">
        <v>12</v>
      </c>
      <c r="BC7" s="10">
        <v>11</v>
      </c>
      <c r="BD7" s="10">
        <v>9</v>
      </c>
      <c r="BE7" s="10">
        <v>6</v>
      </c>
      <c r="BF7" s="10">
        <v>10</v>
      </c>
      <c r="BG7" s="10">
        <v>8</v>
      </c>
      <c r="BH7" s="10">
        <v>4</v>
      </c>
      <c r="BI7" s="10">
        <v>3</v>
      </c>
      <c r="BJ7" s="10">
        <v>2</v>
      </c>
      <c r="BK7" s="10">
        <v>4</v>
      </c>
      <c r="BL7" s="10"/>
      <c r="BM7" s="10">
        <v>38</v>
      </c>
      <c r="BN7" s="10">
        <v>38</v>
      </c>
      <c r="BO7" s="10">
        <v>15</v>
      </c>
      <c r="BP7" s="10">
        <v>25</v>
      </c>
      <c r="BQ7" s="10">
        <v>8</v>
      </c>
      <c r="BR7" s="10">
        <v>4</v>
      </c>
      <c r="BS7" s="10"/>
      <c r="BT7" s="10">
        <v>72</v>
      </c>
      <c r="BU7" s="10">
        <v>55</v>
      </c>
      <c r="BV7" s="10"/>
      <c r="BW7" s="10">
        <v>48</v>
      </c>
      <c r="BX7" s="10">
        <v>47</v>
      </c>
      <c r="BY7" s="10"/>
      <c r="BZ7" s="10">
        <v>102</v>
      </c>
      <c r="CA7" s="10">
        <v>20</v>
      </c>
      <c r="CB7" s="10">
        <v>3</v>
      </c>
      <c r="CC7" s="10"/>
      <c r="CD7" s="10">
        <v>80</v>
      </c>
      <c r="CE7" s="10">
        <v>16</v>
      </c>
      <c r="CF7" s="10">
        <v>7</v>
      </c>
      <c r="CG7" s="10"/>
      <c r="CH7" s="10">
        <v>93</v>
      </c>
      <c r="CI7" s="10">
        <v>16</v>
      </c>
      <c r="CJ7" s="10">
        <v>12</v>
      </c>
      <c r="CK7" s="10"/>
      <c r="CL7" s="10">
        <v>64</v>
      </c>
      <c r="CM7" s="10">
        <v>60</v>
      </c>
      <c r="CN7" s="10"/>
      <c r="CO7" s="10">
        <v>10</v>
      </c>
      <c r="CP7" s="10">
        <v>48</v>
      </c>
      <c r="CQ7" s="10">
        <v>44</v>
      </c>
      <c r="CR7" s="10">
        <v>26</v>
      </c>
    </row>
    <row r="8" spans="2:96" ht="30" customHeight="1" x14ac:dyDescent="0.25">
      <c r="B8" s="11" t="s">
        <v>20</v>
      </c>
      <c r="C8" s="11">
        <v>133</v>
      </c>
      <c r="D8" s="11">
        <v>78</v>
      </c>
      <c r="E8" s="11">
        <v>55</v>
      </c>
      <c r="F8" s="11"/>
      <c r="G8" s="11">
        <v>33</v>
      </c>
      <c r="H8" s="11">
        <v>25</v>
      </c>
      <c r="I8" s="11">
        <v>25</v>
      </c>
      <c r="J8" s="11">
        <v>21</v>
      </c>
      <c r="K8" s="11">
        <v>13</v>
      </c>
      <c r="L8" s="11">
        <v>16</v>
      </c>
      <c r="M8" s="11"/>
      <c r="N8" s="11">
        <v>36</v>
      </c>
      <c r="O8" s="11">
        <v>41</v>
      </c>
      <c r="P8" s="11">
        <v>26</v>
      </c>
      <c r="Q8" s="11">
        <v>28</v>
      </c>
      <c r="R8" s="11"/>
      <c r="S8" s="11">
        <v>17</v>
      </c>
      <c r="T8" s="11">
        <v>15</v>
      </c>
      <c r="U8" s="11">
        <v>15</v>
      </c>
      <c r="V8" s="11">
        <v>10</v>
      </c>
      <c r="W8" s="11">
        <v>4</v>
      </c>
      <c r="X8" s="11">
        <v>19</v>
      </c>
      <c r="Y8" s="11">
        <v>8</v>
      </c>
      <c r="Z8" s="11">
        <v>4</v>
      </c>
      <c r="AA8" s="11">
        <v>21</v>
      </c>
      <c r="AB8" s="11">
        <v>8</v>
      </c>
      <c r="AC8" s="11">
        <v>10</v>
      </c>
      <c r="AD8" s="11">
        <v>2</v>
      </c>
      <c r="AE8" s="11"/>
      <c r="AF8" s="11">
        <v>44</v>
      </c>
      <c r="AG8" s="11">
        <v>40</v>
      </c>
      <c r="AH8" s="11">
        <v>6</v>
      </c>
      <c r="AI8" s="11" t="s">
        <v>130</v>
      </c>
      <c r="AJ8" s="11">
        <v>20</v>
      </c>
      <c r="AK8" s="11"/>
      <c r="AL8" s="11">
        <v>30</v>
      </c>
      <c r="AM8" s="11">
        <v>50</v>
      </c>
      <c r="AN8" s="11">
        <v>10</v>
      </c>
      <c r="AO8" s="11"/>
      <c r="AP8" s="11">
        <v>22</v>
      </c>
      <c r="AQ8" s="11">
        <v>37</v>
      </c>
      <c r="AR8" s="11">
        <v>38</v>
      </c>
      <c r="AS8" s="11">
        <v>20</v>
      </c>
      <c r="AT8" s="11">
        <v>3</v>
      </c>
      <c r="AU8" s="11"/>
      <c r="AV8" s="11">
        <v>1</v>
      </c>
      <c r="AW8" s="11">
        <v>7</v>
      </c>
      <c r="AX8" s="11">
        <v>9</v>
      </c>
      <c r="AY8" s="11">
        <v>8</v>
      </c>
      <c r="AZ8" s="11">
        <v>15</v>
      </c>
      <c r="BA8" s="11">
        <v>21</v>
      </c>
      <c r="BB8" s="11">
        <v>13</v>
      </c>
      <c r="BC8" s="11">
        <v>11</v>
      </c>
      <c r="BD8" s="11">
        <v>8</v>
      </c>
      <c r="BE8" s="11">
        <v>6</v>
      </c>
      <c r="BF8" s="11">
        <v>11</v>
      </c>
      <c r="BG8" s="11">
        <v>8</v>
      </c>
      <c r="BH8" s="11">
        <v>4</v>
      </c>
      <c r="BI8" s="11">
        <v>3</v>
      </c>
      <c r="BJ8" s="11">
        <v>3</v>
      </c>
      <c r="BK8" s="11">
        <v>4</v>
      </c>
      <c r="BL8" s="11"/>
      <c r="BM8" s="11">
        <v>42</v>
      </c>
      <c r="BN8" s="11">
        <v>37</v>
      </c>
      <c r="BO8" s="11">
        <v>15</v>
      </c>
      <c r="BP8" s="11">
        <v>25</v>
      </c>
      <c r="BQ8" s="11">
        <v>8</v>
      </c>
      <c r="BR8" s="11">
        <v>5</v>
      </c>
      <c r="BS8" s="11"/>
      <c r="BT8" s="11">
        <v>74</v>
      </c>
      <c r="BU8" s="11">
        <v>57</v>
      </c>
      <c r="BV8" s="11"/>
      <c r="BW8" s="11">
        <v>51</v>
      </c>
      <c r="BX8" s="11">
        <v>47</v>
      </c>
      <c r="BY8" s="11"/>
      <c r="BZ8" s="11">
        <v>106</v>
      </c>
      <c r="CA8" s="11">
        <v>20</v>
      </c>
      <c r="CB8" s="11">
        <v>4</v>
      </c>
      <c r="CC8" s="11"/>
      <c r="CD8" s="11">
        <v>81</v>
      </c>
      <c r="CE8" s="11">
        <v>18</v>
      </c>
      <c r="CF8" s="11">
        <v>7</v>
      </c>
      <c r="CG8" s="11"/>
      <c r="CH8" s="11">
        <v>95</v>
      </c>
      <c r="CI8" s="11">
        <v>17</v>
      </c>
      <c r="CJ8" s="11">
        <v>12</v>
      </c>
      <c r="CK8" s="11"/>
      <c r="CL8" s="11">
        <v>65</v>
      </c>
      <c r="CM8" s="11">
        <v>63</v>
      </c>
      <c r="CN8" s="11"/>
      <c r="CO8" s="11">
        <v>11</v>
      </c>
      <c r="CP8" s="11">
        <v>52</v>
      </c>
      <c r="CQ8" s="11">
        <v>43</v>
      </c>
      <c r="CR8" s="11">
        <v>28</v>
      </c>
    </row>
    <row r="9" spans="2:96" ht="45" x14ac:dyDescent="0.25">
      <c r="B9" s="18" t="s">
        <v>589</v>
      </c>
      <c r="C9" s="17">
        <v>0.54337054883229996</v>
      </c>
      <c r="D9" s="17">
        <v>0.51151499971579995</v>
      </c>
      <c r="E9" s="17">
        <v>0.58858764981964096</v>
      </c>
      <c r="F9" s="17"/>
      <c r="G9" s="17">
        <v>0.46310926411053099</v>
      </c>
      <c r="H9" s="17">
        <v>0.44481508261110198</v>
      </c>
      <c r="I9" s="17">
        <v>0.53383570440960904</v>
      </c>
      <c r="J9" s="17">
        <v>0.67338911008386104</v>
      </c>
      <c r="K9" s="17">
        <v>0.53674039394302098</v>
      </c>
      <c r="L9" s="17">
        <v>0.72010586958274403</v>
      </c>
      <c r="M9" s="17"/>
      <c r="N9" s="17">
        <v>0.399044143574939</v>
      </c>
      <c r="O9" s="17">
        <v>0.61441755333201897</v>
      </c>
      <c r="P9" s="17">
        <v>0.52320089559961103</v>
      </c>
      <c r="Q9" s="17">
        <v>0.62937460142444202</v>
      </c>
      <c r="R9" s="17"/>
      <c r="S9" s="17">
        <v>0.54351245507912405</v>
      </c>
      <c r="T9" s="17">
        <v>0.54972599177663295</v>
      </c>
      <c r="U9" s="17">
        <v>0.57321758864002104</v>
      </c>
      <c r="V9" s="17">
        <v>0.69269741277458596</v>
      </c>
      <c r="W9" s="17">
        <v>1</v>
      </c>
      <c r="X9" s="17">
        <v>0.53175435130661997</v>
      </c>
      <c r="Y9" s="17">
        <v>0.31719699484331898</v>
      </c>
      <c r="Z9" s="17">
        <v>0.59446542140133096</v>
      </c>
      <c r="AA9" s="17">
        <v>0.385214940899193</v>
      </c>
      <c r="AB9" s="17">
        <v>0.88215136044576603</v>
      </c>
      <c r="AC9" s="17">
        <v>0.30195392401471599</v>
      </c>
      <c r="AD9" s="17">
        <v>1</v>
      </c>
      <c r="AE9" s="17"/>
      <c r="AF9" s="17">
        <v>0.53857747802172595</v>
      </c>
      <c r="AG9" s="17">
        <v>0.49957067243132902</v>
      </c>
      <c r="AH9" s="17">
        <v>0.70056284009110503</v>
      </c>
      <c r="AI9" s="17" t="s">
        <v>131</v>
      </c>
      <c r="AJ9" s="17">
        <v>0.61087060327236997</v>
      </c>
      <c r="AK9" s="17"/>
      <c r="AL9" s="17">
        <v>0.49417729855714398</v>
      </c>
      <c r="AM9" s="17">
        <v>0.51084764845776398</v>
      </c>
      <c r="AN9" s="17">
        <v>0.41722770202610798</v>
      </c>
      <c r="AO9" s="17"/>
      <c r="AP9" s="17">
        <v>0.62341752403387796</v>
      </c>
      <c r="AQ9" s="17">
        <v>0.45579151063101297</v>
      </c>
      <c r="AR9" s="17">
        <v>0.59653628062739505</v>
      </c>
      <c r="AS9" s="17">
        <v>0.42367339345287403</v>
      </c>
      <c r="AT9" s="17">
        <v>0.26005448439326601</v>
      </c>
      <c r="AU9" s="17"/>
      <c r="AV9" s="17">
        <v>0</v>
      </c>
      <c r="AW9" s="17">
        <v>0.64855706890504805</v>
      </c>
      <c r="AX9" s="17">
        <v>0.78181609840033195</v>
      </c>
      <c r="AY9" s="17">
        <v>0.80957946379245904</v>
      </c>
      <c r="AZ9" s="17">
        <v>0.44418491435799701</v>
      </c>
      <c r="BA9" s="17">
        <v>0.57021638460269797</v>
      </c>
      <c r="BB9" s="17">
        <v>0.46825900597612802</v>
      </c>
      <c r="BC9" s="17">
        <v>0.461578728022357</v>
      </c>
      <c r="BD9" s="17">
        <v>0.54690135782872196</v>
      </c>
      <c r="BE9" s="17">
        <v>0.602089515709888</v>
      </c>
      <c r="BF9" s="17">
        <v>0.37924793383239702</v>
      </c>
      <c r="BG9" s="17">
        <v>0.376529774854854</v>
      </c>
      <c r="BH9" s="17">
        <v>1</v>
      </c>
      <c r="BI9" s="17">
        <v>0.56308855684620696</v>
      </c>
      <c r="BJ9" s="17">
        <v>0</v>
      </c>
      <c r="BK9" s="17">
        <v>0.44886138781295398</v>
      </c>
      <c r="BL9" s="17"/>
      <c r="BM9" s="17">
        <v>0.51077654989490295</v>
      </c>
      <c r="BN9" s="17">
        <v>0.56879290321748699</v>
      </c>
      <c r="BO9" s="17">
        <v>0.517215334628645</v>
      </c>
      <c r="BP9" s="17">
        <v>0.50076597662255995</v>
      </c>
      <c r="BQ9" s="17">
        <v>0.83717881288222495</v>
      </c>
      <c r="BR9" s="17">
        <v>0.45753596560995702</v>
      </c>
      <c r="BS9" s="17"/>
      <c r="BT9" s="17">
        <v>0.48713257683757999</v>
      </c>
      <c r="BU9" s="17">
        <v>0.60562627547511905</v>
      </c>
      <c r="BV9" s="17"/>
      <c r="BW9" s="17">
        <v>0.53735711571403799</v>
      </c>
      <c r="BX9" s="17">
        <v>0.56269554091802199</v>
      </c>
      <c r="BY9" s="17"/>
      <c r="BZ9" s="17">
        <v>0.52158086448395502</v>
      </c>
      <c r="CA9" s="17">
        <v>0.61150441728509397</v>
      </c>
      <c r="CB9" s="17">
        <v>0.70990406719971699</v>
      </c>
      <c r="CC9" s="17"/>
      <c r="CD9" s="17">
        <v>0.52444220439317801</v>
      </c>
      <c r="CE9" s="17">
        <v>0.72181563649847602</v>
      </c>
      <c r="CF9" s="17">
        <v>0.28547360643267899</v>
      </c>
      <c r="CG9" s="17"/>
      <c r="CH9" s="17">
        <v>0.50683325520609601</v>
      </c>
      <c r="CI9" s="17">
        <v>0.77236001694491696</v>
      </c>
      <c r="CJ9" s="17">
        <v>0.47316776400228999</v>
      </c>
      <c r="CK9" s="17"/>
      <c r="CL9" s="17">
        <v>0.62167715946446001</v>
      </c>
      <c r="CM9" s="17">
        <v>0.46443760551066499</v>
      </c>
      <c r="CN9" s="17"/>
      <c r="CO9" s="17">
        <v>0.253189728390465</v>
      </c>
      <c r="CP9" s="17">
        <v>0.494837772084253</v>
      </c>
      <c r="CQ9" s="17">
        <v>0.66190833805280103</v>
      </c>
      <c r="CR9" s="17">
        <v>0.56245604146196704</v>
      </c>
    </row>
    <row r="10" spans="2:96" ht="45" x14ac:dyDescent="0.25">
      <c r="B10" s="18" t="s">
        <v>590</v>
      </c>
      <c r="C10" s="17">
        <v>0.53027372026991004</v>
      </c>
      <c r="D10" s="17">
        <v>0.54950516435723096</v>
      </c>
      <c r="E10" s="17">
        <v>0.50297580284118704</v>
      </c>
      <c r="F10" s="17"/>
      <c r="G10" s="17">
        <v>0.54438788237426705</v>
      </c>
      <c r="H10" s="17">
        <v>0.46298333002346298</v>
      </c>
      <c r="I10" s="17">
        <v>0.56367830430377397</v>
      </c>
      <c r="J10" s="17">
        <v>0.52311047730771698</v>
      </c>
      <c r="K10" s="17">
        <v>0.655970623684767</v>
      </c>
      <c r="L10" s="17">
        <v>0.45900131805504901</v>
      </c>
      <c r="M10" s="17"/>
      <c r="N10" s="17">
        <v>0.56181486949803305</v>
      </c>
      <c r="O10" s="17">
        <v>0.56927625477904398</v>
      </c>
      <c r="P10" s="17">
        <v>0.48695380835205598</v>
      </c>
      <c r="Q10" s="17">
        <v>0.45864492696730502</v>
      </c>
      <c r="R10" s="17"/>
      <c r="S10" s="17">
        <v>0.38273978495475802</v>
      </c>
      <c r="T10" s="17">
        <v>0.53655124578758795</v>
      </c>
      <c r="U10" s="17">
        <v>0.54925315814567799</v>
      </c>
      <c r="V10" s="17">
        <v>0.52642619016057901</v>
      </c>
      <c r="W10" s="17">
        <v>0.49627457669595099</v>
      </c>
      <c r="X10" s="17">
        <v>0.61689684633756103</v>
      </c>
      <c r="Y10" s="17">
        <v>0.30038381732970598</v>
      </c>
      <c r="Z10" s="17">
        <v>0.67533705921637999</v>
      </c>
      <c r="AA10" s="17">
        <v>0.48914600518361401</v>
      </c>
      <c r="AB10" s="17">
        <v>1</v>
      </c>
      <c r="AC10" s="17">
        <v>0.53842310610754596</v>
      </c>
      <c r="AD10" s="17">
        <v>0</v>
      </c>
      <c r="AE10" s="17"/>
      <c r="AF10" s="17">
        <v>0.51754496624288204</v>
      </c>
      <c r="AG10" s="17">
        <v>0.476135881195827</v>
      </c>
      <c r="AH10" s="17">
        <v>0.53928992543460197</v>
      </c>
      <c r="AI10" s="17" t="s">
        <v>131</v>
      </c>
      <c r="AJ10" s="17">
        <v>0.66125717524389405</v>
      </c>
      <c r="AK10" s="17"/>
      <c r="AL10" s="17">
        <v>0.41795963758280102</v>
      </c>
      <c r="AM10" s="17">
        <v>0.38313884757663003</v>
      </c>
      <c r="AN10" s="17">
        <v>0.55402881462839604</v>
      </c>
      <c r="AO10" s="17"/>
      <c r="AP10" s="17">
        <v>0.702365934753584</v>
      </c>
      <c r="AQ10" s="17">
        <v>0.31481834036407302</v>
      </c>
      <c r="AR10" s="17">
        <v>0.56088879977482298</v>
      </c>
      <c r="AS10" s="17">
        <v>0.57275937088722395</v>
      </c>
      <c r="AT10" s="17">
        <v>1</v>
      </c>
      <c r="AU10" s="17"/>
      <c r="AV10" s="17">
        <v>1</v>
      </c>
      <c r="AW10" s="17">
        <v>0.35807215757621003</v>
      </c>
      <c r="AX10" s="17">
        <v>0.55741408151805205</v>
      </c>
      <c r="AY10" s="17">
        <v>0.72014749947534595</v>
      </c>
      <c r="AZ10" s="17">
        <v>0.47413502251456702</v>
      </c>
      <c r="BA10" s="17">
        <v>0.72783591209864595</v>
      </c>
      <c r="BB10" s="17">
        <v>0.48218209598502398</v>
      </c>
      <c r="BC10" s="17">
        <v>0.26673151947364299</v>
      </c>
      <c r="BD10" s="17">
        <v>0.31840414675416001</v>
      </c>
      <c r="BE10" s="17">
        <v>0.66878446634542299</v>
      </c>
      <c r="BF10" s="17">
        <v>0.50364322337864897</v>
      </c>
      <c r="BG10" s="17">
        <v>0.602320383198097</v>
      </c>
      <c r="BH10" s="17">
        <v>0.175459036410201</v>
      </c>
      <c r="BI10" s="17">
        <v>0.72378693297746499</v>
      </c>
      <c r="BJ10" s="17">
        <v>0.57784038891442602</v>
      </c>
      <c r="BK10" s="17">
        <v>0.44886138781295398</v>
      </c>
      <c r="BL10" s="17"/>
      <c r="BM10" s="17">
        <v>0.465999516811896</v>
      </c>
      <c r="BN10" s="17">
        <v>0.61125195548520905</v>
      </c>
      <c r="BO10" s="17">
        <v>0.69636717946432403</v>
      </c>
      <c r="BP10" s="17">
        <v>0.52316377647299805</v>
      </c>
      <c r="BQ10" s="17">
        <v>0.50200438864774999</v>
      </c>
      <c r="BR10" s="17">
        <v>0</v>
      </c>
      <c r="BS10" s="17"/>
      <c r="BT10" s="17">
        <v>0.519671794872552</v>
      </c>
      <c r="BU10" s="17">
        <v>0.55582937835985302</v>
      </c>
      <c r="BV10" s="17"/>
      <c r="BW10" s="17">
        <v>0.54479867166345597</v>
      </c>
      <c r="BX10" s="17">
        <v>0.54164497923580102</v>
      </c>
      <c r="BY10" s="17"/>
      <c r="BZ10" s="17">
        <v>0.53918334171929305</v>
      </c>
      <c r="CA10" s="17">
        <v>0.37151753223334699</v>
      </c>
      <c r="CB10" s="17">
        <v>0.70990406719971699</v>
      </c>
      <c r="CC10" s="17"/>
      <c r="CD10" s="17">
        <v>0.49022259280701902</v>
      </c>
      <c r="CE10" s="17">
        <v>0.71440395442882898</v>
      </c>
      <c r="CF10" s="17">
        <v>0.71909674041115101</v>
      </c>
      <c r="CG10" s="17"/>
      <c r="CH10" s="17">
        <v>0.51234068726154203</v>
      </c>
      <c r="CI10" s="17">
        <v>0.60062060117439597</v>
      </c>
      <c r="CJ10" s="17">
        <v>0.43444199508695802</v>
      </c>
      <c r="CK10" s="17"/>
      <c r="CL10" s="17">
        <v>0.481619693969638</v>
      </c>
      <c r="CM10" s="17">
        <v>0.58375864262824995</v>
      </c>
      <c r="CN10" s="17"/>
      <c r="CO10" s="17">
        <v>0.21733400556789301</v>
      </c>
      <c r="CP10" s="17">
        <v>0.42413677524989701</v>
      </c>
      <c r="CQ10" s="17">
        <v>0.67895758227710201</v>
      </c>
      <c r="CR10" s="17">
        <v>0.62000132252958196</v>
      </c>
    </row>
    <row r="11" spans="2:96" ht="60" x14ac:dyDescent="0.25">
      <c r="B11" s="18" t="s">
        <v>591</v>
      </c>
      <c r="C11" s="17">
        <v>0.41130652832033698</v>
      </c>
      <c r="D11" s="17">
        <v>0.42702092544791598</v>
      </c>
      <c r="E11" s="17">
        <v>0.38900085469109502</v>
      </c>
      <c r="F11" s="17"/>
      <c r="G11" s="17">
        <v>0.160120317023108</v>
      </c>
      <c r="H11" s="17">
        <v>0.674489029684055</v>
      </c>
      <c r="I11" s="17">
        <v>0.45998459258411301</v>
      </c>
      <c r="J11" s="17">
        <v>0.33765172388568698</v>
      </c>
      <c r="K11" s="17">
        <v>0.51649847973487695</v>
      </c>
      <c r="L11" s="17">
        <v>0.44368043995698497</v>
      </c>
      <c r="M11" s="17"/>
      <c r="N11" s="17">
        <v>0.39488250570504502</v>
      </c>
      <c r="O11" s="17">
        <v>0.48961981355608603</v>
      </c>
      <c r="P11" s="17">
        <v>0.40335913578518601</v>
      </c>
      <c r="Q11" s="17">
        <v>0.34022647568293202</v>
      </c>
      <c r="R11" s="17"/>
      <c r="S11" s="17">
        <v>0.37897349221651</v>
      </c>
      <c r="T11" s="17">
        <v>0.196305098977472</v>
      </c>
      <c r="U11" s="17">
        <v>0.31185633436763399</v>
      </c>
      <c r="V11" s="17">
        <v>0.44356830270932901</v>
      </c>
      <c r="W11" s="17">
        <v>0.71406629058086801</v>
      </c>
      <c r="X11" s="17">
        <v>0.408017653517456</v>
      </c>
      <c r="Y11" s="17">
        <v>0.29713639144023202</v>
      </c>
      <c r="Z11" s="17">
        <v>0.40553457859866898</v>
      </c>
      <c r="AA11" s="17">
        <v>0.46248284725827399</v>
      </c>
      <c r="AB11" s="17">
        <v>0.876121642780329</v>
      </c>
      <c r="AC11" s="17">
        <v>0.35939808383143801</v>
      </c>
      <c r="AD11" s="17">
        <v>0.51584049640866703</v>
      </c>
      <c r="AE11" s="17"/>
      <c r="AF11" s="17">
        <v>0.52303065874682797</v>
      </c>
      <c r="AG11" s="17">
        <v>0.31186456705881299</v>
      </c>
      <c r="AH11" s="17">
        <v>0.64026746889055097</v>
      </c>
      <c r="AI11" s="17" t="s">
        <v>131</v>
      </c>
      <c r="AJ11" s="17">
        <v>0.45534600624976901</v>
      </c>
      <c r="AK11" s="17"/>
      <c r="AL11" s="17">
        <v>0.55943617228081999</v>
      </c>
      <c r="AM11" s="17">
        <v>0.34364941917776098</v>
      </c>
      <c r="AN11" s="17">
        <v>0.48928314457254701</v>
      </c>
      <c r="AO11" s="17"/>
      <c r="AP11" s="17">
        <v>0.324497297107186</v>
      </c>
      <c r="AQ11" s="17">
        <v>0.32238937271701801</v>
      </c>
      <c r="AR11" s="17">
        <v>0.44029980827388099</v>
      </c>
      <c r="AS11" s="17">
        <v>0.45029832631281203</v>
      </c>
      <c r="AT11" s="17">
        <v>0.72177678331273398</v>
      </c>
      <c r="AU11" s="17"/>
      <c r="AV11" s="17">
        <v>0</v>
      </c>
      <c r="AW11" s="17">
        <v>0.70627378592110002</v>
      </c>
      <c r="AX11" s="17">
        <v>0.200214311458844</v>
      </c>
      <c r="AY11" s="17">
        <v>0.63939539410598401</v>
      </c>
      <c r="AZ11" s="17">
        <v>0.351574533668156</v>
      </c>
      <c r="BA11" s="17">
        <v>0.294606386034864</v>
      </c>
      <c r="BB11" s="17">
        <v>0.275314087473362</v>
      </c>
      <c r="BC11" s="17">
        <v>0.44524410663015501</v>
      </c>
      <c r="BD11" s="17">
        <v>0.33427405806992799</v>
      </c>
      <c r="BE11" s="17">
        <v>0.41245242211552102</v>
      </c>
      <c r="BF11" s="17">
        <v>0.55276120222004999</v>
      </c>
      <c r="BG11" s="17">
        <v>0.50465481094160503</v>
      </c>
      <c r="BH11" s="17">
        <v>0.60364446216198897</v>
      </c>
      <c r="BI11" s="17">
        <v>0.286875489823672</v>
      </c>
      <c r="BJ11" s="17">
        <v>0.57784038891442602</v>
      </c>
      <c r="BK11" s="17">
        <v>0.78374578169766895</v>
      </c>
      <c r="BL11" s="17"/>
      <c r="BM11" s="17">
        <v>0.48007481911330402</v>
      </c>
      <c r="BN11" s="17">
        <v>0.44679713594042297</v>
      </c>
      <c r="BO11" s="17">
        <v>0.43074840930649499</v>
      </c>
      <c r="BP11" s="17">
        <v>0.339646210925867</v>
      </c>
      <c r="BQ11" s="17">
        <v>0.10939156452717</v>
      </c>
      <c r="BR11" s="17">
        <v>0.33102874493323098</v>
      </c>
      <c r="BS11" s="17"/>
      <c r="BT11" s="17">
        <v>0.478131960911025</v>
      </c>
      <c r="BU11" s="17">
        <v>0.334386816623578</v>
      </c>
      <c r="BV11" s="17"/>
      <c r="BW11" s="17">
        <v>0.49486240373602502</v>
      </c>
      <c r="BX11" s="17">
        <v>0.35444931768832399</v>
      </c>
      <c r="BY11" s="17"/>
      <c r="BZ11" s="17">
        <v>0.405975405251147</v>
      </c>
      <c r="CA11" s="17">
        <v>0.35652067898120099</v>
      </c>
      <c r="CB11" s="17">
        <v>0.65265632575106802</v>
      </c>
      <c r="CC11" s="17"/>
      <c r="CD11" s="17">
        <v>0.43729685551764502</v>
      </c>
      <c r="CE11" s="17">
        <v>0.46149824771657399</v>
      </c>
      <c r="CF11" s="17">
        <v>0.198135509562926</v>
      </c>
      <c r="CG11" s="17"/>
      <c r="CH11" s="17">
        <v>0.42113514509278999</v>
      </c>
      <c r="CI11" s="17">
        <v>0.39492492504218502</v>
      </c>
      <c r="CJ11" s="17">
        <v>0.26087729129200898</v>
      </c>
      <c r="CK11" s="17"/>
      <c r="CL11" s="17">
        <v>0.386848852653567</v>
      </c>
      <c r="CM11" s="17">
        <v>0.44981990284876899</v>
      </c>
      <c r="CN11" s="17"/>
      <c r="CO11" s="17">
        <v>0.63978655238450699</v>
      </c>
      <c r="CP11" s="17">
        <v>0.32842709194693198</v>
      </c>
      <c r="CQ11" s="17">
        <v>0.46327057277616801</v>
      </c>
      <c r="CR11" s="17">
        <v>0.399244902972614</v>
      </c>
    </row>
    <row r="12" spans="2:96" ht="45" x14ac:dyDescent="0.25">
      <c r="B12" s="18" t="s">
        <v>592</v>
      </c>
      <c r="C12" s="17">
        <v>0.33946341579489497</v>
      </c>
      <c r="D12" s="17">
        <v>0.31231274025463701</v>
      </c>
      <c r="E12" s="17">
        <v>0.37800222211993101</v>
      </c>
      <c r="F12" s="17"/>
      <c r="G12" s="17">
        <v>0.29763574709368601</v>
      </c>
      <c r="H12" s="17">
        <v>0.353735352265035</v>
      </c>
      <c r="I12" s="17">
        <v>0.29936832555137499</v>
      </c>
      <c r="J12" s="17">
        <v>0.39910673178506501</v>
      </c>
      <c r="K12" s="17">
        <v>0.33982669902440599</v>
      </c>
      <c r="L12" s="17">
        <v>0.38765020360313202</v>
      </c>
      <c r="M12" s="17"/>
      <c r="N12" s="17">
        <v>0.32073587240733398</v>
      </c>
      <c r="O12" s="17">
        <v>0.37805168462224298</v>
      </c>
      <c r="P12" s="17">
        <v>0.36339059260214701</v>
      </c>
      <c r="Q12" s="17">
        <v>0.29668314707549398</v>
      </c>
      <c r="R12" s="17"/>
      <c r="S12" s="17">
        <v>0.29962893135884899</v>
      </c>
      <c r="T12" s="17">
        <v>0.39443907203808398</v>
      </c>
      <c r="U12" s="17">
        <v>0.33140949164501399</v>
      </c>
      <c r="V12" s="17">
        <v>9.38585489527759E-2</v>
      </c>
      <c r="W12" s="17">
        <v>0</v>
      </c>
      <c r="X12" s="17">
        <v>0.36250359819598099</v>
      </c>
      <c r="Y12" s="17">
        <v>0.488721320911158</v>
      </c>
      <c r="Z12" s="17">
        <v>0.53248812399872802</v>
      </c>
      <c r="AA12" s="17">
        <v>0.45061004878590299</v>
      </c>
      <c r="AB12" s="17">
        <v>0.45824360761588301</v>
      </c>
      <c r="AC12" s="17">
        <v>0.207985937571078</v>
      </c>
      <c r="AD12" s="17">
        <v>0</v>
      </c>
      <c r="AE12" s="17"/>
      <c r="AF12" s="17">
        <v>0.32608468607587099</v>
      </c>
      <c r="AG12" s="17">
        <v>0.404134200444695</v>
      </c>
      <c r="AH12" s="17">
        <v>0.30214845910490401</v>
      </c>
      <c r="AI12" s="17" t="s">
        <v>131</v>
      </c>
      <c r="AJ12" s="17">
        <v>0.225733299530922</v>
      </c>
      <c r="AK12" s="17"/>
      <c r="AL12" s="17">
        <v>0.29059939889127501</v>
      </c>
      <c r="AM12" s="17">
        <v>0.39070979944066397</v>
      </c>
      <c r="AN12" s="17">
        <v>0.27008609413719598</v>
      </c>
      <c r="AO12" s="17"/>
      <c r="AP12" s="17">
        <v>0.27324355767214098</v>
      </c>
      <c r="AQ12" s="17">
        <v>0.34400619102789198</v>
      </c>
      <c r="AR12" s="17">
        <v>0.38727351466375998</v>
      </c>
      <c r="AS12" s="17">
        <v>0.29540678177853902</v>
      </c>
      <c r="AT12" s="17">
        <v>0</v>
      </c>
      <c r="AU12" s="17"/>
      <c r="AV12" s="17">
        <v>0</v>
      </c>
      <c r="AW12" s="17">
        <v>0.49616596138260299</v>
      </c>
      <c r="AX12" s="17">
        <v>0.45630024937337099</v>
      </c>
      <c r="AY12" s="17">
        <v>0.28523286480705401</v>
      </c>
      <c r="AZ12" s="17">
        <v>0.38335512027150698</v>
      </c>
      <c r="BA12" s="17">
        <v>0.293495292239428</v>
      </c>
      <c r="BB12" s="17">
        <v>0.45336549145333999</v>
      </c>
      <c r="BC12" s="17">
        <v>0.16669568971262499</v>
      </c>
      <c r="BD12" s="17">
        <v>0.236409169169708</v>
      </c>
      <c r="BE12" s="17">
        <v>0.28273295820810501</v>
      </c>
      <c r="BF12" s="17">
        <v>0.28436785345622401</v>
      </c>
      <c r="BG12" s="17">
        <v>0.47863386966113602</v>
      </c>
      <c r="BH12" s="17">
        <v>0.39635553783801097</v>
      </c>
      <c r="BI12" s="17">
        <v>0.286875489823672</v>
      </c>
      <c r="BJ12" s="17">
        <v>0</v>
      </c>
      <c r="BK12" s="17">
        <v>0.53091169192326004</v>
      </c>
      <c r="BL12" s="17"/>
      <c r="BM12" s="17">
        <v>0.30927105584492898</v>
      </c>
      <c r="BN12" s="17">
        <v>0.33134481377788499</v>
      </c>
      <c r="BO12" s="17">
        <v>0.32656427870124599</v>
      </c>
      <c r="BP12" s="17">
        <v>0.38636636061229601</v>
      </c>
      <c r="BQ12" s="17">
        <v>0.22094106989621901</v>
      </c>
      <c r="BR12" s="17">
        <v>0.66897125506676902</v>
      </c>
      <c r="BS12" s="17"/>
      <c r="BT12" s="17">
        <v>0.344909609025634</v>
      </c>
      <c r="BU12" s="17">
        <v>0.34005405139280698</v>
      </c>
      <c r="BV12" s="17"/>
      <c r="BW12" s="17">
        <v>0.33856044309037098</v>
      </c>
      <c r="BX12" s="17">
        <v>0.36075399600743702</v>
      </c>
      <c r="BY12" s="17"/>
      <c r="BZ12" s="17">
        <v>0.36016078537336699</v>
      </c>
      <c r="CA12" s="17">
        <v>0.19041559209431799</v>
      </c>
      <c r="CB12" s="17">
        <v>0.29009593280028301</v>
      </c>
      <c r="CC12" s="17"/>
      <c r="CD12" s="17">
        <v>0.38061477395732801</v>
      </c>
      <c r="CE12" s="17">
        <v>0.27846337632662899</v>
      </c>
      <c r="CF12" s="17">
        <v>0.28090325958884899</v>
      </c>
      <c r="CG12" s="17"/>
      <c r="CH12" s="17">
        <v>0.35195596818789099</v>
      </c>
      <c r="CI12" s="17">
        <v>0.17945980818072399</v>
      </c>
      <c r="CJ12" s="17">
        <v>0.34686157144534602</v>
      </c>
      <c r="CK12" s="17"/>
      <c r="CL12" s="17">
        <v>0.421688179338155</v>
      </c>
      <c r="CM12" s="17">
        <v>0.27857452267545202</v>
      </c>
      <c r="CN12" s="17"/>
      <c r="CO12" s="17">
        <v>0.26428077619593798</v>
      </c>
      <c r="CP12" s="17">
        <v>0.37200253751650603</v>
      </c>
      <c r="CQ12" s="17">
        <v>0.34740199758426399</v>
      </c>
      <c r="CR12" s="17">
        <v>0.294634663444167</v>
      </c>
    </row>
    <row r="13" spans="2:96" ht="75" x14ac:dyDescent="0.25">
      <c r="B13" s="18" t="s">
        <v>594</v>
      </c>
      <c r="C13" s="17">
        <v>0.32227417685413501</v>
      </c>
      <c r="D13" s="17">
        <v>0.33245904189346898</v>
      </c>
      <c r="E13" s="17">
        <v>0.30781735272777</v>
      </c>
      <c r="F13" s="17"/>
      <c r="G13" s="17">
        <v>0.29185941324264297</v>
      </c>
      <c r="H13" s="17">
        <v>0.446656083331822</v>
      </c>
      <c r="I13" s="17">
        <v>0.34042275228008401</v>
      </c>
      <c r="J13" s="17">
        <v>0.30788693156042402</v>
      </c>
      <c r="K13" s="17">
        <v>0.19466565010603001</v>
      </c>
      <c r="L13" s="17">
        <v>0.28324074552728401</v>
      </c>
      <c r="M13" s="17"/>
      <c r="N13" s="17">
        <v>0.323195986161883</v>
      </c>
      <c r="O13" s="17">
        <v>0.47906296802698101</v>
      </c>
      <c r="P13" s="17">
        <v>0.230534144213245</v>
      </c>
      <c r="Q13" s="17">
        <v>0.19072148356372501</v>
      </c>
      <c r="R13" s="17"/>
      <c r="S13" s="17">
        <v>0.44732790330639099</v>
      </c>
      <c r="T13" s="17">
        <v>0.35169097531628102</v>
      </c>
      <c r="U13" s="17">
        <v>0.125033507115795</v>
      </c>
      <c r="V13" s="17">
        <v>0.177105696106854</v>
      </c>
      <c r="W13" s="17">
        <v>0.24813728834797499</v>
      </c>
      <c r="X13" s="17">
        <v>0.31180551778099302</v>
      </c>
      <c r="Y13" s="17">
        <v>0.22402179011757201</v>
      </c>
      <c r="Z13" s="17">
        <v>0</v>
      </c>
      <c r="AA13" s="17">
        <v>0.40127115850193201</v>
      </c>
      <c r="AB13" s="17">
        <v>0.83195494593113195</v>
      </c>
      <c r="AC13" s="17">
        <v>0.247580371224492</v>
      </c>
      <c r="AD13" s="17">
        <v>0</v>
      </c>
      <c r="AE13" s="17"/>
      <c r="AF13" s="17">
        <v>0.30504762556890003</v>
      </c>
      <c r="AG13" s="17">
        <v>0.257368355450107</v>
      </c>
      <c r="AH13" s="17">
        <v>0.69271265101664903</v>
      </c>
      <c r="AI13" s="17" t="s">
        <v>131</v>
      </c>
      <c r="AJ13" s="17">
        <v>0.31083812793716697</v>
      </c>
      <c r="AK13" s="17"/>
      <c r="AL13" s="17">
        <v>0.237986282098372</v>
      </c>
      <c r="AM13" s="17">
        <v>0.259936812952961</v>
      </c>
      <c r="AN13" s="17">
        <v>0.41359241622807402</v>
      </c>
      <c r="AO13" s="17"/>
      <c r="AP13" s="17">
        <v>0.176915910747352</v>
      </c>
      <c r="AQ13" s="17">
        <v>0.22632458266622199</v>
      </c>
      <c r="AR13" s="17">
        <v>0.31387162130618701</v>
      </c>
      <c r="AS13" s="17">
        <v>0.53266697503550897</v>
      </c>
      <c r="AT13" s="17">
        <v>0.73994551560673405</v>
      </c>
      <c r="AU13" s="17"/>
      <c r="AV13" s="17">
        <v>0</v>
      </c>
      <c r="AW13" s="17">
        <v>0.35807215757621003</v>
      </c>
      <c r="AX13" s="17">
        <v>0.43130280257845</v>
      </c>
      <c r="AY13" s="17">
        <v>0.30484254527468202</v>
      </c>
      <c r="AZ13" s="17">
        <v>0.346573535240352</v>
      </c>
      <c r="BA13" s="17">
        <v>0.33303728331706201</v>
      </c>
      <c r="BB13" s="17">
        <v>0.23539179773395799</v>
      </c>
      <c r="BC13" s="17">
        <v>9.5489724281354396E-2</v>
      </c>
      <c r="BD13" s="17">
        <v>0.247403953988449</v>
      </c>
      <c r="BE13" s="17">
        <v>0.157235590744322</v>
      </c>
      <c r="BF13" s="17">
        <v>0.4127462776229</v>
      </c>
      <c r="BG13" s="17">
        <v>0.13253126826577499</v>
      </c>
      <c r="BH13" s="17">
        <v>0.177351897079596</v>
      </c>
      <c r="BI13" s="17">
        <v>0.72378693297746499</v>
      </c>
      <c r="BJ13" s="17">
        <v>1</v>
      </c>
      <c r="BK13" s="17">
        <v>1</v>
      </c>
      <c r="BL13" s="17"/>
      <c r="BM13" s="17">
        <v>0.43389050989064898</v>
      </c>
      <c r="BN13" s="17">
        <v>0.176689234068827</v>
      </c>
      <c r="BO13" s="17">
        <v>0.33811106003229602</v>
      </c>
      <c r="BP13" s="17">
        <v>0.430200951933361</v>
      </c>
      <c r="BQ13" s="17">
        <v>0.22763369616092699</v>
      </c>
      <c r="BR13" s="17">
        <v>0</v>
      </c>
      <c r="BS13" s="17"/>
      <c r="BT13" s="17">
        <v>0.29748199335890801</v>
      </c>
      <c r="BU13" s="17">
        <v>0.36145830488832498</v>
      </c>
      <c r="BV13" s="17"/>
      <c r="BW13" s="17">
        <v>0.38731920931976199</v>
      </c>
      <c r="BX13" s="17">
        <v>0.22404694017363599</v>
      </c>
      <c r="BY13" s="17"/>
      <c r="BZ13" s="17">
        <v>0.30172694106480502</v>
      </c>
      <c r="CA13" s="17">
        <v>0.31912970184164802</v>
      </c>
      <c r="CB13" s="17">
        <v>0.63743960704921498</v>
      </c>
      <c r="CC13" s="17"/>
      <c r="CD13" s="17">
        <v>0.29064161876558797</v>
      </c>
      <c r="CE13" s="17">
        <v>0.28993126303087502</v>
      </c>
      <c r="CF13" s="17">
        <v>0.58179727870876496</v>
      </c>
      <c r="CG13" s="17"/>
      <c r="CH13" s="17">
        <v>0.31442033645878398</v>
      </c>
      <c r="CI13" s="17">
        <v>0.173882031996132</v>
      </c>
      <c r="CJ13" s="17">
        <v>0.35149258270018302</v>
      </c>
      <c r="CK13" s="17"/>
      <c r="CL13" s="17">
        <v>0.29208347267516299</v>
      </c>
      <c r="CM13" s="17">
        <v>0.362362048847375</v>
      </c>
      <c r="CN13" s="17"/>
      <c r="CO13" s="17">
        <v>0.51504507151093204</v>
      </c>
      <c r="CP13" s="17">
        <v>0.26437789268365097</v>
      </c>
      <c r="CQ13" s="17">
        <v>0.37924175692827899</v>
      </c>
      <c r="CR13" s="17">
        <v>0.269029226638555</v>
      </c>
    </row>
    <row r="14" spans="2:96" ht="60" x14ac:dyDescent="0.25">
      <c r="B14" s="18" t="s">
        <v>593</v>
      </c>
      <c r="C14" s="17">
        <v>0.26879904386422798</v>
      </c>
      <c r="D14" s="17">
        <v>0.27348576948803899</v>
      </c>
      <c r="E14" s="17">
        <v>0.26214650916589999</v>
      </c>
      <c r="F14" s="17"/>
      <c r="G14" s="17">
        <v>0.225355800810808</v>
      </c>
      <c r="H14" s="17">
        <v>0.227302507674017</v>
      </c>
      <c r="I14" s="17">
        <v>0.37229064008193002</v>
      </c>
      <c r="J14" s="17">
        <v>0.390134768733991</v>
      </c>
      <c r="K14" s="17">
        <v>0.191141448575363</v>
      </c>
      <c r="L14" s="17">
        <v>0.167013889301735</v>
      </c>
      <c r="M14" s="17"/>
      <c r="N14" s="17">
        <v>0.27325562720820501</v>
      </c>
      <c r="O14" s="17">
        <v>0.44439192852975501</v>
      </c>
      <c r="P14" s="17">
        <v>0.20250771789428301</v>
      </c>
      <c r="Q14" s="17">
        <v>8.0326932202204104E-2</v>
      </c>
      <c r="R14" s="17"/>
      <c r="S14" s="17">
        <v>0.29718053002469702</v>
      </c>
      <c r="T14" s="17">
        <v>0.14908679039251699</v>
      </c>
      <c r="U14" s="17">
        <v>0.15128151435932199</v>
      </c>
      <c r="V14" s="17">
        <v>0.37848227635244802</v>
      </c>
      <c r="W14" s="17">
        <v>0.24813728834797499</v>
      </c>
      <c r="X14" s="17">
        <v>0.47003120755500999</v>
      </c>
      <c r="Y14" s="17">
        <v>9.7596467188768896E-2</v>
      </c>
      <c r="Z14" s="17">
        <v>0.20782518321510801</v>
      </c>
      <c r="AA14" s="17">
        <v>0.194510646536601</v>
      </c>
      <c r="AB14" s="17">
        <v>0.57609224717011698</v>
      </c>
      <c r="AC14" s="17">
        <v>0.207985937571078</v>
      </c>
      <c r="AD14" s="17">
        <v>0</v>
      </c>
      <c r="AE14" s="17"/>
      <c r="AF14" s="17">
        <v>0.194015446093592</v>
      </c>
      <c r="AG14" s="17">
        <v>0.27497410202848099</v>
      </c>
      <c r="AH14" s="17">
        <v>0.38255749199998901</v>
      </c>
      <c r="AI14" s="17" t="s">
        <v>131</v>
      </c>
      <c r="AJ14" s="17">
        <v>0.37440180914645099</v>
      </c>
      <c r="AK14" s="17"/>
      <c r="AL14" s="17">
        <v>0.30523482894739701</v>
      </c>
      <c r="AM14" s="17">
        <v>0.21420866363508301</v>
      </c>
      <c r="AN14" s="17">
        <v>0.16997533879940199</v>
      </c>
      <c r="AO14" s="17"/>
      <c r="AP14" s="17">
        <v>0.22183057326946001</v>
      </c>
      <c r="AQ14" s="17">
        <v>8.2522134680270295E-2</v>
      </c>
      <c r="AR14" s="17">
        <v>0.31920065923515101</v>
      </c>
      <c r="AS14" s="17">
        <v>0.53489770086609101</v>
      </c>
      <c r="AT14" s="17">
        <v>0.27822321668726602</v>
      </c>
      <c r="AU14" s="17"/>
      <c r="AV14" s="17">
        <v>0</v>
      </c>
      <c r="AW14" s="17">
        <v>0.192081472232453</v>
      </c>
      <c r="AX14" s="17">
        <v>0.218183901599668</v>
      </c>
      <c r="AY14" s="17">
        <v>0.11442200906714101</v>
      </c>
      <c r="AZ14" s="17">
        <v>0.21632551839304001</v>
      </c>
      <c r="BA14" s="17">
        <v>0.39140697712069999</v>
      </c>
      <c r="BB14" s="17">
        <v>0.48692573892201302</v>
      </c>
      <c r="BC14" s="17">
        <v>7.1205965431270293E-2</v>
      </c>
      <c r="BD14" s="17">
        <v>0.11270945857133199</v>
      </c>
      <c r="BE14" s="17">
        <v>0.48845112439889898</v>
      </c>
      <c r="BF14" s="17">
        <v>0.17710112412930301</v>
      </c>
      <c r="BG14" s="17">
        <v>0.22579060834324399</v>
      </c>
      <c r="BH14" s="17">
        <v>0.39446267716861599</v>
      </c>
      <c r="BI14" s="17">
        <v>0.56308855684620696</v>
      </c>
      <c r="BJ14" s="17">
        <v>0</v>
      </c>
      <c r="BK14" s="17">
        <v>0.48544125928503101</v>
      </c>
      <c r="BL14" s="17"/>
      <c r="BM14" s="17">
        <v>0.37667795000767801</v>
      </c>
      <c r="BN14" s="17">
        <v>0.16208212527469701</v>
      </c>
      <c r="BO14" s="17">
        <v>0.461697952737672</v>
      </c>
      <c r="BP14" s="17">
        <v>0.226867996149271</v>
      </c>
      <c r="BQ14" s="17">
        <v>0.10939156452717</v>
      </c>
      <c r="BR14" s="17">
        <v>0</v>
      </c>
      <c r="BS14" s="17"/>
      <c r="BT14" s="17">
        <v>0.285738004018398</v>
      </c>
      <c r="BU14" s="17">
        <v>0.23056964098622301</v>
      </c>
      <c r="BV14" s="17"/>
      <c r="BW14" s="17">
        <v>0.3745827956128</v>
      </c>
      <c r="BX14" s="17">
        <v>0.191190623480852</v>
      </c>
      <c r="BY14" s="17"/>
      <c r="BZ14" s="17">
        <v>0.27990042286885503</v>
      </c>
      <c r="CA14" s="17">
        <v>0.13450841655283899</v>
      </c>
      <c r="CB14" s="17">
        <v>0.34734367424893198</v>
      </c>
      <c r="CC14" s="17"/>
      <c r="CD14" s="17">
        <v>0.28101344808606399</v>
      </c>
      <c r="CE14" s="17">
        <v>0.32893365836034899</v>
      </c>
      <c r="CF14" s="17">
        <v>0.28120050969322802</v>
      </c>
      <c r="CG14" s="17"/>
      <c r="CH14" s="17">
        <v>0.27438607835197498</v>
      </c>
      <c r="CI14" s="17">
        <v>0.170443833118545</v>
      </c>
      <c r="CJ14" s="17">
        <v>0.26503858441552702</v>
      </c>
      <c r="CK14" s="17"/>
      <c r="CL14" s="17">
        <v>0.28717233645843099</v>
      </c>
      <c r="CM14" s="17">
        <v>0.23431180082291</v>
      </c>
      <c r="CN14" s="17"/>
      <c r="CO14" s="17">
        <v>0.16979376267924601</v>
      </c>
      <c r="CP14" s="17">
        <v>0.25172768600839202</v>
      </c>
      <c r="CQ14" s="17">
        <v>0.327005133636385</v>
      </c>
      <c r="CR14" s="17">
        <v>0.248709307946923</v>
      </c>
    </row>
    <row r="15" spans="2:96" x14ac:dyDescent="0.25">
      <c r="B15" s="18" t="s">
        <v>152</v>
      </c>
      <c r="C15" s="19">
        <v>1.11725449675826E-2</v>
      </c>
      <c r="D15" s="19">
        <v>1.90436279693601E-2</v>
      </c>
      <c r="E15" s="19">
        <v>0</v>
      </c>
      <c r="F15" s="19"/>
      <c r="G15" s="19">
        <v>0</v>
      </c>
      <c r="H15" s="19">
        <v>5.8372641481663302E-2</v>
      </c>
      <c r="I15" s="19">
        <v>0</v>
      </c>
      <c r="J15" s="19">
        <v>0</v>
      </c>
      <c r="K15" s="19">
        <v>0</v>
      </c>
      <c r="L15" s="19">
        <v>0</v>
      </c>
      <c r="M15" s="19"/>
      <c r="N15" s="19">
        <v>4.0883529349978298E-2</v>
      </c>
      <c r="O15" s="19">
        <v>0</v>
      </c>
      <c r="P15" s="19">
        <v>0</v>
      </c>
      <c r="Q15" s="19">
        <v>0</v>
      </c>
      <c r="R15" s="19"/>
      <c r="S15" s="19">
        <v>0</v>
      </c>
      <c r="T15" s="19">
        <v>0</v>
      </c>
      <c r="U15" s="19">
        <v>0</v>
      </c>
      <c r="V15" s="19">
        <v>0</v>
      </c>
      <c r="W15" s="19">
        <v>0</v>
      </c>
      <c r="X15" s="19">
        <v>0</v>
      </c>
      <c r="Y15" s="19">
        <v>0</v>
      </c>
      <c r="Z15" s="19">
        <v>0</v>
      </c>
      <c r="AA15" s="19">
        <v>7.0040956976406804E-2</v>
      </c>
      <c r="AB15" s="19">
        <v>0</v>
      </c>
      <c r="AC15" s="19">
        <v>0</v>
      </c>
      <c r="AD15" s="19">
        <v>0</v>
      </c>
      <c r="AE15" s="19"/>
      <c r="AF15" s="19">
        <v>0</v>
      </c>
      <c r="AG15" s="19">
        <v>3.7030301450703303E-2</v>
      </c>
      <c r="AH15" s="19">
        <v>0</v>
      </c>
      <c r="AI15" s="19" t="s">
        <v>131</v>
      </c>
      <c r="AJ15" s="19">
        <v>0</v>
      </c>
      <c r="AK15" s="19"/>
      <c r="AL15" s="19">
        <v>0</v>
      </c>
      <c r="AM15" s="19">
        <v>2.9902872761089001E-2</v>
      </c>
      <c r="AN15" s="19">
        <v>0</v>
      </c>
      <c r="AO15" s="19"/>
      <c r="AP15" s="19">
        <v>0</v>
      </c>
      <c r="AQ15" s="19">
        <v>0</v>
      </c>
      <c r="AR15" s="19">
        <v>3.9213307665701198E-2</v>
      </c>
      <c r="AS15" s="19">
        <v>0</v>
      </c>
      <c r="AT15" s="19">
        <v>0</v>
      </c>
      <c r="AU15" s="19"/>
      <c r="AV15" s="19">
        <v>0</v>
      </c>
      <c r="AW15" s="19">
        <v>0</v>
      </c>
      <c r="AX15" s="19">
        <v>0</v>
      </c>
      <c r="AY15" s="19">
        <v>0</v>
      </c>
      <c r="AZ15" s="19">
        <v>0</v>
      </c>
      <c r="BA15" s="19">
        <v>0</v>
      </c>
      <c r="BB15" s="19">
        <v>0</v>
      </c>
      <c r="BC15" s="19">
        <v>0</v>
      </c>
      <c r="BD15" s="19">
        <v>0</v>
      </c>
      <c r="BE15" s="19">
        <v>0</v>
      </c>
      <c r="BF15" s="19">
        <v>0.133092214777454</v>
      </c>
      <c r="BG15" s="19">
        <v>0</v>
      </c>
      <c r="BH15" s="19">
        <v>0</v>
      </c>
      <c r="BI15" s="19">
        <v>0</v>
      </c>
      <c r="BJ15" s="19">
        <v>0</v>
      </c>
      <c r="BK15" s="19">
        <v>0</v>
      </c>
      <c r="BL15" s="19"/>
      <c r="BM15" s="19">
        <v>3.5019974816904297E-2</v>
      </c>
      <c r="BN15" s="19">
        <v>0</v>
      </c>
      <c r="BO15" s="19">
        <v>0</v>
      </c>
      <c r="BP15" s="19">
        <v>0</v>
      </c>
      <c r="BQ15" s="19">
        <v>0</v>
      </c>
      <c r="BR15" s="19">
        <v>0</v>
      </c>
      <c r="BS15" s="19"/>
      <c r="BT15" s="19">
        <v>2.0034118092426102E-2</v>
      </c>
      <c r="BU15" s="19">
        <v>0</v>
      </c>
      <c r="BV15" s="19"/>
      <c r="BW15" s="19">
        <v>0</v>
      </c>
      <c r="BX15" s="19">
        <v>0</v>
      </c>
      <c r="BY15" s="19"/>
      <c r="BZ15" s="19">
        <v>1.40390823379281E-2</v>
      </c>
      <c r="CA15" s="19">
        <v>0</v>
      </c>
      <c r="CB15" s="19">
        <v>0</v>
      </c>
      <c r="CC15" s="19"/>
      <c r="CD15" s="19">
        <v>1.8235357755595202E-2</v>
      </c>
      <c r="CE15" s="19">
        <v>0</v>
      </c>
      <c r="CF15" s="19">
        <v>0</v>
      </c>
      <c r="CG15" s="19"/>
      <c r="CH15" s="19">
        <v>1.56442632339279E-2</v>
      </c>
      <c r="CI15" s="19">
        <v>0</v>
      </c>
      <c r="CJ15" s="19">
        <v>0</v>
      </c>
      <c r="CK15" s="19"/>
      <c r="CL15" s="19">
        <v>2.2729583252415898E-2</v>
      </c>
      <c r="CM15" s="19">
        <v>0</v>
      </c>
      <c r="CN15" s="19"/>
      <c r="CO15" s="19">
        <v>0</v>
      </c>
      <c r="CP15" s="19">
        <v>2.8559668421437701E-2</v>
      </c>
      <c r="CQ15" s="19">
        <v>0</v>
      </c>
      <c r="CR15" s="19">
        <v>0</v>
      </c>
    </row>
    <row r="16" spans="2:96" x14ac:dyDescent="0.25">
      <c r="B16" s="16" t="s">
        <v>610</v>
      </c>
    </row>
    <row r="17" spans="2:2" x14ac:dyDescent="0.25">
      <c r="B17" t="s">
        <v>124</v>
      </c>
    </row>
    <row r="18" spans="2:2" x14ac:dyDescent="0.25">
      <c r="B18" t="s">
        <v>125</v>
      </c>
    </row>
    <row r="20" spans="2:2" x14ac:dyDescent="0.25">
      <c r="B20"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CR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611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353</v>
      </c>
      <c r="D7" s="10">
        <v>155</v>
      </c>
      <c r="E7" s="10">
        <v>194</v>
      </c>
      <c r="F7" s="10"/>
      <c r="G7" s="10">
        <v>36</v>
      </c>
      <c r="H7" s="10">
        <v>49</v>
      </c>
      <c r="I7" s="10">
        <v>71</v>
      </c>
      <c r="J7" s="10">
        <v>67</v>
      </c>
      <c r="K7" s="10">
        <v>72</v>
      </c>
      <c r="L7" s="10">
        <v>58</v>
      </c>
      <c r="M7" s="10"/>
      <c r="N7" s="10">
        <v>93</v>
      </c>
      <c r="O7" s="10">
        <v>95</v>
      </c>
      <c r="P7" s="10">
        <v>71</v>
      </c>
      <c r="Q7" s="10">
        <v>92</v>
      </c>
      <c r="R7" s="10"/>
      <c r="S7" s="10">
        <v>35</v>
      </c>
      <c r="T7" s="10">
        <v>42</v>
      </c>
      <c r="U7" s="10">
        <v>21</v>
      </c>
      <c r="V7" s="10">
        <v>41</v>
      </c>
      <c r="W7" s="10">
        <v>32</v>
      </c>
      <c r="X7" s="10">
        <v>32</v>
      </c>
      <c r="Y7" s="10">
        <v>30</v>
      </c>
      <c r="Z7" s="10">
        <v>18</v>
      </c>
      <c r="AA7" s="10">
        <v>38</v>
      </c>
      <c r="AB7" s="10">
        <v>36</v>
      </c>
      <c r="AC7" s="10">
        <v>15</v>
      </c>
      <c r="AD7" s="10">
        <v>13</v>
      </c>
      <c r="AE7" s="10"/>
      <c r="AF7" s="10">
        <v>106</v>
      </c>
      <c r="AG7" s="10">
        <v>103</v>
      </c>
      <c r="AH7" s="10">
        <v>20</v>
      </c>
      <c r="AI7" s="10">
        <v>1</v>
      </c>
      <c r="AJ7" s="10">
        <v>55</v>
      </c>
      <c r="AK7" s="10"/>
      <c r="AL7" s="10">
        <v>61</v>
      </c>
      <c r="AM7" s="10">
        <v>117</v>
      </c>
      <c r="AN7" s="10">
        <v>34</v>
      </c>
      <c r="AO7" s="10"/>
      <c r="AP7" s="10">
        <v>88</v>
      </c>
      <c r="AQ7" s="10">
        <v>86</v>
      </c>
      <c r="AR7" s="10">
        <v>91</v>
      </c>
      <c r="AS7" s="10">
        <v>24</v>
      </c>
      <c r="AT7" s="10">
        <v>5</v>
      </c>
      <c r="AU7" s="10"/>
      <c r="AV7" s="10">
        <v>3</v>
      </c>
      <c r="AW7" s="10">
        <v>20</v>
      </c>
      <c r="AX7" s="10">
        <v>28</v>
      </c>
      <c r="AY7" s="10">
        <v>22</v>
      </c>
      <c r="AZ7" s="10">
        <v>31</v>
      </c>
      <c r="BA7" s="10">
        <v>30</v>
      </c>
      <c r="BB7" s="10">
        <v>37</v>
      </c>
      <c r="BC7" s="10">
        <v>30</v>
      </c>
      <c r="BD7" s="10">
        <v>34</v>
      </c>
      <c r="BE7" s="10">
        <v>22</v>
      </c>
      <c r="BF7" s="10">
        <v>24</v>
      </c>
      <c r="BG7" s="10">
        <v>18</v>
      </c>
      <c r="BH7" s="10">
        <v>14</v>
      </c>
      <c r="BI7" s="10">
        <v>7</v>
      </c>
      <c r="BJ7" s="10">
        <v>8</v>
      </c>
      <c r="BK7" s="10">
        <v>11</v>
      </c>
      <c r="BL7" s="10"/>
      <c r="BM7" s="10">
        <v>67</v>
      </c>
      <c r="BN7" s="10">
        <v>110</v>
      </c>
      <c r="BO7" s="10">
        <v>40</v>
      </c>
      <c r="BP7" s="10">
        <v>72</v>
      </c>
      <c r="BQ7" s="10">
        <v>40</v>
      </c>
      <c r="BR7" s="10">
        <v>24</v>
      </c>
      <c r="BS7" s="10"/>
      <c r="BT7" s="10">
        <v>205</v>
      </c>
      <c r="BU7" s="10">
        <v>144</v>
      </c>
      <c r="BV7" s="10"/>
      <c r="BW7" s="10">
        <v>131</v>
      </c>
      <c r="BX7" s="10">
        <v>144</v>
      </c>
      <c r="BY7" s="10"/>
      <c r="BZ7" s="10">
        <v>297</v>
      </c>
      <c r="CA7" s="10">
        <v>41</v>
      </c>
      <c r="CB7" s="10">
        <v>7</v>
      </c>
      <c r="CC7" s="10"/>
      <c r="CD7" s="10">
        <v>241</v>
      </c>
      <c r="CE7" s="10">
        <v>37</v>
      </c>
      <c r="CF7" s="10">
        <v>25</v>
      </c>
      <c r="CG7" s="10"/>
      <c r="CH7" s="10">
        <v>272</v>
      </c>
      <c r="CI7" s="10">
        <v>39</v>
      </c>
      <c r="CJ7" s="10">
        <v>24</v>
      </c>
      <c r="CK7" s="10"/>
      <c r="CL7" s="10">
        <v>172</v>
      </c>
      <c r="CM7" s="10">
        <v>168</v>
      </c>
      <c r="CN7" s="10"/>
      <c r="CO7" s="10">
        <v>20</v>
      </c>
      <c r="CP7" s="10">
        <v>97</v>
      </c>
      <c r="CQ7" s="10">
        <v>157</v>
      </c>
      <c r="CR7" s="10">
        <v>79</v>
      </c>
    </row>
    <row r="8" spans="2:96" ht="30" customHeight="1" x14ac:dyDescent="0.25">
      <c r="B8" s="11" t="s">
        <v>20</v>
      </c>
      <c r="C8" s="11">
        <v>353</v>
      </c>
      <c r="D8" s="11">
        <v>159</v>
      </c>
      <c r="E8" s="11">
        <v>189</v>
      </c>
      <c r="F8" s="11"/>
      <c r="G8" s="11">
        <v>43</v>
      </c>
      <c r="H8" s="11">
        <v>63</v>
      </c>
      <c r="I8" s="11">
        <v>67</v>
      </c>
      <c r="J8" s="11">
        <v>62</v>
      </c>
      <c r="K8" s="11">
        <v>65</v>
      </c>
      <c r="L8" s="11">
        <v>52</v>
      </c>
      <c r="M8" s="11"/>
      <c r="N8" s="11">
        <v>88</v>
      </c>
      <c r="O8" s="11">
        <v>91</v>
      </c>
      <c r="P8" s="11">
        <v>75</v>
      </c>
      <c r="Q8" s="11">
        <v>97</v>
      </c>
      <c r="R8" s="11"/>
      <c r="S8" s="11">
        <v>36</v>
      </c>
      <c r="T8" s="11">
        <v>41</v>
      </c>
      <c r="U8" s="11">
        <v>20</v>
      </c>
      <c r="V8" s="11">
        <v>41</v>
      </c>
      <c r="W8" s="11">
        <v>31</v>
      </c>
      <c r="X8" s="11">
        <v>32</v>
      </c>
      <c r="Y8" s="11">
        <v>28</v>
      </c>
      <c r="Z8" s="11">
        <v>17</v>
      </c>
      <c r="AA8" s="11">
        <v>39</v>
      </c>
      <c r="AB8" s="11">
        <v>35</v>
      </c>
      <c r="AC8" s="11">
        <v>16</v>
      </c>
      <c r="AD8" s="11">
        <v>16</v>
      </c>
      <c r="AE8" s="11"/>
      <c r="AF8" s="11">
        <v>101</v>
      </c>
      <c r="AG8" s="11">
        <v>101</v>
      </c>
      <c r="AH8" s="11">
        <v>20</v>
      </c>
      <c r="AI8" s="11">
        <v>1</v>
      </c>
      <c r="AJ8" s="11">
        <v>57</v>
      </c>
      <c r="AK8" s="11"/>
      <c r="AL8" s="11">
        <v>58</v>
      </c>
      <c r="AM8" s="11">
        <v>116</v>
      </c>
      <c r="AN8" s="11">
        <v>34</v>
      </c>
      <c r="AO8" s="11"/>
      <c r="AP8" s="11">
        <v>86</v>
      </c>
      <c r="AQ8" s="11">
        <v>90</v>
      </c>
      <c r="AR8" s="11">
        <v>91</v>
      </c>
      <c r="AS8" s="11">
        <v>23</v>
      </c>
      <c r="AT8" s="11">
        <v>5</v>
      </c>
      <c r="AU8" s="11"/>
      <c r="AV8" s="11">
        <v>4</v>
      </c>
      <c r="AW8" s="11">
        <v>20</v>
      </c>
      <c r="AX8" s="11">
        <v>29</v>
      </c>
      <c r="AY8" s="11">
        <v>22</v>
      </c>
      <c r="AZ8" s="11">
        <v>31</v>
      </c>
      <c r="BA8" s="11">
        <v>30</v>
      </c>
      <c r="BB8" s="11">
        <v>38</v>
      </c>
      <c r="BC8" s="11">
        <v>29</v>
      </c>
      <c r="BD8" s="11">
        <v>33</v>
      </c>
      <c r="BE8" s="11">
        <v>22</v>
      </c>
      <c r="BF8" s="11">
        <v>24</v>
      </c>
      <c r="BG8" s="11">
        <v>19</v>
      </c>
      <c r="BH8" s="11">
        <v>13</v>
      </c>
      <c r="BI8" s="11">
        <v>6</v>
      </c>
      <c r="BJ8" s="11">
        <v>9</v>
      </c>
      <c r="BK8" s="11">
        <v>10</v>
      </c>
      <c r="BL8" s="11"/>
      <c r="BM8" s="11">
        <v>70</v>
      </c>
      <c r="BN8" s="11">
        <v>107</v>
      </c>
      <c r="BO8" s="11">
        <v>40</v>
      </c>
      <c r="BP8" s="11">
        <v>71</v>
      </c>
      <c r="BQ8" s="11">
        <v>40</v>
      </c>
      <c r="BR8" s="11">
        <v>24</v>
      </c>
      <c r="BS8" s="11"/>
      <c r="BT8" s="11">
        <v>202</v>
      </c>
      <c r="BU8" s="11">
        <v>146</v>
      </c>
      <c r="BV8" s="11"/>
      <c r="BW8" s="11">
        <v>131</v>
      </c>
      <c r="BX8" s="11">
        <v>143</v>
      </c>
      <c r="BY8" s="11"/>
      <c r="BZ8" s="11">
        <v>297</v>
      </c>
      <c r="CA8" s="11">
        <v>40</v>
      </c>
      <c r="CB8" s="11">
        <v>7</v>
      </c>
      <c r="CC8" s="11"/>
      <c r="CD8" s="11">
        <v>236</v>
      </c>
      <c r="CE8" s="11">
        <v>41</v>
      </c>
      <c r="CF8" s="11">
        <v>26</v>
      </c>
      <c r="CG8" s="11"/>
      <c r="CH8" s="11">
        <v>268</v>
      </c>
      <c r="CI8" s="11">
        <v>41</v>
      </c>
      <c r="CJ8" s="11">
        <v>25</v>
      </c>
      <c r="CK8" s="11"/>
      <c r="CL8" s="11">
        <v>170</v>
      </c>
      <c r="CM8" s="11">
        <v>169</v>
      </c>
      <c r="CN8" s="11"/>
      <c r="CO8" s="11">
        <v>19</v>
      </c>
      <c r="CP8" s="11">
        <v>95</v>
      </c>
      <c r="CQ8" s="11">
        <v>157</v>
      </c>
      <c r="CR8" s="11">
        <v>82</v>
      </c>
    </row>
    <row r="9" spans="2:96" ht="45" x14ac:dyDescent="0.25">
      <c r="B9" s="18" t="s">
        <v>590</v>
      </c>
      <c r="C9" s="17">
        <v>0.76829343611844303</v>
      </c>
      <c r="D9" s="17">
        <v>0.75675551698912802</v>
      </c>
      <c r="E9" s="17">
        <v>0.77878732192943101</v>
      </c>
      <c r="F9" s="17"/>
      <c r="G9" s="17">
        <v>0.65849929089685499</v>
      </c>
      <c r="H9" s="17">
        <v>0.87780907719637502</v>
      </c>
      <c r="I9" s="17">
        <v>0.78164736352025099</v>
      </c>
      <c r="J9" s="17">
        <v>0.80559448815547297</v>
      </c>
      <c r="K9" s="17">
        <v>0.72373225084624104</v>
      </c>
      <c r="L9" s="17">
        <v>0.72102921992757196</v>
      </c>
      <c r="M9" s="17"/>
      <c r="N9" s="17">
        <v>0.77800424882586705</v>
      </c>
      <c r="O9" s="17">
        <v>0.75889144888381599</v>
      </c>
      <c r="P9" s="17">
        <v>0.783563180333541</v>
      </c>
      <c r="Q9" s="17">
        <v>0.76192888103036704</v>
      </c>
      <c r="R9" s="17"/>
      <c r="S9" s="17">
        <v>0.70858571878501198</v>
      </c>
      <c r="T9" s="17">
        <v>0.78949226666433103</v>
      </c>
      <c r="U9" s="17">
        <v>0.71792358832677305</v>
      </c>
      <c r="V9" s="17">
        <v>0.72204014476638101</v>
      </c>
      <c r="W9" s="17">
        <v>0.85981962528310096</v>
      </c>
      <c r="X9" s="17">
        <v>0.67768216761781896</v>
      </c>
      <c r="Y9" s="17">
        <v>0.75461341722484299</v>
      </c>
      <c r="Z9" s="17">
        <v>0.894178018788225</v>
      </c>
      <c r="AA9" s="17">
        <v>0.73535956307341799</v>
      </c>
      <c r="AB9" s="17">
        <v>0.89594754911531505</v>
      </c>
      <c r="AC9" s="17">
        <v>0.66268818946812003</v>
      </c>
      <c r="AD9" s="17">
        <v>0.83157616160192904</v>
      </c>
      <c r="AE9" s="17"/>
      <c r="AF9" s="17">
        <v>0.74224228520685298</v>
      </c>
      <c r="AG9" s="17">
        <v>0.77689277157251202</v>
      </c>
      <c r="AH9" s="17">
        <v>0.76841994721155904</v>
      </c>
      <c r="AI9" s="17">
        <v>1</v>
      </c>
      <c r="AJ9" s="17">
        <v>0.74670744787744003</v>
      </c>
      <c r="AK9" s="17"/>
      <c r="AL9" s="17">
        <v>0.78228064854985402</v>
      </c>
      <c r="AM9" s="17">
        <v>0.76787285411359196</v>
      </c>
      <c r="AN9" s="17">
        <v>0.70380818386761601</v>
      </c>
      <c r="AO9" s="17"/>
      <c r="AP9" s="17">
        <v>0.71292915251307198</v>
      </c>
      <c r="AQ9" s="17">
        <v>0.76179875141397901</v>
      </c>
      <c r="AR9" s="17">
        <v>0.83377828242219199</v>
      </c>
      <c r="AS9" s="17">
        <v>0.77233309760501601</v>
      </c>
      <c r="AT9" s="17">
        <v>1</v>
      </c>
      <c r="AU9" s="17"/>
      <c r="AV9" s="17">
        <v>1</v>
      </c>
      <c r="AW9" s="17">
        <v>0.89107893217249201</v>
      </c>
      <c r="AX9" s="17">
        <v>0.74701851322011303</v>
      </c>
      <c r="AY9" s="17">
        <v>0.60240923168925498</v>
      </c>
      <c r="AZ9" s="17">
        <v>0.79670057866419197</v>
      </c>
      <c r="BA9" s="17">
        <v>0.87533589915618704</v>
      </c>
      <c r="BB9" s="17">
        <v>0.68254430031806601</v>
      </c>
      <c r="BC9" s="17">
        <v>0.74154505010097105</v>
      </c>
      <c r="BD9" s="17">
        <v>0.80859241314014796</v>
      </c>
      <c r="BE9" s="17">
        <v>0.75993852174965204</v>
      </c>
      <c r="BF9" s="17">
        <v>0.73530906149714803</v>
      </c>
      <c r="BG9" s="17">
        <v>0.82483005365186901</v>
      </c>
      <c r="BH9" s="17">
        <v>0.78861302568833902</v>
      </c>
      <c r="BI9" s="17">
        <v>0.69402511345848095</v>
      </c>
      <c r="BJ9" s="17">
        <v>0.879561620066723</v>
      </c>
      <c r="BK9" s="17">
        <v>0.82378314982856504</v>
      </c>
      <c r="BL9" s="17"/>
      <c r="BM9" s="17">
        <v>0.73633110281949599</v>
      </c>
      <c r="BN9" s="17">
        <v>0.75546349902341003</v>
      </c>
      <c r="BO9" s="17">
        <v>0.77336660484599096</v>
      </c>
      <c r="BP9" s="17">
        <v>0.83656175784493803</v>
      </c>
      <c r="BQ9" s="17">
        <v>0.75238475235131597</v>
      </c>
      <c r="BR9" s="17">
        <v>0.73497973698555297</v>
      </c>
      <c r="BS9" s="17"/>
      <c r="BT9" s="17">
        <v>0.78111952400449502</v>
      </c>
      <c r="BU9" s="17">
        <v>0.76071640830627496</v>
      </c>
      <c r="BV9" s="17"/>
      <c r="BW9" s="17">
        <v>0.72595106440433799</v>
      </c>
      <c r="BX9" s="17">
        <v>0.79338071499891505</v>
      </c>
      <c r="BY9" s="17"/>
      <c r="BZ9" s="17">
        <v>0.77693867885210099</v>
      </c>
      <c r="CA9" s="17">
        <v>0.77150604303192605</v>
      </c>
      <c r="CB9" s="17">
        <v>0.58502689259262397</v>
      </c>
      <c r="CC9" s="17"/>
      <c r="CD9" s="17">
        <v>0.78097221570067799</v>
      </c>
      <c r="CE9" s="17">
        <v>0.74040591647722498</v>
      </c>
      <c r="CF9" s="17">
        <v>0.738499448529917</v>
      </c>
      <c r="CG9" s="17"/>
      <c r="CH9" s="17">
        <v>0.78666937216173005</v>
      </c>
      <c r="CI9" s="17">
        <v>0.74948159123503399</v>
      </c>
      <c r="CJ9" s="17">
        <v>0.67887222098329802</v>
      </c>
      <c r="CK9" s="17"/>
      <c r="CL9" s="17">
        <v>0.80136846399119099</v>
      </c>
      <c r="CM9" s="17">
        <v>0.728389841237845</v>
      </c>
      <c r="CN9" s="17"/>
      <c r="CO9" s="17">
        <v>0.599917241013463</v>
      </c>
      <c r="CP9" s="17">
        <v>0.84755013412992497</v>
      </c>
      <c r="CQ9" s="17">
        <v>0.73521958103645801</v>
      </c>
      <c r="CR9" s="17">
        <v>0.77857409398046296</v>
      </c>
    </row>
    <row r="10" spans="2:96" ht="45" x14ac:dyDescent="0.25">
      <c r="B10" s="18" t="s">
        <v>589</v>
      </c>
      <c r="C10" s="17">
        <v>0.56088805193947999</v>
      </c>
      <c r="D10" s="17">
        <v>0.58150244780532001</v>
      </c>
      <c r="E10" s="17">
        <v>0.53931021803152002</v>
      </c>
      <c r="F10" s="17"/>
      <c r="G10" s="17">
        <v>0.57478320321725795</v>
      </c>
      <c r="H10" s="17">
        <v>0.52344995716993403</v>
      </c>
      <c r="I10" s="17">
        <v>0.52639339286055198</v>
      </c>
      <c r="J10" s="17">
        <v>0.63664865401374104</v>
      </c>
      <c r="K10" s="17">
        <v>0.57114524192967497</v>
      </c>
      <c r="L10" s="17">
        <v>0.53544929332328295</v>
      </c>
      <c r="M10" s="17"/>
      <c r="N10" s="17">
        <v>0.48041863557035203</v>
      </c>
      <c r="O10" s="17">
        <v>0.58077330124090598</v>
      </c>
      <c r="P10" s="17">
        <v>0.61340114169719395</v>
      </c>
      <c r="Q10" s="17">
        <v>0.57635527231786199</v>
      </c>
      <c r="R10" s="17"/>
      <c r="S10" s="17">
        <v>0.63625930214653903</v>
      </c>
      <c r="T10" s="17">
        <v>0.48732749889629501</v>
      </c>
      <c r="U10" s="17">
        <v>0.53462051354419404</v>
      </c>
      <c r="V10" s="17">
        <v>0.60738839916359599</v>
      </c>
      <c r="W10" s="17">
        <v>0.68021159850811697</v>
      </c>
      <c r="X10" s="17">
        <v>0.50001192074450296</v>
      </c>
      <c r="Y10" s="17">
        <v>0.45151563079240198</v>
      </c>
      <c r="Z10" s="17">
        <v>0.56293744718693395</v>
      </c>
      <c r="AA10" s="17">
        <v>0.45826607228281002</v>
      </c>
      <c r="AB10" s="17">
        <v>0.615079683076311</v>
      </c>
      <c r="AC10" s="17">
        <v>0.59532351958582097</v>
      </c>
      <c r="AD10" s="17">
        <v>0.67004757030390305</v>
      </c>
      <c r="AE10" s="17"/>
      <c r="AF10" s="17">
        <v>0.52598763542354898</v>
      </c>
      <c r="AG10" s="17">
        <v>0.53126296234543602</v>
      </c>
      <c r="AH10" s="17">
        <v>0.641336605442551</v>
      </c>
      <c r="AI10" s="17">
        <v>1</v>
      </c>
      <c r="AJ10" s="17">
        <v>0.602908963176643</v>
      </c>
      <c r="AK10" s="17"/>
      <c r="AL10" s="17">
        <v>0.53702653358918095</v>
      </c>
      <c r="AM10" s="17">
        <v>0.52889835581139699</v>
      </c>
      <c r="AN10" s="17">
        <v>0.52130947728821297</v>
      </c>
      <c r="AO10" s="17"/>
      <c r="AP10" s="17">
        <v>0.59781557755859205</v>
      </c>
      <c r="AQ10" s="17">
        <v>0.57348275531355197</v>
      </c>
      <c r="AR10" s="17">
        <v>0.53907118493902295</v>
      </c>
      <c r="AS10" s="17">
        <v>0.43741537972762601</v>
      </c>
      <c r="AT10" s="17">
        <v>0.30634798140377101</v>
      </c>
      <c r="AU10" s="17"/>
      <c r="AV10" s="17">
        <v>1</v>
      </c>
      <c r="AW10" s="17">
        <v>0.53180687431377704</v>
      </c>
      <c r="AX10" s="17">
        <v>0.59508503801010604</v>
      </c>
      <c r="AY10" s="17">
        <v>0.54589020820067002</v>
      </c>
      <c r="AZ10" s="17">
        <v>0.55518699395304505</v>
      </c>
      <c r="BA10" s="17">
        <v>0.76266328746054701</v>
      </c>
      <c r="BB10" s="17">
        <v>0.54840960652725701</v>
      </c>
      <c r="BC10" s="17">
        <v>0.53307993256880404</v>
      </c>
      <c r="BD10" s="17">
        <v>0.58375592485606698</v>
      </c>
      <c r="BE10" s="17">
        <v>0.44040246222129698</v>
      </c>
      <c r="BF10" s="17">
        <v>0.39008700142004099</v>
      </c>
      <c r="BG10" s="17">
        <v>0.61668403481397904</v>
      </c>
      <c r="BH10" s="17">
        <v>0.51551013850558602</v>
      </c>
      <c r="BI10" s="17">
        <v>0.56792920374554301</v>
      </c>
      <c r="BJ10" s="17">
        <v>0.654045679166395</v>
      </c>
      <c r="BK10" s="17">
        <v>0.41656551638943301</v>
      </c>
      <c r="BL10" s="17"/>
      <c r="BM10" s="17">
        <v>0.67191996794633502</v>
      </c>
      <c r="BN10" s="17">
        <v>0.55092018502638695</v>
      </c>
      <c r="BO10" s="17">
        <v>0.49887226375223398</v>
      </c>
      <c r="BP10" s="17">
        <v>0.44909406467083202</v>
      </c>
      <c r="BQ10" s="17">
        <v>0.66025260892790305</v>
      </c>
      <c r="BR10" s="17">
        <v>0.553585533918312</v>
      </c>
      <c r="BS10" s="17"/>
      <c r="BT10" s="17">
        <v>0.55890630727703505</v>
      </c>
      <c r="BU10" s="17">
        <v>0.55522087875998005</v>
      </c>
      <c r="BV10" s="17"/>
      <c r="BW10" s="17">
        <v>0.5358579883322</v>
      </c>
      <c r="BX10" s="17">
        <v>0.537798435091428</v>
      </c>
      <c r="BY10" s="17"/>
      <c r="BZ10" s="17">
        <v>0.55376191511945005</v>
      </c>
      <c r="CA10" s="17">
        <v>0.60091066148102301</v>
      </c>
      <c r="CB10" s="17">
        <v>0.73436481930491904</v>
      </c>
      <c r="CC10" s="17"/>
      <c r="CD10" s="17">
        <v>0.52688236370376795</v>
      </c>
      <c r="CE10" s="17">
        <v>0.682987838935467</v>
      </c>
      <c r="CF10" s="17">
        <v>0.62913434934915502</v>
      </c>
      <c r="CG10" s="17"/>
      <c r="CH10" s="17">
        <v>0.55488024571383898</v>
      </c>
      <c r="CI10" s="17">
        <v>0.63599783633328999</v>
      </c>
      <c r="CJ10" s="17">
        <v>0.51790487673861796</v>
      </c>
      <c r="CK10" s="17"/>
      <c r="CL10" s="17">
        <v>0.53403134439789501</v>
      </c>
      <c r="CM10" s="17">
        <v>0.57589967196360803</v>
      </c>
      <c r="CN10" s="17"/>
      <c r="CO10" s="17">
        <v>0.28350188344149202</v>
      </c>
      <c r="CP10" s="17">
        <v>0.51134630608480203</v>
      </c>
      <c r="CQ10" s="17">
        <v>0.565184438799198</v>
      </c>
      <c r="CR10" s="17">
        <v>0.67464698459287897</v>
      </c>
    </row>
    <row r="11" spans="2:96" ht="60" x14ac:dyDescent="0.25">
      <c r="B11" s="18" t="s">
        <v>591</v>
      </c>
      <c r="C11" s="17">
        <v>0.520849764188964</v>
      </c>
      <c r="D11" s="17">
        <v>0.486316247250352</v>
      </c>
      <c r="E11" s="17">
        <v>0.55076975428103903</v>
      </c>
      <c r="F11" s="17"/>
      <c r="G11" s="17">
        <v>0.46457867110020501</v>
      </c>
      <c r="H11" s="17">
        <v>0.52951056805087304</v>
      </c>
      <c r="I11" s="17">
        <v>0.51144791264515799</v>
      </c>
      <c r="J11" s="17">
        <v>0.60001649359662501</v>
      </c>
      <c r="K11" s="17">
        <v>0.51557428420015206</v>
      </c>
      <c r="L11" s="17">
        <v>0.48100283000334598</v>
      </c>
      <c r="M11" s="17"/>
      <c r="N11" s="17">
        <v>0.48394982115698498</v>
      </c>
      <c r="O11" s="17">
        <v>0.55286137215176301</v>
      </c>
      <c r="P11" s="17">
        <v>0.474843086253182</v>
      </c>
      <c r="Q11" s="17">
        <v>0.56945712665869097</v>
      </c>
      <c r="R11" s="17"/>
      <c r="S11" s="17">
        <v>0.387386621195565</v>
      </c>
      <c r="T11" s="17">
        <v>0.52701108420014298</v>
      </c>
      <c r="U11" s="17">
        <v>0.600730152436322</v>
      </c>
      <c r="V11" s="17">
        <v>0.59226046384814302</v>
      </c>
      <c r="W11" s="17">
        <v>0.60505484245263796</v>
      </c>
      <c r="X11" s="17">
        <v>0.53065621118971695</v>
      </c>
      <c r="Y11" s="17">
        <v>0.35578612524552999</v>
      </c>
      <c r="Z11" s="17">
        <v>0.66723855726841597</v>
      </c>
      <c r="AA11" s="17">
        <v>0.38939428329927001</v>
      </c>
      <c r="AB11" s="17">
        <v>0.60952428125298297</v>
      </c>
      <c r="AC11" s="17">
        <v>0.53577292925646103</v>
      </c>
      <c r="AD11" s="17">
        <v>0.57522540120731303</v>
      </c>
      <c r="AE11" s="17"/>
      <c r="AF11" s="17">
        <v>0.49785159637673099</v>
      </c>
      <c r="AG11" s="17">
        <v>0.51709681837106303</v>
      </c>
      <c r="AH11" s="17">
        <v>0.38595673039918998</v>
      </c>
      <c r="AI11" s="17">
        <v>0</v>
      </c>
      <c r="AJ11" s="17">
        <v>0.61202091465657205</v>
      </c>
      <c r="AK11" s="17"/>
      <c r="AL11" s="17">
        <v>0.53329497856321395</v>
      </c>
      <c r="AM11" s="17">
        <v>0.55697845307740801</v>
      </c>
      <c r="AN11" s="17">
        <v>0.40580632107092202</v>
      </c>
      <c r="AO11" s="17"/>
      <c r="AP11" s="17">
        <v>0.52086102312550597</v>
      </c>
      <c r="AQ11" s="17">
        <v>0.52848479759212896</v>
      </c>
      <c r="AR11" s="17">
        <v>0.52757301753838104</v>
      </c>
      <c r="AS11" s="17">
        <v>0.56781193502066896</v>
      </c>
      <c r="AT11" s="17">
        <v>0.33251800122949599</v>
      </c>
      <c r="AU11" s="17"/>
      <c r="AV11" s="17">
        <v>0.71728923418406099</v>
      </c>
      <c r="AW11" s="17">
        <v>0.76150692424377997</v>
      </c>
      <c r="AX11" s="17">
        <v>0.53992502740985904</v>
      </c>
      <c r="AY11" s="17">
        <v>0.55094506096370799</v>
      </c>
      <c r="AZ11" s="17">
        <v>0.51678585651240105</v>
      </c>
      <c r="BA11" s="17">
        <v>0.56859230344390499</v>
      </c>
      <c r="BB11" s="17">
        <v>0.54925299391544402</v>
      </c>
      <c r="BC11" s="17">
        <v>0.54311156999976995</v>
      </c>
      <c r="BD11" s="17">
        <v>0.37269909735447099</v>
      </c>
      <c r="BE11" s="17">
        <v>0.36502485187361999</v>
      </c>
      <c r="BF11" s="17">
        <v>0.50141093392505498</v>
      </c>
      <c r="BG11" s="17">
        <v>0.45401404012930302</v>
      </c>
      <c r="BH11" s="17">
        <v>0.55059242799127195</v>
      </c>
      <c r="BI11" s="17">
        <v>0.44479408714978902</v>
      </c>
      <c r="BJ11" s="17">
        <v>0.40756623086586302</v>
      </c>
      <c r="BK11" s="17">
        <v>0.43347303326847297</v>
      </c>
      <c r="BL11" s="17"/>
      <c r="BM11" s="17">
        <v>0.470082009643423</v>
      </c>
      <c r="BN11" s="17">
        <v>0.48707399371342602</v>
      </c>
      <c r="BO11" s="17">
        <v>0.41049681020951401</v>
      </c>
      <c r="BP11" s="17">
        <v>0.626596566226303</v>
      </c>
      <c r="BQ11" s="17">
        <v>0.57566676803642902</v>
      </c>
      <c r="BR11" s="17">
        <v>0.600622317481735</v>
      </c>
      <c r="BS11" s="17"/>
      <c r="BT11" s="17">
        <v>0.49647485252425499</v>
      </c>
      <c r="BU11" s="17">
        <v>0.56302539655625905</v>
      </c>
      <c r="BV11" s="17"/>
      <c r="BW11" s="17">
        <v>0.43365096016676902</v>
      </c>
      <c r="BX11" s="17">
        <v>0.54921687224253302</v>
      </c>
      <c r="BY11" s="17"/>
      <c r="BZ11" s="17">
        <v>0.50966983348795603</v>
      </c>
      <c r="CA11" s="17">
        <v>0.57149304926787103</v>
      </c>
      <c r="CB11" s="17">
        <v>0.71443204602263899</v>
      </c>
      <c r="CC11" s="17"/>
      <c r="CD11" s="17">
        <v>0.50810633151772</v>
      </c>
      <c r="CE11" s="17">
        <v>0.503462855192508</v>
      </c>
      <c r="CF11" s="17">
        <v>0.572297906194562</v>
      </c>
      <c r="CG11" s="17"/>
      <c r="CH11" s="17">
        <v>0.52646251267491895</v>
      </c>
      <c r="CI11" s="17">
        <v>0.50763385824746499</v>
      </c>
      <c r="CJ11" s="17">
        <v>0.46225620452221999</v>
      </c>
      <c r="CK11" s="17"/>
      <c r="CL11" s="17">
        <v>0.50998904746515195</v>
      </c>
      <c r="CM11" s="17">
        <v>0.54015249076756799</v>
      </c>
      <c r="CN11" s="17"/>
      <c r="CO11" s="17">
        <v>0.29161141495833498</v>
      </c>
      <c r="CP11" s="17">
        <v>0.42066412635968897</v>
      </c>
      <c r="CQ11" s="17">
        <v>0.57360346321834699</v>
      </c>
      <c r="CR11" s="17">
        <v>0.58931039089106896</v>
      </c>
    </row>
    <row r="12" spans="2:96" ht="75" x14ac:dyDescent="0.25">
      <c r="B12" s="18" t="s">
        <v>594</v>
      </c>
      <c r="C12" s="17">
        <v>0.50401308062616601</v>
      </c>
      <c r="D12" s="17">
        <v>0.53431974615867905</v>
      </c>
      <c r="E12" s="17">
        <v>0.48407025995159803</v>
      </c>
      <c r="F12" s="17"/>
      <c r="G12" s="17">
        <v>0.60138019319355496</v>
      </c>
      <c r="H12" s="17">
        <v>0.54130417718318502</v>
      </c>
      <c r="I12" s="17">
        <v>0.53981837673890598</v>
      </c>
      <c r="J12" s="17">
        <v>0.38088206560934901</v>
      </c>
      <c r="K12" s="17">
        <v>0.45623239260101101</v>
      </c>
      <c r="L12" s="17">
        <v>0.53875080769369499</v>
      </c>
      <c r="M12" s="17"/>
      <c r="N12" s="17">
        <v>0.64347496823855399</v>
      </c>
      <c r="O12" s="17">
        <v>0.53113959084107898</v>
      </c>
      <c r="P12" s="17">
        <v>0.474820801152191</v>
      </c>
      <c r="Q12" s="17">
        <v>0.38459415915344097</v>
      </c>
      <c r="R12" s="17"/>
      <c r="S12" s="17">
        <v>0.50639767396572</v>
      </c>
      <c r="T12" s="17">
        <v>0.60853825603327105</v>
      </c>
      <c r="U12" s="17">
        <v>0.25663009124362401</v>
      </c>
      <c r="V12" s="17">
        <v>0.54764188657000201</v>
      </c>
      <c r="W12" s="17">
        <v>0.57391527749906202</v>
      </c>
      <c r="X12" s="17">
        <v>0.61342150848021904</v>
      </c>
      <c r="Y12" s="17">
        <v>0.42498640808178401</v>
      </c>
      <c r="Z12" s="17">
        <v>0.503742031420362</v>
      </c>
      <c r="AA12" s="17">
        <v>0.46651170139096898</v>
      </c>
      <c r="AB12" s="17">
        <v>0.43277087783199097</v>
      </c>
      <c r="AC12" s="17">
        <v>0.299205647142602</v>
      </c>
      <c r="AD12" s="17">
        <v>0.66979462722468996</v>
      </c>
      <c r="AE12" s="17"/>
      <c r="AF12" s="17">
        <v>0.37021476009953802</v>
      </c>
      <c r="AG12" s="17">
        <v>0.54967483303896103</v>
      </c>
      <c r="AH12" s="17">
        <v>0.68199553119648404</v>
      </c>
      <c r="AI12" s="17">
        <v>1</v>
      </c>
      <c r="AJ12" s="17">
        <v>0.382720457208019</v>
      </c>
      <c r="AK12" s="17"/>
      <c r="AL12" s="17">
        <v>0.40964253502965298</v>
      </c>
      <c r="AM12" s="17">
        <v>0.51365702371874999</v>
      </c>
      <c r="AN12" s="17">
        <v>0.71847886898577196</v>
      </c>
      <c r="AO12" s="17"/>
      <c r="AP12" s="17">
        <v>0.41053574868298498</v>
      </c>
      <c r="AQ12" s="17">
        <v>0.50769963262321405</v>
      </c>
      <c r="AR12" s="17">
        <v>0.55715122637400705</v>
      </c>
      <c r="AS12" s="17">
        <v>0.77492060608543201</v>
      </c>
      <c r="AT12" s="17">
        <v>0.35908844730385198</v>
      </c>
      <c r="AU12" s="17"/>
      <c r="AV12" s="17">
        <v>0.71728923418406099</v>
      </c>
      <c r="AW12" s="17">
        <v>0.61073525024714403</v>
      </c>
      <c r="AX12" s="17">
        <v>0.54250338062214698</v>
      </c>
      <c r="AY12" s="17">
        <v>0.61903044652589601</v>
      </c>
      <c r="AZ12" s="17">
        <v>0.271442267883578</v>
      </c>
      <c r="BA12" s="17">
        <v>0.55818390033301302</v>
      </c>
      <c r="BB12" s="17">
        <v>0.58181239839832699</v>
      </c>
      <c r="BC12" s="17">
        <v>0.44607293710360901</v>
      </c>
      <c r="BD12" s="17">
        <v>0.47576472616347598</v>
      </c>
      <c r="BE12" s="17">
        <v>0.63726674001731598</v>
      </c>
      <c r="BF12" s="17">
        <v>0.15224255470196699</v>
      </c>
      <c r="BG12" s="17">
        <v>0.67797476849316196</v>
      </c>
      <c r="BH12" s="17">
        <v>0.50548061028532099</v>
      </c>
      <c r="BI12" s="17">
        <v>0.56378897016787799</v>
      </c>
      <c r="BJ12" s="17">
        <v>0.76135992797415497</v>
      </c>
      <c r="BK12" s="17">
        <v>0.51065220982290205</v>
      </c>
      <c r="BL12" s="17"/>
      <c r="BM12" s="17">
        <v>0.54269355876504999</v>
      </c>
      <c r="BN12" s="17">
        <v>0.55146111607245796</v>
      </c>
      <c r="BO12" s="17">
        <v>0.35595451884518903</v>
      </c>
      <c r="BP12" s="17">
        <v>0.50520880825302295</v>
      </c>
      <c r="BQ12" s="17">
        <v>0.47300056643257998</v>
      </c>
      <c r="BR12" s="17">
        <v>0.476429652703665</v>
      </c>
      <c r="BS12" s="17"/>
      <c r="BT12" s="17">
        <v>0.50597721610554802</v>
      </c>
      <c r="BU12" s="17">
        <v>0.49133290762828102</v>
      </c>
      <c r="BV12" s="17"/>
      <c r="BW12" s="17">
        <v>0.47430843979948301</v>
      </c>
      <c r="BX12" s="17">
        <v>0.53404350475200402</v>
      </c>
      <c r="BY12" s="17"/>
      <c r="BZ12" s="17">
        <v>0.50696423454081296</v>
      </c>
      <c r="CA12" s="17">
        <v>0.49117452828742902</v>
      </c>
      <c r="CB12" s="17">
        <v>0.44879686532755803</v>
      </c>
      <c r="CC12" s="17"/>
      <c r="CD12" s="17">
        <v>0.49445704496343201</v>
      </c>
      <c r="CE12" s="17">
        <v>0.513375659735964</v>
      </c>
      <c r="CF12" s="17">
        <v>0.57843885702642495</v>
      </c>
      <c r="CG12" s="17"/>
      <c r="CH12" s="17">
        <v>0.50622444161742997</v>
      </c>
      <c r="CI12" s="17">
        <v>0.40644797684718598</v>
      </c>
      <c r="CJ12" s="17">
        <v>0.59317905881462896</v>
      </c>
      <c r="CK12" s="17"/>
      <c r="CL12" s="17">
        <v>0.55357593364040603</v>
      </c>
      <c r="CM12" s="17">
        <v>0.43591984102724601</v>
      </c>
      <c r="CN12" s="17"/>
      <c r="CO12" s="17">
        <v>0.51848180297675905</v>
      </c>
      <c r="CP12" s="17">
        <v>0.54443671816497197</v>
      </c>
      <c r="CQ12" s="17">
        <v>0.48721535802170801</v>
      </c>
      <c r="CR12" s="17">
        <v>0.48585537662040601</v>
      </c>
    </row>
    <row r="13" spans="2:96" ht="45" x14ac:dyDescent="0.25">
      <c r="B13" s="18" t="s">
        <v>592</v>
      </c>
      <c r="C13" s="17">
        <v>0.38206116633123299</v>
      </c>
      <c r="D13" s="17">
        <v>0.42132381779745198</v>
      </c>
      <c r="E13" s="17">
        <v>0.35710192477956498</v>
      </c>
      <c r="F13" s="17"/>
      <c r="G13" s="17">
        <v>0.397327955850238</v>
      </c>
      <c r="H13" s="17">
        <v>0.45312737906620798</v>
      </c>
      <c r="I13" s="17">
        <v>0.30968883542952502</v>
      </c>
      <c r="J13" s="17">
        <v>0.39617126727987001</v>
      </c>
      <c r="K13" s="17">
        <v>0.38777790401914197</v>
      </c>
      <c r="L13" s="17">
        <v>0.353311569126325</v>
      </c>
      <c r="M13" s="17"/>
      <c r="N13" s="17">
        <v>0.43381466059652701</v>
      </c>
      <c r="O13" s="17">
        <v>0.42604972548168002</v>
      </c>
      <c r="P13" s="17">
        <v>0.32396719598371299</v>
      </c>
      <c r="Q13" s="17">
        <v>0.33641601815349997</v>
      </c>
      <c r="R13" s="17"/>
      <c r="S13" s="17">
        <v>0.31568502482173899</v>
      </c>
      <c r="T13" s="17">
        <v>0.305278392381573</v>
      </c>
      <c r="U13" s="17">
        <v>0.18360121398291299</v>
      </c>
      <c r="V13" s="17">
        <v>0.37773971255147998</v>
      </c>
      <c r="W13" s="17">
        <v>0.57073971922407596</v>
      </c>
      <c r="X13" s="17">
        <v>0.36084369367629299</v>
      </c>
      <c r="Y13" s="17">
        <v>0.38388509753473898</v>
      </c>
      <c r="Z13" s="17">
        <v>0.43909051139046801</v>
      </c>
      <c r="AA13" s="17">
        <v>0.40144524108500101</v>
      </c>
      <c r="AB13" s="17">
        <v>0.39297095001353399</v>
      </c>
      <c r="AC13" s="17">
        <v>0.38152464773859801</v>
      </c>
      <c r="AD13" s="17">
        <v>0.53553294169242904</v>
      </c>
      <c r="AE13" s="17"/>
      <c r="AF13" s="17">
        <v>0.283285373686262</v>
      </c>
      <c r="AG13" s="17">
        <v>0.44462905651919499</v>
      </c>
      <c r="AH13" s="17">
        <v>0.29906471823494402</v>
      </c>
      <c r="AI13" s="17">
        <v>1</v>
      </c>
      <c r="AJ13" s="17">
        <v>0.30471017953451002</v>
      </c>
      <c r="AK13" s="17"/>
      <c r="AL13" s="17">
        <v>0.30555196696661502</v>
      </c>
      <c r="AM13" s="17">
        <v>0.43049692529213801</v>
      </c>
      <c r="AN13" s="17">
        <v>0.27613440569862302</v>
      </c>
      <c r="AO13" s="17"/>
      <c r="AP13" s="17">
        <v>0.32197143894803998</v>
      </c>
      <c r="AQ13" s="17">
        <v>0.40182766555926103</v>
      </c>
      <c r="AR13" s="17">
        <v>0.36163530499326202</v>
      </c>
      <c r="AS13" s="17">
        <v>0.49407205171707502</v>
      </c>
      <c r="AT13" s="17">
        <v>0.66543642870762298</v>
      </c>
      <c r="AU13" s="17"/>
      <c r="AV13" s="17">
        <v>0.71728923418406099</v>
      </c>
      <c r="AW13" s="17">
        <v>0.443108567464225</v>
      </c>
      <c r="AX13" s="17">
        <v>0.32302673596062897</v>
      </c>
      <c r="AY13" s="17">
        <v>0.17455209131011001</v>
      </c>
      <c r="AZ13" s="17">
        <v>0.330686919618362</v>
      </c>
      <c r="BA13" s="17">
        <v>0.46409625511994601</v>
      </c>
      <c r="BB13" s="17">
        <v>0.50084827946089805</v>
      </c>
      <c r="BC13" s="17">
        <v>0.33489653255297602</v>
      </c>
      <c r="BD13" s="17">
        <v>0.335385134268124</v>
      </c>
      <c r="BE13" s="17">
        <v>0.46818128264799602</v>
      </c>
      <c r="BF13" s="17">
        <v>0.27356654444059503</v>
      </c>
      <c r="BG13" s="17">
        <v>0.26082624144081201</v>
      </c>
      <c r="BH13" s="17">
        <v>0.53821826022638697</v>
      </c>
      <c r="BI13" s="17">
        <v>0.41800717848141</v>
      </c>
      <c r="BJ13" s="17">
        <v>0.76135992797415497</v>
      </c>
      <c r="BK13" s="17">
        <v>0.41197211798962602</v>
      </c>
      <c r="BL13" s="17"/>
      <c r="BM13" s="17">
        <v>0.41861517699539103</v>
      </c>
      <c r="BN13" s="17">
        <v>0.34547884190914002</v>
      </c>
      <c r="BO13" s="17">
        <v>0.30266384911871003</v>
      </c>
      <c r="BP13" s="17">
        <v>0.41746809309967098</v>
      </c>
      <c r="BQ13" s="17">
        <v>0.42876527093137001</v>
      </c>
      <c r="BR13" s="17">
        <v>0.390738493850948</v>
      </c>
      <c r="BS13" s="17"/>
      <c r="BT13" s="17">
        <v>0.37887490862967899</v>
      </c>
      <c r="BU13" s="17">
        <v>0.365863519009819</v>
      </c>
      <c r="BV13" s="17"/>
      <c r="BW13" s="17">
        <v>0.37037919588752999</v>
      </c>
      <c r="BX13" s="17">
        <v>0.41896628143099302</v>
      </c>
      <c r="BY13" s="17"/>
      <c r="BZ13" s="17">
        <v>0.40247638188194501</v>
      </c>
      <c r="CA13" s="17">
        <v>0.24116694864224</v>
      </c>
      <c r="CB13" s="17">
        <v>0.32037221208429301</v>
      </c>
      <c r="CC13" s="17"/>
      <c r="CD13" s="17">
        <v>0.411637333944324</v>
      </c>
      <c r="CE13" s="17">
        <v>0.35098376172047902</v>
      </c>
      <c r="CF13" s="17">
        <v>0.35794046924780298</v>
      </c>
      <c r="CG13" s="17"/>
      <c r="CH13" s="17">
        <v>0.41173822018656597</v>
      </c>
      <c r="CI13" s="17">
        <v>0.26975097536605902</v>
      </c>
      <c r="CJ13" s="17">
        <v>0.27744530796408801</v>
      </c>
      <c r="CK13" s="17"/>
      <c r="CL13" s="17">
        <v>0.43438465025288697</v>
      </c>
      <c r="CM13" s="17">
        <v>0.31382899638787198</v>
      </c>
      <c r="CN13" s="17"/>
      <c r="CO13" s="17">
        <v>0.29336032160979097</v>
      </c>
      <c r="CP13" s="17">
        <v>0.415108753466506</v>
      </c>
      <c r="CQ13" s="17">
        <v>0.329018293660717</v>
      </c>
      <c r="CR13" s="17">
        <v>0.46606989896517298</v>
      </c>
    </row>
    <row r="14" spans="2:96" ht="60" x14ac:dyDescent="0.25">
      <c r="B14" s="18" t="s">
        <v>593</v>
      </c>
      <c r="C14" s="17">
        <v>0.37375260901813001</v>
      </c>
      <c r="D14" s="17">
        <v>0.431687266068221</v>
      </c>
      <c r="E14" s="17">
        <v>0.32781816828459398</v>
      </c>
      <c r="F14" s="17"/>
      <c r="G14" s="17">
        <v>0.48905322834964499</v>
      </c>
      <c r="H14" s="17">
        <v>0.39642214628956501</v>
      </c>
      <c r="I14" s="17">
        <v>0.36005618499066</v>
      </c>
      <c r="J14" s="17">
        <v>0.34811995619295499</v>
      </c>
      <c r="K14" s="17">
        <v>0.33982827990605302</v>
      </c>
      <c r="L14" s="17">
        <v>0.34105497288123099</v>
      </c>
      <c r="M14" s="17"/>
      <c r="N14" s="17">
        <v>0.39748377279945302</v>
      </c>
      <c r="O14" s="17">
        <v>0.38046655000799101</v>
      </c>
      <c r="P14" s="17">
        <v>0.37406665273349698</v>
      </c>
      <c r="Q14" s="17">
        <v>0.33415737922098099</v>
      </c>
      <c r="R14" s="17"/>
      <c r="S14" s="17">
        <v>0.38092209696575702</v>
      </c>
      <c r="T14" s="17">
        <v>0.38605439662413998</v>
      </c>
      <c r="U14" s="17">
        <v>0.23037767222498901</v>
      </c>
      <c r="V14" s="17">
        <v>0.41400135180932102</v>
      </c>
      <c r="W14" s="17">
        <v>0.528622819824486</v>
      </c>
      <c r="X14" s="17">
        <v>0.30292134173115598</v>
      </c>
      <c r="Y14" s="17">
        <v>0.423004235532141</v>
      </c>
      <c r="Z14" s="17">
        <v>0.32788786722333602</v>
      </c>
      <c r="AA14" s="17">
        <v>0.30595703602399099</v>
      </c>
      <c r="AB14" s="17">
        <v>0.35574079597420799</v>
      </c>
      <c r="AC14" s="17">
        <v>0.247732180109939</v>
      </c>
      <c r="AD14" s="17">
        <v>0.54564286998818901</v>
      </c>
      <c r="AE14" s="17"/>
      <c r="AF14" s="17">
        <v>0.29777449186668697</v>
      </c>
      <c r="AG14" s="17">
        <v>0.42155962561601001</v>
      </c>
      <c r="AH14" s="17">
        <v>0.49637052935280401</v>
      </c>
      <c r="AI14" s="17">
        <v>1</v>
      </c>
      <c r="AJ14" s="17">
        <v>0.277401109114363</v>
      </c>
      <c r="AK14" s="17"/>
      <c r="AL14" s="17">
        <v>0.25750581822149499</v>
      </c>
      <c r="AM14" s="17">
        <v>0.42879739899896402</v>
      </c>
      <c r="AN14" s="17">
        <v>0.43044818428766801</v>
      </c>
      <c r="AO14" s="17"/>
      <c r="AP14" s="17">
        <v>0.31484322822181399</v>
      </c>
      <c r="AQ14" s="17">
        <v>0.39875352985003298</v>
      </c>
      <c r="AR14" s="17">
        <v>0.37438244372461899</v>
      </c>
      <c r="AS14" s="17">
        <v>0.59762817045819505</v>
      </c>
      <c r="AT14" s="17">
        <v>0.35908844730385198</v>
      </c>
      <c r="AU14" s="17"/>
      <c r="AV14" s="17">
        <v>0.71728923418406099</v>
      </c>
      <c r="AW14" s="17">
        <v>0.36645842334226397</v>
      </c>
      <c r="AX14" s="17">
        <v>0.35679746961342002</v>
      </c>
      <c r="AY14" s="17">
        <v>0.36014260127195402</v>
      </c>
      <c r="AZ14" s="17">
        <v>0.25633842550260599</v>
      </c>
      <c r="BA14" s="17">
        <v>0.31006035662709602</v>
      </c>
      <c r="BB14" s="17">
        <v>0.36041637343810601</v>
      </c>
      <c r="BC14" s="17">
        <v>0.47901131261152102</v>
      </c>
      <c r="BD14" s="17">
        <v>0.35860526984049301</v>
      </c>
      <c r="BE14" s="17">
        <v>0.56106623044133197</v>
      </c>
      <c r="BF14" s="17">
        <v>0.19613385133234901</v>
      </c>
      <c r="BG14" s="17">
        <v>0.39308542031265797</v>
      </c>
      <c r="BH14" s="17">
        <v>0.46835392448145402</v>
      </c>
      <c r="BI14" s="17">
        <v>0.41800717848141</v>
      </c>
      <c r="BJ14" s="17">
        <v>0.64092154804087798</v>
      </c>
      <c r="BK14" s="17">
        <v>0.42966626725669199</v>
      </c>
      <c r="BL14" s="17"/>
      <c r="BM14" s="17">
        <v>0.35996573749474498</v>
      </c>
      <c r="BN14" s="17">
        <v>0.36991944410390198</v>
      </c>
      <c r="BO14" s="17">
        <v>0.24614036266676101</v>
      </c>
      <c r="BP14" s="17">
        <v>0.43257652708848099</v>
      </c>
      <c r="BQ14" s="17">
        <v>0.42605349134015602</v>
      </c>
      <c r="BR14" s="17">
        <v>0.38526595182794798</v>
      </c>
      <c r="BS14" s="17"/>
      <c r="BT14" s="17">
        <v>0.39001943052217097</v>
      </c>
      <c r="BU14" s="17">
        <v>0.336617347941989</v>
      </c>
      <c r="BV14" s="17"/>
      <c r="BW14" s="17">
        <v>0.38496942418451802</v>
      </c>
      <c r="BX14" s="17">
        <v>0.39104053734893701</v>
      </c>
      <c r="BY14" s="17"/>
      <c r="BZ14" s="17">
        <v>0.384911457359637</v>
      </c>
      <c r="CA14" s="17">
        <v>0.29903450561898198</v>
      </c>
      <c r="CB14" s="17">
        <v>0.46159282174705102</v>
      </c>
      <c r="CC14" s="17"/>
      <c r="CD14" s="17">
        <v>0.406679160556286</v>
      </c>
      <c r="CE14" s="17">
        <v>0.30060859554014602</v>
      </c>
      <c r="CF14" s="17">
        <v>0.31937959872521898</v>
      </c>
      <c r="CG14" s="17"/>
      <c r="CH14" s="17">
        <v>0.41355968207291899</v>
      </c>
      <c r="CI14" s="17">
        <v>0.17249905337083099</v>
      </c>
      <c r="CJ14" s="17">
        <v>0.25049427656802697</v>
      </c>
      <c r="CK14" s="17"/>
      <c r="CL14" s="17">
        <v>0.44119473720201202</v>
      </c>
      <c r="CM14" s="17">
        <v>0.28230419147548402</v>
      </c>
      <c r="CN14" s="17"/>
      <c r="CO14" s="17">
        <v>0.39519550101809198</v>
      </c>
      <c r="CP14" s="17">
        <v>0.38806852309635098</v>
      </c>
      <c r="CQ14" s="17">
        <v>0.37104122554758701</v>
      </c>
      <c r="CR14" s="17">
        <v>0.35731692793932901</v>
      </c>
    </row>
    <row r="15" spans="2:96" x14ac:dyDescent="0.25">
      <c r="B15" s="18" t="s">
        <v>152</v>
      </c>
      <c r="C15" s="19">
        <v>2.52378640438966E-2</v>
      </c>
      <c r="D15" s="19">
        <v>2.5514473028109001E-2</v>
      </c>
      <c r="E15" s="19">
        <v>2.5538166391323499E-2</v>
      </c>
      <c r="F15" s="19"/>
      <c r="G15" s="19">
        <v>5.5139256174174298E-2</v>
      </c>
      <c r="H15" s="19">
        <v>0</v>
      </c>
      <c r="I15" s="19">
        <v>2.7759019645233501E-2</v>
      </c>
      <c r="J15" s="19">
        <v>3.0255741345076002E-2</v>
      </c>
      <c r="K15" s="19">
        <v>1.25221547066611E-2</v>
      </c>
      <c r="L15" s="19">
        <v>3.7280281162851897E-2</v>
      </c>
      <c r="M15" s="19"/>
      <c r="N15" s="19">
        <v>1.16015478433444E-2</v>
      </c>
      <c r="O15" s="19">
        <v>3.98500366135748E-2</v>
      </c>
      <c r="P15" s="19">
        <v>1.7224949596490301E-2</v>
      </c>
      <c r="Q15" s="19">
        <v>3.06015551147567E-2</v>
      </c>
      <c r="R15" s="19"/>
      <c r="S15" s="19">
        <v>0</v>
      </c>
      <c r="T15" s="19">
        <v>4.85629744936509E-2</v>
      </c>
      <c r="U15" s="19">
        <v>9.11004200148606E-2</v>
      </c>
      <c r="V15" s="19">
        <v>3.15562133494195E-2</v>
      </c>
      <c r="W15" s="19">
        <v>0</v>
      </c>
      <c r="X15" s="19">
        <v>0</v>
      </c>
      <c r="Y15" s="19">
        <v>6.10933314890411E-2</v>
      </c>
      <c r="Z15" s="19">
        <v>0</v>
      </c>
      <c r="AA15" s="19">
        <v>0</v>
      </c>
      <c r="AB15" s="19">
        <v>0</v>
      </c>
      <c r="AC15" s="19">
        <v>6.3666283755413597E-2</v>
      </c>
      <c r="AD15" s="19">
        <v>6.3217533979523996E-2</v>
      </c>
      <c r="AE15" s="19"/>
      <c r="AF15" s="19">
        <v>3.82082304422693E-2</v>
      </c>
      <c r="AG15" s="19">
        <v>2.3071791377355499E-2</v>
      </c>
      <c r="AH15" s="19">
        <v>4.2966144804831401E-2</v>
      </c>
      <c r="AI15" s="19">
        <v>0</v>
      </c>
      <c r="AJ15" s="19">
        <v>3.2594190487435698E-2</v>
      </c>
      <c r="AK15" s="19"/>
      <c r="AL15" s="19">
        <v>3.6470230915778001E-2</v>
      </c>
      <c r="AM15" s="19">
        <v>2.0089445552853899E-2</v>
      </c>
      <c r="AN15" s="19">
        <v>4.9344624764634998E-2</v>
      </c>
      <c r="AO15" s="19"/>
      <c r="AP15" s="19">
        <v>2.2055973157949101E-2</v>
      </c>
      <c r="AQ15" s="19">
        <v>3.1522094585518398E-2</v>
      </c>
      <c r="AR15" s="19">
        <v>1.1170521574825501E-2</v>
      </c>
      <c r="AS15" s="19">
        <v>0</v>
      </c>
      <c r="AT15" s="19">
        <v>0</v>
      </c>
      <c r="AU15" s="19"/>
      <c r="AV15" s="19">
        <v>0</v>
      </c>
      <c r="AW15" s="19">
        <v>0</v>
      </c>
      <c r="AX15" s="19">
        <v>3.63072109017782E-2</v>
      </c>
      <c r="AY15" s="19">
        <v>0</v>
      </c>
      <c r="AZ15" s="19">
        <v>2.7375568344074199E-2</v>
      </c>
      <c r="BA15" s="19">
        <v>0</v>
      </c>
      <c r="BB15" s="19">
        <v>5.2389065231819798E-2</v>
      </c>
      <c r="BC15" s="19">
        <v>4.44487866142158E-2</v>
      </c>
      <c r="BD15" s="19">
        <v>3.0963959100245401E-2</v>
      </c>
      <c r="BE15" s="19">
        <v>0</v>
      </c>
      <c r="BF15" s="19">
        <v>7.9864415079327594E-2</v>
      </c>
      <c r="BG15" s="19">
        <v>0</v>
      </c>
      <c r="BH15" s="19">
        <v>0</v>
      </c>
      <c r="BI15" s="19">
        <v>0</v>
      </c>
      <c r="BJ15" s="19">
        <v>0</v>
      </c>
      <c r="BK15" s="19">
        <v>0</v>
      </c>
      <c r="BL15" s="19"/>
      <c r="BM15" s="19">
        <v>3.0650990156362599E-2</v>
      </c>
      <c r="BN15" s="19">
        <v>2.76115860817388E-2</v>
      </c>
      <c r="BO15" s="19">
        <v>5.2896873046065503E-2</v>
      </c>
      <c r="BP15" s="19">
        <v>0</v>
      </c>
      <c r="BQ15" s="19">
        <v>2.1437681577490601E-2</v>
      </c>
      <c r="BR15" s="19">
        <v>3.3138247338905198E-2</v>
      </c>
      <c r="BS15" s="19"/>
      <c r="BT15" s="19">
        <v>2.2746439511121999E-2</v>
      </c>
      <c r="BU15" s="19">
        <v>2.95237362637088E-2</v>
      </c>
      <c r="BV15" s="19"/>
      <c r="BW15" s="19">
        <v>2.9159999943951399E-2</v>
      </c>
      <c r="BX15" s="19">
        <v>1.8891808679278001E-2</v>
      </c>
      <c r="BY15" s="19"/>
      <c r="BZ15" s="19">
        <v>2.1945017027388599E-2</v>
      </c>
      <c r="CA15" s="19">
        <v>0</v>
      </c>
      <c r="CB15" s="19">
        <v>0</v>
      </c>
      <c r="CC15" s="19"/>
      <c r="CD15" s="19">
        <v>1.9733899012877299E-2</v>
      </c>
      <c r="CE15" s="19">
        <v>2.5582755465552501E-2</v>
      </c>
      <c r="CF15" s="19">
        <v>3.1160289352941298E-2</v>
      </c>
      <c r="CG15" s="19"/>
      <c r="CH15" s="19">
        <v>1.7390567093531799E-2</v>
      </c>
      <c r="CI15" s="19">
        <v>2.53194497982656E-2</v>
      </c>
      <c r="CJ15" s="19">
        <v>3.2952844765425697E-2</v>
      </c>
      <c r="CK15" s="19"/>
      <c r="CL15" s="19">
        <v>1.9024985812255299E-2</v>
      </c>
      <c r="CM15" s="19">
        <v>3.3603098446665598E-2</v>
      </c>
      <c r="CN15" s="19"/>
      <c r="CO15" s="19">
        <v>0.112161382637013</v>
      </c>
      <c r="CP15" s="19">
        <v>0</v>
      </c>
      <c r="CQ15" s="19">
        <v>3.2371322497688898E-2</v>
      </c>
      <c r="CR15" s="19">
        <v>2.0773008008922102E-2</v>
      </c>
    </row>
    <row r="16" spans="2:96" x14ac:dyDescent="0.25">
      <c r="B16" s="16" t="s">
        <v>612</v>
      </c>
    </row>
    <row r="17" spans="2:2" x14ac:dyDescent="0.25">
      <c r="B17" t="s">
        <v>124</v>
      </c>
    </row>
    <row r="18" spans="2:2" x14ac:dyDescent="0.25">
      <c r="B18" t="s">
        <v>125</v>
      </c>
    </row>
    <row r="20" spans="2:2" x14ac:dyDescent="0.25">
      <c r="B20"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CR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613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ht="45" x14ac:dyDescent="0.25">
      <c r="B9" s="18" t="s">
        <v>359</v>
      </c>
      <c r="C9" s="17">
        <v>0.32798238095371501</v>
      </c>
      <c r="D9" s="17">
        <v>0.38355526760834702</v>
      </c>
      <c r="E9" s="17">
        <v>0.27204410540231</v>
      </c>
      <c r="F9" s="17"/>
      <c r="G9" s="17">
        <v>0.28373294348269001</v>
      </c>
      <c r="H9" s="17">
        <v>0.303998265572482</v>
      </c>
      <c r="I9" s="17">
        <v>0.31756549537805401</v>
      </c>
      <c r="J9" s="17">
        <v>0.34160516666318802</v>
      </c>
      <c r="K9" s="17">
        <v>0.35072445126302998</v>
      </c>
      <c r="L9" s="17">
        <v>0.35912680652696699</v>
      </c>
      <c r="M9" s="17"/>
      <c r="N9" s="17">
        <v>0.37982264489446699</v>
      </c>
      <c r="O9" s="17">
        <v>0.357433250821101</v>
      </c>
      <c r="P9" s="17">
        <v>0.300693801472107</v>
      </c>
      <c r="Q9" s="17">
        <v>0.26507682023309898</v>
      </c>
      <c r="R9" s="17"/>
      <c r="S9" s="17">
        <v>0.30792873888201899</v>
      </c>
      <c r="T9" s="17">
        <v>0.35017026859883299</v>
      </c>
      <c r="U9" s="17">
        <v>0.33945910072964403</v>
      </c>
      <c r="V9" s="17">
        <v>0.329756341607916</v>
      </c>
      <c r="W9" s="17">
        <v>0.34315060257897601</v>
      </c>
      <c r="X9" s="17">
        <v>0.29976331113649501</v>
      </c>
      <c r="Y9" s="17">
        <v>0.31179453237037102</v>
      </c>
      <c r="Z9" s="17">
        <v>0.31060791857461101</v>
      </c>
      <c r="AA9" s="17">
        <v>0.33853323409311298</v>
      </c>
      <c r="AB9" s="17">
        <v>0.32621813872043598</v>
      </c>
      <c r="AC9" s="17">
        <v>0.37409948288061801</v>
      </c>
      <c r="AD9" s="17">
        <v>0.29432369508693201</v>
      </c>
      <c r="AE9" s="17"/>
      <c r="AF9" s="17">
        <v>0.359793062156614</v>
      </c>
      <c r="AG9" s="17">
        <v>0.31260755478079899</v>
      </c>
      <c r="AH9" s="17">
        <v>0.47917130650801398</v>
      </c>
      <c r="AI9" s="17">
        <v>0.27272356081692201</v>
      </c>
      <c r="AJ9" s="17">
        <v>0.21817184499335801</v>
      </c>
      <c r="AK9" s="17"/>
      <c r="AL9" s="17">
        <v>0.34476462553866699</v>
      </c>
      <c r="AM9" s="17">
        <v>0.32575769834834201</v>
      </c>
      <c r="AN9" s="17">
        <v>0.46664082589807498</v>
      </c>
      <c r="AO9" s="17"/>
      <c r="AP9" s="17">
        <v>0.27408531254144203</v>
      </c>
      <c r="AQ9" s="17">
        <v>0.31182175251793298</v>
      </c>
      <c r="AR9" s="17">
        <v>0.36399563598898799</v>
      </c>
      <c r="AS9" s="17">
        <v>0.37528460083589399</v>
      </c>
      <c r="AT9" s="17">
        <v>0.49565214090760001</v>
      </c>
      <c r="AU9" s="17"/>
      <c r="AV9" s="17">
        <v>0.17717430870440201</v>
      </c>
      <c r="AW9" s="17">
        <v>0.291201766235821</v>
      </c>
      <c r="AX9" s="17">
        <v>0.24871787195374401</v>
      </c>
      <c r="AY9" s="17">
        <v>0.27247094164371899</v>
      </c>
      <c r="AZ9" s="17">
        <v>0.27517961478685699</v>
      </c>
      <c r="BA9" s="17">
        <v>0.32073653796630203</v>
      </c>
      <c r="BB9" s="17">
        <v>0.30139142778603101</v>
      </c>
      <c r="BC9" s="17">
        <v>0.314928638956882</v>
      </c>
      <c r="BD9" s="17">
        <v>0.36301492186224499</v>
      </c>
      <c r="BE9" s="17">
        <v>0.32869784875726998</v>
      </c>
      <c r="BF9" s="17">
        <v>0.35665966745703398</v>
      </c>
      <c r="BG9" s="17">
        <v>0.38089657031333202</v>
      </c>
      <c r="BH9" s="17">
        <v>0.43949063573042102</v>
      </c>
      <c r="BI9" s="17">
        <v>0.46298632797559802</v>
      </c>
      <c r="BJ9" s="17">
        <v>0.48143888913183502</v>
      </c>
      <c r="BK9" s="17">
        <v>0.48531558479911202</v>
      </c>
      <c r="BL9" s="17"/>
      <c r="BM9" s="17">
        <v>0.29993464351697902</v>
      </c>
      <c r="BN9" s="17">
        <v>0.37446065375348098</v>
      </c>
      <c r="BO9" s="17">
        <v>0.30232170022164101</v>
      </c>
      <c r="BP9" s="17">
        <v>0.34069057018159399</v>
      </c>
      <c r="BQ9" s="17">
        <v>0.30664730385477101</v>
      </c>
      <c r="BR9" s="17">
        <v>0.25805353172151602</v>
      </c>
      <c r="BS9" s="17"/>
      <c r="BT9" s="17">
        <v>0.33817334633226298</v>
      </c>
      <c r="BU9" s="17">
        <v>0.31957912894551299</v>
      </c>
      <c r="BV9" s="17"/>
      <c r="BW9" s="17">
        <v>0.329032583312098</v>
      </c>
      <c r="BX9" s="17">
        <v>0.374406054796386</v>
      </c>
      <c r="BY9" s="17"/>
      <c r="BZ9" s="17">
        <v>0.32684500123469101</v>
      </c>
      <c r="CA9" s="17">
        <v>0.341364871514445</v>
      </c>
      <c r="CB9" s="17">
        <v>0.36618646820286799</v>
      </c>
      <c r="CC9" s="17"/>
      <c r="CD9" s="17">
        <v>0.34860387245542701</v>
      </c>
      <c r="CE9" s="17">
        <v>0.18859277832787899</v>
      </c>
      <c r="CF9" s="17">
        <v>0.35164401901387099</v>
      </c>
      <c r="CG9" s="17"/>
      <c r="CH9" s="17">
        <v>0.35427527101582601</v>
      </c>
      <c r="CI9" s="17">
        <v>0.229657362596598</v>
      </c>
      <c r="CJ9" s="17">
        <v>0.25998607615831798</v>
      </c>
      <c r="CK9" s="17"/>
      <c r="CL9" s="17">
        <v>0.40948984096732299</v>
      </c>
      <c r="CM9" s="17">
        <v>0.25186810714396501</v>
      </c>
      <c r="CN9" s="17"/>
      <c r="CO9" s="17">
        <v>0.53644869283101504</v>
      </c>
      <c r="CP9" s="17">
        <v>0.354144870708548</v>
      </c>
      <c r="CQ9" s="17">
        <v>0.30243569568512302</v>
      </c>
      <c r="CR9" s="17">
        <v>0.251532347720758</v>
      </c>
    </row>
    <row r="10" spans="2:96" ht="45" x14ac:dyDescent="0.25">
      <c r="B10" s="18" t="s">
        <v>360</v>
      </c>
      <c r="C10" s="17">
        <v>0.54616780803071296</v>
      </c>
      <c r="D10" s="17">
        <v>0.51089381612999096</v>
      </c>
      <c r="E10" s="17">
        <v>0.581553023737166</v>
      </c>
      <c r="F10" s="17"/>
      <c r="G10" s="17">
        <v>0.48779949564827002</v>
      </c>
      <c r="H10" s="17">
        <v>0.485820304176384</v>
      </c>
      <c r="I10" s="17">
        <v>0.53260707673102603</v>
      </c>
      <c r="J10" s="17">
        <v>0.56833138778096903</v>
      </c>
      <c r="K10" s="17">
        <v>0.584572704577208</v>
      </c>
      <c r="L10" s="17">
        <v>0.601491754444617</v>
      </c>
      <c r="M10" s="17"/>
      <c r="N10" s="17">
        <v>0.49563820125437003</v>
      </c>
      <c r="O10" s="17">
        <v>0.50030867512619803</v>
      </c>
      <c r="P10" s="17">
        <v>0.57501020732197194</v>
      </c>
      <c r="Q10" s="17">
        <v>0.62623493089014304</v>
      </c>
      <c r="R10" s="17"/>
      <c r="S10" s="17">
        <v>0.50320694897565998</v>
      </c>
      <c r="T10" s="17">
        <v>0.54179963770350503</v>
      </c>
      <c r="U10" s="17">
        <v>0.57399446143964805</v>
      </c>
      <c r="V10" s="17">
        <v>0.61145540895679096</v>
      </c>
      <c r="W10" s="17">
        <v>0.49625402118052597</v>
      </c>
      <c r="X10" s="17">
        <v>0.504895538631567</v>
      </c>
      <c r="Y10" s="17">
        <v>0.55378583417484195</v>
      </c>
      <c r="Z10" s="17">
        <v>0.58790023333144603</v>
      </c>
      <c r="AA10" s="17">
        <v>0.54735841908634197</v>
      </c>
      <c r="AB10" s="17">
        <v>0.58152601318327302</v>
      </c>
      <c r="AC10" s="17">
        <v>0.56521627949128395</v>
      </c>
      <c r="AD10" s="17">
        <v>0.51726801918629295</v>
      </c>
      <c r="AE10" s="17"/>
      <c r="AF10" s="17">
        <v>0.55825871606437905</v>
      </c>
      <c r="AG10" s="17">
        <v>0.54256503601071104</v>
      </c>
      <c r="AH10" s="17">
        <v>0.46843035192796001</v>
      </c>
      <c r="AI10" s="17">
        <v>0.68058805960656799</v>
      </c>
      <c r="AJ10" s="17">
        <v>0.58533415135964395</v>
      </c>
      <c r="AK10" s="17"/>
      <c r="AL10" s="17">
        <v>0.56113105236721605</v>
      </c>
      <c r="AM10" s="17">
        <v>0.52101816540046697</v>
      </c>
      <c r="AN10" s="17">
        <v>0.44650719877665901</v>
      </c>
      <c r="AO10" s="17"/>
      <c r="AP10" s="17">
        <v>0.61236881447392699</v>
      </c>
      <c r="AQ10" s="17">
        <v>0.56092481623660895</v>
      </c>
      <c r="AR10" s="17">
        <v>0.49410869670317398</v>
      </c>
      <c r="AS10" s="17">
        <v>0.46372379020625498</v>
      </c>
      <c r="AT10" s="17">
        <v>0.361805787344536</v>
      </c>
      <c r="AU10" s="17"/>
      <c r="AV10" s="17">
        <v>0.82282569129559802</v>
      </c>
      <c r="AW10" s="17">
        <v>0.53272465477601505</v>
      </c>
      <c r="AX10" s="17">
        <v>0.58282568866817597</v>
      </c>
      <c r="AY10" s="17">
        <v>0.61065247640714404</v>
      </c>
      <c r="AZ10" s="17">
        <v>0.58337048850963402</v>
      </c>
      <c r="BA10" s="17">
        <v>0.567262691835831</v>
      </c>
      <c r="BB10" s="17">
        <v>0.59588126911403605</v>
      </c>
      <c r="BC10" s="17">
        <v>0.55081244707864396</v>
      </c>
      <c r="BD10" s="17">
        <v>0.51618199895064298</v>
      </c>
      <c r="BE10" s="17">
        <v>0.51657931517321998</v>
      </c>
      <c r="BF10" s="17">
        <v>0.55287738806353204</v>
      </c>
      <c r="BG10" s="17">
        <v>0.48495340697612199</v>
      </c>
      <c r="BH10" s="17">
        <v>0.460311010656062</v>
      </c>
      <c r="BI10" s="17">
        <v>0.49426383574000499</v>
      </c>
      <c r="BJ10" s="17">
        <v>0.35237679960686003</v>
      </c>
      <c r="BK10" s="17">
        <v>0.394473731660893</v>
      </c>
      <c r="BL10" s="17"/>
      <c r="BM10" s="17">
        <v>0.51651550212941399</v>
      </c>
      <c r="BN10" s="17">
        <v>0.53162057641212102</v>
      </c>
      <c r="BO10" s="17">
        <v>0.50582987580718997</v>
      </c>
      <c r="BP10" s="17">
        <v>0.56913996449774595</v>
      </c>
      <c r="BQ10" s="17">
        <v>0.61990748336745705</v>
      </c>
      <c r="BR10" s="17">
        <v>0.62657561347870605</v>
      </c>
      <c r="BS10" s="17"/>
      <c r="BT10" s="17">
        <v>0.53720224222813495</v>
      </c>
      <c r="BU10" s="17">
        <v>0.56063280790502501</v>
      </c>
      <c r="BV10" s="17"/>
      <c r="BW10" s="17">
        <v>0.55513192510470799</v>
      </c>
      <c r="BX10" s="17">
        <v>0.519281528830429</v>
      </c>
      <c r="BY10" s="17"/>
      <c r="BZ10" s="17">
        <v>0.55623797575349898</v>
      </c>
      <c r="CA10" s="17">
        <v>0.52451627288332603</v>
      </c>
      <c r="CB10" s="17">
        <v>0.443221198592534</v>
      </c>
      <c r="CC10" s="17"/>
      <c r="CD10" s="17">
        <v>0.53917116871190096</v>
      </c>
      <c r="CE10" s="17">
        <v>0.62602590815916404</v>
      </c>
      <c r="CF10" s="17">
        <v>0.53807145848644999</v>
      </c>
      <c r="CG10" s="17"/>
      <c r="CH10" s="17">
        <v>0.53123273127251003</v>
      </c>
      <c r="CI10" s="17">
        <v>0.60166224658790401</v>
      </c>
      <c r="CJ10" s="17">
        <v>0.64098896164052599</v>
      </c>
      <c r="CK10" s="17"/>
      <c r="CL10" s="17">
        <v>0.51155022946753104</v>
      </c>
      <c r="CM10" s="17">
        <v>0.58494770426129294</v>
      </c>
      <c r="CN10" s="17"/>
      <c r="CO10" s="17">
        <v>0.37425152601773398</v>
      </c>
      <c r="CP10" s="17">
        <v>0.52934782776993305</v>
      </c>
      <c r="CQ10" s="17">
        <v>0.56330336060432995</v>
      </c>
      <c r="CR10" s="17">
        <v>0.60775170173572401</v>
      </c>
    </row>
    <row r="11" spans="2:96" x14ac:dyDescent="0.25">
      <c r="B11" s="18" t="s">
        <v>361</v>
      </c>
      <c r="C11" s="17">
        <v>0.10990815097756799</v>
      </c>
      <c r="D11" s="17">
        <v>8.9482339642147399E-2</v>
      </c>
      <c r="E11" s="17">
        <v>0.130499576908299</v>
      </c>
      <c r="F11" s="17"/>
      <c r="G11" s="17">
        <v>0.20965769374405599</v>
      </c>
      <c r="H11" s="17">
        <v>0.173854273685316</v>
      </c>
      <c r="I11" s="17">
        <v>0.13152282314885</v>
      </c>
      <c r="J11" s="17">
        <v>7.4617547521475897E-2</v>
      </c>
      <c r="K11" s="17">
        <v>6.4702844159761602E-2</v>
      </c>
      <c r="L11" s="17">
        <v>3.2804233729476398E-2</v>
      </c>
      <c r="M11" s="17"/>
      <c r="N11" s="17">
        <v>0.106208865788636</v>
      </c>
      <c r="O11" s="17">
        <v>0.131214587507341</v>
      </c>
      <c r="P11" s="17">
        <v>0.10868867719254199</v>
      </c>
      <c r="Q11" s="17">
        <v>9.1830845654186699E-2</v>
      </c>
      <c r="R11" s="17"/>
      <c r="S11" s="17">
        <v>0.160120988617245</v>
      </c>
      <c r="T11" s="17">
        <v>9.19494706029612E-2</v>
      </c>
      <c r="U11" s="17">
        <v>7.9458246945053004E-2</v>
      </c>
      <c r="V11" s="17">
        <v>5.8788249435292497E-2</v>
      </c>
      <c r="W11" s="17">
        <v>0.145246310980265</v>
      </c>
      <c r="X11" s="17">
        <v>0.17058054574734299</v>
      </c>
      <c r="Y11" s="17">
        <v>0.117308170704034</v>
      </c>
      <c r="Z11" s="17">
        <v>8.9489378189503893E-2</v>
      </c>
      <c r="AA11" s="17">
        <v>9.5087282042921703E-2</v>
      </c>
      <c r="AB11" s="17">
        <v>8.7128082137648194E-2</v>
      </c>
      <c r="AC11" s="17">
        <v>6.0684237628097097E-2</v>
      </c>
      <c r="AD11" s="17">
        <v>0.13649787489745099</v>
      </c>
      <c r="AE11" s="17"/>
      <c r="AF11" s="17">
        <v>7.0955241989514195E-2</v>
      </c>
      <c r="AG11" s="17">
        <v>0.127609882611533</v>
      </c>
      <c r="AH11" s="17">
        <v>3.4532055807228797E-2</v>
      </c>
      <c r="AI11" s="17">
        <v>4.6688379576509398E-2</v>
      </c>
      <c r="AJ11" s="17">
        <v>0.179870778311953</v>
      </c>
      <c r="AK11" s="17"/>
      <c r="AL11" s="17">
        <v>8.7179774114778494E-2</v>
      </c>
      <c r="AM11" s="17">
        <v>0.135961389838506</v>
      </c>
      <c r="AN11" s="17">
        <v>8.0544781089999101E-2</v>
      </c>
      <c r="AO11" s="17"/>
      <c r="AP11" s="17">
        <v>0.105613691202181</v>
      </c>
      <c r="AQ11" s="17">
        <v>0.108016266678981</v>
      </c>
      <c r="AR11" s="17">
        <v>0.11892290467512701</v>
      </c>
      <c r="AS11" s="17">
        <v>0.150428918343567</v>
      </c>
      <c r="AT11" s="17">
        <v>0.114406862661605</v>
      </c>
      <c r="AU11" s="17"/>
      <c r="AV11" s="17">
        <v>0</v>
      </c>
      <c r="AW11" s="17">
        <v>0.176073578988164</v>
      </c>
      <c r="AX11" s="17">
        <v>0.15275124739885701</v>
      </c>
      <c r="AY11" s="17">
        <v>0.10088148534413401</v>
      </c>
      <c r="AZ11" s="17">
        <v>0.131159322868657</v>
      </c>
      <c r="BA11" s="17">
        <v>8.8286866326690999E-2</v>
      </c>
      <c r="BB11" s="17">
        <v>7.1797770865752203E-2</v>
      </c>
      <c r="BC11" s="17">
        <v>0.120590389167713</v>
      </c>
      <c r="BD11" s="17">
        <v>0.107858875960121</v>
      </c>
      <c r="BE11" s="17">
        <v>0.134610795891419</v>
      </c>
      <c r="BF11" s="17">
        <v>7.4707512355285194E-2</v>
      </c>
      <c r="BG11" s="17">
        <v>0.122432932357928</v>
      </c>
      <c r="BH11" s="17">
        <v>8.8216888651998504E-2</v>
      </c>
      <c r="BI11" s="17">
        <v>4.27498362843962E-2</v>
      </c>
      <c r="BJ11" s="17">
        <v>0.12841891009659701</v>
      </c>
      <c r="BK11" s="17">
        <v>0.12021068353999501</v>
      </c>
      <c r="BL11" s="17"/>
      <c r="BM11" s="17">
        <v>0.15885003697661601</v>
      </c>
      <c r="BN11" s="17">
        <v>8.0570178127164396E-2</v>
      </c>
      <c r="BO11" s="17">
        <v>0.15849454787390499</v>
      </c>
      <c r="BP11" s="17">
        <v>8.26741927837953E-2</v>
      </c>
      <c r="BQ11" s="17">
        <v>6.8327371034299395E-2</v>
      </c>
      <c r="BR11" s="17">
        <v>0.115370854799778</v>
      </c>
      <c r="BS11" s="17"/>
      <c r="BT11" s="17">
        <v>0.10788851859202001</v>
      </c>
      <c r="BU11" s="17">
        <v>0.11045142138217599</v>
      </c>
      <c r="BV11" s="17"/>
      <c r="BW11" s="17">
        <v>0.10150826524084899</v>
      </c>
      <c r="BX11" s="17">
        <v>9.2328333121267994E-2</v>
      </c>
      <c r="BY11" s="17"/>
      <c r="BZ11" s="17">
        <v>0.100258514233922</v>
      </c>
      <c r="CA11" s="17">
        <v>0.124003618666763</v>
      </c>
      <c r="CB11" s="17">
        <v>0.16115471247207699</v>
      </c>
      <c r="CC11" s="17"/>
      <c r="CD11" s="17">
        <v>9.4653717007415095E-2</v>
      </c>
      <c r="CE11" s="17">
        <v>0.16404824733537901</v>
      </c>
      <c r="CF11" s="17">
        <v>0.100150986312507</v>
      </c>
      <c r="CG11" s="17"/>
      <c r="CH11" s="17">
        <v>9.8833939510039603E-2</v>
      </c>
      <c r="CI11" s="17">
        <v>0.153098392220304</v>
      </c>
      <c r="CJ11" s="17">
        <v>9.3162510214890706E-2</v>
      </c>
      <c r="CK11" s="17"/>
      <c r="CL11" s="17">
        <v>7.4035305680464403E-2</v>
      </c>
      <c r="CM11" s="17">
        <v>0.13952353983790899</v>
      </c>
      <c r="CN11" s="17"/>
      <c r="CO11" s="17">
        <v>8.9299781151250507E-2</v>
      </c>
      <c r="CP11" s="17">
        <v>9.9277008594136504E-2</v>
      </c>
      <c r="CQ11" s="17">
        <v>0.113176667902272</v>
      </c>
      <c r="CR11" s="17">
        <v>0.131399771978567</v>
      </c>
    </row>
    <row r="12" spans="2:96" x14ac:dyDescent="0.25">
      <c r="B12" s="18" t="s">
        <v>175</v>
      </c>
      <c r="C12" s="19">
        <v>1.5941660038004599E-2</v>
      </c>
      <c r="D12" s="19">
        <v>1.6068576619515301E-2</v>
      </c>
      <c r="E12" s="19">
        <v>1.59032939522251E-2</v>
      </c>
      <c r="F12" s="19"/>
      <c r="G12" s="19">
        <v>1.8809867124984701E-2</v>
      </c>
      <c r="H12" s="19">
        <v>3.6327156565817802E-2</v>
      </c>
      <c r="I12" s="19">
        <v>1.8304604742069401E-2</v>
      </c>
      <c r="J12" s="19">
        <v>1.5445898034366801E-2</v>
      </c>
      <c r="K12" s="19">
        <v>0</v>
      </c>
      <c r="L12" s="19">
        <v>6.57720529894016E-3</v>
      </c>
      <c r="M12" s="19"/>
      <c r="N12" s="19">
        <v>1.8330288062527199E-2</v>
      </c>
      <c r="O12" s="19">
        <v>1.10434865453602E-2</v>
      </c>
      <c r="P12" s="19">
        <v>1.56073140133788E-2</v>
      </c>
      <c r="Q12" s="19">
        <v>1.68574032225705E-2</v>
      </c>
      <c r="R12" s="19"/>
      <c r="S12" s="19">
        <v>2.8743323525076501E-2</v>
      </c>
      <c r="T12" s="19">
        <v>1.6080623094700999E-2</v>
      </c>
      <c r="U12" s="19">
        <v>7.0881908856546298E-3</v>
      </c>
      <c r="V12" s="19">
        <v>0</v>
      </c>
      <c r="W12" s="19">
        <v>1.53490652602327E-2</v>
      </c>
      <c r="X12" s="19">
        <v>2.4760604484595699E-2</v>
      </c>
      <c r="Y12" s="19">
        <v>1.7111462750753401E-2</v>
      </c>
      <c r="Z12" s="19">
        <v>1.2002469904438399E-2</v>
      </c>
      <c r="AA12" s="19">
        <v>1.9021064777623099E-2</v>
      </c>
      <c r="AB12" s="19">
        <v>5.1277659586426404E-3</v>
      </c>
      <c r="AC12" s="19">
        <v>0</v>
      </c>
      <c r="AD12" s="19">
        <v>5.1910410829324002E-2</v>
      </c>
      <c r="AE12" s="19"/>
      <c r="AF12" s="19">
        <v>1.09929797894923E-2</v>
      </c>
      <c r="AG12" s="19">
        <v>1.72175265969573E-2</v>
      </c>
      <c r="AH12" s="19">
        <v>1.78662857567971E-2</v>
      </c>
      <c r="AI12" s="19">
        <v>0</v>
      </c>
      <c r="AJ12" s="19">
        <v>1.66232253350454E-2</v>
      </c>
      <c r="AK12" s="19"/>
      <c r="AL12" s="19">
        <v>6.9245479793392699E-3</v>
      </c>
      <c r="AM12" s="19">
        <v>1.7262746412685801E-2</v>
      </c>
      <c r="AN12" s="19">
        <v>6.3071942352660899E-3</v>
      </c>
      <c r="AO12" s="19"/>
      <c r="AP12" s="19">
        <v>7.9321817824497005E-3</v>
      </c>
      <c r="AQ12" s="19">
        <v>1.92371645664773E-2</v>
      </c>
      <c r="AR12" s="19">
        <v>2.2972762632711301E-2</v>
      </c>
      <c r="AS12" s="19">
        <v>1.05626906142837E-2</v>
      </c>
      <c r="AT12" s="19">
        <v>2.8135209086259098E-2</v>
      </c>
      <c r="AU12" s="19"/>
      <c r="AV12" s="19">
        <v>0</v>
      </c>
      <c r="AW12" s="19">
        <v>0</v>
      </c>
      <c r="AX12" s="19">
        <v>1.5705191979222499E-2</v>
      </c>
      <c r="AY12" s="19">
        <v>1.5995096605003801E-2</v>
      </c>
      <c r="AZ12" s="19">
        <v>1.0290573834852299E-2</v>
      </c>
      <c r="BA12" s="19">
        <v>2.3713903871176199E-2</v>
      </c>
      <c r="BB12" s="19">
        <v>3.0929532234180799E-2</v>
      </c>
      <c r="BC12" s="19">
        <v>1.3668524796761001E-2</v>
      </c>
      <c r="BD12" s="19">
        <v>1.29442032269912E-2</v>
      </c>
      <c r="BE12" s="19">
        <v>2.01120401780907E-2</v>
      </c>
      <c r="BF12" s="19">
        <v>1.5755432124149E-2</v>
      </c>
      <c r="BG12" s="19">
        <v>1.1717090352619201E-2</v>
      </c>
      <c r="BH12" s="19">
        <v>1.1981464961518201E-2</v>
      </c>
      <c r="BI12" s="19">
        <v>0</v>
      </c>
      <c r="BJ12" s="19">
        <v>3.7765401164708202E-2</v>
      </c>
      <c r="BK12" s="19">
        <v>0</v>
      </c>
      <c r="BL12" s="19"/>
      <c r="BM12" s="19">
        <v>2.4699817376990299E-2</v>
      </c>
      <c r="BN12" s="19">
        <v>1.3348591707233799E-2</v>
      </c>
      <c r="BO12" s="19">
        <v>3.3353876097263903E-2</v>
      </c>
      <c r="BP12" s="19">
        <v>7.4952725368646099E-3</v>
      </c>
      <c r="BQ12" s="19">
        <v>5.1178417434726304E-3</v>
      </c>
      <c r="BR12" s="19">
        <v>0</v>
      </c>
      <c r="BS12" s="19"/>
      <c r="BT12" s="19">
        <v>1.6735892847582499E-2</v>
      </c>
      <c r="BU12" s="19">
        <v>9.3366417672858509E-3</v>
      </c>
      <c r="BV12" s="19"/>
      <c r="BW12" s="19">
        <v>1.43272263423447E-2</v>
      </c>
      <c r="BX12" s="19">
        <v>1.3984083251916701E-2</v>
      </c>
      <c r="BY12" s="19"/>
      <c r="BZ12" s="19">
        <v>1.6658508777888201E-2</v>
      </c>
      <c r="CA12" s="19">
        <v>1.0115236935466501E-2</v>
      </c>
      <c r="CB12" s="19">
        <v>2.94376207325221E-2</v>
      </c>
      <c r="CC12" s="19"/>
      <c r="CD12" s="19">
        <v>1.7571241825256802E-2</v>
      </c>
      <c r="CE12" s="19">
        <v>2.1333066177578099E-2</v>
      </c>
      <c r="CF12" s="19">
        <v>1.0133536187172301E-2</v>
      </c>
      <c r="CG12" s="19"/>
      <c r="CH12" s="19">
        <v>1.5658058201624799E-2</v>
      </c>
      <c r="CI12" s="19">
        <v>1.5581998595194199E-2</v>
      </c>
      <c r="CJ12" s="19">
        <v>5.8624519862648904E-3</v>
      </c>
      <c r="CK12" s="19"/>
      <c r="CL12" s="19">
        <v>4.92462388468232E-3</v>
      </c>
      <c r="CM12" s="19">
        <v>2.3660648756831899E-2</v>
      </c>
      <c r="CN12" s="19"/>
      <c r="CO12" s="19">
        <v>0</v>
      </c>
      <c r="CP12" s="19">
        <v>1.7230292927381902E-2</v>
      </c>
      <c r="CQ12" s="19">
        <v>2.1084275808274901E-2</v>
      </c>
      <c r="CR12" s="19">
        <v>9.3161785649511202E-3</v>
      </c>
    </row>
    <row r="13" spans="2:96" x14ac:dyDescent="0.25">
      <c r="B13" s="16"/>
    </row>
    <row r="14" spans="2:96" x14ac:dyDescent="0.25">
      <c r="B14" t="s">
        <v>124</v>
      </c>
    </row>
    <row r="15" spans="2:96" x14ac:dyDescent="0.25">
      <c r="B15" t="s">
        <v>125</v>
      </c>
    </row>
    <row r="17" spans="2:2" x14ac:dyDescent="0.25">
      <c r="B17"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CR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621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614</v>
      </c>
      <c r="C9" s="17">
        <v>0.30281823926326401</v>
      </c>
      <c r="D9" s="17">
        <v>0.31992368654000902</v>
      </c>
      <c r="E9" s="17">
        <v>0.285571861007061</v>
      </c>
      <c r="F9" s="17"/>
      <c r="G9" s="17">
        <v>0.25409052699051299</v>
      </c>
      <c r="H9" s="17">
        <v>0.30117570642404201</v>
      </c>
      <c r="I9" s="17">
        <v>0.30073602260320498</v>
      </c>
      <c r="J9" s="17">
        <v>0.356184550398565</v>
      </c>
      <c r="K9" s="17">
        <v>0.34821260590223901</v>
      </c>
      <c r="L9" s="17">
        <v>0.26423986518139803</v>
      </c>
      <c r="M9" s="17"/>
      <c r="N9" s="17">
        <v>0.27432177477529401</v>
      </c>
      <c r="O9" s="17">
        <v>0.32267358581535599</v>
      </c>
      <c r="P9" s="17">
        <v>0.29754891643055298</v>
      </c>
      <c r="Q9" s="17">
        <v>0.31693506077094402</v>
      </c>
      <c r="R9" s="17"/>
      <c r="S9" s="17">
        <v>0.28476119962678897</v>
      </c>
      <c r="T9" s="17">
        <v>0.30329531967175699</v>
      </c>
      <c r="U9" s="17">
        <v>0.24512465162309399</v>
      </c>
      <c r="V9" s="17">
        <v>0.30750801883209999</v>
      </c>
      <c r="W9" s="17">
        <v>0.29174499745064503</v>
      </c>
      <c r="X9" s="17">
        <v>0.27778667761690201</v>
      </c>
      <c r="Y9" s="17">
        <v>0.33753105900118502</v>
      </c>
      <c r="Z9" s="17">
        <v>0.43263942120363902</v>
      </c>
      <c r="AA9" s="17">
        <v>0.304392080192388</v>
      </c>
      <c r="AB9" s="17">
        <v>0.31390295647275501</v>
      </c>
      <c r="AC9" s="17">
        <v>0.34589103012429701</v>
      </c>
      <c r="AD9" s="17">
        <v>0.249763291003298</v>
      </c>
      <c r="AE9" s="17"/>
      <c r="AF9" s="17">
        <v>0.323960658204897</v>
      </c>
      <c r="AG9" s="17">
        <v>0.32955953219366402</v>
      </c>
      <c r="AH9" s="17">
        <v>0.29943140938828799</v>
      </c>
      <c r="AI9" s="17">
        <v>0.27702699493321697</v>
      </c>
      <c r="AJ9" s="17">
        <v>0.23830687518451399</v>
      </c>
      <c r="AK9" s="17"/>
      <c r="AL9" s="17">
        <v>0.322463652428359</v>
      </c>
      <c r="AM9" s="17">
        <v>0.31809230957652901</v>
      </c>
      <c r="AN9" s="17">
        <v>0.30069933327498699</v>
      </c>
      <c r="AO9" s="17"/>
      <c r="AP9" s="17">
        <v>0.27547013913865398</v>
      </c>
      <c r="AQ9" s="17">
        <v>0.31205602023124601</v>
      </c>
      <c r="AR9" s="17">
        <v>0.325347753761009</v>
      </c>
      <c r="AS9" s="17">
        <v>0.28245244851368601</v>
      </c>
      <c r="AT9" s="17">
        <v>0.415193629370121</v>
      </c>
      <c r="AU9" s="17"/>
      <c r="AV9" s="17">
        <v>0.334768686323765</v>
      </c>
      <c r="AW9" s="17">
        <v>0.34645553080852698</v>
      </c>
      <c r="AX9" s="17">
        <v>0.28317457336240098</v>
      </c>
      <c r="AY9" s="17">
        <v>0.32070052871542098</v>
      </c>
      <c r="AZ9" s="17">
        <v>0.28994706737186599</v>
      </c>
      <c r="BA9" s="17">
        <v>0.318382465241065</v>
      </c>
      <c r="BB9" s="17">
        <v>0.24121093762854401</v>
      </c>
      <c r="BC9" s="17">
        <v>0.384686219330303</v>
      </c>
      <c r="BD9" s="17">
        <v>0.21619093025237099</v>
      </c>
      <c r="BE9" s="17">
        <v>0.28109214830217399</v>
      </c>
      <c r="BF9" s="17">
        <v>0.35448928242982702</v>
      </c>
      <c r="BG9" s="17">
        <v>0.33388798232500999</v>
      </c>
      <c r="BH9" s="17">
        <v>0.27990154002117101</v>
      </c>
      <c r="BI9" s="17">
        <v>0.30955463861604099</v>
      </c>
      <c r="BJ9" s="17">
        <v>0.26324839276970702</v>
      </c>
      <c r="BK9" s="17">
        <v>0.41309436667103699</v>
      </c>
      <c r="BL9" s="17"/>
      <c r="BM9" s="17">
        <v>0.339743256819384</v>
      </c>
      <c r="BN9" s="17">
        <v>0.30472283605242501</v>
      </c>
      <c r="BO9" s="17">
        <v>0.33280662133178501</v>
      </c>
      <c r="BP9" s="17">
        <v>0.250170209156377</v>
      </c>
      <c r="BQ9" s="17">
        <v>0.29544133717023702</v>
      </c>
      <c r="BR9" s="17">
        <v>0.26831238328424101</v>
      </c>
      <c r="BS9" s="17"/>
      <c r="BT9" s="17">
        <v>0.30278343334344698</v>
      </c>
      <c r="BU9" s="17">
        <v>0.31094531594959701</v>
      </c>
      <c r="BV9" s="17"/>
      <c r="BW9" s="17">
        <v>0.29261194378406902</v>
      </c>
      <c r="BX9" s="17">
        <v>0.318999655194318</v>
      </c>
      <c r="BY9" s="17"/>
      <c r="BZ9" s="17">
        <v>0.30066550476681297</v>
      </c>
      <c r="CA9" s="17">
        <v>0.29903779734120101</v>
      </c>
      <c r="CB9" s="17">
        <v>0.347835454085477</v>
      </c>
      <c r="CC9" s="17"/>
      <c r="CD9" s="17">
        <v>0.29759192528640399</v>
      </c>
      <c r="CE9" s="17">
        <v>0.323906314671915</v>
      </c>
      <c r="CF9" s="17">
        <v>0.33972110962942098</v>
      </c>
      <c r="CG9" s="17"/>
      <c r="CH9" s="17">
        <v>0.29534515428036801</v>
      </c>
      <c r="CI9" s="17">
        <v>0.329150476174013</v>
      </c>
      <c r="CJ9" s="17">
        <v>0.33558831501836101</v>
      </c>
      <c r="CK9" s="17"/>
      <c r="CL9" s="17">
        <v>0.31527237728955898</v>
      </c>
      <c r="CM9" s="17">
        <v>0.30072363584033801</v>
      </c>
      <c r="CN9" s="17"/>
      <c r="CO9" s="17">
        <v>0.31845187869806002</v>
      </c>
      <c r="CP9" s="17">
        <v>0.28506080413958501</v>
      </c>
      <c r="CQ9" s="17">
        <v>0.31790488459709698</v>
      </c>
      <c r="CR9" s="17">
        <v>0.30179592152349499</v>
      </c>
    </row>
    <row r="10" spans="2:96" x14ac:dyDescent="0.25">
      <c r="B10" s="18" t="s">
        <v>615</v>
      </c>
      <c r="C10" s="17">
        <v>0.45576983416657402</v>
      </c>
      <c r="D10" s="17">
        <v>0.44352235063529899</v>
      </c>
      <c r="E10" s="17">
        <v>0.46918599369292302</v>
      </c>
      <c r="F10" s="17"/>
      <c r="G10" s="17">
        <v>0.46960361214357499</v>
      </c>
      <c r="H10" s="17">
        <v>0.44711400593702</v>
      </c>
      <c r="I10" s="17">
        <v>0.47915503832790601</v>
      </c>
      <c r="J10" s="17">
        <v>0.41496206904035599</v>
      </c>
      <c r="K10" s="17">
        <v>0.44272300253096603</v>
      </c>
      <c r="L10" s="17">
        <v>0.47667029413233297</v>
      </c>
      <c r="M10" s="17"/>
      <c r="N10" s="17">
        <v>0.49953702699440999</v>
      </c>
      <c r="O10" s="17">
        <v>0.461284319026252</v>
      </c>
      <c r="P10" s="17">
        <v>0.45921398808557701</v>
      </c>
      <c r="Q10" s="17">
        <v>0.40478383251861899</v>
      </c>
      <c r="R10" s="17"/>
      <c r="S10" s="17">
        <v>0.49508816884887102</v>
      </c>
      <c r="T10" s="17">
        <v>0.44887740451860098</v>
      </c>
      <c r="U10" s="17">
        <v>0.53326177539975606</v>
      </c>
      <c r="V10" s="17">
        <v>0.50523979042943701</v>
      </c>
      <c r="W10" s="17">
        <v>0.44555992634049502</v>
      </c>
      <c r="X10" s="17">
        <v>0.44472981186357802</v>
      </c>
      <c r="Y10" s="17">
        <v>0.43188154541159701</v>
      </c>
      <c r="Z10" s="17">
        <v>0.38050689795271597</v>
      </c>
      <c r="AA10" s="17">
        <v>0.42801806773345602</v>
      </c>
      <c r="AB10" s="17">
        <v>0.39058460014824897</v>
      </c>
      <c r="AC10" s="17">
        <v>0.46179807462087602</v>
      </c>
      <c r="AD10" s="17">
        <v>0.45458164437821003</v>
      </c>
      <c r="AE10" s="17"/>
      <c r="AF10" s="17">
        <v>0.44961101171567802</v>
      </c>
      <c r="AG10" s="17">
        <v>0.45812703117166897</v>
      </c>
      <c r="AH10" s="17">
        <v>0.50414763427607501</v>
      </c>
      <c r="AI10" s="17">
        <v>0.423885480850687</v>
      </c>
      <c r="AJ10" s="17">
        <v>0.45662432652283602</v>
      </c>
      <c r="AK10" s="17"/>
      <c r="AL10" s="17">
        <v>0.470766901785931</v>
      </c>
      <c r="AM10" s="17">
        <v>0.46267929902676702</v>
      </c>
      <c r="AN10" s="17">
        <v>0.49144528585460701</v>
      </c>
      <c r="AO10" s="17"/>
      <c r="AP10" s="17">
        <v>0.46729327896529999</v>
      </c>
      <c r="AQ10" s="17">
        <v>0.43504221879757399</v>
      </c>
      <c r="AR10" s="17">
        <v>0.46830113833425102</v>
      </c>
      <c r="AS10" s="17">
        <v>0.46840499939208802</v>
      </c>
      <c r="AT10" s="17">
        <v>0.50049228096008502</v>
      </c>
      <c r="AU10" s="17"/>
      <c r="AV10" s="17">
        <v>0.36847709415683799</v>
      </c>
      <c r="AW10" s="17">
        <v>0.423790701327529</v>
      </c>
      <c r="AX10" s="17">
        <v>0.40628080978040199</v>
      </c>
      <c r="AY10" s="17">
        <v>0.36789650489999198</v>
      </c>
      <c r="AZ10" s="17">
        <v>0.43447816827643998</v>
      </c>
      <c r="BA10" s="17">
        <v>0.45617735998985198</v>
      </c>
      <c r="BB10" s="17">
        <v>0.526747229638029</v>
      </c>
      <c r="BC10" s="17">
        <v>0.395126421754043</v>
      </c>
      <c r="BD10" s="17">
        <v>0.523586238049639</v>
      </c>
      <c r="BE10" s="17">
        <v>0.50726429144931096</v>
      </c>
      <c r="BF10" s="17">
        <v>0.46972988558052597</v>
      </c>
      <c r="BG10" s="17">
        <v>0.49588905025005298</v>
      </c>
      <c r="BH10" s="17">
        <v>0.56925233317567503</v>
      </c>
      <c r="BI10" s="17">
        <v>0.39847782800078702</v>
      </c>
      <c r="BJ10" s="17">
        <v>0.39814981267414701</v>
      </c>
      <c r="BK10" s="17">
        <v>0.40703642199866902</v>
      </c>
      <c r="BL10" s="17"/>
      <c r="BM10" s="17">
        <v>0.41416067990087102</v>
      </c>
      <c r="BN10" s="17">
        <v>0.45108231084308997</v>
      </c>
      <c r="BO10" s="17">
        <v>0.46809134443747702</v>
      </c>
      <c r="BP10" s="17">
        <v>0.51485932520982203</v>
      </c>
      <c r="BQ10" s="17">
        <v>0.45787024369127899</v>
      </c>
      <c r="BR10" s="17">
        <v>0.40448486094672798</v>
      </c>
      <c r="BS10" s="17"/>
      <c r="BT10" s="17">
        <v>0.45878874347891102</v>
      </c>
      <c r="BU10" s="17">
        <v>0.44747282685803602</v>
      </c>
      <c r="BV10" s="17"/>
      <c r="BW10" s="17">
        <v>0.47034327244056601</v>
      </c>
      <c r="BX10" s="17">
        <v>0.46639773222666803</v>
      </c>
      <c r="BY10" s="17"/>
      <c r="BZ10" s="17">
        <v>0.46041899984434498</v>
      </c>
      <c r="CA10" s="17">
        <v>0.45503177299446801</v>
      </c>
      <c r="CB10" s="17">
        <v>0.44732802373762898</v>
      </c>
      <c r="CC10" s="17"/>
      <c r="CD10" s="17">
        <v>0.46795265665111202</v>
      </c>
      <c r="CE10" s="17">
        <v>0.41895900569799099</v>
      </c>
      <c r="CF10" s="17">
        <v>0.45202558406754301</v>
      </c>
      <c r="CG10" s="17"/>
      <c r="CH10" s="17">
        <v>0.47147034152678402</v>
      </c>
      <c r="CI10" s="17">
        <v>0.41233151428702403</v>
      </c>
      <c r="CJ10" s="17">
        <v>0.426216135648887</v>
      </c>
      <c r="CK10" s="17"/>
      <c r="CL10" s="17">
        <v>0.455885839910811</v>
      </c>
      <c r="CM10" s="17">
        <v>0.45418803642168598</v>
      </c>
      <c r="CN10" s="17"/>
      <c r="CO10" s="17">
        <v>0.44294157833325998</v>
      </c>
      <c r="CP10" s="17">
        <v>0.48101065641634899</v>
      </c>
      <c r="CQ10" s="17">
        <v>0.46051120387708899</v>
      </c>
      <c r="CR10" s="17">
        <v>0.403010340404303</v>
      </c>
    </row>
    <row r="11" spans="2:96" ht="30" x14ac:dyDescent="0.25">
      <c r="B11" s="18" t="s">
        <v>616</v>
      </c>
      <c r="C11" s="17">
        <v>0.16454375314222799</v>
      </c>
      <c r="D11" s="17">
        <v>0.15231969359209899</v>
      </c>
      <c r="E11" s="17">
        <v>0.17517202489734901</v>
      </c>
      <c r="F11" s="17"/>
      <c r="G11" s="17">
        <v>0.202868682593388</v>
      </c>
      <c r="H11" s="17">
        <v>0.175651419490404</v>
      </c>
      <c r="I11" s="17">
        <v>0.151134984169324</v>
      </c>
      <c r="J11" s="17">
        <v>0.137764150153704</v>
      </c>
      <c r="K11" s="17">
        <v>0.15488942062786601</v>
      </c>
      <c r="L11" s="17">
        <v>0.169183378556685</v>
      </c>
      <c r="M11" s="17"/>
      <c r="N11" s="17">
        <v>0.15123921489013101</v>
      </c>
      <c r="O11" s="17">
        <v>0.153259190896289</v>
      </c>
      <c r="P11" s="17">
        <v>0.181775992962217</v>
      </c>
      <c r="Q11" s="17">
        <v>0.174550798160065</v>
      </c>
      <c r="R11" s="17"/>
      <c r="S11" s="17">
        <v>0.146498166503373</v>
      </c>
      <c r="T11" s="17">
        <v>0.16854689484466501</v>
      </c>
      <c r="U11" s="17">
        <v>0.118716131955798</v>
      </c>
      <c r="V11" s="17">
        <v>0.14312323172948599</v>
      </c>
      <c r="W11" s="17">
        <v>0.193038114863814</v>
      </c>
      <c r="X11" s="17">
        <v>0.18037402586194001</v>
      </c>
      <c r="Y11" s="17">
        <v>0.140658731027483</v>
      </c>
      <c r="Z11" s="17">
        <v>0.123243801514169</v>
      </c>
      <c r="AA11" s="17">
        <v>0.207385082999274</v>
      </c>
      <c r="AB11" s="17">
        <v>0.21485614540545001</v>
      </c>
      <c r="AC11" s="17">
        <v>0.11450462634237001</v>
      </c>
      <c r="AD11" s="17">
        <v>0.19856762139179199</v>
      </c>
      <c r="AE11" s="17"/>
      <c r="AF11" s="17">
        <v>0.153332709870482</v>
      </c>
      <c r="AG11" s="17">
        <v>0.14763202939589201</v>
      </c>
      <c r="AH11" s="17">
        <v>0.171483594868927</v>
      </c>
      <c r="AI11" s="17">
        <v>0.15296579016068501</v>
      </c>
      <c r="AJ11" s="17">
        <v>0.220575025576532</v>
      </c>
      <c r="AK11" s="17"/>
      <c r="AL11" s="17">
        <v>0.14247242353898601</v>
      </c>
      <c r="AM11" s="17">
        <v>0.150515815393827</v>
      </c>
      <c r="AN11" s="17">
        <v>0.17455934434023199</v>
      </c>
      <c r="AO11" s="17"/>
      <c r="AP11" s="17">
        <v>0.176355500264955</v>
      </c>
      <c r="AQ11" s="17">
        <v>0.17129918627565499</v>
      </c>
      <c r="AR11" s="17">
        <v>0.12831848215889</v>
      </c>
      <c r="AS11" s="17">
        <v>0.18299224521922799</v>
      </c>
      <c r="AT11" s="17">
        <v>5.51103414290528E-2</v>
      </c>
      <c r="AU11" s="17"/>
      <c r="AV11" s="17">
        <v>0.29675421951939701</v>
      </c>
      <c r="AW11" s="17">
        <v>0.178093839382931</v>
      </c>
      <c r="AX11" s="17">
        <v>0.22171211198171301</v>
      </c>
      <c r="AY11" s="17">
        <v>0.22784448575952301</v>
      </c>
      <c r="AZ11" s="17">
        <v>0.18753226833049999</v>
      </c>
      <c r="BA11" s="17">
        <v>0.160545376377938</v>
      </c>
      <c r="BB11" s="17">
        <v>0.17132648542588899</v>
      </c>
      <c r="BC11" s="17">
        <v>0.13685202663962101</v>
      </c>
      <c r="BD11" s="17">
        <v>0.175995316593304</v>
      </c>
      <c r="BE11" s="17">
        <v>0.128419252910702</v>
      </c>
      <c r="BF11" s="17">
        <v>0.110396160372669</v>
      </c>
      <c r="BG11" s="17">
        <v>9.0628218414566294E-2</v>
      </c>
      <c r="BH11" s="17">
        <v>0.11093389139766301</v>
      </c>
      <c r="BI11" s="17">
        <v>0.196082524831098</v>
      </c>
      <c r="BJ11" s="17">
        <v>0.18332052962075601</v>
      </c>
      <c r="BK11" s="17">
        <v>0.12816195509575501</v>
      </c>
      <c r="BL11" s="17"/>
      <c r="BM11" s="17">
        <v>0.16477465988735401</v>
      </c>
      <c r="BN11" s="17">
        <v>0.16626740935836001</v>
      </c>
      <c r="BO11" s="17">
        <v>0.119547859505097</v>
      </c>
      <c r="BP11" s="17">
        <v>0.17037727668555799</v>
      </c>
      <c r="BQ11" s="17">
        <v>0.14416642548553699</v>
      </c>
      <c r="BR11" s="17">
        <v>0.283743445645736</v>
      </c>
      <c r="BS11" s="17"/>
      <c r="BT11" s="17">
        <v>0.16152718057719001</v>
      </c>
      <c r="BU11" s="17">
        <v>0.16442298802343699</v>
      </c>
      <c r="BV11" s="17"/>
      <c r="BW11" s="17">
        <v>0.17208340725305199</v>
      </c>
      <c r="BX11" s="17">
        <v>0.14491354143008001</v>
      </c>
      <c r="BY11" s="17"/>
      <c r="BZ11" s="17">
        <v>0.16346640864150899</v>
      </c>
      <c r="CA11" s="17">
        <v>0.168402522137269</v>
      </c>
      <c r="CB11" s="17">
        <v>0.102926431942073</v>
      </c>
      <c r="CC11" s="17"/>
      <c r="CD11" s="17">
        <v>0.16014704654553399</v>
      </c>
      <c r="CE11" s="17">
        <v>0.15317609598978299</v>
      </c>
      <c r="CF11" s="17">
        <v>0.18170017360183099</v>
      </c>
      <c r="CG11" s="17"/>
      <c r="CH11" s="17">
        <v>0.16155919989746501</v>
      </c>
      <c r="CI11" s="17">
        <v>0.16012955731310599</v>
      </c>
      <c r="CJ11" s="17">
        <v>0.19062160263889799</v>
      </c>
      <c r="CK11" s="17"/>
      <c r="CL11" s="17">
        <v>0.15836039365459101</v>
      </c>
      <c r="CM11" s="17">
        <v>0.171693918261871</v>
      </c>
      <c r="CN11" s="17"/>
      <c r="CO11" s="17">
        <v>0.14883805824833901</v>
      </c>
      <c r="CP11" s="17">
        <v>0.15525818146902301</v>
      </c>
      <c r="CQ11" s="17">
        <v>0.154619997194132</v>
      </c>
      <c r="CR11" s="17">
        <v>0.20726317731500801</v>
      </c>
    </row>
    <row r="12" spans="2:96" x14ac:dyDescent="0.25">
      <c r="B12" s="18" t="s">
        <v>617</v>
      </c>
      <c r="C12" s="17">
        <v>2.2928372573973399E-2</v>
      </c>
      <c r="D12" s="17">
        <v>3.3638287642851303E-2</v>
      </c>
      <c r="E12" s="17">
        <v>1.2565690948678401E-2</v>
      </c>
      <c r="F12" s="17"/>
      <c r="G12" s="17">
        <v>3.85178391143597E-2</v>
      </c>
      <c r="H12" s="17">
        <v>2.0064772610673898E-2</v>
      </c>
      <c r="I12" s="17">
        <v>1.52065234105475E-2</v>
      </c>
      <c r="J12" s="17">
        <v>3.3186261640057099E-2</v>
      </c>
      <c r="K12" s="17">
        <v>1.32496079799555E-2</v>
      </c>
      <c r="L12" s="17">
        <v>1.9309238479745201E-2</v>
      </c>
      <c r="M12" s="17"/>
      <c r="N12" s="17">
        <v>1.9287648564743898E-2</v>
      </c>
      <c r="O12" s="17">
        <v>2.49246700366598E-2</v>
      </c>
      <c r="P12" s="17">
        <v>1.8502865468454199E-2</v>
      </c>
      <c r="Q12" s="17">
        <v>2.8915219271810101E-2</v>
      </c>
      <c r="R12" s="17"/>
      <c r="S12" s="17">
        <v>2.35222153544839E-2</v>
      </c>
      <c r="T12" s="17">
        <v>2.3825726748013601E-2</v>
      </c>
      <c r="U12" s="17">
        <v>3.74715325329621E-2</v>
      </c>
      <c r="V12" s="17">
        <v>1.1256229445407001E-2</v>
      </c>
      <c r="W12" s="17">
        <v>2.2764398011005198E-2</v>
      </c>
      <c r="X12" s="17">
        <v>2.71643368327587E-2</v>
      </c>
      <c r="Y12" s="17">
        <v>3.0829456197279899E-2</v>
      </c>
      <c r="Z12" s="17">
        <v>1.4331402753024299E-2</v>
      </c>
      <c r="AA12" s="17">
        <v>1.9786605747242999E-2</v>
      </c>
      <c r="AB12" s="17">
        <v>1.6076816256710799E-2</v>
      </c>
      <c r="AC12" s="17">
        <v>2.1462435646225599E-2</v>
      </c>
      <c r="AD12" s="17">
        <v>2.4914369518091801E-2</v>
      </c>
      <c r="AE12" s="17"/>
      <c r="AF12" s="17">
        <v>2.2622579580870099E-2</v>
      </c>
      <c r="AG12" s="17">
        <v>2.8137200922472901E-2</v>
      </c>
      <c r="AH12" s="17">
        <v>9.7134625983946992E-3</v>
      </c>
      <c r="AI12" s="17">
        <v>0</v>
      </c>
      <c r="AJ12" s="17">
        <v>1.91251911196317E-2</v>
      </c>
      <c r="AK12" s="17"/>
      <c r="AL12" s="17">
        <v>2.8852382800326301E-2</v>
      </c>
      <c r="AM12" s="17">
        <v>2.8681665614588799E-2</v>
      </c>
      <c r="AN12" s="17">
        <v>6.4575352425283302E-3</v>
      </c>
      <c r="AO12" s="17"/>
      <c r="AP12" s="17">
        <v>2.1974746030471001E-2</v>
      </c>
      <c r="AQ12" s="17">
        <v>2.34936026838246E-2</v>
      </c>
      <c r="AR12" s="17">
        <v>2.38780253112819E-2</v>
      </c>
      <c r="AS12" s="17">
        <v>2.4527254613671799E-2</v>
      </c>
      <c r="AT12" s="17">
        <v>0</v>
      </c>
      <c r="AU12" s="17"/>
      <c r="AV12" s="17">
        <v>0</v>
      </c>
      <c r="AW12" s="17">
        <v>0</v>
      </c>
      <c r="AX12" s="17">
        <v>4.1464880696333299E-2</v>
      </c>
      <c r="AY12" s="17">
        <v>1.8171859913534101E-2</v>
      </c>
      <c r="AZ12" s="17">
        <v>2.94206448199083E-2</v>
      </c>
      <c r="BA12" s="17">
        <v>1.39634442985614E-2</v>
      </c>
      <c r="BB12" s="17">
        <v>3.0205532470356102E-2</v>
      </c>
      <c r="BC12" s="17">
        <v>3.4572356416948197E-2</v>
      </c>
      <c r="BD12" s="17">
        <v>3.7090380158681803E-2</v>
      </c>
      <c r="BE12" s="17">
        <v>1.07456973608275E-2</v>
      </c>
      <c r="BF12" s="17">
        <v>0</v>
      </c>
      <c r="BG12" s="17">
        <v>4.9334638370925901E-2</v>
      </c>
      <c r="BH12" s="17">
        <v>1.44010625866568E-2</v>
      </c>
      <c r="BI12" s="17">
        <v>0</v>
      </c>
      <c r="BJ12" s="17">
        <v>3.2633270808462102E-2</v>
      </c>
      <c r="BK12" s="17">
        <v>2.5918367582831399E-2</v>
      </c>
      <c r="BL12" s="17"/>
      <c r="BM12" s="17">
        <v>2.5262754305191201E-2</v>
      </c>
      <c r="BN12" s="17">
        <v>2.5350639934303601E-2</v>
      </c>
      <c r="BO12" s="17">
        <v>3.1697550426283201E-2</v>
      </c>
      <c r="BP12" s="17">
        <v>1.6214538413600599E-2</v>
      </c>
      <c r="BQ12" s="17">
        <v>1.47485051905401E-2</v>
      </c>
      <c r="BR12" s="17">
        <v>1.7450683110350699E-2</v>
      </c>
      <c r="BS12" s="17"/>
      <c r="BT12" s="17">
        <v>2.3089400160890599E-2</v>
      </c>
      <c r="BU12" s="17">
        <v>2.34927016379258E-2</v>
      </c>
      <c r="BV12" s="17"/>
      <c r="BW12" s="17">
        <v>2.0657903594200801E-2</v>
      </c>
      <c r="BX12" s="17">
        <v>2.54991314904554E-2</v>
      </c>
      <c r="BY12" s="17"/>
      <c r="BZ12" s="17">
        <v>2.1386704024887598E-2</v>
      </c>
      <c r="CA12" s="17">
        <v>2.3634740239835701E-2</v>
      </c>
      <c r="CB12" s="17">
        <v>4.4854715620406799E-2</v>
      </c>
      <c r="CC12" s="17"/>
      <c r="CD12" s="17">
        <v>2.2060825734369599E-2</v>
      </c>
      <c r="CE12" s="17">
        <v>3.06960539289978E-2</v>
      </c>
      <c r="CF12" s="17">
        <v>9.6067943374526597E-3</v>
      </c>
      <c r="CG12" s="17"/>
      <c r="CH12" s="17">
        <v>2.08860743268602E-2</v>
      </c>
      <c r="CI12" s="17">
        <v>2.4762956035568901E-2</v>
      </c>
      <c r="CJ12" s="17">
        <v>2.2218663471129201E-2</v>
      </c>
      <c r="CK12" s="17"/>
      <c r="CL12" s="17">
        <v>2.3339152077884999E-2</v>
      </c>
      <c r="CM12" s="17">
        <v>2.16424686942879E-2</v>
      </c>
      <c r="CN12" s="17"/>
      <c r="CO12" s="17">
        <v>2.2904274314202999E-2</v>
      </c>
      <c r="CP12" s="17">
        <v>3.3649447829996799E-2</v>
      </c>
      <c r="CQ12" s="17">
        <v>1.2699961758636099E-2</v>
      </c>
      <c r="CR12" s="17">
        <v>2.2285369182942699E-2</v>
      </c>
    </row>
    <row r="13" spans="2:96" x14ac:dyDescent="0.25">
      <c r="B13" s="18" t="s">
        <v>618</v>
      </c>
      <c r="C13" s="17">
        <v>1.1482769041990099E-2</v>
      </c>
      <c r="D13" s="17">
        <v>1.7498921983714399E-2</v>
      </c>
      <c r="E13" s="17">
        <v>5.6541426414676204E-3</v>
      </c>
      <c r="F13" s="17"/>
      <c r="G13" s="17">
        <v>1.531665074444E-2</v>
      </c>
      <c r="H13" s="17">
        <v>0</v>
      </c>
      <c r="I13" s="17">
        <v>1.18538299362617E-2</v>
      </c>
      <c r="J13" s="17">
        <v>1.8192638771112199E-2</v>
      </c>
      <c r="K13" s="17">
        <v>6.5340506052045501E-3</v>
      </c>
      <c r="L13" s="17">
        <v>1.5867773442792901E-2</v>
      </c>
      <c r="M13" s="17"/>
      <c r="N13" s="17">
        <v>1.9740949264755399E-2</v>
      </c>
      <c r="O13" s="17">
        <v>7.5585292198165699E-3</v>
      </c>
      <c r="P13" s="17">
        <v>2.3981235128645302E-3</v>
      </c>
      <c r="Q13" s="17">
        <v>1.2559363634762399E-2</v>
      </c>
      <c r="R13" s="17"/>
      <c r="S13" s="17">
        <v>1.24802061574023E-2</v>
      </c>
      <c r="T13" s="17">
        <v>1.1155540383714101E-2</v>
      </c>
      <c r="U13" s="17">
        <v>1.12024109730388E-2</v>
      </c>
      <c r="V13" s="17">
        <v>4.7707269678254997E-3</v>
      </c>
      <c r="W13" s="17">
        <v>1.41724521721331E-2</v>
      </c>
      <c r="X13" s="17">
        <v>5.7636258893596203E-3</v>
      </c>
      <c r="Y13" s="17">
        <v>0</v>
      </c>
      <c r="Z13" s="17">
        <v>1.3198370208195099E-2</v>
      </c>
      <c r="AA13" s="17">
        <v>1.5056365111218399E-2</v>
      </c>
      <c r="AB13" s="17">
        <v>1.9192147681441001E-2</v>
      </c>
      <c r="AC13" s="17">
        <v>2.09770361908653E-2</v>
      </c>
      <c r="AD13" s="17">
        <v>1.6338769270372599E-2</v>
      </c>
      <c r="AE13" s="17"/>
      <c r="AF13" s="17">
        <v>9.45814992826924E-3</v>
      </c>
      <c r="AG13" s="17">
        <v>1.0195125805268801E-2</v>
      </c>
      <c r="AH13" s="17">
        <v>0</v>
      </c>
      <c r="AI13" s="17">
        <v>0.111439588533741</v>
      </c>
      <c r="AJ13" s="17">
        <v>1.1767432241413901E-2</v>
      </c>
      <c r="AK13" s="17"/>
      <c r="AL13" s="17">
        <v>4.36427436569857E-3</v>
      </c>
      <c r="AM13" s="17">
        <v>1.1129527907376899E-2</v>
      </c>
      <c r="AN13" s="17">
        <v>0</v>
      </c>
      <c r="AO13" s="17"/>
      <c r="AP13" s="17">
        <v>1.5782720360530501E-2</v>
      </c>
      <c r="AQ13" s="17">
        <v>9.7932825248215304E-3</v>
      </c>
      <c r="AR13" s="17">
        <v>1.6065765259852399E-2</v>
      </c>
      <c r="AS13" s="17">
        <v>0</v>
      </c>
      <c r="AT13" s="17">
        <v>2.92037482407419E-2</v>
      </c>
      <c r="AU13" s="17"/>
      <c r="AV13" s="17">
        <v>0</v>
      </c>
      <c r="AW13" s="17">
        <v>0</v>
      </c>
      <c r="AX13" s="17">
        <v>0</v>
      </c>
      <c r="AY13" s="17">
        <v>1.52247892788472E-2</v>
      </c>
      <c r="AZ13" s="17">
        <v>1.23526958217401E-2</v>
      </c>
      <c r="BA13" s="17">
        <v>1.34209071874306E-2</v>
      </c>
      <c r="BB13" s="17">
        <v>0</v>
      </c>
      <c r="BC13" s="17">
        <v>1.6563555420111498E-2</v>
      </c>
      <c r="BD13" s="17">
        <v>1.3572241566484001E-2</v>
      </c>
      <c r="BE13" s="17">
        <v>1.7962826496535501E-2</v>
      </c>
      <c r="BF13" s="17">
        <v>1.9142475631041201E-2</v>
      </c>
      <c r="BG13" s="17">
        <v>2.2030761743683701E-2</v>
      </c>
      <c r="BH13" s="17">
        <v>1.3874435001750601E-2</v>
      </c>
      <c r="BI13" s="17">
        <v>3.6952692458983902E-2</v>
      </c>
      <c r="BJ13" s="17">
        <v>0</v>
      </c>
      <c r="BK13" s="17">
        <v>1.2341491168428999E-2</v>
      </c>
      <c r="BL13" s="17"/>
      <c r="BM13" s="17">
        <v>6.5214536069686403E-3</v>
      </c>
      <c r="BN13" s="17">
        <v>1.29380257764692E-2</v>
      </c>
      <c r="BO13" s="17">
        <v>1.1003220366779899E-2</v>
      </c>
      <c r="BP13" s="17">
        <v>1.0853628811706701E-2</v>
      </c>
      <c r="BQ13" s="17">
        <v>2.6478477935006701E-2</v>
      </c>
      <c r="BR13" s="17">
        <v>0</v>
      </c>
      <c r="BS13" s="17"/>
      <c r="BT13" s="17">
        <v>1.2736656045396999E-2</v>
      </c>
      <c r="BU13" s="17">
        <v>1.00007050347062E-2</v>
      </c>
      <c r="BV13" s="17"/>
      <c r="BW13" s="17">
        <v>7.35480562712869E-3</v>
      </c>
      <c r="BX13" s="17">
        <v>9.9143317191553899E-3</v>
      </c>
      <c r="BY13" s="17"/>
      <c r="BZ13" s="17">
        <v>7.4569372918498102E-3</v>
      </c>
      <c r="CA13" s="17">
        <v>2.5054121846378698E-2</v>
      </c>
      <c r="CB13" s="17">
        <v>2.7617753881892099E-2</v>
      </c>
      <c r="CC13" s="17"/>
      <c r="CD13" s="17">
        <v>1.0642207968213E-2</v>
      </c>
      <c r="CE13" s="17">
        <v>0</v>
      </c>
      <c r="CF13" s="17">
        <v>0</v>
      </c>
      <c r="CG13" s="17"/>
      <c r="CH13" s="17">
        <v>1.18127516189291E-2</v>
      </c>
      <c r="CI13" s="17">
        <v>3.9586109266450797E-3</v>
      </c>
      <c r="CJ13" s="17">
        <v>6.2771169226213796E-3</v>
      </c>
      <c r="CK13" s="17"/>
      <c r="CL13" s="17">
        <v>1.27740416393475E-2</v>
      </c>
      <c r="CM13" s="17">
        <v>9.6239180138651195E-3</v>
      </c>
      <c r="CN13" s="17"/>
      <c r="CO13" s="17">
        <v>6.4036112399726997E-3</v>
      </c>
      <c r="CP13" s="17">
        <v>1.13018467506698E-2</v>
      </c>
      <c r="CQ13" s="17">
        <v>1.04408217311119E-2</v>
      </c>
      <c r="CR13" s="17">
        <v>1.57010472433767E-2</v>
      </c>
    </row>
    <row r="14" spans="2:96" x14ac:dyDescent="0.25">
      <c r="B14" s="18" t="s">
        <v>152</v>
      </c>
      <c r="C14" s="17">
        <v>4.2457031811969803E-2</v>
      </c>
      <c r="D14" s="17">
        <v>3.3097059606027199E-2</v>
      </c>
      <c r="E14" s="17">
        <v>5.1850286812520199E-2</v>
      </c>
      <c r="F14" s="17"/>
      <c r="G14" s="17">
        <v>1.9602688413723601E-2</v>
      </c>
      <c r="H14" s="17">
        <v>5.5994095537860597E-2</v>
      </c>
      <c r="I14" s="17">
        <v>4.1913601552755697E-2</v>
      </c>
      <c r="J14" s="17">
        <v>3.9710329996204899E-2</v>
      </c>
      <c r="K14" s="17">
        <v>3.4391312353769098E-2</v>
      </c>
      <c r="L14" s="17">
        <v>5.4729450207045401E-2</v>
      </c>
      <c r="M14" s="17"/>
      <c r="N14" s="17">
        <v>3.5873385510665899E-2</v>
      </c>
      <c r="O14" s="17">
        <v>3.0299705005626398E-2</v>
      </c>
      <c r="P14" s="17">
        <v>4.0560113540333897E-2</v>
      </c>
      <c r="Q14" s="17">
        <v>6.2255725643799803E-2</v>
      </c>
      <c r="R14" s="17"/>
      <c r="S14" s="17">
        <v>3.7650043509080501E-2</v>
      </c>
      <c r="T14" s="17">
        <v>4.4299113833249498E-2</v>
      </c>
      <c r="U14" s="17">
        <v>5.4223497515350397E-2</v>
      </c>
      <c r="V14" s="17">
        <v>2.81020025957451E-2</v>
      </c>
      <c r="W14" s="17">
        <v>3.2720111161907803E-2</v>
      </c>
      <c r="X14" s="17">
        <v>6.41815219354612E-2</v>
      </c>
      <c r="Y14" s="17">
        <v>5.9099208362455698E-2</v>
      </c>
      <c r="Z14" s="17">
        <v>3.60801063682566E-2</v>
      </c>
      <c r="AA14" s="17">
        <v>2.5361798216420799E-2</v>
      </c>
      <c r="AB14" s="17">
        <v>4.5387334035394702E-2</v>
      </c>
      <c r="AC14" s="17">
        <v>3.5366797075366101E-2</v>
      </c>
      <c r="AD14" s="17">
        <v>5.5834304438236101E-2</v>
      </c>
      <c r="AE14" s="17"/>
      <c r="AF14" s="17">
        <v>4.1014890699803401E-2</v>
      </c>
      <c r="AG14" s="17">
        <v>2.6349080511033001E-2</v>
      </c>
      <c r="AH14" s="17">
        <v>1.52238988683162E-2</v>
      </c>
      <c r="AI14" s="17">
        <v>3.4682145521670198E-2</v>
      </c>
      <c r="AJ14" s="17">
        <v>5.3601149355072701E-2</v>
      </c>
      <c r="AK14" s="17"/>
      <c r="AL14" s="17">
        <v>3.1080365080699401E-2</v>
      </c>
      <c r="AM14" s="17">
        <v>2.8901382480910301E-2</v>
      </c>
      <c r="AN14" s="17">
        <v>2.68385012876457E-2</v>
      </c>
      <c r="AO14" s="17"/>
      <c r="AP14" s="17">
        <v>4.3123615240089598E-2</v>
      </c>
      <c r="AQ14" s="17">
        <v>4.8315689486879199E-2</v>
      </c>
      <c r="AR14" s="17">
        <v>3.8088835174715598E-2</v>
      </c>
      <c r="AS14" s="17">
        <v>4.1623052261325802E-2</v>
      </c>
      <c r="AT14" s="17">
        <v>0</v>
      </c>
      <c r="AU14" s="17"/>
      <c r="AV14" s="17">
        <v>0</v>
      </c>
      <c r="AW14" s="17">
        <v>5.1659928481012897E-2</v>
      </c>
      <c r="AX14" s="17">
        <v>4.7367624179150997E-2</v>
      </c>
      <c r="AY14" s="17">
        <v>5.01618314326834E-2</v>
      </c>
      <c r="AZ14" s="17">
        <v>4.6269155379545401E-2</v>
      </c>
      <c r="BA14" s="17">
        <v>3.7510446905152497E-2</v>
      </c>
      <c r="BB14" s="17">
        <v>3.0509814837182101E-2</v>
      </c>
      <c r="BC14" s="17">
        <v>3.2199420438972497E-2</v>
      </c>
      <c r="BD14" s="17">
        <v>3.3564893379521399E-2</v>
      </c>
      <c r="BE14" s="17">
        <v>5.45157834804499E-2</v>
      </c>
      <c r="BF14" s="17">
        <v>4.6242195985936999E-2</v>
      </c>
      <c r="BG14" s="17">
        <v>8.2293488957613306E-3</v>
      </c>
      <c r="BH14" s="17">
        <v>1.1636737817083799E-2</v>
      </c>
      <c r="BI14" s="17">
        <v>5.8932316093089999E-2</v>
      </c>
      <c r="BJ14" s="17">
        <v>0.12264799412692701</v>
      </c>
      <c r="BK14" s="17">
        <v>1.3447397483278899E-2</v>
      </c>
      <c r="BL14" s="17"/>
      <c r="BM14" s="17">
        <v>4.9537195480230098E-2</v>
      </c>
      <c r="BN14" s="17">
        <v>3.9638778035351402E-2</v>
      </c>
      <c r="BO14" s="17">
        <v>3.68534039325785E-2</v>
      </c>
      <c r="BP14" s="17">
        <v>3.7525021722935703E-2</v>
      </c>
      <c r="BQ14" s="17">
        <v>6.12950105273996E-2</v>
      </c>
      <c r="BR14" s="17">
        <v>2.6008627012943802E-2</v>
      </c>
      <c r="BS14" s="17"/>
      <c r="BT14" s="17">
        <v>4.1074586394164302E-2</v>
      </c>
      <c r="BU14" s="17">
        <v>4.3665462496297901E-2</v>
      </c>
      <c r="BV14" s="17"/>
      <c r="BW14" s="17">
        <v>3.69486673009842E-2</v>
      </c>
      <c r="BX14" s="17">
        <v>3.4275607939322703E-2</v>
      </c>
      <c r="BY14" s="17"/>
      <c r="BZ14" s="17">
        <v>4.6605445430594798E-2</v>
      </c>
      <c r="CA14" s="17">
        <v>2.8839045440847401E-2</v>
      </c>
      <c r="CB14" s="17">
        <v>2.94376207325221E-2</v>
      </c>
      <c r="CC14" s="17"/>
      <c r="CD14" s="17">
        <v>4.1605337814367899E-2</v>
      </c>
      <c r="CE14" s="17">
        <v>7.3262529711312793E-2</v>
      </c>
      <c r="CF14" s="17">
        <v>1.6946338363752301E-2</v>
      </c>
      <c r="CG14" s="17"/>
      <c r="CH14" s="17">
        <v>3.8926478349594403E-2</v>
      </c>
      <c r="CI14" s="17">
        <v>6.9666885263642994E-2</v>
      </c>
      <c r="CJ14" s="17">
        <v>1.9078166300103901E-2</v>
      </c>
      <c r="CK14" s="17"/>
      <c r="CL14" s="17">
        <v>3.4368195427806697E-2</v>
      </c>
      <c r="CM14" s="17">
        <v>4.2128022767952099E-2</v>
      </c>
      <c r="CN14" s="17"/>
      <c r="CO14" s="17">
        <v>6.0460599166165897E-2</v>
      </c>
      <c r="CP14" s="17">
        <v>3.3719063394376803E-2</v>
      </c>
      <c r="CQ14" s="17">
        <v>4.3823130841934101E-2</v>
      </c>
      <c r="CR14" s="17">
        <v>4.9944144330874699E-2</v>
      </c>
    </row>
    <row r="15" spans="2:96" x14ac:dyDescent="0.25">
      <c r="B15" s="18" t="s">
        <v>619</v>
      </c>
      <c r="C15" s="20">
        <v>0.75858807342983803</v>
      </c>
      <c r="D15" s="20">
        <v>0.76344603717530801</v>
      </c>
      <c r="E15" s="20">
        <v>0.75475785469998402</v>
      </c>
      <c r="F15" s="20"/>
      <c r="G15" s="20">
        <v>0.72369413913408798</v>
      </c>
      <c r="H15" s="20">
        <v>0.74828971236106201</v>
      </c>
      <c r="I15" s="20">
        <v>0.77989106093111105</v>
      </c>
      <c r="J15" s="20">
        <v>0.77114661943892104</v>
      </c>
      <c r="K15" s="20">
        <v>0.79093560843320498</v>
      </c>
      <c r="L15" s="20">
        <v>0.74091015931373105</v>
      </c>
      <c r="M15" s="20"/>
      <c r="N15" s="20">
        <v>0.77385880176970401</v>
      </c>
      <c r="O15" s="20">
        <v>0.78395790484160799</v>
      </c>
      <c r="P15" s="20">
        <v>0.75676290451613004</v>
      </c>
      <c r="Q15" s="20">
        <v>0.72171889328956296</v>
      </c>
      <c r="R15" s="20"/>
      <c r="S15" s="20">
        <v>0.77984936847566</v>
      </c>
      <c r="T15" s="20">
        <v>0.75217272419035797</v>
      </c>
      <c r="U15" s="20">
        <v>0.77838642702285099</v>
      </c>
      <c r="V15" s="20">
        <v>0.812747809261537</v>
      </c>
      <c r="W15" s="20">
        <v>0.73730492379113999</v>
      </c>
      <c r="X15" s="20">
        <v>0.72251648948047997</v>
      </c>
      <c r="Y15" s="20">
        <v>0.76941260441278203</v>
      </c>
      <c r="Z15" s="20">
        <v>0.81314631915635505</v>
      </c>
      <c r="AA15" s="20">
        <v>0.73241014792584402</v>
      </c>
      <c r="AB15" s="20">
        <v>0.70448755662100304</v>
      </c>
      <c r="AC15" s="20">
        <v>0.80768910474517297</v>
      </c>
      <c r="AD15" s="20">
        <v>0.704344935381508</v>
      </c>
      <c r="AE15" s="20"/>
      <c r="AF15" s="20">
        <v>0.77357166992057502</v>
      </c>
      <c r="AG15" s="20">
        <v>0.78768656336533305</v>
      </c>
      <c r="AH15" s="20">
        <v>0.80357904366436195</v>
      </c>
      <c r="AI15" s="20">
        <v>0.70091247578390303</v>
      </c>
      <c r="AJ15" s="20">
        <v>0.69493120170735001</v>
      </c>
      <c r="AK15" s="20"/>
      <c r="AL15" s="20">
        <v>0.79323055421429001</v>
      </c>
      <c r="AM15" s="20">
        <v>0.78077160860329697</v>
      </c>
      <c r="AN15" s="20">
        <v>0.792144619129594</v>
      </c>
      <c r="AO15" s="20"/>
      <c r="AP15" s="20">
        <v>0.74276341810395397</v>
      </c>
      <c r="AQ15" s="20">
        <v>0.747098239028819</v>
      </c>
      <c r="AR15" s="20">
        <v>0.79364889209526002</v>
      </c>
      <c r="AS15" s="20">
        <v>0.75085744790577402</v>
      </c>
      <c r="AT15" s="20">
        <v>0.91568591033020497</v>
      </c>
      <c r="AU15" s="20"/>
      <c r="AV15" s="20">
        <v>0.70324578048060304</v>
      </c>
      <c r="AW15" s="20">
        <v>0.77024623213605603</v>
      </c>
      <c r="AX15" s="20">
        <v>0.68945538314280197</v>
      </c>
      <c r="AY15" s="20">
        <v>0.68859703361541202</v>
      </c>
      <c r="AZ15" s="20">
        <v>0.72442523564830597</v>
      </c>
      <c r="BA15" s="20">
        <v>0.77455982523091804</v>
      </c>
      <c r="BB15" s="20">
        <v>0.76795816726657296</v>
      </c>
      <c r="BC15" s="20">
        <v>0.779812641084346</v>
      </c>
      <c r="BD15" s="20">
        <v>0.73977716830200901</v>
      </c>
      <c r="BE15" s="20">
        <v>0.78835643975148495</v>
      </c>
      <c r="BF15" s="20">
        <v>0.824219168010353</v>
      </c>
      <c r="BG15" s="20">
        <v>0.82977703257506297</v>
      </c>
      <c r="BH15" s="20">
        <v>0.84915387319684599</v>
      </c>
      <c r="BI15" s="20">
        <v>0.70803246661682795</v>
      </c>
      <c r="BJ15" s="20">
        <v>0.66139820544385497</v>
      </c>
      <c r="BK15" s="20">
        <v>0.82013078866970601</v>
      </c>
      <c r="BL15" s="20"/>
      <c r="BM15" s="20">
        <v>0.75390393672025502</v>
      </c>
      <c r="BN15" s="20">
        <v>0.75580514689551503</v>
      </c>
      <c r="BO15" s="20">
        <v>0.80089796576926198</v>
      </c>
      <c r="BP15" s="20">
        <v>0.76502953436619903</v>
      </c>
      <c r="BQ15" s="20">
        <v>0.75331158086151695</v>
      </c>
      <c r="BR15" s="20">
        <v>0.67279724423096998</v>
      </c>
      <c r="BS15" s="20"/>
      <c r="BT15" s="20">
        <v>0.761572176822358</v>
      </c>
      <c r="BU15" s="20">
        <v>0.75841814280763298</v>
      </c>
      <c r="BV15" s="20"/>
      <c r="BW15" s="20">
        <v>0.76295521622463403</v>
      </c>
      <c r="BX15" s="20">
        <v>0.78539738742098697</v>
      </c>
      <c r="BY15" s="20"/>
      <c r="BZ15" s="20">
        <v>0.76108450461115895</v>
      </c>
      <c r="CA15" s="20">
        <v>0.75406957033566901</v>
      </c>
      <c r="CB15" s="20">
        <v>0.79516347782310604</v>
      </c>
      <c r="CC15" s="20"/>
      <c r="CD15" s="20">
        <v>0.76554458193751596</v>
      </c>
      <c r="CE15" s="20">
        <v>0.74286532036990605</v>
      </c>
      <c r="CF15" s="20">
        <v>0.79174669369696404</v>
      </c>
      <c r="CG15" s="20"/>
      <c r="CH15" s="20">
        <v>0.76681549580715203</v>
      </c>
      <c r="CI15" s="20">
        <v>0.74148199046103702</v>
      </c>
      <c r="CJ15" s="20">
        <v>0.761804450667248</v>
      </c>
      <c r="CK15" s="20"/>
      <c r="CL15" s="20">
        <v>0.77115821720037003</v>
      </c>
      <c r="CM15" s="20">
        <v>0.75491167226202405</v>
      </c>
      <c r="CN15" s="20"/>
      <c r="CO15" s="20">
        <v>0.76139345703132</v>
      </c>
      <c r="CP15" s="20">
        <v>0.766071460555933</v>
      </c>
      <c r="CQ15" s="20">
        <v>0.77841608847418597</v>
      </c>
      <c r="CR15" s="20">
        <v>0.70480626192779805</v>
      </c>
    </row>
    <row r="16" spans="2:96" x14ac:dyDescent="0.25">
      <c r="B16" s="18" t="s">
        <v>620</v>
      </c>
      <c r="C16" s="20">
        <v>3.4411141615963599E-2</v>
      </c>
      <c r="D16" s="20">
        <v>5.1137209626565698E-2</v>
      </c>
      <c r="E16" s="20">
        <v>1.82198335901461E-2</v>
      </c>
      <c r="F16" s="20"/>
      <c r="G16" s="20">
        <v>5.3834489858799697E-2</v>
      </c>
      <c r="H16" s="20">
        <v>2.0064772610673898E-2</v>
      </c>
      <c r="I16" s="20">
        <v>2.7060353346809202E-2</v>
      </c>
      <c r="J16" s="20">
        <v>5.1378900411169298E-2</v>
      </c>
      <c r="K16" s="20">
        <v>1.97836585851601E-2</v>
      </c>
      <c r="L16" s="20">
        <v>3.5177011922538103E-2</v>
      </c>
      <c r="M16" s="20"/>
      <c r="N16" s="20">
        <v>3.9028597829499301E-2</v>
      </c>
      <c r="O16" s="20">
        <v>3.24831992564764E-2</v>
      </c>
      <c r="P16" s="20">
        <v>2.0900988981318799E-2</v>
      </c>
      <c r="Q16" s="20">
        <v>4.1474582906572501E-2</v>
      </c>
      <c r="R16" s="20"/>
      <c r="S16" s="20">
        <v>3.60024215118862E-2</v>
      </c>
      <c r="T16" s="20">
        <v>3.4981267131727799E-2</v>
      </c>
      <c r="U16" s="20">
        <v>4.8673943506000898E-2</v>
      </c>
      <c r="V16" s="20">
        <v>1.6026956413232499E-2</v>
      </c>
      <c r="W16" s="20">
        <v>3.6936850183138303E-2</v>
      </c>
      <c r="X16" s="20">
        <v>3.2927962722118301E-2</v>
      </c>
      <c r="Y16" s="20">
        <v>3.0829456197279899E-2</v>
      </c>
      <c r="Z16" s="20">
        <v>2.75297729612193E-2</v>
      </c>
      <c r="AA16" s="20">
        <v>3.4842970858461303E-2</v>
      </c>
      <c r="AB16" s="20">
        <v>3.5268963938151897E-2</v>
      </c>
      <c r="AC16" s="20">
        <v>4.2439471837090903E-2</v>
      </c>
      <c r="AD16" s="20">
        <v>4.1253138788464302E-2</v>
      </c>
      <c r="AE16" s="20"/>
      <c r="AF16" s="20">
        <v>3.20807295091394E-2</v>
      </c>
      <c r="AG16" s="20">
        <v>3.83323267277417E-2</v>
      </c>
      <c r="AH16" s="20">
        <v>9.7134625983946992E-3</v>
      </c>
      <c r="AI16" s="20">
        <v>0.111439588533741</v>
      </c>
      <c r="AJ16" s="20">
        <v>3.0892623361045601E-2</v>
      </c>
      <c r="AK16" s="20"/>
      <c r="AL16" s="20">
        <v>3.3216657166024899E-2</v>
      </c>
      <c r="AM16" s="20">
        <v>3.9811193521965701E-2</v>
      </c>
      <c r="AN16" s="20">
        <v>6.4575352425283302E-3</v>
      </c>
      <c r="AO16" s="20"/>
      <c r="AP16" s="20">
        <v>3.7757466391001603E-2</v>
      </c>
      <c r="AQ16" s="20">
        <v>3.3286885208646103E-2</v>
      </c>
      <c r="AR16" s="20">
        <v>3.9943790571134299E-2</v>
      </c>
      <c r="AS16" s="20">
        <v>2.4527254613671799E-2</v>
      </c>
      <c r="AT16" s="20">
        <v>2.92037482407419E-2</v>
      </c>
      <c r="AU16" s="20"/>
      <c r="AV16" s="20">
        <v>0</v>
      </c>
      <c r="AW16" s="20">
        <v>0</v>
      </c>
      <c r="AX16" s="20">
        <v>4.1464880696333299E-2</v>
      </c>
      <c r="AY16" s="20">
        <v>3.3396649192381299E-2</v>
      </c>
      <c r="AZ16" s="20">
        <v>4.17733406416484E-2</v>
      </c>
      <c r="BA16" s="20">
        <v>2.7384351485992001E-2</v>
      </c>
      <c r="BB16" s="20">
        <v>3.0205532470356102E-2</v>
      </c>
      <c r="BC16" s="20">
        <v>5.1135911837059699E-2</v>
      </c>
      <c r="BD16" s="20">
        <v>5.0662621725165703E-2</v>
      </c>
      <c r="BE16" s="20">
        <v>2.8708523857363E-2</v>
      </c>
      <c r="BF16" s="20">
        <v>1.9142475631041201E-2</v>
      </c>
      <c r="BG16" s="20">
        <v>7.1365400114609706E-2</v>
      </c>
      <c r="BH16" s="20">
        <v>2.8275497588407299E-2</v>
      </c>
      <c r="BI16" s="20">
        <v>3.6952692458983902E-2</v>
      </c>
      <c r="BJ16" s="20">
        <v>3.2633270808462102E-2</v>
      </c>
      <c r="BK16" s="20">
        <v>3.8259858751260402E-2</v>
      </c>
      <c r="BL16" s="20"/>
      <c r="BM16" s="20">
        <v>3.1784207912159898E-2</v>
      </c>
      <c r="BN16" s="20">
        <v>3.8288665710772801E-2</v>
      </c>
      <c r="BO16" s="20">
        <v>4.2700770793063197E-2</v>
      </c>
      <c r="BP16" s="20">
        <v>2.7068167225307301E-2</v>
      </c>
      <c r="BQ16" s="20">
        <v>4.1226983125546797E-2</v>
      </c>
      <c r="BR16" s="20">
        <v>1.7450683110350699E-2</v>
      </c>
      <c r="BS16" s="20"/>
      <c r="BT16" s="20">
        <v>3.58260562062876E-2</v>
      </c>
      <c r="BU16" s="20">
        <v>3.3493406672632002E-2</v>
      </c>
      <c r="BV16" s="20"/>
      <c r="BW16" s="20">
        <v>2.80127092213295E-2</v>
      </c>
      <c r="BX16" s="20">
        <v>3.54134632096108E-2</v>
      </c>
      <c r="BY16" s="20"/>
      <c r="BZ16" s="20">
        <v>2.88436413167374E-2</v>
      </c>
      <c r="CA16" s="20">
        <v>4.8688862086214403E-2</v>
      </c>
      <c r="CB16" s="20">
        <v>7.2472469502299006E-2</v>
      </c>
      <c r="CC16" s="20"/>
      <c r="CD16" s="20">
        <v>3.2703033702582603E-2</v>
      </c>
      <c r="CE16" s="20">
        <v>3.06960539289978E-2</v>
      </c>
      <c r="CF16" s="20">
        <v>9.6067943374526597E-3</v>
      </c>
      <c r="CG16" s="20"/>
      <c r="CH16" s="20">
        <v>3.2698825945789302E-2</v>
      </c>
      <c r="CI16" s="20">
        <v>2.8721566962214E-2</v>
      </c>
      <c r="CJ16" s="20">
        <v>2.8495780393750499E-2</v>
      </c>
      <c r="CK16" s="20"/>
      <c r="CL16" s="20">
        <v>3.61131937172324E-2</v>
      </c>
      <c r="CM16" s="20">
        <v>3.1266386708153002E-2</v>
      </c>
      <c r="CN16" s="20"/>
      <c r="CO16" s="20">
        <v>2.9307885554175701E-2</v>
      </c>
      <c r="CP16" s="20">
        <v>4.4951294580666497E-2</v>
      </c>
      <c r="CQ16" s="20">
        <v>2.3140783489748001E-2</v>
      </c>
      <c r="CR16" s="20">
        <v>3.7986416426319398E-2</v>
      </c>
    </row>
    <row r="17" spans="2:96" x14ac:dyDescent="0.25">
      <c r="B17" s="18" t="s">
        <v>275</v>
      </c>
      <c r="C17" s="21">
        <v>0.72417693181387499</v>
      </c>
      <c r="D17" s="21">
        <v>0.71230882754874203</v>
      </c>
      <c r="E17" s="21">
        <v>0.73653802110983801</v>
      </c>
      <c r="F17" s="21"/>
      <c r="G17" s="21">
        <v>0.66985964927528896</v>
      </c>
      <c r="H17" s="21">
        <v>0.72822493975038805</v>
      </c>
      <c r="I17" s="21">
        <v>0.75283070758430204</v>
      </c>
      <c r="J17" s="21">
        <v>0.71976771902775205</v>
      </c>
      <c r="K17" s="21">
        <v>0.77115194984804503</v>
      </c>
      <c r="L17" s="21">
        <v>0.70573314739119297</v>
      </c>
      <c r="M17" s="21"/>
      <c r="N17" s="21">
        <v>0.73483020394020504</v>
      </c>
      <c r="O17" s="21">
        <v>0.75147470558513196</v>
      </c>
      <c r="P17" s="21">
        <v>0.73586191553481095</v>
      </c>
      <c r="Q17" s="21">
        <v>0.68024431038299005</v>
      </c>
      <c r="R17" s="21"/>
      <c r="S17" s="21">
        <v>0.74384694696377396</v>
      </c>
      <c r="T17" s="21">
        <v>0.71719145705862997</v>
      </c>
      <c r="U17" s="21">
        <v>0.72971248351685003</v>
      </c>
      <c r="V17" s="21">
        <v>0.79672085284830396</v>
      </c>
      <c r="W17" s="21">
        <v>0.70036807360800202</v>
      </c>
      <c r="X17" s="21">
        <v>0.68958852675836202</v>
      </c>
      <c r="Y17" s="21">
        <v>0.73858314821550197</v>
      </c>
      <c r="Z17" s="21">
        <v>0.78561654619513499</v>
      </c>
      <c r="AA17" s="21">
        <v>0.69756717706738303</v>
      </c>
      <c r="AB17" s="21">
        <v>0.669218592682852</v>
      </c>
      <c r="AC17" s="21">
        <v>0.76524963290808201</v>
      </c>
      <c r="AD17" s="21">
        <v>0.66309179659304296</v>
      </c>
      <c r="AE17" s="21"/>
      <c r="AF17" s="21">
        <v>0.74149094041143604</v>
      </c>
      <c r="AG17" s="21">
        <v>0.74935423663759104</v>
      </c>
      <c r="AH17" s="21">
        <v>0.79386558106596805</v>
      </c>
      <c r="AI17" s="21">
        <v>0.589472887250162</v>
      </c>
      <c r="AJ17" s="21">
        <v>0.66403857834630398</v>
      </c>
      <c r="AK17" s="21"/>
      <c r="AL17" s="21">
        <v>0.76001389704826505</v>
      </c>
      <c r="AM17" s="21">
        <v>0.74096041508133104</v>
      </c>
      <c r="AN17" s="21">
        <v>0.78568708388706499</v>
      </c>
      <c r="AO17" s="21"/>
      <c r="AP17" s="21">
        <v>0.70500595171295199</v>
      </c>
      <c r="AQ17" s="21">
        <v>0.71381135382017302</v>
      </c>
      <c r="AR17" s="21">
        <v>0.75370510152412595</v>
      </c>
      <c r="AS17" s="21">
        <v>0.72633019329210202</v>
      </c>
      <c r="AT17" s="21">
        <v>0.88648216208946395</v>
      </c>
      <c r="AU17" s="21"/>
      <c r="AV17" s="21">
        <v>0.70324578048060304</v>
      </c>
      <c r="AW17" s="21">
        <v>0.77024623213605603</v>
      </c>
      <c r="AX17" s="21">
        <v>0.64799050244646905</v>
      </c>
      <c r="AY17" s="21">
        <v>0.65520038442303097</v>
      </c>
      <c r="AZ17" s="21">
        <v>0.68265189500665702</v>
      </c>
      <c r="BA17" s="21">
        <v>0.74717547374492599</v>
      </c>
      <c r="BB17" s="21">
        <v>0.737752634796217</v>
      </c>
      <c r="BC17" s="21">
        <v>0.72867672924728699</v>
      </c>
      <c r="BD17" s="21">
        <v>0.68911454657684401</v>
      </c>
      <c r="BE17" s="21">
        <v>0.75964791589412195</v>
      </c>
      <c r="BF17" s="21">
        <v>0.80507669237931201</v>
      </c>
      <c r="BG17" s="21">
        <v>0.75841163246045296</v>
      </c>
      <c r="BH17" s="21">
        <v>0.82087837560843901</v>
      </c>
      <c r="BI17" s="21">
        <v>0.67107977415784403</v>
      </c>
      <c r="BJ17" s="21">
        <v>0.62876493463539196</v>
      </c>
      <c r="BK17" s="21">
        <v>0.78187092991844498</v>
      </c>
      <c r="BL17" s="21"/>
      <c r="BM17" s="21">
        <v>0.72211972880809605</v>
      </c>
      <c r="BN17" s="21">
        <v>0.71751648118474298</v>
      </c>
      <c r="BO17" s="21">
        <v>0.75819719497619797</v>
      </c>
      <c r="BP17" s="21">
        <v>0.737961367140892</v>
      </c>
      <c r="BQ17" s="21">
        <v>0.71208459773596999</v>
      </c>
      <c r="BR17" s="21">
        <v>0.65534656112061895</v>
      </c>
      <c r="BS17" s="21"/>
      <c r="BT17" s="21">
        <v>0.72574612061607002</v>
      </c>
      <c r="BU17" s="21">
        <v>0.72492473613500097</v>
      </c>
      <c r="BV17" s="21"/>
      <c r="BW17" s="21">
        <v>0.73494250700330499</v>
      </c>
      <c r="BX17" s="21">
        <v>0.74998392421137605</v>
      </c>
      <c r="BY17" s="21"/>
      <c r="BZ17" s="21">
        <v>0.73224086329442095</v>
      </c>
      <c r="CA17" s="21">
        <v>0.70538070824945498</v>
      </c>
      <c r="CB17" s="21">
        <v>0.72269100832080702</v>
      </c>
      <c r="CC17" s="21"/>
      <c r="CD17" s="21">
        <v>0.73284154823493297</v>
      </c>
      <c r="CE17" s="21">
        <v>0.71216926644090806</v>
      </c>
      <c r="CF17" s="21">
        <v>0.782139899359511</v>
      </c>
      <c r="CG17" s="21"/>
      <c r="CH17" s="21">
        <v>0.73411666986136204</v>
      </c>
      <c r="CI17" s="21">
        <v>0.71276042349882296</v>
      </c>
      <c r="CJ17" s="21">
        <v>0.733308670273497</v>
      </c>
      <c r="CK17" s="21"/>
      <c r="CL17" s="21">
        <v>0.73504502348313805</v>
      </c>
      <c r="CM17" s="21">
        <v>0.72364528555387098</v>
      </c>
      <c r="CN17" s="21"/>
      <c r="CO17" s="21">
        <v>0.73208557147714404</v>
      </c>
      <c r="CP17" s="21">
        <v>0.72112016597526696</v>
      </c>
      <c r="CQ17" s="21">
        <v>0.75527530498443796</v>
      </c>
      <c r="CR17" s="21">
        <v>0.66681984550147899</v>
      </c>
    </row>
    <row r="18" spans="2:96" x14ac:dyDescent="0.25">
      <c r="B18" s="16"/>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G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20.7109375" customWidth="1"/>
  </cols>
  <sheetData>
    <row r="2" spans="2:7" ht="39.950000000000003" customHeight="1" x14ac:dyDescent="0.25">
      <c r="D2" s="30" t="s">
        <v>626</v>
      </c>
      <c r="E2" s="26"/>
      <c r="F2" s="26"/>
      <c r="G2" s="26"/>
    </row>
    <row r="6" spans="2:7" ht="50.1" customHeight="1" x14ac:dyDescent="0.25">
      <c r="B6" s="23" t="s">
        <v>15</v>
      </c>
      <c r="C6" s="23" t="s">
        <v>622</v>
      </c>
      <c r="D6" s="23" t="s">
        <v>623</v>
      </c>
      <c r="E6" s="23" t="s">
        <v>624</v>
      </c>
      <c r="F6" s="23" t="s">
        <v>625</v>
      </c>
    </row>
    <row r="7" spans="2:7" x14ac:dyDescent="0.25">
      <c r="B7" s="18" t="s">
        <v>614</v>
      </c>
      <c r="C7" s="17">
        <v>0.30276819136148397</v>
      </c>
      <c r="D7" s="17">
        <v>0.237113719824879</v>
      </c>
      <c r="E7" s="17">
        <v>0.27185232905239398</v>
      </c>
      <c r="F7" s="17">
        <v>7.9265627290927496E-2</v>
      </c>
    </row>
    <row r="8" spans="2:7" x14ac:dyDescent="0.25">
      <c r="B8" s="18" t="s">
        <v>615</v>
      </c>
      <c r="C8" s="17">
        <v>0.374311524299002</v>
      </c>
      <c r="D8" s="17">
        <v>0.39421096272386102</v>
      </c>
      <c r="E8" s="17">
        <v>0.40051456300621602</v>
      </c>
      <c r="F8" s="17">
        <v>0.199030775873518</v>
      </c>
    </row>
    <row r="9" spans="2:7" ht="30" x14ac:dyDescent="0.25">
      <c r="B9" s="18" t="s">
        <v>616</v>
      </c>
      <c r="C9" s="17">
        <v>0.20146320582232899</v>
      </c>
      <c r="D9" s="17">
        <v>0.189368969186758</v>
      </c>
      <c r="E9" s="17">
        <v>0.15528339079338499</v>
      </c>
      <c r="F9" s="17">
        <v>0.32602056730892198</v>
      </c>
    </row>
    <row r="10" spans="2:7" x14ac:dyDescent="0.25">
      <c r="B10" s="18" t="s">
        <v>617</v>
      </c>
      <c r="C10" s="17">
        <v>3.6116882183980001E-2</v>
      </c>
      <c r="D10" s="17">
        <v>8.49686449506145E-2</v>
      </c>
      <c r="E10" s="17">
        <v>8.8220995427278001E-2</v>
      </c>
      <c r="F10" s="17">
        <v>0.16317637509354299</v>
      </c>
    </row>
    <row r="11" spans="2:7" x14ac:dyDescent="0.25">
      <c r="B11" s="18" t="s">
        <v>618</v>
      </c>
      <c r="C11" s="17">
        <v>1.2122146392673099E-2</v>
      </c>
      <c r="D11" s="17">
        <v>3.6881687159145297E-2</v>
      </c>
      <c r="E11" s="17">
        <v>3.8742152055535203E-2</v>
      </c>
      <c r="F11" s="17">
        <v>0.106984483426021</v>
      </c>
    </row>
    <row r="12" spans="2:7" x14ac:dyDescent="0.25">
      <c r="B12" s="18" t="s">
        <v>152</v>
      </c>
      <c r="C12" s="17">
        <v>7.3218049940531896E-2</v>
      </c>
      <c r="D12" s="17">
        <v>5.7456016154741302E-2</v>
      </c>
      <c r="E12" s="17">
        <v>4.5386569665192202E-2</v>
      </c>
      <c r="F12" s="17">
        <v>0.125522171007068</v>
      </c>
    </row>
    <row r="13" spans="2:7" x14ac:dyDescent="0.25">
      <c r="B13" s="22" t="s">
        <v>619</v>
      </c>
      <c r="C13" s="20">
        <v>0.67707971566048597</v>
      </c>
      <c r="D13" s="20">
        <v>0.63132468254874097</v>
      </c>
      <c r="E13" s="20">
        <v>0.67236689205861</v>
      </c>
      <c r="F13" s="20">
        <v>0.27829640316444598</v>
      </c>
    </row>
    <row r="14" spans="2:7" x14ac:dyDescent="0.25">
      <c r="B14" s="22" t="s">
        <v>620</v>
      </c>
      <c r="C14" s="20">
        <v>4.8239028576652999E-2</v>
      </c>
      <c r="D14" s="20">
        <v>0.12185033210976</v>
      </c>
      <c r="E14" s="20">
        <v>0.12696314748281301</v>
      </c>
      <c r="F14" s="20">
        <v>0.27016085851956401</v>
      </c>
    </row>
    <row r="15" spans="2:7" x14ac:dyDescent="0.25">
      <c r="B15" s="22" t="s">
        <v>275</v>
      </c>
      <c r="C15" s="21">
        <v>0.62884068708383301</v>
      </c>
      <c r="D15" s="21">
        <v>0.50947435043898104</v>
      </c>
      <c r="E15" s="21">
        <v>0.54540374457579599</v>
      </c>
      <c r="F15" s="21">
        <v>8.1355446448817502E-3</v>
      </c>
    </row>
    <row r="16" spans="2:7" x14ac:dyDescent="0.25">
      <c r="B16" s="16" t="s">
        <v>535</v>
      </c>
      <c r="C16" s="16"/>
      <c r="D16" s="16"/>
      <c r="E16" s="16"/>
      <c r="F16" s="16"/>
    </row>
    <row r="17" spans="2:2" x14ac:dyDescent="0.25">
      <c r="B17" t="s">
        <v>124</v>
      </c>
    </row>
    <row r="18" spans="2:2" x14ac:dyDescent="0.25">
      <c r="B18" t="s">
        <v>125</v>
      </c>
    </row>
    <row r="22" spans="2:2" x14ac:dyDescent="0.2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CR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627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945</v>
      </c>
      <c r="D7" s="10">
        <v>460</v>
      </c>
      <c r="E7" s="10">
        <v>482</v>
      </c>
      <c r="F7" s="10"/>
      <c r="G7" s="10">
        <v>112</v>
      </c>
      <c r="H7" s="10">
        <v>123</v>
      </c>
      <c r="I7" s="10">
        <v>168</v>
      </c>
      <c r="J7" s="10">
        <v>163</v>
      </c>
      <c r="K7" s="10">
        <v>149</v>
      </c>
      <c r="L7" s="10">
        <v>230</v>
      </c>
      <c r="M7" s="10"/>
      <c r="N7" s="10">
        <v>280</v>
      </c>
      <c r="O7" s="10">
        <v>240</v>
      </c>
      <c r="P7" s="10">
        <v>211</v>
      </c>
      <c r="Q7" s="10">
        <v>212</v>
      </c>
      <c r="R7" s="10"/>
      <c r="S7" s="10">
        <v>123</v>
      </c>
      <c r="T7" s="10">
        <v>132</v>
      </c>
      <c r="U7" s="10">
        <v>76</v>
      </c>
      <c r="V7" s="10">
        <v>85</v>
      </c>
      <c r="W7" s="10">
        <v>61</v>
      </c>
      <c r="X7" s="10">
        <v>85</v>
      </c>
      <c r="Y7" s="10">
        <v>73</v>
      </c>
      <c r="Z7" s="10">
        <v>38</v>
      </c>
      <c r="AA7" s="10">
        <v>112</v>
      </c>
      <c r="AB7" s="10">
        <v>90</v>
      </c>
      <c r="AC7" s="10">
        <v>45</v>
      </c>
      <c r="AD7" s="10">
        <v>25</v>
      </c>
      <c r="AE7" s="10"/>
      <c r="AF7" s="10">
        <v>376</v>
      </c>
      <c r="AG7" s="10">
        <v>269</v>
      </c>
      <c r="AH7" s="10">
        <v>56</v>
      </c>
      <c r="AI7" s="10">
        <v>9</v>
      </c>
      <c r="AJ7" s="10">
        <v>113</v>
      </c>
      <c r="AK7" s="10"/>
      <c r="AL7" s="10">
        <v>231</v>
      </c>
      <c r="AM7" s="10">
        <v>321</v>
      </c>
      <c r="AN7" s="10">
        <v>60</v>
      </c>
      <c r="AO7" s="10"/>
      <c r="AP7" s="10">
        <v>212</v>
      </c>
      <c r="AQ7" s="10">
        <v>206</v>
      </c>
      <c r="AR7" s="10">
        <v>243</v>
      </c>
      <c r="AS7" s="10">
        <v>105</v>
      </c>
      <c r="AT7" s="10">
        <v>18</v>
      </c>
      <c r="AU7" s="10"/>
      <c r="AV7" s="10">
        <v>1</v>
      </c>
      <c r="AW7" s="10">
        <v>49</v>
      </c>
      <c r="AX7" s="10">
        <v>75</v>
      </c>
      <c r="AY7" s="10">
        <v>57</v>
      </c>
      <c r="AZ7" s="10">
        <v>92</v>
      </c>
      <c r="BA7" s="10">
        <v>111</v>
      </c>
      <c r="BB7" s="10">
        <v>96</v>
      </c>
      <c r="BC7" s="10">
        <v>69</v>
      </c>
      <c r="BD7" s="10">
        <v>66</v>
      </c>
      <c r="BE7" s="10">
        <v>46</v>
      </c>
      <c r="BF7" s="10">
        <v>66</v>
      </c>
      <c r="BG7" s="10">
        <v>55</v>
      </c>
      <c r="BH7" s="10">
        <v>35</v>
      </c>
      <c r="BI7" s="10">
        <v>29</v>
      </c>
      <c r="BJ7" s="10">
        <v>23</v>
      </c>
      <c r="BK7" s="10">
        <v>33</v>
      </c>
      <c r="BL7" s="10"/>
      <c r="BM7" s="10">
        <v>189</v>
      </c>
      <c r="BN7" s="10">
        <v>287</v>
      </c>
      <c r="BO7" s="10">
        <v>117</v>
      </c>
      <c r="BP7" s="10">
        <v>199</v>
      </c>
      <c r="BQ7" s="10">
        <v>101</v>
      </c>
      <c r="BR7" s="10">
        <v>52</v>
      </c>
      <c r="BS7" s="10"/>
      <c r="BT7" s="10">
        <v>567</v>
      </c>
      <c r="BU7" s="10">
        <v>368</v>
      </c>
      <c r="BV7" s="10"/>
      <c r="BW7" s="10">
        <v>350</v>
      </c>
      <c r="BX7" s="10">
        <v>390</v>
      </c>
      <c r="BY7" s="10"/>
      <c r="BZ7" s="10">
        <v>766</v>
      </c>
      <c r="CA7" s="10">
        <v>130</v>
      </c>
      <c r="CB7" s="10">
        <v>36</v>
      </c>
      <c r="CC7" s="10"/>
      <c r="CD7" s="10">
        <v>644</v>
      </c>
      <c r="CE7" s="10">
        <v>91</v>
      </c>
      <c r="CF7" s="10">
        <v>54</v>
      </c>
      <c r="CG7" s="10"/>
      <c r="CH7" s="10">
        <v>704</v>
      </c>
      <c r="CI7" s="10">
        <v>103</v>
      </c>
      <c r="CJ7" s="10">
        <v>74</v>
      </c>
      <c r="CK7" s="10"/>
      <c r="CL7" s="10">
        <v>485</v>
      </c>
      <c r="CM7" s="10">
        <v>434</v>
      </c>
      <c r="CN7" s="10"/>
      <c r="CO7" s="10">
        <v>65</v>
      </c>
      <c r="CP7" s="10">
        <v>344</v>
      </c>
      <c r="CQ7" s="10">
        <v>372</v>
      </c>
      <c r="CR7" s="10">
        <v>164</v>
      </c>
    </row>
    <row r="8" spans="2:96" ht="30" customHeight="1" x14ac:dyDescent="0.25">
      <c r="B8" s="11" t="s">
        <v>20</v>
      </c>
      <c r="C8" s="11">
        <v>949</v>
      </c>
      <c r="D8" s="11">
        <v>468</v>
      </c>
      <c r="E8" s="11">
        <v>478</v>
      </c>
      <c r="F8" s="11"/>
      <c r="G8" s="11">
        <v>140</v>
      </c>
      <c r="H8" s="11">
        <v>162</v>
      </c>
      <c r="I8" s="11">
        <v>161</v>
      </c>
      <c r="J8" s="11">
        <v>152</v>
      </c>
      <c r="K8" s="11">
        <v>132</v>
      </c>
      <c r="L8" s="11">
        <v>203</v>
      </c>
      <c r="M8" s="11"/>
      <c r="N8" s="11">
        <v>261</v>
      </c>
      <c r="O8" s="11">
        <v>232</v>
      </c>
      <c r="P8" s="11">
        <v>224</v>
      </c>
      <c r="Q8" s="11">
        <v>230</v>
      </c>
      <c r="R8" s="11"/>
      <c r="S8" s="11">
        <v>127</v>
      </c>
      <c r="T8" s="11">
        <v>127</v>
      </c>
      <c r="U8" s="11">
        <v>70</v>
      </c>
      <c r="V8" s="11">
        <v>84</v>
      </c>
      <c r="W8" s="11">
        <v>58</v>
      </c>
      <c r="X8" s="11">
        <v>88</v>
      </c>
      <c r="Y8" s="11">
        <v>72</v>
      </c>
      <c r="Z8" s="11">
        <v>41</v>
      </c>
      <c r="AA8" s="11">
        <v>111</v>
      </c>
      <c r="AB8" s="11">
        <v>91</v>
      </c>
      <c r="AC8" s="11">
        <v>50</v>
      </c>
      <c r="AD8" s="11">
        <v>30</v>
      </c>
      <c r="AE8" s="11"/>
      <c r="AF8" s="11">
        <v>358</v>
      </c>
      <c r="AG8" s="11">
        <v>276</v>
      </c>
      <c r="AH8" s="11">
        <v>54</v>
      </c>
      <c r="AI8" s="11">
        <v>10</v>
      </c>
      <c r="AJ8" s="11">
        <v>116</v>
      </c>
      <c r="AK8" s="11"/>
      <c r="AL8" s="11">
        <v>225</v>
      </c>
      <c r="AM8" s="11">
        <v>330</v>
      </c>
      <c r="AN8" s="11">
        <v>59</v>
      </c>
      <c r="AO8" s="11"/>
      <c r="AP8" s="11">
        <v>209</v>
      </c>
      <c r="AQ8" s="11">
        <v>212</v>
      </c>
      <c r="AR8" s="11">
        <v>249</v>
      </c>
      <c r="AS8" s="11">
        <v>106</v>
      </c>
      <c r="AT8" s="11">
        <v>16</v>
      </c>
      <c r="AU8" s="11"/>
      <c r="AV8" s="11">
        <v>1</v>
      </c>
      <c r="AW8" s="11">
        <v>52</v>
      </c>
      <c r="AX8" s="11">
        <v>78</v>
      </c>
      <c r="AY8" s="11">
        <v>56</v>
      </c>
      <c r="AZ8" s="11">
        <v>95</v>
      </c>
      <c r="BA8" s="11">
        <v>109</v>
      </c>
      <c r="BB8" s="11">
        <v>98</v>
      </c>
      <c r="BC8" s="11">
        <v>70</v>
      </c>
      <c r="BD8" s="11">
        <v>65</v>
      </c>
      <c r="BE8" s="11">
        <v>46</v>
      </c>
      <c r="BF8" s="11">
        <v>66</v>
      </c>
      <c r="BG8" s="11">
        <v>54</v>
      </c>
      <c r="BH8" s="11">
        <v>35</v>
      </c>
      <c r="BI8" s="11">
        <v>28</v>
      </c>
      <c r="BJ8" s="11">
        <v>25</v>
      </c>
      <c r="BK8" s="11">
        <v>32</v>
      </c>
      <c r="BL8" s="11"/>
      <c r="BM8" s="11">
        <v>205</v>
      </c>
      <c r="BN8" s="11">
        <v>279</v>
      </c>
      <c r="BO8" s="11">
        <v>125</v>
      </c>
      <c r="BP8" s="11">
        <v>192</v>
      </c>
      <c r="BQ8" s="11">
        <v>94</v>
      </c>
      <c r="BR8" s="11">
        <v>54</v>
      </c>
      <c r="BS8" s="11"/>
      <c r="BT8" s="11">
        <v>568</v>
      </c>
      <c r="BU8" s="11">
        <v>369</v>
      </c>
      <c r="BV8" s="11"/>
      <c r="BW8" s="11">
        <v>359</v>
      </c>
      <c r="BX8" s="11">
        <v>382</v>
      </c>
      <c r="BY8" s="11"/>
      <c r="BZ8" s="11">
        <v>763</v>
      </c>
      <c r="CA8" s="11">
        <v>131</v>
      </c>
      <c r="CB8" s="11">
        <v>40</v>
      </c>
      <c r="CC8" s="11"/>
      <c r="CD8" s="11">
        <v>634</v>
      </c>
      <c r="CE8" s="11">
        <v>102</v>
      </c>
      <c r="CF8" s="11">
        <v>55</v>
      </c>
      <c r="CG8" s="11"/>
      <c r="CH8" s="11">
        <v>690</v>
      </c>
      <c r="CI8" s="11">
        <v>114</v>
      </c>
      <c r="CJ8" s="11">
        <v>76</v>
      </c>
      <c r="CK8" s="11"/>
      <c r="CL8" s="11">
        <v>476</v>
      </c>
      <c r="CM8" s="11">
        <v>446</v>
      </c>
      <c r="CN8" s="11"/>
      <c r="CO8" s="11">
        <v>67</v>
      </c>
      <c r="CP8" s="11">
        <v>341</v>
      </c>
      <c r="CQ8" s="11">
        <v>372</v>
      </c>
      <c r="CR8" s="11">
        <v>169</v>
      </c>
    </row>
    <row r="9" spans="2:96" x14ac:dyDescent="0.25">
      <c r="B9" s="18" t="s">
        <v>614</v>
      </c>
      <c r="C9" s="17">
        <v>0.237113719824879</v>
      </c>
      <c r="D9" s="17">
        <v>0.246550595675088</v>
      </c>
      <c r="E9" s="17">
        <v>0.229386893819503</v>
      </c>
      <c r="F9" s="17"/>
      <c r="G9" s="17">
        <v>0.24339753884927301</v>
      </c>
      <c r="H9" s="17">
        <v>0.24615856492657001</v>
      </c>
      <c r="I9" s="17">
        <v>0.223535479326394</v>
      </c>
      <c r="J9" s="17">
        <v>0.227986797098674</v>
      </c>
      <c r="K9" s="17">
        <v>0.282593743608551</v>
      </c>
      <c r="L9" s="17">
        <v>0.21354847554263801</v>
      </c>
      <c r="M9" s="17"/>
      <c r="N9" s="17">
        <v>0.176828856307649</v>
      </c>
      <c r="O9" s="17">
        <v>0.255039456983779</v>
      </c>
      <c r="P9" s="17">
        <v>0.21416556309277601</v>
      </c>
      <c r="Q9" s="17">
        <v>0.30732969430117302</v>
      </c>
      <c r="R9" s="17"/>
      <c r="S9" s="17">
        <v>0.24993815803702399</v>
      </c>
      <c r="T9" s="17">
        <v>0.17394897851719901</v>
      </c>
      <c r="U9" s="17">
        <v>0.235337766540617</v>
      </c>
      <c r="V9" s="17">
        <v>0.28410002866677397</v>
      </c>
      <c r="W9" s="17">
        <v>0.27571861710870699</v>
      </c>
      <c r="X9" s="17">
        <v>0.18231861530421301</v>
      </c>
      <c r="Y9" s="17">
        <v>0.16057161596238501</v>
      </c>
      <c r="Z9" s="17">
        <v>0.33513908749802002</v>
      </c>
      <c r="AA9" s="17">
        <v>0.265849945222766</v>
      </c>
      <c r="AB9" s="17">
        <v>0.24510100923411399</v>
      </c>
      <c r="AC9" s="17">
        <v>0.27496285030899897</v>
      </c>
      <c r="AD9" s="17">
        <v>0.26747875266561699</v>
      </c>
      <c r="AE9" s="17"/>
      <c r="AF9" s="17">
        <v>0.26558446863705998</v>
      </c>
      <c r="AG9" s="17">
        <v>0.244103313447597</v>
      </c>
      <c r="AH9" s="17">
        <v>0.15356876871521699</v>
      </c>
      <c r="AI9" s="17">
        <v>0</v>
      </c>
      <c r="AJ9" s="17">
        <v>0.23520642920873999</v>
      </c>
      <c r="AK9" s="17"/>
      <c r="AL9" s="17">
        <v>0.314336553445693</v>
      </c>
      <c r="AM9" s="17">
        <v>0.24111348500568999</v>
      </c>
      <c r="AN9" s="17">
        <v>0.139971228465255</v>
      </c>
      <c r="AO9" s="17"/>
      <c r="AP9" s="17">
        <v>0.258693500604326</v>
      </c>
      <c r="AQ9" s="17">
        <v>0.22947494221790099</v>
      </c>
      <c r="AR9" s="17">
        <v>0.191215506946083</v>
      </c>
      <c r="AS9" s="17">
        <v>0.222973943027134</v>
      </c>
      <c r="AT9" s="17">
        <v>0.29766949329085701</v>
      </c>
      <c r="AU9" s="17"/>
      <c r="AV9" s="17">
        <v>0</v>
      </c>
      <c r="AW9" s="17">
        <v>0.33061872638102802</v>
      </c>
      <c r="AX9" s="17">
        <v>0.31090710086595102</v>
      </c>
      <c r="AY9" s="17">
        <v>0.19630603137397001</v>
      </c>
      <c r="AZ9" s="17">
        <v>0.24339084114537299</v>
      </c>
      <c r="BA9" s="17">
        <v>0.20380553743961299</v>
      </c>
      <c r="BB9" s="17">
        <v>0.258637260366328</v>
      </c>
      <c r="BC9" s="17">
        <v>0.26701618301354602</v>
      </c>
      <c r="BD9" s="17">
        <v>0.20537427025971799</v>
      </c>
      <c r="BE9" s="17">
        <v>0.242633085376741</v>
      </c>
      <c r="BF9" s="17">
        <v>0.240164494121754</v>
      </c>
      <c r="BG9" s="17">
        <v>0.22213917837830999</v>
      </c>
      <c r="BH9" s="17">
        <v>0.21694710369923301</v>
      </c>
      <c r="BI9" s="17">
        <v>0.1259012658543</v>
      </c>
      <c r="BJ9" s="17">
        <v>0.343443491521287</v>
      </c>
      <c r="BK9" s="17">
        <v>0.14921814791705099</v>
      </c>
      <c r="BL9" s="17"/>
      <c r="BM9" s="17">
        <v>0.205077849378587</v>
      </c>
      <c r="BN9" s="17">
        <v>0.237553118539339</v>
      </c>
      <c r="BO9" s="17">
        <v>0.34066412773802901</v>
      </c>
      <c r="BP9" s="17">
        <v>0.23156858132941799</v>
      </c>
      <c r="BQ9" s="17">
        <v>0.20561977058918199</v>
      </c>
      <c r="BR9" s="17">
        <v>0.19186123264805599</v>
      </c>
      <c r="BS9" s="17"/>
      <c r="BT9" s="17">
        <v>0.25131384981935501</v>
      </c>
      <c r="BU9" s="17">
        <v>0.22287770574153201</v>
      </c>
      <c r="BV9" s="17"/>
      <c r="BW9" s="17">
        <v>0.25209641074081701</v>
      </c>
      <c r="BX9" s="17">
        <v>0.216077138236203</v>
      </c>
      <c r="BY9" s="17"/>
      <c r="BZ9" s="17">
        <v>0.23832984883629499</v>
      </c>
      <c r="CA9" s="17">
        <v>0.223925727236327</v>
      </c>
      <c r="CB9" s="17">
        <v>0.24893450524171401</v>
      </c>
      <c r="CC9" s="17"/>
      <c r="CD9" s="17">
        <v>0.24154067372077401</v>
      </c>
      <c r="CE9" s="17">
        <v>0.25705954165843797</v>
      </c>
      <c r="CF9" s="17">
        <v>0.208335416300965</v>
      </c>
      <c r="CG9" s="17"/>
      <c r="CH9" s="17">
        <v>0.24301488894885101</v>
      </c>
      <c r="CI9" s="17">
        <v>0.24186403638586201</v>
      </c>
      <c r="CJ9" s="17">
        <v>0.196586163922299</v>
      </c>
      <c r="CK9" s="17"/>
      <c r="CL9" s="17">
        <v>0.21904716092097601</v>
      </c>
      <c r="CM9" s="17">
        <v>0.26425142836045801</v>
      </c>
      <c r="CN9" s="17"/>
      <c r="CO9" s="17">
        <v>0.30949503392045602</v>
      </c>
      <c r="CP9" s="17">
        <v>0.227982127108837</v>
      </c>
      <c r="CQ9" s="17">
        <v>0.24568466966847799</v>
      </c>
      <c r="CR9" s="17">
        <v>0.20813086227585401</v>
      </c>
    </row>
    <row r="10" spans="2:96" x14ac:dyDescent="0.25">
      <c r="B10" s="18" t="s">
        <v>615</v>
      </c>
      <c r="C10" s="17">
        <v>0.39421096272386102</v>
      </c>
      <c r="D10" s="17">
        <v>0.37985315474122799</v>
      </c>
      <c r="E10" s="17">
        <v>0.410740154161152</v>
      </c>
      <c r="F10" s="17"/>
      <c r="G10" s="17">
        <v>0.39206744096354401</v>
      </c>
      <c r="H10" s="17">
        <v>0.346939951507791</v>
      </c>
      <c r="I10" s="17">
        <v>0.36366688220554999</v>
      </c>
      <c r="J10" s="17">
        <v>0.41002941149748701</v>
      </c>
      <c r="K10" s="17">
        <v>0.41335789410425</v>
      </c>
      <c r="L10" s="17">
        <v>0.43329512529463698</v>
      </c>
      <c r="M10" s="17"/>
      <c r="N10" s="17">
        <v>0.45770722037526801</v>
      </c>
      <c r="O10" s="17">
        <v>0.37288130115441298</v>
      </c>
      <c r="P10" s="17">
        <v>0.41450310162659998</v>
      </c>
      <c r="Q10" s="17">
        <v>0.32328608139784198</v>
      </c>
      <c r="R10" s="17"/>
      <c r="S10" s="17">
        <v>0.37310716643238601</v>
      </c>
      <c r="T10" s="17">
        <v>0.43701706071087398</v>
      </c>
      <c r="U10" s="17">
        <v>0.36987507547759102</v>
      </c>
      <c r="V10" s="17">
        <v>0.36713293209883402</v>
      </c>
      <c r="W10" s="17">
        <v>0.37703190548149101</v>
      </c>
      <c r="X10" s="17">
        <v>0.49293791674181398</v>
      </c>
      <c r="Y10" s="17">
        <v>0.42019074612956198</v>
      </c>
      <c r="Z10" s="17">
        <v>0.41304363731348198</v>
      </c>
      <c r="AA10" s="17">
        <v>0.39396607494436497</v>
      </c>
      <c r="AB10" s="17">
        <v>0.33277479541649702</v>
      </c>
      <c r="AC10" s="17">
        <v>0.39575904813183699</v>
      </c>
      <c r="AD10" s="17">
        <v>0.27455602214863101</v>
      </c>
      <c r="AE10" s="17"/>
      <c r="AF10" s="17">
        <v>0.40011247566445701</v>
      </c>
      <c r="AG10" s="17">
        <v>0.38604025009702297</v>
      </c>
      <c r="AH10" s="17">
        <v>0.509955212719849</v>
      </c>
      <c r="AI10" s="17">
        <v>0.311891742538974</v>
      </c>
      <c r="AJ10" s="17">
        <v>0.33380720743980702</v>
      </c>
      <c r="AK10" s="17"/>
      <c r="AL10" s="17">
        <v>0.396622206857347</v>
      </c>
      <c r="AM10" s="17">
        <v>0.37775781558048999</v>
      </c>
      <c r="AN10" s="17">
        <v>0.52600623829908699</v>
      </c>
      <c r="AO10" s="17"/>
      <c r="AP10" s="17">
        <v>0.40830019697984599</v>
      </c>
      <c r="AQ10" s="17">
        <v>0.373391678910656</v>
      </c>
      <c r="AR10" s="17">
        <v>0.396261567870899</v>
      </c>
      <c r="AS10" s="17">
        <v>0.41968471009230301</v>
      </c>
      <c r="AT10" s="17">
        <v>0.44140664284527098</v>
      </c>
      <c r="AU10" s="17"/>
      <c r="AV10" s="17">
        <v>0</v>
      </c>
      <c r="AW10" s="17">
        <v>0.28716815752930902</v>
      </c>
      <c r="AX10" s="17">
        <v>0.33111948478528402</v>
      </c>
      <c r="AY10" s="17">
        <v>0.28673753706580202</v>
      </c>
      <c r="AZ10" s="17">
        <v>0.36305873745311801</v>
      </c>
      <c r="BA10" s="17">
        <v>0.49475095626480198</v>
      </c>
      <c r="BB10" s="17">
        <v>0.36451848053329799</v>
      </c>
      <c r="BC10" s="17">
        <v>0.31702198732410802</v>
      </c>
      <c r="BD10" s="17">
        <v>0.47066634169842902</v>
      </c>
      <c r="BE10" s="17">
        <v>0.51252053333111003</v>
      </c>
      <c r="BF10" s="17">
        <v>0.42713940629693697</v>
      </c>
      <c r="BG10" s="17">
        <v>0.39170200513320202</v>
      </c>
      <c r="BH10" s="17">
        <v>0.47936275384590699</v>
      </c>
      <c r="BI10" s="17">
        <v>0.39409781887745099</v>
      </c>
      <c r="BJ10" s="17">
        <v>0.27019915005443801</v>
      </c>
      <c r="BK10" s="17">
        <v>0.488978070111454</v>
      </c>
      <c r="BL10" s="17"/>
      <c r="BM10" s="17">
        <v>0.38831357067385203</v>
      </c>
      <c r="BN10" s="17">
        <v>0.39401757880281901</v>
      </c>
      <c r="BO10" s="17">
        <v>0.36237775089539198</v>
      </c>
      <c r="BP10" s="17">
        <v>0.40183569301002903</v>
      </c>
      <c r="BQ10" s="17">
        <v>0.44991227135406298</v>
      </c>
      <c r="BR10" s="17">
        <v>0.36759480832270902</v>
      </c>
      <c r="BS10" s="17"/>
      <c r="BT10" s="17">
        <v>0.41985500990650698</v>
      </c>
      <c r="BU10" s="17">
        <v>0.35419366567615901</v>
      </c>
      <c r="BV10" s="17"/>
      <c r="BW10" s="17">
        <v>0.41932792211412601</v>
      </c>
      <c r="BX10" s="17">
        <v>0.39743366066951902</v>
      </c>
      <c r="BY10" s="17"/>
      <c r="BZ10" s="17">
        <v>0.407962054303115</v>
      </c>
      <c r="CA10" s="17">
        <v>0.34005582290200298</v>
      </c>
      <c r="CB10" s="17">
        <v>0.304759373205086</v>
      </c>
      <c r="CC10" s="17"/>
      <c r="CD10" s="17">
        <v>0.40224067231673299</v>
      </c>
      <c r="CE10" s="17">
        <v>0.39080466056668201</v>
      </c>
      <c r="CF10" s="17">
        <v>0.49302026959078299</v>
      </c>
      <c r="CG10" s="17"/>
      <c r="CH10" s="17">
        <v>0.39434355096665502</v>
      </c>
      <c r="CI10" s="17">
        <v>0.37979327822367398</v>
      </c>
      <c r="CJ10" s="17">
        <v>0.49561362509122903</v>
      </c>
      <c r="CK10" s="17"/>
      <c r="CL10" s="17">
        <v>0.40906769071242099</v>
      </c>
      <c r="CM10" s="17">
        <v>0.37915811966252799</v>
      </c>
      <c r="CN10" s="17"/>
      <c r="CO10" s="17">
        <v>0.360943089881892</v>
      </c>
      <c r="CP10" s="17">
        <v>0.39992729296221802</v>
      </c>
      <c r="CQ10" s="17">
        <v>0.41974008817564001</v>
      </c>
      <c r="CR10" s="17">
        <v>0.33944087434236098</v>
      </c>
    </row>
    <row r="11" spans="2:96" ht="30" x14ac:dyDescent="0.25">
      <c r="B11" s="18" t="s">
        <v>616</v>
      </c>
      <c r="C11" s="17">
        <v>0.189368969186758</v>
      </c>
      <c r="D11" s="17">
        <v>0.188678781244525</v>
      </c>
      <c r="E11" s="17">
        <v>0.186975080637617</v>
      </c>
      <c r="F11" s="17"/>
      <c r="G11" s="17">
        <v>0.18335975566325399</v>
      </c>
      <c r="H11" s="17">
        <v>0.186257450379266</v>
      </c>
      <c r="I11" s="17">
        <v>0.212741687460519</v>
      </c>
      <c r="J11" s="17">
        <v>0.19439778069316599</v>
      </c>
      <c r="K11" s="17">
        <v>0.161244784988643</v>
      </c>
      <c r="L11" s="17">
        <v>0.19200952893647399</v>
      </c>
      <c r="M11" s="17"/>
      <c r="N11" s="17">
        <v>0.210197403453147</v>
      </c>
      <c r="O11" s="17">
        <v>0.17999354017213401</v>
      </c>
      <c r="P11" s="17">
        <v>0.17890128656491999</v>
      </c>
      <c r="Q11" s="17">
        <v>0.187000630322432</v>
      </c>
      <c r="R11" s="17"/>
      <c r="S11" s="17">
        <v>0.209657352721072</v>
      </c>
      <c r="T11" s="17">
        <v>0.165514117986232</v>
      </c>
      <c r="U11" s="17">
        <v>0.21685953030362101</v>
      </c>
      <c r="V11" s="17">
        <v>0.19866179923705901</v>
      </c>
      <c r="W11" s="17">
        <v>0.15534246707407601</v>
      </c>
      <c r="X11" s="17">
        <v>0.171011462384172</v>
      </c>
      <c r="Y11" s="17">
        <v>0.200837536246987</v>
      </c>
      <c r="Z11" s="17">
        <v>0.114449563752547</v>
      </c>
      <c r="AA11" s="17">
        <v>0.19217578241885699</v>
      </c>
      <c r="AB11" s="17">
        <v>0.23874971159851999</v>
      </c>
      <c r="AC11" s="17">
        <v>0.14363928984827101</v>
      </c>
      <c r="AD11" s="17">
        <v>0.22329640236724299</v>
      </c>
      <c r="AE11" s="17"/>
      <c r="AF11" s="17">
        <v>0.18286714808378199</v>
      </c>
      <c r="AG11" s="17">
        <v>0.155175388330974</v>
      </c>
      <c r="AH11" s="17">
        <v>0.21340691212305299</v>
      </c>
      <c r="AI11" s="17">
        <v>0.59308410225660702</v>
      </c>
      <c r="AJ11" s="17">
        <v>0.215504826881428</v>
      </c>
      <c r="AK11" s="17"/>
      <c r="AL11" s="17">
        <v>0.16677909636587501</v>
      </c>
      <c r="AM11" s="17">
        <v>0.17899643147028199</v>
      </c>
      <c r="AN11" s="17">
        <v>0.185698045231519</v>
      </c>
      <c r="AO11" s="17"/>
      <c r="AP11" s="17">
        <v>0.174444829363682</v>
      </c>
      <c r="AQ11" s="17">
        <v>0.20104226992559901</v>
      </c>
      <c r="AR11" s="17">
        <v>0.19358100754421101</v>
      </c>
      <c r="AS11" s="17">
        <v>0.168690407746971</v>
      </c>
      <c r="AT11" s="17">
        <v>0.20847332195124299</v>
      </c>
      <c r="AU11" s="17"/>
      <c r="AV11" s="17">
        <v>1</v>
      </c>
      <c r="AW11" s="17">
        <v>0.22850815585738199</v>
      </c>
      <c r="AX11" s="17">
        <v>0.187175427796197</v>
      </c>
      <c r="AY11" s="17">
        <v>0.28179963497719301</v>
      </c>
      <c r="AZ11" s="17">
        <v>0.169793198274132</v>
      </c>
      <c r="BA11" s="17">
        <v>0.143119715207153</v>
      </c>
      <c r="BB11" s="17">
        <v>0.19380910868946499</v>
      </c>
      <c r="BC11" s="17">
        <v>0.236152742978955</v>
      </c>
      <c r="BD11" s="17">
        <v>0.19652518751426301</v>
      </c>
      <c r="BE11" s="17">
        <v>0.125394900937562</v>
      </c>
      <c r="BF11" s="17">
        <v>0.17594737477097899</v>
      </c>
      <c r="BG11" s="17">
        <v>8.5673138259307002E-2</v>
      </c>
      <c r="BH11" s="17">
        <v>0.149665263960539</v>
      </c>
      <c r="BI11" s="17">
        <v>0.18726844831619299</v>
      </c>
      <c r="BJ11" s="17">
        <v>0.167923036301729</v>
      </c>
      <c r="BK11" s="17">
        <v>0.25086283712382701</v>
      </c>
      <c r="BL11" s="17"/>
      <c r="BM11" s="17">
        <v>0.20461914099668799</v>
      </c>
      <c r="BN11" s="17">
        <v>0.180440813924969</v>
      </c>
      <c r="BO11" s="17">
        <v>0.140518000988268</v>
      </c>
      <c r="BP11" s="17">
        <v>0.197403835125225</v>
      </c>
      <c r="BQ11" s="17">
        <v>0.18929000625908801</v>
      </c>
      <c r="BR11" s="17">
        <v>0.26143644995123</v>
      </c>
      <c r="BS11" s="17"/>
      <c r="BT11" s="17">
        <v>0.172283025303228</v>
      </c>
      <c r="BU11" s="17">
        <v>0.20631637153045199</v>
      </c>
      <c r="BV11" s="17"/>
      <c r="BW11" s="17">
        <v>0.16725062330399401</v>
      </c>
      <c r="BX11" s="17">
        <v>0.19610049958633699</v>
      </c>
      <c r="BY11" s="17"/>
      <c r="BZ11" s="17">
        <v>0.18833785223062599</v>
      </c>
      <c r="CA11" s="17">
        <v>0.24243383467822199</v>
      </c>
      <c r="CB11" s="17">
        <v>8.4532550689316394E-2</v>
      </c>
      <c r="CC11" s="17"/>
      <c r="CD11" s="17">
        <v>0.16598514355788499</v>
      </c>
      <c r="CE11" s="17">
        <v>0.25607568791069801</v>
      </c>
      <c r="CF11" s="17">
        <v>0.20633713848205701</v>
      </c>
      <c r="CG11" s="17"/>
      <c r="CH11" s="17">
        <v>0.180866977547531</v>
      </c>
      <c r="CI11" s="17">
        <v>0.28334112169883502</v>
      </c>
      <c r="CJ11" s="17">
        <v>0.15641319094267001</v>
      </c>
      <c r="CK11" s="17"/>
      <c r="CL11" s="17">
        <v>0.191467240581674</v>
      </c>
      <c r="CM11" s="17">
        <v>0.18516192699128101</v>
      </c>
      <c r="CN11" s="17"/>
      <c r="CO11" s="17">
        <v>0.16453077108893299</v>
      </c>
      <c r="CP11" s="17">
        <v>0.194842531798887</v>
      </c>
      <c r="CQ11" s="17">
        <v>0.176086345226484</v>
      </c>
      <c r="CR11" s="17">
        <v>0.21740325279567699</v>
      </c>
    </row>
    <row r="12" spans="2:96" x14ac:dyDescent="0.25">
      <c r="B12" s="18" t="s">
        <v>617</v>
      </c>
      <c r="C12" s="17">
        <v>8.49686449506145E-2</v>
      </c>
      <c r="D12" s="17">
        <v>0.103162258696003</v>
      </c>
      <c r="E12" s="17">
        <v>6.5662499341190103E-2</v>
      </c>
      <c r="F12" s="17"/>
      <c r="G12" s="17">
        <v>7.9479902816127795E-2</v>
      </c>
      <c r="H12" s="17">
        <v>0.14634446282396499</v>
      </c>
      <c r="I12" s="17">
        <v>0.102779540089654</v>
      </c>
      <c r="J12" s="17">
        <v>6.5854017278118404E-2</v>
      </c>
      <c r="K12" s="17">
        <v>4.8563549044355399E-2</v>
      </c>
      <c r="L12" s="17">
        <v>6.3697571495539604E-2</v>
      </c>
      <c r="M12" s="17"/>
      <c r="N12" s="17">
        <v>7.0871662205287497E-2</v>
      </c>
      <c r="O12" s="17">
        <v>0.10252011844302</v>
      </c>
      <c r="P12" s="17">
        <v>8.16972158621391E-2</v>
      </c>
      <c r="Q12" s="17">
        <v>8.7158040514998494E-2</v>
      </c>
      <c r="R12" s="17"/>
      <c r="S12" s="17">
        <v>0.102936200366106</v>
      </c>
      <c r="T12" s="17">
        <v>8.0023443178813297E-2</v>
      </c>
      <c r="U12" s="17">
        <v>0.111114829292525</v>
      </c>
      <c r="V12" s="17">
        <v>5.3082428897845202E-2</v>
      </c>
      <c r="W12" s="17">
        <v>9.9050706225745994E-2</v>
      </c>
      <c r="X12" s="17">
        <v>9.7623733059899298E-2</v>
      </c>
      <c r="Y12" s="17">
        <v>0.11958496707310499</v>
      </c>
      <c r="Z12" s="17">
        <v>3.7431004449991E-2</v>
      </c>
      <c r="AA12" s="17">
        <v>7.8440820329849101E-2</v>
      </c>
      <c r="AB12" s="17">
        <v>6.2816864227616898E-2</v>
      </c>
      <c r="AC12" s="17">
        <v>4.84203250750272E-2</v>
      </c>
      <c r="AD12" s="17">
        <v>0.127012074086467</v>
      </c>
      <c r="AE12" s="17"/>
      <c r="AF12" s="17">
        <v>6.0247570017744202E-2</v>
      </c>
      <c r="AG12" s="17">
        <v>0.12021122627443501</v>
      </c>
      <c r="AH12" s="17">
        <v>8.9745811901996195E-2</v>
      </c>
      <c r="AI12" s="17">
        <v>9.5024155204419397E-2</v>
      </c>
      <c r="AJ12" s="17">
        <v>0.10727987065378</v>
      </c>
      <c r="AK12" s="17"/>
      <c r="AL12" s="17">
        <v>7.3902552588248099E-2</v>
      </c>
      <c r="AM12" s="17">
        <v>0.101943037471509</v>
      </c>
      <c r="AN12" s="17">
        <v>8.6815526233042006E-2</v>
      </c>
      <c r="AO12" s="17"/>
      <c r="AP12" s="17">
        <v>7.0801923514945395E-2</v>
      </c>
      <c r="AQ12" s="17">
        <v>6.3390226014790399E-2</v>
      </c>
      <c r="AR12" s="17">
        <v>0.13958928845554699</v>
      </c>
      <c r="AS12" s="17">
        <v>8.8442023291344499E-2</v>
      </c>
      <c r="AT12" s="17">
        <v>0</v>
      </c>
      <c r="AU12" s="17"/>
      <c r="AV12" s="17">
        <v>0</v>
      </c>
      <c r="AW12" s="17">
        <v>0.116682802730186</v>
      </c>
      <c r="AX12" s="17">
        <v>5.7745053861505198E-2</v>
      </c>
      <c r="AY12" s="17">
        <v>9.3314565075938799E-2</v>
      </c>
      <c r="AZ12" s="17">
        <v>8.1581858899449106E-2</v>
      </c>
      <c r="BA12" s="17">
        <v>8.8954232291939703E-2</v>
      </c>
      <c r="BB12" s="17">
        <v>7.8182978078054396E-2</v>
      </c>
      <c r="BC12" s="17">
        <v>0.13816140863093701</v>
      </c>
      <c r="BD12" s="17">
        <v>4.2943513585967798E-2</v>
      </c>
      <c r="BE12" s="17">
        <v>3.7660117364047598E-2</v>
      </c>
      <c r="BF12" s="17">
        <v>5.01486431735561E-2</v>
      </c>
      <c r="BG12" s="17">
        <v>0.17153126689186299</v>
      </c>
      <c r="BH12" s="17">
        <v>0.13033239508591701</v>
      </c>
      <c r="BI12" s="17">
        <v>0.13774525418929101</v>
      </c>
      <c r="BJ12" s="17">
        <v>8.2817877079913907E-2</v>
      </c>
      <c r="BK12" s="17">
        <v>8.0600808362880499E-2</v>
      </c>
      <c r="BL12" s="17"/>
      <c r="BM12" s="17">
        <v>0.100166958584161</v>
      </c>
      <c r="BN12" s="17">
        <v>9.7316338695039306E-2</v>
      </c>
      <c r="BO12" s="17">
        <v>6.6408305835838705E-2</v>
      </c>
      <c r="BP12" s="17">
        <v>6.8593120398098298E-2</v>
      </c>
      <c r="BQ12" s="17">
        <v>8.8082354223600903E-2</v>
      </c>
      <c r="BR12" s="17">
        <v>5.9486038071584701E-2</v>
      </c>
      <c r="BS12" s="17"/>
      <c r="BT12" s="17">
        <v>7.4736823331486804E-2</v>
      </c>
      <c r="BU12" s="17">
        <v>0.103462523652572</v>
      </c>
      <c r="BV12" s="17"/>
      <c r="BW12" s="17">
        <v>7.7035387310040698E-2</v>
      </c>
      <c r="BX12" s="17">
        <v>8.8182517976191505E-2</v>
      </c>
      <c r="BY12" s="17"/>
      <c r="BZ12" s="17">
        <v>7.6317694383217505E-2</v>
      </c>
      <c r="CA12" s="17">
        <v>0.114938810691095</v>
      </c>
      <c r="CB12" s="17">
        <v>0.13716951855437401</v>
      </c>
      <c r="CC12" s="17"/>
      <c r="CD12" s="17">
        <v>8.83712851878065E-2</v>
      </c>
      <c r="CE12" s="17">
        <v>2.0191328762331501E-2</v>
      </c>
      <c r="CF12" s="17">
        <v>5.8328574965054898E-2</v>
      </c>
      <c r="CG12" s="17"/>
      <c r="CH12" s="17">
        <v>8.7160586647112598E-2</v>
      </c>
      <c r="CI12" s="17">
        <v>2.8401544896111301E-2</v>
      </c>
      <c r="CJ12" s="17">
        <v>0.11576998824446801</v>
      </c>
      <c r="CK12" s="17"/>
      <c r="CL12" s="17">
        <v>8.5885552252510294E-2</v>
      </c>
      <c r="CM12" s="17">
        <v>8.4859366591362603E-2</v>
      </c>
      <c r="CN12" s="17"/>
      <c r="CO12" s="17">
        <v>7.9860386986808404E-2</v>
      </c>
      <c r="CP12" s="17">
        <v>0.101676860187376</v>
      </c>
      <c r="CQ12" s="17">
        <v>6.0469912653404401E-2</v>
      </c>
      <c r="CR12" s="17">
        <v>0.10726892897309701</v>
      </c>
    </row>
    <row r="13" spans="2:96" x14ac:dyDescent="0.25">
      <c r="B13" s="18" t="s">
        <v>618</v>
      </c>
      <c r="C13" s="17">
        <v>3.6881687159145297E-2</v>
      </c>
      <c r="D13" s="17">
        <v>3.6911856599561803E-2</v>
      </c>
      <c r="E13" s="17">
        <v>3.70853696075042E-2</v>
      </c>
      <c r="F13" s="17"/>
      <c r="G13" s="17">
        <v>3.5313806453267003E-2</v>
      </c>
      <c r="H13" s="17">
        <v>4.4191198896788499E-2</v>
      </c>
      <c r="I13" s="17">
        <v>4.8240611461610697E-2</v>
      </c>
      <c r="J13" s="17">
        <v>3.1026531368330001E-2</v>
      </c>
      <c r="K13" s="17">
        <v>4.1226266084991803E-2</v>
      </c>
      <c r="L13" s="17">
        <v>2.46814859448217E-2</v>
      </c>
      <c r="M13" s="17"/>
      <c r="N13" s="17">
        <v>4.1023411663961298E-2</v>
      </c>
      <c r="O13" s="17">
        <v>2.89628444715107E-2</v>
      </c>
      <c r="P13" s="17">
        <v>4.7885994665087799E-2</v>
      </c>
      <c r="Q13" s="17">
        <v>2.9754045147986501E-2</v>
      </c>
      <c r="R13" s="17"/>
      <c r="S13" s="17">
        <v>1.5774568942639101E-2</v>
      </c>
      <c r="T13" s="17">
        <v>4.9639788588447503E-2</v>
      </c>
      <c r="U13" s="17">
        <v>5.2202401974294099E-2</v>
      </c>
      <c r="V13" s="17">
        <v>2.1745694002443899E-2</v>
      </c>
      <c r="W13" s="17">
        <v>3.1489383094682098E-2</v>
      </c>
      <c r="X13" s="17">
        <v>2.2721146847955301E-2</v>
      </c>
      <c r="Y13" s="17">
        <v>3.1174577955119898E-2</v>
      </c>
      <c r="Z13" s="17">
        <v>5.8752278053839799E-2</v>
      </c>
      <c r="AA13" s="17">
        <v>3.4657441306362599E-2</v>
      </c>
      <c r="AB13" s="17">
        <v>7.2434232385843206E-2</v>
      </c>
      <c r="AC13" s="17">
        <v>2.40970256971067E-2</v>
      </c>
      <c r="AD13" s="17">
        <v>3.66916334073836E-2</v>
      </c>
      <c r="AE13" s="17"/>
      <c r="AF13" s="17">
        <v>3.3407066693648603E-2</v>
      </c>
      <c r="AG13" s="17">
        <v>5.1326703624568003E-2</v>
      </c>
      <c r="AH13" s="17">
        <v>0</v>
      </c>
      <c r="AI13" s="17">
        <v>0</v>
      </c>
      <c r="AJ13" s="17">
        <v>4.4343551482986902E-2</v>
      </c>
      <c r="AK13" s="17"/>
      <c r="AL13" s="17">
        <v>8.1826803589737096E-3</v>
      </c>
      <c r="AM13" s="17">
        <v>4.5482761845310297E-2</v>
      </c>
      <c r="AN13" s="17">
        <v>4.7944305815173602E-2</v>
      </c>
      <c r="AO13" s="17"/>
      <c r="AP13" s="17">
        <v>1.9896855352671598E-2</v>
      </c>
      <c r="AQ13" s="17">
        <v>4.7386481145219997E-2</v>
      </c>
      <c r="AR13" s="17">
        <v>5.1828203317448703E-2</v>
      </c>
      <c r="AS13" s="17">
        <v>1.5844187046476301E-2</v>
      </c>
      <c r="AT13" s="17">
        <v>5.2450541912628199E-2</v>
      </c>
      <c r="AU13" s="17"/>
      <c r="AV13" s="17">
        <v>0</v>
      </c>
      <c r="AW13" s="17">
        <v>0</v>
      </c>
      <c r="AX13" s="17">
        <v>2.9342042063853199E-2</v>
      </c>
      <c r="AY13" s="17">
        <v>5.5915999259222499E-2</v>
      </c>
      <c r="AZ13" s="17">
        <v>4.4228456148906997E-2</v>
      </c>
      <c r="BA13" s="17">
        <v>1.7431058679434602E-2</v>
      </c>
      <c r="BB13" s="17">
        <v>4.9212837561988798E-2</v>
      </c>
      <c r="BC13" s="17">
        <v>1.81148859460111E-2</v>
      </c>
      <c r="BD13" s="17">
        <v>4.0998704096066999E-2</v>
      </c>
      <c r="BE13" s="17">
        <v>5.9815388030794302E-2</v>
      </c>
      <c r="BF13" s="17">
        <v>5.4080270270740999E-2</v>
      </c>
      <c r="BG13" s="17">
        <v>9.1724584897888803E-2</v>
      </c>
      <c r="BH13" s="17">
        <v>2.3692483408402899E-2</v>
      </c>
      <c r="BI13" s="17">
        <v>6.0695985278846301E-2</v>
      </c>
      <c r="BJ13" s="17">
        <v>0</v>
      </c>
      <c r="BK13" s="17">
        <v>0</v>
      </c>
      <c r="BL13" s="17"/>
      <c r="BM13" s="17">
        <v>3.4494781272313597E-2</v>
      </c>
      <c r="BN13" s="17">
        <v>4.18066574372341E-2</v>
      </c>
      <c r="BO13" s="17">
        <v>4.4942991423996402E-2</v>
      </c>
      <c r="BP13" s="17">
        <v>5.14091211632767E-2</v>
      </c>
      <c r="BQ13" s="17">
        <v>8.3999606734399407E-3</v>
      </c>
      <c r="BR13" s="17">
        <v>0</v>
      </c>
      <c r="BS13" s="17"/>
      <c r="BT13" s="17">
        <v>2.51608537648116E-2</v>
      </c>
      <c r="BU13" s="17">
        <v>5.6120653432685401E-2</v>
      </c>
      <c r="BV13" s="17"/>
      <c r="BW13" s="17">
        <v>3.3467264772269897E-2</v>
      </c>
      <c r="BX13" s="17">
        <v>4.5505039946058701E-2</v>
      </c>
      <c r="BY13" s="17"/>
      <c r="BZ13" s="17">
        <v>3.4077272586599899E-2</v>
      </c>
      <c r="CA13" s="17">
        <v>2.7545610436350398E-2</v>
      </c>
      <c r="CB13" s="17">
        <v>0.10874193295965399</v>
      </c>
      <c r="CC13" s="17"/>
      <c r="CD13" s="17">
        <v>4.4829176515794197E-2</v>
      </c>
      <c r="CE13" s="17">
        <v>0</v>
      </c>
      <c r="CF13" s="17">
        <v>0</v>
      </c>
      <c r="CG13" s="17"/>
      <c r="CH13" s="17">
        <v>3.6109192969920399E-2</v>
      </c>
      <c r="CI13" s="17">
        <v>1.6625367117111701E-2</v>
      </c>
      <c r="CJ13" s="17">
        <v>1.19324315398543E-2</v>
      </c>
      <c r="CK13" s="17"/>
      <c r="CL13" s="17">
        <v>5.0505857519135097E-2</v>
      </c>
      <c r="CM13" s="17">
        <v>2.23266932712806E-2</v>
      </c>
      <c r="CN13" s="17"/>
      <c r="CO13" s="17">
        <v>1.49900869624308E-2</v>
      </c>
      <c r="CP13" s="17">
        <v>3.4223873722231797E-2</v>
      </c>
      <c r="CQ13" s="17">
        <v>3.22243560987725E-2</v>
      </c>
      <c r="CR13" s="17">
        <v>6.1157319578654598E-2</v>
      </c>
    </row>
    <row r="14" spans="2:96" x14ac:dyDescent="0.25">
      <c r="B14" s="18" t="s">
        <v>152</v>
      </c>
      <c r="C14" s="17">
        <v>5.7456016154741302E-2</v>
      </c>
      <c r="D14" s="17">
        <v>4.4843353043594103E-2</v>
      </c>
      <c r="E14" s="17">
        <v>7.0150002433033903E-2</v>
      </c>
      <c r="F14" s="17"/>
      <c r="G14" s="17">
        <v>6.6381555254533306E-2</v>
      </c>
      <c r="H14" s="17">
        <v>3.0108371465618601E-2</v>
      </c>
      <c r="I14" s="17">
        <v>4.9035799456272497E-2</v>
      </c>
      <c r="J14" s="17">
        <v>7.0705462064223998E-2</v>
      </c>
      <c r="K14" s="17">
        <v>5.3013762169208799E-2</v>
      </c>
      <c r="L14" s="17">
        <v>7.2767812785889202E-2</v>
      </c>
      <c r="M14" s="17"/>
      <c r="N14" s="17">
        <v>4.3371445994687799E-2</v>
      </c>
      <c r="O14" s="17">
        <v>6.0602738775143397E-2</v>
      </c>
      <c r="P14" s="17">
        <v>6.2846838188477694E-2</v>
      </c>
      <c r="Q14" s="17">
        <v>6.54715083155675E-2</v>
      </c>
      <c r="R14" s="17"/>
      <c r="S14" s="17">
        <v>4.8586553500772699E-2</v>
      </c>
      <c r="T14" s="17">
        <v>9.3856611018434705E-2</v>
      </c>
      <c r="U14" s="17">
        <v>1.46103964113527E-2</v>
      </c>
      <c r="V14" s="17">
        <v>7.5277117097044099E-2</v>
      </c>
      <c r="W14" s="17">
        <v>6.1366921015296901E-2</v>
      </c>
      <c r="X14" s="17">
        <v>3.3387125661947202E-2</v>
      </c>
      <c r="Y14" s="17">
        <v>6.7640556632841103E-2</v>
      </c>
      <c r="Z14" s="17">
        <v>4.1184428932119502E-2</v>
      </c>
      <c r="AA14" s="17">
        <v>3.4909935777801299E-2</v>
      </c>
      <c r="AB14" s="17">
        <v>4.81233871374094E-2</v>
      </c>
      <c r="AC14" s="17">
        <v>0.113121460938758</v>
      </c>
      <c r="AD14" s="17">
        <v>7.0965115324658407E-2</v>
      </c>
      <c r="AE14" s="17"/>
      <c r="AF14" s="17">
        <v>5.7781270903308903E-2</v>
      </c>
      <c r="AG14" s="17">
        <v>4.3143118225403003E-2</v>
      </c>
      <c r="AH14" s="17">
        <v>3.3323294539884599E-2</v>
      </c>
      <c r="AI14" s="17">
        <v>0</v>
      </c>
      <c r="AJ14" s="17">
        <v>6.3858114333257596E-2</v>
      </c>
      <c r="AK14" s="17"/>
      <c r="AL14" s="17">
        <v>4.0176910383863298E-2</v>
      </c>
      <c r="AM14" s="17">
        <v>5.47064686267194E-2</v>
      </c>
      <c r="AN14" s="17">
        <v>1.3564655955924E-2</v>
      </c>
      <c r="AO14" s="17"/>
      <c r="AP14" s="17">
        <v>6.7862694184528796E-2</v>
      </c>
      <c r="AQ14" s="17">
        <v>8.5314401785833299E-2</v>
      </c>
      <c r="AR14" s="17">
        <v>2.7524425865810598E-2</v>
      </c>
      <c r="AS14" s="17">
        <v>8.4364728795771601E-2</v>
      </c>
      <c r="AT14" s="17">
        <v>0</v>
      </c>
      <c r="AU14" s="17"/>
      <c r="AV14" s="17">
        <v>0</v>
      </c>
      <c r="AW14" s="17">
        <v>3.7022157502095802E-2</v>
      </c>
      <c r="AX14" s="17">
        <v>8.3710890627210099E-2</v>
      </c>
      <c r="AY14" s="17">
        <v>8.5926232247874004E-2</v>
      </c>
      <c r="AZ14" s="17">
        <v>9.7946908079021094E-2</v>
      </c>
      <c r="BA14" s="17">
        <v>5.1938500117057598E-2</v>
      </c>
      <c r="BB14" s="17">
        <v>5.56393347708651E-2</v>
      </c>
      <c r="BC14" s="17">
        <v>2.3532792106442001E-2</v>
      </c>
      <c r="BD14" s="17">
        <v>4.34919828455562E-2</v>
      </c>
      <c r="BE14" s="17">
        <v>2.19759749597448E-2</v>
      </c>
      <c r="BF14" s="17">
        <v>5.2519811366033897E-2</v>
      </c>
      <c r="BG14" s="17">
        <v>3.7229826439429202E-2</v>
      </c>
      <c r="BH14" s="17">
        <v>0</v>
      </c>
      <c r="BI14" s="17">
        <v>9.4291227483918993E-2</v>
      </c>
      <c r="BJ14" s="17">
        <v>0.13561644504263201</v>
      </c>
      <c r="BK14" s="17">
        <v>3.03401364847878E-2</v>
      </c>
      <c r="BL14" s="17"/>
      <c r="BM14" s="17">
        <v>6.7327699094398299E-2</v>
      </c>
      <c r="BN14" s="17">
        <v>4.8865492600599802E-2</v>
      </c>
      <c r="BO14" s="17">
        <v>4.5088823118474897E-2</v>
      </c>
      <c r="BP14" s="17">
        <v>4.91896489739529E-2</v>
      </c>
      <c r="BQ14" s="17">
        <v>5.8695636900626298E-2</v>
      </c>
      <c r="BR14" s="17">
        <v>0.11962147100642</v>
      </c>
      <c r="BS14" s="17"/>
      <c r="BT14" s="17">
        <v>5.6650437874611603E-2</v>
      </c>
      <c r="BU14" s="17">
        <v>5.7029079966600199E-2</v>
      </c>
      <c r="BV14" s="17"/>
      <c r="BW14" s="17">
        <v>5.0822391758752701E-2</v>
      </c>
      <c r="BX14" s="17">
        <v>5.6701143585690797E-2</v>
      </c>
      <c r="BY14" s="17"/>
      <c r="BZ14" s="17">
        <v>5.4975277660147197E-2</v>
      </c>
      <c r="CA14" s="17">
        <v>5.1100194056002801E-2</v>
      </c>
      <c r="CB14" s="17">
        <v>0.115862119349856</v>
      </c>
      <c r="CC14" s="17"/>
      <c r="CD14" s="17">
        <v>5.7033048701006901E-2</v>
      </c>
      <c r="CE14" s="17">
        <v>7.5868781101851301E-2</v>
      </c>
      <c r="CF14" s="17">
        <v>3.3978600661140203E-2</v>
      </c>
      <c r="CG14" s="17"/>
      <c r="CH14" s="17">
        <v>5.85048029199308E-2</v>
      </c>
      <c r="CI14" s="17">
        <v>4.9974651678406298E-2</v>
      </c>
      <c r="CJ14" s="17">
        <v>2.3684600259480101E-2</v>
      </c>
      <c r="CK14" s="17"/>
      <c r="CL14" s="17">
        <v>4.4026498013283899E-2</v>
      </c>
      <c r="CM14" s="17">
        <v>6.4242465123088802E-2</v>
      </c>
      <c r="CN14" s="17"/>
      <c r="CO14" s="17">
        <v>7.0180631159479603E-2</v>
      </c>
      <c r="CP14" s="17">
        <v>4.1347314220449703E-2</v>
      </c>
      <c r="CQ14" s="17">
        <v>6.5794628177221495E-2</v>
      </c>
      <c r="CR14" s="17">
        <v>6.6598762034355594E-2</v>
      </c>
    </row>
    <row r="15" spans="2:96" x14ac:dyDescent="0.25">
      <c r="B15" s="18" t="s">
        <v>619</v>
      </c>
      <c r="C15" s="20">
        <v>0.63132468254874097</v>
      </c>
      <c r="D15" s="20">
        <v>0.62640375041631602</v>
      </c>
      <c r="E15" s="20">
        <v>0.64012704798065501</v>
      </c>
      <c r="F15" s="20"/>
      <c r="G15" s="20">
        <v>0.63546497981281802</v>
      </c>
      <c r="H15" s="20">
        <v>0.59309851643436096</v>
      </c>
      <c r="I15" s="20">
        <v>0.58720236153194405</v>
      </c>
      <c r="J15" s="20">
        <v>0.63801620859616104</v>
      </c>
      <c r="K15" s="20">
        <v>0.695951637712801</v>
      </c>
      <c r="L15" s="20">
        <v>0.64684360083727499</v>
      </c>
      <c r="M15" s="20"/>
      <c r="N15" s="20">
        <v>0.63453607668291601</v>
      </c>
      <c r="O15" s="20">
        <v>0.62792075813819204</v>
      </c>
      <c r="P15" s="20">
        <v>0.62866866471937499</v>
      </c>
      <c r="Q15" s="20">
        <v>0.63061577569901495</v>
      </c>
      <c r="R15" s="20"/>
      <c r="S15" s="20">
        <v>0.62304532446940997</v>
      </c>
      <c r="T15" s="20">
        <v>0.61096603922807302</v>
      </c>
      <c r="U15" s="20">
        <v>0.60521284201820702</v>
      </c>
      <c r="V15" s="20">
        <v>0.65123296076560799</v>
      </c>
      <c r="W15" s="20">
        <v>0.65275052259019894</v>
      </c>
      <c r="X15" s="20">
        <v>0.67525653204602598</v>
      </c>
      <c r="Y15" s="20">
        <v>0.58076236209194698</v>
      </c>
      <c r="Z15" s="20">
        <v>0.74818272481150205</v>
      </c>
      <c r="AA15" s="20">
        <v>0.65981602016713004</v>
      </c>
      <c r="AB15" s="20">
        <v>0.57787580465061095</v>
      </c>
      <c r="AC15" s="20">
        <v>0.67072189844083596</v>
      </c>
      <c r="AD15" s="20">
        <v>0.542034774814248</v>
      </c>
      <c r="AE15" s="20"/>
      <c r="AF15" s="20">
        <v>0.66569694430151605</v>
      </c>
      <c r="AG15" s="20">
        <v>0.63014356354461998</v>
      </c>
      <c r="AH15" s="20">
        <v>0.66352398143506597</v>
      </c>
      <c r="AI15" s="20">
        <v>0.311891742538974</v>
      </c>
      <c r="AJ15" s="20">
        <v>0.56901363664854798</v>
      </c>
      <c r="AK15" s="20"/>
      <c r="AL15" s="20">
        <v>0.71095876030303995</v>
      </c>
      <c r="AM15" s="20">
        <v>0.61887130058618001</v>
      </c>
      <c r="AN15" s="20">
        <v>0.665977466764341</v>
      </c>
      <c r="AO15" s="20"/>
      <c r="AP15" s="20">
        <v>0.66699369758417204</v>
      </c>
      <c r="AQ15" s="20">
        <v>0.60286662112855705</v>
      </c>
      <c r="AR15" s="20">
        <v>0.58747707481698197</v>
      </c>
      <c r="AS15" s="20">
        <v>0.64265865311943604</v>
      </c>
      <c r="AT15" s="20">
        <v>0.73907613613612799</v>
      </c>
      <c r="AU15" s="20"/>
      <c r="AV15" s="20">
        <v>0</v>
      </c>
      <c r="AW15" s="20">
        <v>0.61778688391033598</v>
      </c>
      <c r="AX15" s="20">
        <v>0.64202658565123505</v>
      </c>
      <c r="AY15" s="20">
        <v>0.48304356843977098</v>
      </c>
      <c r="AZ15" s="20">
        <v>0.60644957859849102</v>
      </c>
      <c r="BA15" s="20">
        <v>0.69855649370441497</v>
      </c>
      <c r="BB15" s="20">
        <v>0.623155740899626</v>
      </c>
      <c r="BC15" s="20">
        <v>0.58403817033765504</v>
      </c>
      <c r="BD15" s="20">
        <v>0.67604061195814602</v>
      </c>
      <c r="BE15" s="20">
        <v>0.75515361870785203</v>
      </c>
      <c r="BF15" s="20">
        <v>0.66730390041869103</v>
      </c>
      <c r="BG15" s="20">
        <v>0.61384118351151196</v>
      </c>
      <c r="BH15" s="20">
        <v>0.69630985754513997</v>
      </c>
      <c r="BI15" s="20">
        <v>0.51999908473175105</v>
      </c>
      <c r="BJ15" s="20">
        <v>0.61364264157572501</v>
      </c>
      <c r="BK15" s="20">
        <v>0.63819621802850501</v>
      </c>
      <c r="BL15" s="20"/>
      <c r="BM15" s="20">
        <v>0.59339142005243894</v>
      </c>
      <c r="BN15" s="20">
        <v>0.63157069734215798</v>
      </c>
      <c r="BO15" s="20">
        <v>0.70304187863342205</v>
      </c>
      <c r="BP15" s="20">
        <v>0.63340427433944702</v>
      </c>
      <c r="BQ15" s="20">
        <v>0.65553204194324399</v>
      </c>
      <c r="BR15" s="20">
        <v>0.55945604097076496</v>
      </c>
      <c r="BS15" s="20"/>
      <c r="BT15" s="20">
        <v>0.67116885972586204</v>
      </c>
      <c r="BU15" s="20">
        <v>0.57707137141769105</v>
      </c>
      <c r="BV15" s="20"/>
      <c r="BW15" s="20">
        <v>0.67142433285494296</v>
      </c>
      <c r="BX15" s="20">
        <v>0.61351079890572202</v>
      </c>
      <c r="BY15" s="20"/>
      <c r="BZ15" s="20">
        <v>0.64629190313940899</v>
      </c>
      <c r="CA15" s="20">
        <v>0.56398155013832896</v>
      </c>
      <c r="CB15" s="20">
        <v>0.55369387844679996</v>
      </c>
      <c r="CC15" s="20"/>
      <c r="CD15" s="20">
        <v>0.64378134603750703</v>
      </c>
      <c r="CE15" s="20">
        <v>0.64786420222511898</v>
      </c>
      <c r="CF15" s="20">
        <v>0.70135568589174802</v>
      </c>
      <c r="CG15" s="20"/>
      <c r="CH15" s="20">
        <v>0.637358439915505</v>
      </c>
      <c r="CI15" s="20">
        <v>0.62165731460953599</v>
      </c>
      <c r="CJ15" s="20">
        <v>0.69219978901352797</v>
      </c>
      <c r="CK15" s="20"/>
      <c r="CL15" s="20">
        <v>0.62811485163339698</v>
      </c>
      <c r="CM15" s="20">
        <v>0.643409548022987</v>
      </c>
      <c r="CN15" s="20"/>
      <c r="CO15" s="20">
        <v>0.67043812380234802</v>
      </c>
      <c r="CP15" s="20">
        <v>0.62790942007105599</v>
      </c>
      <c r="CQ15" s="20">
        <v>0.66542475784411803</v>
      </c>
      <c r="CR15" s="20">
        <v>0.54757173661821501</v>
      </c>
    </row>
    <row r="16" spans="2:96" x14ac:dyDescent="0.25">
      <c r="B16" s="18" t="s">
        <v>620</v>
      </c>
      <c r="C16" s="20">
        <v>0.12185033210976</v>
      </c>
      <c r="D16" s="20">
        <v>0.14007411529556499</v>
      </c>
      <c r="E16" s="20">
        <v>0.102747868948694</v>
      </c>
      <c r="F16" s="20"/>
      <c r="G16" s="20">
        <v>0.114793709269395</v>
      </c>
      <c r="H16" s="20">
        <v>0.19053566172075401</v>
      </c>
      <c r="I16" s="20">
        <v>0.151020151551265</v>
      </c>
      <c r="J16" s="20">
        <v>9.6880548646448295E-2</v>
      </c>
      <c r="K16" s="20">
        <v>8.9789815129347195E-2</v>
      </c>
      <c r="L16" s="20">
        <v>8.8379057440361397E-2</v>
      </c>
      <c r="M16" s="20"/>
      <c r="N16" s="20">
        <v>0.111895073869249</v>
      </c>
      <c r="O16" s="20">
        <v>0.13148296291453099</v>
      </c>
      <c r="P16" s="20">
        <v>0.12958321052722699</v>
      </c>
      <c r="Q16" s="20">
        <v>0.116912085662985</v>
      </c>
      <c r="R16" s="20"/>
      <c r="S16" s="20">
        <v>0.118710769308745</v>
      </c>
      <c r="T16" s="20">
        <v>0.12966323176726099</v>
      </c>
      <c r="U16" s="20">
        <v>0.16331723126681899</v>
      </c>
      <c r="V16" s="20">
        <v>7.4828122900289104E-2</v>
      </c>
      <c r="W16" s="20">
        <v>0.13054008932042799</v>
      </c>
      <c r="X16" s="20">
        <v>0.120344879907855</v>
      </c>
      <c r="Y16" s="20">
        <v>0.150759545028225</v>
      </c>
      <c r="Z16" s="20">
        <v>9.6183282503830805E-2</v>
      </c>
      <c r="AA16" s="20">
        <v>0.11309826163621201</v>
      </c>
      <c r="AB16" s="20">
        <v>0.13525109661345999</v>
      </c>
      <c r="AC16" s="20">
        <v>7.2517350772133907E-2</v>
      </c>
      <c r="AD16" s="20">
        <v>0.16370370749385099</v>
      </c>
      <c r="AE16" s="20"/>
      <c r="AF16" s="20">
        <v>9.3654636711392805E-2</v>
      </c>
      <c r="AG16" s="20">
        <v>0.17153792989900299</v>
      </c>
      <c r="AH16" s="20">
        <v>8.9745811901996195E-2</v>
      </c>
      <c r="AI16" s="20">
        <v>9.5024155204419397E-2</v>
      </c>
      <c r="AJ16" s="20">
        <v>0.15162342213676699</v>
      </c>
      <c r="AK16" s="20"/>
      <c r="AL16" s="20">
        <v>8.2085232947221795E-2</v>
      </c>
      <c r="AM16" s="20">
        <v>0.14742579931681901</v>
      </c>
      <c r="AN16" s="20">
        <v>0.13475983204821601</v>
      </c>
      <c r="AO16" s="20"/>
      <c r="AP16" s="20">
        <v>9.0698778867617E-2</v>
      </c>
      <c r="AQ16" s="20">
        <v>0.11077670716000999</v>
      </c>
      <c r="AR16" s="20">
        <v>0.191417491772996</v>
      </c>
      <c r="AS16" s="20">
        <v>0.104286210337821</v>
      </c>
      <c r="AT16" s="20">
        <v>5.2450541912628199E-2</v>
      </c>
      <c r="AU16" s="20"/>
      <c r="AV16" s="20">
        <v>0</v>
      </c>
      <c r="AW16" s="20">
        <v>0.116682802730186</v>
      </c>
      <c r="AX16" s="20">
        <v>8.7087095925358293E-2</v>
      </c>
      <c r="AY16" s="20">
        <v>0.14923056433516099</v>
      </c>
      <c r="AZ16" s="20">
        <v>0.12581031504835599</v>
      </c>
      <c r="BA16" s="20">
        <v>0.106385290971374</v>
      </c>
      <c r="BB16" s="20">
        <v>0.12739581564004299</v>
      </c>
      <c r="BC16" s="20">
        <v>0.156276294576948</v>
      </c>
      <c r="BD16" s="20">
        <v>8.3942217682034803E-2</v>
      </c>
      <c r="BE16" s="20">
        <v>9.7475505394841899E-2</v>
      </c>
      <c r="BF16" s="20">
        <v>0.10422891344429699</v>
      </c>
      <c r="BG16" s="20">
        <v>0.26325585178975203</v>
      </c>
      <c r="BH16" s="20">
        <v>0.15402487849432001</v>
      </c>
      <c r="BI16" s="20">
        <v>0.19844123946813799</v>
      </c>
      <c r="BJ16" s="20">
        <v>8.2817877079913907E-2</v>
      </c>
      <c r="BK16" s="20">
        <v>8.0600808362880499E-2</v>
      </c>
      <c r="BL16" s="20"/>
      <c r="BM16" s="20">
        <v>0.134661739856475</v>
      </c>
      <c r="BN16" s="20">
        <v>0.139122996132273</v>
      </c>
      <c r="BO16" s="20">
        <v>0.111351297259835</v>
      </c>
      <c r="BP16" s="20">
        <v>0.120002241561375</v>
      </c>
      <c r="BQ16" s="20">
        <v>9.6482314897040802E-2</v>
      </c>
      <c r="BR16" s="20">
        <v>5.9486038071584701E-2</v>
      </c>
      <c r="BS16" s="20"/>
      <c r="BT16" s="20">
        <v>9.9897677096298404E-2</v>
      </c>
      <c r="BU16" s="20">
        <v>0.15958317708525699</v>
      </c>
      <c r="BV16" s="20"/>
      <c r="BW16" s="20">
        <v>0.110502652082311</v>
      </c>
      <c r="BX16" s="20">
        <v>0.13368755792225001</v>
      </c>
      <c r="BY16" s="20"/>
      <c r="BZ16" s="20">
        <v>0.110394966969817</v>
      </c>
      <c r="CA16" s="20">
        <v>0.142484421127446</v>
      </c>
      <c r="CB16" s="20">
        <v>0.24591145151402799</v>
      </c>
      <c r="CC16" s="20"/>
      <c r="CD16" s="20">
        <v>0.133200461703601</v>
      </c>
      <c r="CE16" s="20">
        <v>2.0191328762331501E-2</v>
      </c>
      <c r="CF16" s="20">
        <v>5.8328574965054898E-2</v>
      </c>
      <c r="CG16" s="20"/>
      <c r="CH16" s="20">
        <v>0.123269779617033</v>
      </c>
      <c r="CI16" s="20">
        <v>4.5026912013223001E-2</v>
      </c>
      <c r="CJ16" s="20">
        <v>0.12770241978432201</v>
      </c>
      <c r="CK16" s="20"/>
      <c r="CL16" s="20">
        <v>0.13639140977164499</v>
      </c>
      <c r="CM16" s="20">
        <v>0.107186059862643</v>
      </c>
      <c r="CN16" s="20"/>
      <c r="CO16" s="20">
        <v>9.4850473949239206E-2</v>
      </c>
      <c r="CP16" s="20">
        <v>0.135900733909607</v>
      </c>
      <c r="CQ16" s="20">
        <v>9.26942687521769E-2</v>
      </c>
      <c r="CR16" s="20">
        <v>0.16842624855175201</v>
      </c>
    </row>
    <row r="17" spans="2:96" x14ac:dyDescent="0.25">
      <c r="B17" s="18" t="s">
        <v>275</v>
      </c>
      <c r="C17" s="21">
        <v>0.50947435043898104</v>
      </c>
      <c r="D17" s="21">
        <v>0.486329635120752</v>
      </c>
      <c r="E17" s="21">
        <v>0.53737917903196097</v>
      </c>
      <c r="F17" s="21"/>
      <c r="G17" s="21">
        <v>0.52067127054342299</v>
      </c>
      <c r="H17" s="21">
        <v>0.40256285471360698</v>
      </c>
      <c r="I17" s="21">
        <v>0.43618220998067903</v>
      </c>
      <c r="J17" s="21">
        <v>0.54113565994971302</v>
      </c>
      <c r="K17" s="21">
        <v>0.60616182258345397</v>
      </c>
      <c r="L17" s="21">
        <v>0.55846454339691398</v>
      </c>
      <c r="M17" s="21"/>
      <c r="N17" s="21">
        <v>0.52264100281366799</v>
      </c>
      <c r="O17" s="21">
        <v>0.49643779522366099</v>
      </c>
      <c r="P17" s="21">
        <v>0.499085454192148</v>
      </c>
      <c r="Q17" s="21">
        <v>0.51370369003603</v>
      </c>
      <c r="R17" s="21"/>
      <c r="S17" s="21">
        <v>0.50433455516066505</v>
      </c>
      <c r="T17" s="21">
        <v>0.481302807460812</v>
      </c>
      <c r="U17" s="21">
        <v>0.441895610751388</v>
      </c>
      <c r="V17" s="21">
        <v>0.57640483786531904</v>
      </c>
      <c r="W17" s="21">
        <v>0.52221043326977001</v>
      </c>
      <c r="X17" s="21">
        <v>0.55491165213817195</v>
      </c>
      <c r="Y17" s="21">
        <v>0.43000281706372301</v>
      </c>
      <c r="Z17" s="21">
        <v>0.65199944230767104</v>
      </c>
      <c r="AA17" s="21">
        <v>0.54671775853091897</v>
      </c>
      <c r="AB17" s="21">
        <v>0.44262470803715098</v>
      </c>
      <c r="AC17" s="21">
        <v>0.59820454766870201</v>
      </c>
      <c r="AD17" s="21">
        <v>0.37833106732039701</v>
      </c>
      <c r="AE17" s="21"/>
      <c r="AF17" s="21">
        <v>0.57204230759012298</v>
      </c>
      <c r="AG17" s="21">
        <v>0.45860563364561702</v>
      </c>
      <c r="AH17" s="21">
        <v>0.57377816953307004</v>
      </c>
      <c r="AI17" s="21">
        <v>0.216867587334555</v>
      </c>
      <c r="AJ17" s="21">
        <v>0.41739021451178099</v>
      </c>
      <c r="AK17" s="21"/>
      <c r="AL17" s="21">
        <v>0.62887352735581803</v>
      </c>
      <c r="AM17" s="21">
        <v>0.47144550126936002</v>
      </c>
      <c r="AN17" s="21">
        <v>0.53121763471612604</v>
      </c>
      <c r="AO17" s="21"/>
      <c r="AP17" s="21">
        <v>0.57629491871655503</v>
      </c>
      <c r="AQ17" s="21">
        <v>0.49208991396854601</v>
      </c>
      <c r="AR17" s="21">
        <v>0.39605958304398597</v>
      </c>
      <c r="AS17" s="21">
        <v>0.538372442781616</v>
      </c>
      <c r="AT17" s="21">
        <v>0.6866255942235</v>
      </c>
      <c r="AU17" s="21"/>
      <c r="AV17" s="21">
        <v>0</v>
      </c>
      <c r="AW17" s="21">
        <v>0.50110408118015004</v>
      </c>
      <c r="AX17" s="21">
        <v>0.55493948972587703</v>
      </c>
      <c r="AY17" s="21">
        <v>0.33381300410461001</v>
      </c>
      <c r="AZ17" s="21">
        <v>0.48063926355013498</v>
      </c>
      <c r="BA17" s="21">
        <v>0.59217120273304102</v>
      </c>
      <c r="BB17" s="21">
        <v>0.49575992525958301</v>
      </c>
      <c r="BC17" s="21">
        <v>0.42776187576070701</v>
      </c>
      <c r="BD17" s="21">
        <v>0.59209839427611199</v>
      </c>
      <c r="BE17" s="21">
        <v>0.65767811331300996</v>
      </c>
      <c r="BF17" s="21">
        <v>0.56307498697439395</v>
      </c>
      <c r="BG17" s="21">
        <v>0.35058533172175999</v>
      </c>
      <c r="BH17" s="21">
        <v>0.54228497905081996</v>
      </c>
      <c r="BI17" s="21">
        <v>0.32155784526361297</v>
      </c>
      <c r="BJ17" s="21">
        <v>0.53082476449581095</v>
      </c>
      <c r="BK17" s="21">
        <v>0.55759540966562404</v>
      </c>
      <c r="BL17" s="21"/>
      <c r="BM17" s="21">
        <v>0.458729680195965</v>
      </c>
      <c r="BN17" s="21">
        <v>0.49244770120988401</v>
      </c>
      <c r="BO17" s="21">
        <v>0.59169058137358699</v>
      </c>
      <c r="BP17" s="21">
        <v>0.51340203277807195</v>
      </c>
      <c r="BQ17" s="21">
        <v>0.55904972704620304</v>
      </c>
      <c r="BR17" s="21">
        <v>0.49997000289918098</v>
      </c>
      <c r="BS17" s="21"/>
      <c r="BT17" s="21">
        <v>0.571271182629563</v>
      </c>
      <c r="BU17" s="21">
        <v>0.417488194332434</v>
      </c>
      <c r="BV17" s="21"/>
      <c r="BW17" s="21">
        <v>0.56092168077263205</v>
      </c>
      <c r="BX17" s="21">
        <v>0.47982324098347201</v>
      </c>
      <c r="BY17" s="21"/>
      <c r="BZ17" s="21">
        <v>0.535896936169592</v>
      </c>
      <c r="CA17" s="21">
        <v>0.42149712901088399</v>
      </c>
      <c r="CB17" s="21">
        <v>0.30778242693277202</v>
      </c>
      <c r="CC17" s="21"/>
      <c r="CD17" s="21">
        <v>0.51058088433390703</v>
      </c>
      <c r="CE17" s="21">
        <v>0.62767287346278799</v>
      </c>
      <c r="CF17" s="21">
        <v>0.64302711092669296</v>
      </c>
      <c r="CG17" s="21"/>
      <c r="CH17" s="21">
        <v>0.514088660298472</v>
      </c>
      <c r="CI17" s="21">
        <v>0.57663040259631304</v>
      </c>
      <c r="CJ17" s="21">
        <v>0.56449736922920601</v>
      </c>
      <c r="CK17" s="21"/>
      <c r="CL17" s="21">
        <v>0.49172344186175099</v>
      </c>
      <c r="CM17" s="21">
        <v>0.53622348816034404</v>
      </c>
      <c r="CN17" s="21"/>
      <c r="CO17" s="21">
        <v>0.57558764985310895</v>
      </c>
      <c r="CP17" s="21">
        <v>0.49200868616144799</v>
      </c>
      <c r="CQ17" s="21">
        <v>0.57273048909194102</v>
      </c>
      <c r="CR17" s="21">
        <v>0.37914548806646298</v>
      </c>
    </row>
    <row r="18" spans="2:96" x14ac:dyDescent="0.25">
      <c r="B18" s="16" t="s">
        <v>535</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CR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628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945</v>
      </c>
      <c r="D7" s="10">
        <v>460</v>
      </c>
      <c r="E7" s="10">
        <v>482</v>
      </c>
      <c r="F7" s="10"/>
      <c r="G7" s="10">
        <v>112</v>
      </c>
      <c r="H7" s="10">
        <v>123</v>
      </c>
      <c r="I7" s="10">
        <v>168</v>
      </c>
      <c r="J7" s="10">
        <v>163</v>
      </c>
      <c r="K7" s="10">
        <v>149</v>
      </c>
      <c r="L7" s="10">
        <v>230</v>
      </c>
      <c r="M7" s="10"/>
      <c r="N7" s="10">
        <v>280</v>
      </c>
      <c r="O7" s="10">
        <v>240</v>
      </c>
      <c r="P7" s="10">
        <v>211</v>
      </c>
      <c r="Q7" s="10">
        <v>212</v>
      </c>
      <c r="R7" s="10"/>
      <c r="S7" s="10">
        <v>123</v>
      </c>
      <c r="T7" s="10">
        <v>132</v>
      </c>
      <c r="U7" s="10">
        <v>76</v>
      </c>
      <c r="V7" s="10">
        <v>85</v>
      </c>
      <c r="W7" s="10">
        <v>61</v>
      </c>
      <c r="X7" s="10">
        <v>85</v>
      </c>
      <c r="Y7" s="10">
        <v>73</v>
      </c>
      <c r="Z7" s="10">
        <v>38</v>
      </c>
      <c r="AA7" s="10">
        <v>112</v>
      </c>
      <c r="AB7" s="10">
        <v>90</v>
      </c>
      <c r="AC7" s="10">
        <v>45</v>
      </c>
      <c r="AD7" s="10">
        <v>25</v>
      </c>
      <c r="AE7" s="10"/>
      <c r="AF7" s="10">
        <v>376</v>
      </c>
      <c r="AG7" s="10">
        <v>269</v>
      </c>
      <c r="AH7" s="10">
        <v>56</v>
      </c>
      <c r="AI7" s="10">
        <v>9</v>
      </c>
      <c r="AJ7" s="10">
        <v>113</v>
      </c>
      <c r="AK7" s="10"/>
      <c r="AL7" s="10">
        <v>231</v>
      </c>
      <c r="AM7" s="10">
        <v>321</v>
      </c>
      <c r="AN7" s="10">
        <v>60</v>
      </c>
      <c r="AO7" s="10"/>
      <c r="AP7" s="10">
        <v>212</v>
      </c>
      <c r="AQ7" s="10">
        <v>206</v>
      </c>
      <c r="AR7" s="10">
        <v>243</v>
      </c>
      <c r="AS7" s="10">
        <v>105</v>
      </c>
      <c r="AT7" s="10">
        <v>18</v>
      </c>
      <c r="AU7" s="10"/>
      <c r="AV7" s="10">
        <v>1</v>
      </c>
      <c r="AW7" s="10">
        <v>49</v>
      </c>
      <c r="AX7" s="10">
        <v>75</v>
      </c>
      <c r="AY7" s="10">
        <v>57</v>
      </c>
      <c r="AZ7" s="10">
        <v>92</v>
      </c>
      <c r="BA7" s="10">
        <v>111</v>
      </c>
      <c r="BB7" s="10">
        <v>96</v>
      </c>
      <c r="BC7" s="10">
        <v>69</v>
      </c>
      <c r="BD7" s="10">
        <v>66</v>
      </c>
      <c r="BE7" s="10">
        <v>46</v>
      </c>
      <c r="BF7" s="10">
        <v>66</v>
      </c>
      <c r="BG7" s="10">
        <v>55</v>
      </c>
      <c r="BH7" s="10">
        <v>35</v>
      </c>
      <c r="BI7" s="10">
        <v>29</v>
      </c>
      <c r="BJ7" s="10">
        <v>23</v>
      </c>
      <c r="BK7" s="10">
        <v>33</v>
      </c>
      <c r="BL7" s="10"/>
      <c r="BM7" s="10">
        <v>189</v>
      </c>
      <c r="BN7" s="10">
        <v>287</v>
      </c>
      <c r="BO7" s="10">
        <v>117</v>
      </c>
      <c r="BP7" s="10">
        <v>199</v>
      </c>
      <c r="BQ7" s="10">
        <v>101</v>
      </c>
      <c r="BR7" s="10">
        <v>52</v>
      </c>
      <c r="BS7" s="10"/>
      <c r="BT7" s="10">
        <v>567</v>
      </c>
      <c r="BU7" s="10">
        <v>368</v>
      </c>
      <c r="BV7" s="10"/>
      <c r="BW7" s="10">
        <v>350</v>
      </c>
      <c r="BX7" s="10">
        <v>390</v>
      </c>
      <c r="BY7" s="10"/>
      <c r="BZ7" s="10">
        <v>766</v>
      </c>
      <c r="CA7" s="10">
        <v>130</v>
      </c>
      <c r="CB7" s="10">
        <v>36</v>
      </c>
      <c r="CC7" s="10"/>
      <c r="CD7" s="10">
        <v>644</v>
      </c>
      <c r="CE7" s="10">
        <v>91</v>
      </c>
      <c r="CF7" s="10">
        <v>54</v>
      </c>
      <c r="CG7" s="10"/>
      <c r="CH7" s="10">
        <v>704</v>
      </c>
      <c r="CI7" s="10">
        <v>103</v>
      </c>
      <c r="CJ7" s="10">
        <v>74</v>
      </c>
      <c r="CK7" s="10"/>
      <c r="CL7" s="10">
        <v>485</v>
      </c>
      <c r="CM7" s="10">
        <v>434</v>
      </c>
      <c r="CN7" s="10"/>
      <c r="CO7" s="10">
        <v>65</v>
      </c>
      <c r="CP7" s="10">
        <v>344</v>
      </c>
      <c r="CQ7" s="10">
        <v>372</v>
      </c>
      <c r="CR7" s="10">
        <v>164</v>
      </c>
    </row>
    <row r="8" spans="2:96" ht="30" customHeight="1" x14ac:dyDescent="0.25">
      <c r="B8" s="11" t="s">
        <v>20</v>
      </c>
      <c r="C8" s="11">
        <v>949</v>
      </c>
      <c r="D8" s="11">
        <v>468</v>
      </c>
      <c r="E8" s="11">
        <v>478</v>
      </c>
      <c r="F8" s="11"/>
      <c r="G8" s="11">
        <v>140</v>
      </c>
      <c r="H8" s="11">
        <v>162</v>
      </c>
      <c r="I8" s="11">
        <v>161</v>
      </c>
      <c r="J8" s="11">
        <v>152</v>
      </c>
      <c r="K8" s="11">
        <v>132</v>
      </c>
      <c r="L8" s="11">
        <v>203</v>
      </c>
      <c r="M8" s="11"/>
      <c r="N8" s="11">
        <v>261</v>
      </c>
      <c r="O8" s="11">
        <v>232</v>
      </c>
      <c r="P8" s="11">
        <v>224</v>
      </c>
      <c r="Q8" s="11">
        <v>230</v>
      </c>
      <c r="R8" s="11"/>
      <c r="S8" s="11">
        <v>127</v>
      </c>
      <c r="T8" s="11">
        <v>127</v>
      </c>
      <c r="U8" s="11">
        <v>70</v>
      </c>
      <c r="V8" s="11">
        <v>84</v>
      </c>
      <c r="W8" s="11">
        <v>58</v>
      </c>
      <c r="X8" s="11">
        <v>88</v>
      </c>
      <c r="Y8" s="11">
        <v>72</v>
      </c>
      <c r="Z8" s="11">
        <v>41</v>
      </c>
      <c r="AA8" s="11">
        <v>111</v>
      </c>
      <c r="AB8" s="11">
        <v>91</v>
      </c>
      <c r="AC8" s="11">
        <v>50</v>
      </c>
      <c r="AD8" s="11">
        <v>30</v>
      </c>
      <c r="AE8" s="11"/>
      <c r="AF8" s="11">
        <v>358</v>
      </c>
      <c r="AG8" s="11">
        <v>276</v>
      </c>
      <c r="AH8" s="11">
        <v>54</v>
      </c>
      <c r="AI8" s="11">
        <v>10</v>
      </c>
      <c r="AJ8" s="11">
        <v>116</v>
      </c>
      <c r="AK8" s="11"/>
      <c r="AL8" s="11">
        <v>225</v>
      </c>
      <c r="AM8" s="11">
        <v>330</v>
      </c>
      <c r="AN8" s="11">
        <v>59</v>
      </c>
      <c r="AO8" s="11"/>
      <c r="AP8" s="11">
        <v>209</v>
      </c>
      <c r="AQ8" s="11">
        <v>212</v>
      </c>
      <c r="AR8" s="11">
        <v>249</v>
      </c>
      <c r="AS8" s="11">
        <v>106</v>
      </c>
      <c r="AT8" s="11">
        <v>16</v>
      </c>
      <c r="AU8" s="11"/>
      <c r="AV8" s="11">
        <v>1</v>
      </c>
      <c r="AW8" s="11">
        <v>52</v>
      </c>
      <c r="AX8" s="11">
        <v>78</v>
      </c>
      <c r="AY8" s="11">
        <v>56</v>
      </c>
      <c r="AZ8" s="11">
        <v>95</v>
      </c>
      <c r="BA8" s="11">
        <v>109</v>
      </c>
      <c r="BB8" s="11">
        <v>98</v>
      </c>
      <c r="BC8" s="11">
        <v>70</v>
      </c>
      <c r="BD8" s="11">
        <v>65</v>
      </c>
      <c r="BE8" s="11">
        <v>46</v>
      </c>
      <c r="BF8" s="11">
        <v>66</v>
      </c>
      <c r="BG8" s="11">
        <v>54</v>
      </c>
      <c r="BH8" s="11">
        <v>35</v>
      </c>
      <c r="BI8" s="11">
        <v>28</v>
      </c>
      <c r="BJ8" s="11">
        <v>25</v>
      </c>
      <c r="BK8" s="11">
        <v>32</v>
      </c>
      <c r="BL8" s="11"/>
      <c r="BM8" s="11">
        <v>205</v>
      </c>
      <c r="BN8" s="11">
        <v>279</v>
      </c>
      <c r="BO8" s="11">
        <v>125</v>
      </c>
      <c r="BP8" s="11">
        <v>192</v>
      </c>
      <c r="BQ8" s="11">
        <v>94</v>
      </c>
      <c r="BR8" s="11">
        <v>54</v>
      </c>
      <c r="BS8" s="11"/>
      <c r="BT8" s="11">
        <v>568</v>
      </c>
      <c r="BU8" s="11">
        <v>369</v>
      </c>
      <c r="BV8" s="11"/>
      <c r="BW8" s="11">
        <v>359</v>
      </c>
      <c r="BX8" s="11">
        <v>382</v>
      </c>
      <c r="BY8" s="11"/>
      <c r="BZ8" s="11">
        <v>763</v>
      </c>
      <c r="CA8" s="11">
        <v>131</v>
      </c>
      <c r="CB8" s="11">
        <v>40</v>
      </c>
      <c r="CC8" s="11"/>
      <c r="CD8" s="11">
        <v>634</v>
      </c>
      <c r="CE8" s="11">
        <v>102</v>
      </c>
      <c r="CF8" s="11">
        <v>55</v>
      </c>
      <c r="CG8" s="11"/>
      <c r="CH8" s="11">
        <v>690</v>
      </c>
      <c r="CI8" s="11">
        <v>114</v>
      </c>
      <c r="CJ8" s="11">
        <v>76</v>
      </c>
      <c r="CK8" s="11"/>
      <c r="CL8" s="11">
        <v>476</v>
      </c>
      <c r="CM8" s="11">
        <v>446</v>
      </c>
      <c r="CN8" s="11"/>
      <c r="CO8" s="11">
        <v>67</v>
      </c>
      <c r="CP8" s="11">
        <v>341</v>
      </c>
      <c r="CQ8" s="11">
        <v>372</v>
      </c>
      <c r="CR8" s="11">
        <v>169</v>
      </c>
    </row>
    <row r="9" spans="2:96" x14ac:dyDescent="0.25">
      <c r="B9" s="18" t="s">
        <v>614</v>
      </c>
      <c r="C9" s="17">
        <v>0.30276819136148397</v>
      </c>
      <c r="D9" s="17">
        <v>0.32705756361989302</v>
      </c>
      <c r="E9" s="17">
        <v>0.27891954082006998</v>
      </c>
      <c r="F9" s="17"/>
      <c r="G9" s="17">
        <v>0.269519044960566</v>
      </c>
      <c r="H9" s="17">
        <v>0.28187780936103801</v>
      </c>
      <c r="I9" s="17">
        <v>0.348872475545495</v>
      </c>
      <c r="J9" s="17">
        <v>0.35916460582658299</v>
      </c>
      <c r="K9" s="17">
        <v>0.35874254319864102</v>
      </c>
      <c r="L9" s="17">
        <v>0.22702894642750801</v>
      </c>
      <c r="M9" s="17"/>
      <c r="N9" s="17">
        <v>0.22747124848029501</v>
      </c>
      <c r="O9" s="17">
        <v>0.31893722579440498</v>
      </c>
      <c r="P9" s="17">
        <v>0.28877279699449698</v>
      </c>
      <c r="Q9" s="17">
        <v>0.37958004035534998</v>
      </c>
      <c r="R9" s="17"/>
      <c r="S9" s="17">
        <v>0.27348650924541101</v>
      </c>
      <c r="T9" s="17">
        <v>0.30945289795967501</v>
      </c>
      <c r="U9" s="17">
        <v>0.31498802146777799</v>
      </c>
      <c r="V9" s="17">
        <v>0.30122722341918401</v>
      </c>
      <c r="W9" s="17">
        <v>0.38326032684757499</v>
      </c>
      <c r="X9" s="17">
        <v>0.20458768534920099</v>
      </c>
      <c r="Y9" s="17">
        <v>0.28299019826424199</v>
      </c>
      <c r="Z9" s="17">
        <v>0.38980174532711398</v>
      </c>
      <c r="AA9" s="17">
        <v>0.27928192654269401</v>
      </c>
      <c r="AB9" s="17">
        <v>0.34211649804991801</v>
      </c>
      <c r="AC9" s="17">
        <v>0.38288582910715002</v>
      </c>
      <c r="AD9" s="17">
        <v>0.27094978269363101</v>
      </c>
      <c r="AE9" s="17"/>
      <c r="AF9" s="17">
        <v>0.32179996130508598</v>
      </c>
      <c r="AG9" s="17">
        <v>0.34412145942134198</v>
      </c>
      <c r="AH9" s="17">
        <v>0.26450964939608801</v>
      </c>
      <c r="AI9" s="17">
        <v>0.28301560665731701</v>
      </c>
      <c r="AJ9" s="17">
        <v>0.224542972254763</v>
      </c>
      <c r="AK9" s="17"/>
      <c r="AL9" s="17">
        <v>0.32391589900601803</v>
      </c>
      <c r="AM9" s="17">
        <v>0.31894598349293601</v>
      </c>
      <c r="AN9" s="17">
        <v>0.26638966411334902</v>
      </c>
      <c r="AO9" s="17"/>
      <c r="AP9" s="17">
        <v>0.35539998746644003</v>
      </c>
      <c r="AQ9" s="17">
        <v>0.273183648958918</v>
      </c>
      <c r="AR9" s="17">
        <v>0.29913112728284802</v>
      </c>
      <c r="AS9" s="17">
        <v>0.21126764624609301</v>
      </c>
      <c r="AT9" s="17">
        <v>0.22713148908575401</v>
      </c>
      <c r="AU9" s="17"/>
      <c r="AV9" s="17">
        <v>0</v>
      </c>
      <c r="AW9" s="17">
        <v>0.40287594574734398</v>
      </c>
      <c r="AX9" s="17">
        <v>0.30378259889400699</v>
      </c>
      <c r="AY9" s="17">
        <v>0.30770018752780098</v>
      </c>
      <c r="AZ9" s="17">
        <v>0.344756357595704</v>
      </c>
      <c r="BA9" s="17">
        <v>0.280339702261587</v>
      </c>
      <c r="BB9" s="17">
        <v>0.35642368026854299</v>
      </c>
      <c r="BC9" s="17">
        <v>0.33752827892361298</v>
      </c>
      <c r="BD9" s="17">
        <v>0.21218637090881101</v>
      </c>
      <c r="BE9" s="17">
        <v>0.33550927523490298</v>
      </c>
      <c r="BF9" s="17">
        <v>0.34446711927392598</v>
      </c>
      <c r="BG9" s="17">
        <v>0.30878456459401699</v>
      </c>
      <c r="BH9" s="17">
        <v>0.245246129628651</v>
      </c>
      <c r="BI9" s="17">
        <v>0.185990029357257</v>
      </c>
      <c r="BJ9" s="17">
        <v>0.21719383971359099</v>
      </c>
      <c r="BK9" s="17">
        <v>0.32231840938353101</v>
      </c>
      <c r="BL9" s="17"/>
      <c r="BM9" s="17">
        <v>0.29864734400473397</v>
      </c>
      <c r="BN9" s="17">
        <v>0.28858417310377399</v>
      </c>
      <c r="BO9" s="17">
        <v>0.30705379122102799</v>
      </c>
      <c r="BP9" s="17">
        <v>0.325184142228786</v>
      </c>
      <c r="BQ9" s="17">
        <v>0.32042489755340697</v>
      </c>
      <c r="BR9" s="17">
        <v>0.27166845385445298</v>
      </c>
      <c r="BS9" s="17"/>
      <c r="BT9" s="17">
        <v>0.30671468102628502</v>
      </c>
      <c r="BU9" s="17">
        <v>0.30151413606261301</v>
      </c>
      <c r="BV9" s="17"/>
      <c r="BW9" s="17">
        <v>0.30360089338961099</v>
      </c>
      <c r="BX9" s="17">
        <v>0.32213402594523899</v>
      </c>
      <c r="BY9" s="17"/>
      <c r="BZ9" s="17">
        <v>0.31326991517574798</v>
      </c>
      <c r="CA9" s="17">
        <v>0.26280191851854001</v>
      </c>
      <c r="CB9" s="17">
        <v>0.26004925786578698</v>
      </c>
      <c r="CC9" s="17"/>
      <c r="CD9" s="17">
        <v>0.307885581992631</v>
      </c>
      <c r="CE9" s="17">
        <v>0.31935315545284298</v>
      </c>
      <c r="CF9" s="17">
        <v>0.39728307454922701</v>
      </c>
      <c r="CG9" s="17"/>
      <c r="CH9" s="17">
        <v>0.30273194333312298</v>
      </c>
      <c r="CI9" s="17">
        <v>0.33985378112320203</v>
      </c>
      <c r="CJ9" s="17">
        <v>0.34141055941183102</v>
      </c>
      <c r="CK9" s="17"/>
      <c r="CL9" s="17">
        <v>0.29432010982586698</v>
      </c>
      <c r="CM9" s="17">
        <v>0.31316586278769798</v>
      </c>
      <c r="CN9" s="17"/>
      <c r="CO9" s="17">
        <v>0.22281853698033599</v>
      </c>
      <c r="CP9" s="17">
        <v>0.25112181352353302</v>
      </c>
      <c r="CQ9" s="17">
        <v>0.33448201333813499</v>
      </c>
      <c r="CR9" s="17">
        <v>0.36868292724377499</v>
      </c>
    </row>
    <row r="10" spans="2:96" x14ac:dyDescent="0.25">
      <c r="B10" s="18" t="s">
        <v>615</v>
      </c>
      <c r="C10" s="17">
        <v>0.374311524299002</v>
      </c>
      <c r="D10" s="17">
        <v>0.37022623066282101</v>
      </c>
      <c r="E10" s="17">
        <v>0.38067201310708298</v>
      </c>
      <c r="F10" s="17"/>
      <c r="G10" s="17">
        <v>0.38894435487677897</v>
      </c>
      <c r="H10" s="17">
        <v>0.454308602257669</v>
      </c>
      <c r="I10" s="17">
        <v>0.36218510629800998</v>
      </c>
      <c r="J10" s="17">
        <v>0.31333337254847199</v>
      </c>
      <c r="K10" s="17">
        <v>0.36320947367013001</v>
      </c>
      <c r="L10" s="17">
        <v>0.36296526113667799</v>
      </c>
      <c r="M10" s="17"/>
      <c r="N10" s="17">
        <v>0.45318173595955702</v>
      </c>
      <c r="O10" s="17">
        <v>0.372654492134532</v>
      </c>
      <c r="P10" s="17">
        <v>0.34480084636370001</v>
      </c>
      <c r="Q10" s="17">
        <v>0.31851575071099097</v>
      </c>
      <c r="R10" s="17"/>
      <c r="S10" s="17">
        <v>0.38875481651167698</v>
      </c>
      <c r="T10" s="17">
        <v>0.36343835906180399</v>
      </c>
      <c r="U10" s="17">
        <v>0.34122234551451203</v>
      </c>
      <c r="V10" s="17">
        <v>0.33694162333413402</v>
      </c>
      <c r="W10" s="17">
        <v>0.31511438725427399</v>
      </c>
      <c r="X10" s="17">
        <v>0.437754405644672</v>
      </c>
      <c r="Y10" s="17">
        <v>0.46550626061101702</v>
      </c>
      <c r="Z10" s="17">
        <v>0.41591041009626001</v>
      </c>
      <c r="AA10" s="17">
        <v>0.39445297426905601</v>
      </c>
      <c r="AB10" s="17">
        <v>0.29539522189196898</v>
      </c>
      <c r="AC10" s="17">
        <v>0.399634729232483</v>
      </c>
      <c r="AD10" s="17">
        <v>0.31410070759485997</v>
      </c>
      <c r="AE10" s="17"/>
      <c r="AF10" s="17">
        <v>0.37299606367925497</v>
      </c>
      <c r="AG10" s="17">
        <v>0.36585601320858102</v>
      </c>
      <c r="AH10" s="17">
        <v>0.36030278403774502</v>
      </c>
      <c r="AI10" s="17">
        <v>0.52197947918701304</v>
      </c>
      <c r="AJ10" s="17">
        <v>0.42761982666297299</v>
      </c>
      <c r="AK10" s="17"/>
      <c r="AL10" s="17">
        <v>0.33935848681339298</v>
      </c>
      <c r="AM10" s="17">
        <v>0.39309843290461999</v>
      </c>
      <c r="AN10" s="17">
        <v>0.41535422939050998</v>
      </c>
      <c r="AO10" s="17"/>
      <c r="AP10" s="17">
        <v>0.35882794185998201</v>
      </c>
      <c r="AQ10" s="17">
        <v>0.40904477884928703</v>
      </c>
      <c r="AR10" s="17">
        <v>0.36253600363268201</v>
      </c>
      <c r="AS10" s="17">
        <v>0.47956461805008199</v>
      </c>
      <c r="AT10" s="17">
        <v>0.38896119622817099</v>
      </c>
      <c r="AU10" s="17"/>
      <c r="AV10" s="17">
        <v>0</v>
      </c>
      <c r="AW10" s="17">
        <v>0.36856233134149802</v>
      </c>
      <c r="AX10" s="17">
        <v>0.33209088919233898</v>
      </c>
      <c r="AY10" s="17">
        <v>0.31416887026160301</v>
      </c>
      <c r="AZ10" s="17">
        <v>0.30420852790897501</v>
      </c>
      <c r="BA10" s="17">
        <v>0.35784332096452598</v>
      </c>
      <c r="BB10" s="17">
        <v>0.381450923343716</v>
      </c>
      <c r="BC10" s="17">
        <v>0.39927951511087401</v>
      </c>
      <c r="BD10" s="17">
        <v>0.45228777940923998</v>
      </c>
      <c r="BE10" s="17">
        <v>0.328885248740379</v>
      </c>
      <c r="BF10" s="17">
        <v>0.41311960114201202</v>
      </c>
      <c r="BG10" s="17">
        <v>0.42150921771272598</v>
      </c>
      <c r="BH10" s="17">
        <v>0.42268937088585501</v>
      </c>
      <c r="BI10" s="17">
        <v>0.52006963874340295</v>
      </c>
      <c r="BJ10" s="17">
        <v>0.35256902513469102</v>
      </c>
      <c r="BK10" s="17">
        <v>0.36367561863293302</v>
      </c>
      <c r="BL10" s="17"/>
      <c r="BM10" s="17">
        <v>0.38325423139612902</v>
      </c>
      <c r="BN10" s="17">
        <v>0.38414785704075499</v>
      </c>
      <c r="BO10" s="17">
        <v>0.403010617732729</v>
      </c>
      <c r="BP10" s="17">
        <v>0.38465844309310498</v>
      </c>
      <c r="BQ10" s="17">
        <v>0.32908496123049102</v>
      </c>
      <c r="BR10" s="17">
        <v>0.265955470232841</v>
      </c>
      <c r="BS10" s="17"/>
      <c r="BT10" s="17">
        <v>0.37235097879666201</v>
      </c>
      <c r="BU10" s="17">
        <v>0.38533701995952402</v>
      </c>
      <c r="BV10" s="17"/>
      <c r="BW10" s="17">
        <v>0.40664530775875501</v>
      </c>
      <c r="BX10" s="17">
        <v>0.352357311706327</v>
      </c>
      <c r="BY10" s="17"/>
      <c r="BZ10" s="17">
        <v>0.37000846466508702</v>
      </c>
      <c r="CA10" s="17">
        <v>0.36659014890924602</v>
      </c>
      <c r="CB10" s="17">
        <v>0.41271494979481199</v>
      </c>
      <c r="CC10" s="17"/>
      <c r="CD10" s="17">
        <v>0.38815289305345402</v>
      </c>
      <c r="CE10" s="17">
        <v>0.33617521877555401</v>
      </c>
      <c r="CF10" s="17">
        <v>0.23665002341408101</v>
      </c>
      <c r="CG10" s="17"/>
      <c r="CH10" s="17">
        <v>0.37833530847027003</v>
      </c>
      <c r="CI10" s="17">
        <v>0.32563435295371801</v>
      </c>
      <c r="CJ10" s="17">
        <v>0.347598312681481</v>
      </c>
      <c r="CK10" s="17"/>
      <c r="CL10" s="17">
        <v>0.38324235394620199</v>
      </c>
      <c r="CM10" s="17">
        <v>0.376826856866673</v>
      </c>
      <c r="CN10" s="17"/>
      <c r="CO10" s="17">
        <v>0.51190853812236303</v>
      </c>
      <c r="CP10" s="17">
        <v>0.37081617773367698</v>
      </c>
      <c r="CQ10" s="17">
        <v>0.365102900862733</v>
      </c>
      <c r="CR10" s="17">
        <v>0.347464409098312</v>
      </c>
    </row>
    <row r="11" spans="2:96" ht="30" x14ac:dyDescent="0.25">
      <c r="B11" s="18" t="s">
        <v>616</v>
      </c>
      <c r="C11" s="17">
        <v>0.20146320582232899</v>
      </c>
      <c r="D11" s="17">
        <v>0.20514649505912899</v>
      </c>
      <c r="E11" s="17">
        <v>0.19688647916535601</v>
      </c>
      <c r="F11" s="17"/>
      <c r="G11" s="17">
        <v>0.213227198792345</v>
      </c>
      <c r="H11" s="17">
        <v>0.18841488558455</v>
      </c>
      <c r="I11" s="17">
        <v>0.19074415321227201</v>
      </c>
      <c r="J11" s="17">
        <v>0.189361098592258</v>
      </c>
      <c r="K11" s="17">
        <v>0.172098741957769</v>
      </c>
      <c r="L11" s="17">
        <v>0.24047740606738999</v>
      </c>
      <c r="M11" s="17"/>
      <c r="N11" s="17">
        <v>0.206864285441694</v>
      </c>
      <c r="O11" s="17">
        <v>0.207124739507272</v>
      </c>
      <c r="P11" s="17">
        <v>0.20612416977101999</v>
      </c>
      <c r="Q11" s="17">
        <v>0.18678766433340999</v>
      </c>
      <c r="R11" s="17"/>
      <c r="S11" s="17">
        <v>0.225582270196129</v>
      </c>
      <c r="T11" s="17">
        <v>0.17517163200675701</v>
      </c>
      <c r="U11" s="17">
        <v>0.25741822292424099</v>
      </c>
      <c r="V11" s="17">
        <v>0.18325295538711001</v>
      </c>
      <c r="W11" s="17">
        <v>0.17852560491747499</v>
      </c>
      <c r="X11" s="17">
        <v>0.251344736460274</v>
      </c>
      <c r="Y11" s="17">
        <v>0.16350513431804101</v>
      </c>
      <c r="Z11" s="17">
        <v>0.14716855824637001</v>
      </c>
      <c r="AA11" s="17">
        <v>0.18959635689354701</v>
      </c>
      <c r="AB11" s="17">
        <v>0.24416358471052199</v>
      </c>
      <c r="AC11" s="17">
        <v>0.102452883584998</v>
      </c>
      <c r="AD11" s="17">
        <v>0.27423153374786202</v>
      </c>
      <c r="AE11" s="17"/>
      <c r="AF11" s="17">
        <v>0.192070580693849</v>
      </c>
      <c r="AG11" s="17">
        <v>0.17203610008949599</v>
      </c>
      <c r="AH11" s="17">
        <v>0.27543634815521201</v>
      </c>
      <c r="AI11" s="17">
        <v>0.19500491415567001</v>
      </c>
      <c r="AJ11" s="17">
        <v>0.20236404422614299</v>
      </c>
      <c r="AK11" s="17"/>
      <c r="AL11" s="17">
        <v>0.21960254777211899</v>
      </c>
      <c r="AM11" s="17">
        <v>0.17293278480095201</v>
      </c>
      <c r="AN11" s="17">
        <v>0.25769074694050798</v>
      </c>
      <c r="AO11" s="17"/>
      <c r="AP11" s="17">
        <v>0.17471666486636001</v>
      </c>
      <c r="AQ11" s="17">
        <v>0.19195708146723101</v>
      </c>
      <c r="AR11" s="17">
        <v>0.193532141131357</v>
      </c>
      <c r="AS11" s="17">
        <v>0.19347022752808099</v>
      </c>
      <c r="AT11" s="17">
        <v>0.227565256824871</v>
      </c>
      <c r="AU11" s="17"/>
      <c r="AV11" s="17">
        <v>1</v>
      </c>
      <c r="AW11" s="17">
        <v>0.14574804073633599</v>
      </c>
      <c r="AX11" s="17">
        <v>0.174225910647301</v>
      </c>
      <c r="AY11" s="17">
        <v>0.26535063404737502</v>
      </c>
      <c r="AZ11" s="17">
        <v>0.19623846957529001</v>
      </c>
      <c r="BA11" s="17">
        <v>0.24817374577628101</v>
      </c>
      <c r="BB11" s="17">
        <v>0.17670793525350001</v>
      </c>
      <c r="BC11" s="17">
        <v>0.13952357279397801</v>
      </c>
      <c r="BD11" s="17">
        <v>0.25355805305569701</v>
      </c>
      <c r="BE11" s="17">
        <v>0.22991578761407</v>
      </c>
      <c r="BF11" s="17">
        <v>0.20217319264414799</v>
      </c>
      <c r="BG11" s="17">
        <v>6.87724330548036E-2</v>
      </c>
      <c r="BH11" s="17">
        <v>0.235749924589189</v>
      </c>
      <c r="BI11" s="17">
        <v>0.226574894589053</v>
      </c>
      <c r="BJ11" s="17">
        <v>0.19153362591496301</v>
      </c>
      <c r="BK11" s="17">
        <v>0.167318612316808</v>
      </c>
      <c r="BL11" s="17"/>
      <c r="BM11" s="17">
        <v>0.229301267119984</v>
      </c>
      <c r="BN11" s="17">
        <v>0.182989020775536</v>
      </c>
      <c r="BO11" s="17">
        <v>0.18596925216433</v>
      </c>
      <c r="BP11" s="17">
        <v>0.18719702533254601</v>
      </c>
      <c r="BQ11" s="17">
        <v>0.21344350110384799</v>
      </c>
      <c r="BR11" s="17">
        <v>0.25647015491584302</v>
      </c>
      <c r="BS11" s="17"/>
      <c r="BT11" s="17">
        <v>0.203650066998213</v>
      </c>
      <c r="BU11" s="17">
        <v>0.18836380411001899</v>
      </c>
      <c r="BV11" s="17"/>
      <c r="BW11" s="17">
        <v>0.19290729183664199</v>
      </c>
      <c r="BX11" s="17">
        <v>0.19048515856002099</v>
      </c>
      <c r="BY11" s="17"/>
      <c r="BZ11" s="17">
        <v>0.20102075153506899</v>
      </c>
      <c r="CA11" s="17">
        <v>0.23323815931501199</v>
      </c>
      <c r="CB11" s="17">
        <v>0.16028043741308601</v>
      </c>
      <c r="CC11" s="17"/>
      <c r="CD11" s="17">
        <v>0.19013876792819201</v>
      </c>
      <c r="CE11" s="17">
        <v>0.21554088880997099</v>
      </c>
      <c r="CF11" s="17">
        <v>0.26405348740545997</v>
      </c>
      <c r="CG11" s="17"/>
      <c r="CH11" s="17">
        <v>0.19829454982149899</v>
      </c>
      <c r="CI11" s="17">
        <v>0.21598479308799101</v>
      </c>
      <c r="CJ11" s="17">
        <v>0.23263730095062901</v>
      </c>
      <c r="CK11" s="17"/>
      <c r="CL11" s="17">
        <v>0.20407078722970101</v>
      </c>
      <c r="CM11" s="17">
        <v>0.19401413595224901</v>
      </c>
      <c r="CN11" s="17"/>
      <c r="CO11" s="17">
        <v>0.18097887235775501</v>
      </c>
      <c r="CP11" s="17">
        <v>0.25644241541777701</v>
      </c>
      <c r="CQ11" s="17">
        <v>0.16687865871125099</v>
      </c>
      <c r="CR11" s="17">
        <v>0.17472978060837699</v>
      </c>
    </row>
    <row r="12" spans="2:96" x14ac:dyDescent="0.25">
      <c r="B12" s="18" t="s">
        <v>617</v>
      </c>
      <c r="C12" s="17">
        <v>3.6116882183980001E-2</v>
      </c>
      <c r="D12" s="17">
        <v>3.5966250753930701E-2</v>
      </c>
      <c r="E12" s="17">
        <v>3.4436075623510101E-2</v>
      </c>
      <c r="F12" s="17"/>
      <c r="G12" s="17">
        <v>4.3503352984299498E-2</v>
      </c>
      <c r="H12" s="17">
        <v>2.1903934171264398E-2</v>
      </c>
      <c r="I12" s="17">
        <v>2.65249287762509E-2</v>
      </c>
      <c r="J12" s="17">
        <v>5.6050077577259397E-2</v>
      </c>
      <c r="K12" s="17">
        <v>2.6108256001746599E-2</v>
      </c>
      <c r="L12" s="17">
        <v>4.1551004125784503E-2</v>
      </c>
      <c r="M12" s="17"/>
      <c r="N12" s="17">
        <v>4.0556292200832698E-2</v>
      </c>
      <c r="O12" s="17">
        <v>2.9838641548519999E-2</v>
      </c>
      <c r="P12" s="17">
        <v>4.9715072305136401E-2</v>
      </c>
      <c r="Q12" s="17">
        <v>2.4465928471795899E-2</v>
      </c>
      <c r="R12" s="17"/>
      <c r="S12" s="17">
        <v>4.1042173406598798E-2</v>
      </c>
      <c r="T12" s="17">
        <v>5.44139624323806E-2</v>
      </c>
      <c r="U12" s="17">
        <v>3.75017075811774E-2</v>
      </c>
      <c r="V12" s="17">
        <v>4.7862254472125498E-2</v>
      </c>
      <c r="W12" s="17">
        <v>3.6302227533769701E-2</v>
      </c>
      <c r="X12" s="17">
        <v>3.21259655511862E-2</v>
      </c>
      <c r="Y12" s="17">
        <v>1.1477303984704E-2</v>
      </c>
      <c r="Z12" s="17">
        <v>0</v>
      </c>
      <c r="AA12" s="17">
        <v>3.4478278876881097E-2</v>
      </c>
      <c r="AB12" s="17">
        <v>4.0922593205981697E-2</v>
      </c>
      <c r="AC12" s="17">
        <v>2.40970256971067E-2</v>
      </c>
      <c r="AD12" s="17">
        <v>3.30612272316059E-2</v>
      </c>
      <c r="AE12" s="17"/>
      <c r="AF12" s="17">
        <v>3.3201885319994302E-2</v>
      </c>
      <c r="AG12" s="17">
        <v>4.5392872441310697E-2</v>
      </c>
      <c r="AH12" s="17">
        <v>3.2282035586310903E-2</v>
      </c>
      <c r="AI12" s="17">
        <v>0</v>
      </c>
      <c r="AJ12" s="17">
        <v>3.3635146369036403E-2</v>
      </c>
      <c r="AK12" s="17"/>
      <c r="AL12" s="17">
        <v>3.4293160677321702E-2</v>
      </c>
      <c r="AM12" s="17">
        <v>4.7028751820628698E-2</v>
      </c>
      <c r="AN12" s="17">
        <v>0</v>
      </c>
      <c r="AO12" s="17"/>
      <c r="AP12" s="17">
        <v>2.5515697232022901E-2</v>
      </c>
      <c r="AQ12" s="17">
        <v>3.8221431150360502E-2</v>
      </c>
      <c r="AR12" s="17">
        <v>5.1066709038456497E-2</v>
      </c>
      <c r="AS12" s="17">
        <v>4.2715489695310402E-2</v>
      </c>
      <c r="AT12" s="17">
        <v>4.8931974454141297E-2</v>
      </c>
      <c r="AU12" s="17"/>
      <c r="AV12" s="17">
        <v>0</v>
      </c>
      <c r="AW12" s="17">
        <v>4.4815639130551498E-2</v>
      </c>
      <c r="AX12" s="17">
        <v>2.0530092189406199E-2</v>
      </c>
      <c r="AY12" s="17">
        <v>1.6678407110214798E-2</v>
      </c>
      <c r="AZ12" s="17">
        <v>6.9548141919862999E-2</v>
      </c>
      <c r="BA12" s="17">
        <v>2.6694129829416501E-2</v>
      </c>
      <c r="BB12" s="17">
        <v>1.7065612518797998E-2</v>
      </c>
      <c r="BC12" s="17">
        <v>4.1984087706345798E-2</v>
      </c>
      <c r="BD12" s="17">
        <v>4.0872855465915701E-2</v>
      </c>
      <c r="BE12" s="17">
        <v>0</v>
      </c>
      <c r="BF12" s="17">
        <v>0</v>
      </c>
      <c r="BG12" s="17">
        <v>0.10161672605387501</v>
      </c>
      <c r="BH12" s="17">
        <v>2.27849199544699E-2</v>
      </c>
      <c r="BI12" s="17">
        <v>3.3117935965899299E-2</v>
      </c>
      <c r="BJ12" s="17">
        <v>3.1999653076713798E-2</v>
      </c>
      <c r="BK12" s="17">
        <v>0.11634722318194</v>
      </c>
      <c r="BL12" s="17"/>
      <c r="BM12" s="17">
        <v>1.83844915409089E-2</v>
      </c>
      <c r="BN12" s="17">
        <v>7.2066280360324003E-2</v>
      </c>
      <c r="BO12" s="17">
        <v>1.6663471039499E-2</v>
      </c>
      <c r="BP12" s="17">
        <v>2.4429684924875399E-2</v>
      </c>
      <c r="BQ12" s="17">
        <v>1.8373555639597101E-2</v>
      </c>
      <c r="BR12" s="17">
        <v>3.5098917833768499E-2</v>
      </c>
      <c r="BS12" s="17"/>
      <c r="BT12" s="17">
        <v>3.78610580689073E-2</v>
      </c>
      <c r="BU12" s="17">
        <v>3.4593429213608903E-2</v>
      </c>
      <c r="BV12" s="17"/>
      <c r="BW12" s="17">
        <v>3.3255345647855497E-2</v>
      </c>
      <c r="BX12" s="17">
        <v>3.2629899230147703E-2</v>
      </c>
      <c r="BY12" s="17"/>
      <c r="BZ12" s="17">
        <v>3.1446481000238197E-2</v>
      </c>
      <c r="CA12" s="17">
        <v>5.3078028967205301E-2</v>
      </c>
      <c r="CB12" s="17">
        <v>5.68606590139848E-2</v>
      </c>
      <c r="CC12" s="17"/>
      <c r="CD12" s="17">
        <v>3.1282325027843498E-2</v>
      </c>
      <c r="CE12" s="17">
        <v>9.3768506585471794E-3</v>
      </c>
      <c r="CF12" s="17">
        <v>4.2129060168126203E-2</v>
      </c>
      <c r="CG12" s="17"/>
      <c r="CH12" s="17">
        <v>3.4306879597855E-2</v>
      </c>
      <c r="CI12" s="17">
        <v>1.9786918715141901E-2</v>
      </c>
      <c r="CJ12" s="17">
        <v>3.0292297157711801E-2</v>
      </c>
      <c r="CK12" s="17"/>
      <c r="CL12" s="17">
        <v>4.2899696077770902E-2</v>
      </c>
      <c r="CM12" s="17">
        <v>2.8812290721208E-2</v>
      </c>
      <c r="CN12" s="17"/>
      <c r="CO12" s="17">
        <v>2.9379994585108499E-2</v>
      </c>
      <c r="CP12" s="17">
        <v>4.6132943465845497E-2</v>
      </c>
      <c r="CQ12" s="17">
        <v>2.38141051881475E-2</v>
      </c>
      <c r="CR12" s="17">
        <v>4.5674491656445097E-2</v>
      </c>
    </row>
    <row r="13" spans="2:96" x14ac:dyDescent="0.25">
      <c r="B13" s="18" t="s">
        <v>618</v>
      </c>
      <c r="C13" s="17">
        <v>1.2122146392673099E-2</v>
      </c>
      <c r="D13" s="17">
        <v>1.1518430584996801E-2</v>
      </c>
      <c r="E13" s="17">
        <v>1.2789007286465599E-2</v>
      </c>
      <c r="F13" s="17"/>
      <c r="G13" s="17">
        <v>9.0451384717665003E-3</v>
      </c>
      <c r="H13" s="17">
        <v>0</v>
      </c>
      <c r="I13" s="17">
        <v>1.8462485669522199E-2</v>
      </c>
      <c r="J13" s="17">
        <v>1.9155734097176899E-2</v>
      </c>
      <c r="K13" s="17">
        <v>8.2707511421769506E-3</v>
      </c>
      <c r="L13" s="17">
        <v>1.61228093788158E-2</v>
      </c>
      <c r="M13" s="17"/>
      <c r="N13" s="17">
        <v>1.25344102782454E-2</v>
      </c>
      <c r="O13" s="17">
        <v>7.5442684658368004E-3</v>
      </c>
      <c r="P13" s="17">
        <v>9.9318475035179293E-3</v>
      </c>
      <c r="Q13" s="17">
        <v>1.8501775450499001E-2</v>
      </c>
      <c r="R13" s="17"/>
      <c r="S13" s="17">
        <v>2.1773702700076E-2</v>
      </c>
      <c r="T13" s="17">
        <v>2.1537645995074399E-2</v>
      </c>
      <c r="U13" s="17">
        <v>1.1379797033430601E-2</v>
      </c>
      <c r="V13" s="17">
        <v>1.2078019815992399E-2</v>
      </c>
      <c r="W13" s="17">
        <v>1.51292129704487E-2</v>
      </c>
      <c r="X13" s="17">
        <v>0</v>
      </c>
      <c r="Y13" s="17">
        <v>1.7428388257964202E-2</v>
      </c>
      <c r="Z13" s="17">
        <v>2.3787723610317401E-2</v>
      </c>
      <c r="AA13" s="17">
        <v>0</v>
      </c>
      <c r="AB13" s="17">
        <v>0</v>
      </c>
      <c r="AC13" s="17">
        <v>0</v>
      </c>
      <c r="AD13" s="17">
        <v>3.66916334073836E-2</v>
      </c>
      <c r="AE13" s="17"/>
      <c r="AF13" s="17">
        <v>1.03369431155032E-2</v>
      </c>
      <c r="AG13" s="17">
        <v>1.0717087789525501E-2</v>
      </c>
      <c r="AH13" s="17">
        <v>1.8564409997829101E-2</v>
      </c>
      <c r="AI13" s="17">
        <v>0</v>
      </c>
      <c r="AJ13" s="17">
        <v>2.6104596526827398E-2</v>
      </c>
      <c r="AK13" s="17"/>
      <c r="AL13" s="17">
        <v>9.5794918051598302E-3</v>
      </c>
      <c r="AM13" s="17">
        <v>1.13695613205594E-2</v>
      </c>
      <c r="AN13" s="17">
        <v>1.7199986971448901E-2</v>
      </c>
      <c r="AO13" s="17"/>
      <c r="AP13" s="17">
        <v>9.7484946675722092E-3</v>
      </c>
      <c r="AQ13" s="17">
        <v>1.10877931380502E-2</v>
      </c>
      <c r="AR13" s="17">
        <v>1.5114037529205499E-2</v>
      </c>
      <c r="AS13" s="17">
        <v>1.60393790917919E-2</v>
      </c>
      <c r="AT13" s="17">
        <v>5.2450541912628199E-2</v>
      </c>
      <c r="AU13" s="17"/>
      <c r="AV13" s="17">
        <v>0</v>
      </c>
      <c r="AW13" s="17">
        <v>1.9428823724459698E-2</v>
      </c>
      <c r="AX13" s="17">
        <v>2.8027896127407401E-2</v>
      </c>
      <c r="AY13" s="17">
        <v>0</v>
      </c>
      <c r="AZ13" s="17">
        <v>1.12555092630129E-2</v>
      </c>
      <c r="BA13" s="17">
        <v>0</v>
      </c>
      <c r="BB13" s="17">
        <v>0</v>
      </c>
      <c r="BC13" s="17">
        <v>3.0639136268676401E-2</v>
      </c>
      <c r="BD13" s="17">
        <v>0</v>
      </c>
      <c r="BE13" s="17">
        <v>3.6203309892340899E-2</v>
      </c>
      <c r="BF13" s="17">
        <v>1.20228070156469E-2</v>
      </c>
      <c r="BG13" s="17">
        <v>1.78868442778417E-2</v>
      </c>
      <c r="BH13" s="17">
        <v>2.3692483408402899E-2</v>
      </c>
      <c r="BI13" s="17">
        <v>0</v>
      </c>
      <c r="BJ13" s="17">
        <v>0</v>
      </c>
      <c r="BK13" s="17">
        <v>0</v>
      </c>
      <c r="BL13" s="17"/>
      <c r="BM13" s="17">
        <v>9.2344534503087695E-3</v>
      </c>
      <c r="BN13" s="17">
        <v>1.25896593470012E-2</v>
      </c>
      <c r="BO13" s="17">
        <v>1.32161194571254E-2</v>
      </c>
      <c r="BP13" s="17">
        <v>1.22653300327732E-2</v>
      </c>
      <c r="BQ13" s="17">
        <v>2.23389999115822E-2</v>
      </c>
      <c r="BR13" s="17">
        <v>0</v>
      </c>
      <c r="BS13" s="17"/>
      <c r="BT13" s="17">
        <v>1.04968135430752E-2</v>
      </c>
      <c r="BU13" s="17">
        <v>1.5015638758313099E-2</v>
      </c>
      <c r="BV13" s="17"/>
      <c r="BW13" s="17">
        <v>5.3021315605646796E-3</v>
      </c>
      <c r="BX13" s="17">
        <v>2.0031502036032201E-2</v>
      </c>
      <c r="BY13" s="17"/>
      <c r="BZ13" s="17">
        <v>9.5507221257521008E-3</v>
      </c>
      <c r="CA13" s="17">
        <v>8.20917927328935E-3</v>
      </c>
      <c r="CB13" s="17">
        <v>7.9436323329812805E-2</v>
      </c>
      <c r="CC13" s="17"/>
      <c r="CD13" s="17">
        <v>1.3156347381696999E-2</v>
      </c>
      <c r="CE13" s="17">
        <v>1.05835465132471E-2</v>
      </c>
      <c r="CF13" s="17">
        <v>1.8531613679194099E-2</v>
      </c>
      <c r="CG13" s="17"/>
      <c r="CH13" s="17">
        <v>1.21281026335403E-2</v>
      </c>
      <c r="CI13" s="17">
        <v>0</v>
      </c>
      <c r="CJ13" s="17">
        <v>0</v>
      </c>
      <c r="CK13" s="17"/>
      <c r="CL13" s="17">
        <v>1.47009933203165E-2</v>
      </c>
      <c r="CM13" s="17">
        <v>1.0112061190131E-2</v>
      </c>
      <c r="CN13" s="17"/>
      <c r="CO13" s="17">
        <v>0</v>
      </c>
      <c r="CP13" s="17">
        <v>1.6003655823488099E-2</v>
      </c>
      <c r="CQ13" s="17">
        <v>1.0602410626388E-2</v>
      </c>
      <c r="CR13" s="17">
        <v>1.24082210706036E-2</v>
      </c>
    </row>
    <row r="14" spans="2:96" x14ac:dyDescent="0.25">
      <c r="B14" s="18" t="s">
        <v>152</v>
      </c>
      <c r="C14" s="17">
        <v>7.3218049940531896E-2</v>
      </c>
      <c r="D14" s="17">
        <v>5.0085029319229799E-2</v>
      </c>
      <c r="E14" s="17">
        <v>9.6296883997515806E-2</v>
      </c>
      <c r="F14" s="17"/>
      <c r="G14" s="17">
        <v>7.5760909914244307E-2</v>
      </c>
      <c r="H14" s="17">
        <v>5.34947686254785E-2</v>
      </c>
      <c r="I14" s="17">
        <v>5.3210850498449903E-2</v>
      </c>
      <c r="J14" s="17">
        <v>6.2935111358250598E-2</v>
      </c>
      <c r="K14" s="17">
        <v>7.15702340295368E-2</v>
      </c>
      <c r="L14" s="17">
        <v>0.111854572863824</v>
      </c>
      <c r="M14" s="17"/>
      <c r="N14" s="17">
        <v>5.9392027639375802E-2</v>
      </c>
      <c r="O14" s="17">
        <v>6.3900632549434205E-2</v>
      </c>
      <c r="P14" s="17">
        <v>0.10065526706213</v>
      </c>
      <c r="Q14" s="17">
        <v>7.2148840677953005E-2</v>
      </c>
      <c r="R14" s="17"/>
      <c r="S14" s="17">
        <v>4.9360527940108201E-2</v>
      </c>
      <c r="T14" s="17">
        <v>7.5985502544308595E-2</v>
      </c>
      <c r="U14" s="17">
        <v>3.7489905478860802E-2</v>
      </c>
      <c r="V14" s="17">
        <v>0.118637923571453</v>
      </c>
      <c r="W14" s="17">
        <v>7.1668240476456202E-2</v>
      </c>
      <c r="X14" s="17">
        <v>7.4187206994667299E-2</v>
      </c>
      <c r="Y14" s="17">
        <v>5.9092714564031798E-2</v>
      </c>
      <c r="Z14" s="17">
        <v>2.3331562719939102E-2</v>
      </c>
      <c r="AA14" s="17">
        <v>0.10219046341782199</v>
      </c>
      <c r="AB14" s="17">
        <v>7.74021021416086E-2</v>
      </c>
      <c r="AC14" s="17">
        <v>9.0929532378262901E-2</v>
      </c>
      <c r="AD14" s="17">
        <v>7.0965115324658407E-2</v>
      </c>
      <c r="AE14" s="17"/>
      <c r="AF14" s="17">
        <v>6.9594565886311993E-2</v>
      </c>
      <c r="AG14" s="17">
        <v>6.1876467049744997E-2</v>
      </c>
      <c r="AH14" s="17">
        <v>4.89047728268154E-2</v>
      </c>
      <c r="AI14" s="17">
        <v>0</v>
      </c>
      <c r="AJ14" s="17">
        <v>8.5733413960256896E-2</v>
      </c>
      <c r="AK14" s="17"/>
      <c r="AL14" s="17">
        <v>7.3250413925988606E-2</v>
      </c>
      <c r="AM14" s="17">
        <v>5.66244856603043E-2</v>
      </c>
      <c r="AN14" s="17">
        <v>4.3365372584184297E-2</v>
      </c>
      <c r="AO14" s="17"/>
      <c r="AP14" s="17">
        <v>7.5791213907622806E-2</v>
      </c>
      <c r="AQ14" s="17">
        <v>7.6505266436153893E-2</v>
      </c>
      <c r="AR14" s="17">
        <v>7.8619981385450094E-2</v>
      </c>
      <c r="AS14" s="17">
        <v>5.6942639388640602E-2</v>
      </c>
      <c r="AT14" s="17">
        <v>5.4959541494435098E-2</v>
      </c>
      <c r="AU14" s="17"/>
      <c r="AV14" s="17">
        <v>0</v>
      </c>
      <c r="AW14" s="17">
        <v>1.8569219319810301E-2</v>
      </c>
      <c r="AX14" s="17">
        <v>0.14134261294953801</v>
      </c>
      <c r="AY14" s="17">
        <v>9.6101901053006505E-2</v>
      </c>
      <c r="AZ14" s="17">
        <v>7.3992993737155399E-2</v>
      </c>
      <c r="BA14" s="17">
        <v>8.6949101168189394E-2</v>
      </c>
      <c r="BB14" s="17">
        <v>6.83518486154433E-2</v>
      </c>
      <c r="BC14" s="17">
        <v>5.1045409196512202E-2</v>
      </c>
      <c r="BD14" s="17">
        <v>4.1094941160336802E-2</v>
      </c>
      <c r="BE14" s="17">
        <v>6.9486378518306996E-2</v>
      </c>
      <c r="BF14" s="17">
        <v>2.8217279924267501E-2</v>
      </c>
      <c r="BG14" s="17">
        <v>8.1430214306736901E-2</v>
      </c>
      <c r="BH14" s="17">
        <v>4.9837171533431798E-2</v>
      </c>
      <c r="BI14" s="17">
        <v>3.4247501344388101E-2</v>
      </c>
      <c r="BJ14" s="17">
        <v>0.206703856160041</v>
      </c>
      <c r="BK14" s="17">
        <v>3.03401364847878E-2</v>
      </c>
      <c r="BL14" s="17"/>
      <c r="BM14" s="17">
        <v>6.1178212487936097E-2</v>
      </c>
      <c r="BN14" s="17">
        <v>5.9623009372609399E-2</v>
      </c>
      <c r="BO14" s="17">
        <v>7.4086748385287698E-2</v>
      </c>
      <c r="BP14" s="17">
        <v>6.6265374387915105E-2</v>
      </c>
      <c r="BQ14" s="17">
        <v>9.6334084561074895E-2</v>
      </c>
      <c r="BR14" s="17">
        <v>0.17080700316309499</v>
      </c>
      <c r="BS14" s="17"/>
      <c r="BT14" s="17">
        <v>6.8926401566857601E-2</v>
      </c>
      <c r="BU14" s="17">
        <v>7.5175971895921706E-2</v>
      </c>
      <c r="BV14" s="17"/>
      <c r="BW14" s="17">
        <v>5.8289029806572003E-2</v>
      </c>
      <c r="BX14" s="17">
        <v>8.2362102522233097E-2</v>
      </c>
      <c r="BY14" s="17"/>
      <c r="BZ14" s="17">
        <v>7.4703665498105004E-2</v>
      </c>
      <c r="CA14" s="17">
        <v>7.6082565016707404E-2</v>
      </c>
      <c r="CB14" s="17">
        <v>3.06583725825176E-2</v>
      </c>
      <c r="CC14" s="17"/>
      <c r="CD14" s="17">
        <v>6.9384084616183006E-2</v>
      </c>
      <c r="CE14" s="17">
        <v>0.108970339789838</v>
      </c>
      <c r="CF14" s="17">
        <v>4.1352740783911497E-2</v>
      </c>
      <c r="CG14" s="17"/>
      <c r="CH14" s="17">
        <v>7.4203216143712503E-2</v>
      </c>
      <c r="CI14" s="17">
        <v>9.87401541199463E-2</v>
      </c>
      <c r="CJ14" s="17">
        <v>4.80615297983479E-2</v>
      </c>
      <c r="CK14" s="17"/>
      <c r="CL14" s="17">
        <v>6.0766059600142301E-2</v>
      </c>
      <c r="CM14" s="17">
        <v>7.7068792482040696E-2</v>
      </c>
      <c r="CN14" s="17"/>
      <c r="CO14" s="17">
        <v>5.4914057954438197E-2</v>
      </c>
      <c r="CP14" s="17">
        <v>5.9482994035678999E-2</v>
      </c>
      <c r="CQ14" s="17">
        <v>9.9119911273344893E-2</v>
      </c>
      <c r="CR14" s="17">
        <v>5.1040170322487498E-2</v>
      </c>
    </row>
    <row r="15" spans="2:96" x14ac:dyDescent="0.25">
      <c r="B15" s="18" t="s">
        <v>619</v>
      </c>
      <c r="C15" s="20">
        <v>0.67707971566048597</v>
      </c>
      <c r="D15" s="20">
        <v>0.69728379428271403</v>
      </c>
      <c r="E15" s="20">
        <v>0.65959155392715296</v>
      </c>
      <c r="F15" s="20"/>
      <c r="G15" s="20">
        <v>0.65846339983734503</v>
      </c>
      <c r="H15" s="20">
        <v>0.73618641161870702</v>
      </c>
      <c r="I15" s="20">
        <v>0.71105758184350498</v>
      </c>
      <c r="J15" s="20">
        <v>0.67249797837505498</v>
      </c>
      <c r="K15" s="20">
        <v>0.72195201686877097</v>
      </c>
      <c r="L15" s="20">
        <v>0.58999420756418597</v>
      </c>
      <c r="M15" s="20"/>
      <c r="N15" s="20">
        <v>0.680652984439852</v>
      </c>
      <c r="O15" s="20">
        <v>0.69159171792893703</v>
      </c>
      <c r="P15" s="20">
        <v>0.63357364335819599</v>
      </c>
      <c r="Q15" s="20">
        <v>0.69809579106634201</v>
      </c>
      <c r="R15" s="20"/>
      <c r="S15" s="20">
        <v>0.66224132575708805</v>
      </c>
      <c r="T15" s="20">
        <v>0.67289125702147901</v>
      </c>
      <c r="U15" s="20">
        <v>0.65621036698228996</v>
      </c>
      <c r="V15" s="20">
        <v>0.63816884675331798</v>
      </c>
      <c r="W15" s="20">
        <v>0.69837471410185004</v>
      </c>
      <c r="X15" s="20">
        <v>0.64234209099387296</v>
      </c>
      <c r="Y15" s="20">
        <v>0.74849645887525995</v>
      </c>
      <c r="Z15" s="20">
        <v>0.80571215542337404</v>
      </c>
      <c r="AA15" s="20">
        <v>0.67373490081175003</v>
      </c>
      <c r="AB15" s="20">
        <v>0.63751171994188804</v>
      </c>
      <c r="AC15" s="20">
        <v>0.78252055833963197</v>
      </c>
      <c r="AD15" s="20">
        <v>0.58505049028848999</v>
      </c>
      <c r="AE15" s="20"/>
      <c r="AF15" s="20">
        <v>0.69479602498434101</v>
      </c>
      <c r="AG15" s="20">
        <v>0.70997747262992195</v>
      </c>
      <c r="AH15" s="20">
        <v>0.62481243343383297</v>
      </c>
      <c r="AI15" s="20">
        <v>0.80499508584432999</v>
      </c>
      <c r="AJ15" s="20">
        <v>0.65216279891773599</v>
      </c>
      <c r="AK15" s="20"/>
      <c r="AL15" s="20">
        <v>0.66327438581941101</v>
      </c>
      <c r="AM15" s="20">
        <v>0.712044416397556</v>
      </c>
      <c r="AN15" s="20">
        <v>0.681743893503859</v>
      </c>
      <c r="AO15" s="20"/>
      <c r="AP15" s="20">
        <v>0.71422792932642198</v>
      </c>
      <c r="AQ15" s="20">
        <v>0.68222842780820403</v>
      </c>
      <c r="AR15" s="20">
        <v>0.66166713091552998</v>
      </c>
      <c r="AS15" s="20">
        <v>0.69083226429617595</v>
      </c>
      <c r="AT15" s="20">
        <v>0.61609268531392503</v>
      </c>
      <c r="AU15" s="20"/>
      <c r="AV15" s="20">
        <v>0</v>
      </c>
      <c r="AW15" s="20">
        <v>0.77143827708884205</v>
      </c>
      <c r="AX15" s="20">
        <v>0.63587348808634703</v>
      </c>
      <c r="AY15" s="20">
        <v>0.62186905778940404</v>
      </c>
      <c r="AZ15" s="20">
        <v>0.64896488550467901</v>
      </c>
      <c r="BA15" s="20">
        <v>0.63818302322611298</v>
      </c>
      <c r="BB15" s="20">
        <v>0.73787460361225898</v>
      </c>
      <c r="BC15" s="20">
        <v>0.73680779403448704</v>
      </c>
      <c r="BD15" s="20">
        <v>0.66447415031805002</v>
      </c>
      <c r="BE15" s="20">
        <v>0.66439452397528198</v>
      </c>
      <c r="BF15" s="20">
        <v>0.757586720415938</v>
      </c>
      <c r="BG15" s="20">
        <v>0.73029378230674302</v>
      </c>
      <c r="BH15" s="20">
        <v>0.66793550051450601</v>
      </c>
      <c r="BI15" s="20">
        <v>0.70605966810065901</v>
      </c>
      <c r="BJ15" s="20">
        <v>0.56976286484828198</v>
      </c>
      <c r="BK15" s="20">
        <v>0.68599402801646403</v>
      </c>
      <c r="BL15" s="20"/>
      <c r="BM15" s="20">
        <v>0.68190157540086205</v>
      </c>
      <c r="BN15" s="20">
        <v>0.67273203014452898</v>
      </c>
      <c r="BO15" s="20">
        <v>0.710064408953757</v>
      </c>
      <c r="BP15" s="20">
        <v>0.70984258532189104</v>
      </c>
      <c r="BQ15" s="20">
        <v>0.649509858783898</v>
      </c>
      <c r="BR15" s="20">
        <v>0.53762392408729398</v>
      </c>
      <c r="BS15" s="20"/>
      <c r="BT15" s="20">
        <v>0.67906565982294698</v>
      </c>
      <c r="BU15" s="20">
        <v>0.68685115602213698</v>
      </c>
      <c r="BV15" s="20"/>
      <c r="BW15" s="20">
        <v>0.71024620114836501</v>
      </c>
      <c r="BX15" s="20">
        <v>0.67449133765156599</v>
      </c>
      <c r="BY15" s="20"/>
      <c r="BZ15" s="20">
        <v>0.68327837984083595</v>
      </c>
      <c r="CA15" s="20">
        <v>0.62939206742778597</v>
      </c>
      <c r="CB15" s="20">
        <v>0.67276420766059897</v>
      </c>
      <c r="CC15" s="20"/>
      <c r="CD15" s="20">
        <v>0.69603847504608496</v>
      </c>
      <c r="CE15" s="20">
        <v>0.65552837422839705</v>
      </c>
      <c r="CF15" s="20">
        <v>0.63393309796330799</v>
      </c>
      <c r="CG15" s="20"/>
      <c r="CH15" s="20">
        <v>0.681067251803393</v>
      </c>
      <c r="CI15" s="20">
        <v>0.66548813407691998</v>
      </c>
      <c r="CJ15" s="20">
        <v>0.68900887209331096</v>
      </c>
      <c r="CK15" s="20"/>
      <c r="CL15" s="20">
        <v>0.67756246377206897</v>
      </c>
      <c r="CM15" s="20">
        <v>0.68999271965437103</v>
      </c>
      <c r="CN15" s="20"/>
      <c r="CO15" s="20">
        <v>0.73472707510269897</v>
      </c>
      <c r="CP15" s="20">
        <v>0.62193799125721005</v>
      </c>
      <c r="CQ15" s="20">
        <v>0.69958491420086799</v>
      </c>
      <c r="CR15" s="20">
        <v>0.71614733634208705</v>
      </c>
    </row>
    <row r="16" spans="2:96" x14ac:dyDescent="0.25">
      <c r="B16" s="18" t="s">
        <v>620</v>
      </c>
      <c r="C16" s="20">
        <v>4.8239028576652999E-2</v>
      </c>
      <c r="D16" s="20">
        <v>4.7484681338927498E-2</v>
      </c>
      <c r="E16" s="20">
        <v>4.7225082909975701E-2</v>
      </c>
      <c r="F16" s="20"/>
      <c r="G16" s="20">
        <v>5.2548491456066E-2</v>
      </c>
      <c r="H16" s="20">
        <v>2.1903934171264398E-2</v>
      </c>
      <c r="I16" s="20">
        <v>4.4987414445772998E-2</v>
      </c>
      <c r="J16" s="20">
        <v>7.5205811674436296E-2</v>
      </c>
      <c r="K16" s="20">
        <v>3.4379007143923501E-2</v>
      </c>
      <c r="L16" s="20">
        <v>5.7673813504600303E-2</v>
      </c>
      <c r="M16" s="20"/>
      <c r="N16" s="20">
        <v>5.30907024790781E-2</v>
      </c>
      <c r="O16" s="20">
        <v>3.7382910014356799E-2</v>
      </c>
      <c r="P16" s="20">
        <v>5.9646919808654303E-2</v>
      </c>
      <c r="Q16" s="20">
        <v>4.2967703922294799E-2</v>
      </c>
      <c r="R16" s="20"/>
      <c r="S16" s="20">
        <v>6.2815876106674898E-2</v>
      </c>
      <c r="T16" s="20">
        <v>7.5951608427455006E-2</v>
      </c>
      <c r="U16" s="20">
        <v>4.8881504614608003E-2</v>
      </c>
      <c r="V16" s="20">
        <v>5.9940274288117899E-2</v>
      </c>
      <c r="W16" s="20">
        <v>5.1431440504218398E-2</v>
      </c>
      <c r="X16" s="20">
        <v>3.21259655511862E-2</v>
      </c>
      <c r="Y16" s="20">
        <v>2.8905692242668202E-2</v>
      </c>
      <c r="Z16" s="20">
        <v>2.3787723610317401E-2</v>
      </c>
      <c r="AA16" s="20">
        <v>3.4478278876881097E-2</v>
      </c>
      <c r="AB16" s="20">
        <v>4.0922593205981697E-2</v>
      </c>
      <c r="AC16" s="20">
        <v>2.40970256971067E-2</v>
      </c>
      <c r="AD16" s="20">
        <v>6.97528606389895E-2</v>
      </c>
      <c r="AE16" s="20"/>
      <c r="AF16" s="20">
        <v>4.3538828435497501E-2</v>
      </c>
      <c r="AG16" s="20">
        <v>5.6109960230836198E-2</v>
      </c>
      <c r="AH16" s="20">
        <v>5.0846445584139997E-2</v>
      </c>
      <c r="AI16" s="20">
        <v>0</v>
      </c>
      <c r="AJ16" s="20">
        <v>5.9739742895863798E-2</v>
      </c>
      <c r="AK16" s="20"/>
      <c r="AL16" s="20">
        <v>4.3872652482481497E-2</v>
      </c>
      <c r="AM16" s="20">
        <v>5.8398313141188103E-2</v>
      </c>
      <c r="AN16" s="20">
        <v>1.7199986971448901E-2</v>
      </c>
      <c r="AO16" s="20"/>
      <c r="AP16" s="20">
        <v>3.52641918995951E-2</v>
      </c>
      <c r="AQ16" s="20">
        <v>4.9309224288410697E-2</v>
      </c>
      <c r="AR16" s="20">
        <v>6.6180746567661999E-2</v>
      </c>
      <c r="AS16" s="20">
        <v>5.8754868787102198E-2</v>
      </c>
      <c r="AT16" s="20">
        <v>0.101382516366769</v>
      </c>
      <c r="AU16" s="20"/>
      <c r="AV16" s="20">
        <v>0</v>
      </c>
      <c r="AW16" s="20">
        <v>6.42444628550113E-2</v>
      </c>
      <c r="AX16" s="20">
        <v>4.85579883168136E-2</v>
      </c>
      <c r="AY16" s="20">
        <v>1.6678407110214798E-2</v>
      </c>
      <c r="AZ16" s="20">
        <v>8.0803651182875899E-2</v>
      </c>
      <c r="BA16" s="20">
        <v>2.6694129829416501E-2</v>
      </c>
      <c r="BB16" s="20">
        <v>1.7065612518797998E-2</v>
      </c>
      <c r="BC16" s="20">
        <v>7.26232239750223E-2</v>
      </c>
      <c r="BD16" s="20">
        <v>4.0872855465915701E-2</v>
      </c>
      <c r="BE16" s="20">
        <v>3.6203309892340899E-2</v>
      </c>
      <c r="BF16" s="20">
        <v>1.20228070156469E-2</v>
      </c>
      <c r="BG16" s="20">
        <v>0.119503570331717</v>
      </c>
      <c r="BH16" s="20">
        <v>4.6477403362872899E-2</v>
      </c>
      <c r="BI16" s="20">
        <v>3.3117935965899299E-2</v>
      </c>
      <c r="BJ16" s="20">
        <v>3.1999653076713798E-2</v>
      </c>
      <c r="BK16" s="20">
        <v>0.11634722318194</v>
      </c>
      <c r="BL16" s="20"/>
      <c r="BM16" s="20">
        <v>2.7618944991217701E-2</v>
      </c>
      <c r="BN16" s="20">
        <v>8.4655939707325295E-2</v>
      </c>
      <c r="BO16" s="20">
        <v>2.9879590496624399E-2</v>
      </c>
      <c r="BP16" s="20">
        <v>3.66950149576485E-2</v>
      </c>
      <c r="BQ16" s="20">
        <v>4.0712555551179197E-2</v>
      </c>
      <c r="BR16" s="20">
        <v>3.5098917833768499E-2</v>
      </c>
      <c r="BS16" s="20"/>
      <c r="BT16" s="20">
        <v>4.8357871611982399E-2</v>
      </c>
      <c r="BU16" s="20">
        <v>4.9609067971922001E-2</v>
      </c>
      <c r="BV16" s="20"/>
      <c r="BW16" s="20">
        <v>3.8557477208420197E-2</v>
      </c>
      <c r="BX16" s="20">
        <v>5.2661401266179998E-2</v>
      </c>
      <c r="BY16" s="20"/>
      <c r="BZ16" s="20">
        <v>4.0997203125990297E-2</v>
      </c>
      <c r="CA16" s="20">
        <v>6.1287208240494599E-2</v>
      </c>
      <c r="CB16" s="20">
        <v>0.136296982343798</v>
      </c>
      <c r="CC16" s="20"/>
      <c r="CD16" s="20">
        <v>4.4438672409540497E-2</v>
      </c>
      <c r="CE16" s="20">
        <v>1.9960397171794299E-2</v>
      </c>
      <c r="CF16" s="20">
        <v>6.0660673847320198E-2</v>
      </c>
      <c r="CG16" s="20"/>
      <c r="CH16" s="20">
        <v>4.6434982231395402E-2</v>
      </c>
      <c r="CI16" s="20">
        <v>1.9786918715141901E-2</v>
      </c>
      <c r="CJ16" s="20">
        <v>3.0292297157711801E-2</v>
      </c>
      <c r="CK16" s="20"/>
      <c r="CL16" s="20">
        <v>5.76006893980874E-2</v>
      </c>
      <c r="CM16" s="20">
        <v>3.8924351911338903E-2</v>
      </c>
      <c r="CN16" s="20"/>
      <c r="CO16" s="20">
        <v>2.9379994585108499E-2</v>
      </c>
      <c r="CP16" s="20">
        <v>6.2136599289333599E-2</v>
      </c>
      <c r="CQ16" s="20">
        <v>3.4416515814535503E-2</v>
      </c>
      <c r="CR16" s="20">
        <v>5.8082712727048701E-2</v>
      </c>
    </row>
    <row r="17" spans="2:96" x14ac:dyDescent="0.25">
      <c r="B17" s="18" t="s">
        <v>275</v>
      </c>
      <c r="C17" s="21">
        <v>0.62884068708383301</v>
      </c>
      <c r="D17" s="21">
        <v>0.64979911294378601</v>
      </c>
      <c r="E17" s="21">
        <v>0.61236647101717701</v>
      </c>
      <c r="F17" s="21"/>
      <c r="G17" s="21">
        <v>0.60591490838127904</v>
      </c>
      <c r="H17" s="21">
        <v>0.714282477447443</v>
      </c>
      <c r="I17" s="21">
        <v>0.66607016739773195</v>
      </c>
      <c r="J17" s="21">
        <v>0.59729216670061902</v>
      </c>
      <c r="K17" s="21">
        <v>0.68757300972484703</v>
      </c>
      <c r="L17" s="21">
        <v>0.53232039405958598</v>
      </c>
      <c r="M17" s="21"/>
      <c r="N17" s="21">
        <v>0.62756228196077402</v>
      </c>
      <c r="O17" s="21">
        <v>0.65420880791458003</v>
      </c>
      <c r="P17" s="21">
        <v>0.57392672354954199</v>
      </c>
      <c r="Q17" s="21">
        <v>0.65512808714404702</v>
      </c>
      <c r="R17" s="21"/>
      <c r="S17" s="21">
        <v>0.599425449650413</v>
      </c>
      <c r="T17" s="21">
        <v>0.59693964859402404</v>
      </c>
      <c r="U17" s="21">
        <v>0.60732886236768202</v>
      </c>
      <c r="V17" s="21">
        <v>0.57822857246520099</v>
      </c>
      <c r="W17" s="21">
        <v>0.64694327359763104</v>
      </c>
      <c r="X17" s="21">
        <v>0.610216125442686</v>
      </c>
      <c r="Y17" s="21">
        <v>0.71959076663259103</v>
      </c>
      <c r="Z17" s="21">
        <v>0.78192443181305604</v>
      </c>
      <c r="AA17" s="21">
        <v>0.63925662193486898</v>
      </c>
      <c r="AB17" s="21">
        <v>0.59658912673590603</v>
      </c>
      <c r="AC17" s="21">
        <v>0.75842353264252604</v>
      </c>
      <c r="AD17" s="21">
        <v>0.51529762964950099</v>
      </c>
      <c r="AE17" s="21"/>
      <c r="AF17" s="21">
        <v>0.65125719654884395</v>
      </c>
      <c r="AG17" s="21">
        <v>0.65386751239908603</v>
      </c>
      <c r="AH17" s="21">
        <v>0.57396598784969299</v>
      </c>
      <c r="AI17" s="21">
        <v>0.80499508584432999</v>
      </c>
      <c r="AJ17" s="21">
        <v>0.59242305602187195</v>
      </c>
      <c r="AK17" s="21"/>
      <c r="AL17" s="21">
        <v>0.61940173333692905</v>
      </c>
      <c r="AM17" s="21">
        <v>0.65364610325636796</v>
      </c>
      <c r="AN17" s="21">
        <v>0.66454390653241002</v>
      </c>
      <c r="AO17" s="21"/>
      <c r="AP17" s="21">
        <v>0.67896373742682703</v>
      </c>
      <c r="AQ17" s="21">
        <v>0.63291920351979303</v>
      </c>
      <c r="AR17" s="21">
        <v>0.59548638434786805</v>
      </c>
      <c r="AS17" s="21">
        <v>0.63207739550907305</v>
      </c>
      <c r="AT17" s="21">
        <v>0.51471016894715504</v>
      </c>
      <c r="AU17" s="21"/>
      <c r="AV17" s="21">
        <v>0</v>
      </c>
      <c r="AW17" s="21">
        <v>0.70719381423383099</v>
      </c>
      <c r="AX17" s="21">
        <v>0.58731549976953301</v>
      </c>
      <c r="AY17" s="21">
        <v>0.60519065067918898</v>
      </c>
      <c r="AZ17" s="21">
        <v>0.56816123432180299</v>
      </c>
      <c r="BA17" s="21">
        <v>0.61148889339669699</v>
      </c>
      <c r="BB17" s="21">
        <v>0.72080899109346097</v>
      </c>
      <c r="BC17" s="21">
        <v>0.66418457005946496</v>
      </c>
      <c r="BD17" s="21">
        <v>0.623601294852135</v>
      </c>
      <c r="BE17" s="21">
        <v>0.62819121408294198</v>
      </c>
      <c r="BF17" s="21">
        <v>0.74556391340029105</v>
      </c>
      <c r="BG17" s="21">
        <v>0.61079021197502603</v>
      </c>
      <c r="BH17" s="21">
        <v>0.62145809715163303</v>
      </c>
      <c r="BI17" s="21">
        <v>0.67294173213476005</v>
      </c>
      <c r="BJ17" s="21">
        <v>0.53776321177156805</v>
      </c>
      <c r="BK17" s="21">
        <v>0.56964680483452401</v>
      </c>
      <c r="BL17" s="21"/>
      <c r="BM17" s="21">
        <v>0.65428263040964496</v>
      </c>
      <c r="BN17" s="21">
        <v>0.58807609043720399</v>
      </c>
      <c r="BO17" s="21">
        <v>0.68018481845713297</v>
      </c>
      <c r="BP17" s="21">
        <v>0.673147570364242</v>
      </c>
      <c r="BQ17" s="21">
        <v>0.60879730323271897</v>
      </c>
      <c r="BR17" s="21">
        <v>0.50252500625352503</v>
      </c>
      <c r="BS17" s="21"/>
      <c r="BT17" s="21">
        <v>0.63070778821096496</v>
      </c>
      <c r="BU17" s="21">
        <v>0.63724208805021498</v>
      </c>
      <c r="BV17" s="21"/>
      <c r="BW17" s="21">
        <v>0.67168872393994505</v>
      </c>
      <c r="BX17" s="21">
        <v>0.62182993638538597</v>
      </c>
      <c r="BY17" s="21"/>
      <c r="BZ17" s="21">
        <v>0.64228117671484597</v>
      </c>
      <c r="CA17" s="21">
        <v>0.56810485918729103</v>
      </c>
      <c r="CB17" s="21">
        <v>0.53646722531680102</v>
      </c>
      <c r="CC17" s="21"/>
      <c r="CD17" s="21">
        <v>0.65159980263654405</v>
      </c>
      <c r="CE17" s="21">
        <v>0.63556797705660295</v>
      </c>
      <c r="CF17" s="21">
        <v>0.573272424115988</v>
      </c>
      <c r="CG17" s="21"/>
      <c r="CH17" s="21">
        <v>0.63463226957199803</v>
      </c>
      <c r="CI17" s="21">
        <v>0.64570121536177805</v>
      </c>
      <c r="CJ17" s="21">
        <v>0.65871657493559899</v>
      </c>
      <c r="CK17" s="21"/>
      <c r="CL17" s="21">
        <v>0.61996177437398203</v>
      </c>
      <c r="CM17" s="21">
        <v>0.65106836774303201</v>
      </c>
      <c r="CN17" s="21"/>
      <c r="CO17" s="21">
        <v>0.70534708051758999</v>
      </c>
      <c r="CP17" s="21">
        <v>0.55980139196787604</v>
      </c>
      <c r="CQ17" s="21">
        <v>0.66516839838633302</v>
      </c>
      <c r="CR17" s="21">
        <v>0.65806462361503804</v>
      </c>
    </row>
    <row r="18" spans="2:96" x14ac:dyDescent="0.25">
      <c r="B18" s="16" t="s">
        <v>535</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CR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629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945</v>
      </c>
      <c r="D7" s="10">
        <v>460</v>
      </c>
      <c r="E7" s="10">
        <v>482</v>
      </c>
      <c r="F7" s="10"/>
      <c r="G7" s="10">
        <v>112</v>
      </c>
      <c r="H7" s="10">
        <v>123</v>
      </c>
      <c r="I7" s="10">
        <v>168</v>
      </c>
      <c r="J7" s="10">
        <v>163</v>
      </c>
      <c r="K7" s="10">
        <v>149</v>
      </c>
      <c r="L7" s="10">
        <v>230</v>
      </c>
      <c r="M7" s="10"/>
      <c r="N7" s="10">
        <v>280</v>
      </c>
      <c r="O7" s="10">
        <v>240</v>
      </c>
      <c r="P7" s="10">
        <v>211</v>
      </c>
      <c r="Q7" s="10">
        <v>212</v>
      </c>
      <c r="R7" s="10"/>
      <c r="S7" s="10">
        <v>123</v>
      </c>
      <c r="T7" s="10">
        <v>132</v>
      </c>
      <c r="U7" s="10">
        <v>76</v>
      </c>
      <c r="V7" s="10">
        <v>85</v>
      </c>
      <c r="W7" s="10">
        <v>61</v>
      </c>
      <c r="X7" s="10">
        <v>85</v>
      </c>
      <c r="Y7" s="10">
        <v>73</v>
      </c>
      <c r="Z7" s="10">
        <v>38</v>
      </c>
      <c r="AA7" s="10">
        <v>112</v>
      </c>
      <c r="AB7" s="10">
        <v>90</v>
      </c>
      <c r="AC7" s="10">
        <v>45</v>
      </c>
      <c r="AD7" s="10">
        <v>25</v>
      </c>
      <c r="AE7" s="10"/>
      <c r="AF7" s="10">
        <v>376</v>
      </c>
      <c r="AG7" s="10">
        <v>269</v>
      </c>
      <c r="AH7" s="10">
        <v>56</v>
      </c>
      <c r="AI7" s="10">
        <v>9</v>
      </c>
      <c r="AJ7" s="10">
        <v>113</v>
      </c>
      <c r="AK7" s="10"/>
      <c r="AL7" s="10">
        <v>231</v>
      </c>
      <c r="AM7" s="10">
        <v>321</v>
      </c>
      <c r="AN7" s="10">
        <v>60</v>
      </c>
      <c r="AO7" s="10"/>
      <c r="AP7" s="10">
        <v>212</v>
      </c>
      <c r="AQ7" s="10">
        <v>206</v>
      </c>
      <c r="AR7" s="10">
        <v>243</v>
      </c>
      <c r="AS7" s="10">
        <v>105</v>
      </c>
      <c r="AT7" s="10">
        <v>18</v>
      </c>
      <c r="AU7" s="10"/>
      <c r="AV7" s="10">
        <v>1</v>
      </c>
      <c r="AW7" s="10">
        <v>49</v>
      </c>
      <c r="AX7" s="10">
        <v>75</v>
      </c>
      <c r="AY7" s="10">
        <v>57</v>
      </c>
      <c r="AZ7" s="10">
        <v>92</v>
      </c>
      <c r="BA7" s="10">
        <v>111</v>
      </c>
      <c r="BB7" s="10">
        <v>96</v>
      </c>
      <c r="BC7" s="10">
        <v>69</v>
      </c>
      <c r="BD7" s="10">
        <v>66</v>
      </c>
      <c r="BE7" s="10">
        <v>46</v>
      </c>
      <c r="BF7" s="10">
        <v>66</v>
      </c>
      <c r="BG7" s="10">
        <v>55</v>
      </c>
      <c r="BH7" s="10">
        <v>35</v>
      </c>
      <c r="BI7" s="10">
        <v>29</v>
      </c>
      <c r="BJ7" s="10">
        <v>23</v>
      </c>
      <c r="BK7" s="10">
        <v>33</v>
      </c>
      <c r="BL7" s="10"/>
      <c r="BM7" s="10">
        <v>189</v>
      </c>
      <c r="BN7" s="10">
        <v>287</v>
      </c>
      <c r="BO7" s="10">
        <v>117</v>
      </c>
      <c r="BP7" s="10">
        <v>199</v>
      </c>
      <c r="BQ7" s="10">
        <v>101</v>
      </c>
      <c r="BR7" s="10">
        <v>52</v>
      </c>
      <c r="BS7" s="10"/>
      <c r="BT7" s="10">
        <v>567</v>
      </c>
      <c r="BU7" s="10">
        <v>368</v>
      </c>
      <c r="BV7" s="10"/>
      <c r="BW7" s="10">
        <v>350</v>
      </c>
      <c r="BX7" s="10">
        <v>390</v>
      </c>
      <c r="BY7" s="10"/>
      <c r="BZ7" s="10">
        <v>766</v>
      </c>
      <c r="CA7" s="10">
        <v>130</v>
      </c>
      <c r="CB7" s="10">
        <v>36</v>
      </c>
      <c r="CC7" s="10"/>
      <c r="CD7" s="10">
        <v>644</v>
      </c>
      <c r="CE7" s="10">
        <v>91</v>
      </c>
      <c r="CF7" s="10">
        <v>54</v>
      </c>
      <c r="CG7" s="10"/>
      <c r="CH7" s="10">
        <v>704</v>
      </c>
      <c r="CI7" s="10">
        <v>103</v>
      </c>
      <c r="CJ7" s="10">
        <v>74</v>
      </c>
      <c r="CK7" s="10"/>
      <c r="CL7" s="10">
        <v>485</v>
      </c>
      <c r="CM7" s="10">
        <v>434</v>
      </c>
      <c r="CN7" s="10"/>
      <c r="CO7" s="10">
        <v>65</v>
      </c>
      <c r="CP7" s="10">
        <v>344</v>
      </c>
      <c r="CQ7" s="10">
        <v>372</v>
      </c>
      <c r="CR7" s="10">
        <v>164</v>
      </c>
    </row>
    <row r="8" spans="2:96" ht="30" customHeight="1" x14ac:dyDescent="0.25">
      <c r="B8" s="11" t="s">
        <v>20</v>
      </c>
      <c r="C8" s="11">
        <v>949</v>
      </c>
      <c r="D8" s="11">
        <v>468</v>
      </c>
      <c r="E8" s="11">
        <v>478</v>
      </c>
      <c r="F8" s="11"/>
      <c r="G8" s="11">
        <v>140</v>
      </c>
      <c r="H8" s="11">
        <v>162</v>
      </c>
      <c r="I8" s="11">
        <v>161</v>
      </c>
      <c r="J8" s="11">
        <v>152</v>
      </c>
      <c r="K8" s="11">
        <v>132</v>
      </c>
      <c r="L8" s="11">
        <v>203</v>
      </c>
      <c r="M8" s="11"/>
      <c r="N8" s="11">
        <v>261</v>
      </c>
      <c r="O8" s="11">
        <v>232</v>
      </c>
      <c r="P8" s="11">
        <v>224</v>
      </c>
      <c r="Q8" s="11">
        <v>230</v>
      </c>
      <c r="R8" s="11"/>
      <c r="S8" s="11">
        <v>127</v>
      </c>
      <c r="T8" s="11">
        <v>127</v>
      </c>
      <c r="U8" s="11">
        <v>70</v>
      </c>
      <c r="V8" s="11">
        <v>84</v>
      </c>
      <c r="W8" s="11">
        <v>58</v>
      </c>
      <c r="X8" s="11">
        <v>88</v>
      </c>
      <c r="Y8" s="11">
        <v>72</v>
      </c>
      <c r="Z8" s="11">
        <v>41</v>
      </c>
      <c r="AA8" s="11">
        <v>111</v>
      </c>
      <c r="AB8" s="11">
        <v>91</v>
      </c>
      <c r="AC8" s="11">
        <v>50</v>
      </c>
      <c r="AD8" s="11">
        <v>30</v>
      </c>
      <c r="AE8" s="11"/>
      <c r="AF8" s="11">
        <v>358</v>
      </c>
      <c r="AG8" s="11">
        <v>276</v>
      </c>
      <c r="AH8" s="11">
        <v>54</v>
      </c>
      <c r="AI8" s="11">
        <v>10</v>
      </c>
      <c r="AJ8" s="11">
        <v>116</v>
      </c>
      <c r="AK8" s="11"/>
      <c r="AL8" s="11">
        <v>225</v>
      </c>
      <c r="AM8" s="11">
        <v>330</v>
      </c>
      <c r="AN8" s="11">
        <v>59</v>
      </c>
      <c r="AO8" s="11"/>
      <c r="AP8" s="11">
        <v>209</v>
      </c>
      <c r="AQ8" s="11">
        <v>212</v>
      </c>
      <c r="AR8" s="11">
        <v>249</v>
      </c>
      <c r="AS8" s="11">
        <v>106</v>
      </c>
      <c r="AT8" s="11">
        <v>16</v>
      </c>
      <c r="AU8" s="11"/>
      <c r="AV8" s="11">
        <v>1</v>
      </c>
      <c r="AW8" s="11">
        <v>52</v>
      </c>
      <c r="AX8" s="11">
        <v>78</v>
      </c>
      <c r="AY8" s="11">
        <v>56</v>
      </c>
      <c r="AZ8" s="11">
        <v>95</v>
      </c>
      <c r="BA8" s="11">
        <v>109</v>
      </c>
      <c r="BB8" s="11">
        <v>98</v>
      </c>
      <c r="BC8" s="11">
        <v>70</v>
      </c>
      <c r="BD8" s="11">
        <v>65</v>
      </c>
      <c r="BE8" s="11">
        <v>46</v>
      </c>
      <c r="BF8" s="11">
        <v>66</v>
      </c>
      <c r="BG8" s="11">
        <v>54</v>
      </c>
      <c r="BH8" s="11">
        <v>35</v>
      </c>
      <c r="BI8" s="11">
        <v>28</v>
      </c>
      <c r="BJ8" s="11">
        <v>25</v>
      </c>
      <c r="BK8" s="11">
        <v>32</v>
      </c>
      <c r="BL8" s="11"/>
      <c r="BM8" s="11">
        <v>205</v>
      </c>
      <c r="BN8" s="11">
        <v>279</v>
      </c>
      <c r="BO8" s="11">
        <v>125</v>
      </c>
      <c r="BP8" s="11">
        <v>192</v>
      </c>
      <c r="BQ8" s="11">
        <v>94</v>
      </c>
      <c r="BR8" s="11">
        <v>54</v>
      </c>
      <c r="BS8" s="11"/>
      <c r="BT8" s="11">
        <v>568</v>
      </c>
      <c r="BU8" s="11">
        <v>369</v>
      </c>
      <c r="BV8" s="11"/>
      <c r="BW8" s="11">
        <v>359</v>
      </c>
      <c r="BX8" s="11">
        <v>382</v>
      </c>
      <c r="BY8" s="11"/>
      <c r="BZ8" s="11">
        <v>763</v>
      </c>
      <c r="CA8" s="11">
        <v>131</v>
      </c>
      <c r="CB8" s="11">
        <v>40</v>
      </c>
      <c r="CC8" s="11"/>
      <c r="CD8" s="11">
        <v>634</v>
      </c>
      <c r="CE8" s="11">
        <v>102</v>
      </c>
      <c r="CF8" s="11">
        <v>55</v>
      </c>
      <c r="CG8" s="11"/>
      <c r="CH8" s="11">
        <v>690</v>
      </c>
      <c r="CI8" s="11">
        <v>114</v>
      </c>
      <c r="CJ8" s="11">
        <v>76</v>
      </c>
      <c r="CK8" s="11"/>
      <c r="CL8" s="11">
        <v>476</v>
      </c>
      <c r="CM8" s="11">
        <v>446</v>
      </c>
      <c r="CN8" s="11"/>
      <c r="CO8" s="11">
        <v>67</v>
      </c>
      <c r="CP8" s="11">
        <v>341</v>
      </c>
      <c r="CQ8" s="11">
        <v>372</v>
      </c>
      <c r="CR8" s="11">
        <v>169</v>
      </c>
    </row>
    <row r="9" spans="2:96" x14ac:dyDescent="0.25">
      <c r="B9" s="18" t="s">
        <v>614</v>
      </c>
      <c r="C9" s="17">
        <v>7.9265627290927496E-2</v>
      </c>
      <c r="D9" s="17">
        <v>9.2608002226069006E-2</v>
      </c>
      <c r="E9" s="17">
        <v>6.67226372814477E-2</v>
      </c>
      <c r="F9" s="17"/>
      <c r="G9" s="17">
        <v>9.6964693208595104E-2</v>
      </c>
      <c r="H9" s="17">
        <v>8.0471560532969597E-2</v>
      </c>
      <c r="I9" s="17">
        <v>6.6223048689120101E-2</v>
      </c>
      <c r="J9" s="17">
        <v>8.7563826244338699E-2</v>
      </c>
      <c r="K9" s="17">
        <v>8.3922482441718405E-2</v>
      </c>
      <c r="L9" s="17">
        <v>6.71979975865412E-2</v>
      </c>
      <c r="M9" s="17"/>
      <c r="N9" s="17">
        <v>5.3501623237618E-2</v>
      </c>
      <c r="O9" s="17">
        <v>5.11842838655076E-2</v>
      </c>
      <c r="P9" s="17">
        <v>7.3372711772401497E-2</v>
      </c>
      <c r="Q9" s="17">
        <v>0.138778354802891</v>
      </c>
      <c r="R9" s="17"/>
      <c r="S9" s="17">
        <v>4.2506762468230201E-2</v>
      </c>
      <c r="T9" s="17">
        <v>0.125528531711773</v>
      </c>
      <c r="U9" s="17">
        <v>7.7150080787128997E-2</v>
      </c>
      <c r="V9" s="17">
        <v>6.6370473973478006E-2</v>
      </c>
      <c r="W9" s="17">
        <v>0.124250766385625</v>
      </c>
      <c r="X9" s="17">
        <v>3.9714685058548603E-2</v>
      </c>
      <c r="Y9" s="17">
        <v>6.7036556043729795E-2</v>
      </c>
      <c r="Z9" s="17">
        <v>0.17604561971933799</v>
      </c>
      <c r="AA9" s="17">
        <v>0.10896163237623301</v>
      </c>
      <c r="AB9" s="17">
        <v>1.1104883750248901E-2</v>
      </c>
      <c r="AC9" s="17">
        <v>0.104124696754468</v>
      </c>
      <c r="AD9" s="17">
        <v>6.3195924190623198E-2</v>
      </c>
      <c r="AE9" s="17"/>
      <c r="AF9" s="17">
        <v>8.5599579452385194E-2</v>
      </c>
      <c r="AG9" s="17">
        <v>8.6933936883357904E-2</v>
      </c>
      <c r="AH9" s="17">
        <v>9.0534602372425596E-2</v>
      </c>
      <c r="AI9" s="17">
        <v>0</v>
      </c>
      <c r="AJ9" s="17">
        <v>6.7422645299731604E-2</v>
      </c>
      <c r="AK9" s="17"/>
      <c r="AL9" s="17">
        <v>0.105099660066796</v>
      </c>
      <c r="AM9" s="17">
        <v>9.06596430548854E-2</v>
      </c>
      <c r="AN9" s="17">
        <v>6.1732336090264198E-2</v>
      </c>
      <c r="AO9" s="17"/>
      <c r="AP9" s="17">
        <v>7.7183087858017904E-2</v>
      </c>
      <c r="AQ9" s="17">
        <v>6.9349085335927499E-2</v>
      </c>
      <c r="AR9" s="17">
        <v>7.9226543716487102E-2</v>
      </c>
      <c r="AS9" s="17">
        <v>9.12649690389368E-2</v>
      </c>
      <c r="AT9" s="17">
        <v>6.4066157319353501E-2</v>
      </c>
      <c r="AU9" s="17"/>
      <c r="AV9" s="17">
        <v>0</v>
      </c>
      <c r="AW9" s="17">
        <v>0.132988727330621</v>
      </c>
      <c r="AX9" s="17">
        <v>0.12076190668924899</v>
      </c>
      <c r="AY9" s="17">
        <v>5.22385023789236E-2</v>
      </c>
      <c r="AZ9" s="17">
        <v>0.122148921706004</v>
      </c>
      <c r="BA9" s="17">
        <v>6.4907393684129094E-2</v>
      </c>
      <c r="BB9" s="17">
        <v>6.5201505643833396E-2</v>
      </c>
      <c r="BC9" s="17">
        <v>0.11005323376916</v>
      </c>
      <c r="BD9" s="17">
        <v>3.1352744642585202E-2</v>
      </c>
      <c r="BE9" s="17">
        <v>5.57190794149649E-2</v>
      </c>
      <c r="BF9" s="17">
        <v>6.8249779321224197E-2</v>
      </c>
      <c r="BG9" s="17">
        <v>2.3774432061814999E-2</v>
      </c>
      <c r="BH9" s="17">
        <v>0.143338737208004</v>
      </c>
      <c r="BI9" s="17">
        <v>0</v>
      </c>
      <c r="BJ9" s="17">
        <v>3.6533128258626001E-2</v>
      </c>
      <c r="BK9" s="17">
        <v>0.153227513530101</v>
      </c>
      <c r="BL9" s="17"/>
      <c r="BM9" s="17">
        <v>0.10255640436555601</v>
      </c>
      <c r="BN9" s="17">
        <v>6.91500522824081E-2</v>
      </c>
      <c r="BO9" s="17">
        <v>8.6753100853636606E-2</v>
      </c>
      <c r="BP9" s="17">
        <v>6.6741417149736096E-2</v>
      </c>
      <c r="BQ9" s="17">
        <v>8.2800679097534302E-2</v>
      </c>
      <c r="BR9" s="17">
        <v>6.4345061715614299E-2</v>
      </c>
      <c r="BS9" s="17"/>
      <c r="BT9" s="17">
        <v>8.3877501501092799E-2</v>
      </c>
      <c r="BU9" s="17">
        <v>7.2247994668940593E-2</v>
      </c>
      <c r="BV9" s="17"/>
      <c r="BW9" s="17">
        <v>8.7431445179999095E-2</v>
      </c>
      <c r="BX9" s="17">
        <v>5.9696825702465602E-2</v>
      </c>
      <c r="BY9" s="17"/>
      <c r="BZ9" s="17">
        <v>7.7586497118096606E-2</v>
      </c>
      <c r="CA9" s="17">
        <v>6.2930404531351805E-2</v>
      </c>
      <c r="CB9" s="17">
        <v>0.128701238789242</v>
      </c>
      <c r="CC9" s="17"/>
      <c r="CD9" s="17">
        <v>7.5433834288423998E-2</v>
      </c>
      <c r="CE9" s="17">
        <v>9.7040139091491298E-2</v>
      </c>
      <c r="CF9" s="17">
        <v>0.100026273233213</v>
      </c>
      <c r="CG9" s="17"/>
      <c r="CH9" s="17">
        <v>7.4633984732002404E-2</v>
      </c>
      <c r="CI9" s="17">
        <v>7.6832425741866606E-2</v>
      </c>
      <c r="CJ9" s="17">
        <v>8.0050059013074798E-2</v>
      </c>
      <c r="CK9" s="17"/>
      <c r="CL9" s="17">
        <v>7.53835054496719E-2</v>
      </c>
      <c r="CM9" s="17">
        <v>8.0372552466738495E-2</v>
      </c>
      <c r="CN9" s="17"/>
      <c r="CO9" s="17">
        <v>0.11718442096840199</v>
      </c>
      <c r="CP9" s="17">
        <v>7.3407649350170107E-2</v>
      </c>
      <c r="CQ9" s="17">
        <v>8.2848520529794106E-2</v>
      </c>
      <c r="CR9" s="17">
        <v>6.8254875645729102E-2</v>
      </c>
    </row>
    <row r="10" spans="2:96" x14ac:dyDescent="0.25">
      <c r="B10" s="18" t="s">
        <v>615</v>
      </c>
      <c r="C10" s="17">
        <v>0.199030775873518</v>
      </c>
      <c r="D10" s="17">
        <v>0.21538356216694299</v>
      </c>
      <c r="E10" s="17">
        <v>0.18430185897950599</v>
      </c>
      <c r="F10" s="17"/>
      <c r="G10" s="17">
        <v>0.27330427524879602</v>
      </c>
      <c r="H10" s="17">
        <v>0.28512191438951001</v>
      </c>
      <c r="I10" s="17">
        <v>0.19073961070625201</v>
      </c>
      <c r="J10" s="17">
        <v>9.6816860013407405E-2</v>
      </c>
      <c r="K10" s="17">
        <v>0.16500912252122901</v>
      </c>
      <c r="L10" s="17">
        <v>0.18455072147082699</v>
      </c>
      <c r="M10" s="17"/>
      <c r="N10" s="17">
        <v>0.19674460679443501</v>
      </c>
      <c r="O10" s="17">
        <v>0.22056534451773099</v>
      </c>
      <c r="P10" s="17">
        <v>0.204899520424381</v>
      </c>
      <c r="Q10" s="17">
        <v>0.17587811020128799</v>
      </c>
      <c r="R10" s="17"/>
      <c r="S10" s="17">
        <v>0.26288129070267402</v>
      </c>
      <c r="T10" s="17">
        <v>0.15837404219637599</v>
      </c>
      <c r="U10" s="17">
        <v>0.19390728875551999</v>
      </c>
      <c r="V10" s="17">
        <v>0.18711355838695801</v>
      </c>
      <c r="W10" s="17">
        <v>0.16038921266193601</v>
      </c>
      <c r="X10" s="17">
        <v>0.240581764482623</v>
      </c>
      <c r="Y10" s="17">
        <v>0.25767460632265698</v>
      </c>
      <c r="Z10" s="17">
        <v>0.14895483320379199</v>
      </c>
      <c r="AA10" s="17">
        <v>0.241377177533034</v>
      </c>
      <c r="AB10" s="17">
        <v>0.14841598452122501</v>
      </c>
      <c r="AC10" s="17">
        <v>0.15902381340088401</v>
      </c>
      <c r="AD10" s="17">
        <v>8.64765038202433E-2</v>
      </c>
      <c r="AE10" s="17"/>
      <c r="AF10" s="17">
        <v>0.172948348807696</v>
      </c>
      <c r="AG10" s="17">
        <v>0.23049036493547601</v>
      </c>
      <c r="AH10" s="17">
        <v>0.226984909589943</v>
      </c>
      <c r="AI10" s="17">
        <v>0.39807918810093701</v>
      </c>
      <c r="AJ10" s="17">
        <v>0.14774782348972901</v>
      </c>
      <c r="AK10" s="17"/>
      <c r="AL10" s="17">
        <v>0.205473704724975</v>
      </c>
      <c r="AM10" s="17">
        <v>0.21640534648752899</v>
      </c>
      <c r="AN10" s="17">
        <v>0.300453005400516</v>
      </c>
      <c r="AO10" s="17"/>
      <c r="AP10" s="17">
        <v>0.17128831869021199</v>
      </c>
      <c r="AQ10" s="17">
        <v>0.15657170664549899</v>
      </c>
      <c r="AR10" s="17">
        <v>0.205382470187077</v>
      </c>
      <c r="AS10" s="17">
        <v>0.27244352418608198</v>
      </c>
      <c r="AT10" s="17">
        <v>0.28206899372691302</v>
      </c>
      <c r="AU10" s="17"/>
      <c r="AV10" s="17">
        <v>1</v>
      </c>
      <c r="AW10" s="17">
        <v>0.20464445697057301</v>
      </c>
      <c r="AX10" s="17">
        <v>0.157027365313781</v>
      </c>
      <c r="AY10" s="17">
        <v>0.26178442828165599</v>
      </c>
      <c r="AZ10" s="17">
        <v>0.152489530229311</v>
      </c>
      <c r="BA10" s="17">
        <v>0.198519234357667</v>
      </c>
      <c r="BB10" s="17">
        <v>0.26115344227378601</v>
      </c>
      <c r="BC10" s="17">
        <v>0.19246734311927699</v>
      </c>
      <c r="BD10" s="17">
        <v>0.17318779598561701</v>
      </c>
      <c r="BE10" s="17">
        <v>0.22366774391156899</v>
      </c>
      <c r="BF10" s="17">
        <v>0.15902004800096201</v>
      </c>
      <c r="BG10" s="17">
        <v>0.20871599094013399</v>
      </c>
      <c r="BH10" s="17">
        <v>0.35402020579399801</v>
      </c>
      <c r="BI10" s="17">
        <v>0.17082496403786801</v>
      </c>
      <c r="BJ10" s="17">
        <v>0.16044916516096</v>
      </c>
      <c r="BK10" s="17">
        <v>0.14661111416927899</v>
      </c>
      <c r="BL10" s="17"/>
      <c r="BM10" s="17">
        <v>0.23046878224832301</v>
      </c>
      <c r="BN10" s="17">
        <v>0.17781563332730399</v>
      </c>
      <c r="BO10" s="17">
        <v>0.220211020612326</v>
      </c>
      <c r="BP10" s="17">
        <v>0.192104355339487</v>
      </c>
      <c r="BQ10" s="17">
        <v>0.20250601023190201</v>
      </c>
      <c r="BR10" s="17">
        <v>0.159286609864144</v>
      </c>
      <c r="BS10" s="17"/>
      <c r="BT10" s="17">
        <v>0.206015339442222</v>
      </c>
      <c r="BU10" s="17">
        <v>0.18468792970513401</v>
      </c>
      <c r="BV10" s="17"/>
      <c r="BW10" s="17">
        <v>0.213401360004674</v>
      </c>
      <c r="BX10" s="17">
        <v>0.20630338786768801</v>
      </c>
      <c r="BY10" s="17"/>
      <c r="BZ10" s="17">
        <v>0.20191847906468999</v>
      </c>
      <c r="CA10" s="17">
        <v>0.18122093186910401</v>
      </c>
      <c r="CB10" s="17">
        <v>0.186096874161988</v>
      </c>
      <c r="CC10" s="17"/>
      <c r="CD10" s="17">
        <v>0.20022259758232699</v>
      </c>
      <c r="CE10" s="17">
        <v>0.19158713919842099</v>
      </c>
      <c r="CF10" s="17">
        <v>0.20148206958465401</v>
      </c>
      <c r="CG10" s="17"/>
      <c r="CH10" s="17">
        <v>0.19708455559923199</v>
      </c>
      <c r="CI10" s="17">
        <v>0.20013607487989499</v>
      </c>
      <c r="CJ10" s="17">
        <v>0.21500966227648699</v>
      </c>
      <c r="CK10" s="17"/>
      <c r="CL10" s="17">
        <v>0.195285480058209</v>
      </c>
      <c r="CM10" s="17">
        <v>0.210385935347084</v>
      </c>
      <c r="CN10" s="17"/>
      <c r="CO10" s="17">
        <v>0.26933146764016602</v>
      </c>
      <c r="CP10" s="17">
        <v>0.18315868394778201</v>
      </c>
      <c r="CQ10" s="17">
        <v>0.19578465504366599</v>
      </c>
      <c r="CR10" s="17">
        <v>0.21056453595116301</v>
      </c>
    </row>
    <row r="11" spans="2:96" ht="30" x14ac:dyDescent="0.25">
      <c r="B11" s="18" t="s">
        <v>616</v>
      </c>
      <c r="C11" s="17">
        <v>0.32602056730892198</v>
      </c>
      <c r="D11" s="17">
        <v>0.33281786175306</v>
      </c>
      <c r="E11" s="17">
        <v>0.319186933420259</v>
      </c>
      <c r="F11" s="17"/>
      <c r="G11" s="17">
        <v>0.27248284513479198</v>
      </c>
      <c r="H11" s="17">
        <v>0.28446364309292399</v>
      </c>
      <c r="I11" s="17">
        <v>0.35531802631905601</v>
      </c>
      <c r="J11" s="17">
        <v>0.34059631941538399</v>
      </c>
      <c r="K11" s="17">
        <v>0.37817465505778802</v>
      </c>
      <c r="L11" s="17">
        <v>0.32792256490141303</v>
      </c>
      <c r="M11" s="17"/>
      <c r="N11" s="17">
        <v>0.35389694886415002</v>
      </c>
      <c r="O11" s="17">
        <v>0.31728865539652401</v>
      </c>
      <c r="P11" s="17">
        <v>0.30060779555660999</v>
      </c>
      <c r="Q11" s="17">
        <v>0.32671620929144002</v>
      </c>
      <c r="R11" s="17"/>
      <c r="S11" s="17">
        <v>0.360687816203001</v>
      </c>
      <c r="T11" s="17">
        <v>0.36753170731275803</v>
      </c>
      <c r="U11" s="17">
        <v>0.31340294529474899</v>
      </c>
      <c r="V11" s="17">
        <v>0.331389584165385</v>
      </c>
      <c r="W11" s="17">
        <v>0.33771876577250198</v>
      </c>
      <c r="X11" s="17">
        <v>0.38032458842411898</v>
      </c>
      <c r="Y11" s="17">
        <v>0.32059280642155802</v>
      </c>
      <c r="Z11" s="17">
        <v>0.34053398700007198</v>
      </c>
      <c r="AA11" s="17">
        <v>0.210459522679497</v>
      </c>
      <c r="AB11" s="17">
        <v>0.340690751922124</v>
      </c>
      <c r="AC11" s="17">
        <v>0.21228456051665301</v>
      </c>
      <c r="AD11" s="17">
        <v>0.40571737544031</v>
      </c>
      <c r="AE11" s="17"/>
      <c r="AF11" s="17">
        <v>0.35302696751630702</v>
      </c>
      <c r="AG11" s="17">
        <v>0.30810677719108798</v>
      </c>
      <c r="AH11" s="17">
        <v>0.24254443532291001</v>
      </c>
      <c r="AI11" s="17">
        <v>0.49794371749199501</v>
      </c>
      <c r="AJ11" s="17">
        <v>0.38798462915118198</v>
      </c>
      <c r="AK11" s="17"/>
      <c r="AL11" s="17">
        <v>0.33573610083250399</v>
      </c>
      <c r="AM11" s="17">
        <v>0.29025543105629598</v>
      </c>
      <c r="AN11" s="17">
        <v>0.30072977113176802</v>
      </c>
      <c r="AO11" s="17"/>
      <c r="AP11" s="17">
        <v>0.37873945299586997</v>
      </c>
      <c r="AQ11" s="17">
        <v>0.32334611841570898</v>
      </c>
      <c r="AR11" s="17">
        <v>0.32495705703183198</v>
      </c>
      <c r="AS11" s="17">
        <v>0.29667362990253898</v>
      </c>
      <c r="AT11" s="17">
        <v>0.32837036464524999</v>
      </c>
      <c r="AU11" s="17"/>
      <c r="AV11" s="17">
        <v>0</v>
      </c>
      <c r="AW11" s="17">
        <v>0.19631832020277101</v>
      </c>
      <c r="AX11" s="17">
        <v>0.337045701270759</v>
      </c>
      <c r="AY11" s="17">
        <v>0.272542422592291</v>
      </c>
      <c r="AZ11" s="17">
        <v>0.32867575440598401</v>
      </c>
      <c r="BA11" s="17">
        <v>0.33324219463358901</v>
      </c>
      <c r="BB11" s="17">
        <v>0.31556397322914997</v>
      </c>
      <c r="BC11" s="17">
        <v>0.331567643370833</v>
      </c>
      <c r="BD11" s="17">
        <v>0.46231689080843602</v>
      </c>
      <c r="BE11" s="17">
        <v>0.38958928019907701</v>
      </c>
      <c r="BF11" s="17">
        <v>0.30955579166450897</v>
      </c>
      <c r="BG11" s="17">
        <v>0.24762231842049101</v>
      </c>
      <c r="BH11" s="17">
        <v>0.32355224547786798</v>
      </c>
      <c r="BI11" s="17">
        <v>0.44702668373443399</v>
      </c>
      <c r="BJ11" s="17">
        <v>0.28887043852127903</v>
      </c>
      <c r="BK11" s="17">
        <v>0.204289289290284</v>
      </c>
      <c r="BL11" s="17"/>
      <c r="BM11" s="17">
        <v>0.32306956238749701</v>
      </c>
      <c r="BN11" s="17">
        <v>0.361891185932388</v>
      </c>
      <c r="BO11" s="17">
        <v>0.26944439823302502</v>
      </c>
      <c r="BP11" s="17">
        <v>0.35150747745262301</v>
      </c>
      <c r="BQ11" s="17">
        <v>0.26812036361255998</v>
      </c>
      <c r="BR11" s="17">
        <v>0.292954544047627</v>
      </c>
      <c r="BS11" s="17"/>
      <c r="BT11" s="17">
        <v>0.33481618711516198</v>
      </c>
      <c r="BU11" s="17">
        <v>0.30675301998578097</v>
      </c>
      <c r="BV11" s="17"/>
      <c r="BW11" s="17">
        <v>0.33813792155579803</v>
      </c>
      <c r="BX11" s="17">
        <v>0.29137010080204701</v>
      </c>
      <c r="BY11" s="17"/>
      <c r="BZ11" s="17">
        <v>0.32715398629228398</v>
      </c>
      <c r="CA11" s="17">
        <v>0.39151049766146501</v>
      </c>
      <c r="CB11" s="17">
        <v>0.19139821289096301</v>
      </c>
      <c r="CC11" s="17"/>
      <c r="CD11" s="17">
        <v>0.33051991562609701</v>
      </c>
      <c r="CE11" s="17">
        <v>0.27821236720571402</v>
      </c>
      <c r="CF11" s="17">
        <v>0.32034667601008598</v>
      </c>
      <c r="CG11" s="17"/>
      <c r="CH11" s="17">
        <v>0.33776988006542802</v>
      </c>
      <c r="CI11" s="17">
        <v>0.340820475763282</v>
      </c>
      <c r="CJ11" s="17">
        <v>0.32869419673655098</v>
      </c>
      <c r="CK11" s="17"/>
      <c r="CL11" s="17">
        <v>0.33526776427507698</v>
      </c>
      <c r="CM11" s="17">
        <v>0.31954687211742799</v>
      </c>
      <c r="CN11" s="17"/>
      <c r="CO11" s="17">
        <v>0.41024593229214301</v>
      </c>
      <c r="CP11" s="17">
        <v>0.36213818863470998</v>
      </c>
      <c r="CQ11" s="17">
        <v>0.29079539887973299</v>
      </c>
      <c r="CR11" s="17">
        <v>0.29755265353612298</v>
      </c>
    </row>
    <row r="12" spans="2:96" x14ac:dyDescent="0.25">
      <c r="B12" s="18" t="s">
        <v>617</v>
      </c>
      <c r="C12" s="17">
        <v>0.16317637509354299</v>
      </c>
      <c r="D12" s="17">
        <v>0.16423398790807101</v>
      </c>
      <c r="E12" s="17">
        <v>0.159101226993005</v>
      </c>
      <c r="F12" s="17"/>
      <c r="G12" s="17">
        <v>0.18185031271403601</v>
      </c>
      <c r="H12" s="17">
        <v>0.17785634101696399</v>
      </c>
      <c r="I12" s="17">
        <v>0.165955234675568</v>
      </c>
      <c r="J12" s="17">
        <v>0.17190902713469</v>
      </c>
      <c r="K12" s="17">
        <v>0.116297177850287</v>
      </c>
      <c r="L12" s="17">
        <v>0.16038832453899601</v>
      </c>
      <c r="M12" s="17"/>
      <c r="N12" s="17">
        <v>0.18121134768519001</v>
      </c>
      <c r="O12" s="17">
        <v>0.17198665573230301</v>
      </c>
      <c r="P12" s="17">
        <v>0.17329911508534801</v>
      </c>
      <c r="Q12" s="17">
        <v>0.125374728962168</v>
      </c>
      <c r="R12" s="17"/>
      <c r="S12" s="17">
        <v>0.15895388140887801</v>
      </c>
      <c r="T12" s="17">
        <v>0.12039910551597501</v>
      </c>
      <c r="U12" s="17">
        <v>0.166179036801962</v>
      </c>
      <c r="V12" s="17">
        <v>0.17779334018163201</v>
      </c>
      <c r="W12" s="17">
        <v>0.14019998468214401</v>
      </c>
      <c r="X12" s="17">
        <v>0.148608540407249</v>
      </c>
      <c r="Y12" s="17">
        <v>0.16044527348635601</v>
      </c>
      <c r="Z12" s="17">
        <v>0.18823510321605599</v>
      </c>
      <c r="AA12" s="17">
        <v>0.17226122217584899</v>
      </c>
      <c r="AB12" s="17">
        <v>0.209137813944936</v>
      </c>
      <c r="AC12" s="17">
        <v>0.18150551807628601</v>
      </c>
      <c r="AD12" s="17">
        <v>0.16996284038922099</v>
      </c>
      <c r="AE12" s="17"/>
      <c r="AF12" s="17">
        <v>0.14775415901181099</v>
      </c>
      <c r="AG12" s="17">
        <v>0.14039671835232201</v>
      </c>
      <c r="AH12" s="17">
        <v>0.28944880076634899</v>
      </c>
      <c r="AI12" s="17">
        <v>0.103977094407068</v>
      </c>
      <c r="AJ12" s="17">
        <v>0.160202190920715</v>
      </c>
      <c r="AK12" s="17"/>
      <c r="AL12" s="17">
        <v>0.13640609234026699</v>
      </c>
      <c r="AM12" s="17">
        <v>0.15474234039443199</v>
      </c>
      <c r="AN12" s="17">
        <v>0.19002803903575399</v>
      </c>
      <c r="AO12" s="17"/>
      <c r="AP12" s="17">
        <v>0.110803414649202</v>
      </c>
      <c r="AQ12" s="17">
        <v>0.195629996192863</v>
      </c>
      <c r="AR12" s="17">
        <v>0.188619198029462</v>
      </c>
      <c r="AS12" s="17">
        <v>0.18363762775393599</v>
      </c>
      <c r="AT12" s="17">
        <v>4.8931974454141297E-2</v>
      </c>
      <c r="AU12" s="17"/>
      <c r="AV12" s="17">
        <v>0</v>
      </c>
      <c r="AW12" s="17">
        <v>0.23625494036671901</v>
      </c>
      <c r="AX12" s="17">
        <v>0.12025902298049999</v>
      </c>
      <c r="AY12" s="17">
        <v>0.12371109140268299</v>
      </c>
      <c r="AZ12" s="17">
        <v>0.104529993915736</v>
      </c>
      <c r="BA12" s="17">
        <v>0.17879881854019</v>
      </c>
      <c r="BB12" s="17">
        <v>0.16396708003562699</v>
      </c>
      <c r="BC12" s="17">
        <v>0.140951561462585</v>
      </c>
      <c r="BD12" s="17">
        <v>0.110994537198014</v>
      </c>
      <c r="BE12" s="17">
        <v>0.15862456981675599</v>
      </c>
      <c r="BF12" s="17">
        <v>0.239856788909177</v>
      </c>
      <c r="BG12" s="17">
        <v>0.27814374346527598</v>
      </c>
      <c r="BH12" s="17">
        <v>7.4437162483635397E-2</v>
      </c>
      <c r="BI12" s="17">
        <v>0.13351012837095799</v>
      </c>
      <c r="BJ12" s="17">
        <v>0.26429313837549301</v>
      </c>
      <c r="BK12" s="17">
        <v>0.28499239194135301</v>
      </c>
      <c r="BL12" s="17"/>
      <c r="BM12" s="17">
        <v>0.169472919935377</v>
      </c>
      <c r="BN12" s="17">
        <v>0.16979180032760599</v>
      </c>
      <c r="BO12" s="17">
        <v>0.14641733303215601</v>
      </c>
      <c r="BP12" s="17">
        <v>0.168022182935013</v>
      </c>
      <c r="BQ12" s="17">
        <v>0.161043583159966</v>
      </c>
      <c r="BR12" s="17">
        <v>0.13062647713754999</v>
      </c>
      <c r="BS12" s="17"/>
      <c r="BT12" s="17">
        <v>0.17490152516390101</v>
      </c>
      <c r="BU12" s="17">
        <v>0.15037170036796099</v>
      </c>
      <c r="BV12" s="17"/>
      <c r="BW12" s="17">
        <v>0.18183019972984801</v>
      </c>
      <c r="BX12" s="17">
        <v>0.15659165720179</v>
      </c>
      <c r="BY12" s="17"/>
      <c r="BZ12" s="17">
        <v>0.161540585978909</v>
      </c>
      <c r="CA12" s="17">
        <v>0.16620512060550199</v>
      </c>
      <c r="CB12" s="17">
        <v>0.16761523036608</v>
      </c>
      <c r="CC12" s="17"/>
      <c r="CD12" s="17">
        <v>0.162446020249982</v>
      </c>
      <c r="CE12" s="17">
        <v>0.175950811737553</v>
      </c>
      <c r="CF12" s="17">
        <v>0.148036653066833</v>
      </c>
      <c r="CG12" s="17"/>
      <c r="CH12" s="17">
        <v>0.163366484709149</v>
      </c>
      <c r="CI12" s="17">
        <v>0.12556989950859601</v>
      </c>
      <c r="CJ12" s="17">
        <v>0.211263832461519</v>
      </c>
      <c r="CK12" s="17"/>
      <c r="CL12" s="17">
        <v>0.19259625947822101</v>
      </c>
      <c r="CM12" s="17">
        <v>0.13464678456429999</v>
      </c>
      <c r="CN12" s="17"/>
      <c r="CO12" s="17">
        <v>0.137381509805547</v>
      </c>
      <c r="CP12" s="17">
        <v>0.15301072502250401</v>
      </c>
      <c r="CQ12" s="17">
        <v>0.19063888152952099</v>
      </c>
      <c r="CR12" s="17">
        <v>0.133293376109102</v>
      </c>
    </row>
    <row r="13" spans="2:96" x14ac:dyDescent="0.25">
      <c r="B13" s="18" t="s">
        <v>618</v>
      </c>
      <c r="C13" s="17">
        <v>0.106984483426021</v>
      </c>
      <c r="D13" s="17">
        <v>0.107346070077169</v>
      </c>
      <c r="E13" s="17">
        <v>0.107307368558082</v>
      </c>
      <c r="F13" s="17"/>
      <c r="G13" s="17">
        <v>0.110290204517917</v>
      </c>
      <c r="H13" s="17">
        <v>0.102783462489257</v>
      </c>
      <c r="I13" s="17">
        <v>0.11265428474412301</v>
      </c>
      <c r="J13" s="17">
        <v>0.154296224525343</v>
      </c>
      <c r="K13" s="17">
        <v>0.10403101126985401</v>
      </c>
      <c r="L13" s="17">
        <v>7.0012490612697098E-2</v>
      </c>
      <c r="M13" s="17"/>
      <c r="N13" s="17">
        <v>9.4093865816915201E-2</v>
      </c>
      <c r="O13" s="17">
        <v>0.122554213640109</v>
      </c>
      <c r="P13" s="17">
        <v>0.11970097821568999</v>
      </c>
      <c r="Q13" s="17">
        <v>9.4411452756517203E-2</v>
      </c>
      <c r="R13" s="17"/>
      <c r="S13" s="17">
        <v>6.9072758153549796E-2</v>
      </c>
      <c r="T13" s="17">
        <v>8.0683598819290603E-2</v>
      </c>
      <c r="U13" s="17">
        <v>0.12781020138788601</v>
      </c>
      <c r="V13" s="17">
        <v>9.0714150835680102E-2</v>
      </c>
      <c r="W13" s="17">
        <v>0.107304317480237</v>
      </c>
      <c r="X13" s="17">
        <v>7.0758884728871804E-2</v>
      </c>
      <c r="Y13" s="17">
        <v>0.120432062657737</v>
      </c>
      <c r="Z13" s="17">
        <v>7.5533100151989302E-2</v>
      </c>
      <c r="AA13" s="17">
        <v>0.116394647816845</v>
      </c>
      <c r="AB13" s="17">
        <v>0.16761807387424699</v>
      </c>
      <c r="AC13" s="17">
        <v>0.19008641973016899</v>
      </c>
      <c r="AD13" s="17">
        <v>0.13345374223209</v>
      </c>
      <c r="AE13" s="17"/>
      <c r="AF13" s="17">
        <v>9.77786118611704E-2</v>
      </c>
      <c r="AG13" s="17">
        <v>0.130401264315328</v>
      </c>
      <c r="AH13" s="17">
        <v>3.3846518320388402E-2</v>
      </c>
      <c r="AI13" s="17">
        <v>0</v>
      </c>
      <c r="AJ13" s="17">
        <v>9.9410133826580704E-2</v>
      </c>
      <c r="AK13" s="17"/>
      <c r="AL13" s="17">
        <v>9.7072324125132198E-2</v>
      </c>
      <c r="AM13" s="17">
        <v>0.15173501260188901</v>
      </c>
      <c r="AN13" s="17">
        <v>5.6722199985652498E-2</v>
      </c>
      <c r="AO13" s="17"/>
      <c r="AP13" s="17">
        <v>8.4376537900548096E-2</v>
      </c>
      <c r="AQ13" s="17">
        <v>0.13910455225712701</v>
      </c>
      <c r="AR13" s="17">
        <v>0.10319393961640599</v>
      </c>
      <c r="AS13" s="17">
        <v>5.6221418997106198E-2</v>
      </c>
      <c r="AT13" s="17">
        <v>0.10756066512868701</v>
      </c>
      <c r="AU13" s="17"/>
      <c r="AV13" s="17">
        <v>0</v>
      </c>
      <c r="AW13" s="17">
        <v>0.10403338406844299</v>
      </c>
      <c r="AX13" s="17">
        <v>7.7177533108300098E-2</v>
      </c>
      <c r="AY13" s="17">
        <v>9.2812189202847201E-2</v>
      </c>
      <c r="AZ13" s="17">
        <v>0.13982834852162199</v>
      </c>
      <c r="BA13" s="17">
        <v>0.12304772179632301</v>
      </c>
      <c r="BB13" s="17">
        <v>9.0727425252907001E-2</v>
      </c>
      <c r="BC13" s="17">
        <v>7.9449436651146205E-2</v>
      </c>
      <c r="BD13" s="17">
        <v>0.105984582281493</v>
      </c>
      <c r="BE13" s="17">
        <v>8.68117689294787E-2</v>
      </c>
      <c r="BF13" s="17">
        <v>9.46919616480624E-2</v>
      </c>
      <c r="BG13" s="17">
        <v>0.135232177681013</v>
      </c>
      <c r="BH13" s="17">
        <v>4.9644096142364001E-2</v>
      </c>
      <c r="BI13" s="17">
        <v>0.214390722512352</v>
      </c>
      <c r="BJ13" s="17">
        <v>0.17002181971428801</v>
      </c>
      <c r="BK13" s="17">
        <v>9.06132057524493E-2</v>
      </c>
      <c r="BL13" s="17"/>
      <c r="BM13" s="17">
        <v>7.0080449267354197E-2</v>
      </c>
      <c r="BN13" s="17">
        <v>0.105904362117485</v>
      </c>
      <c r="BO13" s="17">
        <v>0.16259765942113699</v>
      </c>
      <c r="BP13" s="17">
        <v>0.110075341008796</v>
      </c>
      <c r="BQ13" s="17">
        <v>9.9176246876248597E-2</v>
      </c>
      <c r="BR13" s="17">
        <v>0.12644225020265401</v>
      </c>
      <c r="BS13" s="17"/>
      <c r="BT13" s="17">
        <v>0.100153187206244</v>
      </c>
      <c r="BU13" s="17">
        <v>0.117432491927111</v>
      </c>
      <c r="BV13" s="17"/>
      <c r="BW13" s="17">
        <v>9.6528753476529797E-2</v>
      </c>
      <c r="BX13" s="17">
        <v>0.128293648307724</v>
      </c>
      <c r="BY13" s="17"/>
      <c r="BZ13" s="17">
        <v>0.105168280950602</v>
      </c>
      <c r="CA13" s="17">
        <v>8.2878273323857596E-2</v>
      </c>
      <c r="CB13" s="17">
        <v>0.202939021902873</v>
      </c>
      <c r="CC13" s="17"/>
      <c r="CD13" s="17">
        <v>0.105077792506355</v>
      </c>
      <c r="CE13" s="17">
        <v>0.10047466380751099</v>
      </c>
      <c r="CF13" s="17">
        <v>0.14417422416896</v>
      </c>
      <c r="CG13" s="17"/>
      <c r="CH13" s="17">
        <v>9.6261108871105505E-2</v>
      </c>
      <c r="CI13" s="17">
        <v>0.13384383165611599</v>
      </c>
      <c r="CJ13" s="17">
        <v>7.7318292345518305E-2</v>
      </c>
      <c r="CK13" s="17"/>
      <c r="CL13" s="17">
        <v>9.4201652833374394E-2</v>
      </c>
      <c r="CM13" s="17">
        <v>0.115073471837545</v>
      </c>
      <c r="CN13" s="17"/>
      <c r="CO13" s="17">
        <v>5.3251869944881597E-2</v>
      </c>
      <c r="CP13" s="17">
        <v>0.125605866533436</v>
      </c>
      <c r="CQ13" s="17">
        <v>9.2028942237495207E-2</v>
      </c>
      <c r="CR13" s="17">
        <v>0.12352544901121799</v>
      </c>
    </row>
    <row r="14" spans="2:96" x14ac:dyDescent="0.25">
      <c r="B14" s="18" t="s">
        <v>152</v>
      </c>
      <c r="C14" s="17">
        <v>0.125522171007068</v>
      </c>
      <c r="D14" s="17">
        <v>8.7610515868687497E-2</v>
      </c>
      <c r="E14" s="17">
        <v>0.1633799747677</v>
      </c>
      <c r="F14" s="17"/>
      <c r="G14" s="17">
        <v>6.5107669175864094E-2</v>
      </c>
      <c r="H14" s="17">
        <v>6.9303078478375801E-2</v>
      </c>
      <c r="I14" s="17">
        <v>0.109109794865881</v>
      </c>
      <c r="J14" s="17">
        <v>0.14881774266683701</v>
      </c>
      <c r="K14" s="17">
        <v>0.15256555085912399</v>
      </c>
      <c r="L14" s="17">
        <v>0.18992790088952499</v>
      </c>
      <c r="M14" s="17"/>
      <c r="N14" s="17">
        <v>0.12055160760169201</v>
      </c>
      <c r="O14" s="17">
        <v>0.116420846847826</v>
      </c>
      <c r="P14" s="17">
        <v>0.128119878945569</v>
      </c>
      <c r="Q14" s="17">
        <v>0.138841143985695</v>
      </c>
      <c r="R14" s="17"/>
      <c r="S14" s="17">
        <v>0.105897491063666</v>
      </c>
      <c r="T14" s="17">
        <v>0.147483014443826</v>
      </c>
      <c r="U14" s="17">
        <v>0.12155044697275399</v>
      </c>
      <c r="V14" s="17">
        <v>0.14661889245686799</v>
      </c>
      <c r="W14" s="17">
        <v>0.13013695301755601</v>
      </c>
      <c r="X14" s="17">
        <v>0.120011536898588</v>
      </c>
      <c r="Y14" s="17">
        <v>7.3818695067961598E-2</v>
      </c>
      <c r="Z14" s="17">
        <v>7.0697356708752795E-2</v>
      </c>
      <c r="AA14" s="17">
        <v>0.15054579741854299</v>
      </c>
      <c r="AB14" s="17">
        <v>0.123032491987218</v>
      </c>
      <c r="AC14" s="17">
        <v>0.15297499152154001</v>
      </c>
      <c r="AD14" s="17">
        <v>0.14119361392751301</v>
      </c>
      <c r="AE14" s="17"/>
      <c r="AF14" s="17">
        <v>0.14289233335063101</v>
      </c>
      <c r="AG14" s="17">
        <v>0.10367093832242701</v>
      </c>
      <c r="AH14" s="17">
        <v>0.11664073362798399</v>
      </c>
      <c r="AI14" s="17">
        <v>0</v>
      </c>
      <c r="AJ14" s="17">
        <v>0.13723257731206201</v>
      </c>
      <c r="AK14" s="17"/>
      <c r="AL14" s="17">
        <v>0.120212117910326</v>
      </c>
      <c r="AM14" s="17">
        <v>9.6202226404969199E-2</v>
      </c>
      <c r="AN14" s="17">
        <v>9.0334648356044406E-2</v>
      </c>
      <c r="AO14" s="17"/>
      <c r="AP14" s="17">
        <v>0.17760918790614899</v>
      </c>
      <c r="AQ14" s="17">
        <v>0.115998541152875</v>
      </c>
      <c r="AR14" s="17">
        <v>9.8620791418734893E-2</v>
      </c>
      <c r="AS14" s="17">
        <v>9.9758830121400494E-2</v>
      </c>
      <c r="AT14" s="17">
        <v>0.16900184472565599</v>
      </c>
      <c r="AU14" s="17"/>
      <c r="AV14" s="17">
        <v>0</v>
      </c>
      <c r="AW14" s="17">
        <v>0.12576017106087301</v>
      </c>
      <c r="AX14" s="17">
        <v>0.18772847063741099</v>
      </c>
      <c r="AY14" s="17">
        <v>0.19691136614159799</v>
      </c>
      <c r="AZ14" s="17">
        <v>0.152327451221343</v>
      </c>
      <c r="BA14" s="17">
        <v>0.10148463698810201</v>
      </c>
      <c r="BB14" s="17">
        <v>0.10338657356469599</v>
      </c>
      <c r="BC14" s="17">
        <v>0.14551078162700001</v>
      </c>
      <c r="BD14" s="17">
        <v>0.11616344908385499</v>
      </c>
      <c r="BE14" s="17">
        <v>8.5587557728154004E-2</v>
      </c>
      <c r="BF14" s="17">
        <v>0.12862563045606501</v>
      </c>
      <c r="BG14" s="17">
        <v>0.106511337431272</v>
      </c>
      <c r="BH14" s="17">
        <v>5.5007552894130798E-2</v>
      </c>
      <c r="BI14" s="17">
        <v>3.4247501344388101E-2</v>
      </c>
      <c r="BJ14" s="17">
        <v>7.9832309969354004E-2</v>
      </c>
      <c r="BK14" s="17">
        <v>0.120266485316533</v>
      </c>
      <c r="BL14" s="17"/>
      <c r="BM14" s="17">
        <v>0.104351881795893</v>
      </c>
      <c r="BN14" s="17">
        <v>0.11544696601281</v>
      </c>
      <c r="BO14" s="17">
        <v>0.114576487847719</v>
      </c>
      <c r="BP14" s="17">
        <v>0.11154922611434499</v>
      </c>
      <c r="BQ14" s="17">
        <v>0.186353117021789</v>
      </c>
      <c r="BR14" s="17">
        <v>0.22634505703241001</v>
      </c>
      <c r="BS14" s="17"/>
      <c r="BT14" s="17">
        <v>0.10023625957137899</v>
      </c>
      <c r="BU14" s="17">
        <v>0.168506863345073</v>
      </c>
      <c r="BV14" s="17"/>
      <c r="BW14" s="17">
        <v>8.2670320053151294E-2</v>
      </c>
      <c r="BX14" s="17">
        <v>0.15774438011828501</v>
      </c>
      <c r="BY14" s="17"/>
      <c r="BZ14" s="17">
        <v>0.12663217059541801</v>
      </c>
      <c r="CA14" s="17">
        <v>0.115254772008719</v>
      </c>
      <c r="CB14" s="17">
        <v>0.123249421888853</v>
      </c>
      <c r="CC14" s="17"/>
      <c r="CD14" s="17">
        <v>0.126299839746815</v>
      </c>
      <c r="CE14" s="17">
        <v>0.15673487895930899</v>
      </c>
      <c r="CF14" s="17">
        <v>8.5934103936253198E-2</v>
      </c>
      <c r="CG14" s="17"/>
      <c r="CH14" s="17">
        <v>0.13088398602308299</v>
      </c>
      <c r="CI14" s="17">
        <v>0.122797292450244</v>
      </c>
      <c r="CJ14" s="17">
        <v>8.7663957166849493E-2</v>
      </c>
      <c r="CK14" s="17"/>
      <c r="CL14" s="17">
        <v>0.107265337905447</v>
      </c>
      <c r="CM14" s="17">
        <v>0.13997438366690401</v>
      </c>
      <c r="CN14" s="17"/>
      <c r="CO14" s="17">
        <v>1.26047993488612E-2</v>
      </c>
      <c r="CP14" s="17">
        <v>0.102678886511398</v>
      </c>
      <c r="CQ14" s="17">
        <v>0.14790360177979101</v>
      </c>
      <c r="CR14" s="17">
        <v>0.16680910974666399</v>
      </c>
    </row>
    <row r="15" spans="2:96" x14ac:dyDescent="0.25">
      <c r="B15" s="18" t="s">
        <v>619</v>
      </c>
      <c r="C15" s="20">
        <v>0.27829640316444598</v>
      </c>
      <c r="D15" s="20">
        <v>0.30799156439301201</v>
      </c>
      <c r="E15" s="20">
        <v>0.25102449626095402</v>
      </c>
      <c r="F15" s="20"/>
      <c r="G15" s="20">
        <v>0.37026896845739099</v>
      </c>
      <c r="H15" s="20">
        <v>0.36559347492248001</v>
      </c>
      <c r="I15" s="20">
        <v>0.256962659395372</v>
      </c>
      <c r="J15" s="20">
        <v>0.18438068625774601</v>
      </c>
      <c r="K15" s="20">
        <v>0.248931604962947</v>
      </c>
      <c r="L15" s="20">
        <v>0.25174871905736801</v>
      </c>
      <c r="M15" s="20"/>
      <c r="N15" s="20">
        <v>0.25024623003205299</v>
      </c>
      <c r="O15" s="20">
        <v>0.27174962838323802</v>
      </c>
      <c r="P15" s="20">
        <v>0.27827223219678299</v>
      </c>
      <c r="Q15" s="20">
        <v>0.31465646500417899</v>
      </c>
      <c r="R15" s="20"/>
      <c r="S15" s="20">
        <v>0.30538805317090501</v>
      </c>
      <c r="T15" s="20">
        <v>0.28390257390814999</v>
      </c>
      <c r="U15" s="20">
        <v>0.27105736954264897</v>
      </c>
      <c r="V15" s="20">
        <v>0.25348403236043598</v>
      </c>
      <c r="W15" s="20">
        <v>0.284639979047561</v>
      </c>
      <c r="X15" s="20">
        <v>0.280296449541171</v>
      </c>
      <c r="Y15" s="20">
        <v>0.32471116236638697</v>
      </c>
      <c r="Z15" s="20">
        <v>0.32500045292313001</v>
      </c>
      <c r="AA15" s="20">
        <v>0.35033880990926602</v>
      </c>
      <c r="AB15" s="20">
        <v>0.15952086827147399</v>
      </c>
      <c r="AC15" s="20">
        <v>0.26314851015535201</v>
      </c>
      <c r="AD15" s="20">
        <v>0.149672428010866</v>
      </c>
      <c r="AE15" s="20"/>
      <c r="AF15" s="20">
        <v>0.25854792826008099</v>
      </c>
      <c r="AG15" s="20">
        <v>0.31742430181883402</v>
      </c>
      <c r="AH15" s="20">
        <v>0.31751951196236899</v>
      </c>
      <c r="AI15" s="20">
        <v>0.39807918810093701</v>
      </c>
      <c r="AJ15" s="20">
        <v>0.21517046878946</v>
      </c>
      <c r="AK15" s="20"/>
      <c r="AL15" s="20">
        <v>0.310573364791771</v>
      </c>
      <c r="AM15" s="20">
        <v>0.30706498954241501</v>
      </c>
      <c r="AN15" s="20">
        <v>0.36218534149078102</v>
      </c>
      <c r="AO15" s="20"/>
      <c r="AP15" s="20">
        <v>0.24847140654822999</v>
      </c>
      <c r="AQ15" s="20">
        <v>0.22592079198142601</v>
      </c>
      <c r="AR15" s="20">
        <v>0.28460901390356402</v>
      </c>
      <c r="AS15" s="20">
        <v>0.36370849322501803</v>
      </c>
      <c r="AT15" s="20">
        <v>0.34613515104626702</v>
      </c>
      <c r="AU15" s="20"/>
      <c r="AV15" s="20">
        <v>1</v>
      </c>
      <c r="AW15" s="20">
        <v>0.33763318430119399</v>
      </c>
      <c r="AX15" s="20">
        <v>0.27778927200303</v>
      </c>
      <c r="AY15" s="20">
        <v>0.31402293066058001</v>
      </c>
      <c r="AZ15" s="20">
        <v>0.274638451935315</v>
      </c>
      <c r="BA15" s="20">
        <v>0.26342662804179601</v>
      </c>
      <c r="BB15" s="20">
        <v>0.32635494791761899</v>
      </c>
      <c r="BC15" s="20">
        <v>0.30252057688843698</v>
      </c>
      <c r="BD15" s="20">
        <v>0.20454054062820201</v>
      </c>
      <c r="BE15" s="20">
        <v>0.27938682332653397</v>
      </c>
      <c r="BF15" s="20">
        <v>0.22726982732218601</v>
      </c>
      <c r="BG15" s="20">
        <v>0.232490423001949</v>
      </c>
      <c r="BH15" s="20">
        <v>0.49735894300200201</v>
      </c>
      <c r="BI15" s="20">
        <v>0.17082496403786801</v>
      </c>
      <c r="BJ15" s="20">
        <v>0.19698229341958601</v>
      </c>
      <c r="BK15" s="20">
        <v>0.29983862769938002</v>
      </c>
      <c r="BL15" s="20"/>
      <c r="BM15" s="20">
        <v>0.33302518661387898</v>
      </c>
      <c r="BN15" s="20">
        <v>0.24696568560971199</v>
      </c>
      <c r="BO15" s="20">
        <v>0.30696412146596203</v>
      </c>
      <c r="BP15" s="20">
        <v>0.25884577248922302</v>
      </c>
      <c r="BQ15" s="20">
        <v>0.28530668932943598</v>
      </c>
      <c r="BR15" s="20">
        <v>0.22363167157975899</v>
      </c>
      <c r="BS15" s="20"/>
      <c r="BT15" s="20">
        <v>0.28989284094331502</v>
      </c>
      <c r="BU15" s="20">
        <v>0.25693592437407498</v>
      </c>
      <c r="BV15" s="20"/>
      <c r="BW15" s="20">
        <v>0.30083280518467298</v>
      </c>
      <c r="BX15" s="20">
        <v>0.26600021357015402</v>
      </c>
      <c r="BY15" s="20"/>
      <c r="BZ15" s="20">
        <v>0.27950497618278602</v>
      </c>
      <c r="CA15" s="20">
        <v>0.244151336400456</v>
      </c>
      <c r="CB15" s="20">
        <v>0.31479811295123</v>
      </c>
      <c r="CC15" s="20"/>
      <c r="CD15" s="20">
        <v>0.27565643187075101</v>
      </c>
      <c r="CE15" s="20">
        <v>0.28862727828991303</v>
      </c>
      <c r="CF15" s="20">
        <v>0.30150834281786698</v>
      </c>
      <c r="CG15" s="20"/>
      <c r="CH15" s="20">
        <v>0.27171854033123399</v>
      </c>
      <c r="CI15" s="20">
        <v>0.27696850062176198</v>
      </c>
      <c r="CJ15" s="20">
        <v>0.29505972128956198</v>
      </c>
      <c r="CK15" s="20"/>
      <c r="CL15" s="20">
        <v>0.27066898550788099</v>
      </c>
      <c r="CM15" s="20">
        <v>0.29075848781382302</v>
      </c>
      <c r="CN15" s="20"/>
      <c r="CO15" s="20">
        <v>0.386515888608568</v>
      </c>
      <c r="CP15" s="20">
        <v>0.25656633329795198</v>
      </c>
      <c r="CQ15" s="20">
        <v>0.27863317557346001</v>
      </c>
      <c r="CR15" s="20">
        <v>0.278819411596893</v>
      </c>
    </row>
    <row r="16" spans="2:96" x14ac:dyDescent="0.25">
      <c r="B16" s="18" t="s">
        <v>620</v>
      </c>
      <c r="C16" s="20">
        <v>0.27016085851956401</v>
      </c>
      <c r="D16" s="20">
        <v>0.27158005798524099</v>
      </c>
      <c r="E16" s="20">
        <v>0.26640859555108698</v>
      </c>
      <c r="F16" s="20"/>
      <c r="G16" s="20">
        <v>0.292140517231953</v>
      </c>
      <c r="H16" s="20">
        <v>0.28063980350622098</v>
      </c>
      <c r="I16" s="20">
        <v>0.27860951941969098</v>
      </c>
      <c r="J16" s="20">
        <v>0.326205251660033</v>
      </c>
      <c r="K16" s="20">
        <v>0.22032818912014099</v>
      </c>
      <c r="L16" s="20">
        <v>0.230400815151693</v>
      </c>
      <c r="M16" s="20"/>
      <c r="N16" s="20">
        <v>0.27530521350210502</v>
      </c>
      <c r="O16" s="20">
        <v>0.29454086937241097</v>
      </c>
      <c r="P16" s="20">
        <v>0.29300009330103899</v>
      </c>
      <c r="Q16" s="20">
        <v>0.219786181718685</v>
      </c>
      <c r="R16" s="20"/>
      <c r="S16" s="20">
        <v>0.228026639562428</v>
      </c>
      <c r="T16" s="20">
        <v>0.20108270433526501</v>
      </c>
      <c r="U16" s="20">
        <v>0.29398923818984801</v>
      </c>
      <c r="V16" s="20">
        <v>0.26850749101731203</v>
      </c>
      <c r="W16" s="20">
        <v>0.24750430216238101</v>
      </c>
      <c r="X16" s="20">
        <v>0.21936742513612101</v>
      </c>
      <c r="Y16" s="20">
        <v>0.28087733614409299</v>
      </c>
      <c r="Z16" s="20">
        <v>0.26376820336804502</v>
      </c>
      <c r="AA16" s="20">
        <v>0.28865586999269399</v>
      </c>
      <c r="AB16" s="20">
        <v>0.37675588781918301</v>
      </c>
      <c r="AC16" s="20">
        <v>0.371591937806455</v>
      </c>
      <c r="AD16" s="20">
        <v>0.30341658262131099</v>
      </c>
      <c r="AE16" s="20"/>
      <c r="AF16" s="20">
        <v>0.245532770872981</v>
      </c>
      <c r="AG16" s="20">
        <v>0.27079798266764998</v>
      </c>
      <c r="AH16" s="20">
        <v>0.32329531908673698</v>
      </c>
      <c r="AI16" s="20">
        <v>0.103977094407068</v>
      </c>
      <c r="AJ16" s="20">
        <v>0.25961232474729601</v>
      </c>
      <c r="AK16" s="20"/>
      <c r="AL16" s="20">
        <v>0.23347841646539899</v>
      </c>
      <c r="AM16" s="20">
        <v>0.30647735299632001</v>
      </c>
      <c r="AN16" s="20">
        <v>0.246750239021407</v>
      </c>
      <c r="AO16" s="20"/>
      <c r="AP16" s="20">
        <v>0.19517995254975001</v>
      </c>
      <c r="AQ16" s="20">
        <v>0.33473454844999001</v>
      </c>
      <c r="AR16" s="20">
        <v>0.29181313764586903</v>
      </c>
      <c r="AS16" s="20">
        <v>0.239859046751043</v>
      </c>
      <c r="AT16" s="20">
        <v>0.156492639582828</v>
      </c>
      <c r="AU16" s="20"/>
      <c r="AV16" s="20">
        <v>0</v>
      </c>
      <c r="AW16" s="20">
        <v>0.34028832443516199</v>
      </c>
      <c r="AX16" s="20">
        <v>0.19743655608880101</v>
      </c>
      <c r="AY16" s="20">
        <v>0.216523280605531</v>
      </c>
      <c r="AZ16" s="20">
        <v>0.24435834243735799</v>
      </c>
      <c r="BA16" s="20">
        <v>0.30184654033651298</v>
      </c>
      <c r="BB16" s="20">
        <v>0.25469450528853399</v>
      </c>
      <c r="BC16" s="20">
        <v>0.22040099811373101</v>
      </c>
      <c r="BD16" s="20">
        <v>0.21697911947950599</v>
      </c>
      <c r="BE16" s="20">
        <v>0.24543633874623499</v>
      </c>
      <c r="BF16" s="20">
        <v>0.33454875055723998</v>
      </c>
      <c r="BG16" s="20">
        <v>0.41337592114628802</v>
      </c>
      <c r="BH16" s="20">
        <v>0.124081258625999</v>
      </c>
      <c r="BI16" s="20">
        <v>0.34790085088331002</v>
      </c>
      <c r="BJ16" s="20">
        <v>0.43431495808978099</v>
      </c>
      <c r="BK16" s="20">
        <v>0.37560559769380297</v>
      </c>
      <c r="BL16" s="20"/>
      <c r="BM16" s="20">
        <v>0.23955336920273201</v>
      </c>
      <c r="BN16" s="20">
        <v>0.27569616244508999</v>
      </c>
      <c r="BO16" s="20">
        <v>0.309014992453294</v>
      </c>
      <c r="BP16" s="20">
        <v>0.27809752394380899</v>
      </c>
      <c r="BQ16" s="20">
        <v>0.26021983003621502</v>
      </c>
      <c r="BR16" s="20">
        <v>0.25706872734020397</v>
      </c>
      <c r="BS16" s="20"/>
      <c r="BT16" s="20">
        <v>0.275054712370145</v>
      </c>
      <c r="BU16" s="20">
        <v>0.26780419229507102</v>
      </c>
      <c r="BV16" s="20"/>
      <c r="BW16" s="20">
        <v>0.27835895320637799</v>
      </c>
      <c r="BX16" s="20">
        <v>0.28488530550951402</v>
      </c>
      <c r="BY16" s="20"/>
      <c r="BZ16" s="20">
        <v>0.26670886692951201</v>
      </c>
      <c r="CA16" s="20">
        <v>0.24908339392935899</v>
      </c>
      <c r="CB16" s="20">
        <v>0.370554252268953</v>
      </c>
      <c r="CC16" s="20"/>
      <c r="CD16" s="20">
        <v>0.26752381275633702</v>
      </c>
      <c r="CE16" s="20">
        <v>0.27642547554506303</v>
      </c>
      <c r="CF16" s="20">
        <v>0.29221087723579298</v>
      </c>
      <c r="CG16" s="20"/>
      <c r="CH16" s="20">
        <v>0.259627593580254</v>
      </c>
      <c r="CI16" s="20">
        <v>0.259413731164712</v>
      </c>
      <c r="CJ16" s="20">
        <v>0.28858212480703699</v>
      </c>
      <c r="CK16" s="20"/>
      <c r="CL16" s="20">
        <v>0.28679791231159502</v>
      </c>
      <c r="CM16" s="20">
        <v>0.249720256401845</v>
      </c>
      <c r="CN16" s="20"/>
      <c r="CO16" s="20">
        <v>0.19063337975042899</v>
      </c>
      <c r="CP16" s="20">
        <v>0.27861659155593999</v>
      </c>
      <c r="CQ16" s="20">
        <v>0.28266782376701599</v>
      </c>
      <c r="CR16" s="20">
        <v>0.25681882512032</v>
      </c>
    </row>
    <row r="17" spans="2:96" x14ac:dyDescent="0.25">
      <c r="B17" s="18" t="s">
        <v>275</v>
      </c>
      <c r="C17" s="21">
        <v>8.1355446448817502E-3</v>
      </c>
      <c r="D17" s="21">
        <v>3.6411506407771702E-2</v>
      </c>
      <c r="E17" s="21">
        <v>-1.53840992901328E-2</v>
      </c>
      <c r="F17" s="21"/>
      <c r="G17" s="21">
        <v>7.81284512254381E-2</v>
      </c>
      <c r="H17" s="21">
        <v>8.49536714162588E-2</v>
      </c>
      <c r="I17" s="21">
        <v>-2.1646860024319502E-2</v>
      </c>
      <c r="J17" s="21">
        <v>-0.141824565402287</v>
      </c>
      <c r="K17" s="21">
        <v>2.8603415842806498E-2</v>
      </c>
      <c r="L17" s="21">
        <v>2.1347903905674901E-2</v>
      </c>
      <c r="M17" s="21"/>
      <c r="N17" s="21">
        <v>-2.5058983470052899E-2</v>
      </c>
      <c r="O17" s="21">
        <v>-2.2791240989173199E-2</v>
      </c>
      <c r="P17" s="21">
        <v>-1.47278611042561E-2</v>
      </c>
      <c r="Q17" s="21">
        <v>9.4870283285494503E-2</v>
      </c>
      <c r="R17" s="21"/>
      <c r="S17" s="21">
        <v>7.7361413608476898E-2</v>
      </c>
      <c r="T17" s="21">
        <v>8.28198695728843E-2</v>
      </c>
      <c r="U17" s="21">
        <v>-2.2931868647199202E-2</v>
      </c>
      <c r="V17" s="21">
        <v>-1.5023458656876E-2</v>
      </c>
      <c r="W17" s="21">
        <v>3.7135676885179499E-2</v>
      </c>
      <c r="X17" s="21">
        <v>6.09290244050502E-2</v>
      </c>
      <c r="Y17" s="21">
        <v>4.38338262222931E-2</v>
      </c>
      <c r="Z17" s="21">
        <v>6.12322495550843E-2</v>
      </c>
      <c r="AA17" s="21">
        <v>6.1682939916572498E-2</v>
      </c>
      <c r="AB17" s="21">
        <v>-0.21723501954770799</v>
      </c>
      <c r="AC17" s="21">
        <v>-0.108443427651102</v>
      </c>
      <c r="AD17" s="21">
        <v>-0.15374415461044499</v>
      </c>
      <c r="AE17" s="21"/>
      <c r="AF17" s="21">
        <v>1.30151573871004E-2</v>
      </c>
      <c r="AG17" s="21">
        <v>4.6626319151184502E-2</v>
      </c>
      <c r="AH17" s="21">
        <v>-5.7758071243683203E-3</v>
      </c>
      <c r="AI17" s="21">
        <v>0.29410209369386803</v>
      </c>
      <c r="AJ17" s="21">
        <v>-4.4441855957835397E-2</v>
      </c>
      <c r="AK17" s="21"/>
      <c r="AL17" s="21">
        <v>7.7094948326371399E-2</v>
      </c>
      <c r="AM17" s="21">
        <v>5.8763654609433902E-4</v>
      </c>
      <c r="AN17" s="21">
        <v>0.115435102469374</v>
      </c>
      <c r="AO17" s="21"/>
      <c r="AP17" s="21">
        <v>5.32914539984801E-2</v>
      </c>
      <c r="AQ17" s="21">
        <v>-0.10881375646856301</v>
      </c>
      <c r="AR17" s="21">
        <v>-7.2041237423042803E-3</v>
      </c>
      <c r="AS17" s="21">
        <v>0.123849446473976</v>
      </c>
      <c r="AT17" s="21">
        <v>0.189642511463439</v>
      </c>
      <c r="AU17" s="21"/>
      <c r="AV17" s="21">
        <v>1</v>
      </c>
      <c r="AW17" s="21">
        <v>-2.6551401339678401E-3</v>
      </c>
      <c r="AX17" s="21">
        <v>8.0352715914229503E-2</v>
      </c>
      <c r="AY17" s="21">
        <v>9.7499650055049097E-2</v>
      </c>
      <c r="AZ17" s="21">
        <v>3.0280109497956498E-2</v>
      </c>
      <c r="BA17" s="21">
        <v>-3.8419912294717598E-2</v>
      </c>
      <c r="BB17" s="21">
        <v>7.1660442629084706E-2</v>
      </c>
      <c r="BC17" s="21">
        <v>8.2119578774705895E-2</v>
      </c>
      <c r="BD17" s="21">
        <v>-1.2438578851304E-2</v>
      </c>
      <c r="BE17" s="21">
        <v>3.3950484580298999E-2</v>
      </c>
      <c r="BF17" s="21">
        <v>-0.107278923235053</v>
      </c>
      <c r="BG17" s="21">
        <v>-0.18088549814433999</v>
      </c>
      <c r="BH17" s="21">
        <v>0.373277684376003</v>
      </c>
      <c r="BI17" s="21">
        <v>-0.17707588684544201</v>
      </c>
      <c r="BJ17" s="21">
        <v>-0.23733266467019401</v>
      </c>
      <c r="BK17" s="21">
        <v>-7.5766969994423006E-2</v>
      </c>
      <c r="BL17" s="21"/>
      <c r="BM17" s="21">
        <v>9.3471817411146907E-2</v>
      </c>
      <c r="BN17" s="21">
        <v>-2.8730476835378799E-2</v>
      </c>
      <c r="BO17" s="21">
        <v>-2.0508709873315301E-3</v>
      </c>
      <c r="BP17" s="21">
        <v>-1.9251751454585998E-2</v>
      </c>
      <c r="BQ17" s="21">
        <v>2.5086859293221499E-2</v>
      </c>
      <c r="BR17" s="21">
        <v>-3.3437055760444999E-2</v>
      </c>
      <c r="BS17" s="21"/>
      <c r="BT17" s="21">
        <v>1.48381285731703E-2</v>
      </c>
      <c r="BU17" s="21">
        <v>-1.08682679209962E-2</v>
      </c>
      <c r="BV17" s="21"/>
      <c r="BW17" s="21">
        <v>2.2473851978294501E-2</v>
      </c>
      <c r="BX17" s="21">
        <v>-1.88850919393601E-2</v>
      </c>
      <c r="BY17" s="21"/>
      <c r="BZ17" s="21">
        <v>1.27961092532748E-2</v>
      </c>
      <c r="CA17" s="21">
        <v>-4.93205752890352E-3</v>
      </c>
      <c r="CB17" s="21">
        <v>-5.5756139317723101E-2</v>
      </c>
      <c r="CC17" s="21"/>
      <c r="CD17" s="21">
        <v>8.1326191144139894E-3</v>
      </c>
      <c r="CE17" s="21">
        <v>1.22018027448493E-2</v>
      </c>
      <c r="CF17" s="21">
        <v>9.2974655820742807E-3</v>
      </c>
      <c r="CG17" s="21"/>
      <c r="CH17" s="21">
        <v>1.20909467509799E-2</v>
      </c>
      <c r="CI17" s="21">
        <v>1.7554769457049899E-2</v>
      </c>
      <c r="CJ17" s="21">
        <v>6.47759648252499E-3</v>
      </c>
      <c r="CK17" s="21"/>
      <c r="CL17" s="21">
        <v>-1.6128926803714201E-2</v>
      </c>
      <c r="CM17" s="21">
        <v>4.1038231411977003E-2</v>
      </c>
      <c r="CN17" s="21"/>
      <c r="CO17" s="21">
        <v>0.19588250885813899</v>
      </c>
      <c r="CP17" s="21">
        <v>-2.20502582579876E-2</v>
      </c>
      <c r="CQ17" s="21">
        <v>-4.0346481935560298E-3</v>
      </c>
      <c r="CR17" s="21">
        <v>2.2000586476572701E-2</v>
      </c>
    </row>
    <row r="18" spans="2:96" x14ac:dyDescent="0.25">
      <c r="B18" s="16" t="s">
        <v>535</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CR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630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945</v>
      </c>
      <c r="D7" s="10">
        <v>460</v>
      </c>
      <c r="E7" s="10">
        <v>482</v>
      </c>
      <c r="F7" s="10"/>
      <c r="G7" s="10">
        <v>112</v>
      </c>
      <c r="H7" s="10">
        <v>123</v>
      </c>
      <c r="I7" s="10">
        <v>168</v>
      </c>
      <c r="J7" s="10">
        <v>163</v>
      </c>
      <c r="K7" s="10">
        <v>149</v>
      </c>
      <c r="L7" s="10">
        <v>230</v>
      </c>
      <c r="M7" s="10"/>
      <c r="N7" s="10">
        <v>280</v>
      </c>
      <c r="O7" s="10">
        <v>240</v>
      </c>
      <c r="P7" s="10">
        <v>211</v>
      </c>
      <c r="Q7" s="10">
        <v>212</v>
      </c>
      <c r="R7" s="10"/>
      <c r="S7" s="10">
        <v>123</v>
      </c>
      <c r="T7" s="10">
        <v>132</v>
      </c>
      <c r="U7" s="10">
        <v>76</v>
      </c>
      <c r="V7" s="10">
        <v>85</v>
      </c>
      <c r="W7" s="10">
        <v>61</v>
      </c>
      <c r="X7" s="10">
        <v>85</v>
      </c>
      <c r="Y7" s="10">
        <v>73</v>
      </c>
      <c r="Z7" s="10">
        <v>38</v>
      </c>
      <c r="AA7" s="10">
        <v>112</v>
      </c>
      <c r="AB7" s="10">
        <v>90</v>
      </c>
      <c r="AC7" s="10">
        <v>45</v>
      </c>
      <c r="AD7" s="10">
        <v>25</v>
      </c>
      <c r="AE7" s="10"/>
      <c r="AF7" s="10">
        <v>376</v>
      </c>
      <c r="AG7" s="10">
        <v>269</v>
      </c>
      <c r="AH7" s="10">
        <v>56</v>
      </c>
      <c r="AI7" s="10">
        <v>9</v>
      </c>
      <c r="AJ7" s="10">
        <v>113</v>
      </c>
      <c r="AK7" s="10"/>
      <c r="AL7" s="10">
        <v>231</v>
      </c>
      <c r="AM7" s="10">
        <v>321</v>
      </c>
      <c r="AN7" s="10">
        <v>60</v>
      </c>
      <c r="AO7" s="10"/>
      <c r="AP7" s="10">
        <v>212</v>
      </c>
      <c r="AQ7" s="10">
        <v>206</v>
      </c>
      <c r="AR7" s="10">
        <v>243</v>
      </c>
      <c r="AS7" s="10">
        <v>105</v>
      </c>
      <c r="AT7" s="10">
        <v>18</v>
      </c>
      <c r="AU7" s="10"/>
      <c r="AV7" s="10">
        <v>1</v>
      </c>
      <c r="AW7" s="10">
        <v>49</v>
      </c>
      <c r="AX7" s="10">
        <v>75</v>
      </c>
      <c r="AY7" s="10">
        <v>57</v>
      </c>
      <c r="AZ7" s="10">
        <v>92</v>
      </c>
      <c r="BA7" s="10">
        <v>111</v>
      </c>
      <c r="BB7" s="10">
        <v>96</v>
      </c>
      <c r="BC7" s="10">
        <v>69</v>
      </c>
      <c r="BD7" s="10">
        <v>66</v>
      </c>
      <c r="BE7" s="10">
        <v>46</v>
      </c>
      <c r="BF7" s="10">
        <v>66</v>
      </c>
      <c r="BG7" s="10">
        <v>55</v>
      </c>
      <c r="BH7" s="10">
        <v>35</v>
      </c>
      <c r="BI7" s="10">
        <v>29</v>
      </c>
      <c r="BJ7" s="10">
        <v>23</v>
      </c>
      <c r="BK7" s="10">
        <v>33</v>
      </c>
      <c r="BL7" s="10"/>
      <c r="BM7" s="10">
        <v>189</v>
      </c>
      <c r="BN7" s="10">
        <v>287</v>
      </c>
      <c r="BO7" s="10">
        <v>117</v>
      </c>
      <c r="BP7" s="10">
        <v>199</v>
      </c>
      <c r="BQ7" s="10">
        <v>101</v>
      </c>
      <c r="BR7" s="10">
        <v>52</v>
      </c>
      <c r="BS7" s="10"/>
      <c r="BT7" s="10">
        <v>567</v>
      </c>
      <c r="BU7" s="10">
        <v>368</v>
      </c>
      <c r="BV7" s="10"/>
      <c r="BW7" s="10">
        <v>350</v>
      </c>
      <c r="BX7" s="10">
        <v>390</v>
      </c>
      <c r="BY7" s="10"/>
      <c r="BZ7" s="10">
        <v>766</v>
      </c>
      <c r="CA7" s="10">
        <v>130</v>
      </c>
      <c r="CB7" s="10">
        <v>36</v>
      </c>
      <c r="CC7" s="10"/>
      <c r="CD7" s="10">
        <v>644</v>
      </c>
      <c r="CE7" s="10">
        <v>91</v>
      </c>
      <c r="CF7" s="10">
        <v>54</v>
      </c>
      <c r="CG7" s="10"/>
      <c r="CH7" s="10">
        <v>704</v>
      </c>
      <c r="CI7" s="10">
        <v>103</v>
      </c>
      <c r="CJ7" s="10">
        <v>74</v>
      </c>
      <c r="CK7" s="10"/>
      <c r="CL7" s="10">
        <v>485</v>
      </c>
      <c r="CM7" s="10">
        <v>434</v>
      </c>
      <c r="CN7" s="10"/>
      <c r="CO7" s="10">
        <v>65</v>
      </c>
      <c r="CP7" s="10">
        <v>344</v>
      </c>
      <c r="CQ7" s="10">
        <v>372</v>
      </c>
      <c r="CR7" s="10">
        <v>164</v>
      </c>
    </row>
    <row r="8" spans="2:96" ht="30" customHeight="1" x14ac:dyDescent="0.25">
      <c r="B8" s="11" t="s">
        <v>20</v>
      </c>
      <c r="C8" s="11">
        <v>949</v>
      </c>
      <c r="D8" s="11">
        <v>468</v>
      </c>
      <c r="E8" s="11">
        <v>478</v>
      </c>
      <c r="F8" s="11"/>
      <c r="G8" s="11">
        <v>140</v>
      </c>
      <c r="H8" s="11">
        <v>162</v>
      </c>
      <c r="I8" s="11">
        <v>161</v>
      </c>
      <c r="J8" s="11">
        <v>152</v>
      </c>
      <c r="K8" s="11">
        <v>132</v>
      </c>
      <c r="L8" s="11">
        <v>203</v>
      </c>
      <c r="M8" s="11"/>
      <c r="N8" s="11">
        <v>261</v>
      </c>
      <c r="O8" s="11">
        <v>232</v>
      </c>
      <c r="P8" s="11">
        <v>224</v>
      </c>
      <c r="Q8" s="11">
        <v>230</v>
      </c>
      <c r="R8" s="11"/>
      <c r="S8" s="11">
        <v>127</v>
      </c>
      <c r="T8" s="11">
        <v>127</v>
      </c>
      <c r="U8" s="11">
        <v>70</v>
      </c>
      <c r="V8" s="11">
        <v>84</v>
      </c>
      <c r="W8" s="11">
        <v>58</v>
      </c>
      <c r="X8" s="11">
        <v>88</v>
      </c>
      <c r="Y8" s="11">
        <v>72</v>
      </c>
      <c r="Z8" s="11">
        <v>41</v>
      </c>
      <c r="AA8" s="11">
        <v>111</v>
      </c>
      <c r="AB8" s="11">
        <v>91</v>
      </c>
      <c r="AC8" s="11">
        <v>50</v>
      </c>
      <c r="AD8" s="11">
        <v>30</v>
      </c>
      <c r="AE8" s="11"/>
      <c r="AF8" s="11">
        <v>358</v>
      </c>
      <c r="AG8" s="11">
        <v>276</v>
      </c>
      <c r="AH8" s="11">
        <v>54</v>
      </c>
      <c r="AI8" s="11">
        <v>10</v>
      </c>
      <c r="AJ8" s="11">
        <v>116</v>
      </c>
      <c r="AK8" s="11"/>
      <c r="AL8" s="11">
        <v>225</v>
      </c>
      <c r="AM8" s="11">
        <v>330</v>
      </c>
      <c r="AN8" s="11">
        <v>59</v>
      </c>
      <c r="AO8" s="11"/>
      <c r="AP8" s="11">
        <v>209</v>
      </c>
      <c r="AQ8" s="11">
        <v>212</v>
      </c>
      <c r="AR8" s="11">
        <v>249</v>
      </c>
      <c r="AS8" s="11">
        <v>106</v>
      </c>
      <c r="AT8" s="11">
        <v>16</v>
      </c>
      <c r="AU8" s="11"/>
      <c r="AV8" s="11">
        <v>1</v>
      </c>
      <c r="AW8" s="11">
        <v>52</v>
      </c>
      <c r="AX8" s="11">
        <v>78</v>
      </c>
      <c r="AY8" s="11">
        <v>56</v>
      </c>
      <c r="AZ8" s="11">
        <v>95</v>
      </c>
      <c r="BA8" s="11">
        <v>109</v>
      </c>
      <c r="BB8" s="11">
        <v>98</v>
      </c>
      <c r="BC8" s="11">
        <v>70</v>
      </c>
      <c r="BD8" s="11">
        <v>65</v>
      </c>
      <c r="BE8" s="11">
        <v>46</v>
      </c>
      <c r="BF8" s="11">
        <v>66</v>
      </c>
      <c r="BG8" s="11">
        <v>54</v>
      </c>
      <c r="BH8" s="11">
        <v>35</v>
      </c>
      <c r="BI8" s="11">
        <v>28</v>
      </c>
      <c r="BJ8" s="11">
        <v>25</v>
      </c>
      <c r="BK8" s="11">
        <v>32</v>
      </c>
      <c r="BL8" s="11"/>
      <c r="BM8" s="11">
        <v>205</v>
      </c>
      <c r="BN8" s="11">
        <v>279</v>
      </c>
      <c r="BO8" s="11">
        <v>125</v>
      </c>
      <c r="BP8" s="11">
        <v>192</v>
      </c>
      <c r="BQ8" s="11">
        <v>94</v>
      </c>
      <c r="BR8" s="11">
        <v>54</v>
      </c>
      <c r="BS8" s="11"/>
      <c r="BT8" s="11">
        <v>568</v>
      </c>
      <c r="BU8" s="11">
        <v>369</v>
      </c>
      <c r="BV8" s="11"/>
      <c r="BW8" s="11">
        <v>359</v>
      </c>
      <c r="BX8" s="11">
        <v>382</v>
      </c>
      <c r="BY8" s="11"/>
      <c r="BZ8" s="11">
        <v>763</v>
      </c>
      <c r="CA8" s="11">
        <v>131</v>
      </c>
      <c r="CB8" s="11">
        <v>40</v>
      </c>
      <c r="CC8" s="11"/>
      <c r="CD8" s="11">
        <v>634</v>
      </c>
      <c r="CE8" s="11">
        <v>102</v>
      </c>
      <c r="CF8" s="11">
        <v>55</v>
      </c>
      <c r="CG8" s="11"/>
      <c r="CH8" s="11">
        <v>690</v>
      </c>
      <c r="CI8" s="11">
        <v>114</v>
      </c>
      <c r="CJ8" s="11">
        <v>76</v>
      </c>
      <c r="CK8" s="11"/>
      <c r="CL8" s="11">
        <v>476</v>
      </c>
      <c r="CM8" s="11">
        <v>446</v>
      </c>
      <c r="CN8" s="11"/>
      <c r="CO8" s="11">
        <v>67</v>
      </c>
      <c r="CP8" s="11">
        <v>341</v>
      </c>
      <c r="CQ8" s="11">
        <v>372</v>
      </c>
      <c r="CR8" s="11">
        <v>169</v>
      </c>
    </row>
    <row r="9" spans="2:96" x14ac:dyDescent="0.25">
      <c r="B9" s="18" t="s">
        <v>614</v>
      </c>
      <c r="C9" s="17">
        <v>0.27185232905239398</v>
      </c>
      <c r="D9" s="17">
        <v>0.28913416851681001</v>
      </c>
      <c r="E9" s="17">
        <v>0.254659111774173</v>
      </c>
      <c r="F9" s="17"/>
      <c r="G9" s="17">
        <v>0.29444490343971502</v>
      </c>
      <c r="H9" s="17">
        <v>0.30208198201985698</v>
      </c>
      <c r="I9" s="17">
        <v>0.223904078078489</v>
      </c>
      <c r="J9" s="17">
        <v>0.29400422801506998</v>
      </c>
      <c r="K9" s="17">
        <v>0.28387572397642902</v>
      </c>
      <c r="L9" s="17">
        <v>0.24574401745611599</v>
      </c>
      <c r="M9" s="17"/>
      <c r="N9" s="17">
        <v>0.19529708208451199</v>
      </c>
      <c r="O9" s="17">
        <v>0.32516421771510301</v>
      </c>
      <c r="P9" s="17">
        <v>0.25018714354042598</v>
      </c>
      <c r="Q9" s="17">
        <v>0.32389741928372101</v>
      </c>
      <c r="R9" s="17"/>
      <c r="S9" s="17">
        <v>0.28617981770796902</v>
      </c>
      <c r="T9" s="17">
        <v>0.20584794824033101</v>
      </c>
      <c r="U9" s="17">
        <v>0.322045347261186</v>
      </c>
      <c r="V9" s="17">
        <v>0.28862852804793498</v>
      </c>
      <c r="W9" s="17">
        <v>0.29507730959455503</v>
      </c>
      <c r="X9" s="17">
        <v>0.18660904037699599</v>
      </c>
      <c r="Y9" s="17">
        <v>0.22732391113294401</v>
      </c>
      <c r="Z9" s="17">
        <v>0.37363693160297401</v>
      </c>
      <c r="AA9" s="17">
        <v>0.27311598890040001</v>
      </c>
      <c r="AB9" s="17">
        <v>0.28018336284948703</v>
      </c>
      <c r="AC9" s="17">
        <v>0.33838412069256701</v>
      </c>
      <c r="AD9" s="17">
        <v>0.36066947873385302</v>
      </c>
      <c r="AE9" s="17"/>
      <c r="AF9" s="17">
        <v>0.289325879754051</v>
      </c>
      <c r="AG9" s="17">
        <v>0.27653135986918798</v>
      </c>
      <c r="AH9" s="17">
        <v>0.29843991335716302</v>
      </c>
      <c r="AI9" s="17">
        <v>9.3261222274780994E-2</v>
      </c>
      <c r="AJ9" s="17">
        <v>0.211681821900983</v>
      </c>
      <c r="AK9" s="17"/>
      <c r="AL9" s="17">
        <v>0.32014683164526397</v>
      </c>
      <c r="AM9" s="17">
        <v>0.28777242436668499</v>
      </c>
      <c r="AN9" s="17">
        <v>0.26503536797314098</v>
      </c>
      <c r="AO9" s="17"/>
      <c r="AP9" s="17">
        <v>0.284862701158276</v>
      </c>
      <c r="AQ9" s="17">
        <v>0.23885602280764501</v>
      </c>
      <c r="AR9" s="17">
        <v>0.26023420955391902</v>
      </c>
      <c r="AS9" s="17">
        <v>0.23910749195210601</v>
      </c>
      <c r="AT9" s="17">
        <v>0.456734074714154</v>
      </c>
      <c r="AU9" s="17"/>
      <c r="AV9" s="17">
        <v>0</v>
      </c>
      <c r="AW9" s="17">
        <v>0.40202253286721801</v>
      </c>
      <c r="AX9" s="17">
        <v>0.32620847602480202</v>
      </c>
      <c r="AY9" s="17">
        <v>0.25495247733585502</v>
      </c>
      <c r="AZ9" s="17">
        <v>0.31691198286181799</v>
      </c>
      <c r="BA9" s="17">
        <v>0.23839361263382799</v>
      </c>
      <c r="BB9" s="17">
        <v>0.26989595015593698</v>
      </c>
      <c r="BC9" s="17">
        <v>0.28066301538447802</v>
      </c>
      <c r="BD9" s="17">
        <v>0.23224485274036799</v>
      </c>
      <c r="BE9" s="17">
        <v>0.36819386795259801</v>
      </c>
      <c r="BF9" s="17">
        <v>0.24559656499986601</v>
      </c>
      <c r="BG9" s="17">
        <v>0.192156386249657</v>
      </c>
      <c r="BH9" s="17">
        <v>0.36113994520530301</v>
      </c>
      <c r="BI9" s="17">
        <v>0.16574725601045501</v>
      </c>
      <c r="BJ9" s="17">
        <v>0.20802140567795499</v>
      </c>
      <c r="BK9" s="17">
        <v>0.235523567520632</v>
      </c>
      <c r="BL9" s="17"/>
      <c r="BM9" s="17">
        <v>0.292655319539596</v>
      </c>
      <c r="BN9" s="17">
        <v>0.260404806519206</v>
      </c>
      <c r="BO9" s="17">
        <v>0.304441355299998</v>
      </c>
      <c r="BP9" s="17">
        <v>0.246066952187042</v>
      </c>
      <c r="BQ9" s="17">
        <v>0.26435135225038298</v>
      </c>
      <c r="BR9" s="17">
        <v>0.28132070933971398</v>
      </c>
      <c r="BS9" s="17"/>
      <c r="BT9" s="17">
        <v>0.28960582079722003</v>
      </c>
      <c r="BU9" s="17">
        <v>0.25079536071653602</v>
      </c>
      <c r="BV9" s="17"/>
      <c r="BW9" s="17">
        <v>0.290427365314191</v>
      </c>
      <c r="BX9" s="17">
        <v>0.240202359794708</v>
      </c>
      <c r="BY9" s="17"/>
      <c r="BZ9" s="17">
        <v>0.25839791772846499</v>
      </c>
      <c r="CA9" s="17">
        <v>0.30266030707594799</v>
      </c>
      <c r="CB9" s="17">
        <v>0.43625136484725302</v>
      </c>
      <c r="CC9" s="17"/>
      <c r="CD9" s="17">
        <v>0.258117978099761</v>
      </c>
      <c r="CE9" s="17">
        <v>0.29279595269827402</v>
      </c>
      <c r="CF9" s="17">
        <v>0.37024373553003798</v>
      </c>
      <c r="CG9" s="17"/>
      <c r="CH9" s="17">
        <v>0.25697966940016698</v>
      </c>
      <c r="CI9" s="17">
        <v>0.27907294856098802</v>
      </c>
      <c r="CJ9" s="17">
        <v>0.34336287691515799</v>
      </c>
      <c r="CK9" s="17"/>
      <c r="CL9" s="17">
        <v>0.26627682432538102</v>
      </c>
      <c r="CM9" s="17">
        <v>0.28248631385926698</v>
      </c>
      <c r="CN9" s="17"/>
      <c r="CO9" s="17">
        <v>0.25725322627847202</v>
      </c>
      <c r="CP9" s="17">
        <v>0.288312192538831</v>
      </c>
      <c r="CQ9" s="17">
        <v>0.27527127110684801</v>
      </c>
      <c r="CR9" s="17">
        <v>0.23679623345436901</v>
      </c>
    </row>
    <row r="10" spans="2:96" x14ac:dyDescent="0.25">
      <c r="B10" s="18" t="s">
        <v>615</v>
      </c>
      <c r="C10" s="17">
        <v>0.40051456300621602</v>
      </c>
      <c r="D10" s="17">
        <v>0.39667338023611498</v>
      </c>
      <c r="E10" s="17">
        <v>0.40680206134288599</v>
      </c>
      <c r="F10" s="17"/>
      <c r="G10" s="17">
        <v>0.36884871943731101</v>
      </c>
      <c r="H10" s="17">
        <v>0.36471328082591098</v>
      </c>
      <c r="I10" s="17">
        <v>0.41287687866809503</v>
      </c>
      <c r="J10" s="17">
        <v>0.40383645224898601</v>
      </c>
      <c r="K10" s="17">
        <v>0.43659944225027603</v>
      </c>
      <c r="L10" s="17">
        <v>0.41509392823802099</v>
      </c>
      <c r="M10" s="17"/>
      <c r="N10" s="17">
        <v>0.48925359339373298</v>
      </c>
      <c r="O10" s="17">
        <v>0.38810217287737903</v>
      </c>
      <c r="P10" s="17">
        <v>0.40875765482460502</v>
      </c>
      <c r="Q10" s="17">
        <v>0.30380208337474701</v>
      </c>
      <c r="R10" s="17"/>
      <c r="S10" s="17">
        <v>0.42900747925155303</v>
      </c>
      <c r="T10" s="17">
        <v>0.41355578078868099</v>
      </c>
      <c r="U10" s="17">
        <v>0.30087254284416998</v>
      </c>
      <c r="V10" s="17">
        <v>0.36237081653245101</v>
      </c>
      <c r="W10" s="17">
        <v>0.456958064790076</v>
      </c>
      <c r="X10" s="17">
        <v>0.60760399199561099</v>
      </c>
      <c r="Y10" s="17">
        <v>0.44172591031573699</v>
      </c>
      <c r="Z10" s="17">
        <v>0.409487123795368</v>
      </c>
      <c r="AA10" s="17">
        <v>0.359364599929199</v>
      </c>
      <c r="AB10" s="17">
        <v>0.341161022733458</v>
      </c>
      <c r="AC10" s="17">
        <v>0.30768496713066701</v>
      </c>
      <c r="AD10" s="17">
        <v>0.22397461877142699</v>
      </c>
      <c r="AE10" s="17"/>
      <c r="AF10" s="17">
        <v>0.42649143120625699</v>
      </c>
      <c r="AG10" s="17">
        <v>0.39960873078270598</v>
      </c>
      <c r="AH10" s="17">
        <v>0.37258050805617099</v>
      </c>
      <c r="AI10" s="17">
        <v>0.45318647392066103</v>
      </c>
      <c r="AJ10" s="17">
        <v>0.397448286702342</v>
      </c>
      <c r="AK10" s="17"/>
      <c r="AL10" s="17">
        <v>0.44826565662204099</v>
      </c>
      <c r="AM10" s="17">
        <v>0.395497766485924</v>
      </c>
      <c r="AN10" s="17">
        <v>0.37242764517673899</v>
      </c>
      <c r="AO10" s="17"/>
      <c r="AP10" s="17">
        <v>0.38752752039716198</v>
      </c>
      <c r="AQ10" s="17">
        <v>0.40855234706982702</v>
      </c>
      <c r="AR10" s="17">
        <v>0.39804106922065702</v>
      </c>
      <c r="AS10" s="17">
        <v>0.54511127766874801</v>
      </c>
      <c r="AT10" s="17">
        <v>0.32515944788864398</v>
      </c>
      <c r="AU10" s="17"/>
      <c r="AV10" s="17">
        <v>1</v>
      </c>
      <c r="AW10" s="17">
        <v>0.30416293815221501</v>
      </c>
      <c r="AX10" s="17">
        <v>0.36294702264049999</v>
      </c>
      <c r="AY10" s="17">
        <v>0.276669118157227</v>
      </c>
      <c r="AZ10" s="17">
        <v>0.352584674417387</v>
      </c>
      <c r="BA10" s="17">
        <v>0.52810052615700698</v>
      </c>
      <c r="BB10" s="17">
        <v>0.33752021051087799</v>
      </c>
      <c r="BC10" s="17">
        <v>0.381174427822568</v>
      </c>
      <c r="BD10" s="17">
        <v>0.36685246548269002</v>
      </c>
      <c r="BE10" s="17">
        <v>0.449575620774744</v>
      </c>
      <c r="BF10" s="17">
        <v>0.45360652919281502</v>
      </c>
      <c r="BG10" s="17">
        <v>0.42901854518029803</v>
      </c>
      <c r="BH10" s="17">
        <v>0.42110086437458799</v>
      </c>
      <c r="BI10" s="17">
        <v>0.474736666226583</v>
      </c>
      <c r="BJ10" s="17">
        <v>0.40529684196042198</v>
      </c>
      <c r="BK10" s="17">
        <v>0.44231584113584499</v>
      </c>
      <c r="BL10" s="17"/>
      <c r="BM10" s="17">
        <v>0.37506645837881902</v>
      </c>
      <c r="BN10" s="17">
        <v>0.41658468635871898</v>
      </c>
      <c r="BO10" s="17">
        <v>0.39658191029505102</v>
      </c>
      <c r="BP10" s="17">
        <v>0.40077525180248302</v>
      </c>
      <c r="BQ10" s="17">
        <v>0.45367995349273899</v>
      </c>
      <c r="BR10" s="17">
        <v>0.33059039629449399</v>
      </c>
      <c r="BS10" s="17"/>
      <c r="BT10" s="17">
        <v>0.39146965967252501</v>
      </c>
      <c r="BU10" s="17">
        <v>0.41285820572315202</v>
      </c>
      <c r="BV10" s="17"/>
      <c r="BW10" s="17">
        <v>0.41668770607848099</v>
      </c>
      <c r="BX10" s="17">
        <v>0.400770206814414</v>
      </c>
      <c r="BY10" s="17"/>
      <c r="BZ10" s="17">
        <v>0.41649017075679601</v>
      </c>
      <c r="CA10" s="17">
        <v>0.35929700973174</v>
      </c>
      <c r="CB10" s="17">
        <v>0.23638381051177601</v>
      </c>
      <c r="CC10" s="17"/>
      <c r="CD10" s="17">
        <v>0.41331206675971899</v>
      </c>
      <c r="CE10" s="17">
        <v>0.37332515487082402</v>
      </c>
      <c r="CF10" s="17">
        <v>0.374530975449054</v>
      </c>
      <c r="CG10" s="17"/>
      <c r="CH10" s="17">
        <v>0.41177154296289997</v>
      </c>
      <c r="CI10" s="17">
        <v>0.37941378095371198</v>
      </c>
      <c r="CJ10" s="17">
        <v>0.38897517477883198</v>
      </c>
      <c r="CK10" s="17"/>
      <c r="CL10" s="17">
        <v>0.39175781571323898</v>
      </c>
      <c r="CM10" s="17">
        <v>0.41163862836175102</v>
      </c>
      <c r="CN10" s="17"/>
      <c r="CO10" s="17">
        <v>0.46733030959503202</v>
      </c>
      <c r="CP10" s="17">
        <v>0.39929197411595402</v>
      </c>
      <c r="CQ10" s="17">
        <v>0.41005922394011701</v>
      </c>
      <c r="CR10" s="17">
        <v>0.35559228565449802</v>
      </c>
    </row>
    <row r="11" spans="2:96" ht="30" x14ac:dyDescent="0.25">
      <c r="B11" s="18" t="s">
        <v>616</v>
      </c>
      <c r="C11" s="17">
        <v>0.15528339079338499</v>
      </c>
      <c r="D11" s="17">
        <v>0.15830257956142799</v>
      </c>
      <c r="E11" s="17">
        <v>0.15106395675666301</v>
      </c>
      <c r="F11" s="17"/>
      <c r="G11" s="17">
        <v>0.14190401220837201</v>
      </c>
      <c r="H11" s="17">
        <v>0.14920211070349601</v>
      </c>
      <c r="I11" s="17">
        <v>0.165454158144861</v>
      </c>
      <c r="J11" s="17">
        <v>0.15211348275136299</v>
      </c>
      <c r="K11" s="17">
        <v>0.13434963316140799</v>
      </c>
      <c r="L11" s="17">
        <v>0.177302151531707</v>
      </c>
      <c r="M11" s="17"/>
      <c r="N11" s="17">
        <v>0.148393948078414</v>
      </c>
      <c r="O11" s="17">
        <v>0.15632902171657301</v>
      </c>
      <c r="P11" s="17">
        <v>0.15394642209231099</v>
      </c>
      <c r="Q11" s="17">
        <v>0.16463786559039101</v>
      </c>
      <c r="R11" s="17"/>
      <c r="S11" s="17">
        <v>0.21274859478618599</v>
      </c>
      <c r="T11" s="17">
        <v>0.158301896432329</v>
      </c>
      <c r="U11" s="17">
        <v>0.22896317346773801</v>
      </c>
      <c r="V11" s="17">
        <v>0.130409619649689</v>
      </c>
      <c r="W11" s="17">
        <v>6.7929906680822202E-2</v>
      </c>
      <c r="X11" s="17">
        <v>0.11636994528889</v>
      </c>
      <c r="Y11" s="17">
        <v>0.21046969482733699</v>
      </c>
      <c r="Z11" s="17">
        <v>0.106592185053378</v>
      </c>
      <c r="AA11" s="17">
        <v>0.147870163728129</v>
      </c>
      <c r="AB11" s="17">
        <v>0.14780142713087699</v>
      </c>
      <c r="AC11" s="17">
        <v>0.123266757033754</v>
      </c>
      <c r="AD11" s="17">
        <v>0.11423030564153901</v>
      </c>
      <c r="AE11" s="17"/>
      <c r="AF11" s="17">
        <v>0.13977903652884799</v>
      </c>
      <c r="AG11" s="17">
        <v>0.15101494282936101</v>
      </c>
      <c r="AH11" s="17">
        <v>0.17053951849076299</v>
      </c>
      <c r="AI11" s="17">
        <v>0.33575875238221597</v>
      </c>
      <c r="AJ11" s="17">
        <v>0.179128820751597</v>
      </c>
      <c r="AK11" s="17"/>
      <c r="AL11" s="17">
        <v>0.11793614548119</v>
      </c>
      <c r="AM11" s="17">
        <v>0.14144535750673801</v>
      </c>
      <c r="AN11" s="17">
        <v>0.18288927216049899</v>
      </c>
      <c r="AO11" s="17"/>
      <c r="AP11" s="17">
        <v>0.162888063800536</v>
      </c>
      <c r="AQ11" s="17">
        <v>0.15173389309526</v>
      </c>
      <c r="AR11" s="17">
        <v>0.168208982851692</v>
      </c>
      <c r="AS11" s="17">
        <v>9.8893282896325901E-2</v>
      </c>
      <c r="AT11" s="17">
        <v>5.4050382733490603E-2</v>
      </c>
      <c r="AU11" s="17"/>
      <c r="AV11" s="17">
        <v>0</v>
      </c>
      <c r="AW11" s="17">
        <v>8.8198228079023305E-2</v>
      </c>
      <c r="AX11" s="17">
        <v>0.149027559397167</v>
      </c>
      <c r="AY11" s="17">
        <v>0.27921793528687999</v>
      </c>
      <c r="AZ11" s="17">
        <v>0.10474075597571</v>
      </c>
      <c r="BA11" s="17">
        <v>0.150596410253415</v>
      </c>
      <c r="BB11" s="17">
        <v>0.18177351074824899</v>
      </c>
      <c r="BC11" s="17">
        <v>0.124279686086722</v>
      </c>
      <c r="BD11" s="17">
        <v>0.24363660158834299</v>
      </c>
      <c r="BE11" s="17">
        <v>7.9137089418225101E-2</v>
      </c>
      <c r="BF11" s="17">
        <v>9.3392873316719693E-2</v>
      </c>
      <c r="BG11" s="17">
        <v>0.14085436503469201</v>
      </c>
      <c r="BH11" s="17">
        <v>0.14246041292138101</v>
      </c>
      <c r="BI11" s="17">
        <v>0.15683576395402701</v>
      </c>
      <c r="BJ11" s="17">
        <v>0.13074654294879201</v>
      </c>
      <c r="BK11" s="17">
        <v>0.20668497751936901</v>
      </c>
      <c r="BL11" s="17"/>
      <c r="BM11" s="17">
        <v>0.20602461642006301</v>
      </c>
      <c r="BN11" s="17">
        <v>0.14863108006075301</v>
      </c>
      <c r="BO11" s="17">
        <v>0.106721512630385</v>
      </c>
      <c r="BP11" s="17">
        <v>0.15917931878220501</v>
      </c>
      <c r="BQ11" s="17">
        <v>0.12740210289295201</v>
      </c>
      <c r="BR11" s="17">
        <v>0.14399414446317099</v>
      </c>
      <c r="BS11" s="17"/>
      <c r="BT11" s="17">
        <v>0.15838907480199199</v>
      </c>
      <c r="BU11" s="17">
        <v>0.14781492609881</v>
      </c>
      <c r="BV11" s="17"/>
      <c r="BW11" s="17">
        <v>0.13096758277079901</v>
      </c>
      <c r="BX11" s="17">
        <v>0.18348816570558199</v>
      </c>
      <c r="BY11" s="17"/>
      <c r="BZ11" s="17">
        <v>0.15440983864882299</v>
      </c>
      <c r="CA11" s="17">
        <v>0.18308029796581199</v>
      </c>
      <c r="CB11" s="17">
        <v>0.14065065359354101</v>
      </c>
      <c r="CC11" s="17"/>
      <c r="CD11" s="17">
        <v>0.15289053191863899</v>
      </c>
      <c r="CE11" s="17">
        <v>0.154540594340316</v>
      </c>
      <c r="CF11" s="17">
        <v>0.16686877006544501</v>
      </c>
      <c r="CG11" s="17"/>
      <c r="CH11" s="17">
        <v>0.159150931088193</v>
      </c>
      <c r="CI11" s="17">
        <v>0.159923176815778</v>
      </c>
      <c r="CJ11" s="17">
        <v>0.14596949888399899</v>
      </c>
      <c r="CK11" s="17"/>
      <c r="CL11" s="17">
        <v>0.16320848872486901</v>
      </c>
      <c r="CM11" s="17">
        <v>0.14373512741469099</v>
      </c>
      <c r="CN11" s="17"/>
      <c r="CO11" s="17">
        <v>0.154735543625177</v>
      </c>
      <c r="CP11" s="17">
        <v>0.169303925933249</v>
      </c>
      <c r="CQ11" s="17">
        <v>0.13029651298595701</v>
      </c>
      <c r="CR11" s="17">
        <v>0.182295324739251</v>
      </c>
    </row>
    <row r="12" spans="2:96" x14ac:dyDescent="0.25">
      <c r="B12" s="18" t="s">
        <v>617</v>
      </c>
      <c r="C12" s="17">
        <v>8.8220995427278001E-2</v>
      </c>
      <c r="D12" s="17">
        <v>8.9461096770274806E-2</v>
      </c>
      <c r="E12" s="17">
        <v>8.5509961657954006E-2</v>
      </c>
      <c r="F12" s="17"/>
      <c r="G12" s="17">
        <v>0.128821312872822</v>
      </c>
      <c r="H12" s="17">
        <v>0.12545496982391099</v>
      </c>
      <c r="I12" s="17">
        <v>0.105894849930654</v>
      </c>
      <c r="J12" s="17">
        <v>4.7632482027597199E-2</v>
      </c>
      <c r="K12" s="17">
        <v>7.0755025272943098E-2</v>
      </c>
      <c r="L12" s="17">
        <v>5.8340757005462401E-2</v>
      </c>
      <c r="M12" s="17"/>
      <c r="N12" s="17">
        <v>9.9109915815132094E-2</v>
      </c>
      <c r="O12" s="17">
        <v>5.6617760623179698E-2</v>
      </c>
      <c r="P12" s="17">
        <v>9.11702617380864E-2</v>
      </c>
      <c r="Q12" s="17">
        <v>0.105584260849066</v>
      </c>
      <c r="R12" s="17"/>
      <c r="S12" s="17">
        <v>1.6115651537883201E-2</v>
      </c>
      <c r="T12" s="17">
        <v>0.11709382203414299</v>
      </c>
      <c r="U12" s="17">
        <v>0.110748945948692</v>
      </c>
      <c r="V12" s="17">
        <v>6.8531064444051604E-2</v>
      </c>
      <c r="W12" s="17">
        <v>8.1555768584166494E-2</v>
      </c>
      <c r="X12" s="17">
        <v>4.6610663590763601E-2</v>
      </c>
      <c r="Y12" s="17">
        <v>6.8085788721005194E-2</v>
      </c>
      <c r="Z12" s="17">
        <v>3.7431004449991E-2</v>
      </c>
      <c r="AA12" s="17">
        <v>0.14964994944749399</v>
      </c>
      <c r="AB12" s="17">
        <v>0.12913698463017101</v>
      </c>
      <c r="AC12" s="17">
        <v>0.115637597067643</v>
      </c>
      <c r="AD12" s="17">
        <v>0.12800379664334399</v>
      </c>
      <c r="AE12" s="17"/>
      <c r="AF12" s="17">
        <v>5.7072876339110699E-2</v>
      </c>
      <c r="AG12" s="17">
        <v>0.103669363758133</v>
      </c>
      <c r="AH12" s="17">
        <v>7.1507122889850894E-2</v>
      </c>
      <c r="AI12" s="17">
        <v>0.117793551422343</v>
      </c>
      <c r="AJ12" s="17">
        <v>0.121697584232902</v>
      </c>
      <c r="AK12" s="17"/>
      <c r="AL12" s="17">
        <v>5.13233916328492E-2</v>
      </c>
      <c r="AM12" s="17">
        <v>9.8443477378642202E-2</v>
      </c>
      <c r="AN12" s="17">
        <v>0.114468481323791</v>
      </c>
      <c r="AO12" s="17"/>
      <c r="AP12" s="17">
        <v>7.4377884846000997E-2</v>
      </c>
      <c r="AQ12" s="17">
        <v>9.6816995883590398E-2</v>
      </c>
      <c r="AR12" s="17">
        <v>0.107822074155397</v>
      </c>
      <c r="AS12" s="17">
        <v>5.5939537484751299E-2</v>
      </c>
      <c r="AT12" s="17">
        <v>0.111605552751084</v>
      </c>
      <c r="AU12" s="17"/>
      <c r="AV12" s="17">
        <v>0</v>
      </c>
      <c r="AW12" s="17">
        <v>0.10576175052202499</v>
      </c>
      <c r="AX12" s="17">
        <v>7.4195005112500198E-2</v>
      </c>
      <c r="AY12" s="17">
        <v>0.124543338845577</v>
      </c>
      <c r="AZ12" s="17">
        <v>5.0932642593486302E-2</v>
      </c>
      <c r="BA12" s="17">
        <v>3.8916271066452901E-2</v>
      </c>
      <c r="BB12" s="17">
        <v>9.6919958467803505E-2</v>
      </c>
      <c r="BC12" s="17">
        <v>0.15376097484828799</v>
      </c>
      <c r="BD12" s="17">
        <v>0.102411664725229</v>
      </c>
      <c r="BE12" s="17">
        <v>4.4914137002347101E-2</v>
      </c>
      <c r="BF12" s="17">
        <v>0.114919637736317</v>
      </c>
      <c r="BG12" s="17">
        <v>0.15012722332551801</v>
      </c>
      <c r="BH12" s="17">
        <v>2.8744560848623299E-2</v>
      </c>
      <c r="BI12" s="17">
        <v>0.109568960111603</v>
      </c>
      <c r="BJ12" s="17">
        <v>0.12031876437019901</v>
      </c>
      <c r="BK12" s="17">
        <v>5.4632994574583503E-2</v>
      </c>
      <c r="BL12" s="17"/>
      <c r="BM12" s="17">
        <v>6.6823388551626298E-2</v>
      </c>
      <c r="BN12" s="17">
        <v>9.0656177645800903E-2</v>
      </c>
      <c r="BO12" s="17">
        <v>8.1046186441535606E-2</v>
      </c>
      <c r="BP12" s="17">
        <v>0.124274154197777</v>
      </c>
      <c r="BQ12" s="17">
        <v>6.6722542745037694E-2</v>
      </c>
      <c r="BR12" s="17">
        <v>8.2607116465949301E-2</v>
      </c>
      <c r="BS12" s="17"/>
      <c r="BT12" s="17">
        <v>8.7091515327288399E-2</v>
      </c>
      <c r="BU12" s="17">
        <v>8.8755761238737102E-2</v>
      </c>
      <c r="BV12" s="17"/>
      <c r="BW12" s="17">
        <v>9.3499499187809504E-2</v>
      </c>
      <c r="BX12" s="17">
        <v>9.0706414282399006E-2</v>
      </c>
      <c r="BY12" s="17"/>
      <c r="BZ12" s="17">
        <v>9.0311949321356E-2</v>
      </c>
      <c r="CA12" s="17">
        <v>6.7426812128216801E-2</v>
      </c>
      <c r="CB12" s="17">
        <v>0.101847195303008</v>
      </c>
      <c r="CC12" s="17"/>
      <c r="CD12" s="17">
        <v>9.6704219201012298E-2</v>
      </c>
      <c r="CE12" s="17">
        <v>9.4757852881927604E-2</v>
      </c>
      <c r="CF12" s="17">
        <v>3.6725328520555399E-2</v>
      </c>
      <c r="CG12" s="17"/>
      <c r="CH12" s="17">
        <v>8.7332436023501797E-2</v>
      </c>
      <c r="CI12" s="17">
        <v>0.122910293138979</v>
      </c>
      <c r="CJ12" s="17">
        <v>4.6061729171914402E-2</v>
      </c>
      <c r="CK12" s="17"/>
      <c r="CL12" s="17">
        <v>0.10230318057863901</v>
      </c>
      <c r="CM12" s="17">
        <v>7.6165171385421102E-2</v>
      </c>
      <c r="CN12" s="17"/>
      <c r="CO12" s="17">
        <v>6.7042878654268903E-2</v>
      </c>
      <c r="CP12" s="17">
        <v>8.0763194244672099E-2</v>
      </c>
      <c r="CQ12" s="17">
        <v>9.0031894162974399E-2</v>
      </c>
      <c r="CR12" s="17">
        <v>0.10764463764221301</v>
      </c>
    </row>
    <row r="13" spans="2:96" x14ac:dyDescent="0.25">
      <c r="B13" s="18" t="s">
        <v>618</v>
      </c>
      <c r="C13" s="17">
        <v>3.8742152055535203E-2</v>
      </c>
      <c r="D13" s="17">
        <v>3.6246809504294403E-2</v>
      </c>
      <c r="E13" s="17">
        <v>4.1426656004657197E-2</v>
      </c>
      <c r="F13" s="17"/>
      <c r="G13" s="17">
        <v>4.4701626224752003E-2</v>
      </c>
      <c r="H13" s="17">
        <v>3.1431281105173202E-2</v>
      </c>
      <c r="I13" s="17">
        <v>6.2568561973483497E-2</v>
      </c>
      <c r="J13" s="17">
        <v>3.8942755862739098E-2</v>
      </c>
      <c r="K13" s="17">
        <v>2.6794331696347599E-2</v>
      </c>
      <c r="L13" s="17">
        <v>2.92116588119276E-2</v>
      </c>
      <c r="M13" s="17"/>
      <c r="N13" s="17">
        <v>2.5292617971090999E-2</v>
      </c>
      <c r="O13" s="17">
        <v>2.4328852135322099E-2</v>
      </c>
      <c r="P13" s="17">
        <v>5.1214685263900703E-2</v>
      </c>
      <c r="Q13" s="17">
        <v>5.6670190033854498E-2</v>
      </c>
      <c r="R13" s="17"/>
      <c r="S13" s="17">
        <v>2.42037571743717E-2</v>
      </c>
      <c r="T13" s="17">
        <v>5.5015871226180901E-2</v>
      </c>
      <c r="U13" s="17">
        <v>2.5990193444783299E-2</v>
      </c>
      <c r="V13" s="17">
        <v>9.5918453083333799E-2</v>
      </c>
      <c r="W13" s="17">
        <v>1.70017435696494E-2</v>
      </c>
      <c r="X13" s="17">
        <v>1.0471536426675501E-2</v>
      </c>
      <c r="Y13" s="17">
        <v>2.9111352153895501E-2</v>
      </c>
      <c r="Z13" s="17">
        <v>4.9009185529046803E-2</v>
      </c>
      <c r="AA13" s="17">
        <v>4.2994083204373097E-2</v>
      </c>
      <c r="AB13" s="17">
        <v>3.0462552539762301E-2</v>
      </c>
      <c r="AC13" s="17">
        <v>2.40970256971067E-2</v>
      </c>
      <c r="AD13" s="17">
        <v>6.9772138662878999E-2</v>
      </c>
      <c r="AE13" s="17"/>
      <c r="AF13" s="17">
        <v>3.1902243463038098E-2</v>
      </c>
      <c r="AG13" s="17">
        <v>4.7980632049169199E-2</v>
      </c>
      <c r="AH13" s="17">
        <v>5.3609642666166898E-2</v>
      </c>
      <c r="AI13" s="17">
        <v>0</v>
      </c>
      <c r="AJ13" s="17">
        <v>2.5962138037390801E-2</v>
      </c>
      <c r="AK13" s="17"/>
      <c r="AL13" s="17">
        <v>2.6288150339557E-2</v>
      </c>
      <c r="AM13" s="17">
        <v>5.2084254873642502E-2</v>
      </c>
      <c r="AN13" s="17">
        <v>5.1614577409905903E-2</v>
      </c>
      <c r="AO13" s="17"/>
      <c r="AP13" s="17">
        <v>4.6293444694062498E-2</v>
      </c>
      <c r="AQ13" s="17">
        <v>4.2891102777907197E-2</v>
      </c>
      <c r="AR13" s="17">
        <v>3.5522048734049398E-2</v>
      </c>
      <c r="AS13" s="17">
        <v>2.37591747160899E-2</v>
      </c>
      <c r="AT13" s="17">
        <v>5.2450541912628199E-2</v>
      </c>
      <c r="AU13" s="17"/>
      <c r="AV13" s="17">
        <v>0</v>
      </c>
      <c r="AW13" s="17">
        <v>6.2832392877423995E-2</v>
      </c>
      <c r="AX13" s="17">
        <v>2.92206452325211E-2</v>
      </c>
      <c r="AY13" s="17">
        <v>3.5540950624077597E-2</v>
      </c>
      <c r="AZ13" s="17">
        <v>7.9842273485863396E-2</v>
      </c>
      <c r="BA13" s="17">
        <v>0</v>
      </c>
      <c r="BB13" s="17">
        <v>4.8602239997657101E-2</v>
      </c>
      <c r="BC13" s="17">
        <v>3.6589103751501401E-2</v>
      </c>
      <c r="BD13" s="17">
        <v>4.0998704096066999E-2</v>
      </c>
      <c r="BE13" s="17">
        <v>3.6203309892340899E-2</v>
      </c>
      <c r="BF13" s="17">
        <v>5.1699548662105098E-2</v>
      </c>
      <c r="BG13" s="17">
        <v>3.35939198086177E-2</v>
      </c>
      <c r="BH13" s="17">
        <v>4.6554216650103897E-2</v>
      </c>
      <c r="BI13" s="17">
        <v>2.8330067073642402E-2</v>
      </c>
      <c r="BJ13" s="17">
        <v>9.4557051196937594E-2</v>
      </c>
      <c r="BK13" s="17">
        <v>0</v>
      </c>
      <c r="BL13" s="17"/>
      <c r="BM13" s="17">
        <v>2.8401244760919701E-2</v>
      </c>
      <c r="BN13" s="17">
        <v>4.6578506704359902E-2</v>
      </c>
      <c r="BO13" s="17">
        <v>5.2595373563809E-2</v>
      </c>
      <c r="BP13" s="17">
        <v>3.1409474558610401E-2</v>
      </c>
      <c r="BQ13" s="17">
        <v>3.0738960585022099E-2</v>
      </c>
      <c r="BR13" s="17">
        <v>4.5401373341535801E-2</v>
      </c>
      <c r="BS13" s="17"/>
      <c r="BT13" s="17">
        <v>3.1534251348550098E-2</v>
      </c>
      <c r="BU13" s="17">
        <v>4.75730926138569E-2</v>
      </c>
      <c r="BV13" s="17"/>
      <c r="BW13" s="17">
        <v>3.8611655766783E-2</v>
      </c>
      <c r="BX13" s="17">
        <v>3.5133757602548103E-2</v>
      </c>
      <c r="BY13" s="17"/>
      <c r="BZ13" s="17">
        <v>3.2605993961637901E-2</v>
      </c>
      <c r="CA13" s="17">
        <v>3.7095177772715399E-2</v>
      </c>
      <c r="CB13" s="17">
        <v>8.4866975744422604E-2</v>
      </c>
      <c r="CC13" s="17"/>
      <c r="CD13" s="17">
        <v>3.3132129741939999E-2</v>
      </c>
      <c r="CE13" s="17">
        <v>2.0191328762331501E-2</v>
      </c>
      <c r="CF13" s="17">
        <v>3.6132407555853403E-2</v>
      </c>
      <c r="CG13" s="17"/>
      <c r="CH13" s="17">
        <v>3.4523624007163599E-2</v>
      </c>
      <c r="CI13" s="17">
        <v>8.6097512186234897E-3</v>
      </c>
      <c r="CJ13" s="17">
        <v>4.0013688450762197E-2</v>
      </c>
      <c r="CK13" s="17"/>
      <c r="CL13" s="17">
        <v>4.3135391386255002E-2</v>
      </c>
      <c r="CM13" s="17">
        <v>3.1237233580482301E-2</v>
      </c>
      <c r="CN13" s="17"/>
      <c r="CO13" s="17">
        <v>1.5396788706820101E-2</v>
      </c>
      <c r="CP13" s="17">
        <v>2.7050385692972901E-2</v>
      </c>
      <c r="CQ13" s="17">
        <v>3.81321256534152E-2</v>
      </c>
      <c r="CR13" s="17">
        <v>7.2918638092762403E-2</v>
      </c>
    </row>
    <row r="14" spans="2:96" x14ac:dyDescent="0.25">
      <c r="B14" s="18" t="s">
        <v>152</v>
      </c>
      <c r="C14" s="17">
        <v>4.5386569665192202E-2</v>
      </c>
      <c r="D14" s="17">
        <v>3.0181965411076601E-2</v>
      </c>
      <c r="E14" s="17">
        <v>6.0538252463667397E-2</v>
      </c>
      <c r="F14" s="17"/>
      <c r="G14" s="17">
        <v>2.1279425817027801E-2</v>
      </c>
      <c r="H14" s="17">
        <v>2.7116375521652001E-2</v>
      </c>
      <c r="I14" s="17">
        <v>2.9301473204416499E-2</v>
      </c>
      <c r="J14" s="17">
        <v>6.3470599094245003E-2</v>
      </c>
      <c r="K14" s="17">
        <v>4.7625843642596401E-2</v>
      </c>
      <c r="L14" s="17">
        <v>7.4307486956765603E-2</v>
      </c>
      <c r="M14" s="17"/>
      <c r="N14" s="17">
        <v>4.2652842657118203E-2</v>
      </c>
      <c r="O14" s="17">
        <v>4.9457974932443402E-2</v>
      </c>
      <c r="P14" s="17">
        <v>4.47238325406712E-2</v>
      </c>
      <c r="Q14" s="17">
        <v>4.5408180868220002E-2</v>
      </c>
      <c r="R14" s="17"/>
      <c r="S14" s="17">
        <v>3.1744699542037597E-2</v>
      </c>
      <c r="T14" s="17">
        <v>5.0184681278334899E-2</v>
      </c>
      <c r="U14" s="17">
        <v>1.1379797033430601E-2</v>
      </c>
      <c r="V14" s="17">
        <v>5.4141518242539502E-2</v>
      </c>
      <c r="W14" s="17">
        <v>8.1477206780731795E-2</v>
      </c>
      <c r="X14" s="17">
        <v>3.2334822321064202E-2</v>
      </c>
      <c r="Y14" s="17">
        <v>2.32833428490813E-2</v>
      </c>
      <c r="Z14" s="17">
        <v>2.38435695692432E-2</v>
      </c>
      <c r="AA14" s="17">
        <v>2.7005214790404599E-2</v>
      </c>
      <c r="AB14" s="17">
        <v>7.1254650116244905E-2</v>
      </c>
      <c r="AC14" s="17">
        <v>9.0929532378262901E-2</v>
      </c>
      <c r="AD14" s="17">
        <v>0.103349661546958</v>
      </c>
      <c r="AE14" s="17"/>
      <c r="AF14" s="17">
        <v>5.5428532708695001E-2</v>
      </c>
      <c r="AG14" s="17">
        <v>2.11949707114426E-2</v>
      </c>
      <c r="AH14" s="17">
        <v>3.3323294539884599E-2</v>
      </c>
      <c r="AI14" s="17">
        <v>0</v>
      </c>
      <c r="AJ14" s="17">
        <v>6.4081348374785005E-2</v>
      </c>
      <c r="AK14" s="17"/>
      <c r="AL14" s="17">
        <v>3.6039824279098701E-2</v>
      </c>
      <c r="AM14" s="17">
        <v>2.4756719388368501E-2</v>
      </c>
      <c r="AN14" s="17">
        <v>1.3564655955924E-2</v>
      </c>
      <c r="AO14" s="17"/>
      <c r="AP14" s="17">
        <v>4.4050385103962503E-2</v>
      </c>
      <c r="AQ14" s="17">
        <v>6.1149638365770198E-2</v>
      </c>
      <c r="AR14" s="17">
        <v>3.0171615484285999E-2</v>
      </c>
      <c r="AS14" s="17">
        <v>3.7189235281978199E-2</v>
      </c>
      <c r="AT14" s="17">
        <v>0</v>
      </c>
      <c r="AU14" s="17"/>
      <c r="AV14" s="17">
        <v>0</v>
      </c>
      <c r="AW14" s="17">
        <v>3.7022157502095802E-2</v>
      </c>
      <c r="AX14" s="17">
        <v>5.8401291592510299E-2</v>
      </c>
      <c r="AY14" s="17">
        <v>2.90761797503836E-2</v>
      </c>
      <c r="AZ14" s="17">
        <v>9.4987670665735394E-2</v>
      </c>
      <c r="BA14" s="17">
        <v>4.3993179889296498E-2</v>
      </c>
      <c r="BB14" s="17">
        <v>6.5288130119474805E-2</v>
      </c>
      <c r="BC14" s="17">
        <v>2.3532792106442001E-2</v>
      </c>
      <c r="BD14" s="17">
        <v>1.3855711367302801E-2</v>
      </c>
      <c r="BE14" s="17">
        <v>2.19759749597448E-2</v>
      </c>
      <c r="BF14" s="17">
        <v>4.0784846092177598E-2</v>
      </c>
      <c r="BG14" s="17">
        <v>5.4249560401217402E-2</v>
      </c>
      <c r="BH14" s="17">
        <v>0</v>
      </c>
      <c r="BI14" s="17">
        <v>6.4781286623690204E-2</v>
      </c>
      <c r="BJ14" s="17">
        <v>4.1059393845694701E-2</v>
      </c>
      <c r="BK14" s="17">
        <v>6.0842619249570899E-2</v>
      </c>
      <c r="BL14" s="17"/>
      <c r="BM14" s="17">
        <v>3.1028972348975802E-2</v>
      </c>
      <c r="BN14" s="17">
        <v>3.7144742711161798E-2</v>
      </c>
      <c r="BO14" s="17">
        <v>5.8613661769221698E-2</v>
      </c>
      <c r="BP14" s="17">
        <v>3.8294848471882102E-2</v>
      </c>
      <c r="BQ14" s="17">
        <v>5.71050880338662E-2</v>
      </c>
      <c r="BR14" s="17">
        <v>0.11608626009513601</v>
      </c>
      <c r="BS14" s="17"/>
      <c r="BT14" s="17">
        <v>4.1909678052424099E-2</v>
      </c>
      <c r="BU14" s="17">
        <v>5.2202653608907502E-2</v>
      </c>
      <c r="BV14" s="17"/>
      <c r="BW14" s="17">
        <v>2.9806190881935899E-2</v>
      </c>
      <c r="BX14" s="17">
        <v>4.9699095800349799E-2</v>
      </c>
      <c r="BY14" s="17"/>
      <c r="BZ14" s="17">
        <v>4.77841295829219E-2</v>
      </c>
      <c r="CA14" s="17">
        <v>5.0440395325567801E-2</v>
      </c>
      <c r="CB14" s="17">
        <v>0</v>
      </c>
      <c r="CC14" s="17"/>
      <c r="CD14" s="17">
        <v>4.5843074278928801E-2</v>
      </c>
      <c r="CE14" s="17">
        <v>6.4389116446327402E-2</v>
      </c>
      <c r="CF14" s="17">
        <v>1.54987828790542E-2</v>
      </c>
      <c r="CG14" s="17"/>
      <c r="CH14" s="17">
        <v>5.0241796518073603E-2</v>
      </c>
      <c r="CI14" s="17">
        <v>5.0070049311920002E-2</v>
      </c>
      <c r="CJ14" s="17">
        <v>3.5617031799334398E-2</v>
      </c>
      <c r="CK14" s="17"/>
      <c r="CL14" s="17">
        <v>3.3318299271616302E-2</v>
      </c>
      <c r="CM14" s="17">
        <v>5.4737525398387901E-2</v>
      </c>
      <c r="CN14" s="17"/>
      <c r="CO14" s="17">
        <v>3.8241253140229803E-2</v>
      </c>
      <c r="CP14" s="17">
        <v>3.5278327474320997E-2</v>
      </c>
      <c r="CQ14" s="17">
        <v>5.6208972150688499E-2</v>
      </c>
      <c r="CR14" s="17">
        <v>4.4752880416906303E-2</v>
      </c>
    </row>
    <row r="15" spans="2:96" x14ac:dyDescent="0.25">
      <c r="B15" s="18" t="s">
        <v>619</v>
      </c>
      <c r="C15" s="20">
        <v>0.67236689205861</v>
      </c>
      <c r="D15" s="20">
        <v>0.68580754875292604</v>
      </c>
      <c r="E15" s="20">
        <v>0.66146117311705899</v>
      </c>
      <c r="F15" s="20"/>
      <c r="G15" s="20">
        <v>0.66329362287702498</v>
      </c>
      <c r="H15" s="20">
        <v>0.66679526284576796</v>
      </c>
      <c r="I15" s="20">
        <v>0.63678095674658397</v>
      </c>
      <c r="J15" s="20">
        <v>0.69784068026405599</v>
      </c>
      <c r="K15" s="20">
        <v>0.72047516622670504</v>
      </c>
      <c r="L15" s="20">
        <v>0.66083794569413701</v>
      </c>
      <c r="M15" s="20"/>
      <c r="N15" s="20">
        <v>0.684550675478244</v>
      </c>
      <c r="O15" s="20">
        <v>0.71326639059248198</v>
      </c>
      <c r="P15" s="20">
        <v>0.65894479836503095</v>
      </c>
      <c r="Q15" s="20">
        <v>0.62769950265846797</v>
      </c>
      <c r="R15" s="20"/>
      <c r="S15" s="20">
        <v>0.71518729695952199</v>
      </c>
      <c r="T15" s="20">
        <v>0.61940372902901197</v>
      </c>
      <c r="U15" s="20">
        <v>0.62291789010535603</v>
      </c>
      <c r="V15" s="20">
        <v>0.650999344580386</v>
      </c>
      <c r="W15" s="20">
        <v>0.75203537438462997</v>
      </c>
      <c r="X15" s="20">
        <v>0.79421303237260599</v>
      </c>
      <c r="Y15" s="20">
        <v>0.66904982144868097</v>
      </c>
      <c r="Z15" s="20">
        <v>0.78312405539834096</v>
      </c>
      <c r="AA15" s="20">
        <v>0.63248058882959901</v>
      </c>
      <c r="AB15" s="20">
        <v>0.62134438558294502</v>
      </c>
      <c r="AC15" s="20">
        <v>0.64606908782323402</v>
      </c>
      <c r="AD15" s="20">
        <v>0.58464409750528001</v>
      </c>
      <c r="AE15" s="20"/>
      <c r="AF15" s="20">
        <v>0.71581731096030798</v>
      </c>
      <c r="AG15" s="20">
        <v>0.67614009065189395</v>
      </c>
      <c r="AH15" s="20">
        <v>0.67102042141333396</v>
      </c>
      <c r="AI15" s="20">
        <v>0.54644769619544198</v>
      </c>
      <c r="AJ15" s="20">
        <v>0.60913010860332495</v>
      </c>
      <c r="AK15" s="20"/>
      <c r="AL15" s="20">
        <v>0.76841248826730502</v>
      </c>
      <c r="AM15" s="20">
        <v>0.68327019085260898</v>
      </c>
      <c r="AN15" s="20">
        <v>0.63746301314987996</v>
      </c>
      <c r="AO15" s="20"/>
      <c r="AP15" s="20">
        <v>0.67239022155543804</v>
      </c>
      <c r="AQ15" s="20">
        <v>0.64740836987747197</v>
      </c>
      <c r="AR15" s="20">
        <v>0.65827527877457603</v>
      </c>
      <c r="AS15" s="20">
        <v>0.78421876962085502</v>
      </c>
      <c r="AT15" s="20">
        <v>0.78189352260279799</v>
      </c>
      <c r="AU15" s="20"/>
      <c r="AV15" s="20">
        <v>1</v>
      </c>
      <c r="AW15" s="20">
        <v>0.70618547101943197</v>
      </c>
      <c r="AX15" s="20">
        <v>0.68915549866530101</v>
      </c>
      <c r="AY15" s="20">
        <v>0.53162159549308297</v>
      </c>
      <c r="AZ15" s="20">
        <v>0.66949665727920504</v>
      </c>
      <c r="BA15" s="20">
        <v>0.76649413879083494</v>
      </c>
      <c r="BB15" s="20">
        <v>0.60741616066681503</v>
      </c>
      <c r="BC15" s="20">
        <v>0.66183744320704596</v>
      </c>
      <c r="BD15" s="20">
        <v>0.59909731822305801</v>
      </c>
      <c r="BE15" s="20">
        <v>0.81776948872734201</v>
      </c>
      <c r="BF15" s="20">
        <v>0.69920309419268101</v>
      </c>
      <c r="BG15" s="20">
        <v>0.62117493142995495</v>
      </c>
      <c r="BH15" s="20">
        <v>0.78224080957989195</v>
      </c>
      <c r="BI15" s="20">
        <v>0.64048392223703698</v>
      </c>
      <c r="BJ15" s="20">
        <v>0.61331824763837695</v>
      </c>
      <c r="BK15" s="20">
        <v>0.67783940865647696</v>
      </c>
      <c r="BL15" s="20"/>
      <c r="BM15" s="20">
        <v>0.66772177791841603</v>
      </c>
      <c r="BN15" s="20">
        <v>0.67698949287792498</v>
      </c>
      <c r="BO15" s="20">
        <v>0.70102326559504902</v>
      </c>
      <c r="BP15" s="20">
        <v>0.64684220398952497</v>
      </c>
      <c r="BQ15" s="20">
        <v>0.71803130574312202</v>
      </c>
      <c r="BR15" s="20">
        <v>0.61191110563420803</v>
      </c>
      <c r="BS15" s="20"/>
      <c r="BT15" s="20">
        <v>0.68107548046974498</v>
      </c>
      <c r="BU15" s="20">
        <v>0.66365356643968898</v>
      </c>
      <c r="BV15" s="20"/>
      <c r="BW15" s="20">
        <v>0.70711507139267205</v>
      </c>
      <c r="BX15" s="20">
        <v>0.64097256660912105</v>
      </c>
      <c r="BY15" s="20"/>
      <c r="BZ15" s="20">
        <v>0.67488808848526105</v>
      </c>
      <c r="CA15" s="20">
        <v>0.66195731680768799</v>
      </c>
      <c r="CB15" s="20">
        <v>0.67263517535902895</v>
      </c>
      <c r="CC15" s="20"/>
      <c r="CD15" s="20">
        <v>0.67143004485947899</v>
      </c>
      <c r="CE15" s="20">
        <v>0.66612110756909804</v>
      </c>
      <c r="CF15" s="20">
        <v>0.74477471097909198</v>
      </c>
      <c r="CG15" s="20"/>
      <c r="CH15" s="20">
        <v>0.668751212363067</v>
      </c>
      <c r="CI15" s="20">
        <v>0.658486729514699</v>
      </c>
      <c r="CJ15" s="20">
        <v>0.73233805169399002</v>
      </c>
      <c r="CK15" s="20"/>
      <c r="CL15" s="20">
        <v>0.658034640038621</v>
      </c>
      <c r="CM15" s="20">
        <v>0.69412494222101795</v>
      </c>
      <c r="CN15" s="20"/>
      <c r="CO15" s="20">
        <v>0.72458353587350399</v>
      </c>
      <c r="CP15" s="20">
        <v>0.68760416665478497</v>
      </c>
      <c r="CQ15" s="20">
        <v>0.68533049504696497</v>
      </c>
      <c r="CR15" s="20">
        <v>0.59238851910886703</v>
      </c>
    </row>
    <row r="16" spans="2:96" x14ac:dyDescent="0.25">
      <c r="B16" s="18" t="s">
        <v>620</v>
      </c>
      <c r="C16" s="20">
        <v>0.12696314748281301</v>
      </c>
      <c r="D16" s="20">
        <v>0.12570790627456899</v>
      </c>
      <c r="E16" s="20">
        <v>0.126936617662611</v>
      </c>
      <c r="F16" s="20"/>
      <c r="G16" s="20">
        <v>0.17352293909757399</v>
      </c>
      <c r="H16" s="20">
        <v>0.15688625092908501</v>
      </c>
      <c r="I16" s="20">
        <v>0.16846341190413799</v>
      </c>
      <c r="J16" s="20">
        <v>8.6575237890336304E-2</v>
      </c>
      <c r="K16" s="20">
        <v>9.7549356969290693E-2</v>
      </c>
      <c r="L16" s="20">
        <v>8.7552415817389997E-2</v>
      </c>
      <c r="M16" s="20"/>
      <c r="N16" s="20">
        <v>0.124402533786223</v>
      </c>
      <c r="O16" s="20">
        <v>8.0946612758501901E-2</v>
      </c>
      <c r="P16" s="20">
        <v>0.14238494700198701</v>
      </c>
      <c r="Q16" s="20">
        <v>0.16225445088292101</v>
      </c>
      <c r="R16" s="20"/>
      <c r="S16" s="20">
        <v>4.0319408712254902E-2</v>
      </c>
      <c r="T16" s="20">
        <v>0.17210969326032399</v>
      </c>
      <c r="U16" s="20">
        <v>0.13673913939347501</v>
      </c>
      <c r="V16" s="20">
        <v>0.16444951752738499</v>
      </c>
      <c r="W16" s="20">
        <v>9.8557512153815793E-2</v>
      </c>
      <c r="X16" s="20">
        <v>5.7082200017439098E-2</v>
      </c>
      <c r="Y16" s="20">
        <v>9.7197140874900695E-2</v>
      </c>
      <c r="Z16" s="20">
        <v>8.6440189979037907E-2</v>
      </c>
      <c r="AA16" s="20">
        <v>0.192644032651867</v>
      </c>
      <c r="AB16" s="20">
        <v>0.159599537169933</v>
      </c>
      <c r="AC16" s="20">
        <v>0.13973462276474999</v>
      </c>
      <c r="AD16" s="20">
        <v>0.19777593530622301</v>
      </c>
      <c r="AE16" s="20"/>
      <c r="AF16" s="20">
        <v>8.8975119802148797E-2</v>
      </c>
      <c r="AG16" s="20">
        <v>0.15164999580730201</v>
      </c>
      <c r="AH16" s="20">
        <v>0.125116765556018</v>
      </c>
      <c r="AI16" s="20">
        <v>0.117793551422343</v>
      </c>
      <c r="AJ16" s="20">
        <v>0.147659722270293</v>
      </c>
      <c r="AK16" s="20"/>
      <c r="AL16" s="20">
        <v>7.7611541972406203E-2</v>
      </c>
      <c r="AM16" s="20">
        <v>0.150527732252285</v>
      </c>
      <c r="AN16" s="20">
        <v>0.166083058733697</v>
      </c>
      <c r="AO16" s="20"/>
      <c r="AP16" s="20">
        <v>0.120671329540063</v>
      </c>
      <c r="AQ16" s="20">
        <v>0.139708098661498</v>
      </c>
      <c r="AR16" s="20">
        <v>0.14334412288944701</v>
      </c>
      <c r="AS16" s="20">
        <v>7.9698712200841196E-2</v>
      </c>
      <c r="AT16" s="20">
        <v>0.16405609466371199</v>
      </c>
      <c r="AU16" s="20"/>
      <c r="AV16" s="20">
        <v>0</v>
      </c>
      <c r="AW16" s="20">
        <v>0.168594143399449</v>
      </c>
      <c r="AX16" s="20">
        <v>0.103415650345021</v>
      </c>
      <c r="AY16" s="20">
        <v>0.160084289469654</v>
      </c>
      <c r="AZ16" s="20">
        <v>0.13077491607934999</v>
      </c>
      <c r="BA16" s="20">
        <v>3.8916271066452901E-2</v>
      </c>
      <c r="BB16" s="20">
        <v>0.14552219846546099</v>
      </c>
      <c r="BC16" s="20">
        <v>0.190350078599789</v>
      </c>
      <c r="BD16" s="20">
        <v>0.14341036882129601</v>
      </c>
      <c r="BE16" s="20">
        <v>8.1117446894687903E-2</v>
      </c>
      <c r="BF16" s="20">
        <v>0.16661918639842199</v>
      </c>
      <c r="BG16" s="20">
        <v>0.18372114313413601</v>
      </c>
      <c r="BH16" s="20">
        <v>7.5298777498727099E-2</v>
      </c>
      <c r="BI16" s="20">
        <v>0.13789902718524599</v>
      </c>
      <c r="BJ16" s="20">
        <v>0.214875815567136</v>
      </c>
      <c r="BK16" s="20">
        <v>5.4632994574583503E-2</v>
      </c>
      <c r="BL16" s="20"/>
      <c r="BM16" s="20">
        <v>9.5224633312545895E-2</v>
      </c>
      <c r="BN16" s="20">
        <v>0.13723468435016101</v>
      </c>
      <c r="BO16" s="20">
        <v>0.13364156000534499</v>
      </c>
      <c r="BP16" s="20">
        <v>0.155683628756388</v>
      </c>
      <c r="BQ16" s="20">
        <v>9.7461503330059804E-2</v>
      </c>
      <c r="BR16" s="20">
        <v>0.128008489807485</v>
      </c>
      <c r="BS16" s="20"/>
      <c r="BT16" s="20">
        <v>0.118625766675839</v>
      </c>
      <c r="BU16" s="20">
        <v>0.136328853852594</v>
      </c>
      <c r="BV16" s="20"/>
      <c r="BW16" s="20">
        <v>0.132111154954593</v>
      </c>
      <c r="BX16" s="20">
        <v>0.12584017188494701</v>
      </c>
      <c r="BY16" s="20"/>
      <c r="BZ16" s="20">
        <v>0.122917943282994</v>
      </c>
      <c r="CA16" s="20">
        <v>0.10452198990093201</v>
      </c>
      <c r="CB16" s="20">
        <v>0.18671417104742999</v>
      </c>
      <c r="CC16" s="20"/>
      <c r="CD16" s="20">
        <v>0.12983634894295201</v>
      </c>
      <c r="CE16" s="20">
        <v>0.114949181644259</v>
      </c>
      <c r="CF16" s="20">
        <v>7.2857736076408802E-2</v>
      </c>
      <c r="CG16" s="20"/>
      <c r="CH16" s="20">
        <v>0.121856060030665</v>
      </c>
      <c r="CI16" s="20">
        <v>0.13152004435760301</v>
      </c>
      <c r="CJ16" s="20">
        <v>8.6075417622676606E-2</v>
      </c>
      <c r="CK16" s="20"/>
      <c r="CL16" s="20">
        <v>0.14543857196489399</v>
      </c>
      <c r="CM16" s="20">
        <v>0.107402404965903</v>
      </c>
      <c r="CN16" s="20"/>
      <c r="CO16" s="20">
        <v>8.2439667361089E-2</v>
      </c>
      <c r="CP16" s="20">
        <v>0.107813579937645</v>
      </c>
      <c r="CQ16" s="20">
        <v>0.12816401981639</v>
      </c>
      <c r="CR16" s="20">
        <v>0.18056327573497599</v>
      </c>
    </row>
    <row r="17" spans="2:96" x14ac:dyDescent="0.25">
      <c r="B17" s="18" t="s">
        <v>275</v>
      </c>
      <c r="C17" s="21">
        <v>0.54540374457579599</v>
      </c>
      <c r="D17" s="21">
        <v>0.56009964247835697</v>
      </c>
      <c r="E17" s="21">
        <v>0.53452455545444799</v>
      </c>
      <c r="F17" s="21"/>
      <c r="G17" s="21">
        <v>0.48977068377945099</v>
      </c>
      <c r="H17" s="21">
        <v>0.50990901191668303</v>
      </c>
      <c r="I17" s="21">
        <v>0.46831754484244698</v>
      </c>
      <c r="J17" s="21">
        <v>0.61126544237371905</v>
      </c>
      <c r="K17" s="21">
        <v>0.62292580925741503</v>
      </c>
      <c r="L17" s="21">
        <v>0.57328552987674697</v>
      </c>
      <c r="M17" s="21"/>
      <c r="N17" s="21">
        <v>0.56014814169202098</v>
      </c>
      <c r="O17" s="21">
        <v>0.63231977783397997</v>
      </c>
      <c r="P17" s="21">
        <v>0.51655985136304405</v>
      </c>
      <c r="Q17" s="21">
        <v>0.46544505177554801</v>
      </c>
      <c r="R17" s="21"/>
      <c r="S17" s="21">
        <v>0.67486788824726696</v>
      </c>
      <c r="T17" s="21">
        <v>0.44729403576868698</v>
      </c>
      <c r="U17" s="21">
        <v>0.48617875071187999</v>
      </c>
      <c r="V17" s="21">
        <v>0.48654982705299998</v>
      </c>
      <c r="W17" s="21">
        <v>0.65347786223081405</v>
      </c>
      <c r="X17" s="21">
        <v>0.73713083235516697</v>
      </c>
      <c r="Y17" s="21">
        <v>0.57185268057378003</v>
      </c>
      <c r="Z17" s="21">
        <v>0.69668386541930305</v>
      </c>
      <c r="AA17" s="21">
        <v>0.43983655617773199</v>
      </c>
      <c r="AB17" s="21">
        <v>0.461744848413012</v>
      </c>
      <c r="AC17" s="21">
        <v>0.50633446505848401</v>
      </c>
      <c r="AD17" s="21">
        <v>0.38686816219905701</v>
      </c>
      <c r="AE17" s="21"/>
      <c r="AF17" s="21">
        <v>0.62684219115815898</v>
      </c>
      <c r="AG17" s="21">
        <v>0.52449009484459197</v>
      </c>
      <c r="AH17" s="21">
        <v>0.54590365585731704</v>
      </c>
      <c r="AI17" s="21">
        <v>0.42865414477309899</v>
      </c>
      <c r="AJ17" s="21">
        <v>0.461470386333033</v>
      </c>
      <c r="AK17" s="21"/>
      <c r="AL17" s="21">
        <v>0.69080094629489897</v>
      </c>
      <c r="AM17" s="21">
        <v>0.53274245860032399</v>
      </c>
      <c r="AN17" s="21">
        <v>0.47137995441618402</v>
      </c>
      <c r="AO17" s="21"/>
      <c r="AP17" s="21">
        <v>0.55171889201537405</v>
      </c>
      <c r="AQ17" s="21">
        <v>0.50770027121597505</v>
      </c>
      <c r="AR17" s="21">
        <v>0.51493115588512905</v>
      </c>
      <c r="AS17" s="21">
        <v>0.704520057420013</v>
      </c>
      <c r="AT17" s="21">
        <v>0.61783742793908603</v>
      </c>
      <c r="AU17" s="21"/>
      <c r="AV17" s="21">
        <v>1</v>
      </c>
      <c r="AW17" s="21">
        <v>0.53759132761998396</v>
      </c>
      <c r="AX17" s="21">
        <v>0.58573984832028003</v>
      </c>
      <c r="AY17" s="21">
        <v>0.37153730602342799</v>
      </c>
      <c r="AZ17" s="21">
        <v>0.53872174119985505</v>
      </c>
      <c r="BA17" s="21">
        <v>0.72757786772438204</v>
      </c>
      <c r="BB17" s="21">
        <v>0.46189396220135498</v>
      </c>
      <c r="BC17" s="21">
        <v>0.47148736460725699</v>
      </c>
      <c r="BD17" s="21">
        <v>0.45568694940176202</v>
      </c>
      <c r="BE17" s="21">
        <v>0.73665204183265398</v>
      </c>
      <c r="BF17" s="21">
        <v>0.53258390779425901</v>
      </c>
      <c r="BG17" s="21">
        <v>0.43745378829581899</v>
      </c>
      <c r="BH17" s="21">
        <v>0.70694203208116402</v>
      </c>
      <c r="BI17" s="21">
        <v>0.50258489505179105</v>
      </c>
      <c r="BJ17" s="21">
        <v>0.39844243207124103</v>
      </c>
      <c r="BK17" s="21">
        <v>0.62320641408189303</v>
      </c>
      <c r="BL17" s="21"/>
      <c r="BM17" s="21">
        <v>0.57249714460586998</v>
      </c>
      <c r="BN17" s="21">
        <v>0.53975480852776403</v>
      </c>
      <c r="BO17" s="21">
        <v>0.56738170558970402</v>
      </c>
      <c r="BP17" s="21">
        <v>0.491158575233137</v>
      </c>
      <c r="BQ17" s="21">
        <v>0.62056980241306203</v>
      </c>
      <c r="BR17" s="21">
        <v>0.483902615826723</v>
      </c>
      <c r="BS17" s="21"/>
      <c r="BT17" s="21">
        <v>0.56244971379390696</v>
      </c>
      <c r="BU17" s="21">
        <v>0.52732471258709501</v>
      </c>
      <c r="BV17" s="21"/>
      <c r="BW17" s="21">
        <v>0.57500391643808002</v>
      </c>
      <c r="BX17" s="21">
        <v>0.51513239472417405</v>
      </c>
      <c r="BY17" s="21"/>
      <c r="BZ17" s="21">
        <v>0.55197014520226695</v>
      </c>
      <c r="CA17" s="21">
        <v>0.55743532690675601</v>
      </c>
      <c r="CB17" s="21">
        <v>0.48592100431159801</v>
      </c>
      <c r="CC17" s="21"/>
      <c r="CD17" s="21">
        <v>0.54159369591652695</v>
      </c>
      <c r="CE17" s="21">
        <v>0.55117192592483799</v>
      </c>
      <c r="CF17" s="21">
        <v>0.67191697490268298</v>
      </c>
      <c r="CG17" s="21"/>
      <c r="CH17" s="21">
        <v>0.54689515233240205</v>
      </c>
      <c r="CI17" s="21">
        <v>0.52696668515709599</v>
      </c>
      <c r="CJ17" s="21">
        <v>0.64626263407131301</v>
      </c>
      <c r="CK17" s="21"/>
      <c r="CL17" s="21">
        <v>0.51259606807372604</v>
      </c>
      <c r="CM17" s="21">
        <v>0.58672253725511503</v>
      </c>
      <c r="CN17" s="21"/>
      <c r="CO17" s="21">
        <v>0.64214386851241501</v>
      </c>
      <c r="CP17" s="21">
        <v>0.57979058671714001</v>
      </c>
      <c r="CQ17" s="21">
        <v>0.55716647523057505</v>
      </c>
      <c r="CR17" s="21">
        <v>0.41182524337389098</v>
      </c>
    </row>
    <row r="18" spans="2:96" x14ac:dyDescent="0.25">
      <c r="B18" s="16" t="s">
        <v>535</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H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20.7109375" customWidth="1"/>
  </cols>
  <sheetData>
    <row r="2" spans="2:8" ht="39.950000000000003" customHeight="1" x14ac:dyDescent="0.25">
      <c r="D2" s="30" t="s">
        <v>626</v>
      </c>
      <c r="E2" s="26"/>
      <c r="F2" s="26"/>
      <c r="G2" s="26"/>
      <c r="H2" s="26"/>
    </row>
    <row r="6" spans="2:8" ht="50.1" customHeight="1" x14ac:dyDescent="0.25">
      <c r="B6" s="23" t="s">
        <v>15</v>
      </c>
      <c r="C6" s="23" t="s">
        <v>631</v>
      </c>
      <c r="D6" s="23" t="s">
        <v>632</v>
      </c>
      <c r="E6" s="23" t="s">
        <v>633</v>
      </c>
      <c r="F6" s="23" t="s">
        <v>634</v>
      </c>
      <c r="G6" s="23" t="s">
        <v>635</v>
      </c>
    </row>
    <row r="7" spans="2:8" x14ac:dyDescent="0.25">
      <c r="B7" s="18" t="s">
        <v>614</v>
      </c>
      <c r="C7" s="17">
        <v>0.16420298569465699</v>
      </c>
      <c r="D7" s="17">
        <v>9.7012236706118499E-2</v>
      </c>
      <c r="E7" s="17">
        <v>7.8228352765182099E-2</v>
      </c>
      <c r="F7" s="17">
        <v>0.102108030063623</v>
      </c>
      <c r="G7" s="17">
        <v>0.14285906280510199</v>
      </c>
    </row>
    <row r="8" spans="2:8" x14ac:dyDescent="0.25">
      <c r="B8" s="18" t="s">
        <v>615</v>
      </c>
      <c r="C8" s="17">
        <v>0.39741537460929199</v>
      </c>
      <c r="D8" s="17">
        <v>0.41216103263339998</v>
      </c>
      <c r="E8" s="17">
        <v>0.27006484170360201</v>
      </c>
      <c r="F8" s="17">
        <v>0.28217568108673302</v>
      </c>
      <c r="G8" s="17">
        <v>0.27324094035589602</v>
      </c>
    </row>
    <row r="9" spans="2:8" ht="30" x14ac:dyDescent="0.25">
      <c r="B9" s="18" t="s">
        <v>616</v>
      </c>
      <c r="C9" s="17">
        <v>0.22997881601589901</v>
      </c>
      <c r="D9" s="17">
        <v>0.28769789916807698</v>
      </c>
      <c r="E9" s="17">
        <v>0.39956696187996199</v>
      </c>
      <c r="F9" s="17">
        <v>0.31351919626599001</v>
      </c>
      <c r="G9" s="17">
        <v>0.32847920072817699</v>
      </c>
    </row>
    <row r="10" spans="2:8" x14ac:dyDescent="0.25">
      <c r="B10" s="18" t="s">
        <v>617</v>
      </c>
      <c r="C10" s="17">
        <v>7.6065749693458806E-2</v>
      </c>
      <c r="D10" s="17">
        <v>9.18135159929723E-2</v>
      </c>
      <c r="E10" s="17">
        <v>9.7398107680021495E-2</v>
      </c>
      <c r="F10" s="17">
        <v>0.11633714136557199</v>
      </c>
      <c r="G10" s="17">
        <v>0.13538091925816101</v>
      </c>
    </row>
    <row r="11" spans="2:8" x14ac:dyDescent="0.25">
      <c r="B11" s="18" t="s">
        <v>618</v>
      </c>
      <c r="C11" s="17">
        <v>4.3552444783746203E-2</v>
      </c>
      <c r="D11" s="17">
        <v>5.3142440558646503E-2</v>
      </c>
      <c r="E11" s="17">
        <v>5.1620563312811299E-2</v>
      </c>
      <c r="F11" s="17">
        <v>6.5215553720275099E-2</v>
      </c>
      <c r="G11" s="17">
        <v>6.5908718373880806E-2</v>
      </c>
    </row>
    <row r="12" spans="2:8" x14ac:dyDescent="0.25">
      <c r="B12" s="18" t="s">
        <v>152</v>
      </c>
      <c r="C12" s="17">
        <v>8.8784629202947593E-2</v>
      </c>
      <c r="D12" s="17">
        <v>5.8172874940785803E-2</v>
      </c>
      <c r="E12" s="17">
        <v>0.103121172658421</v>
      </c>
      <c r="F12" s="17">
        <v>0.120644397497807</v>
      </c>
      <c r="G12" s="17">
        <v>5.4131158478781603E-2</v>
      </c>
    </row>
    <row r="13" spans="2:8" x14ac:dyDescent="0.25">
      <c r="B13" s="22" t="s">
        <v>619</v>
      </c>
      <c r="C13" s="20">
        <v>0.56161836030394896</v>
      </c>
      <c r="D13" s="20">
        <v>0.50917326933951801</v>
      </c>
      <c r="E13" s="20">
        <v>0.34829319446878398</v>
      </c>
      <c r="F13" s="20">
        <v>0.38428371115035598</v>
      </c>
      <c r="G13" s="20">
        <v>0.41610000316099899</v>
      </c>
    </row>
    <row r="14" spans="2:8" x14ac:dyDescent="0.25">
      <c r="B14" s="22" t="s">
        <v>620</v>
      </c>
      <c r="C14" s="20">
        <v>0.11961819447720499</v>
      </c>
      <c r="D14" s="20">
        <v>0.144955956551619</v>
      </c>
      <c r="E14" s="20">
        <v>0.149018670992833</v>
      </c>
      <c r="F14" s="20">
        <v>0.18155269508584701</v>
      </c>
      <c r="G14" s="20">
        <v>0.201289637632042</v>
      </c>
    </row>
    <row r="15" spans="2:8" x14ac:dyDescent="0.25">
      <c r="B15" s="22" t="s">
        <v>275</v>
      </c>
      <c r="C15" s="21">
        <v>0.44200016582674401</v>
      </c>
      <c r="D15" s="21">
        <v>0.36421731278789898</v>
      </c>
      <c r="E15" s="21">
        <v>0.19927452347595101</v>
      </c>
      <c r="F15" s="21">
        <v>0.202731016064509</v>
      </c>
      <c r="G15" s="21">
        <v>0.21481036552895599</v>
      </c>
    </row>
    <row r="16" spans="2:8" x14ac:dyDescent="0.25">
      <c r="B16" s="16" t="s">
        <v>535</v>
      </c>
      <c r="C16" s="16"/>
      <c r="D16" s="16"/>
      <c r="E16" s="16"/>
      <c r="F16" s="16"/>
      <c r="G16" s="16"/>
    </row>
    <row r="17" spans="2:2" x14ac:dyDescent="0.25">
      <c r="B17" t="s">
        <v>124</v>
      </c>
    </row>
    <row r="18" spans="2:2" x14ac:dyDescent="0.25">
      <c r="B18" t="s">
        <v>125</v>
      </c>
    </row>
    <row r="22" spans="2:2" x14ac:dyDescent="0.2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CR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636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893</v>
      </c>
      <c r="D7" s="10">
        <v>435</v>
      </c>
      <c r="E7" s="10">
        <v>456</v>
      </c>
      <c r="F7" s="10"/>
      <c r="G7" s="10">
        <v>95</v>
      </c>
      <c r="H7" s="10">
        <v>117</v>
      </c>
      <c r="I7" s="10">
        <v>159</v>
      </c>
      <c r="J7" s="10">
        <v>176</v>
      </c>
      <c r="K7" s="10">
        <v>143</v>
      </c>
      <c r="L7" s="10">
        <v>203</v>
      </c>
      <c r="M7" s="10"/>
      <c r="N7" s="10">
        <v>244</v>
      </c>
      <c r="O7" s="10">
        <v>259</v>
      </c>
      <c r="P7" s="10">
        <v>170</v>
      </c>
      <c r="Q7" s="10">
        <v>217</v>
      </c>
      <c r="R7" s="10"/>
      <c r="S7" s="10">
        <v>120</v>
      </c>
      <c r="T7" s="10">
        <v>117</v>
      </c>
      <c r="U7" s="10">
        <v>79</v>
      </c>
      <c r="V7" s="10">
        <v>87</v>
      </c>
      <c r="W7" s="10">
        <v>71</v>
      </c>
      <c r="X7" s="10">
        <v>77</v>
      </c>
      <c r="Y7" s="10">
        <v>82</v>
      </c>
      <c r="Z7" s="10">
        <v>35</v>
      </c>
      <c r="AA7" s="10">
        <v>91</v>
      </c>
      <c r="AB7" s="10">
        <v>75</v>
      </c>
      <c r="AC7" s="10">
        <v>38</v>
      </c>
      <c r="AD7" s="10">
        <v>21</v>
      </c>
      <c r="AE7" s="10"/>
      <c r="AF7" s="10">
        <v>338</v>
      </c>
      <c r="AG7" s="10">
        <v>238</v>
      </c>
      <c r="AH7" s="10">
        <v>55</v>
      </c>
      <c r="AI7" s="10">
        <v>16</v>
      </c>
      <c r="AJ7" s="10">
        <v>117</v>
      </c>
      <c r="AK7" s="10"/>
      <c r="AL7" s="10">
        <v>201</v>
      </c>
      <c r="AM7" s="10">
        <v>297</v>
      </c>
      <c r="AN7" s="10">
        <v>80</v>
      </c>
      <c r="AO7" s="10"/>
      <c r="AP7" s="10">
        <v>226</v>
      </c>
      <c r="AQ7" s="10">
        <v>208</v>
      </c>
      <c r="AR7" s="10">
        <v>228</v>
      </c>
      <c r="AS7" s="10">
        <v>87</v>
      </c>
      <c r="AT7" s="10">
        <v>12</v>
      </c>
      <c r="AU7" s="10"/>
      <c r="AV7" s="10">
        <v>4</v>
      </c>
      <c r="AW7" s="10">
        <v>27</v>
      </c>
      <c r="AX7" s="10">
        <v>64</v>
      </c>
      <c r="AY7" s="10">
        <v>81</v>
      </c>
      <c r="AZ7" s="10">
        <v>87</v>
      </c>
      <c r="BA7" s="10">
        <v>96</v>
      </c>
      <c r="BB7" s="10">
        <v>87</v>
      </c>
      <c r="BC7" s="10">
        <v>76</v>
      </c>
      <c r="BD7" s="10">
        <v>69</v>
      </c>
      <c r="BE7" s="10">
        <v>47</v>
      </c>
      <c r="BF7" s="10">
        <v>68</v>
      </c>
      <c r="BG7" s="10">
        <v>43</v>
      </c>
      <c r="BH7" s="10">
        <v>34</v>
      </c>
      <c r="BI7" s="10">
        <v>19</v>
      </c>
      <c r="BJ7" s="10">
        <v>21</v>
      </c>
      <c r="BK7" s="10">
        <v>34</v>
      </c>
      <c r="BL7" s="10"/>
      <c r="BM7" s="10">
        <v>189</v>
      </c>
      <c r="BN7" s="10">
        <v>258</v>
      </c>
      <c r="BO7" s="10">
        <v>128</v>
      </c>
      <c r="BP7" s="10">
        <v>170</v>
      </c>
      <c r="BQ7" s="10">
        <v>99</v>
      </c>
      <c r="BR7" s="10">
        <v>49</v>
      </c>
      <c r="BS7" s="10"/>
      <c r="BT7" s="10">
        <v>519</v>
      </c>
      <c r="BU7" s="10">
        <v>363</v>
      </c>
      <c r="BV7" s="10"/>
      <c r="BW7" s="10">
        <v>315</v>
      </c>
      <c r="BX7" s="10">
        <v>355</v>
      </c>
      <c r="BY7" s="10"/>
      <c r="BZ7" s="10">
        <v>705</v>
      </c>
      <c r="CA7" s="10">
        <v>139</v>
      </c>
      <c r="CB7" s="10">
        <v>35</v>
      </c>
      <c r="CC7" s="10"/>
      <c r="CD7" s="10">
        <v>602</v>
      </c>
      <c r="CE7" s="10">
        <v>82</v>
      </c>
      <c r="CF7" s="10">
        <v>48</v>
      </c>
      <c r="CG7" s="10"/>
      <c r="CH7" s="10">
        <v>675</v>
      </c>
      <c r="CI7" s="10">
        <v>97</v>
      </c>
      <c r="CJ7" s="10">
        <v>66</v>
      </c>
      <c r="CK7" s="10"/>
      <c r="CL7" s="10">
        <v>453</v>
      </c>
      <c r="CM7" s="10">
        <v>407</v>
      </c>
      <c r="CN7" s="10"/>
      <c r="CO7" s="10">
        <v>56</v>
      </c>
      <c r="CP7" s="10">
        <v>339</v>
      </c>
      <c r="CQ7" s="10">
        <v>317</v>
      </c>
      <c r="CR7" s="10">
        <v>181</v>
      </c>
    </row>
    <row r="8" spans="2:96" ht="30" customHeight="1" x14ac:dyDescent="0.25">
      <c r="B8" s="11" t="s">
        <v>20</v>
      </c>
      <c r="C8" s="11">
        <v>889</v>
      </c>
      <c r="D8" s="11">
        <v>440</v>
      </c>
      <c r="E8" s="11">
        <v>447</v>
      </c>
      <c r="F8" s="11"/>
      <c r="G8" s="11">
        <v>116</v>
      </c>
      <c r="H8" s="11">
        <v>152</v>
      </c>
      <c r="I8" s="11">
        <v>152</v>
      </c>
      <c r="J8" s="11">
        <v>162</v>
      </c>
      <c r="K8" s="11">
        <v>126</v>
      </c>
      <c r="L8" s="11">
        <v>181</v>
      </c>
      <c r="M8" s="11"/>
      <c r="N8" s="11">
        <v>234</v>
      </c>
      <c r="O8" s="11">
        <v>245</v>
      </c>
      <c r="P8" s="11">
        <v>178</v>
      </c>
      <c r="Q8" s="11">
        <v>229</v>
      </c>
      <c r="R8" s="11"/>
      <c r="S8" s="11">
        <v>130</v>
      </c>
      <c r="T8" s="11">
        <v>113</v>
      </c>
      <c r="U8" s="11">
        <v>77</v>
      </c>
      <c r="V8" s="11">
        <v>82</v>
      </c>
      <c r="W8" s="11">
        <v>70</v>
      </c>
      <c r="X8" s="11">
        <v>77</v>
      </c>
      <c r="Y8" s="11">
        <v>75</v>
      </c>
      <c r="Z8" s="11">
        <v>33</v>
      </c>
      <c r="AA8" s="11">
        <v>91</v>
      </c>
      <c r="AB8" s="11">
        <v>74</v>
      </c>
      <c r="AC8" s="11">
        <v>42</v>
      </c>
      <c r="AD8" s="11">
        <v>25</v>
      </c>
      <c r="AE8" s="11"/>
      <c r="AF8" s="11">
        <v>323</v>
      </c>
      <c r="AG8" s="11">
        <v>243</v>
      </c>
      <c r="AH8" s="11">
        <v>51</v>
      </c>
      <c r="AI8" s="11">
        <v>15</v>
      </c>
      <c r="AJ8" s="11">
        <v>121</v>
      </c>
      <c r="AK8" s="11"/>
      <c r="AL8" s="11">
        <v>194</v>
      </c>
      <c r="AM8" s="11">
        <v>302</v>
      </c>
      <c r="AN8" s="11">
        <v>79</v>
      </c>
      <c r="AO8" s="11"/>
      <c r="AP8" s="11">
        <v>220</v>
      </c>
      <c r="AQ8" s="11">
        <v>208</v>
      </c>
      <c r="AR8" s="11">
        <v>235</v>
      </c>
      <c r="AS8" s="11">
        <v>89</v>
      </c>
      <c r="AT8" s="11">
        <v>13</v>
      </c>
      <c r="AU8" s="11"/>
      <c r="AV8" s="11">
        <v>5</v>
      </c>
      <c r="AW8" s="11">
        <v>28</v>
      </c>
      <c r="AX8" s="11">
        <v>64</v>
      </c>
      <c r="AY8" s="11">
        <v>84</v>
      </c>
      <c r="AZ8" s="11">
        <v>91</v>
      </c>
      <c r="BA8" s="11">
        <v>95</v>
      </c>
      <c r="BB8" s="11">
        <v>87</v>
      </c>
      <c r="BC8" s="11">
        <v>72</v>
      </c>
      <c r="BD8" s="11">
        <v>66</v>
      </c>
      <c r="BE8" s="11">
        <v>46</v>
      </c>
      <c r="BF8" s="11">
        <v>66</v>
      </c>
      <c r="BG8" s="11">
        <v>43</v>
      </c>
      <c r="BH8" s="11">
        <v>34</v>
      </c>
      <c r="BI8" s="11">
        <v>18</v>
      </c>
      <c r="BJ8" s="11">
        <v>22</v>
      </c>
      <c r="BK8" s="11">
        <v>35</v>
      </c>
      <c r="BL8" s="11"/>
      <c r="BM8" s="11">
        <v>202</v>
      </c>
      <c r="BN8" s="11">
        <v>250</v>
      </c>
      <c r="BO8" s="11">
        <v>131</v>
      </c>
      <c r="BP8" s="11">
        <v>166</v>
      </c>
      <c r="BQ8" s="11">
        <v>92</v>
      </c>
      <c r="BR8" s="11">
        <v>48</v>
      </c>
      <c r="BS8" s="11"/>
      <c r="BT8" s="11">
        <v>521</v>
      </c>
      <c r="BU8" s="11">
        <v>355</v>
      </c>
      <c r="BV8" s="11"/>
      <c r="BW8" s="11">
        <v>315</v>
      </c>
      <c r="BX8" s="11">
        <v>343</v>
      </c>
      <c r="BY8" s="11"/>
      <c r="BZ8" s="11">
        <v>694</v>
      </c>
      <c r="CA8" s="11">
        <v>141</v>
      </c>
      <c r="CB8" s="11">
        <v>38</v>
      </c>
      <c r="CC8" s="11"/>
      <c r="CD8" s="11">
        <v>588</v>
      </c>
      <c r="CE8" s="11">
        <v>87</v>
      </c>
      <c r="CF8" s="11">
        <v>49</v>
      </c>
      <c r="CG8" s="11"/>
      <c r="CH8" s="11">
        <v>657</v>
      </c>
      <c r="CI8" s="11">
        <v>103</v>
      </c>
      <c r="CJ8" s="11">
        <v>68</v>
      </c>
      <c r="CK8" s="11"/>
      <c r="CL8" s="11">
        <v>446</v>
      </c>
      <c r="CM8" s="11">
        <v>408</v>
      </c>
      <c r="CN8" s="11"/>
      <c r="CO8" s="11">
        <v>62</v>
      </c>
      <c r="CP8" s="11">
        <v>331</v>
      </c>
      <c r="CQ8" s="11">
        <v>312</v>
      </c>
      <c r="CR8" s="11">
        <v>184</v>
      </c>
    </row>
    <row r="9" spans="2:96" x14ac:dyDescent="0.25">
      <c r="B9" s="18" t="s">
        <v>614</v>
      </c>
      <c r="C9" s="17">
        <v>9.7012236706118499E-2</v>
      </c>
      <c r="D9" s="17">
        <v>9.3854294784759998E-2</v>
      </c>
      <c r="E9" s="17">
        <v>0.100541342521035</v>
      </c>
      <c r="F9" s="17"/>
      <c r="G9" s="17">
        <v>0.13605345283652701</v>
      </c>
      <c r="H9" s="17">
        <v>0.12297492152322401</v>
      </c>
      <c r="I9" s="17">
        <v>5.6919665250445603E-2</v>
      </c>
      <c r="J9" s="17">
        <v>0.115525120615802</v>
      </c>
      <c r="K9" s="17">
        <v>6.2064819879588597E-2</v>
      </c>
      <c r="L9" s="17">
        <v>9.1686977755989996E-2</v>
      </c>
      <c r="M9" s="17"/>
      <c r="N9" s="17">
        <v>9.7401956179842694E-2</v>
      </c>
      <c r="O9" s="17">
        <v>9.4791839120371604E-2</v>
      </c>
      <c r="P9" s="17">
        <v>8.6943100940227697E-2</v>
      </c>
      <c r="Q9" s="17">
        <v>0.108114822928566</v>
      </c>
      <c r="R9" s="17"/>
      <c r="S9" s="17">
        <v>0.12270307809166001</v>
      </c>
      <c r="T9" s="17">
        <v>6.8190714165787203E-2</v>
      </c>
      <c r="U9" s="17">
        <v>5.9994976167612603E-2</v>
      </c>
      <c r="V9" s="17">
        <v>8.8481499692954699E-2</v>
      </c>
      <c r="W9" s="17">
        <v>0.10328990408308</v>
      </c>
      <c r="X9" s="17">
        <v>5.09954682212908E-2</v>
      </c>
      <c r="Y9" s="17">
        <v>8.8655338299436795E-2</v>
      </c>
      <c r="Z9" s="17">
        <v>0.18761123798155699</v>
      </c>
      <c r="AA9" s="17">
        <v>0.14243576032814001</v>
      </c>
      <c r="AB9" s="17">
        <v>9.8539303319256602E-2</v>
      </c>
      <c r="AC9" s="17">
        <v>7.8373233100734102E-2</v>
      </c>
      <c r="AD9" s="17">
        <v>0.12965696023536399</v>
      </c>
      <c r="AE9" s="17"/>
      <c r="AF9" s="17">
        <v>0.118960052943536</v>
      </c>
      <c r="AG9" s="17">
        <v>0.104127371722624</v>
      </c>
      <c r="AH9" s="17">
        <v>0.12746882269329801</v>
      </c>
      <c r="AI9" s="17">
        <v>0.121010433508093</v>
      </c>
      <c r="AJ9" s="17">
        <v>5.0848259471124098E-2</v>
      </c>
      <c r="AK9" s="17"/>
      <c r="AL9" s="17">
        <v>0.15784449900879599</v>
      </c>
      <c r="AM9" s="17">
        <v>9.4563536421479799E-2</v>
      </c>
      <c r="AN9" s="17">
        <v>8.2431106228281398E-2</v>
      </c>
      <c r="AO9" s="17"/>
      <c r="AP9" s="17">
        <v>7.8929302082992994E-2</v>
      </c>
      <c r="AQ9" s="17">
        <v>8.7167248166986996E-2</v>
      </c>
      <c r="AR9" s="17">
        <v>0.111169988551517</v>
      </c>
      <c r="AS9" s="17">
        <v>0.16162219113401399</v>
      </c>
      <c r="AT9" s="17">
        <v>0</v>
      </c>
      <c r="AU9" s="17"/>
      <c r="AV9" s="17">
        <v>0</v>
      </c>
      <c r="AW9" s="17">
        <v>0.15471473641997199</v>
      </c>
      <c r="AX9" s="17">
        <v>7.8145657699172005E-2</v>
      </c>
      <c r="AY9" s="17">
        <v>0.12565144908950099</v>
      </c>
      <c r="AZ9" s="17">
        <v>9.0037606852105795E-2</v>
      </c>
      <c r="BA9" s="17">
        <v>6.34326493125804E-2</v>
      </c>
      <c r="BB9" s="17">
        <v>6.5604409102744204E-2</v>
      </c>
      <c r="BC9" s="17">
        <v>6.75087286381547E-2</v>
      </c>
      <c r="BD9" s="17">
        <v>0.100626767649333</v>
      </c>
      <c r="BE9" s="17">
        <v>0.160375260042808</v>
      </c>
      <c r="BF9" s="17">
        <v>8.0231418418398107E-2</v>
      </c>
      <c r="BG9" s="17">
        <v>0.16624344494646201</v>
      </c>
      <c r="BH9" s="17">
        <v>9.8729611626488301E-2</v>
      </c>
      <c r="BI9" s="17">
        <v>0.12526309969142899</v>
      </c>
      <c r="BJ9" s="17">
        <v>5.2253599151476503E-2</v>
      </c>
      <c r="BK9" s="17">
        <v>0.13638248444089601</v>
      </c>
      <c r="BL9" s="17"/>
      <c r="BM9" s="17">
        <v>0.12640699755063201</v>
      </c>
      <c r="BN9" s="17">
        <v>8.3825015036435704E-2</v>
      </c>
      <c r="BO9" s="17">
        <v>0.11435206184937299</v>
      </c>
      <c r="BP9" s="17">
        <v>8.3991775481501205E-2</v>
      </c>
      <c r="BQ9" s="17">
        <v>6.5771674662205404E-2</v>
      </c>
      <c r="BR9" s="17">
        <v>9.9647867117110003E-2</v>
      </c>
      <c r="BS9" s="17"/>
      <c r="BT9" s="17">
        <v>0.106228521490512</v>
      </c>
      <c r="BU9" s="17">
        <v>8.0808758626791002E-2</v>
      </c>
      <c r="BV9" s="17"/>
      <c r="BW9" s="17">
        <v>0.103549104309823</v>
      </c>
      <c r="BX9" s="17">
        <v>9.5564986505234498E-2</v>
      </c>
      <c r="BY9" s="17"/>
      <c r="BZ9" s="17">
        <v>9.0987229440201198E-2</v>
      </c>
      <c r="CA9" s="17">
        <v>0.110950385490436</v>
      </c>
      <c r="CB9" s="17">
        <v>0.17137462359001099</v>
      </c>
      <c r="CC9" s="17"/>
      <c r="CD9" s="17">
        <v>9.0618281196228001E-2</v>
      </c>
      <c r="CE9" s="17">
        <v>0.13642887865922601</v>
      </c>
      <c r="CF9" s="17">
        <v>9.1434682621421307E-2</v>
      </c>
      <c r="CG9" s="17"/>
      <c r="CH9" s="17">
        <v>8.6205152510993296E-2</v>
      </c>
      <c r="CI9" s="17">
        <v>0.163877717493666</v>
      </c>
      <c r="CJ9" s="17">
        <v>7.7069476981737994E-2</v>
      </c>
      <c r="CK9" s="17"/>
      <c r="CL9" s="17">
        <v>9.7611747720905806E-2</v>
      </c>
      <c r="CM9" s="17">
        <v>9.9374696912279195E-2</v>
      </c>
      <c r="CN9" s="17"/>
      <c r="CO9" s="17">
        <v>0.199291472193456</v>
      </c>
      <c r="CP9" s="17">
        <v>9.9248273606864806E-2</v>
      </c>
      <c r="CQ9" s="17">
        <v>9.3192067625872899E-2</v>
      </c>
      <c r="CR9" s="17">
        <v>6.5147947478711707E-2</v>
      </c>
    </row>
    <row r="10" spans="2:96" x14ac:dyDescent="0.25">
      <c r="B10" s="18" t="s">
        <v>615</v>
      </c>
      <c r="C10" s="17">
        <v>0.41216103263339998</v>
      </c>
      <c r="D10" s="17">
        <v>0.413474870206965</v>
      </c>
      <c r="E10" s="17">
        <v>0.41267460518916799</v>
      </c>
      <c r="F10" s="17"/>
      <c r="G10" s="17">
        <v>0.42483425759501398</v>
      </c>
      <c r="H10" s="17">
        <v>0.40021386918720198</v>
      </c>
      <c r="I10" s="17">
        <v>0.43985055539666301</v>
      </c>
      <c r="J10" s="17">
        <v>0.39596835849130002</v>
      </c>
      <c r="K10" s="17">
        <v>0.38095364343968902</v>
      </c>
      <c r="L10" s="17">
        <v>0.42704194129558698</v>
      </c>
      <c r="M10" s="17"/>
      <c r="N10" s="17">
        <v>0.46687082941837099</v>
      </c>
      <c r="O10" s="17">
        <v>0.45219754183764899</v>
      </c>
      <c r="P10" s="17">
        <v>0.40318774831959298</v>
      </c>
      <c r="Q10" s="17">
        <v>0.32203212080987598</v>
      </c>
      <c r="R10" s="17"/>
      <c r="S10" s="17">
        <v>0.43134606632019501</v>
      </c>
      <c r="T10" s="17">
        <v>0.51818309697073495</v>
      </c>
      <c r="U10" s="17">
        <v>0.48621875478673099</v>
      </c>
      <c r="V10" s="17">
        <v>0.44914891405019203</v>
      </c>
      <c r="W10" s="17">
        <v>0.33984454482258197</v>
      </c>
      <c r="X10" s="17">
        <v>0.38771460696954102</v>
      </c>
      <c r="Y10" s="17">
        <v>0.360455646207898</v>
      </c>
      <c r="Z10" s="17">
        <v>0.352465531939054</v>
      </c>
      <c r="AA10" s="17">
        <v>0.37228521429363598</v>
      </c>
      <c r="AB10" s="17">
        <v>0.407009806375701</v>
      </c>
      <c r="AC10" s="17">
        <v>0.38980404135701602</v>
      </c>
      <c r="AD10" s="17">
        <v>0.195111379026527</v>
      </c>
      <c r="AE10" s="17"/>
      <c r="AF10" s="17">
        <v>0.435816264827731</v>
      </c>
      <c r="AG10" s="17">
        <v>0.396526318912446</v>
      </c>
      <c r="AH10" s="17">
        <v>0.53223355323433896</v>
      </c>
      <c r="AI10" s="17">
        <v>0.37849553821777498</v>
      </c>
      <c r="AJ10" s="17">
        <v>0.36222952178323697</v>
      </c>
      <c r="AK10" s="17"/>
      <c r="AL10" s="17">
        <v>0.46547002293343698</v>
      </c>
      <c r="AM10" s="17">
        <v>0.409794153284816</v>
      </c>
      <c r="AN10" s="17">
        <v>0.43003163249575999</v>
      </c>
      <c r="AO10" s="17"/>
      <c r="AP10" s="17">
        <v>0.37521927676111999</v>
      </c>
      <c r="AQ10" s="17">
        <v>0.42455256247762801</v>
      </c>
      <c r="AR10" s="17">
        <v>0.42298798029010498</v>
      </c>
      <c r="AS10" s="17">
        <v>0.42746576842642697</v>
      </c>
      <c r="AT10" s="17">
        <v>0.469130630082219</v>
      </c>
      <c r="AU10" s="17"/>
      <c r="AV10" s="17">
        <v>0</v>
      </c>
      <c r="AW10" s="17">
        <v>0.390937060123487</v>
      </c>
      <c r="AX10" s="17">
        <v>0.37916000347477602</v>
      </c>
      <c r="AY10" s="17">
        <v>0.294499777416945</v>
      </c>
      <c r="AZ10" s="17">
        <v>0.37908837739058099</v>
      </c>
      <c r="BA10" s="17">
        <v>0.47397402984579401</v>
      </c>
      <c r="BB10" s="17">
        <v>0.47041186342157099</v>
      </c>
      <c r="BC10" s="17">
        <v>0.50109628241798299</v>
      </c>
      <c r="BD10" s="17">
        <v>0.37160413516743102</v>
      </c>
      <c r="BE10" s="17">
        <v>0.36491685762465698</v>
      </c>
      <c r="BF10" s="17">
        <v>0.41323977761890301</v>
      </c>
      <c r="BG10" s="17">
        <v>0.437286641275699</v>
      </c>
      <c r="BH10" s="17">
        <v>0.47358208801590201</v>
      </c>
      <c r="BI10" s="17">
        <v>0.42340182646156599</v>
      </c>
      <c r="BJ10" s="17">
        <v>0.44468793325186901</v>
      </c>
      <c r="BK10" s="17">
        <v>0.54234370465071702</v>
      </c>
      <c r="BL10" s="17"/>
      <c r="BM10" s="17">
        <v>0.41914274208903501</v>
      </c>
      <c r="BN10" s="17">
        <v>0.41418808361732401</v>
      </c>
      <c r="BO10" s="17">
        <v>0.40897653052142002</v>
      </c>
      <c r="BP10" s="17">
        <v>0.43111009979417098</v>
      </c>
      <c r="BQ10" s="17">
        <v>0.41282075132859802</v>
      </c>
      <c r="BR10" s="17">
        <v>0.31354309853177198</v>
      </c>
      <c r="BS10" s="17"/>
      <c r="BT10" s="17">
        <v>0.41314560624528801</v>
      </c>
      <c r="BU10" s="17">
        <v>0.41846890985729801</v>
      </c>
      <c r="BV10" s="17"/>
      <c r="BW10" s="17">
        <v>0.43688909441926399</v>
      </c>
      <c r="BX10" s="17">
        <v>0.42076454462493901</v>
      </c>
      <c r="BY10" s="17"/>
      <c r="BZ10" s="17">
        <v>0.417874708213472</v>
      </c>
      <c r="CA10" s="17">
        <v>0.38077854476398798</v>
      </c>
      <c r="CB10" s="17">
        <v>0.43374585575386199</v>
      </c>
      <c r="CC10" s="17"/>
      <c r="CD10" s="17">
        <v>0.442597887730456</v>
      </c>
      <c r="CE10" s="17">
        <v>0.30416045644391498</v>
      </c>
      <c r="CF10" s="17">
        <v>0.40461642413178101</v>
      </c>
      <c r="CG10" s="17"/>
      <c r="CH10" s="17">
        <v>0.43353654070235098</v>
      </c>
      <c r="CI10" s="17">
        <v>0.36616759801286802</v>
      </c>
      <c r="CJ10" s="17">
        <v>0.30816120394226998</v>
      </c>
      <c r="CK10" s="17"/>
      <c r="CL10" s="17">
        <v>0.43728927558465502</v>
      </c>
      <c r="CM10" s="17">
        <v>0.39852874313704501</v>
      </c>
      <c r="CN10" s="17"/>
      <c r="CO10" s="17">
        <v>0.59357795381935297</v>
      </c>
      <c r="CP10" s="17">
        <v>0.483839135325137</v>
      </c>
      <c r="CQ10" s="17">
        <v>0.36554897243157802</v>
      </c>
      <c r="CR10" s="17">
        <v>0.30121905205005101</v>
      </c>
    </row>
    <row r="11" spans="2:96" ht="30" x14ac:dyDescent="0.25">
      <c r="B11" s="18" t="s">
        <v>616</v>
      </c>
      <c r="C11" s="17">
        <v>0.28769789916807698</v>
      </c>
      <c r="D11" s="17">
        <v>0.28746604322374297</v>
      </c>
      <c r="E11" s="17">
        <v>0.28705348119855301</v>
      </c>
      <c r="F11" s="17"/>
      <c r="G11" s="17">
        <v>0.24004051235510901</v>
      </c>
      <c r="H11" s="17">
        <v>0.29805782465825997</v>
      </c>
      <c r="I11" s="17">
        <v>0.29442178683496201</v>
      </c>
      <c r="J11" s="17">
        <v>0.26920490195567298</v>
      </c>
      <c r="K11" s="17">
        <v>0.27764078365818001</v>
      </c>
      <c r="L11" s="17">
        <v>0.32752420409710398</v>
      </c>
      <c r="M11" s="17"/>
      <c r="N11" s="17">
        <v>0.28231824816130102</v>
      </c>
      <c r="O11" s="17">
        <v>0.272061844341839</v>
      </c>
      <c r="P11" s="17">
        <v>0.31184955342326298</v>
      </c>
      <c r="Q11" s="17">
        <v>0.28955526863140202</v>
      </c>
      <c r="R11" s="17"/>
      <c r="S11" s="17">
        <v>0.27136540239377599</v>
      </c>
      <c r="T11" s="17">
        <v>0.242750107433126</v>
      </c>
      <c r="U11" s="17">
        <v>0.278812706051839</v>
      </c>
      <c r="V11" s="17">
        <v>0.26511960227849801</v>
      </c>
      <c r="W11" s="17">
        <v>0.30614078650493598</v>
      </c>
      <c r="X11" s="17">
        <v>0.35385330203017701</v>
      </c>
      <c r="Y11" s="17">
        <v>0.30605217772274501</v>
      </c>
      <c r="Z11" s="17">
        <v>0.29060922352630503</v>
      </c>
      <c r="AA11" s="17">
        <v>0.35190755620014202</v>
      </c>
      <c r="AB11" s="17">
        <v>0.25832612277388201</v>
      </c>
      <c r="AC11" s="17">
        <v>0.23069484354391301</v>
      </c>
      <c r="AD11" s="17">
        <v>0.31157929974002302</v>
      </c>
      <c r="AE11" s="17"/>
      <c r="AF11" s="17">
        <v>0.317596040341595</v>
      </c>
      <c r="AG11" s="17">
        <v>0.2484333854153</v>
      </c>
      <c r="AH11" s="17">
        <v>0.17770571671002</v>
      </c>
      <c r="AI11" s="17">
        <v>0.18644573719770199</v>
      </c>
      <c r="AJ11" s="17">
        <v>0.372394542511227</v>
      </c>
      <c r="AK11" s="17"/>
      <c r="AL11" s="17">
        <v>0.27400612780420702</v>
      </c>
      <c r="AM11" s="17">
        <v>0.259175493375913</v>
      </c>
      <c r="AN11" s="17">
        <v>0.22551056979530301</v>
      </c>
      <c r="AO11" s="17"/>
      <c r="AP11" s="17">
        <v>0.33124629311155201</v>
      </c>
      <c r="AQ11" s="17">
        <v>0.27299546927117002</v>
      </c>
      <c r="AR11" s="17">
        <v>0.276729653339642</v>
      </c>
      <c r="AS11" s="17">
        <v>0.256164985747662</v>
      </c>
      <c r="AT11" s="17">
        <v>0.35041137578622</v>
      </c>
      <c r="AU11" s="17"/>
      <c r="AV11" s="17">
        <v>0.60486700236920499</v>
      </c>
      <c r="AW11" s="17">
        <v>0.20633611740292901</v>
      </c>
      <c r="AX11" s="17">
        <v>0.27329448173881699</v>
      </c>
      <c r="AY11" s="17">
        <v>0.30581442654323499</v>
      </c>
      <c r="AZ11" s="17">
        <v>0.33085493860784998</v>
      </c>
      <c r="BA11" s="17">
        <v>0.20747288375182499</v>
      </c>
      <c r="BB11" s="17">
        <v>0.26874665768579098</v>
      </c>
      <c r="BC11" s="17">
        <v>0.24908497003000901</v>
      </c>
      <c r="BD11" s="17">
        <v>0.40349022228796599</v>
      </c>
      <c r="BE11" s="17">
        <v>0.30028135389252902</v>
      </c>
      <c r="BF11" s="17">
        <v>0.28736819857784401</v>
      </c>
      <c r="BG11" s="17">
        <v>0.19588219785078501</v>
      </c>
      <c r="BH11" s="17">
        <v>0.37281250436574198</v>
      </c>
      <c r="BI11" s="17">
        <v>0.24442411906884701</v>
      </c>
      <c r="BJ11" s="17">
        <v>0.43344037609017599</v>
      </c>
      <c r="BK11" s="17">
        <v>0.25322243874456901</v>
      </c>
      <c r="BL11" s="17"/>
      <c r="BM11" s="17">
        <v>0.25510852385496602</v>
      </c>
      <c r="BN11" s="17">
        <v>0.28419209375502602</v>
      </c>
      <c r="BO11" s="17">
        <v>0.32549741382084801</v>
      </c>
      <c r="BP11" s="17">
        <v>0.257879531859531</v>
      </c>
      <c r="BQ11" s="17">
        <v>0.273395913385309</v>
      </c>
      <c r="BR11" s="17">
        <v>0.47165158825120901</v>
      </c>
      <c r="BS11" s="17"/>
      <c r="BT11" s="17">
        <v>0.28144046425714297</v>
      </c>
      <c r="BU11" s="17">
        <v>0.29395686317668801</v>
      </c>
      <c r="BV11" s="17"/>
      <c r="BW11" s="17">
        <v>0.27270289724873598</v>
      </c>
      <c r="BX11" s="17">
        <v>0.28896565353140802</v>
      </c>
      <c r="BY11" s="17"/>
      <c r="BZ11" s="17">
        <v>0.28475400278504298</v>
      </c>
      <c r="CA11" s="17">
        <v>0.29674661105570699</v>
      </c>
      <c r="CB11" s="17">
        <v>0.22646098964563899</v>
      </c>
      <c r="CC11" s="17"/>
      <c r="CD11" s="17">
        <v>0.28486957493461101</v>
      </c>
      <c r="CE11" s="17">
        <v>0.30208255073757301</v>
      </c>
      <c r="CF11" s="17">
        <v>0.23670977911136001</v>
      </c>
      <c r="CG11" s="17"/>
      <c r="CH11" s="17">
        <v>0.28293148237292198</v>
      </c>
      <c r="CI11" s="17">
        <v>0.248232653432545</v>
      </c>
      <c r="CJ11" s="17">
        <v>0.39534654427502097</v>
      </c>
      <c r="CK11" s="17"/>
      <c r="CL11" s="17">
        <v>0.27077329188322002</v>
      </c>
      <c r="CM11" s="17">
        <v>0.30779661528347801</v>
      </c>
      <c r="CN11" s="17"/>
      <c r="CO11" s="17">
        <v>0.122056144891414</v>
      </c>
      <c r="CP11" s="17">
        <v>0.26251335534373399</v>
      </c>
      <c r="CQ11" s="17">
        <v>0.33320366220744302</v>
      </c>
      <c r="CR11" s="17">
        <v>0.31153507306610201</v>
      </c>
    </row>
    <row r="12" spans="2:96" x14ac:dyDescent="0.25">
      <c r="B12" s="18" t="s">
        <v>617</v>
      </c>
      <c r="C12" s="17">
        <v>9.18135159929723E-2</v>
      </c>
      <c r="D12" s="17">
        <v>8.9482717810317497E-2</v>
      </c>
      <c r="E12" s="17">
        <v>9.4506776352650201E-2</v>
      </c>
      <c r="F12" s="17"/>
      <c r="G12" s="17">
        <v>9.9076166330597598E-2</v>
      </c>
      <c r="H12" s="17">
        <v>7.7287324463716903E-2</v>
      </c>
      <c r="I12" s="17">
        <v>7.1924526291316501E-2</v>
      </c>
      <c r="J12" s="17">
        <v>0.12690446628360799</v>
      </c>
      <c r="K12" s="17">
        <v>0.14078307554608799</v>
      </c>
      <c r="L12" s="17">
        <v>5.0424653323372502E-2</v>
      </c>
      <c r="M12" s="17"/>
      <c r="N12" s="17">
        <v>7.2866395884563298E-2</v>
      </c>
      <c r="O12" s="17">
        <v>0.10832073872990799</v>
      </c>
      <c r="P12" s="17">
        <v>9.0318848286566694E-2</v>
      </c>
      <c r="Q12" s="17">
        <v>9.5916462005664005E-2</v>
      </c>
      <c r="R12" s="17"/>
      <c r="S12" s="17">
        <v>8.4498044344338302E-2</v>
      </c>
      <c r="T12" s="17">
        <v>0.103342377297153</v>
      </c>
      <c r="U12" s="17">
        <v>5.2871772186260199E-2</v>
      </c>
      <c r="V12" s="17">
        <v>9.3048085860416199E-2</v>
      </c>
      <c r="W12" s="17">
        <v>9.9525894777115195E-2</v>
      </c>
      <c r="X12" s="17">
        <v>0.107175700337832</v>
      </c>
      <c r="Y12" s="17">
        <v>0.114466034439116</v>
      </c>
      <c r="Z12" s="17">
        <v>5.9847359058720198E-2</v>
      </c>
      <c r="AA12" s="17">
        <v>6.8093623915911103E-2</v>
      </c>
      <c r="AB12" s="17">
        <v>0.10360815117264301</v>
      </c>
      <c r="AC12" s="17">
        <v>0.12702414727401001</v>
      </c>
      <c r="AD12" s="17">
        <v>8.9669768937600397E-2</v>
      </c>
      <c r="AE12" s="17"/>
      <c r="AF12" s="17">
        <v>6.7840728497422897E-2</v>
      </c>
      <c r="AG12" s="17">
        <v>0.13668367535855999</v>
      </c>
      <c r="AH12" s="17">
        <v>0.10206486083923599</v>
      </c>
      <c r="AI12" s="17">
        <v>6.61543937135598E-2</v>
      </c>
      <c r="AJ12" s="17">
        <v>6.7060849495323996E-2</v>
      </c>
      <c r="AK12" s="17"/>
      <c r="AL12" s="17">
        <v>5.5937151299825398E-2</v>
      </c>
      <c r="AM12" s="17">
        <v>0.12559629713450801</v>
      </c>
      <c r="AN12" s="17">
        <v>0.11768006973037901</v>
      </c>
      <c r="AO12" s="17"/>
      <c r="AP12" s="17">
        <v>0.101714729360777</v>
      </c>
      <c r="AQ12" s="17">
        <v>7.4660717172995605E-2</v>
      </c>
      <c r="AR12" s="17">
        <v>9.7745748530679993E-2</v>
      </c>
      <c r="AS12" s="17">
        <v>4.7231349749251E-2</v>
      </c>
      <c r="AT12" s="17">
        <v>6.5708507447383699E-2</v>
      </c>
      <c r="AU12" s="17"/>
      <c r="AV12" s="17">
        <v>0</v>
      </c>
      <c r="AW12" s="17">
        <v>0.102619127470819</v>
      </c>
      <c r="AX12" s="17">
        <v>7.56044667498222E-2</v>
      </c>
      <c r="AY12" s="17">
        <v>0.14119135497243601</v>
      </c>
      <c r="AZ12" s="17">
        <v>0.100085353705096</v>
      </c>
      <c r="BA12" s="17">
        <v>0.11044744506452001</v>
      </c>
      <c r="BB12" s="17">
        <v>0.127683920814504</v>
      </c>
      <c r="BC12" s="17">
        <v>9.5491945747766593E-2</v>
      </c>
      <c r="BD12" s="17">
        <v>8.4468332544983399E-2</v>
      </c>
      <c r="BE12" s="17">
        <v>5.93950119809434E-2</v>
      </c>
      <c r="BF12" s="17">
        <v>0.10732060990556</v>
      </c>
      <c r="BG12" s="17">
        <v>6.0798875852116699E-2</v>
      </c>
      <c r="BH12" s="17">
        <v>0</v>
      </c>
      <c r="BI12" s="17">
        <v>0.102065325612425</v>
      </c>
      <c r="BJ12" s="17">
        <v>6.9618091506478297E-2</v>
      </c>
      <c r="BK12" s="17">
        <v>4.24445919033739E-2</v>
      </c>
      <c r="BL12" s="17"/>
      <c r="BM12" s="17">
        <v>8.8478549390751504E-2</v>
      </c>
      <c r="BN12" s="17">
        <v>0.11600121450703001</v>
      </c>
      <c r="BO12" s="17">
        <v>8.1282400198853799E-2</v>
      </c>
      <c r="BP12" s="17">
        <v>7.3697934112295402E-2</v>
      </c>
      <c r="BQ12" s="17">
        <v>0.11087241916288799</v>
      </c>
      <c r="BR12" s="17">
        <v>3.4521512537296503E-2</v>
      </c>
      <c r="BS12" s="17"/>
      <c r="BT12" s="17">
        <v>9.6636575958402901E-2</v>
      </c>
      <c r="BU12" s="17">
        <v>8.8242297665789102E-2</v>
      </c>
      <c r="BV12" s="17"/>
      <c r="BW12" s="17">
        <v>8.4992094136702806E-2</v>
      </c>
      <c r="BX12" s="17">
        <v>9.8356772867993797E-2</v>
      </c>
      <c r="BY12" s="17"/>
      <c r="BZ12" s="17">
        <v>9.4339699122975101E-2</v>
      </c>
      <c r="CA12" s="17">
        <v>9.0483494564957107E-2</v>
      </c>
      <c r="CB12" s="17">
        <v>8.9766725422145394E-2</v>
      </c>
      <c r="CC12" s="17"/>
      <c r="CD12" s="17">
        <v>8.4752044812593005E-2</v>
      </c>
      <c r="CE12" s="17">
        <v>0.115046815846174</v>
      </c>
      <c r="CF12" s="17">
        <v>0.12692041839103199</v>
      </c>
      <c r="CG12" s="17"/>
      <c r="CH12" s="17">
        <v>9.0628551190131898E-2</v>
      </c>
      <c r="CI12" s="17">
        <v>9.19154629307984E-2</v>
      </c>
      <c r="CJ12" s="17">
        <v>0.10652525180557</v>
      </c>
      <c r="CK12" s="17"/>
      <c r="CL12" s="17">
        <v>8.8292498938749298E-2</v>
      </c>
      <c r="CM12" s="17">
        <v>8.8831169905367505E-2</v>
      </c>
      <c r="CN12" s="17"/>
      <c r="CO12" s="17">
        <v>5.34180190880158E-2</v>
      </c>
      <c r="CP12" s="17">
        <v>6.4744011458162207E-2</v>
      </c>
      <c r="CQ12" s="17">
        <v>8.6503330341099596E-2</v>
      </c>
      <c r="CR12" s="17">
        <v>0.162408778514219</v>
      </c>
    </row>
    <row r="13" spans="2:96" x14ac:dyDescent="0.25">
      <c r="B13" s="18" t="s">
        <v>618</v>
      </c>
      <c r="C13" s="17">
        <v>5.3142440558646503E-2</v>
      </c>
      <c r="D13" s="17">
        <v>6.6333690255006003E-2</v>
      </c>
      <c r="E13" s="17">
        <v>4.0408256060756098E-2</v>
      </c>
      <c r="F13" s="17"/>
      <c r="G13" s="17">
        <v>6.5571831726721694E-2</v>
      </c>
      <c r="H13" s="17">
        <v>3.9087609436581398E-2</v>
      </c>
      <c r="I13" s="17">
        <v>7.26455212247617E-2</v>
      </c>
      <c r="J13" s="17">
        <v>5.0571640983740201E-2</v>
      </c>
      <c r="K13" s="17">
        <v>5.2512827493544703E-2</v>
      </c>
      <c r="L13" s="17">
        <v>4.32883438599663E-2</v>
      </c>
      <c r="M13" s="17"/>
      <c r="N13" s="17">
        <v>5.9891634963607401E-2</v>
      </c>
      <c r="O13" s="17">
        <v>4.39194590813499E-2</v>
      </c>
      <c r="P13" s="17">
        <v>3.6388279377572601E-2</v>
      </c>
      <c r="Q13" s="17">
        <v>6.98404425583595E-2</v>
      </c>
      <c r="R13" s="17"/>
      <c r="S13" s="17">
        <v>5.6281544699215001E-2</v>
      </c>
      <c r="T13" s="17">
        <v>3.6095011357572197E-2</v>
      </c>
      <c r="U13" s="17">
        <v>1.10407928867996E-2</v>
      </c>
      <c r="V13" s="17">
        <v>4.2908590865992399E-2</v>
      </c>
      <c r="W13" s="17">
        <v>8.1281684223363404E-2</v>
      </c>
      <c r="X13" s="17">
        <v>2.6964880487115799E-2</v>
      </c>
      <c r="Y13" s="17">
        <v>5.7109583425969397E-2</v>
      </c>
      <c r="Z13" s="17">
        <v>5.2688727138945499E-2</v>
      </c>
      <c r="AA13" s="17">
        <v>4.2561528878361898E-2</v>
      </c>
      <c r="AB13" s="17">
        <v>4.1418097239731597E-2</v>
      </c>
      <c r="AC13" s="17">
        <v>0.13758618744697901</v>
      </c>
      <c r="AD13" s="17">
        <v>0.19797658729089601</v>
      </c>
      <c r="AE13" s="17"/>
      <c r="AF13" s="17">
        <v>2.77792795223233E-2</v>
      </c>
      <c r="AG13" s="17">
        <v>6.6838813087308505E-2</v>
      </c>
      <c r="AH13" s="17">
        <v>1.9708786265655601E-2</v>
      </c>
      <c r="AI13" s="17">
        <v>0.18952987404886101</v>
      </c>
      <c r="AJ13" s="17">
        <v>5.0722596456996498E-2</v>
      </c>
      <c r="AK13" s="17"/>
      <c r="AL13" s="17">
        <v>8.2305020161190096E-3</v>
      </c>
      <c r="AM13" s="17">
        <v>6.7761557879596201E-2</v>
      </c>
      <c r="AN13" s="17">
        <v>9.1553530390397694E-2</v>
      </c>
      <c r="AO13" s="17"/>
      <c r="AP13" s="17">
        <v>5.4304639981311E-2</v>
      </c>
      <c r="AQ13" s="17">
        <v>6.1308444773952302E-2</v>
      </c>
      <c r="AR13" s="17">
        <v>4.0698617125901101E-2</v>
      </c>
      <c r="AS13" s="17">
        <v>8.5286109734700494E-2</v>
      </c>
      <c r="AT13" s="17">
        <v>0.114749486684178</v>
      </c>
      <c r="AU13" s="17"/>
      <c r="AV13" s="17">
        <v>0</v>
      </c>
      <c r="AW13" s="17">
        <v>6.8308037801387195E-2</v>
      </c>
      <c r="AX13" s="17">
        <v>6.06902089277222E-2</v>
      </c>
      <c r="AY13" s="17">
        <v>8.9903863235581902E-2</v>
      </c>
      <c r="AZ13" s="17">
        <v>2.17408113920581E-2</v>
      </c>
      <c r="BA13" s="17">
        <v>6.1187291133061802E-2</v>
      </c>
      <c r="BB13" s="17">
        <v>3.4541252605715701E-2</v>
      </c>
      <c r="BC13" s="17">
        <v>4.8725226561268903E-2</v>
      </c>
      <c r="BD13" s="17">
        <v>2.61701328835817E-2</v>
      </c>
      <c r="BE13" s="17">
        <v>9.4295239016918997E-2</v>
      </c>
      <c r="BF13" s="17">
        <v>5.5768518373877599E-2</v>
      </c>
      <c r="BG13" s="17">
        <v>0.116617435297966</v>
      </c>
      <c r="BH13" s="17">
        <v>5.4875795991867697E-2</v>
      </c>
      <c r="BI13" s="17">
        <v>4.7643047610879397E-2</v>
      </c>
      <c r="BJ13" s="17">
        <v>0</v>
      </c>
      <c r="BK13" s="17">
        <v>0</v>
      </c>
      <c r="BL13" s="17"/>
      <c r="BM13" s="17">
        <v>6.2055321823478199E-2</v>
      </c>
      <c r="BN13" s="17">
        <v>6.14926924962724E-2</v>
      </c>
      <c r="BO13" s="17">
        <v>8.8391997613922694E-3</v>
      </c>
      <c r="BP13" s="17">
        <v>6.5311294945436194E-2</v>
      </c>
      <c r="BQ13" s="17">
        <v>4.8809341412947897E-2</v>
      </c>
      <c r="BR13" s="17">
        <v>5.92406431357528E-2</v>
      </c>
      <c r="BS13" s="17"/>
      <c r="BT13" s="17">
        <v>5.81721535425445E-2</v>
      </c>
      <c r="BU13" s="17">
        <v>4.2704208214345701E-2</v>
      </c>
      <c r="BV13" s="17"/>
      <c r="BW13" s="17">
        <v>6.1016795546537002E-2</v>
      </c>
      <c r="BX13" s="17">
        <v>5.0919702539338599E-2</v>
      </c>
      <c r="BY13" s="17"/>
      <c r="BZ13" s="17">
        <v>5.3167711300517999E-2</v>
      </c>
      <c r="CA13" s="17">
        <v>5.9340870798171401E-2</v>
      </c>
      <c r="CB13" s="17">
        <v>5.2438870822158701E-2</v>
      </c>
      <c r="CC13" s="17"/>
      <c r="CD13" s="17">
        <v>4.6102543127063099E-2</v>
      </c>
      <c r="CE13" s="17">
        <v>5.6266256167164901E-2</v>
      </c>
      <c r="CF13" s="17">
        <v>0.140318695744406</v>
      </c>
      <c r="CG13" s="17"/>
      <c r="CH13" s="17">
        <v>5.40603062624418E-2</v>
      </c>
      <c r="CI13" s="17">
        <v>3.7300840814995302E-2</v>
      </c>
      <c r="CJ13" s="17">
        <v>8.6132800217098501E-2</v>
      </c>
      <c r="CK13" s="17"/>
      <c r="CL13" s="17">
        <v>5.91874027519377E-2</v>
      </c>
      <c r="CM13" s="17">
        <v>4.85099085435233E-2</v>
      </c>
      <c r="CN13" s="17"/>
      <c r="CO13" s="17">
        <v>0</v>
      </c>
      <c r="CP13" s="17">
        <v>4.3271847403059498E-2</v>
      </c>
      <c r="CQ13" s="17">
        <v>5.6151660869851398E-2</v>
      </c>
      <c r="CR13" s="17">
        <v>8.3639487004365604E-2</v>
      </c>
    </row>
    <row r="14" spans="2:96" x14ac:dyDescent="0.25">
      <c r="B14" s="18" t="s">
        <v>152</v>
      </c>
      <c r="C14" s="17">
        <v>5.8172874940785803E-2</v>
      </c>
      <c r="D14" s="17">
        <v>4.9388383719208097E-2</v>
      </c>
      <c r="E14" s="17">
        <v>6.4815538677837695E-2</v>
      </c>
      <c r="F14" s="17"/>
      <c r="G14" s="17">
        <v>3.44237791560301E-2</v>
      </c>
      <c r="H14" s="17">
        <v>6.2378450731015597E-2</v>
      </c>
      <c r="I14" s="17">
        <v>6.4237945001851093E-2</v>
      </c>
      <c r="J14" s="17">
        <v>4.1825511669876601E-2</v>
      </c>
      <c r="K14" s="17">
        <v>8.6044849982910301E-2</v>
      </c>
      <c r="L14" s="17">
        <v>6.0033879667980197E-2</v>
      </c>
      <c r="M14" s="17"/>
      <c r="N14" s="17">
        <v>2.0650935392314801E-2</v>
      </c>
      <c r="O14" s="17">
        <v>2.8708576888882301E-2</v>
      </c>
      <c r="P14" s="17">
        <v>7.1312469652776794E-2</v>
      </c>
      <c r="Q14" s="17">
        <v>0.114540883066132</v>
      </c>
      <c r="R14" s="17"/>
      <c r="S14" s="17">
        <v>3.3805864150815303E-2</v>
      </c>
      <c r="T14" s="17">
        <v>3.1438692775626803E-2</v>
      </c>
      <c r="U14" s="17">
        <v>0.11106099792075801</v>
      </c>
      <c r="V14" s="17">
        <v>6.1293307251946601E-2</v>
      </c>
      <c r="W14" s="17">
        <v>6.9917185588924693E-2</v>
      </c>
      <c r="X14" s="17">
        <v>7.3296041954043795E-2</v>
      </c>
      <c r="Y14" s="17">
        <v>7.3261219904834293E-2</v>
      </c>
      <c r="Z14" s="17">
        <v>5.6777920355418302E-2</v>
      </c>
      <c r="AA14" s="17">
        <v>2.2716316383809498E-2</v>
      </c>
      <c r="AB14" s="17">
        <v>9.1098519118785706E-2</v>
      </c>
      <c r="AC14" s="17">
        <v>3.6517547277348003E-2</v>
      </c>
      <c r="AD14" s="17">
        <v>7.60060047695892E-2</v>
      </c>
      <c r="AE14" s="17"/>
      <c r="AF14" s="17">
        <v>3.2007633867390799E-2</v>
      </c>
      <c r="AG14" s="17">
        <v>4.7390435503761201E-2</v>
      </c>
      <c r="AH14" s="17">
        <v>4.08182602574522E-2</v>
      </c>
      <c r="AI14" s="17">
        <v>5.8364023314009902E-2</v>
      </c>
      <c r="AJ14" s="17">
        <v>9.6744230282090907E-2</v>
      </c>
      <c r="AK14" s="17"/>
      <c r="AL14" s="17">
        <v>3.8511696937615698E-2</v>
      </c>
      <c r="AM14" s="17">
        <v>4.31089619036868E-2</v>
      </c>
      <c r="AN14" s="17">
        <v>5.2793091359879203E-2</v>
      </c>
      <c r="AO14" s="17"/>
      <c r="AP14" s="17">
        <v>5.8585758702247498E-2</v>
      </c>
      <c r="AQ14" s="17">
        <v>7.9315558137267303E-2</v>
      </c>
      <c r="AR14" s="17">
        <v>5.06680121621551E-2</v>
      </c>
      <c r="AS14" s="17">
        <v>2.2229595207945201E-2</v>
      </c>
      <c r="AT14" s="17">
        <v>0</v>
      </c>
      <c r="AU14" s="17"/>
      <c r="AV14" s="17">
        <v>0.39513299763079501</v>
      </c>
      <c r="AW14" s="17">
        <v>7.7084920781405497E-2</v>
      </c>
      <c r="AX14" s="17">
        <v>0.13310518140968999</v>
      </c>
      <c r="AY14" s="17">
        <v>4.2939128742301297E-2</v>
      </c>
      <c r="AZ14" s="17">
        <v>7.8192912052309396E-2</v>
      </c>
      <c r="BA14" s="17">
        <v>8.3485700892218503E-2</v>
      </c>
      <c r="BB14" s="17">
        <v>3.30118963696737E-2</v>
      </c>
      <c r="BC14" s="17">
        <v>3.8092846604818001E-2</v>
      </c>
      <c r="BD14" s="17">
        <v>1.3640409466704299E-2</v>
      </c>
      <c r="BE14" s="17">
        <v>2.0736277442143E-2</v>
      </c>
      <c r="BF14" s="17">
        <v>5.6071477105417301E-2</v>
      </c>
      <c r="BG14" s="17">
        <v>2.3171404776971199E-2</v>
      </c>
      <c r="BH14" s="17">
        <v>0</v>
      </c>
      <c r="BI14" s="17">
        <v>5.7202581554854297E-2</v>
      </c>
      <c r="BJ14" s="17">
        <v>0</v>
      </c>
      <c r="BK14" s="17">
        <v>2.5606780260445001E-2</v>
      </c>
      <c r="BL14" s="17"/>
      <c r="BM14" s="17">
        <v>4.8807865291137197E-2</v>
      </c>
      <c r="BN14" s="17">
        <v>4.0300900587912199E-2</v>
      </c>
      <c r="BO14" s="17">
        <v>6.10523938481125E-2</v>
      </c>
      <c r="BP14" s="17">
        <v>8.8009363807065602E-2</v>
      </c>
      <c r="BQ14" s="17">
        <v>8.8329900048051205E-2</v>
      </c>
      <c r="BR14" s="17">
        <v>2.1395290426859101E-2</v>
      </c>
      <c r="BS14" s="17"/>
      <c r="BT14" s="17">
        <v>4.4376678506108998E-2</v>
      </c>
      <c r="BU14" s="17">
        <v>7.5818962459089007E-2</v>
      </c>
      <c r="BV14" s="17"/>
      <c r="BW14" s="17">
        <v>4.0850014338937701E-2</v>
      </c>
      <c r="BX14" s="17">
        <v>4.5428339931086602E-2</v>
      </c>
      <c r="BY14" s="17"/>
      <c r="BZ14" s="17">
        <v>5.8876649137791101E-2</v>
      </c>
      <c r="CA14" s="17">
        <v>6.1700093326740597E-2</v>
      </c>
      <c r="CB14" s="17">
        <v>2.6212934766183998E-2</v>
      </c>
      <c r="CC14" s="17"/>
      <c r="CD14" s="17">
        <v>5.1059668199047899E-2</v>
      </c>
      <c r="CE14" s="17">
        <v>8.6015042145946796E-2</v>
      </c>
      <c r="CF14" s="17">
        <v>0</v>
      </c>
      <c r="CG14" s="17"/>
      <c r="CH14" s="17">
        <v>5.2637966961159403E-2</v>
      </c>
      <c r="CI14" s="17">
        <v>9.2505727315127101E-2</v>
      </c>
      <c r="CJ14" s="17">
        <v>2.6764722778303201E-2</v>
      </c>
      <c r="CK14" s="17"/>
      <c r="CL14" s="17">
        <v>4.6845783120532898E-2</v>
      </c>
      <c r="CM14" s="17">
        <v>5.6958866218306398E-2</v>
      </c>
      <c r="CN14" s="17"/>
      <c r="CO14" s="17">
        <v>3.16564100077611E-2</v>
      </c>
      <c r="CP14" s="17">
        <v>4.63833768630421E-2</v>
      </c>
      <c r="CQ14" s="17">
        <v>6.5400306524155696E-2</v>
      </c>
      <c r="CR14" s="17">
        <v>7.6049661886550296E-2</v>
      </c>
    </row>
    <row r="15" spans="2:96" x14ac:dyDescent="0.25">
      <c r="B15" s="18" t="s">
        <v>619</v>
      </c>
      <c r="C15" s="20">
        <v>0.50917326933951801</v>
      </c>
      <c r="D15" s="20">
        <v>0.50732916499172498</v>
      </c>
      <c r="E15" s="20">
        <v>0.51321594771020296</v>
      </c>
      <c r="F15" s="20"/>
      <c r="G15" s="20">
        <v>0.56088771043154095</v>
      </c>
      <c r="H15" s="20">
        <v>0.52318879071042601</v>
      </c>
      <c r="I15" s="20">
        <v>0.49677022064710902</v>
      </c>
      <c r="J15" s="20">
        <v>0.51149347910710197</v>
      </c>
      <c r="K15" s="20">
        <v>0.44301846331927802</v>
      </c>
      <c r="L15" s="20">
        <v>0.51872891905157603</v>
      </c>
      <c r="M15" s="20"/>
      <c r="N15" s="20">
        <v>0.56427278559821403</v>
      </c>
      <c r="O15" s="20">
        <v>0.54698938095802097</v>
      </c>
      <c r="P15" s="20">
        <v>0.49013084925982098</v>
      </c>
      <c r="Q15" s="20">
        <v>0.43014694373844198</v>
      </c>
      <c r="R15" s="20"/>
      <c r="S15" s="20">
        <v>0.55404914441185604</v>
      </c>
      <c r="T15" s="20">
        <v>0.58637381113652198</v>
      </c>
      <c r="U15" s="20">
        <v>0.546213730954343</v>
      </c>
      <c r="V15" s="20">
        <v>0.53763041374314702</v>
      </c>
      <c r="W15" s="20">
        <v>0.443134448905661</v>
      </c>
      <c r="X15" s="20">
        <v>0.43871007519083199</v>
      </c>
      <c r="Y15" s="20">
        <v>0.449110984507335</v>
      </c>
      <c r="Z15" s="20">
        <v>0.54007676992061104</v>
      </c>
      <c r="AA15" s="20">
        <v>0.51472097462177602</v>
      </c>
      <c r="AB15" s="20">
        <v>0.50554910969495703</v>
      </c>
      <c r="AC15" s="20">
        <v>0.46817727445774998</v>
      </c>
      <c r="AD15" s="20">
        <v>0.32476833926189103</v>
      </c>
      <c r="AE15" s="20"/>
      <c r="AF15" s="20">
        <v>0.55477631777126801</v>
      </c>
      <c r="AG15" s="20">
        <v>0.50065369063507004</v>
      </c>
      <c r="AH15" s="20">
        <v>0.65970237592763703</v>
      </c>
      <c r="AI15" s="20">
        <v>0.49950597172586803</v>
      </c>
      <c r="AJ15" s="20">
        <v>0.41307778125436101</v>
      </c>
      <c r="AK15" s="20"/>
      <c r="AL15" s="20">
        <v>0.62331452194223302</v>
      </c>
      <c r="AM15" s="20">
        <v>0.50435768970629502</v>
      </c>
      <c r="AN15" s="20">
        <v>0.51246273872404102</v>
      </c>
      <c r="AO15" s="20"/>
      <c r="AP15" s="20">
        <v>0.45414857884411303</v>
      </c>
      <c r="AQ15" s="20">
        <v>0.51171981064461503</v>
      </c>
      <c r="AR15" s="20">
        <v>0.53415796884162103</v>
      </c>
      <c r="AS15" s="20">
        <v>0.58908795956044102</v>
      </c>
      <c r="AT15" s="20">
        <v>0.469130630082219</v>
      </c>
      <c r="AU15" s="20"/>
      <c r="AV15" s="20">
        <v>0</v>
      </c>
      <c r="AW15" s="20">
        <v>0.54565179654345897</v>
      </c>
      <c r="AX15" s="20">
        <v>0.457305661173948</v>
      </c>
      <c r="AY15" s="20">
        <v>0.42015122650644599</v>
      </c>
      <c r="AZ15" s="20">
        <v>0.46912598424268698</v>
      </c>
      <c r="BA15" s="20">
        <v>0.53740667915837403</v>
      </c>
      <c r="BB15" s="20">
        <v>0.53601627252431505</v>
      </c>
      <c r="BC15" s="20">
        <v>0.56860501105613803</v>
      </c>
      <c r="BD15" s="20">
        <v>0.472230902816764</v>
      </c>
      <c r="BE15" s="20">
        <v>0.52529211766746498</v>
      </c>
      <c r="BF15" s="20">
        <v>0.493471196037301</v>
      </c>
      <c r="BG15" s="20">
        <v>0.60353008622216098</v>
      </c>
      <c r="BH15" s="20">
        <v>0.57231169964239004</v>
      </c>
      <c r="BI15" s="20">
        <v>0.548664926152994</v>
      </c>
      <c r="BJ15" s="20">
        <v>0.49694153240334499</v>
      </c>
      <c r="BK15" s="20">
        <v>0.67872618909161198</v>
      </c>
      <c r="BL15" s="20"/>
      <c r="BM15" s="20">
        <v>0.54554973963966702</v>
      </c>
      <c r="BN15" s="20">
        <v>0.49801309865375998</v>
      </c>
      <c r="BO15" s="20">
        <v>0.52332859237079299</v>
      </c>
      <c r="BP15" s="20">
        <v>0.51510187527567197</v>
      </c>
      <c r="BQ15" s="20">
        <v>0.47859242599080398</v>
      </c>
      <c r="BR15" s="20">
        <v>0.41319096564888202</v>
      </c>
      <c r="BS15" s="20"/>
      <c r="BT15" s="20">
        <v>0.51937412773580005</v>
      </c>
      <c r="BU15" s="20">
        <v>0.499277668484089</v>
      </c>
      <c r="BV15" s="20"/>
      <c r="BW15" s="20">
        <v>0.54043819872908705</v>
      </c>
      <c r="BX15" s="20">
        <v>0.51632953113017299</v>
      </c>
      <c r="BY15" s="20"/>
      <c r="BZ15" s="20">
        <v>0.50886193765367305</v>
      </c>
      <c r="CA15" s="20">
        <v>0.49172893025442399</v>
      </c>
      <c r="CB15" s="20">
        <v>0.60512047934387303</v>
      </c>
      <c r="CC15" s="20"/>
      <c r="CD15" s="20">
        <v>0.533216168926684</v>
      </c>
      <c r="CE15" s="20">
        <v>0.44058933510314102</v>
      </c>
      <c r="CF15" s="20">
        <v>0.49605110675320202</v>
      </c>
      <c r="CG15" s="20"/>
      <c r="CH15" s="20">
        <v>0.51974169321334496</v>
      </c>
      <c r="CI15" s="20">
        <v>0.530045315506534</v>
      </c>
      <c r="CJ15" s="20">
        <v>0.38523068092400797</v>
      </c>
      <c r="CK15" s="20"/>
      <c r="CL15" s="20">
        <v>0.53490102330556</v>
      </c>
      <c r="CM15" s="20">
        <v>0.49790344004932402</v>
      </c>
      <c r="CN15" s="20"/>
      <c r="CO15" s="20">
        <v>0.79286942601280996</v>
      </c>
      <c r="CP15" s="20">
        <v>0.58308740893200195</v>
      </c>
      <c r="CQ15" s="20">
        <v>0.45874104005744998</v>
      </c>
      <c r="CR15" s="20">
        <v>0.36636699952876201</v>
      </c>
    </row>
    <row r="16" spans="2:96" x14ac:dyDescent="0.25">
      <c r="B16" s="18" t="s">
        <v>620</v>
      </c>
      <c r="C16" s="20">
        <v>0.144955956551619</v>
      </c>
      <c r="D16" s="20">
        <v>0.15581640806532299</v>
      </c>
      <c r="E16" s="20">
        <v>0.13491503241340599</v>
      </c>
      <c r="F16" s="20"/>
      <c r="G16" s="20">
        <v>0.164647998057319</v>
      </c>
      <c r="H16" s="20">
        <v>0.116374933900298</v>
      </c>
      <c r="I16" s="20">
        <v>0.14457004751607799</v>
      </c>
      <c r="J16" s="20">
        <v>0.177476107267348</v>
      </c>
      <c r="K16" s="20">
        <v>0.19329590303963201</v>
      </c>
      <c r="L16" s="20">
        <v>9.3712997183338795E-2</v>
      </c>
      <c r="M16" s="20"/>
      <c r="N16" s="20">
        <v>0.132758030848171</v>
      </c>
      <c r="O16" s="20">
        <v>0.152240197811258</v>
      </c>
      <c r="P16" s="20">
        <v>0.126707127664139</v>
      </c>
      <c r="Q16" s="20">
        <v>0.165756904564024</v>
      </c>
      <c r="R16" s="20"/>
      <c r="S16" s="20">
        <v>0.14077958904355301</v>
      </c>
      <c r="T16" s="20">
        <v>0.13943738865472499</v>
      </c>
      <c r="U16" s="20">
        <v>6.3912565073059896E-2</v>
      </c>
      <c r="V16" s="20">
        <v>0.13595667672640899</v>
      </c>
      <c r="W16" s="20">
        <v>0.180807579000479</v>
      </c>
      <c r="X16" s="20">
        <v>0.13414058082494801</v>
      </c>
      <c r="Y16" s="20">
        <v>0.17157561786508599</v>
      </c>
      <c r="Z16" s="20">
        <v>0.112536086197666</v>
      </c>
      <c r="AA16" s="20">
        <v>0.110655152794273</v>
      </c>
      <c r="AB16" s="20">
        <v>0.14502624841237499</v>
      </c>
      <c r="AC16" s="20">
        <v>0.26461033472098899</v>
      </c>
      <c r="AD16" s="20">
        <v>0.28764635622849599</v>
      </c>
      <c r="AE16" s="20"/>
      <c r="AF16" s="20">
        <v>9.5620008019746197E-2</v>
      </c>
      <c r="AG16" s="20">
        <v>0.20352248844586801</v>
      </c>
      <c r="AH16" s="20">
        <v>0.121773647104892</v>
      </c>
      <c r="AI16" s="20">
        <v>0.25568426776241998</v>
      </c>
      <c r="AJ16" s="20">
        <v>0.117783445952321</v>
      </c>
      <c r="AK16" s="20"/>
      <c r="AL16" s="20">
        <v>6.4167653315944401E-2</v>
      </c>
      <c r="AM16" s="20">
        <v>0.19335785501410399</v>
      </c>
      <c r="AN16" s="20">
        <v>0.20923360012077699</v>
      </c>
      <c r="AO16" s="20"/>
      <c r="AP16" s="20">
        <v>0.15601936934208799</v>
      </c>
      <c r="AQ16" s="20">
        <v>0.135969161946948</v>
      </c>
      <c r="AR16" s="20">
        <v>0.138444365656581</v>
      </c>
      <c r="AS16" s="20">
        <v>0.13251745948395099</v>
      </c>
      <c r="AT16" s="20">
        <v>0.18045799413156099</v>
      </c>
      <c r="AU16" s="20"/>
      <c r="AV16" s="20">
        <v>0</v>
      </c>
      <c r="AW16" s="20">
        <v>0.170927165272206</v>
      </c>
      <c r="AX16" s="20">
        <v>0.136294675677544</v>
      </c>
      <c r="AY16" s="20">
        <v>0.23109521820801801</v>
      </c>
      <c r="AZ16" s="20">
        <v>0.12182616509715399</v>
      </c>
      <c r="BA16" s="20">
        <v>0.17163473619758199</v>
      </c>
      <c r="BB16" s="20">
        <v>0.16222517342022</v>
      </c>
      <c r="BC16" s="20">
        <v>0.144217172309035</v>
      </c>
      <c r="BD16" s="20">
        <v>0.11063846542856499</v>
      </c>
      <c r="BE16" s="20">
        <v>0.15369025099786199</v>
      </c>
      <c r="BF16" s="20">
        <v>0.163089128279437</v>
      </c>
      <c r="BG16" s="20">
        <v>0.17741631115008299</v>
      </c>
      <c r="BH16" s="20">
        <v>5.4875795991867697E-2</v>
      </c>
      <c r="BI16" s="20">
        <v>0.14970837322330499</v>
      </c>
      <c r="BJ16" s="20">
        <v>6.9618091506478297E-2</v>
      </c>
      <c r="BK16" s="20">
        <v>4.24445919033739E-2</v>
      </c>
      <c r="BL16" s="20"/>
      <c r="BM16" s="20">
        <v>0.15053387121423001</v>
      </c>
      <c r="BN16" s="20">
        <v>0.177493907003302</v>
      </c>
      <c r="BO16" s="20">
        <v>9.0121599960246102E-2</v>
      </c>
      <c r="BP16" s="20">
        <v>0.139009229057732</v>
      </c>
      <c r="BQ16" s="20">
        <v>0.159681760575836</v>
      </c>
      <c r="BR16" s="20">
        <v>9.3762155673049394E-2</v>
      </c>
      <c r="BS16" s="20"/>
      <c r="BT16" s="20">
        <v>0.15480872950094701</v>
      </c>
      <c r="BU16" s="20">
        <v>0.13094650588013501</v>
      </c>
      <c r="BV16" s="20"/>
      <c r="BW16" s="20">
        <v>0.14600888968324</v>
      </c>
      <c r="BX16" s="20">
        <v>0.14927647540733199</v>
      </c>
      <c r="BY16" s="20"/>
      <c r="BZ16" s="20">
        <v>0.147507410423493</v>
      </c>
      <c r="CA16" s="20">
        <v>0.14982436536312799</v>
      </c>
      <c r="CB16" s="20">
        <v>0.14220559624430401</v>
      </c>
      <c r="CC16" s="20"/>
      <c r="CD16" s="20">
        <v>0.13085458793965599</v>
      </c>
      <c r="CE16" s="20">
        <v>0.17131307201333901</v>
      </c>
      <c r="CF16" s="20">
        <v>0.26723911413543699</v>
      </c>
      <c r="CG16" s="20"/>
      <c r="CH16" s="20">
        <v>0.14468885745257401</v>
      </c>
      <c r="CI16" s="20">
        <v>0.12921630374579399</v>
      </c>
      <c r="CJ16" s="20">
        <v>0.192658052022668</v>
      </c>
      <c r="CK16" s="20"/>
      <c r="CL16" s="20">
        <v>0.147479901690687</v>
      </c>
      <c r="CM16" s="20">
        <v>0.13734107844889101</v>
      </c>
      <c r="CN16" s="20"/>
      <c r="CO16" s="20">
        <v>5.34180190880158E-2</v>
      </c>
      <c r="CP16" s="20">
        <v>0.108015858861222</v>
      </c>
      <c r="CQ16" s="20">
        <v>0.14265499121095099</v>
      </c>
      <c r="CR16" s="20">
        <v>0.246048265518585</v>
      </c>
    </row>
    <row r="17" spans="2:96" x14ac:dyDescent="0.25">
      <c r="B17" s="18" t="s">
        <v>275</v>
      </c>
      <c r="C17" s="21">
        <v>0.36421731278789898</v>
      </c>
      <c r="D17" s="21">
        <v>0.35151275692640199</v>
      </c>
      <c r="E17" s="21">
        <v>0.37830091529679599</v>
      </c>
      <c r="F17" s="21"/>
      <c r="G17" s="21">
        <v>0.39623971237422201</v>
      </c>
      <c r="H17" s="21">
        <v>0.40681385681012799</v>
      </c>
      <c r="I17" s="21">
        <v>0.35220017313103102</v>
      </c>
      <c r="J17" s="21">
        <v>0.334017371839754</v>
      </c>
      <c r="K17" s="21">
        <v>0.24972256027964501</v>
      </c>
      <c r="L17" s="21">
        <v>0.425015921868238</v>
      </c>
      <c r="M17" s="21"/>
      <c r="N17" s="21">
        <v>0.43151475475004297</v>
      </c>
      <c r="O17" s="21">
        <v>0.39474918314676299</v>
      </c>
      <c r="P17" s="21">
        <v>0.36342372159568198</v>
      </c>
      <c r="Q17" s="21">
        <v>0.264390039174418</v>
      </c>
      <c r="R17" s="21"/>
      <c r="S17" s="21">
        <v>0.41326955536830201</v>
      </c>
      <c r="T17" s="21">
        <v>0.44693642248179599</v>
      </c>
      <c r="U17" s="21">
        <v>0.48230116588128302</v>
      </c>
      <c r="V17" s="21">
        <v>0.40167373701673798</v>
      </c>
      <c r="W17" s="21">
        <v>0.262326869905183</v>
      </c>
      <c r="X17" s="21">
        <v>0.30456949436588399</v>
      </c>
      <c r="Y17" s="21">
        <v>0.27753536664224898</v>
      </c>
      <c r="Z17" s="21">
        <v>0.42754068372294501</v>
      </c>
      <c r="AA17" s="21">
        <v>0.404065821827503</v>
      </c>
      <c r="AB17" s="21">
        <v>0.36052286128258298</v>
      </c>
      <c r="AC17" s="21">
        <v>0.20356693973676099</v>
      </c>
      <c r="AD17" s="21">
        <v>3.7121983033394902E-2</v>
      </c>
      <c r="AE17" s="21"/>
      <c r="AF17" s="21">
        <v>0.459156309751522</v>
      </c>
      <c r="AG17" s="21">
        <v>0.29713120218920203</v>
      </c>
      <c r="AH17" s="21">
        <v>0.53792872882274501</v>
      </c>
      <c r="AI17" s="21">
        <v>0.24382170396344699</v>
      </c>
      <c r="AJ17" s="21">
        <v>0.29529433530204102</v>
      </c>
      <c r="AK17" s="21"/>
      <c r="AL17" s="21">
        <v>0.55914686862628904</v>
      </c>
      <c r="AM17" s="21">
        <v>0.310999834692191</v>
      </c>
      <c r="AN17" s="21">
        <v>0.303229138603264</v>
      </c>
      <c r="AO17" s="21"/>
      <c r="AP17" s="21">
        <v>0.29812920950202498</v>
      </c>
      <c r="AQ17" s="21">
        <v>0.375750648697667</v>
      </c>
      <c r="AR17" s="21">
        <v>0.39571360318504001</v>
      </c>
      <c r="AS17" s="21">
        <v>0.45657050007649003</v>
      </c>
      <c r="AT17" s="21">
        <v>0.28867263595065801</v>
      </c>
      <c r="AU17" s="21"/>
      <c r="AV17" s="21">
        <v>0</v>
      </c>
      <c r="AW17" s="21">
        <v>0.374724631271252</v>
      </c>
      <c r="AX17" s="21">
        <v>0.321010985496404</v>
      </c>
      <c r="AY17" s="21">
        <v>0.189056008298428</v>
      </c>
      <c r="AZ17" s="21">
        <v>0.34729981914553298</v>
      </c>
      <c r="BA17" s="21">
        <v>0.36577194296079202</v>
      </c>
      <c r="BB17" s="21">
        <v>0.37379109910409503</v>
      </c>
      <c r="BC17" s="21">
        <v>0.42438783874710201</v>
      </c>
      <c r="BD17" s="21">
        <v>0.36159243738819902</v>
      </c>
      <c r="BE17" s="21">
        <v>0.37160186666960299</v>
      </c>
      <c r="BF17" s="21">
        <v>0.330382067757864</v>
      </c>
      <c r="BG17" s="21">
        <v>0.42611377507207898</v>
      </c>
      <c r="BH17" s="21">
        <v>0.51743590365052305</v>
      </c>
      <c r="BI17" s="21">
        <v>0.39895655292968901</v>
      </c>
      <c r="BJ17" s="21">
        <v>0.42732344089686702</v>
      </c>
      <c r="BK17" s="21">
        <v>0.63628159718823796</v>
      </c>
      <c r="BL17" s="21"/>
      <c r="BM17" s="21">
        <v>0.39501586842543801</v>
      </c>
      <c r="BN17" s="21">
        <v>0.320519191650458</v>
      </c>
      <c r="BO17" s="21">
        <v>0.433206992410547</v>
      </c>
      <c r="BP17" s="21">
        <v>0.37609264621793997</v>
      </c>
      <c r="BQ17" s="21">
        <v>0.31891066541496699</v>
      </c>
      <c r="BR17" s="21">
        <v>0.31942880997583301</v>
      </c>
      <c r="BS17" s="21"/>
      <c r="BT17" s="21">
        <v>0.36456539823485301</v>
      </c>
      <c r="BU17" s="21">
        <v>0.36833116260395399</v>
      </c>
      <c r="BV17" s="21"/>
      <c r="BW17" s="21">
        <v>0.394429309045847</v>
      </c>
      <c r="BX17" s="21">
        <v>0.36705305572284103</v>
      </c>
      <c r="BY17" s="21"/>
      <c r="BZ17" s="21">
        <v>0.36135452723018002</v>
      </c>
      <c r="CA17" s="21">
        <v>0.341904564891295</v>
      </c>
      <c r="CB17" s="21">
        <v>0.46291488309956902</v>
      </c>
      <c r="CC17" s="21"/>
      <c r="CD17" s="21">
        <v>0.40236158098702801</v>
      </c>
      <c r="CE17" s="21">
        <v>0.26927626308980301</v>
      </c>
      <c r="CF17" s="21">
        <v>0.228811992617765</v>
      </c>
      <c r="CG17" s="21"/>
      <c r="CH17" s="21">
        <v>0.37505283576077098</v>
      </c>
      <c r="CI17" s="21">
        <v>0.40082901176073998</v>
      </c>
      <c r="CJ17" s="21">
        <v>0.192572628901339</v>
      </c>
      <c r="CK17" s="21"/>
      <c r="CL17" s="21">
        <v>0.38742112161487302</v>
      </c>
      <c r="CM17" s="21">
        <v>0.36056236160043398</v>
      </c>
      <c r="CN17" s="21"/>
      <c r="CO17" s="21">
        <v>0.73945140692479405</v>
      </c>
      <c r="CP17" s="21">
        <v>0.47507155007078</v>
      </c>
      <c r="CQ17" s="21">
        <v>0.31608604884649899</v>
      </c>
      <c r="CR17" s="21">
        <v>0.12031873401017699</v>
      </c>
    </row>
    <row r="18" spans="2:96" x14ac:dyDescent="0.25">
      <c r="B18" s="16" t="s">
        <v>535</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CR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637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893</v>
      </c>
      <c r="D7" s="10">
        <v>435</v>
      </c>
      <c r="E7" s="10">
        <v>456</v>
      </c>
      <c r="F7" s="10"/>
      <c r="G7" s="10">
        <v>95</v>
      </c>
      <c r="H7" s="10">
        <v>117</v>
      </c>
      <c r="I7" s="10">
        <v>159</v>
      </c>
      <c r="J7" s="10">
        <v>176</v>
      </c>
      <c r="K7" s="10">
        <v>143</v>
      </c>
      <c r="L7" s="10">
        <v>203</v>
      </c>
      <c r="M7" s="10"/>
      <c r="N7" s="10">
        <v>244</v>
      </c>
      <c r="O7" s="10">
        <v>259</v>
      </c>
      <c r="P7" s="10">
        <v>170</v>
      </c>
      <c r="Q7" s="10">
        <v>217</v>
      </c>
      <c r="R7" s="10"/>
      <c r="S7" s="10">
        <v>120</v>
      </c>
      <c r="T7" s="10">
        <v>117</v>
      </c>
      <c r="U7" s="10">
        <v>79</v>
      </c>
      <c r="V7" s="10">
        <v>87</v>
      </c>
      <c r="W7" s="10">
        <v>71</v>
      </c>
      <c r="X7" s="10">
        <v>77</v>
      </c>
      <c r="Y7" s="10">
        <v>82</v>
      </c>
      <c r="Z7" s="10">
        <v>35</v>
      </c>
      <c r="AA7" s="10">
        <v>91</v>
      </c>
      <c r="AB7" s="10">
        <v>75</v>
      </c>
      <c r="AC7" s="10">
        <v>38</v>
      </c>
      <c r="AD7" s="10">
        <v>21</v>
      </c>
      <c r="AE7" s="10"/>
      <c r="AF7" s="10">
        <v>338</v>
      </c>
      <c r="AG7" s="10">
        <v>238</v>
      </c>
      <c r="AH7" s="10">
        <v>55</v>
      </c>
      <c r="AI7" s="10">
        <v>16</v>
      </c>
      <c r="AJ7" s="10">
        <v>117</v>
      </c>
      <c r="AK7" s="10"/>
      <c r="AL7" s="10">
        <v>201</v>
      </c>
      <c r="AM7" s="10">
        <v>297</v>
      </c>
      <c r="AN7" s="10">
        <v>80</v>
      </c>
      <c r="AO7" s="10"/>
      <c r="AP7" s="10">
        <v>226</v>
      </c>
      <c r="AQ7" s="10">
        <v>208</v>
      </c>
      <c r="AR7" s="10">
        <v>228</v>
      </c>
      <c r="AS7" s="10">
        <v>87</v>
      </c>
      <c r="AT7" s="10">
        <v>12</v>
      </c>
      <c r="AU7" s="10"/>
      <c r="AV7" s="10">
        <v>4</v>
      </c>
      <c r="AW7" s="10">
        <v>27</v>
      </c>
      <c r="AX7" s="10">
        <v>64</v>
      </c>
      <c r="AY7" s="10">
        <v>81</v>
      </c>
      <c r="AZ7" s="10">
        <v>87</v>
      </c>
      <c r="BA7" s="10">
        <v>96</v>
      </c>
      <c r="BB7" s="10">
        <v>87</v>
      </c>
      <c r="BC7" s="10">
        <v>76</v>
      </c>
      <c r="BD7" s="10">
        <v>69</v>
      </c>
      <c r="BE7" s="10">
        <v>47</v>
      </c>
      <c r="BF7" s="10">
        <v>68</v>
      </c>
      <c r="BG7" s="10">
        <v>43</v>
      </c>
      <c r="BH7" s="10">
        <v>34</v>
      </c>
      <c r="BI7" s="10">
        <v>19</v>
      </c>
      <c r="BJ7" s="10">
        <v>21</v>
      </c>
      <c r="BK7" s="10">
        <v>34</v>
      </c>
      <c r="BL7" s="10"/>
      <c r="BM7" s="10">
        <v>189</v>
      </c>
      <c r="BN7" s="10">
        <v>258</v>
      </c>
      <c r="BO7" s="10">
        <v>128</v>
      </c>
      <c r="BP7" s="10">
        <v>170</v>
      </c>
      <c r="BQ7" s="10">
        <v>99</v>
      </c>
      <c r="BR7" s="10">
        <v>49</v>
      </c>
      <c r="BS7" s="10"/>
      <c r="BT7" s="10">
        <v>519</v>
      </c>
      <c r="BU7" s="10">
        <v>363</v>
      </c>
      <c r="BV7" s="10"/>
      <c r="BW7" s="10">
        <v>315</v>
      </c>
      <c r="BX7" s="10">
        <v>355</v>
      </c>
      <c r="BY7" s="10"/>
      <c r="BZ7" s="10">
        <v>705</v>
      </c>
      <c r="CA7" s="10">
        <v>139</v>
      </c>
      <c r="CB7" s="10">
        <v>35</v>
      </c>
      <c r="CC7" s="10"/>
      <c r="CD7" s="10">
        <v>602</v>
      </c>
      <c r="CE7" s="10">
        <v>82</v>
      </c>
      <c r="CF7" s="10">
        <v>48</v>
      </c>
      <c r="CG7" s="10"/>
      <c r="CH7" s="10">
        <v>675</v>
      </c>
      <c r="CI7" s="10">
        <v>97</v>
      </c>
      <c r="CJ7" s="10">
        <v>66</v>
      </c>
      <c r="CK7" s="10"/>
      <c r="CL7" s="10">
        <v>453</v>
      </c>
      <c r="CM7" s="10">
        <v>407</v>
      </c>
      <c r="CN7" s="10"/>
      <c r="CO7" s="10">
        <v>56</v>
      </c>
      <c r="CP7" s="10">
        <v>339</v>
      </c>
      <c r="CQ7" s="10">
        <v>317</v>
      </c>
      <c r="CR7" s="10">
        <v>181</v>
      </c>
    </row>
    <row r="8" spans="2:96" ht="30" customHeight="1" x14ac:dyDescent="0.25">
      <c r="B8" s="11" t="s">
        <v>20</v>
      </c>
      <c r="C8" s="11">
        <v>889</v>
      </c>
      <c r="D8" s="11">
        <v>440</v>
      </c>
      <c r="E8" s="11">
        <v>447</v>
      </c>
      <c r="F8" s="11"/>
      <c r="G8" s="11">
        <v>116</v>
      </c>
      <c r="H8" s="11">
        <v>152</v>
      </c>
      <c r="I8" s="11">
        <v>152</v>
      </c>
      <c r="J8" s="11">
        <v>162</v>
      </c>
      <c r="K8" s="11">
        <v>126</v>
      </c>
      <c r="L8" s="11">
        <v>181</v>
      </c>
      <c r="M8" s="11"/>
      <c r="N8" s="11">
        <v>234</v>
      </c>
      <c r="O8" s="11">
        <v>245</v>
      </c>
      <c r="P8" s="11">
        <v>178</v>
      </c>
      <c r="Q8" s="11">
        <v>229</v>
      </c>
      <c r="R8" s="11"/>
      <c r="S8" s="11">
        <v>130</v>
      </c>
      <c r="T8" s="11">
        <v>113</v>
      </c>
      <c r="U8" s="11">
        <v>77</v>
      </c>
      <c r="V8" s="11">
        <v>82</v>
      </c>
      <c r="W8" s="11">
        <v>70</v>
      </c>
      <c r="X8" s="11">
        <v>77</v>
      </c>
      <c r="Y8" s="11">
        <v>75</v>
      </c>
      <c r="Z8" s="11">
        <v>33</v>
      </c>
      <c r="AA8" s="11">
        <v>91</v>
      </c>
      <c r="AB8" s="11">
        <v>74</v>
      </c>
      <c r="AC8" s="11">
        <v>42</v>
      </c>
      <c r="AD8" s="11">
        <v>25</v>
      </c>
      <c r="AE8" s="11"/>
      <c r="AF8" s="11">
        <v>323</v>
      </c>
      <c r="AG8" s="11">
        <v>243</v>
      </c>
      <c r="AH8" s="11">
        <v>51</v>
      </c>
      <c r="AI8" s="11">
        <v>15</v>
      </c>
      <c r="AJ8" s="11">
        <v>121</v>
      </c>
      <c r="AK8" s="11"/>
      <c r="AL8" s="11">
        <v>194</v>
      </c>
      <c r="AM8" s="11">
        <v>302</v>
      </c>
      <c r="AN8" s="11">
        <v>79</v>
      </c>
      <c r="AO8" s="11"/>
      <c r="AP8" s="11">
        <v>220</v>
      </c>
      <c r="AQ8" s="11">
        <v>208</v>
      </c>
      <c r="AR8" s="11">
        <v>235</v>
      </c>
      <c r="AS8" s="11">
        <v>89</v>
      </c>
      <c r="AT8" s="11">
        <v>13</v>
      </c>
      <c r="AU8" s="11"/>
      <c r="AV8" s="11">
        <v>5</v>
      </c>
      <c r="AW8" s="11">
        <v>28</v>
      </c>
      <c r="AX8" s="11">
        <v>64</v>
      </c>
      <c r="AY8" s="11">
        <v>84</v>
      </c>
      <c r="AZ8" s="11">
        <v>91</v>
      </c>
      <c r="BA8" s="11">
        <v>95</v>
      </c>
      <c r="BB8" s="11">
        <v>87</v>
      </c>
      <c r="BC8" s="11">
        <v>72</v>
      </c>
      <c r="BD8" s="11">
        <v>66</v>
      </c>
      <c r="BE8" s="11">
        <v>46</v>
      </c>
      <c r="BF8" s="11">
        <v>66</v>
      </c>
      <c r="BG8" s="11">
        <v>43</v>
      </c>
      <c r="BH8" s="11">
        <v>34</v>
      </c>
      <c r="BI8" s="11">
        <v>18</v>
      </c>
      <c r="BJ8" s="11">
        <v>22</v>
      </c>
      <c r="BK8" s="11">
        <v>35</v>
      </c>
      <c r="BL8" s="11"/>
      <c r="BM8" s="11">
        <v>202</v>
      </c>
      <c r="BN8" s="11">
        <v>250</v>
      </c>
      <c r="BO8" s="11">
        <v>131</v>
      </c>
      <c r="BP8" s="11">
        <v>166</v>
      </c>
      <c r="BQ8" s="11">
        <v>92</v>
      </c>
      <c r="BR8" s="11">
        <v>48</v>
      </c>
      <c r="BS8" s="11"/>
      <c r="BT8" s="11">
        <v>521</v>
      </c>
      <c r="BU8" s="11">
        <v>355</v>
      </c>
      <c r="BV8" s="11"/>
      <c r="BW8" s="11">
        <v>315</v>
      </c>
      <c r="BX8" s="11">
        <v>343</v>
      </c>
      <c r="BY8" s="11"/>
      <c r="BZ8" s="11">
        <v>694</v>
      </c>
      <c r="CA8" s="11">
        <v>141</v>
      </c>
      <c r="CB8" s="11">
        <v>38</v>
      </c>
      <c r="CC8" s="11"/>
      <c r="CD8" s="11">
        <v>588</v>
      </c>
      <c r="CE8" s="11">
        <v>87</v>
      </c>
      <c r="CF8" s="11">
        <v>49</v>
      </c>
      <c r="CG8" s="11"/>
      <c r="CH8" s="11">
        <v>657</v>
      </c>
      <c r="CI8" s="11">
        <v>103</v>
      </c>
      <c r="CJ8" s="11">
        <v>68</v>
      </c>
      <c r="CK8" s="11"/>
      <c r="CL8" s="11">
        <v>446</v>
      </c>
      <c r="CM8" s="11">
        <v>408</v>
      </c>
      <c r="CN8" s="11"/>
      <c r="CO8" s="11">
        <v>62</v>
      </c>
      <c r="CP8" s="11">
        <v>331</v>
      </c>
      <c r="CQ8" s="11">
        <v>312</v>
      </c>
      <c r="CR8" s="11">
        <v>184</v>
      </c>
    </row>
    <row r="9" spans="2:96" x14ac:dyDescent="0.25">
      <c r="B9" s="18" t="s">
        <v>614</v>
      </c>
      <c r="C9" s="17">
        <v>0.14285906280510199</v>
      </c>
      <c r="D9" s="17">
        <v>0.17595738265675101</v>
      </c>
      <c r="E9" s="17">
        <v>0.110949258130301</v>
      </c>
      <c r="F9" s="17"/>
      <c r="G9" s="17">
        <v>0.14412528097239399</v>
      </c>
      <c r="H9" s="17">
        <v>0.17566751777034101</v>
      </c>
      <c r="I9" s="17">
        <v>0.129622796802218</v>
      </c>
      <c r="J9" s="17">
        <v>0.18523128556282101</v>
      </c>
      <c r="K9" s="17">
        <v>0.121969977848155</v>
      </c>
      <c r="L9" s="17">
        <v>0.10212761097261</v>
      </c>
      <c r="M9" s="17"/>
      <c r="N9" s="17">
        <v>0.13174170062516699</v>
      </c>
      <c r="O9" s="17">
        <v>0.14044086769695199</v>
      </c>
      <c r="P9" s="17">
        <v>0.138272797720146</v>
      </c>
      <c r="Q9" s="17">
        <v>0.162301187825693</v>
      </c>
      <c r="R9" s="17"/>
      <c r="S9" s="17">
        <v>0.11072441727509499</v>
      </c>
      <c r="T9" s="17">
        <v>0.13749505699584</v>
      </c>
      <c r="U9" s="17">
        <v>0.16285618417962799</v>
      </c>
      <c r="V9" s="17">
        <v>0.14328638512216099</v>
      </c>
      <c r="W9" s="17">
        <v>0.16837640429675399</v>
      </c>
      <c r="X9" s="17">
        <v>0.173526197319602</v>
      </c>
      <c r="Y9" s="17">
        <v>9.2277734601962896E-2</v>
      </c>
      <c r="Z9" s="17">
        <v>0.14187242732827601</v>
      </c>
      <c r="AA9" s="17">
        <v>0.13166321931853001</v>
      </c>
      <c r="AB9" s="17">
        <v>0.16124215096560701</v>
      </c>
      <c r="AC9" s="17">
        <v>0.15033103677311399</v>
      </c>
      <c r="AD9" s="17">
        <v>0.23134377364758099</v>
      </c>
      <c r="AE9" s="17"/>
      <c r="AF9" s="17">
        <v>0.15183477139361001</v>
      </c>
      <c r="AG9" s="17">
        <v>0.14582401290286401</v>
      </c>
      <c r="AH9" s="17">
        <v>6.98522213016671E-2</v>
      </c>
      <c r="AI9" s="17">
        <v>0.38474107460551998</v>
      </c>
      <c r="AJ9" s="17">
        <v>0.12322272134246399</v>
      </c>
      <c r="AK9" s="17"/>
      <c r="AL9" s="17">
        <v>0.10860186842689901</v>
      </c>
      <c r="AM9" s="17">
        <v>0.14502807162898901</v>
      </c>
      <c r="AN9" s="17">
        <v>0.159818937633774</v>
      </c>
      <c r="AO9" s="17"/>
      <c r="AP9" s="17">
        <v>0.129287162370534</v>
      </c>
      <c r="AQ9" s="17">
        <v>0.155018087719932</v>
      </c>
      <c r="AR9" s="17">
        <v>0.13382232981182099</v>
      </c>
      <c r="AS9" s="17">
        <v>0.12678947061549301</v>
      </c>
      <c r="AT9" s="17">
        <v>0.17552439167119599</v>
      </c>
      <c r="AU9" s="17"/>
      <c r="AV9" s="17">
        <v>0.35026389596332502</v>
      </c>
      <c r="AW9" s="17">
        <v>0.13808027800337999</v>
      </c>
      <c r="AX9" s="17">
        <v>0.15822328282634501</v>
      </c>
      <c r="AY9" s="17">
        <v>0.22777842889118699</v>
      </c>
      <c r="AZ9" s="17">
        <v>0.11453946015355</v>
      </c>
      <c r="BA9" s="17">
        <v>0.14757435734007199</v>
      </c>
      <c r="BB9" s="17">
        <v>6.4960834937631301E-2</v>
      </c>
      <c r="BC9" s="17">
        <v>0.147493811092195</v>
      </c>
      <c r="BD9" s="17">
        <v>0.162694132891855</v>
      </c>
      <c r="BE9" s="17">
        <v>0.20255921655110601</v>
      </c>
      <c r="BF9" s="17">
        <v>0.134693733045752</v>
      </c>
      <c r="BG9" s="17">
        <v>0.123963843487385</v>
      </c>
      <c r="BH9" s="17">
        <v>0.25232118022887901</v>
      </c>
      <c r="BI9" s="17">
        <v>0.15322501652082399</v>
      </c>
      <c r="BJ9" s="17">
        <v>5.0026881620682001E-2</v>
      </c>
      <c r="BK9" s="17">
        <v>2.81651546534042E-2</v>
      </c>
      <c r="BL9" s="17"/>
      <c r="BM9" s="17">
        <v>0.167360300408437</v>
      </c>
      <c r="BN9" s="17">
        <v>0.15890699523079499</v>
      </c>
      <c r="BO9" s="17">
        <v>9.1991216163290701E-2</v>
      </c>
      <c r="BP9" s="17">
        <v>0.15645319039309499</v>
      </c>
      <c r="BQ9" s="17">
        <v>0.108537716727236</v>
      </c>
      <c r="BR9" s="17">
        <v>0.113634082510099</v>
      </c>
      <c r="BS9" s="17"/>
      <c r="BT9" s="17">
        <v>0.15733054517360101</v>
      </c>
      <c r="BU9" s="17">
        <v>0.121993180443955</v>
      </c>
      <c r="BV9" s="17"/>
      <c r="BW9" s="17">
        <v>0.14917433957864601</v>
      </c>
      <c r="BX9" s="17">
        <v>0.141157041106315</v>
      </c>
      <c r="BY9" s="17"/>
      <c r="BZ9" s="17">
        <v>0.138698722832682</v>
      </c>
      <c r="CA9" s="17">
        <v>0.14877613905849901</v>
      </c>
      <c r="CB9" s="17">
        <v>0.23053314104849701</v>
      </c>
      <c r="CC9" s="17"/>
      <c r="CD9" s="17">
        <v>0.13494233360355001</v>
      </c>
      <c r="CE9" s="17">
        <v>0.144746951670568</v>
      </c>
      <c r="CF9" s="17">
        <v>0.247519241799598</v>
      </c>
      <c r="CG9" s="17"/>
      <c r="CH9" s="17">
        <v>0.13577539536472499</v>
      </c>
      <c r="CI9" s="17">
        <v>0.140903334172337</v>
      </c>
      <c r="CJ9" s="17">
        <v>0.19729003188185801</v>
      </c>
      <c r="CK9" s="17"/>
      <c r="CL9" s="17">
        <v>0.14233900922540901</v>
      </c>
      <c r="CM9" s="17">
        <v>0.13766206016735399</v>
      </c>
      <c r="CN9" s="17"/>
      <c r="CO9" s="17">
        <v>0.144688733689391</v>
      </c>
      <c r="CP9" s="17">
        <v>0.111329803647746</v>
      </c>
      <c r="CQ9" s="17">
        <v>0.14623373563065001</v>
      </c>
      <c r="CR9" s="17">
        <v>0.19328227468008899</v>
      </c>
    </row>
    <row r="10" spans="2:96" x14ac:dyDescent="0.25">
      <c r="B10" s="18" t="s">
        <v>615</v>
      </c>
      <c r="C10" s="17">
        <v>0.27324094035589602</v>
      </c>
      <c r="D10" s="17">
        <v>0.25814319530760899</v>
      </c>
      <c r="E10" s="17">
        <v>0.28714629165535299</v>
      </c>
      <c r="F10" s="17"/>
      <c r="G10" s="17">
        <v>0.41528939342946197</v>
      </c>
      <c r="H10" s="17">
        <v>0.27201619147960798</v>
      </c>
      <c r="I10" s="17">
        <v>0.27653260166245802</v>
      </c>
      <c r="J10" s="17">
        <v>0.25136844603788999</v>
      </c>
      <c r="K10" s="17">
        <v>0.25297897407100001</v>
      </c>
      <c r="L10" s="17">
        <v>0.21423506210026899</v>
      </c>
      <c r="M10" s="17"/>
      <c r="N10" s="17">
        <v>0.271737394734132</v>
      </c>
      <c r="O10" s="17">
        <v>0.29678233329486498</v>
      </c>
      <c r="P10" s="17">
        <v>0.26179316455923002</v>
      </c>
      <c r="Q10" s="17">
        <v>0.25833259424572702</v>
      </c>
      <c r="R10" s="17"/>
      <c r="S10" s="17">
        <v>0.354719208094528</v>
      </c>
      <c r="T10" s="17">
        <v>0.24064056772786199</v>
      </c>
      <c r="U10" s="17">
        <v>0.20112907891092499</v>
      </c>
      <c r="V10" s="17">
        <v>0.30080721098548402</v>
      </c>
      <c r="W10" s="17">
        <v>0.372246977316887</v>
      </c>
      <c r="X10" s="17">
        <v>0.184539685599414</v>
      </c>
      <c r="Y10" s="17">
        <v>0.26194928408666801</v>
      </c>
      <c r="Z10" s="17">
        <v>0.18973823164787201</v>
      </c>
      <c r="AA10" s="17">
        <v>0.28646764234328398</v>
      </c>
      <c r="AB10" s="17">
        <v>0.216470117193618</v>
      </c>
      <c r="AC10" s="17">
        <v>0.27951866633292599</v>
      </c>
      <c r="AD10" s="17">
        <v>0.37595070994381402</v>
      </c>
      <c r="AE10" s="17"/>
      <c r="AF10" s="17">
        <v>0.25029514236241801</v>
      </c>
      <c r="AG10" s="17">
        <v>0.313730439070181</v>
      </c>
      <c r="AH10" s="17">
        <v>0.284824743221468</v>
      </c>
      <c r="AI10" s="17">
        <v>0.21222139529839201</v>
      </c>
      <c r="AJ10" s="17">
        <v>0.28093467894671198</v>
      </c>
      <c r="AK10" s="17"/>
      <c r="AL10" s="17">
        <v>0.26984426550565099</v>
      </c>
      <c r="AM10" s="17">
        <v>0.30149996067669599</v>
      </c>
      <c r="AN10" s="17">
        <v>0.22308107874567801</v>
      </c>
      <c r="AO10" s="17"/>
      <c r="AP10" s="17">
        <v>0.28258851961577203</v>
      </c>
      <c r="AQ10" s="17">
        <v>0.25268258355332401</v>
      </c>
      <c r="AR10" s="17">
        <v>0.272189620825603</v>
      </c>
      <c r="AS10" s="17">
        <v>0.22939522223975101</v>
      </c>
      <c r="AT10" s="17">
        <v>0.40083015309576903</v>
      </c>
      <c r="AU10" s="17"/>
      <c r="AV10" s="17">
        <v>0</v>
      </c>
      <c r="AW10" s="17">
        <v>0.25155746832579401</v>
      </c>
      <c r="AX10" s="17">
        <v>0.28252407262831303</v>
      </c>
      <c r="AY10" s="17">
        <v>0.30186842588666901</v>
      </c>
      <c r="AZ10" s="17">
        <v>0.28442358352925901</v>
      </c>
      <c r="BA10" s="17">
        <v>0.28868359680435002</v>
      </c>
      <c r="BB10" s="17">
        <v>0.258908055021557</v>
      </c>
      <c r="BC10" s="17">
        <v>0.25212746409950199</v>
      </c>
      <c r="BD10" s="17">
        <v>0.27411395649048198</v>
      </c>
      <c r="BE10" s="17">
        <v>0.30885972173919102</v>
      </c>
      <c r="BF10" s="17">
        <v>0.15970814582715601</v>
      </c>
      <c r="BG10" s="17">
        <v>0.36738562670840902</v>
      </c>
      <c r="BH10" s="17">
        <v>0.20897202338066201</v>
      </c>
      <c r="BI10" s="17">
        <v>0.27329400118674102</v>
      </c>
      <c r="BJ10" s="17">
        <v>0.41832241767047201</v>
      </c>
      <c r="BK10" s="17">
        <v>0.39166354245870699</v>
      </c>
      <c r="BL10" s="17"/>
      <c r="BM10" s="17">
        <v>0.30763313232742001</v>
      </c>
      <c r="BN10" s="17">
        <v>0.244577879678266</v>
      </c>
      <c r="BO10" s="17">
        <v>0.32071993392007903</v>
      </c>
      <c r="BP10" s="17">
        <v>0.25065817770871102</v>
      </c>
      <c r="BQ10" s="17">
        <v>0.28295383296924498</v>
      </c>
      <c r="BR10" s="17">
        <v>0.20728545731669801</v>
      </c>
      <c r="BS10" s="17"/>
      <c r="BT10" s="17">
        <v>0.29587523027807799</v>
      </c>
      <c r="BU10" s="17">
        <v>0.23922291886740699</v>
      </c>
      <c r="BV10" s="17"/>
      <c r="BW10" s="17">
        <v>0.354318467699822</v>
      </c>
      <c r="BX10" s="17">
        <v>0.23015999841896501</v>
      </c>
      <c r="BY10" s="17"/>
      <c r="BZ10" s="17">
        <v>0.287263351021317</v>
      </c>
      <c r="CA10" s="17">
        <v>0.237824947747587</v>
      </c>
      <c r="CB10" s="17">
        <v>0.19552437539265699</v>
      </c>
      <c r="CC10" s="17"/>
      <c r="CD10" s="17">
        <v>0.27271991354741398</v>
      </c>
      <c r="CE10" s="17">
        <v>0.357110390549641</v>
      </c>
      <c r="CF10" s="17">
        <v>0.29765098992718297</v>
      </c>
      <c r="CG10" s="17"/>
      <c r="CH10" s="17">
        <v>0.26040269846910302</v>
      </c>
      <c r="CI10" s="17">
        <v>0.35753629867661202</v>
      </c>
      <c r="CJ10" s="17">
        <v>0.35294740526291002</v>
      </c>
      <c r="CK10" s="17"/>
      <c r="CL10" s="17">
        <v>0.28957868274815202</v>
      </c>
      <c r="CM10" s="17">
        <v>0.24353814479140801</v>
      </c>
      <c r="CN10" s="17"/>
      <c r="CO10" s="17">
        <v>0.34350418092202201</v>
      </c>
      <c r="CP10" s="17">
        <v>0.27868161704824301</v>
      </c>
      <c r="CQ10" s="17">
        <v>0.26598081026295101</v>
      </c>
      <c r="CR10" s="17">
        <v>0.25217281745101999</v>
      </c>
    </row>
    <row r="11" spans="2:96" ht="30" x14ac:dyDescent="0.25">
      <c r="B11" s="18" t="s">
        <v>616</v>
      </c>
      <c r="C11" s="17">
        <v>0.32847920072817699</v>
      </c>
      <c r="D11" s="17">
        <v>0.30182368526208497</v>
      </c>
      <c r="E11" s="17">
        <v>0.35612000082101197</v>
      </c>
      <c r="F11" s="17"/>
      <c r="G11" s="17">
        <v>0.26973032914480199</v>
      </c>
      <c r="H11" s="17">
        <v>0.25673060562579902</v>
      </c>
      <c r="I11" s="17">
        <v>0.34213616452373502</v>
      </c>
      <c r="J11" s="17">
        <v>0.303797074753209</v>
      </c>
      <c r="K11" s="17">
        <v>0.34996847959872102</v>
      </c>
      <c r="L11" s="17">
        <v>0.42204698119064199</v>
      </c>
      <c r="M11" s="17"/>
      <c r="N11" s="17">
        <v>0.330640117235459</v>
      </c>
      <c r="O11" s="17">
        <v>0.33804933948591898</v>
      </c>
      <c r="P11" s="17">
        <v>0.34273569903346102</v>
      </c>
      <c r="Q11" s="17">
        <v>0.30935881387806902</v>
      </c>
      <c r="R11" s="17"/>
      <c r="S11" s="17">
        <v>0.282557655362005</v>
      </c>
      <c r="T11" s="17">
        <v>0.39447098793191698</v>
      </c>
      <c r="U11" s="17">
        <v>0.26699050074814601</v>
      </c>
      <c r="V11" s="17">
        <v>0.25784319655176102</v>
      </c>
      <c r="W11" s="17">
        <v>0.26523707731035101</v>
      </c>
      <c r="X11" s="17">
        <v>0.38726567233528902</v>
      </c>
      <c r="Y11" s="17">
        <v>0.35599595108606202</v>
      </c>
      <c r="Z11" s="17">
        <v>0.39164863824277701</v>
      </c>
      <c r="AA11" s="17">
        <v>0.337300569698121</v>
      </c>
      <c r="AB11" s="17">
        <v>0.37029866644357801</v>
      </c>
      <c r="AC11" s="17">
        <v>0.35786754755526701</v>
      </c>
      <c r="AD11" s="17">
        <v>0.316699511639016</v>
      </c>
      <c r="AE11" s="17"/>
      <c r="AF11" s="17">
        <v>0.32482423184880899</v>
      </c>
      <c r="AG11" s="17">
        <v>0.30059913817782102</v>
      </c>
      <c r="AH11" s="17">
        <v>0.31113949429370302</v>
      </c>
      <c r="AI11" s="17">
        <v>0.174228978521342</v>
      </c>
      <c r="AJ11" s="17">
        <v>0.35241235739916299</v>
      </c>
      <c r="AK11" s="17"/>
      <c r="AL11" s="17">
        <v>0.30734252035343601</v>
      </c>
      <c r="AM11" s="17">
        <v>0.319379746103367</v>
      </c>
      <c r="AN11" s="17">
        <v>0.35235786329396501</v>
      </c>
      <c r="AO11" s="17"/>
      <c r="AP11" s="17">
        <v>0.34153934578700201</v>
      </c>
      <c r="AQ11" s="17">
        <v>0.36813097607305101</v>
      </c>
      <c r="AR11" s="17">
        <v>0.291585822727571</v>
      </c>
      <c r="AS11" s="17">
        <v>0.33771191546365198</v>
      </c>
      <c r="AT11" s="17">
        <v>0.13977912695404399</v>
      </c>
      <c r="AU11" s="17"/>
      <c r="AV11" s="17">
        <v>0.186011241141815</v>
      </c>
      <c r="AW11" s="17">
        <v>0.38847609196327199</v>
      </c>
      <c r="AX11" s="17">
        <v>0.318279339654432</v>
      </c>
      <c r="AY11" s="17">
        <v>0.32226444446008101</v>
      </c>
      <c r="AZ11" s="17">
        <v>0.22748742651474199</v>
      </c>
      <c r="BA11" s="17">
        <v>0.33440123123845</v>
      </c>
      <c r="BB11" s="17">
        <v>0.44325829361618702</v>
      </c>
      <c r="BC11" s="17">
        <v>0.35910097742496799</v>
      </c>
      <c r="BD11" s="17">
        <v>0.35829522653684398</v>
      </c>
      <c r="BE11" s="17">
        <v>0.27842376151436299</v>
      </c>
      <c r="BF11" s="17">
        <v>0.41420706941687502</v>
      </c>
      <c r="BG11" s="17">
        <v>0.31301574501869001</v>
      </c>
      <c r="BH11" s="17">
        <v>0.24909434274310099</v>
      </c>
      <c r="BI11" s="17">
        <v>0.19545240483551399</v>
      </c>
      <c r="BJ11" s="17">
        <v>0.33960658577457298</v>
      </c>
      <c r="BK11" s="17">
        <v>0.18424696376602701</v>
      </c>
      <c r="BL11" s="17"/>
      <c r="BM11" s="17">
        <v>0.29710959778424301</v>
      </c>
      <c r="BN11" s="17">
        <v>0.33053617642373201</v>
      </c>
      <c r="BO11" s="17">
        <v>0.31849149830840801</v>
      </c>
      <c r="BP11" s="17">
        <v>0.33576298654460002</v>
      </c>
      <c r="BQ11" s="17">
        <v>0.33099082991172102</v>
      </c>
      <c r="BR11" s="17">
        <v>0.44766474738536299</v>
      </c>
      <c r="BS11" s="17"/>
      <c r="BT11" s="17">
        <v>0.31213051407567599</v>
      </c>
      <c r="BU11" s="17">
        <v>0.35861985721353101</v>
      </c>
      <c r="BV11" s="17"/>
      <c r="BW11" s="17">
        <v>0.30773637378583701</v>
      </c>
      <c r="BX11" s="17">
        <v>0.34516950940442398</v>
      </c>
      <c r="BY11" s="17"/>
      <c r="BZ11" s="17">
        <v>0.32823267784774601</v>
      </c>
      <c r="CA11" s="17">
        <v>0.30091262541924002</v>
      </c>
      <c r="CB11" s="17">
        <v>0.34284772826519</v>
      </c>
      <c r="CC11" s="17"/>
      <c r="CD11" s="17">
        <v>0.34173972537099401</v>
      </c>
      <c r="CE11" s="17">
        <v>0.29526005614651202</v>
      </c>
      <c r="CF11" s="17">
        <v>0.26864690915768702</v>
      </c>
      <c r="CG11" s="17"/>
      <c r="CH11" s="17">
        <v>0.34115300982897601</v>
      </c>
      <c r="CI11" s="17">
        <v>0.25785401040260703</v>
      </c>
      <c r="CJ11" s="17">
        <v>0.26886874191531701</v>
      </c>
      <c r="CK11" s="17"/>
      <c r="CL11" s="17">
        <v>0.30682497471183001</v>
      </c>
      <c r="CM11" s="17">
        <v>0.36842529346186698</v>
      </c>
      <c r="CN11" s="17"/>
      <c r="CO11" s="17">
        <v>0.18815351849615</v>
      </c>
      <c r="CP11" s="17">
        <v>0.318057765797922</v>
      </c>
      <c r="CQ11" s="17">
        <v>0.34720149368825898</v>
      </c>
      <c r="CR11" s="17">
        <v>0.36260480373399201</v>
      </c>
    </row>
    <row r="12" spans="2:96" x14ac:dyDescent="0.25">
      <c r="B12" s="18" t="s">
        <v>617</v>
      </c>
      <c r="C12" s="17">
        <v>0.13538091925816101</v>
      </c>
      <c r="D12" s="17">
        <v>0.14603423531842899</v>
      </c>
      <c r="E12" s="17">
        <v>0.12550167401929699</v>
      </c>
      <c r="F12" s="17"/>
      <c r="G12" s="17">
        <v>9.3425839258601401E-2</v>
      </c>
      <c r="H12" s="17">
        <v>0.163446981681659</v>
      </c>
      <c r="I12" s="17">
        <v>0.142204781367713</v>
      </c>
      <c r="J12" s="17">
        <v>0.14550774843748501</v>
      </c>
      <c r="K12" s="17">
        <v>0.14374319508022099</v>
      </c>
      <c r="L12" s="17">
        <v>0.118042809597434</v>
      </c>
      <c r="M12" s="17"/>
      <c r="N12" s="17">
        <v>0.13958270223418201</v>
      </c>
      <c r="O12" s="17">
        <v>0.147549890134134</v>
      </c>
      <c r="P12" s="17">
        <v>0.12011956265554</v>
      </c>
      <c r="Q12" s="17">
        <v>0.12623881435818601</v>
      </c>
      <c r="R12" s="17"/>
      <c r="S12" s="17">
        <v>0.15609053373020201</v>
      </c>
      <c r="T12" s="17">
        <v>0.12426380769064201</v>
      </c>
      <c r="U12" s="17">
        <v>0.201848234852046</v>
      </c>
      <c r="V12" s="17">
        <v>0.141692283284792</v>
      </c>
      <c r="W12" s="17">
        <v>6.7840190469539402E-2</v>
      </c>
      <c r="X12" s="17">
        <v>0.13052506706737699</v>
      </c>
      <c r="Y12" s="17">
        <v>0.13211925589117501</v>
      </c>
      <c r="Z12" s="17">
        <v>0.162004726538579</v>
      </c>
      <c r="AA12" s="17">
        <v>0.149215578868057</v>
      </c>
      <c r="AB12" s="17">
        <v>0.14931026313120699</v>
      </c>
      <c r="AC12" s="17">
        <v>0.101118359169798</v>
      </c>
      <c r="AD12" s="17">
        <v>0</v>
      </c>
      <c r="AE12" s="17"/>
      <c r="AF12" s="17">
        <v>0.162214164470637</v>
      </c>
      <c r="AG12" s="17">
        <v>0.113266351706599</v>
      </c>
      <c r="AH12" s="17">
        <v>0.22672625653144499</v>
      </c>
      <c r="AI12" s="17">
        <v>0.115955619309612</v>
      </c>
      <c r="AJ12" s="17">
        <v>0.10097132619244099</v>
      </c>
      <c r="AK12" s="17"/>
      <c r="AL12" s="17">
        <v>0.16787471320160699</v>
      </c>
      <c r="AM12" s="17">
        <v>0.120148677612649</v>
      </c>
      <c r="AN12" s="17">
        <v>0.150478340195392</v>
      </c>
      <c r="AO12" s="17"/>
      <c r="AP12" s="17">
        <v>0.126133877884304</v>
      </c>
      <c r="AQ12" s="17">
        <v>0.11298048771331499</v>
      </c>
      <c r="AR12" s="17">
        <v>0.14806641334482501</v>
      </c>
      <c r="AS12" s="17">
        <v>0.23581679143890899</v>
      </c>
      <c r="AT12" s="17">
        <v>0.20535872292694801</v>
      </c>
      <c r="AU12" s="17"/>
      <c r="AV12" s="17">
        <v>0.25460310640588102</v>
      </c>
      <c r="AW12" s="17">
        <v>3.4558833527543097E-2</v>
      </c>
      <c r="AX12" s="17">
        <v>0.120272541325795</v>
      </c>
      <c r="AY12" s="17">
        <v>6.8091468616098702E-2</v>
      </c>
      <c r="AZ12" s="17">
        <v>0.19110540866315301</v>
      </c>
      <c r="BA12" s="17">
        <v>0.12868176044966501</v>
      </c>
      <c r="BB12" s="17">
        <v>0.15827591661458301</v>
      </c>
      <c r="BC12" s="17">
        <v>0.12755443421295801</v>
      </c>
      <c r="BD12" s="17">
        <v>8.4853697507321593E-2</v>
      </c>
      <c r="BE12" s="17">
        <v>0.142015332028818</v>
      </c>
      <c r="BF12" s="17">
        <v>0.13801435981363999</v>
      </c>
      <c r="BG12" s="17">
        <v>6.7333323782849203E-2</v>
      </c>
      <c r="BH12" s="17">
        <v>0.187842829432117</v>
      </c>
      <c r="BI12" s="17">
        <v>0.28084310387549699</v>
      </c>
      <c r="BJ12" s="17">
        <v>0.150732967499319</v>
      </c>
      <c r="BK12" s="17">
        <v>0.29731624860717198</v>
      </c>
      <c r="BL12" s="17"/>
      <c r="BM12" s="17">
        <v>0.10688619264384799</v>
      </c>
      <c r="BN12" s="17">
        <v>0.163518065074507</v>
      </c>
      <c r="BO12" s="17">
        <v>0.15326555998192401</v>
      </c>
      <c r="BP12" s="17">
        <v>0.11366137049651499</v>
      </c>
      <c r="BQ12" s="17">
        <v>0.14462698611911101</v>
      </c>
      <c r="BR12" s="17">
        <v>0.117463835294307</v>
      </c>
      <c r="BS12" s="17"/>
      <c r="BT12" s="17">
        <v>0.13719793908351899</v>
      </c>
      <c r="BU12" s="17">
        <v>0.12723771593803601</v>
      </c>
      <c r="BV12" s="17"/>
      <c r="BW12" s="17">
        <v>0.11430375502350699</v>
      </c>
      <c r="BX12" s="17">
        <v>0.16312281975506901</v>
      </c>
      <c r="BY12" s="17"/>
      <c r="BZ12" s="17">
        <v>0.137436221758826</v>
      </c>
      <c r="CA12" s="17">
        <v>0.125191445730095</v>
      </c>
      <c r="CB12" s="17">
        <v>0.12604566784499799</v>
      </c>
      <c r="CC12" s="17"/>
      <c r="CD12" s="17">
        <v>0.14490508522444101</v>
      </c>
      <c r="CE12" s="17">
        <v>8.7777018901418896E-2</v>
      </c>
      <c r="CF12" s="17">
        <v>0.149984754927247</v>
      </c>
      <c r="CG12" s="17"/>
      <c r="CH12" s="17">
        <v>0.149476710735131</v>
      </c>
      <c r="CI12" s="17">
        <v>7.7669661996164902E-2</v>
      </c>
      <c r="CJ12" s="17">
        <v>9.9278640342863295E-2</v>
      </c>
      <c r="CK12" s="17"/>
      <c r="CL12" s="17">
        <v>0.15357147363033899</v>
      </c>
      <c r="CM12" s="17">
        <v>0.124839016094245</v>
      </c>
      <c r="CN12" s="17"/>
      <c r="CO12" s="17">
        <v>0.19296031107700501</v>
      </c>
      <c r="CP12" s="17">
        <v>0.15565505578831901</v>
      </c>
      <c r="CQ12" s="17">
        <v>0.12665056050910201</v>
      </c>
      <c r="CR12" s="17">
        <v>9.4357396581364106E-2</v>
      </c>
    </row>
    <row r="13" spans="2:96" x14ac:dyDescent="0.25">
      <c r="B13" s="18" t="s">
        <v>618</v>
      </c>
      <c r="C13" s="17">
        <v>6.5908718373880806E-2</v>
      </c>
      <c r="D13" s="17">
        <v>7.3183271484294599E-2</v>
      </c>
      <c r="E13" s="17">
        <v>5.9046522881403198E-2</v>
      </c>
      <c r="F13" s="17"/>
      <c r="G13" s="17">
        <v>3.3513484724671701E-2</v>
      </c>
      <c r="H13" s="17">
        <v>7.0338947610036506E-2</v>
      </c>
      <c r="I13" s="17">
        <v>6.5503354502584099E-2</v>
      </c>
      <c r="J13" s="17">
        <v>7.2777487364477395E-2</v>
      </c>
      <c r="K13" s="17">
        <v>4.6101826061658503E-2</v>
      </c>
      <c r="L13" s="17">
        <v>9.0923109579337094E-2</v>
      </c>
      <c r="M13" s="17"/>
      <c r="N13" s="17">
        <v>9.4638984007436894E-2</v>
      </c>
      <c r="O13" s="17">
        <v>4.54058296756212E-2</v>
      </c>
      <c r="P13" s="17">
        <v>6.5295635730895293E-2</v>
      </c>
      <c r="Q13" s="17">
        <v>5.9830769881167402E-2</v>
      </c>
      <c r="R13" s="17"/>
      <c r="S13" s="17">
        <v>6.9028693293187102E-2</v>
      </c>
      <c r="T13" s="17">
        <v>5.4602825803240301E-2</v>
      </c>
      <c r="U13" s="17">
        <v>8.5676226415787496E-2</v>
      </c>
      <c r="V13" s="17">
        <v>0.10807239457781399</v>
      </c>
      <c r="W13" s="17">
        <v>4.35765684798829E-2</v>
      </c>
      <c r="X13" s="17">
        <v>6.2703482218794598E-2</v>
      </c>
      <c r="Y13" s="17">
        <v>8.5849577552361306E-2</v>
      </c>
      <c r="Z13" s="17">
        <v>8.7676230954939802E-2</v>
      </c>
      <c r="AA13" s="17">
        <v>6.3959014083468199E-2</v>
      </c>
      <c r="AB13" s="17">
        <v>2.4760256251946899E-2</v>
      </c>
      <c r="AC13" s="17">
        <v>7.4646842891547896E-2</v>
      </c>
      <c r="AD13" s="17">
        <v>0</v>
      </c>
      <c r="AE13" s="17"/>
      <c r="AF13" s="17">
        <v>7.5868853311531897E-2</v>
      </c>
      <c r="AG13" s="17">
        <v>8.1783148043198098E-2</v>
      </c>
      <c r="AH13" s="17">
        <v>8.4858858523217506E-2</v>
      </c>
      <c r="AI13" s="17">
        <v>0.112852932265134</v>
      </c>
      <c r="AJ13" s="17">
        <v>3.1314468237662998E-2</v>
      </c>
      <c r="AK13" s="17"/>
      <c r="AL13" s="17">
        <v>9.8248115038369999E-2</v>
      </c>
      <c r="AM13" s="17">
        <v>8.1171345145751098E-2</v>
      </c>
      <c r="AN13" s="17">
        <v>8.8623674116092302E-2</v>
      </c>
      <c r="AO13" s="17"/>
      <c r="AP13" s="17">
        <v>5.0801091113756601E-2</v>
      </c>
      <c r="AQ13" s="17">
        <v>4.2843797545248502E-2</v>
      </c>
      <c r="AR13" s="17">
        <v>0.11137364874685</v>
      </c>
      <c r="AS13" s="17">
        <v>4.9014930191120097E-2</v>
      </c>
      <c r="AT13" s="17">
        <v>7.8507605352042806E-2</v>
      </c>
      <c r="AU13" s="17"/>
      <c r="AV13" s="17">
        <v>0</v>
      </c>
      <c r="AW13" s="17">
        <v>7.6455225106517796E-2</v>
      </c>
      <c r="AX13" s="17">
        <v>6.1935270890489898E-2</v>
      </c>
      <c r="AY13" s="17">
        <v>4.8239344746695202E-2</v>
      </c>
      <c r="AZ13" s="17">
        <v>6.6261170115087906E-2</v>
      </c>
      <c r="BA13" s="17">
        <v>5.9503117437393803E-2</v>
      </c>
      <c r="BB13" s="17">
        <v>1.9576693689566101E-2</v>
      </c>
      <c r="BC13" s="17">
        <v>7.5630466565558996E-2</v>
      </c>
      <c r="BD13" s="17">
        <v>9.2956486344355702E-2</v>
      </c>
      <c r="BE13" s="17">
        <v>6.8141968166522501E-2</v>
      </c>
      <c r="BF13" s="17">
        <v>6.8233424896969305E-2</v>
      </c>
      <c r="BG13" s="17">
        <v>8.2544224318696596E-2</v>
      </c>
      <c r="BH13" s="17">
        <v>0.10176962421524</v>
      </c>
      <c r="BI13" s="17">
        <v>9.7185473581423501E-2</v>
      </c>
      <c r="BJ13" s="17">
        <v>4.1311147434953899E-2</v>
      </c>
      <c r="BK13" s="17">
        <v>9.8608090514690702E-2</v>
      </c>
      <c r="BL13" s="17"/>
      <c r="BM13" s="17">
        <v>7.3470077696889902E-2</v>
      </c>
      <c r="BN13" s="17">
        <v>5.8059464719082403E-2</v>
      </c>
      <c r="BO13" s="17">
        <v>6.3636308348280393E-2</v>
      </c>
      <c r="BP13" s="17">
        <v>7.2948063341991096E-2</v>
      </c>
      <c r="BQ13" s="17">
        <v>5.4114882568992898E-2</v>
      </c>
      <c r="BR13" s="17">
        <v>7.9469439296058403E-2</v>
      </c>
      <c r="BS13" s="17"/>
      <c r="BT13" s="17">
        <v>5.83178588572172E-2</v>
      </c>
      <c r="BU13" s="17">
        <v>7.9561783175931405E-2</v>
      </c>
      <c r="BV13" s="17"/>
      <c r="BW13" s="17">
        <v>4.0584104950842699E-2</v>
      </c>
      <c r="BX13" s="17">
        <v>8.0862181338400396E-2</v>
      </c>
      <c r="BY13" s="17"/>
      <c r="BZ13" s="17">
        <v>5.6831153161852402E-2</v>
      </c>
      <c r="CA13" s="17">
        <v>0.114898635097608</v>
      </c>
      <c r="CB13" s="17">
        <v>7.8836152682474306E-2</v>
      </c>
      <c r="CC13" s="17"/>
      <c r="CD13" s="17">
        <v>6.3123627947506006E-2</v>
      </c>
      <c r="CE13" s="17">
        <v>4.0785100006098599E-2</v>
      </c>
      <c r="CF13" s="17">
        <v>3.61981041882838E-2</v>
      </c>
      <c r="CG13" s="17"/>
      <c r="CH13" s="17">
        <v>6.5614599566199805E-2</v>
      </c>
      <c r="CI13" s="17">
        <v>9.4257864563076499E-2</v>
      </c>
      <c r="CJ13" s="17">
        <v>4.09066265785527E-2</v>
      </c>
      <c r="CK13" s="17"/>
      <c r="CL13" s="17">
        <v>6.7503910318706895E-2</v>
      </c>
      <c r="CM13" s="17">
        <v>6.9693049460516701E-2</v>
      </c>
      <c r="CN13" s="17"/>
      <c r="CO13" s="17">
        <v>9.9036845807670706E-2</v>
      </c>
      <c r="CP13" s="17">
        <v>9.0218523176174306E-2</v>
      </c>
      <c r="CQ13" s="17">
        <v>4.1198717546052803E-2</v>
      </c>
      <c r="CR13" s="17">
        <v>5.28819363629374E-2</v>
      </c>
    </row>
    <row r="14" spans="2:96" x14ac:dyDescent="0.25">
      <c r="B14" s="18" t="s">
        <v>152</v>
      </c>
      <c r="C14" s="17">
        <v>5.4131158478781603E-2</v>
      </c>
      <c r="D14" s="17">
        <v>4.48582299708319E-2</v>
      </c>
      <c r="E14" s="17">
        <v>6.12362524926338E-2</v>
      </c>
      <c r="F14" s="17"/>
      <c r="G14" s="17">
        <v>4.3915672470068598E-2</v>
      </c>
      <c r="H14" s="17">
        <v>6.1799755832556702E-2</v>
      </c>
      <c r="I14" s="17">
        <v>4.4000301141291699E-2</v>
      </c>
      <c r="J14" s="17">
        <v>4.1317957844118097E-2</v>
      </c>
      <c r="K14" s="17">
        <v>8.5237547340244996E-2</v>
      </c>
      <c r="L14" s="17">
        <v>5.26244265597084E-2</v>
      </c>
      <c r="M14" s="17"/>
      <c r="N14" s="17">
        <v>3.16591011636242E-2</v>
      </c>
      <c r="O14" s="17">
        <v>3.1771739712508303E-2</v>
      </c>
      <c r="P14" s="17">
        <v>7.1783140300727397E-2</v>
      </c>
      <c r="Q14" s="17">
        <v>8.3937819811157804E-2</v>
      </c>
      <c r="R14" s="17"/>
      <c r="S14" s="17">
        <v>2.6879492244982602E-2</v>
      </c>
      <c r="T14" s="17">
        <v>4.85267538504984E-2</v>
      </c>
      <c r="U14" s="17">
        <v>8.1499774893467394E-2</v>
      </c>
      <c r="V14" s="17">
        <v>4.8298529477988399E-2</v>
      </c>
      <c r="W14" s="17">
        <v>8.2722782126586403E-2</v>
      </c>
      <c r="X14" s="17">
        <v>6.1439895459522303E-2</v>
      </c>
      <c r="Y14" s="17">
        <v>7.1808196781770806E-2</v>
      </c>
      <c r="Z14" s="17">
        <v>2.7059745287556801E-2</v>
      </c>
      <c r="AA14" s="17">
        <v>3.139397568854E-2</v>
      </c>
      <c r="AB14" s="17">
        <v>7.7918546014043494E-2</v>
      </c>
      <c r="AC14" s="17">
        <v>3.6517547277348003E-2</v>
      </c>
      <c r="AD14" s="17">
        <v>7.60060047695892E-2</v>
      </c>
      <c r="AE14" s="17"/>
      <c r="AF14" s="17">
        <v>3.4962836612994298E-2</v>
      </c>
      <c r="AG14" s="17">
        <v>4.4796910099337499E-2</v>
      </c>
      <c r="AH14" s="17">
        <v>2.2598426128499199E-2</v>
      </c>
      <c r="AI14" s="17">
        <v>0</v>
      </c>
      <c r="AJ14" s="17">
        <v>0.111144447881557</v>
      </c>
      <c r="AK14" s="17"/>
      <c r="AL14" s="17">
        <v>4.80885174740373E-2</v>
      </c>
      <c r="AM14" s="17">
        <v>3.2772198832548401E-2</v>
      </c>
      <c r="AN14" s="17">
        <v>2.5640106015099001E-2</v>
      </c>
      <c r="AO14" s="17"/>
      <c r="AP14" s="17">
        <v>6.9650003228631102E-2</v>
      </c>
      <c r="AQ14" s="17">
        <v>6.8344067395129798E-2</v>
      </c>
      <c r="AR14" s="17">
        <v>4.2962164543331002E-2</v>
      </c>
      <c r="AS14" s="17">
        <v>2.12716700510748E-2</v>
      </c>
      <c r="AT14" s="17">
        <v>0</v>
      </c>
      <c r="AU14" s="17"/>
      <c r="AV14" s="17">
        <v>0.20912175648897999</v>
      </c>
      <c r="AW14" s="17">
        <v>0.110872103073494</v>
      </c>
      <c r="AX14" s="17">
        <v>5.8765492674624803E-2</v>
      </c>
      <c r="AY14" s="17">
        <v>3.1757887399269102E-2</v>
      </c>
      <c r="AZ14" s="17">
        <v>0.116182951024208</v>
      </c>
      <c r="BA14" s="17">
        <v>4.11559367300686E-2</v>
      </c>
      <c r="BB14" s="17">
        <v>5.50202061204755E-2</v>
      </c>
      <c r="BC14" s="17">
        <v>3.8092846604818001E-2</v>
      </c>
      <c r="BD14" s="17">
        <v>2.7086500229141199E-2</v>
      </c>
      <c r="BE14" s="17">
        <v>0</v>
      </c>
      <c r="BF14" s="17">
        <v>8.5143266999607101E-2</v>
      </c>
      <c r="BG14" s="17">
        <v>4.5757236683969499E-2</v>
      </c>
      <c r="BH14" s="17">
        <v>0</v>
      </c>
      <c r="BI14" s="17">
        <v>0</v>
      </c>
      <c r="BJ14" s="17">
        <v>0</v>
      </c>
      <c r="BK14" s="17">
        <v>0</v>
      </c>
      <c r="BL14" s="17"/>
      <c r="BM14" s="17">
        <v>4.7540699139161598E-2</v>
      </c>
      <c r="BN14" s="17">
        <v>4.4401418873617801E-2</v>
      </c>
      <c r="BO14" s="17">
        <v>5.1895483278017303E-2</v>
      </c>
      <c r="BP14" s="17">
        <v>7.0516211515087607E-2</v>
      </c>
      <c r="BQ14" s="17">
        <v>7.8775751703693705E-2</v>
      </c>
      <c r="BR14" s="17">
        <v>3.4482438197475297E-2</v>
      </c>
      <c r="BS14" s="17"/>
      <c r="BT14" s="17">
        <v>3.9147912531908399E-2</v>
      </c>
      <c r="BU14" s="17">
        <v>7.3364544361138997E-2</v>
      </c>
      <c r="BV14" s="17"/>
      <c r="BW14" s="17">
        <v>3.3882958961345203E-2</v>
      </c>
      <c r="BX14" s="17">
        <v>3.95284499768268E-2</v>
      </c>
      <c r="BY14" s="17"/>
      <c r="BZ14" s="17">
        <v>5.1537873377576801E-2</v>
      </c>
      <c r="CA14" s="17">
        <v>7.2396206946969799E-2</v>
      </c>
      <c r="CB14" s="17">
        <v>2.6212934766183998E-2</v>
      </c>
      <c r="CC14" s="17"/>
      <c r="CD14" s="17">
        <v>4.2569314306095E-2</v>
      </c>
      <c r="CE14" s="17">
        <v>7.4320482725762096E-2</v>
      </c>
      <c r="CF14" s="17">
        <v>0</v>
      </c>
      <c r="CG14" s="17"/>
      <c r="CH14" s="17">
        <v>4.7577586035864899E-2</v>
      </c>
      <c r="CI14" s="17">
        <v>7.1778830189203405E-2</v>
      </c>
      <c r="CJ14" s="17">
        <v>4.0708554018499397E-2</v>
      </c>
      <c r="CK14" s="17"/>
      <c r="CL14" s="17">
        <v>4.0181949365563997E-2</v>
      </c>
      <c r="CM14" s="17">
        <v>5.5842436024609497E-2</v>
      </c>
      <c r="CN14" s="17"/>
      <c r="CO14" s="17">
        <v>3.16564100077611E-2</v>
      </c>
      <c r="CP14" s="17">
        <v>4.6057234541594903E-2</v>
      </c>
      <c r="CQ14" s="17">
        <v>7.2734682362984901E-2</v>
      </c>
      <c r="CR14" s="17">
        <v>4.4700771190597698E-2</v>
      </c>
    </row>
    <row r="15" spans="2:96" x14ac:dyDescent="0.25">
      <c r="B15" s="18" t="s">
        <v>619</v>
      </c>
      <c r="C15" s="20">
        <v>0.41610000316099899</v>
      </c>
      <c r="D15" s="20">
        <v>0.43410057796435902</v>
      </c>
      <c r="E15" s="20">
        <v>0.39809554978565498</v>
      </c>
      <c r="F15" s="20"/>
      <c r="G15" s="20">
        <v>0.55941467440185599</v>
      </c>
      <c r="H15" s="20">
        <v>0.44768370924994899</v>
      </c>
      <c r="I15" s="20">
        <v>0.40615539846467602</v>
      </c>
      <c r="J15" s="20">
        <v>0.43659973160071103</v>
      </c>
      <c r="K15" s="20">
        <v>0.374948951919155</v>
      </c>
      <c r="L15" s="20">
        <v>0.31636267307287902</v>
      </c>
      <c r="M15" s="20"/>
      <c r="N15" s="20">
        <v>0.40347909535929899</v>
      </c>
      <c r="O15" s="20">
        <v>0.437223200991817</v>
      </c>
      <c r="P15" s="20">
        <v>0.40006596227937602</v>
      </c>
      <c r="Q15" s="20">
        <v>0.42063378207141999</v>
      </c>
      <c r="R15" s="20"/>
      <c r="S15" s="20">
        <v>0.46544362536962303</v>
      </c>
      <c r="T15" s="20">
        <v>0.37813562472370199</v>
      </c>
      <c r="U15" s="20">
        <v>0.36398526309055301</v>
      </c>
      <c r="V15" s="20">
        <v>0.44409359610764498</v>
      </c>
      <c r="W15" s="20">
        <v>0.54062338161364099</v>
      </c>
      <c r="X15" s="20">
        <v>0.35806588291901598</v>
      </c>
      <c r="Y15" s="20">
        <v>0.35422701868863099</v>
      </c>
      <c r="Z15" s="20">
        <v>0.331610658976148</v>
      </c>
      <c r="AA15" s="20">
        <v>0.41813086166181401</v>
      </c>
      <c r="AB15" s="20">
        <v>0.37771226815922498</v>
      </c>
      <c r="AC15" s="20">
        <v>0.42984970310603898</v>
      </c>
      <c r="AD15" s="20">
        <v>0.60729448359139504</v>
      </c>
      <c r="AE15" s="20"/>
      <c r="AF15" s="20">
        <v>0.40212991375602802</v>
      </c>
      <c r="AG15" s="20">
        <v>0.45955445197304501</v>
      </c>
      <c r="AH15" s="20">
        <v>0.35467696452313502</v>
      </c>
      <c r="AI15" s="20">
        <v>0.596962469903912</v>
      </c>
      <c r="AJ15" s="20">
        <v>0.40415740028917702</v>
      </c>
      <c r="AK15" s="20"/>
      <c r="AL15" s="20">
        <v>0.378446133932549</v>
      </c>
      <c r="AM15" s="20">
        <v>0.446528032305685</v>
      </c>
      <c r="AN15" s="20">
        <v>0.38290001637945198</v>
      </c>
      <c r="AO15" s="20"/>
      <c r="AP15" s="20">
        <v>0.41187568198630597</v>
      </c>
      <c r="AQ15" s="20">
        <v>0.40770067127325599</v>
      </c>
      <c r="AR15" s="20">
        <v>0.40601195063742301</v>
      </c>
      <c r="AS15" s="20">
        <v>0.35618469285524501</v>
      </c>
      <c r="AT15" s="20">
        <v>0.57635454476696502</v>
      </c>
      <c r="AU15" s="20"/>
      <c r="AV15" s="20">
        <v>0.35026389596332502</v>
      </c>
      <c r="AW15" s="20">
        <v>0.38963774632917397</v>
      </c>
      <c r="AX15" s="20">
        <v>0.44074735545465799</v>
      </c>
      <c r="AY15" s="20">
        <v>0.529646854777856</v>
      </c>
      <c r="AZ15" s="20">
        <v>0.39896304368280899</v>
      </c>
      <c r="BA15" s="20">
        <v>0.43625795414442198</v>
      </c>
      <c r="BB15" s="20">
        <v>0.323868889959189</v>
      </c>
      <c r="BC15" s="20">
        <v>0.39962127519169699</v>
      </c>
      <c r="BD15" s="20">
        <v>0.43680808938233801</v>
      </c>
      <c r="BE15" s="20">
        <v>0.51141893829029705</v>
      </c>
      <c r="BF15" s="20">
        <v>0.29440187887290797</v>
      </c>
      <c r="BG15" s="20">
        <v>0.491349470195795</v>
      </c>
      <c r="BH15" s="20">
        <v>0.46129320360954201</v>
      </c>
      <c r="BI15" s="20">
        <v>0.42651901770756501</v>
      </c>
      <c r="BJ15" s="20">
        <v>0.46834929929115399</v>
      </c>
      <c r="BK15" s="20">
        <v>0.41982869711211102</v>
      </c>
      <c r="BL15" s="20"/>
      <c r="BM15" s="20">
        <v>0.47499343273585698</v>
      </c>
      <c r="BN15" s="20">
        <v>0.40348487490906099</v>
      </c>
      <c r="BO15" s="20">
        <v>0.41271115008337</v>
      </c>
      <c r="BP15" s="20">
        <v>0.40711136810180598</v>
      </c>
      <c r="BQ15" s="20">
        <v>0.39149154969648098</v>
      </c>
      <c r="BR15" s="20">
        <v>0.320919539826797</v>
      </c>
      <c r="BS15" s="20"/>
      <c r="BT15" s="20">
        <v>0.453205775451679</v>
      </c>
      <c r="BU15" s="20">
        <v>0.361216099311362</v>
      </c>
      <c r="BV15" s="20"/>
      <c r="BW15" s="20">
        <v>0.50349280727846801</v>
      </c>
      <c r="BX15" s="20">
        <v>0.37131703952528</v>
      </c>
      <c r="BY15" s="20"/>
      <c r="BZ15" s="20">
        <v>0.42596207385399898</v>
      </c>
      <c r="CA15" s="20">
        <v>0.38660108680608601</v>
      </c>
      <c r="CB15" s="20">
        <v>0.42605751644115403</v>
      </c>
      <c r="CC15" s="20"/>
      <c r="CD15" s="20">
        <v>0.407662247150964</v>
      </c>
      <c r="CE15" s="20">
        <v>0.50185734222020795</v>
      </c>
      <c r="CF15" s="20">
        <v>0.54517023172678203</v>
      </c>
      <c r="CG15" s="20"/>
      <c r="CH15" s="20">
        <v>0.39617809383382802</v>
      </c>
      <c r="CI15" s="20">
        <v>0.49843963284894899</v>
      </c>
      <c r="CJ15" s="20">
        <v>0.55023743714476803</v>
      </c>
      <c r="CK15" s="20"/>
      <c r="CL15" s="20">
        <v>0.431917691973561</v>
      </c>
      <c r="CM15" s="20">
        <v>0.381200204958762</v>
      </c>
      <c r="CN15" s="20"/>
      <c r="CO15" s="20">
        <v>0.48819291461141301</v>
      </c>
      <c r="CP15" s="20">
        <v>0.39001142069598899</v>
      </c>
      <c r="CQ15" s="20">
        <v>0.41221454589360101</v>
      </c>
      <c r="CR15" s="20">
        <v>0.44545509213110901</v>
      </c>
    </row>
    <row r="16" spans="2:96" x14ac:dyDescent="0.25">
      <c r="B16" s="18" t="s">
        <v>620</v>
      </c>
      <c r="C16" s="20">
        <v>0.201289637632042</v>
      </c>
      <c r="D16" s="20">
        <v>0.219217506802724</v>
      </c>
      <c r="E16" s="20">
        <v>0.18454819690070001</v>
      </c>
      <c r="F16" s="20"/>
      <c r="G16" s="20">
        <v>0.12693932398327301</v>
      </c>
      <c r="H16" s="20">
        <v>0.233785929291695</v>
      </c>
      <c r="I16" s="20">
        <v>0.20770813587029699</v>
      </c>
      <c r="J16" s="20">
        <v>0.21828523580196199</v>
      </c>
      <c r="K16" s="20">
        <v>0.18984502114187901</v>
      </c>
      <c r="L16" s="20">
        <v>0.20896591917677099</v>
      </c>
      <c r="M16" s="20"/>
      <c r="N16" s="20">
        <v>0.23422168624161799</v>
      </c>
      <c r="O16" s="20">
        <v>0.19295571980975601</v>
      </c>
      <c r="P16" s="20">
        <v>0.185415198386436</v>
      </c>
      <c r="Q16" s="20">
        <v>0.18606958423935299</v>
      </c>
      <c r="R16" s="20"/>
      <c r="S16" s="20">
        <v>0.22511922702338899</v>
      </c>
      <c r="T16" s="20">
        <v>0.17886663349388199</v>
      </c>
      <c r="U16" s="20">
        <v>0.28752446126783399</v>
      </c>
      <c r="V16" s="20">
        <v>0.249764677862606</v>
      </c>
      <c r="W16" s="20">
        <v>0.111416758949422</v>
      </c>
      <c r="X16" s="20">
        <v>0.193228549286172</v>
      </c>
      <c r="Y16" s="20">
        <v>0.21796883344353599</v>
      </c>
      <c r="Z16" s="20">
        <v>0.24968095749351901</v>
      </c>
      <c r="AA16" s="20">
        <v>0.21317459295152499</v>
      </c>
      <c r="AB16" s="20">
        <v>0.17407051938315399</v>
      </c>
      <c r="AC16" s="20">
        <v>0.17576520206134599</v>
      </c>
      <c r="AD16" s="20">
        <v>0</v>
      </c>
      <c r="AE16" s="20"/>
      <c r="AF16" s="20">
        <v>0.238083017782169</v>
      </c>
      <c r="AG16" s="20">
        <v>0.19504949974979699</v>
      </c>
      <c r="AH16" s="20">
        <v>0.31158511505466302</v>
      </c>
      <c r="AI16" s="20">
        <v>0.228808551574746</v>
      </c>
      <c r="AJ16" s="20">
        <v>0.13228579443010299</v>
      </c>
      <c r="AK16" s="20"/>
      <c r="AL16" s="20">
        <v>0.26612282823997702</v>
      </c>
      <c r="AM16" s="20">
        <v>0.2013200227584</v>
      </c>
      <c r="AN16" s="20">
        <v>0.23910201431148401</v>
      </c>
      <c r="AO16" s="20"/>
      <c r="AP16" s="20">
        <v>0.17693496899806099</v>
      </c>
      <c r="AQ16" s="20">
        <v>0.15582428525856301</v>
      </c>
      <c r="AR16" s="20">
        <v>0.25944006209167503</v>
      </c>
      <c r="AS16" s="20">
        <v>0.28483172163002901</v>
      </c>
      <c r="AT16" s="20">
        <v>0.283866328278991</v>
      </c>
      <c r="AU16" s="20"/>
      <c r="AV16" s="20">
        <v>0.25460310640588102</v>
      </c>
      <c r="AW16" s="20">
        <v>0.111014058634061</v>
      </c>
      <c r="AX16" s="20">
        <v>0.18220781221628499</v>
      </c>
      <c r="AY16" s="20">
        <v>0.11633081336279399</v>
      </c>
      <c r="AZ16" s="20">
        <v>0.25736657877824098</v>
      </c>
      <c r="BA16" s="20">
        <v>0.18818487788705901</v>
      </c>
      <c r="BB16" s="20">
        <v>0.17785261030414901</v>
      </c>
      <c r="BC16" s="20">
        <v>0.203184900778517</v>
      </c>
      <c r="BD16" s="20">
        <v>0.17781018385167699</v>
      </c>
      <c r="BE16" s="20">
        <v>0.21015730019534001</v>
      </c>
      <c r="BF16" s="20">
        <v>0.20624778471060901</v>
      </c>
      <c r="BG16" s="20">
        <v>0.14987754810154599</v>
      </c>
      <c r="BH16" s="20">
        <v>0.28961245364735699</v>
      </c>
      <c r="BI16" s="20">
        <v>0.37802857745692098</v>
      </c>
      <c r="BJ16" s="20">
        <v>0.19204411493427301</v>
      </c>
      <c r="BK16" s="20">
        <v>0.39592433912186198</v>
      </c>
      <c r="BL16" s="20"/>
      <c r="BM16" s="20">
        <v>0.18035627034073801</v>
      </c>
      <c r="BN16" s="20">
        <v>0.221577529793589</v>
      </c>
      <c r="BO16" s="20">
        <v>0.216901868330205</v>
      </c>
      <c r="BP16" s="20">
        <v>0.18660943383850601</v>
      </c>
      <c r="BQ16" s="20">
        <v>0.19874186868810401</v>
      </c>
      <c r="BR16" s="20">
        <v>0.196933274590366</v>
      </c>
      <c r="BS16" s="20"/>
      <c r="BT16" s="20">
        <v>0.19551579794073701</v>
      </c>
      <c r="BU16" s="20">
        <v>0.206799499113968</v>
      </c>
      <c r="BV16" s="20"/>
      <c r="BW16" s="20">
        <v>0.15488785997435001</v>
      </c>
      <c r="BX16" s="20">
        <v>0.24398500109346899</v>
      </c>
      <c r="BY16" s="20"/>
      <c r="BZ16" s="20">
        <v>0.194267374920678</v>
      </c>
      <c r="CA16" s="20">
        <v>0.240090080827704</v>
      </c>
      <c r="CB16" s="20">
        <v>0.204881820527472</v>
      </c>
      <c r="CC16" s="20"/>
      <c r="CD16" s="20">
        <v>0.20802871317194699</v>
      </c>
      <c r="CE16" s="20">
        <v>0.12856211890751801</v>
      </c>
      <c r="CF16" s="20">
        <v>0.18618285911553101</v>
      </c>
      <c r="CG16" s="20"/>
      <c r="CH16" s="20">
        <v>0.215091310301331</v>
      </c>
      <c r="CI16" s="20">
        <v>0.17192752655924101</v>
      </c>
      <c r="CJ16" s="20">
        <v>0.140185266921416</v>
      </c>
      <c r="CK16" s="20"/>
      <c r="CL16" s="20">
        <v>0.22107538394904599</v>
      </c>
      <c r="CM16" s="20">
        <v>0.19453206555476099</v>
      </c>
      <c r="CN16" s="20"/>
      <c r="CO16" s="20">
        <v>0.29199715688467598</v>
      </c>
      <c r="CP16" s="20">
        <v>0.24587357896449399</v>
      </c>
      <c r="CQ16" s="20">
        <v>0.16784927805515501</v>
      </c>
      <c r="CR16" s="20">
        <v>0.147239332944302</v>
      </c>
    </row>
    <row r="17" spans="2:96" x14ac:dyDescent="0.25">
      <c r="B17" s="18" t="s">
        <v>275</v>
      </c>
      <c r="C17" s="21">
        <v>0.21481036552895599</v>
      </c>
      <c r="D17" s="21">
        <v>0.21488307116163499</v>
      </c>
      <c r="E17" s="21">
        <v>0.21354735288495499</v>
      </c>
      <c r="F17" s="21"/>
      <c r="G17" s="21">
        <v>0.43247535041858298</v>
      </c>
      <c r="H17" s="21">
        <v>0.21389777995825399</v>
      </c>
      <c r="I17" s="21">
        <v>0.198447262594379</v>
      </c>
      <c r="J17" s="21">
        <v>0.21831449579874901</v>
      </c>
      <c r="K17" s="21">
        <v>0.18510393077727499</v>
      </c>
      <c r="L17" s="21">
        <v>0.107396753896108</v>
      </c>
      <c r="M17" s="21"/>
      <c r="N17" s="21">
        <v>0.16925740911768</v>
      </c>
      <c r="O17" s="21">
        <v>0.24426748118206101</v>
      </c>
      <c r="P17" s="21">
        <v>0.21465076389293999</v>
      </c>
      <c r="Q17" s="21">
        <v>0.234564197832067</v>
      </c>
      <c r="R17" s="21"/>
      <c r="S17" s="21">
        <v>0.24032439834623401</v>
      </c>
      <c r="T17" s="21">
        <v>0.19926899122982</v>
      </c>
      <c r="U17" s="21">
        <v>7.6460801822719304E-2</v>
      </c>
      <c r="V17" s="21">
        <v>0.19432891824503901</v>
      </c>
      <c r="W17" s="21">
        <v>0.429206622664219</v>
      </c>
      <c r="X17" s="21">
        <v>0.164837333632844</v>
      </c>
      <c r="Y17" s="21">
        <v>0.136258185245094</v>
      </c>
      <c r="Z17" s="21">
        <v>8.1929701482628903E-2</v>
      </c>
      <c r="AA17" s="21">
        <v>0.20495626871028899</v>
      </c>
      <c r="AB17" s="21">
        <v>0.20364174877607</v>
      </c>
      <c r="AC17" s="21">
        <v>0.25408450104469399</v>
      </c>
      <c r="AD17" s="21">
        <v>0.60729448359139504</v>
      </c>
      <c r="AE17" s="21"/>
      <c r="AF17" s="21">
        <v>0.16404689597385899</v>
      </c>
      <c r="AG17" s="21">
        <v>0.26450495222324799</v>
      </c>
      <c r="AH17" s="21">
        <v>4.3091849468472103E-2</v>
      </c>
      <c r="AI17" s="21">
        <v>0.368153918329166</v>
      </c>
      <c r="AJ17" s="21">
        <v>0.271871605859073</v>
      </c>
      <c r="AK17" s="21"/>
      <c r="AL17" s="21">
        <v>0.112323305692572</v>
      </c>
      <c r="AM17" s="21">
        <v>0.245208009547285</v>
      </c>
      <c r="AN17" s="21">
        <v>0.143798002067968</v>
      </c>
      <c r="AO17" s="21"/>
      <c r="AP17" s="21">
        <v>0.23494071298824401</v>
      </c>
      <c r="AQ17" s="21">
        <v>0.25187638601469298</v>
      </c>
      <c r="AR17" s="21">
        <v>0.14657188854574901</v>
      </c>
      <c r="AS17" s="21">
        <v>7.1352971225215805E-2</v>
      </c>
      <c r="AT17" s="21">
        <v>0.29248821648797402</v>
      </c>
      <c r="AU17" s="21"/>
      <c r="AV17" s="21">
        <v>9.5660789557444101E-2</v>
      </c>
      <c r="AW17" s="21">
        <v>0.27862368769511298</v>
      </c>
      <c r="AX17" s="21">
        <v>0.25853954323837403</v>
      </c>
      <c r="AY17" s="21">
        <v>0.41331604141506201</v>
      </c>
      <c r="AZ17" s="21">
        <v>0.14159646490456801</v>
      </c>
      <c r="BA17" s="21">
        <v>0.248073076257363</v>
      </c>
      <c r="BB17" s="21">
        <v>0.14601627965503999</v>
      </c>
      <c r="BC17" s="21">
        <v>0.19643637441318099</v>
      </c>
      <c r="BD17" s="21">
        <v>0.25899790553065999</v>
      </c>
      <c r="BE17" s="21">
        <v>0.30126163809495599</v>
      </c>
      <c r="BF17" s="21">
        <v>8.8154094162299607E-2</v>
      </c>
      <c r="BG17" s="21">
        <v>0.34147192209424898</v>
      </c>
      <c r="BH17" s="21">
        <v>0.17168074996218399</v>
      </c>
      <c r="BI17" s="21">
        <v>4.8490440250644098E-2</v>
      </c>
      <c r="BJ17" s="21">
        <v>0.27630518435688201</v>
      </c>
      <c r="BK17" s="21">
        <v>2.3904357990248402E-2</v>
      </c>
      <c r="BL17" s="21"/>
      <c r="BM17" s="21">
        <v>0.29463716239512</v>
      </c>
      <c r="BN17" s="21">
        <v>0.18190734511547199</v>
      </c>
      <c r="BO17" s="21">
        <v>0.195809281753165</v>
      </c>
      <c r="BP17" s="21">
        <v>0.220501934263301</v>
      </c>
      <c r="BQ17" s="21">
        <v>0.192749681008377</v>
      </c>
      <c r="BR17" s="21">
        <v>0.123986265236431</v>
      </c>
      <c r="BS17" s="21"/>
      <c r="BT17" s="21">
        <v>0.25768997751094203</v>
      </c>
      <c r="BU17" s="21">
        <v>0.154416600197395</v>
      </c>
      <c r="BV17" s="21"/>
      <c r="BW17" s="21">
        <v>0.34860494730411801</v>
      </c>
      <c r="BX17" s="21">
        <v>0.12733203843181101</v>
      </c>
      <c r="BY17" s="21"/>
      <c r="BZ17" s="21">
        <v>0.23169469893332101</v>
      </c>
      <c r="CA17" s="21">
        <v>0.14651100597838301</v>
      </c>
      <c r="CB17" s="21">
        <v>0.221175695913682</v>
      </c>
      <c r="CC17" s="21"/>
      <c r="CD17" s="21">
        <v>0.19963353397901701</v>
      </c>
      <c r="CE17" s="21">
        <v>0.37329522331269099</v>
      </c>
      <c r="CF17" s="21">
        <v>0.35898737261125102</v>
      </c>
      <c r="CG17" s="21"/>
      <c r="CH17" s="21">
        <v>0.18108678353249599</v>
      </c>
      <c r="CI17" s="21">
        <v>0.326512106289707</v>
      </c>
      <c r="CJ17" s="21">
        <v>0.410052170223352</v>
      </c>
      <c r="CK17" s="21"/>
      <c r="CL17" s="21">
        <v>0.21084230802451501</v>
      </c>
      <c r="CM17" s="21">
        <v>0.18666813940400101</v>
      </c>
      <c r="CN17" s="21"/>
      <c r="CO17" s="21">
        <v>0.196195757726737</v>
      </c>
      <c r="CP17" s="21">
        <v>0.14413784173149599</v>
      </c>
      <c r="CQ17" s="21">
        <v>0.244365267838446</v>
      </c>
      <c r="CR17" s="21">
        <v>0.29821575918680698</v>
      </c>
    </row>
    <row r="18" spans="2:96" x14ac:dyDescent="0.25">
      <c r="B18" s="16" t="s">
        <v>535</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CR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638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893</v>
      </c>
      <c r="D7" s="10">
        <v>435</v>
      </c>
      <c r="E7" s="10">
        <v>456</v>
      </c>
      <c r="F7" s="10"/>
      <c r="G7" s="10">
        <v>95</v>
      </c>
      <c r="H7" s="10">
        <v>117</v>
      </c>
      <c r="I7" s="10">
        <v>159</v>
      </c>
      <c r="J7" s="10">
        <v>176</v>
      </c>
      <c r="K7" s="10">
        <v>143</v>
      </c>
      <c r="L7" s="10">
        <v>203</v>
      </c>
      <c r="M7" s="10"/>
      <c r="N7" s="10">
        <v>244</v>
      </c>
      <c r="O7" s="10">
        <v>259</v>
      </c>
      <c r="P7" s="10">
        <v>170</v>
      </c>
      <c r="Q7" s="10">
        <v>217</v>
      </c>
      <c r="R7" s="10"/>
      <c r="S7" s="10">
        <v>120</v>
      </c>
      <c r="T7" s="10">
        <v>117</v>
      </c>
      <c r="U7" s="10">
        <v>79</v>
      </c>
      <c r="V7" s="10">
        <v>87</v>
      </c>
      <c r="W7" s="10">
        <v>71</v>
      </c>
      <c r="X7" s="10">
        <v>77</v>
      </c>
      <c r="Y7" s="10">
        <v>82</v>
      </c>
      <c r="Z7" s="10">
        <v>35</v>
      </c>
      <c r="AA7" s="10">
        <v>91</v>
      </c>
      <c r="AB7" s="10">
        <v>75</v>
      </c>
      <c r="AC7" s="10">
        <v>38</v>
      </c>
      <c r="AD7" s="10">
        <v>21</v>
      </c>
      <c r="AE7" s="10"/>
      <c r="AF7" s="10">
        <v>338</v>
      </c>
      <c r="AG7" s="10">
        <v>238</v>
      </c>
      <c r="AH7" s="10">
        <v>55</v>
      </c>
      <c r="AI7" s="10">
        <v>16</v>
      </c>
      <c r="AJ7" s="10">
        <v>117</v>
      </c>
      <c r="AK7" s="10"/>
      <c r="AL7" s="10">
        <v>201</v>
      </c>
      <c r="AM7" s="10">
        <v>297</v>
      </c>
      <c r="AN7" s="10">
        <v>80</v>
      </c>
      <c r="AO7" s="10"/>
      <c r="AP7" s="10">
        <v>226</v>
      </c>
      <c r="AQ7" s="10">
        <v>208</v>
      </c>
      <c r="AR7" s="10">
        <v>228</v>
      </c>
      <c r="AS7" s="10">
        <v>87</v>
      </c>
      <c r="AT7" s="10">
        <v>12</v>
      </c>
      <c r="AU7" s="10"/>
      <c r="AV7" s="10">
        <v>4</v>
      </c>
      <c r="AW7" s="10">
        <v>27</v>
      </c>
      <c r="AX7" s="10">
        <v>64</v>
      </c>
      <c r="AY7" s="10">
        <v>81</v>
      </c>
      <c r="AZ7" s="10">
        <v>87</v>
      </c>
      <c r="BA7" s="10">
        <v>96</v>
      </c>
      <c r="BB7" s="10">
        <v>87</v>
      </c>
      <c r="BC7" s="10">
        <v>76</v>
      </c>
      <c r="BD7" s="10">
        <v>69</v>
      </c>
      <c r="BE7" s="10">
        <v>47</v>
      </c>
      <c r="BF7" s="10">
        <v>68</v>
      </c>
      <c r="BG7" s="10">
        <v>43</v>
      </c>
      <c r="BH7" s="10">
        <v>34</v>
      </c>
      <c r="BI7" s="10">
        <v>19</v>
      </c>
      <c r="BJ7" s="10">
        <v>21</v>
      </c>
      <c r="BK7" s="10">
        <v>34</v>
      </c>
      <c r="BL7" s="10"/>
      <c r="BM7" s="10">
        <v>189</v>
      </c>
      <c r="BN7" s="10">
        <v>258</v>
      </c>
      <c r="BO7" s="10">
        <v>128</v>
      </c>
      <c r="BP7" s="10">
        <v>170</v>
      </c>
      <c r="BQ7" s="10">
        <v>99</v>
      </c>
      <c r="BR7" s="10">
        <v>49</v>
      </c>
      <c r="BS7" s="10"/>
      <c r="BT7" s="10">
        <v>519</v>
      </c>
      <c r="BU7" s="10">
        <v>363</v>
      </c>
      <c r="BV7" s="10"/>
      <c r="BW7" s="10">
        <v>315</v>
      </c>
      <c r="BX7" s="10">
        <v>355</v>
      </c>
      <c r="BY7" s="10"/>
      <c r="BZ7" s="10">
        <v>705</v>
      </c>
      <c r="CA7" s="10">
        <v>139</v>
      </c>
      <c r="CB7" s="10">
        <v>35</v>
      </c>
      <c r="CC7" s="10"/>
      <c r="CD7" s="10">
        <v>602</v>
      </c>
      <c r="CE7" s="10">
        <v>82</v>
      </c>
      <c r="CF7" s="10">
        <v>48</v>
      </c>
      <c r="CG7" s="10"/>
      <c r="CH7" s="10">
        <v>675</v>
      </c>
      <c r="CI7" s="10">
        <v>97</v>
      </c>
      <c r="CJ7" s="10">
        <v>66</v>
      </c>
      <c r="CK7" s="10"/>
      <c r="CL7" s="10">
        <v>453</v>
      </c>
      <c r="CM7" s="10">
        <v>407</v>
      </c>
      <c r="CN7" s="10"/>
      <c r="CO7" s="10">
        <v>56</v>
      </c>
      <c r="CP7" s="10">
        <v>339</v>
      </c>
      <c r="CQ7" s="10">
        <v>317</v>
      </c>
      <c r="CR7" s="10">
        <v>181</v>
      </c>
    </row>
    <row r="8" spans="2:96" ht="30" customHeight="1" x14ac:dyDescent="0.25">
      <c r="B8" s="11" t="s">
        <v>20</v>
      </c>
      <c r="C8" s="11">
        <v>889</v>
      </c>
      <c r="D8" s="11">
        <v>440</v>
      </c>
      <c r="E8" s="11">
        <v>447</v>
      </c>
      <c r="F8" s="11"/>
      <c r="G8" s="11">
        <v>116</v>
      </c>
      <c r="H8" s="11">
        <v>152</v>
      </c>
      <c r="I8" s="11">
        <v>152</v>
      </c>
      <c r="J8" s="11">
        <v>162</v>
      </c>
      <c r="K8" s="11">
        <v>126</v>
      </c>
      <c r="L8" s="11">
        <v>181</v>
      </c>
      <c r="M8" s="11"/>
      <c r="N8" s="11">
        <v>234</v>
      </c>
      <c r="O8" s="11">
        <v>245</v>
      </c>
      <c r="P8" s="11">
        <v>178</v>
      </c>
      <c r="Q8" s="11">
        <v>229</v>
      </c>
      <c r="R8" s="11"/>
      <c r="S8" s="11">
        <v>130</v>
      </c>
      <c r="T8" s="11">
        <v>113</v>
      </c>
      <c r="U8" s="11">
        <v>77</v>
      </c>
      <c r="V8" s="11">
        <v>82</v>
      </c>
      <c r="W8" s="11">
        <v>70</v>
      </c>
      <c r="X8" s="11">
        <v>77</v>
      </c>
      <c r="Y8" s="11">
        <v>75</v>
      </c>
      <c r="Z8" s="11">
        <v>33</v>
      </c>
      <c r="AA8" s="11">
        <v>91</v>
      </c>
      <c r="AB8" s="11">
        <v>74</v>
      </c>
      <c r="AC8" s="11">
        <v>42</v>
      </c>
      <c r="AD8" s="11">
        <v>25</v>
      </c>
      <c r="AE8" s="11"/>
      <c r="AF8" s="11">
        <v>323</v>
      </c>
      <c r="AG8" s="11">
        <v>243</v>
      </c>
      <c r="AH8" s="11">
        <v>51</v>
      </c>
      <c r="AI8" s="11">
        <v>15</v>
      </c>
      <c r="AJ8" s="11">
        <v>121</v>
      </c>
      <c r="AK8" s="11"/>
      <c r="AL8" s="11">
        <v>194</v>
      </c>
      <c r="AM8" s="11">
        <v>302</v>
      </c>
      <c r="AN8" s="11">
        <v>79</v>
      </c>
      <c r="AO8" s="11"/>
      <c r="AP8" s="11">
        <v>220</v>
      </c>
      <c r="AQ8" s="11">
        <v>208</v>
      </c>
      <c r="AR8" s="11">
        <v>235</v>
      </c>
      <c r="AS8" s="11">
        <v>89</v>
      </c>
      <c r="AT8" s="11">
        <v>13</v>
      </c>
      <c r="AU8" s="11"/>
      <c r="AV8" s="11">
        <v>5</v>
      </c>
      <c r="AW8" s="11">
        <v>28</v>
      </c>
      <c r="AX8" s="11">
        <v>64</v>
      </c>
      <c r="AY8" s="11">
        <v>84</v>
      </c>
      <c r="AZ8" s="11">
        <v>91</v>
      </c>
      <c r="BA8" s="11">
        <v>95</v>
      </c>
      <c r="BB8" s="11">
        <v>87</v>
      </c>
      <c r="BC8" s="11">
        <v>72</v>
      </c>
      <c r="BD8" s="11">
        <v>66</v>
      </c>
      <c r="BE8" s="11">
        <v>46</v>
      </c>
      <c r="BF8" s="11">
        <v>66</v>
      </c>
      <c r="BG8" s="11">
        <v>43</v>
      </c>
      <c r="BH8" s="11">
        <v>34</v>
      </c>
      <c r="BI8" s="11">
        <v>18</v>
      </c>
      <c r="BJ8" s="11">
        <v>22</v>
      </c>
      <c r="BK8" s="11">
        <v>35</v>
      </c>
      <c r="BL8" s="11"/>
      <c r="BM8" s="11">
        <v>202</v>
      </c>
      <c r="BN8" s="11">
        <v>250</v>
      </c>
      <c r="BO8" s="11">
        <v>131</v>
      </c>
      <c r="BP8" s="11">
        <v>166</v>
      </c>
      <c r="BQ8" s="11">
        <v>92</v>
      </c>
      <c r="BR8" s="11">
        <v>48</v>
      </c>
      <c r="BS8" s="11"/>
      <c r="BT8" s="11">
        <v>521</v>
      </c>
      <c r="BU8" s="11">
        <v>355</v>
      </c>
      <c r="BV8" s="11"/>
      <c r="BW8" s="11">
        <v>315</v>
      </c>
      <c r="BX8" s="11">
        <v>343</v>
      </c>
      <c r="BY8" s="11"/>
      <c r="BZ8" s="11">
        <v>694</v>
      </c>
      <c r="CA8" s="11">
        <v>141</v>
      </c>
      <c r="CB8" s="11">
        <v>38</v>
      </c>
      <c r="CC8" s="11"/>
      <c r="CD8" s="11">
        <v>588</v>
      </c>
      <c r="CE8" s="11">
        <v>87</v>
      </c>
      <c r="CF8" s="11">
        <v>49</v>
      </c>
      <c r="CG8" s="11"/>
      <c r="CH8" s="11">
        <v>657</v>
      </c>
      <c r="CI8" s="11">
        <v>103</v>
      </c>
      <c r="CJ8" s="11">
        <v>68</v>
      </c>
      <c r="CK8" s="11"/>
      <c r="CL8" s="11">
        <v>446</v>
      </c>
      <c r="CM8" s="11">
        <v>408</v>
      </c>
      <c r="CN8" s="11"/>
      <c r="CO8" s="11">
        <v>62</v>
      </c>
      <c r="CP8" s="11">
        <v>331</v>
      </c>
      <c r="CQ8" s="11">
        <v>312</v>
      </c>
      <c r="CR8" s="11">
        <v>184</v>
      </c>
    </row>
    <row r="9" spans="2:96" x14ac:dyDescent="0.25">
      <c r="B9" s="18" t="s">
        <v>614</v>
      </c>
      <c r="C9" s="17">
        <v>0.102108030063623</v>
      </c>
      <c r="D9" s="17">
        <v>9.5216740718164897E-2</v>
      </c>
      <c r="E9" s="17">
        <v>0.109329312131058</v>
      </c>
      <c r="F9" s="17"/>
      <c r="G9" s="17">
        <v>0.17846612539885701</v>
      </c>
      <c r="H9" s="17">
        <v>0.116565567281747</v>
      </c>
      <c r="I9" s="17">
        <v>7.5550453894509803E-2</v>
      </c>
      <c r="J9" s="17">
        <v>0.101753238600096</v>
      </c>
      <c r="K9" s="17">
        <v>8.3361760717034397E-2</v>
      </c>
      <c r="L9" s="17">
        <v>7.6790702800096297E-2</v>
      </c>
      <c r="M9" s="17"/>
      <c r="N9" s="17">
        <v>9.8478647730703597E-2</v>
      </c>
      <c r="O9" s="17">
        <v>8.4103515552077096E-2</v>
      </c>
      <c r="P9" s="17">
        <v>0.10145896852359899</v>
      </c>
      <c r="Q9" s="17">
        <v>0.126971720514649</v>
      </c>
      <c r="R9" s="17"/>
      <c r="S9" s="17">
        <v>0.15935685689481599</v>
      </c>
      <c r="T9" s="17">
        <v>7.7563159565630493E-2</v>
      </c>
      <c r="U9" s="17">
        <v>5.5781060085999798E-2</v>
      </c>
      <c r="V9" s="17">
        <v>0.15413672472814099</v>
      </c>
      <c r="W9" s="17">
        <v>9.9973575111626703E-2</v>
      </c>
      <c r="X9" s="17">
        <v>7.3021530059207002E-2</v>
      </c>
      <c r="Y9" s="17">
        <v>7.5669995712106294E-2</v>
      </c>
      <c r="Z9" s="17">
        <v>8.8806051845067194E-2</v>
      </c>
      <c r="AA9" s="17">
        <v>0.156982721480594</v>
      </c>
      <c r="AB9" s="17">
        <v>1.4616502737643901E-2</v>
      </c>
      <c r="AC9" s="17">
        <v>0.12790182156598301</v>
      </c>
      <c r="AD9" s="17">
        <v>9.71355199365843E-2</v>
      </c>
      <c r="AE9" s="17"/>
      <c r="AF9" s="17">
        <v>0.112632589781231</v>
      </c>
      <c r="AG9" s="17">
        <v>0.122093797591485</v>
      </c>
      <c r="AH9" s="17">
        <v>1.9296037300595301E-2</v>
      </c>
      <c r="AI9" s="17">
        <v>6.1635042066814999E-2</v>
      </c>
      <c r="AJ9" s="17">
        <v>5.8361299030212602E-2</v>
      </c>
      <c r="AK9" s="17"/>
      <c r="AL9" s="17">
        <v>0.10727168843966201</v>
      </c>
      <c r="AM9" s="17">
        <v>0.117267755958992</v>
      </c>
      <c r="AN9" s="17">
        <v>6.0445149568021501E-2</v>
      </c>
      <c r="AO9" s="17"/>
      <c r="AP9" s="17">
        <v>0.109849437386913</v>
      </c>
      <c r="AQ9" s="17">
        <v>0.108494869138093</v>
      </c>
      <c r="AR9" s="17">
        <v>0.11287532257036401</v>
      </c>
      <c r="AS9" s="17">
        <v>7.6963773494065704E-2</v>
      </c>
      <c r="AT9" s="17">
        <v>0</v>
      </c>
      <c r="AU9" s="17"/>
      <c r="AV9" s="17">
        <v>0</v>
      </c>
      <c r="AW9" s="17">
        <v>0.113905246051516</v>
      </c>
      <c r="AX9" s="17">
        <v>8.7971715985422694E-2</v>
      </c>
      <c r="AY9" s="17">
        <v>7.1933731814693605E-2</v>
      </c>
      <c r="AZ9" s="17">
        <v>0.11442510338011</v>
      </c>
      <c r="BA9" s="17">
        <v>8.9208393297254995E-2</v>
      </c>
      <c r="BB9" s="17">
        <v>0.101979051887302</v>
      </c>
      <c r="BC9" s="17">
        <v>0.109148935044467</v>
      </c>
      <c r="BD9" s="17">
        <v>5.5952838093886501E-2</v>
      </c>
      <c r="BE9" s="17">
        <v>0.10316989898892</v>
      </c>
      <c r="BF9" s="17">
        <v>0.153758398795135</v>
      </c>
      <c r="BG9" s="17">
        <v>0.103468804610355</v>
      </c>
      <c r="BH9" s="17">
        <v>8.1766684795797406E-2</v>
      </c>
      <c r="BI9" s="17">
        <v>0.12361990079355099</v>
      </c>
      <c r="BJ9" s="17">
        <v>0.20545581858435499</v>
      </c>
      <c r="BK9" s="17">
        <v>0.17075589602432101</v>
      </c>
      <c r="BL9" s="17"/>
      <c r="BM9" s="17">
        <v>0.13913620162333101</v>
      </c>
      <c r="BN9" s="17">
        <v>9.3884195084584496E-2</v>
      </c>
      <c r="BO9" s="17">
        <v>0.10924284639606099</v>
      </c>
      <c r="BP9" s="17">
        <v>9.7562847220264898E-2</v>
      </c>
      <c r="BQ9" s="17">
        <v>6.0228833935188901E-2</v>
      </c>
      <c r="BR9" s="17">
        <v>6.5500272889534195E-2</v>
      </c>
      <c r="BS9" s="17"/>
      <c r="BT9" s="17">
        <v>0.119768256393366</v>
      </c>
      <c r="BU9" s="17">
        <v>7.7258587367874998E-2</v>
      </c>
      <c r="BV9" s="17"/>
      <c r="BW9" s="17">
        <v>0.13243957152821001</v>
      </c>
      <c r="BX9" s="17">
        <v>8.5165040081659094E-2</v>
      </c>
      <c r="BY9" s="17"/>
      <c r="BZ9" s="17">
        <v>9.1311474896634007E-2</v>
      </c>
      <c r="CA9" s="17">
        <v>0.10396288764573</v>
      </c>
      <c r="CB9" s="17">
        <v>0.278049523136573</v>
      </c>
      <c r="CC9" s="17"/>
      <c r="CD9" s="17">
        <v>9.1551108979160106E-2</v>
      </c>
      <c r="CE9" s="17">
        <v>0.16849448049672799</v>
      </c>
      <c r="CF9" s="17">
        <v>0.10961001490585601</v>
      </c>
      <c r="CG9" s="17"/>
      <c r="CH9" s="17">
        <v>7.4921117934720005E-2</v>
      </c>
      <c r="CI9" s="17">
        <v>0.18630597107756</v>
      </c>
      <c r="CJ9" s="17">
        <v>0.14077161982158001</v>
      </c>
      <c r="CK9" s="17"/>
      <c r="CL9" s="17">
        <v>0.10614263227791799</v>
      </c>
      <c r="CM9" s="17">
        <v>0.101146154793266</v>
      </c>
      <c r="CN9" s="17"/>
      <c r="CO9" s="17">
        <v>0.19335305775997599</v>
      </c>
      <c r="CP9" s="17">
        <v>9.1921435853677999E-2</v>
      </c>
      <c r="CQ9" s="17">
        <v>9.2252040907598698E-2</v>
      </c>
      <c r="CR9" s="17">
        <v>0.106525943132199</v>
      </c>
    </row>
    <row r="10" spans="2:96" x14ac:dyDescent="0.25">
      <c r="B10" s="18" t="s">
        <v>615</v>
      </c>
      <c r="C10" s="17">
        <v>0.28217568108673302</v>
      </c>
      <c r="D10" s="17">
        <v>0.25435340602450601</v>
      </c>
      <c r="E10" s="17">
        <v>0.30862830234903799</v>
      </c>
      <c r="F10" s="17"/>
      <c r="G10" s="17">
        <v>0.364762054030424</v>
      </c>
      <c r="H10" s="17">
        <v>0.32695193424491098</v>
      </c>
      <c r="I10" s="17">
        <v>0.27419611314314402</v>
      </c>
      <c r="J10" s="17">
        <v>0.25344299622568001</v>
      </c>
      <c r="K10" s="17">
        <v>0.26788024807801097</v>
      </c>
      <c r="L10" s="17">
        <v>0.23419272044474199</v>
      </c>
      <c r="M10" s="17"/>
      <c r="N10" s="17">
        <v>0.30567992798795901</v>
      </c>
      <c r="O10" s="17">
        <v>0.31138640954553198</v>
      </c>
      <c r="P10" s="17">
        <v>0.27067828842842701</v>
      </c>
      <c r="Q10" s="17">
        <v>0.23957807301871101</v>
      </c>
      <c r="R10" s="17"/>
      <c r="S10" s="17">
        <v>0.35367023144930898</v>
      </c>
      <c r="T10" s="17">
        <v>0.30378687010524302</v>
      </c>
      <c r="U10" s="17">
        <v>0.385562015829579</v>
      </c>
      <c r="V10" s="17">
        <v>0.32633944423336098</v>
      </c>
      <c r="W10" s="17">
        <v>0.22385503228676801</v>
      </c>
      <c r="X10" s="17">
        <v>0.235838906752938</v>
      </c>
      <c r="Y10" s="17">
        <v>0.21687582757405199</v>
      </c>
      <c r="Z10" s="17">
        <v>0.21603120844843399</v>
      </c>
      <c r="AA10" s="17">
        <v>0.27420655029975699</v>
      </c>
      <c r="AB10" s="17">
        <v>0.23179863384576799</v>
      </c>
      <c r="AC10" s="17">
        <v>0.225258511458276</v>
      </c>
      <c r="AD10" s="17">
        <v>0.21379820993485599</v>
      </c>
      <c r="AE10" s="17"/>
      <c r="AF10" s="17">
        <v>0.27949344471072701</v>
      </c>
      <c r="AG10" s="17">
        <v>0.24866776091179199</v>
      </c>
      <c r="AH10" s="17">
        <v>0.32521289462764902</v>
      </c>
      <c r="AI10" s="17">
        <v>0.14273561327926201</v>
      </c>
      <c r="AJ10" s="17">
        <v>0.35865873064224801</v>
      </c>
      <c r="AK10" s="17"/>
      <c r="AL10" s="17">
        <v>0.34386213719417502</v>
      </c>
      <c r="AM10" s="17">
        <v>0.25700170014509199</v>
      </c>
      <c r="AN10" s="17">
        <v>0.36026447116271398</v>
      </c>
      <c r="AO10" s="17"/>
      <c r="AP10" s="17">
        <v>0.29873692547622399</v>
      </c>
      <c r="AQ10" s="17">
        <v>0.28978558282003097</v>
      </c>
      <c r="AR10" s="17">
        <v>0.25997117928000901</v>
      </c>
      <c r="AS10" s="17">
        <v>0.32701054060770401</v>
      </c>
      <c r="AT10" s="17">
        <v>0.44459760642733598</v>
      </c>
      <c r="AU10" s="17"/>
      <c r="AV10" s="17">
        <v>0</v>
      </c>
      <c r="AW10" s="17">
        <v>0.350484031992705</v>
      </c>
      <c r="AX10" s="17">
        <v>0.41015048622844902</v>
      </c>
      <c r="AY10" s="17">
        <v>0.24308456410547899</v>
      </c>
      <c r="AZ10" s="17">
        <v>0.24046568533585</v>
      </c>
      <c r="BA10" s="17">
        <v>0.25683427145308202</v>
      </c>
      <c r="BB10" s="17">
        <v>0.28115182293024898</v>
      </c>
      <c r="BC10" s="17">
        <v>0.24686565571076199</v>
      </c>
      <c r="BD10" s="17">
        <v>0.329037255715943</v>
      </c>
      <c r="BE10" s="17">
        <v>0.29356385788441097</v>
      </c>
      <c r="BF10" s="17">
        <v>0.173548186757363</v>
      </c>
      <c r="BG10" s="17">
        <v>0.29629891514051199</v>
      </c>
      <c r="BH10" s="17">
        <v>0.30955590802633398</v>
      </c>
      <c r="BI10" s="17">
        <v>0.21173452237694801</v>
      </c>
      <c r="BJ10" s="17">
        <v>0.34336355488242198</v>
      </c>
      <c r="BK10" s="17">
        <v>0.52129919870080399</v>
      </c>
      <c r="BL10" s="17"/>
      <c r="BM10" s="17">
        <v>0.27827986071118199</v>
      </c>
      <c r="BN10" s="17">
        <v>0.30524303431313898</v>
      </c>
      <c r="BO10" s="17">
        <v>0.25838972988216802</v>
      </c>
      <c r="BP10" s="17">
        <v>0.25463281506315599</v>
      </c>
      <c r="BQ10" s="17">
        <v>0.298476159287967</v>
      </c>
      <c r="BR10" s="17">
        <v>0.30758278665715699</v>
      </c>
      <c r="BS10" s="17"/>
      <c r="BT10" s="17">
        <v>0.313430084099936</v>
      </c>
      <c r="BU10" s="17">
        <v>0.23377147668103199</v>
      </c>
      <c r="BV10" s="17"/>
      <c r="BW10" s="17">
        <v>0.35588433683644599</v>
      </c>
      <c r="BX10" s="17">
        <v>0.20285996489508001</v>
      </c>
      <c r="BY10" s="17"/>
      <c r="BZ10" s="17">
        <v>0.265390995585982</v>
      </c>
      <c r="CA10" s="17">
        <v>0.36384553397909097</v>
      </c>
      <c r="CB10" s="17">
        <v>0.225098350100815</v>
      </c>
      <c r="CC10" s="17"/>
      <c r="CD10" s="17">
        <v>0.26585402912347</v>
      </c>
      <c r="CE10" s="17">
        <v>0.25726917837311403</v>
      </c>
      <c r="CF10" s="17">
        <v>0.249723436640266</v>
      </c>
      <c r="CG10" s="17"/>
      <c r="CH10" s="17">
        <v>0.28664199467228402</v>
      </c>
      <c r="CI10" s="17">
        <v>0.316615414429188</v>
      </c>
      <c r="CJ10" s="17">
        <v>0.21159265403219901</v>
      </c>
      <c r="CK10" s="17"/>
      <c r="CL10" s="17">
        <v>0.28828201756576899</v>
      </c>
      <c r="CM10" s="17">
        <v>0.27101786737550498</v>
      </c>
      <c r="CN10" s="17"/>
      <c r="CO10" s="17">
        <v>0.39238469536321202</v>
      </c>
      <c r="CP10" s="17">
        <v>0.30460156838372598</v>
      </c>
      <c r="CQ10" s="17">
        <v>0.251666387755557</v>
      </c>
      <c r="CR10" s="17">
        <v>0.25650416708704898</v>
      </c>
    </row>
    <row r="11" spans="2:96" ht="30" x14ac:dyDescent="0.25">
      <c r="B11" s="18" t="s">
        <v>616</v>
      </c>
      <c r="C11" s="17">
        <v>0.31351919626599001</v>
      </c>
      <c r="D11" s="17">
        <v>0.32156210393344398</v>
      </c>
      <c r="E11" s="17">
        <v>0.30698612761264699</v>
      </c>
      <c r="F11" s="17"/>
      <c r="G11" s="17">
        <v>0.25712846714260901</v>
      </c>
      <c r="H11" s="17">
        <v>0.35247371076823802</v>
      </c>
      <c r="I11" s="17">
        <v>0.33363613811951898</v>
      </c>
      <c r="J11" s="17">
        <v>0.28170274712850801</v>
      </c>
      <c r="K11" s="17">
        <v>0.33185427447277499</v>
      </c>
      <c r="L11" s="17">
        <v>0.31586437189278599</v>
      </c>
      <c r="M11" s="17"/>
      <c r="N11" s="17">
        <v>0.29716786601709999</v>
      </c>
      <c r="O11" s="17">
        <v>0.27167229599806703</v>
      </c>
      <c r="P11" s="17">
        <v>0.34523553209159102</v>
      </c>
      <c r="Q11" s="17">
        <v>0.34532860064193499</v>
      </c>
      <c r="R11" s="17"/>
      <c r="S11" s="17">
        <v>0.24776909411221801</v>
      </c>
      <c r="T11" s="17">
        <v>0.36038411621407102</v>
      </c>
      <c r="U11" s="17">
        <v>0.18382597654223701</v>
      </c>
      <c r="V11" s="17">
        <v>0.31316716542220902</v>
      </c>
      <c r="W11" s="17">
        <v>0.35177246036146997</v>
      </c>
      <c r="X11" s="17">
        <v>0.38939307034243797</v>
      </c>
      <c r="Y11" s="17">
        <v>0.35444806194892797</v>
      </c>
      <c r="Z11" s="17">
        <v>0.33208819816153801</v>
      </c>
      <c r="AA11" s="17">
        <v>0.34658209368870302</v>
      </c>
      <c r="AB11" s="17">
        <v>0.38676263123628102</v>
      </c>
      <c r="AC11" s="17">
        <v>0.187080386777212</v>
      </c>
      <c r="AD11" s="17">
        <v>0.22963495019716501</v>
      </c>
      <c r="AE11" s="17"/>
      <c r="AF11" s="17">
        <v>0.32067610385879203</v>
      </c>
      <c r="AG11" s="17">
        <v>0.35268536393196598</v>
      </c>
      <c r="AH11" s="17">
        <v>0.22401823118965</v>
      </c>
      <c r="AI11" s="17">
        <v>0.240460814840358</v>
      </c>
      <c r="AJ11" s="17">
        <v>0.32439449497551498</v>
      </c>
      <c r="AK11" s="17"/>
      <c r="AL11" s="17">
        <v>0.32045636686540802</v>
      </c>
      <c r="AM11" s="17">
        <v>0.31728021987596799</v>
      </c>
      <c r="AN11" s="17">
        <v>0.22963036108020801</v>
      </c>
      <c r="AO11" s="17"/>
      <c r="AP11" s="17">
        <v>0.331668206296655</v>
      </c>
      <c r="AQ11" s="17">
        <v>0.32242276222605398</v>
      </c>
      <c r="AR11" s="17">
        <v>0.31440448558857398</v>
      </c>
      <c r="AS11" s="17">
        <v>0.29849708657847901</v>
      </c>
      <c r="AT11" s="17">
        <v>0.41551336092352098</v>
      </c>
      <c r="AU11" s="17"/>
      <c r="AV11" s="17">
        <v>0.60486700236920499</v>
      </c>
      <c r="AW11" s="17">
        <v>0.226035069107382</v>
      </c>
      <c r="AX11" s="17">
        <v>0.27313126148754902</v>
      </c>
      <c r="AY11" s="17">
        <v>0.39498954828106703</v>
      </c>
      <c r="AZ11" s="17">
        <v>0.39198807253172202</v>
      </c>
      <c r="BA11" s="17">
        <v>0.28837684704446997</v>
      </c>
      <c r="BB11" s="17">
        <v>0.27855076516952298</v>
      </c>
      <c r="BC11" s="17">
        <v>0.33697849743577402</v>
      </c>
      <c r="BD11" s="17">
        <v>0.34474074423348999</v>
      </c>
      <c r="BE11" s="17">
        <v>0.31432071826957098</v>
      </c>
      <c r="BF11" s="17">
        <v>0.318333628801934</v>
      </c>
      <c r="BG11" s="17">
        <v>0.30990378673367502</v>
      </c>
      <c r="BH11" s="17">
        <v>0.254282640034031</v>
      </c>
      <c r="BI11" s="17">
        <v>0.407093190291416</v>
      </c>
      <c r="BJ11" s="17">
        <v>0.25386326218196298</v>
      </c>
      <c r="BK11" s="17">
        <v>0.14719988553809299</v>
      </c>
      <c r="BL11" s="17"/>
      <c r="BM11" s="17">
        <v>0.32620110381239997</v>
      </c>
      <c r="BN11" s="17">
        <v>0.292003511354328</v>
      </c>
      <c r="BO11" s="17">
        <v>0.35059703229575201</v>
      </c>
      <c r="BP11" s="17">
        <v>0.30842802364834299</v>
      </c>
      <c r="BQ11" s="17">
        <v>0.26717225685280399</v>
      </c>
      <c r="BR11" s="17">
        <v>0.37789284477249602</v>
      </c>
      <c r="BS11" s="17"/>
      <c r="BT11" s="17">
        <v>0.30347621469720898</v>
      </c>
      <c r="BU11" s="17">
        <v>0.32813776670682898</v>
      </c>
      <c r="BV11" s="17"/>
      <c r="BW11" s="17">
        <v>0.29009658730420501</v>
      </c>
      <c r="BX11" s="17">
        <v>0.34152122433315102</v>
      </c>
      <c r="BY11" s="17"/>
      <c r="BZ11" s="17">
        <v>0.32473232743070901</v>
      </c>
      <c r="CA11" s="17">
        <v>0.25644763990138097</v>
      </c>
      <c r="CB11" s="17">
        <v>0.29854791022912902</v>
      </c>
      <c r="CC11" s="17"/>
      <c r="CD11" s="17">
        <v>0.321633499323493</v>
      </c>
      <c r="CE11" s="17">
        <v>0.32221157718975602</v>
      </c>
      <c r="CF11" s="17">
        <v>0.381296678634095</v>
      </c>
      <c r="CG11" s="17"/>
      <c r="CH11" s="17">
        <v>0.31176034256296598</v>
      </c>
      <c r="CI11" s="17">
        <v>0.26165433691302897</v>
      </c>
      <c r="CJ11" s="17">
        <v>0.42113438121539498</v>
      </c>
      <c r="CK11" s="17"/>
      <c r="CL11" s="17">
        <v>0.28873172127302599</v>
      </c>
      <c r="CM11" s="17">
        <v>0.34513064957872702</v>
      </c>
      <c r="CN11" s="17"/>
      <c r="CO11" s="17">
        <v>0.21566979674350401</v>
      </c>
      <c r="CP11" s="17">
        <v>0.29498619936238202</v>
      </c>
      <c r="CQ11" s="17">
        <v>0.33851132678185702</v>
      </c>
      <c r="CR11" s="17">
        <v>0.33738018783628998</v>
      </c>
    </row>
    <row r="12" spans="2:96" x14ac:dyDescent="0.25">
      <c r="B12" s="18" t="s">
        <v>617</v>
      </c>
      <c r="C12" s="17">
        <v>0.11633714136557199</v>
      </c>
      <c r="D12" s="17">
        <v>0.14424654744729701</v>
      </c>
      <c r="E12" s="17">
        <v>8.9411855915743105E-2</v>
      </c>
      <c r="F12" s="17"/>
      <c r="G12" s="17">
        <v>0.113046923804263</v>
      </c>
      <c r="H12" s="17">
        <v>5.6943452703896898E-2</v>
      </c>
      <c r="I12" s="17">
        <v>0.117500586890971</v>
      </c>
      <c r="J12" s="17">
        <v>0.135270366907984</v>
      </c>
      <c r="K12" s="17">
        <v>0.115790815187506</v>
      </c>
      <c r="L12" s="17">
        <v>0.15065481671122599</v>
      </c>
      <c r="M12" s="17"/>
      <c r="N12" s="17">
        <v>0.12511781858653501</v>
      </c>
      <c r="O12" s="17">
        <v>0.152747856140902</v>
      </c>
      <c r="P12" s="17">
        <v>9.8710251205647498E-2</v>
      </c>
      <c r="Q12" s="17">
        <v>8.3627368475325703E-2</v>
      </c>
      <c r="R12" s="17"/>
      <c r="S12" s="17">
        <v>9.4907922569899897E-2</v>
      </c>
      <c r="T12" s="17">
        <v>0.126159628508691</v>
      </c>
      <c r="U12" s="17">
        <v>0.120973846111919</v>
      </c>
      <c r="V12" s="17">
        <v>7.0331103516659499E-2</v>
      </c>
      <c r="W12" s="17">
        <v>0.16246720428035</v>
      </c>
      <c r="X12" s="17">
        <v>0.11480521641083399</v>
      </c>
      <c r="Y12" s="17">
        <v>0.107697118430247</v>
      </c>
      <c r="Z12" s="17">
        <v>0.22552147859945601</v>
      </c>
      <c r="AA12" s="17">
        <v>6.8481392836626603E-2</v>
      </c>
      <c r="AB12" s="17">
        <v>0.15997434876630101</v>
      </c>
      <c r="AC12" s="17">
        <v>0.15019979255438801</v>
      </c>
      <c r="AD12" s="17">
        <v>6.7448314405249205E-2</v>
      </c>
      <c r="AE12" s="17"/>
      <c r="AF12" s="17">
        <v>0.13620198255831401</v>
      </c>
      <c r="AG12" s="17">
        <v>0.126038823630368</v>
      </c>
      <c r="AH12" s="17">
        <v>0.17797553584020301</v>
      </c>
      <c r="AI12" s="17">
        <v>0.124282693286545</v>
      </c>
      <c r="AJ12" s="17">
        <v>6.8090392667446695E-2</v>
      </c>
      <c r="AK12" s="17"/>
      <c r="AL12" s="17">
        <v>0.101257938505856</v>
      </c>
      <c r="AM12" s="17">
        <v>0.14424388587727299</v>
      </c>
      <c r="AN12" s="17">
        <v>0.13144756675670199</v>
      </c>
      <c r="AO12" s="17"/>
      <c r="AP12" s="17">
        <v>9.3275374566420294E-2</v>
      </c>
      <c r="AQ12" s="17">
        <v>8.8300511516079594E-2</v>
      </c>
      <c r="AR12" s="17">
        <v>0.14584185917790199</v>
      </c>
      <c r="AS12" s="17">
        <v>0.10914604222065501</v>
      </c>
      <c r="AT12" s="17">
        <v>7.4180525201759204E-2</v>
      </c>
      <c r="AU12" s="17"/>
      <c r="AV12" s="17">
        <v>0</v>
      </c>
      <c r="AW12" s="17">
        <v>6.7334617575409997E-2</v>
      </c>
      <c r="AX12" s="17">
        <v>4.8390371656994099E-2</v>
      </c>
      <c r="AY12" s="17">
        <v>0.112997486802334</v>
      </c>
      <c r="AZ12" s="17">
        <v>0.128162019417249</v>
      </c>
      <c r="BA12" s="17">
        <v>0.142532684423612</v>
      </c>
      <c r="BB12" s="17">
        <v>0.115800297292906</v>
      </c>
      <c r="BC12" s="17">
        <v>0.188122818793833</v>
      </c>
      <c r="BD12" s="17">
        <v>9.5489100515191994E-2</v>
      </c>
      <c r="BE12" s="17">
        <v>0.118294803189239</v>
      </c>
      <c r="BF12" s="17">
        <v>0.13817244866609299</v>
      </c>
      <c r="BG12" s="17">
        <v>0.17412001792850801</v>
      </c>
      <c r="BH12" s="17">
        <v>0.171998645427309</v>
      </c>
      <c r="BI12" s="17">
        <v>9.9453682501235804E-2</v>
      </c>
      <c r="BJ12" s="17">
        <v>0</v>
      </c>
      <c r="BK12" s="17">
        <v>6.9929185947366607E-2</v>
      </c>
      <c r="BL12" s="17"/>
      <c r="BM12" s="17">
        <v>9.5324548643701906E-2</v>
      </c>
      <c r="BN12" s="17">
        <v>0.13144924162228799</v>
      </c>
      <c r="BO12" s="17">
        <v>0.10838470462569599</v>
      </c>
      <c r="BP12" s="17">
        <v>8.6887005136930498E-2</v>
      </c>
      <c r="BQ12" s="17">
        <v>0.18840975217650499</v>
      </c>
      <c r="BR12" s="17">
        <v>0.11138891275966201</v>
      </c>
      <c r="BS12" s="17"/>
      <c r="BT12" s="17">
        <v>0.108657941634274</v>
      </c>
      <c r="BU12" s="17">
        <v>0.12963251676218801</v>
      </c>
      <c r="BV12" s="17"/>
      <c r="BW12" s="17">
        <v>8.3146200038663395E-2</v>
      </c>
      <c r="BX12" s="17">
        <v>0.16862203952632401</v>
      </c>
      <c r="BY12" s="17"/>
      <c r="BZ12" s="17">
        <v>0.12092543649274599</v>
      </c>
      <c r="CA12" s="17">
        <v>0.116312647308664</v>
      </c>
      <c r="CB12" s="17">
        <v>8.1869661802084798E-2</v>
      </c>
      <c r="CC12" s="17"/>
      <c r="CD12" s="17">
        <v>0.124927734888355</v>
      </c>
      <c r="CE12" s="17">
        <v>9.1563439770762103E-2</v>
      </c>
      <c r="CF12" s="17">
        <v>0.11516008293938999</v>
      </c>
      <c r="CG12" s="17"/>
      <c r="CH12" s="17">
        <v>0.12934332514855401</v>
      </c>
      <c r="CI12" s="17">
        <v>7.5294062573651302E-2</v>
      </c>
      <c r="CJ12" s="17">
        <v>0.110487207304859</v>
      </c>
      <c r="CK12" s="17"/>
      <c r="CL12" s="17">
        <v>0.12984076477607401</v>
      </c>
      <c r="CM12" s="17">
        <v>0.10837829233532</v>
      </c>
      <c r="CN12" s="17"/>
      <c r="CO12" s="17">
        <v>0.110870302935885</v>
      </c>
      <c r="CP12" s="17">
        <v>0.14058318413166601</v>
      </c>
      <c r="CQ12" s="17">
        <v>0.11378113908866901</v>
      </c>
      <c r="CR12" s="17">
        <v>7.8857188145564194E-2</v>
      </c>
    </row>
    <row r="13" spans="2:96" x14ac:dyDescent="0.25">
      <c r="B13" s="18" t="s">
        <v>618</v>
      </c>
      <c r="C13" s="17">
        <v>6.5215553720275099E-2</v>
      </c>
      <c r="D13" s="17">
        <v>9.1185235933340603E-2</v>
      </c>
      <c r="E13" s="17">
        <v>3.9973117718168298E-2</v>
      </c>
      <c r="F13" s="17"/>
      <c r="G13" s="17">
        <v>3.2887063565909203E-2</v>
      </c>
      <c r="H13" s="17">
        <v>2.62997101365007E-2</v>
      </c>
      <c r="I13" s="17">
        <v>6.5147676014431499E-2</v>
      </c>
      <c r="J13" s="17">
        <v>0.10081443429611101</v>
      </c>
      <c r="K13" s="17">
        <v>6.2870648518245698E-2</v>
      </c>
      <c r="L13" s="17">
        <v>8.8269545491267906E-2</v>
      </c>
      <c r="M13" s="17"/>
      <c r="N13" s="17">
        <v>7.8735503976810103E-2</v>
      </c>
      <c r="O13" s="17">
        <v>6.8897941242413496E-2</v>
      </c>
      <c r="P13" s="17">
        <v>5.4012434345680198E-2</v>
      </c>
      <c r="Q13" s="17">
        <v>5.7020851437841802E-2</v>
      </c>
      <c r="R13" s="17"/>
      <c r="S13" s="17">
        <v>3.2335006777051999E-2</v>
      </c>
      <c r="T13" s="17">
        <v>6.8367916238600293E-2</v>
      </c>
      <c r="U13" s="17">
        <v>9.5275117871055803E-2</v>
      </c>
      <c r="V13" s="17">
        <v>4.1770642197939599E-2</v>
      </c>
      <c r="W13" s="17">
        <v>5.3196431797152798E-2</v>
      </c>
      <c r="X13" s="17">
        <v>6.3697826304160293E-2</v>
      </c>
      <c r="Y13" s="17">
        <v>9.3826577815571799E-2</v>
      </c>
      <c r="Z13" s="17">
        <v>5.4345388345551297E-2</v>
      </c>
      <c r="AA13" s="17">
        <v>4.4887668508485197E-2</v>
      </c>
      <c r="AB13" s="17">
        <v>3.7488099147780202E-2</v>
      </c>
      <c r="AC13" s="17">
        <v>0.169902256311251</v>
      </c>
      <c r="AD13" s="17">
        <v>0.15221255018027399</v>
      </c>
      <c r="AE13" s="17"/>
      <c r="AF13" s="17">
        <v>4.6270932425632398E-2</v>
      </c>
      <c r="AG13" s="17">
        <v>6.6699706234854897E-2</v>
      </c>
      <c r="AH13" s="17">
        <v>0.14404230292339701</v>
      </c>
      <c r="AI13" s="17">
        <v>0.31314642177173302</v>
      </c>
      <c r="AJ13" s="17">
        <v>3.8743583653895797E-2</v>
      </c>
      <c r="AK13" s="17"/>
      <c r="AL13" s="17">
        <v>4.2857740798955303E-2</v>
      </c>
      <c r="AM13" s="17">
        <v>6.37922761046468E-2</v>
      </c>
      <c r="AN13" s="17">
        <v>0.124572727746748</v>
      </c>
      <c r="AO13" s="17"/>
      <c r="AP13" s="17">
        <v>5.3550608573636298E-2</v>
      </c>
      <c r="AQ13" s="17">
        <v>4.6518110584018099E-2</v>
      </c>
      <c r="AR13" s="17">
        <v>7.5064617145634005E-2</v>
      </c>
      <c r="AS13" s="17">
        <v>8.6360815718325101E-2</v>
      </c>
      <c r="AT13" s="17">
        <v>0</v>
      </c>
      <c r="AU13" s="17"/>
      <c r="AV13" s="17">
        <v>0</v>
      </c>
      <c r="AW13" s="17">
        <v>0.13329860918552899</v>
      </c>
      <c r="AX13" s="17">
        <v>5.7834109168497801E-2</v>
      </c>
      <c r="AY13" s="17">
        <v>5.9083071328646299E-2</v>
      </c>
      <c r="AZ13" s="17">
        <v>1.7508979879736E-2</v>
      </c>
      <c r="BA13" s="17">
        <v>8.3353282673060206E-2</v>
      </c>
      <c r="BB13" s="17">
        <v>0.106537547925819</v>
      </c>
      <c r="BC13" s="17">
        <v>5.8376852350496201E-2</v>
      </c>
      <c r="BD13" s="17">
        <v>5.2928132432235597E-2</v>
      </c>
      <c r="BE13" s="17">
        <v>0.113130747169327</v>
      </c>
      <c r="BF13" s="17">
        <v>5.2749617068306401E-2</v>
      </c>
      <c r="BG13" s="17">
        <v>4.4088049765427802E-2</v>
      </c>
      <c r="BH13" s="17">
        <v>0.13118820290199401</v>
      </c>
      <c r="BI13" s="17">
        <v>4.7643047610879397E-2</v>
      </c>
      <c r="BJ13" s="17">
        <v>6.9618091506478297E-2</v>
      </c>
      <c r="BK13" s="17">
        <v>2.48703486589959E-2</v>
      </c>
      <c r="BL13" s="17"/>
      <c r="BM13" s="17">
        <v>4.5602455513293401E-2</v>
      </c>
      <c r="BN13" s="17">
        <v>8.7456675303640402E-2</v>
      </c>
      <c r="BO13" s="17">
        <v>3.4766617435691899E-2</v>
      </c>
      <c r="BP13" s="17">
        <v>7.8779819788276403E-2</v>
      </c>
      <c r="BQ13" s="17">
        <v>4.9561624694261203E-2</v>
      </c>
      <c r="BR13" s="17">
        <v>9.8370884954904203E-2</v>
      </c>
      <c r="BS13" s="17"/>
      <c r="BT13" s="17">
        <v>6.2633506418763696E-2</v>
      </c>
      <c r="BU13" s="17">
        <v>7.1493431192202597E-2</v>
      </c>
      <c r="BV13" s="17"/>
      <c r="BW13" s="17">
        <v>3.4030721208865598E-2</v>
      </c>
      <c r="BX13" s="17">
        <v>9.6006457867537601E-2</v>
      </c>
      <c r="BY13" s="17"/>
      <c r="BZ13" s="17">
        <v>6.5704917912172103E-2</v>
      </c>
      <c r="CA13" s="17">
        <v>8.0122763282798395E-2</v>
      </c>
      <c r="CB13" s="17">
        <v>2.85410577501552E-2</v>
      </c>
      <c r="CC13" s="17"/>
      <c r="CD13" s="17">
        <v>6.5521368943349201E-2</v>
      </c>
      <c r="CE13" s="17">
        <v>2.29194921801745E-2</v>
      </c>
      <c r="CF13" s="17">
        <v>0.12601621813870201</v>
      </c>
      <c r="CG13" s="17"/>
      <c r="CH13" s="17">
        <v>7.4153915749449198E-2</v>
      </c>
      <c r="CI13" s="17">
        <v>2.87508230645823E-2</v>
      </c>
      <c r="CJ13" s="17">
        <v>7.5845891757878897E-2</v>
      </c>
      <c r="CK13" s="17"/>
      <c r="CL13" s="17">
        <v>8.5666887919246995E-2</v>
      </c>
      <c r="CM13" s="17">
        <v>4.5938078834858898E-2</v>
      </c>
      <c r="CN13" s="17"/>
      <c r="CO13" s="17">
        <v>4.2763311623484603E-2</v>
      </c>
      <c r="CP13" s="17">
        <v>6.1848142225742801E-2</v>
      </c>
      <c r="CQ13" s="17">
        <v>7.0234745597468007E-2</v>
      </c>
      <c r="CR13" s="17">
        <v>7.0308917735386903E-2</v>
      </c>
    </row>
    <row r="14" spans="2:96" x14ac:dyDescent="0.25">
      <c r="B14" s="18" t="s">
        <v>152</v>
      </c>
      <c r="C14" s="17">
        <v>0.120644397497807</v>
      </c>
      <c r="D14" s="17">
        <v>9.3435965943247504E-2</v>
      </c>
      <c r="E14" s="17">
        <v>0.145671284273345</v>
      </c>
      <c r="F14" s="17"/>
      <c r="G14" s="17">
        <v>5.3709366057938003E-2</v>
      </c>
      <c r="H14" s="17">
        <v>0.120765624864707</v>
      </c>
      <c r="I14" s="17">
        <v>0.13396903193742599</v>
      </c>
      <c r="J14" s="17">
        <v>0.12701621684162101</v>
      </c>
      <c r="K14" s="17">
        <v>0.13824225302642901</v>
      </c>
      <c r="L14" s="17">
        <v>0.134227842659883</v>
      </c>
      <c r="M14" s="17"/>
      <c r="N14" s="17">
        <v>9.4820235700892597E-2</v>
      </c>
      <c r="O14" s="17">
        <v>0.111191981521008</v>
      </c>
      <c r="P14" s="17">
        <v>0.12990452540505501</v>
      </c>
      <c r="Q14" s="17">
        <v>0.147473385911537</v>
      </c>
      <c r="R14" s="17"/>
      <c r="S14" s="17">
        <v>0.11196088819670399</v>
      </c>
      <c r="T14" s="17">
        <v>6.3738309367764895E-2</v>
      </c>
      <c r="U14" s="17">
        <v>0.15858198355920999</v>
      </c>
      <c r="V14" s="17">
        <v>9.4254919901689493E-2</v>
      </c>
      <c r="W14" s="17">
        <v>0.108735296162633</v>
      </c>
      <c r="X14" s="17">
        <v>0.123243450130423</v>
      </c>
      <c r="Y14" s="17">
        <v>0.151482418519095</v>
      </c>
      <c r="Z14" s="17">
        <v>8.3207674599953194E-2</v>
      </c>
      <c r="AA14" s="17">
        <v>0.108859573185835</v>
      </c>
      <c r="AB14" s="17">
        <v>0.169359784266225</v>
      </c>
      <c r="AC14" s="17">
        <v>0.13965723133289101</v>
      </c>
      <c r="AD14" s="17">
        <v>0.23977045534587199</v>
      </c>
      <c r="AE14" s="17"/>
      <c r="AF14" s="17">
        <v>0.10472494666530401</v>
      </c>
      <c r="AG14" s="17">
        <v>8.3814547699535003E-2</v>
      </c>
      <c r="AH14" s="17">
        <v>0.109454998118505</v>
      </c>
      <c r="AI14" s="17">
        <v>0.117739414755288</v>
      </c>
      <c r="AJ14" s="17">
        <v>0.151751499030682</v>
      </c>
      <c r="AK14" s="17"/>
      <c r="AL14" s="17">
        <v>8.4294128195942702E-2</v>
      </c>
      <c r="AM14" s="17">
        <v>0.100414162038027</v>
      </c>
      <c r="AN14" s="17">
        <v>9.3639723685606496E-2</v>
      </c>
      <c r="AO14" s="17"/>
      <c r="AP14" s="17">
        <v>0.112919447700151</v>
      </c>
      <c r="AQ14" s="17">
        <v>0.144478163715724</v>
      </c>
      <c r="AR14" s="17">
        <v>9.1842536237516897E-2</v>
      </c>
      <c r="AS14" s="17">
        <v>0.102021741380771</v>
      </c>
      <c r="AT14" s="17">
        <v>6.5708507447383699E-2</v>
      </c>
      <c r="AU14" s="17"/>
      <c r="AV14" s="17">
        <v>0.39513299763079501</v>
      </c>
      <c r="AW14" s="17">
        <v>0.10894242608745799</v>
      </c>
      <c r="AX14" s="17">
        <v>0.122522055473088</v>
      </c>
      <c r="AY14" s="17">
        <v>0.11791159766778</v>
      </c>
      <c r="AZ14" s="17">
        <v>0.10745013945533199</v>
      </c>
      <c r="BA14" s="17">
        <v>0.13969452110852101</v>
      </c>
      <c r="BB14" s="17">
        <v>0.115980514794201</v>
      </c>
      <c r="BC14" s="17">
        <v>6.0507240664667498E-2</v>
      </c>
      <c r="BD14" s="17">
        <v>0.121851929009253</v>
      </c>
      <c r="BE14" s="17">
        <v>5.7519974498531599E-2</v>
      </c>
      <c r="BF14" s="17">
        <v>0.16343771991116901</v>
      </c>
      <c r="BG14" s="17">
        <v>7.2120425821521505E-2</v>
      </c>
      <c r="BH14" s="17">
        <v>5.1207918814535E-2</v>
      </c>
      <c r="BI14" s="17">
        <v>0.11045565642596999</v>
      </c>
      <c r="BJ14" s="17">
        <v>0.127699272844782</v>
      </c>
      <c r="BK14" s="17">
        <v>6.5945485130419798E-2</v>
      </c>
      <c r="BL14" s="17"/>
      <c r="BM14" s="17">
        <v>0.115455829696092</v>
      </c>
      <c r="BN14" s="17">
        <v>8.9963342322018899E-2</v>
      </c>
      <c r="BO14" s="17">
        <v>0.13861906936463</v>
      </c>
      <c r="BP14" s="17">
        <v>0.173709489143029</v>
      </c>
      <c r="BQ14" s="17">
        <v>0.13615137305327499</v>
      </c>
      <c r="BR14" s="17">
        <v>3.9264297966246399E-2</v>
      </c>
      <c r="BS14" s="17"/>
      <c r="BT14" s="17">
        <v>9.2033996756451297E-2</v>
      </c>
      <c r="BU14" s="17">
        <v>0.159706221289874</v>
      </c>
      <c r="BV14" s="17"/>
      <c r="BW14" s="17">
        <v>0.104402583083611</v>
      </c>
      <c r="BX14" s="17">
        <v>0.105825273296248</v>
      </c>
      <c r="BY14" s="17"/>
      <c r="BZ14" s="17">
        <v>0.13193484768175701</v>
      </c>
      <c r="CA14" s="17">
        <v>7.9308527882335403E-2</v>
      </c>
      <c r="CB14" s="17">
        <v>8.7893496981242797E-2</v>
      </c>
      <c r="CC14" s="17"/>
      <c r="CD14" s="17">
        <v>0.13051225874217301</v>
      </c>
      <c r="CE14" s="17">
        <v>0.13754183198946501</v>
      </c>
      <c r="CF14" s="17">
        <v>1.8193568741690699E-2</v>
      </c>
      <c r="CG14" s="17"/>
      <c r="CH14" s="17">
        <v>0.123179303932027</v>
      </c>
      <c r="CI14" s="17">
        <v>0.13137939194199</v>
      </c>
      <c r="CJ14" s="17">
        <v>4.0168245868088502E-2</v>
      </c>
      <c r="CK14" s="17"/>
      <c r="CL14" s="17">
        <v>0.101335976187966</v>
      </c>
      <c r="CM14" s="17">
        <v>0.12838895708232301</v>
      </c>
      <c r="CN14" s="17"/>
      <c r="CO14" s="17">
        <v>4.49588355739391E-2</v>
      </c>
      <c r="CP14" s="17">
        <v>0.106059470042806</v>
      </c>
      <c r="CQ14" s="17">
        <v>0.133554359868851</v>
      </c>
      <c r="CR14" s="17">
        <v>0.15042359606351</v>
      </c>
    </row>
    <row r="15" spans="2:96" x14ac:dyDescent="0.25">
      <c r="B15" s="18" t="s">
        <v>619</v>
      </c>
      <c r="C15" s="20">
        <v>0.38428371115035598</v>
      </c>
      <c r="D15" s="20">
        <v>0.34957014674267101</v>
      </c>
      <c r="E15" s="20">
        <v>0.417957614480096</v>
      </c>
      <c r="F15" s="20"/>
      <c r="G15" s="20">
        <v>0.54322817942928103</v>
      </c>
      <c r="H15" s="20">
        <v>0.44351750152665798</v>
      </c>
      <c r="I15" s="20">
        <v>0.349746567037653</v>
      </c>
      <c r="J15" s="20">
        <v>0.355196234825776</v>
      </c>
      <c r="K15" s="20">
        <v>0.35124200879504502</v>
      </c>
      <c r="L15" s="20">
        <v>0.31098342324483802</v>
      </c>
      <c r="M15" s="20"/>
      <c r="N15" s="20">
        <v>0.40415857571866298</v>
      </c>
      <c r="O15" s="20">
        <v>0.39548992509761</v>
      </c>
      <c r="P15" s="20">
        <v>0.37213725695202599</v>
      </c>
      <c r="Q15" s="20">
        <v>0.36654979353335998</v>
      </c>
      <c r="R15" s="20"/>
      <c r="S15" s="20">
        <v>0.51302708834412503</v>
      </c>
      <c r="T15" s="20">
        <v>0.381350029670874</v>
      </c>
      <c r="U15" s="20">
        <v>0.44134307591557898</v>
      </c>
      <c r="V15" s="20">
        <v>0.48047616896150203</v>
      </c>
      <c r="W15" s="20">
        <v>0.32382860739839497</v>
      </c>
      <c r="X15" s="20">
        <v>0.30886043681214498</v>
      </c>
      <c r="Y15" s="20">
        <v>0.29254582328615802</v>
      </c>
      <c r="Z15" s="20">
        <v>0.304837260293501</v>
      </c>
      <c r="AA15" s="20">
        <v>0.43118927178035099</v>
      </c>
      <c r="AB15" s="20">
        <v>0.24641513658341199</v>
      </c>
      <c r="AC15" s="20">
        <v>0.35316033302425898</v>
      </c>
      <c r="AD15" s="20">
        <v>0.31093372987144002</v>
      </c>
      <c r="AE15" s="20"/>
      <c r="AF15" s="20">
        <v>0.39212603449195699</v>
      </c>
      <c r="AG15" s="20">
        <v>0.37076155850327702</v>
      </c>
      <c r="AH15" s="20">
        <v>0.344508931928244</v>
      </c>
      <c r="AI15" s="20">
        <v>0.20437065534607701</v>
      </c>
      <c r="AJ15" s="20">
        <v>0.41702002967246099</v>
      </c>
      <c r="AK15" s="20"/>
      <c r="AL15" s="20">
        <v>0.45113382563383803</v>
      </c>
      <c r="AM15" s="20">
        <v>0.37426945610408502</v>
      </c>
      <c r="AN15" s="20">
        <v>0.42070962073073498</v>
      </c>
      <c r="AO15" s="20"/>
      <c r="AP15" s="20">
        <v>0.40858636286313699</v>
      </c>
      <c r="AQ15" s="20">
        <v>0.398280451958125</v>
      </c>
      <c r="AR15" s="20">
        <v>0.37284650185037299</v>
      </c>
      <c r="AS15" s="20">
        <v>0.40397431410176898</v>
      </c>
      <c r="AT15" s="20">
        <v>0.44459760642733598</v>
      </c>
      <c r="AU15" s="20"/>
      <c r="AV15" s="20">
        <v>0</v>
      </c>
      <c r="AW15" s="20">
        <v>0.46438927804422098</v>
      </c>
      <c r="AX15" s="20">
        <v>0.49812220221387099</v>
      </c>
      <c r="AY15" s="20">
        <v>0.315018295920173</v>
      </c>
      <c r="AZ15" s="20">
        <v>0.35489078871596003</v>
      </c>
      <c r="BA15" s="20">
        <v>0.34604266475033701</v>
      </c>
      <c r="BB15" s="20">
        <v>0.38313087481754998</v>
      </c>
      <c r="BC15" s="20">
        <v>0.35601459075522901</v>
      </c>
      <c r="BD15" s="20">
        <v>0.38499009380982901</v>
      </c>
      <c r="BE15" s="20">
        <v>0.39673375687333101</v>
      </c>
      <c r="BF15" s="20">
        <v>0.32730658555249798</v>
      </c>
      <c r="BG15" s="20">
        <v>0.399767719750868</v>
      </c>
      <c r="BH15" s="20">
        <v>0.391322592822131</v>
      </c>
      <c r="BI15" s="20">
        <v>0.33535442317049902</v>
      </c>
      <c r="BJ15" s="20">
        <v>0.54881937346677701</v>
      </c>
      <c r="BK15" s="20">
        <v>0.69205509472512505</v>
      </c>
      <c r="BL15" s="20"/>
      <c r="BM15" s="20">
        <v>0.41741606233451301</v>
      </c>
      <c r="BN15" s="20">
        <v>0.39912722939772399</v>
      </c>
      <c r="BO15" s="20">
        <v>0.36763257627822898</v>
      </c>
      <c r="BP15" s="20">
        <v>0.35219566228342097</v>
      </c>
      <c r="BQ15" s="20">
        <v>0.35870499322315602</v>
      </c>
      <c r="BR15" s="20">
        <v>0.37308305954669102</v>
      </c>
      <c r="BS15" s="20"/>
      <c r="BT15" s="20">
        <v>0.43319834049330203</v>
      </c>
      <c r="BU15" s="20">
        <v>0.31103006404890698</v>
      </c>
      <c r="BV15" s="20"/>
      <c r="BW15" s="20">
        <v>0.488323908364656</v>
      </c>
      <c r="BX15" s="20">
        <v>0.288025004976739</v>
      </c>
      <c r="BY15" s="20"/>
      <c r="BZ15" s="20">
        <v>0.356702470482616</v>
      </c>
      <c r="CA15" s="20">
        <v>0.467808421624821</v>
      </c>
      <c r="CB15" s="20">
        <v>0.50314787323738797</v>
      </c>
      <c r="CC15" s="20"/>
      <c r="CD15" s="20">
        <v>0.35740513810263003</v>
      </c>
      <c r="CE15" s="20">
        <v>0.42576365886984202</v>
      </c>
      <c r="CF15" s="20">
        <v>0.35933345154612201</v>
      </c>
      <c r="CG15" s="20"/>
      <c r="CH15" s="20">
        <v>0.36156311260700402</v>
      </c>
      <c r="CI15" s="20">
        <v>0.50292138550674703</v>
      </c>
      <c r="CJ15" s="20">
        <v>0.352364273853779</v>
      </c>
      <c r="CK15" s="20"/>
      <c r="CL15" s="20">
        <v>0.39442464984368603</v>
      </c>
      <c r="CM15" s="20">
        <v>0.37216402216877098</v>
      </c>
      <c r="CN15" s="20"/>
      <c r="CO15" s="20">
        <v>0.58573775312318799</v>
      </c>
      <c r="CP15" s="20">
        <v>0.396523004237404</v>
      </c>
      <c r="CQ15" s="20">
        <v>0.34391842866315597</v>
      </c>
      <c r="CR15" s="20">
        <v>0.36303011021924902</v>
      </c>
    </row>
    <row r="16" spans="2:96" x14ac:dyDescent="0.25">
      <c r="B16" s="18" t="s">
        <v>620</v>
      </c>
      <c r="C16" s="20">
        <v>0.18155269508584701</v>
      </c>
      <c r="D16" s="20">
        <v>0.235431783380637</v>
      </c>
      <c r="E16" s="20">
        <v>0.12938497363391099</v>
      </c>
      <c r="F16" s="20"/>
      <c r="G16" s="20">
        <v>0.14593398737017199</v>
      </c>
      <c r="H16" s="20">
        <v>8.3243162840397594E-2</v>
      </c>
      <c r="I16" s="20">
        <v>0.18264826290540201</v>
      </c>
      <c r="J16" s="20">
        <v>0.236084801204095</v>
      </c>
      <c r="K16" s="20">
        <v>0.178661463705752</v>
      </c>
      <c r="L16" s="20">
        <v>0.238924362202493</v>
      </c>
      <c r="M16" s="20"/>
      <c r="N16" s="20">
        <v>0.20385332256334501</v>
      </c>
      <c r="O16" s="20">
        <v>0.221645797383316</v>
      </c>
      <c r="P16" s="20">
        <v>0.15272268555132801</v>
      </c>
      <c r="Q16" s="20">
        <v>0.14064821991316701</v>
      </c>
      <c r="R16" s="20"/>
      <c r="S16" s="20">
        <v>0.127242929346952</v>
      </c>
      <c r="T16" s="20">
        <v>0.194527544747291</v>
      </c>
      <c r="U16" s="20">
        <v>0.216248963982975</v>
      </c>
      <c r="V16" s="20">
        <v>0.11210174571459899</v>
      </c>
      <c r="W16" s="20">
        <v>0.215663636077503</v>
      </c>
      <c r="X16" s="20">
        <v>0.17850304271499401</v>
      </c>
      <c r="Y16" s="20">
        <v>0.20152369624581901</v>
      </c>
      <c r="Z16" s="20">
        <v>0.27986686694500701</v>
      </c>
      <c r="AA16" s="20">
        <v>0.113369061345112</v>
      </c>
      <c r="AB16" s="20">
        <v>0.19746244791408199</v>
      </c>
      <c r="AC16" s="20">
        <v>0.32010204886563898</v>
      </c>
      <c r="AD16" s="20">
        <v>0.219660864585523</v>
      </c>
      <c r="AE16" s="20"/>
      <c r="AF16" s="20">
        <v>0.18247291498394599</v>
      </c>
      <c r="AG16" s="20">
        <v>0.192738529865223</v>
      </c>
      <c r="AH16" s="20">
        <v>0.32201783876360002</v>
      </c>
      <c r="AI16" s="20">
        <v>0.43742911505827797</v>
      </c>
      <c r="AJ16" s="20">
        <v>0.106833976321343</v>
      </c>
      <c r="AK16" s="20"/>
      <c r="AL16" s="20">
        <v>0.14411567930481201</v>
      </c>
      <c r="AM16" s="20">
        <v>0.20803616198191999</v>
      </c>
      <c r="AN16" s="20">
        <v>0.25602029450344999</v>
      </c>
      <c r="AO16" s="20"/>
      <c r="AP16" s="20">
        <v>0.14682598314005699</v>
      </c>
      <c r="AQ16" s="20">
        <v>0.13481862210009801</v>
      </c>
      <c r="AR16" s="20">
        <v>0.22090647632353599</v>
      </c>
      <c r="AS16" s="20">
        <v>0.19550685793898001</v>
      </c>
      <c r="AT16" s="20">
        <v>7.4180525201759204E-2</v>
      </c>
      <c r="AU16" s="20"/>
      <c r="AV16" s="20">
        <v>0</v>
      </c>
      <c r="AW16" s="20">
        <v>0.200633226760939</v>
      </c>
      <c r="AX16" s="20">
        <v>0.106224480825492</v>
      </c>
      <c r="AY16" s="20">
        <v>0.17208055813098</v>
      </c>
      <c r="AZ16" s="20">
        <v>0.14567099929698499</v>
      </c>
      <c r="BA16" s="20">
        <v>0.225885967096672</v>
      </c>
      <c r="BB16" s="20">
        <v>0.22233784521872499</v>
      </c>
      <c r="BC16" s="20">
        <v>0.246499671144329</v>
      </c>
      <c r="BD16" s="20">
        <v>0.14841723294742801</v>
      </c>
      <c r="BE16" s="20">
        <v>0.23142555035856699</v>
      </c>
      <c r="BF16" s="20">
        <v>0.19092206573439999</v>
      </c>
      <c r="BG16" s="20">
        <v>0.218208067693936</v>
      </c>
      <c r="BH16" s="20">
        <v>0.30318684832930298</v>
      </c>
      <c r="BI16" s="20">
        <v>0.14709673011211499</v>
      </c>
      <c r="BJ16" s="20">
        <v>6.9618091506478297E-2</v>
      </c>
      <c r="BK16" s="20">
        <v>9.4799534606362507E-2</v>
      </c>
      <c r="BL16" s="20"/>
      <c r="BM16" s="20">
        <v>0.14092700415699499</v>
      </c>
      <c r="BN16" s="20">
        <v>0.21890591692592901</v>
      </c>
      <c r="BO16" s="20">
        <v>0.143151322061388</v>
      </c>
      <c r="BP16" s="20">
        <v>0.16566682492520701</v>
      </c>
      <c r="BQ16" s="20">
        <v>0.237971376870766</v>
      </c>
      <c r="BR16" s="20">
        <v>0.20975979771456699</v>
      </c>
      <c r="BS16" s="20"/>
      <c r="BT16" s="20">
        <v>0.171291448053038</v>
      </c>
      <c r="BU16" s="20">
        <v>0.20112594795439101</v>
      </c>
      <c r="BV16" s="20"/>
      <c r="BW16" s="20">
        <v>0.117176921247529</v>
      </c>
      <c r="BX16" s="20">
        <v>0.26462849739386202</v>
      </c>
      <c r="BY16" s="20"/>
      <c r="BZ16" s="20">
        <v>0.18663035440491901</v>
      </c>
      <c r="CA16" s="20">
        <v>0.196435410591462</v>
      </c>
      <c r="CB16" s="20">
        <v>0.11041071955223999</v>
      </c>
      <c r="CC16" s="20"/>
      <c r="CD16" s="20">
        <v>0.19044910383170499</v>
      </c>
      <c r="CE16" s="20">
        <v>0.11448293195093701</v>
      </c>
      <c r="CF16" s="20">
        <v>0.24117630107809199</v>
      </c>
      <c r="CG16" s="20"/>
      <c r="CH16" s="20">
        <v>0.203497240898004</v>
      </c>
      <c r="CI16" s="20">
        <v>0.104044885638234</v>
      </c>
      <c r="CJ16" s="20">
        <v>0.18633309906273801</v>
      </c>
      <c r="CK16" s="20"/>
      <c r="CL16" s="20">
        <v>0.21550765269532099</v>
      </c>
      <c r="CM16" s="20">
        <v>0.15431637117017799</v>
      </c>
      <c r="CN16" s="20"/>
      <c r="CO16" s="20">
        <v>0.15363361455937</v>
      </c>
      <c r="CP16" s="20">
        <v>0.20243132635740901</v>
      </c>
      <c r="CQ16" s="20">
        <v>0.184015884686137</v>
      </c>
      <c r="CR16" s="20">
        <v>0.149166105880951</v>
      </c>
    </row>
    <row r="17" spans="2:96" x14ac:dyDescent="0.25">
      <c r="B17" s="18" t="s">
        <v>275</v>
      </c>
      <c r="C17" s="21">
        <v>0.202731016064509</v>
      </c>
      <c r="D17" s="21">
        <v>0.11413836336203401</v>
      </c>
      <c r="E17" s="21">
        <v>0.288572640846185</v>
      </c>
      <c r="F17" s="21"/>
      <c r="G17" s="21">
        <v>0.39729419205910999</v>
      </c>
      <c r="H17" s="21">
        <v>0.36027433868626002</v>
      </c>
      <c r="I17" s="21">
        <v>0.16709830413225099</v>
      </c>
      <c r="J17" s="21">
        <v>0.119111433621681</v>
      </c>
      <c r="K17" s="21">
        <v>0.17258054508929299</v>
      </c>
      <c r="L17" s="21">
        <v>7.2059061042344302E-2</v>
      </c>
      <c r="M17" s="21"/>
      <c r="N17" s="21">
        <v>0.200305253155318</v>
      </c>
      <c r="O17" s="21">
        <v>0.173844127714294</v>
      </c>
      <c r="P17" s="21">
        <v>0.21941457140069801</v>
      </c>
      <c r="Q17" s="21">
        <v>0.225901573620193</v>
      </c>
      <c r="R17" s="21"/>
      <c r="S17" s="21">
        <v>0.385784158997173</v>
      </c>
      <c r="T17" s="21">
        <v>0.186822484923583</v>
      </c>
      <c r="U17" s="21">
        <v>0.22509411193260401</v>
      </c>
      <c r="V17" s="21">
        <v>0.368374423246903</v>
      </c>
      <c r="W17" s="21">
        <v>0.10816497132089201</v>
      </c>
      <c r="X17" s="21">
        <v>0.130357394097151</v>
      </c>
      <c r="Y17" s="21">
        <v>9.1022127040339296E-2</v>
      </c>
      <c r="Z17" s="21">
        <v>2.4970393348493901E-2</v>
      </c>
      <c r="AA17" s="21">
        <v>0.317820210435239</v>
      </c>
      <c r="AB17" s="21">
        <v>4.8952688669330599E-2</v>
      </c>
      <c r="AC17" s="21">
        <v>3.3058284158620402E-2</v>
      </c>
      <c r="AD17" s="21">
        <v>9.1272865285917104E-2</v>
      </c>
      <c r="AE17" s="21"/>
      <c r="AF17" s="21">
        <v>0.20965311950801199</v>
      </c>
      <c r="AG17" s="21">
        <v>0.178023028638054</v>
      </c>
      <c r="AH17" s="21">
        <v>2.2491093164643601E-2</v>
      </c>
      <c r="AI17" s="21">
        <v>-0.23305845971220099</v>
      </c>
      <c r="AJ17" s="21">
        <v>0.31018605335111799</v>
      </c>
      <c r="AK17" s="21"/>
      <c r="AL17" s="21">
        <v>0.30701814632902602</v>
      </c>
      <c r="AM17" s="21">
        <v>0.166233294122165</v>
      </c>
      <c r="AN17" s="21">
        <v>0.16468932622728499</v>
      </c>
      <c r="AO17" s="21"/>
      <c r="AP17" s="21">
        <v>0.26176037972307997</v>
      </c>
      <c r="AQ17" s="21">
        <v>0.26346182985802702</v>
      </c>
      <c r="AR17" s="21">
        <v>0.151940025526837</v>
      </c>
      <c r="AS17" s="21">
        <v>0.208467456162789</v>
      </c>
      <c r="AT17" s="21">
        <v>0.37041708122557598</v>
      </c>
      <c r="AU17" s="21"/>
      <c r="AV17" s="21">
        <v>0</v>
      </c>
      <c r="AW17" s="21">
        <v>0.263756051283282</v>
      </c>
      <c r="AX17" s="21">
        <v>0.39189772138837897</v>
      </c>
      <c r="AY17" s="21">
        <v>0.142937737789193</v>
      </c>
      <c r="AZ17" s="21">
        <v>0.20921978941897501</v>
      </c>
      <c r="BA17" s="21">
        <v>0.120156697653665</v>
      </c>
      <c r="BB17" s="21">
        <v>0.16079302959882599</v>
      </c>
      <c r="BC17" s="21">
        <v>0.1095149196109</v>
      </c>
      <c r="BD17" s="21">
        <v>0.23657286086240201</v>
      </c>
      <c r="BE17" s="21">
        <v>0.16530820651476399</v>
      </c>
      <c r="BF17" s="21">
        <v>0.13638451981809799</v>
      </c>
      <c r="BG17" s="21">
        <v>0.181559652056932</v>
      </c>
      <c r="BH17" s="21">
        <v>8.8135744492828502E-2</v>
      </c>
      <c r="BI17" s="21">
        <v>0.188257693058384</v>
      </c>
      <c r="BJ17" s="21">
        <v>0.47920128196029799</v>
      </c>
      <c r="BK17" s="21">
        <v>0.59725556011876302</v>
      </c>
      <c r="BL17" s="21"/>
      <c r="BM17" s="21">
        <v>0.27648905817751801</v>
      </c>
      <c r="BN17" s="21">
        <v>0.18022131247179499</v>
      </c>
      <c r="BO17" s="21">
        <v>0.22448125421684101</v>
      </c>
      <c r="BP17" s="21">
        <v>0.18652883735821399</v>
      </c>
      <c r="BQ17" s="21">
        <v>0.12073361635238999</v>
      </c>
      <c r="BR17" s="21">
        <v>0.16332326183212401</v>
      </c>
      <c r="BS17" s="21"/>
      <c r="BT17" s="21">
        <v>0.26190689244026399</v>
      </c>
      <c r="BU17" s="21">
        <v>0.109904116094516</v>
      </c>
      <c r="BV17" s="21"/>
      <c r="BW17" s="21">
        <v>0.37114698711712701</v>
      </c>
      <c r="BX17" s="21">
        <v>2.3396507582877601E-2</v>
      </c>
      <c r="BY17" s="21"/>
      <c r="BZ17" s="21">
        <v>0.17007211607769701</v>
      </c>
      <c r="CA17" s="21">
        <v>0.27137301103335898</v>
      </c>
      <c r="CB17" s="21">
        <v>0.392737153685148</v>
      </c>
      <c r="CC17" s="21"/>
      <c r="CD17" s="21">
        <v>0.16695603427092501</v>
      </c>
      <c r="CE17" s="21">
        <v>0.31128072691890502</v>
      </c>
      <c r="CF17" s="21">
        <v>0.11815715046803001</v>
      </c>
      <c r="CG17" s="21"/>
      <c r="CH17" s="21">
        <v>0.15806587170899999</v>
      </c>
      <c r="CI17" s="21">
        <v>0.39887649986851398</v>
      </c>
      <c r="CJ17" s="21">
        <v>0.16603117479104099</v>
      </c>
      <c r="CK17" s="21"/>
      <c r="CL17" s="21">
        <v>0.17891699714836501</v>
      </c>
      <c r="CM17" s="21">
        <v>0.21784765099859299</v>
      </c>
      <c r="CN17" s="21"/>
      <c r="CO17" s="21">
        <v>0.43210413856381802</v>
      </c>
      <c r="CP17" s="21">
        <v>0.19409167787999501</v>
      </c>
      <c r="CQ17" s="21">
        <v>0.159902543977019</v>
      </c>
      <c r="CR17" s="21">
        <v>0.213864004338298</v>
      </c>
    </row>
    <row r="18" spans="2:96" x14ac:dyDescent="0.25">
      <c r="B18" s="16" t="s">
        <v>535</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CR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639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893</v>
      </c>
      <c r="D7" s="10">
        <v>435</v>
      </c>
      <c r="E7" s="10">
        <v>456</v>
      </c>
      <c r="F7" s="10"/>
      <c r="G7" s="10">
        <v>95</v>
      </c>
      <c r="H7" s="10">
        <v>117</v>
      </c>
      <c r="I7" s="10">
        <v>159</v>
      </c>
      <c r="J7" s="10">
        <v>176</v>
      </c>
      <c r="K7" s="10">
        <v>143</v>
      </c>
      <c r="L7" s="10">
        <v>203</v>
      </c>
      <c r="M7" s="10"/>
      <c r="N7" s="10">
        <v>244</v>
      </c>
      <c r="O7" s="10">
        <v>259</v>
      </c>
      <c r="P7" s="10">
        <v>170</v>
      </c>
      <c r="Q7" s="10">
        <v>217</v>
      </c>
      <c r="R7" s="10"/>
      <c r="S7" s="10">
        <v>120</v>
      </c>
      <c r="T7" s="10">
        <v>117</v>
      </c>
      <c r="U7" s="10">
        <v>79</v>
      </c>
      <c r="V7" s="10">
        <v>87</v>
      </c>
      <c r="W7" s="10">
        <v>71</v>
      </c>
      <c r="X7" s="10">
        <v>77</v>
      </c>
      <c r="Y7" s="10">
        <v>82</v>
      </c>
      <c r="Z7" s="10">
        <v>35</v>
      </c>
      <c r="AA7" s="10">
        <v>91</v>
      </c>
      <c r="AB7" s="10">
        <v>75</v>
      </c>
      <c r="AC7" s="10">
        <v>38</v>
      </c>
      <c r="AD7" s="10">
        <v>21</v>
      </c>
      <c r="AE7" s="10"/>
      <c r="AF7" s="10">
        <v>338</v>
      </c>
      <c r="AG7" s="10">
        <v>238</v>
      </c>
      <c r="AH7" s="10">
        <v>55</v>
      </c>
      <c r="AI7" s="10">
        <v>16</v>
      </c>
      <c r="AJ7" s="10">
        <v>117</v>
      </c>
      <c r="AK7" s="10"/>
      <c r="AL7" s="10">
        <v>201</v>
      </c>
      <c r="AM7" s="10">
        <v>297</v>
      </c>
      <c r="AN7" s="10">
        <v>80</v>
      </c>
      <c r="AO7" s="10"/>
      <c r="AP7" s="10">
        <v>226</v>
      </c>
      <c r="AQ7" s="10">
        <v>208</v>
      </c>
      <c r="AR7" s="10">
        <v>228</v>
      </c>
      <c r="AS7" s="10">
        <v>87</v>
      </c>
      <c r="AT7" s="10">
        <v>12</v>
      </c>
      <c r="AU7" s="10"/>
      <c r="AV7" s="10">
        <v>4</v>
      </c>
      <c r="AW7" s="10">
        <v>27</v>
      </c>
      <c r="AX7" s="10">
        <v>64</v>
      </c>
      <c r="AY7" s="10">
        <v>81</v>
      </c>
      <c r="AZ7" s="10">
        <v>87</v>
      </c>
      <c r="BA7" s="10">
        <v>96</v>
      </c>
      <c r="BB7" s="10">
        <v>87</v>
      </c>
      <c r="BC7" s="10">
        <v>76</v>
      </c>
      <c r="BD7" s="10">
        <v>69</v>
      </c>
      <c r="BE7" s="10">
        <v>47</v>
      </c>
      <c r="BF7" s="10">
        <v>68</v>
      </c>
      <c r="BG7" s="10">
        <v>43</v>
      </c>
      <c r="BH7" s="10">
        <v>34</v>
      </c>
      <c r="BI7" s="10">
        <v>19</v>
      </c>
      <c r="BJ7" s="10">
        <v>21</v>
      </c>
      <c r="BK7" s="10">
        <v>34</v>
      </c>
      <c r="BL7" s="10"/>
      <c r="BM7" s="10">
        <v>189</v>
      </c>
      <c r="BN7" s="10">
        <v>258</v>
      </c>
      <c r="BO7" s="10">
        <v>128</v>
      </c>
      <c r="BP7" s="10">
        <v>170</v>
      </c>
      <c r="BQ7" s="10">
        <v>99</v>
      </c>
      <c r="BR7" s="10">
        <v>49</v>
      </c>
      <c r="BS7" s="10"/>
      <c r="BT7" s="10">
        <v>519</v>
      </c>
      <c r="BU7" s="10">
        <v>363</v>
      </c>
      <c r="BV7" s="10"/>
      <c r="BW7" s="10">
        <v>315</v>
      </c>
      <c r="BX7" s="10">
        <v>355</v>
      </c>
      <c r="BY7" s="10"/>
      <c r="BZ7" s="10">
        <v>705</v>
      </c>
      <c r="CA7" s="10">
        <v>139</v>
      </c>
      <c r="CB7" s="10">
        <v>35</v>
      </c>
      <c r="CC7" s="10"/>
      <c r="CD7" s="10">
        <v>602</v>
      </c>
      <c r="CE7" s="10">
        <v>82</v>
      </c>
      <c r="CF7" s="10">
        <v>48</v>
      </c>
      <c r="CG7" s="10"/>
      <c r="CH7" s="10">
        <v>675</v>
      </c>
      <c r="CI7" s="10">
        <v>97</v>
      </c>
      <c r="CJ7" s="10">
        <v>66</v>
      </c>
      <c r="CK7" s="10"/>
      <c r="CL7" s="10">
        <v>453</v>
      </c>
      <c r="CM7" s="10">
        <v>407</v>
      </c>
      <c r="CN7" s="10"/>
      <c r="CO7" s="10">
        <v>56</v>
      </c>
      <c r="CP7" s="10">
        <v>339</v>
      </c>
      <c r="CQ7" s="10">
        <v>317</v>
      </c>
      <c r="CR7" s="10">
        <v>181</v>
      </c>
    </row>
    <row r="8" spans="2:96" ht="30" customHeight="1" x14ac:dyDescent="0.25">
      <c r="B8" s="11" t="s">
        <v>20</v>
      </c>
      <c r="C8" s="11">
        <v>889</v>
      </c>
      <c r="D8" s="11">
        <v>440</v>
      </c>
      <c r="E8" s="11">
        <v>447</v>
      </c>
      <c r="F8" s="11"/>
      <c r="G8" s="11">
        <v>116</v>
      </c>
      <c r="H8" s="11">
        <v>152</v>
      </c>
      <c r="I8" s="11">
        <v>152</v>
      </c>
      <c r="J8" s="11">
        <v>162</v>
      </c>
      <c r="K8" s="11">
        <v>126</v>
      </c>
      <c r="L8" s="11">
        <v>181</v>
      </c>
      <c r="M8" s="11"/>
      <c r="N8" s="11">
        <v>234</v>
      </c>
      <c r="O8" s="11">
        <v>245</v>
      </c>
      <c r="P8" s="11">
        <v>178</v>
      </c>
      <c r="Q8" s="11">
        <v>229</v>
      </c>
      <c r="R8" s="11"/>
      <c r="S8" s="11">
        <v>130</v>
      </c>
      <c r="T8" s="11">
        <v>113</v>
      </c>
      <c r="U8" s="11">
        <v>77</v>
      </c>
      <c r="V8" s="11">
        <v>82</v>
      </c>
      <c r="W8" s="11">
        <v>70</v>
      </c>
      <c r="X8" s="11">
        <v>77</v>
      </c>
      <c r="Y8" s="11">
        <v>75</v>
      </c>
      <c r="Z8" s="11">
        <v>33</v>
      </c>
      <c r="AA8" s="11">
        <v>91</v>
      </c>
      <c r="AB8" s="11">
        <v>74</v>
      </c>
      <c r="AC8" s="11">
        <v>42</v>
      </c>
      <c r="AD8" s="11">
        <v>25</v>
      </c>
      <c r="AE8" s="11"/>
      <c r="AF8" s="11">
        <v>323</v>
      </c>
      <c r="AG8" s="11">
        <v>243</v>
      </c>
      <c r="AH8" s="11">
        <v>51</v>
      </c>
      <c r="AI8" s="11">
        <v>15</v>
      </c>
      <c r="AJ8" s="11">
        <v>121</v>
      </c>
      <c r="AK8" s="11"/>
      <c r="AL8" s="11">
        <v>194</v>
      </c>
      <c r="AM8" s="11">
        <v>302</v>
      </c>
      <c r="AN8" s="11">
        <v>79</v>
      </c>
      <c r="AO8" s="11"/>
      <c r="AP8" s="11">
        <v>220</v>
      </c>
      <c r="AQ8" s="11">
        <v>208</v>
      </c>
      <c r="AR8" s="11">
        <v>235</v>
      </c>
      <c r="AS8" s="11">
        <v>89</v>
      </c>
      <c r="AT8" s="11">
        <v>13</v>
      </c>
      <c r="AU8" s="11"/>
      <c r="AV8" s="11">
        <v>5</v>
      </c>
      <c r="AW8" s="11">
        <v>28</v>
      </c>
      <c r="AX8" s="11">
        <v>64</v>
      </c>
      <c r="AY8" s="11">
        <v>84</v>
      </c>
      <c r="AZ8" s="11">
        <v>91</v>
      </c>
      <c r="BA8" s="11">
        <v>95</v>
      </c>
      <c r="BB8" s="11">
        <v>87</v>
      </c>
      <c r="BC8" s="11">
        <v>72</v>
      </c>
      <c r="BD8" s="11">
        <v>66</v>
      </c>
      <c r="BE8" s="11">
        <v>46</v>
      </c>
      <c r="BF8" s="11">
        <v>66</v>
      </c>
      <c r="BG8" s="11">
        <v>43</v>
      </c>
      <c r="BH8" s="11">
        <v>34</v>
      </c>
      <c r="BI8" s="11">
        <v>18</v>
      </c>
      <c r="BJ8" s="11">
        <v>22</v>
      </c>
      <c r="BK8" s="11">
        <v>35</v>
      </c>
      <c r="BL8" s="11"/>
      <c r="BM8" s="11">
        <v>202</v>
      </c>
      <c r="BN8" s="11">
        <v>250</v>
      </c>
      <c r="BO8" s="11">
        <v>131</v>
      </c>
      <c r="BP8" s="11">
        <v>166</v>
      </c>
      <c r="BQ8" s="11">
        <v>92</v>
      </c>
      <c r="BR8" s="11">
        <v>48</v>
      </c>
      <c r="BS8" s="11"/>
      <c r="BT8" s="11">
        <v>521</v>
      </c>
      <c r="BU8" s="11">
        <v>355</v>
      </c>
      <c r="BV8" s="11"/>
      <c r="BW8" s="11">
        <v>315</v>
      </c>
      <c r="BX8" s="11">
        <v>343</v>
      </c>
      <c r="BY8" s="11"/>
      <c r="BZ8" s="11">
        <v>694</v>
      </c>
      <c r="CA8" s="11">
        <v>141</v>
      </c>
      <c r="CB8" s="11">
        <v>38</v>
      </c>
      <c r="CC8" s="11"/>
      <c r="CD8" s="11">
        <v>588</v>
      </c>
      <c r="CE8" s="11">
        <v>87</v>
      </c>
      <c r="CF8" s="11">
        <v>49</v>
      </c>
      <c r="CG8" s="11"/>
      <c r="CH8" s="11">
        <v>657</v>
      </c>
      <c r="CI8" s="11">
        <v>103</v>
      </c>
      <c r="CJ8" s="11">
        <v>68</v>
      </c>
      <c r="CK8" s="11"/>
      <c r="CL8" s="11">
        <v>446</v>
      </c>
      <c r="CM8" s="11">
        <v>408</v>
      </c>
      <c r="CN8" s="11"/>
      <c r="CO8" s="11">
        <v>62</v>
      </c>
      <c r="CP8" s="11">
        <v>331</v>
      </c>
      <c r="CQ8" s="11">
        <v>312</v>
      </c>
      <c r="CR8" s="11">
        <v>184</v>
      </c>
    </row>
    <row r="9" spans="2:96" x14ac:dyDescent="0.25">
      <c r="B9" s="18" t="s">
        <v>614</v>
      </c>
      <c r="C9" s="17">
        <v>7.8228352765182099E-2</v>
      </c>
      <c r="D9" s="17">
        <v>8.6069901920242206E-2</v>
      </c>
      <c r="E9" s="17">
        <v>7.0862757491324299E-2</v>
      </c>
      <c r="F9" s="17"/>
      <c r="G9" s="17">
        <v>0.12548076464727001</v>
      </c>
      <c r="H9" s="17">
        <v>0.11460916222383</v>
      </c>
      <c r="I9" s="17">
        <v>8.2505170821774595E-2</v>
      </c>
      <c r="J9" s="17">
        <v>6.5786595739388401E-2</v>
      </c>
      <c r="K9" s="17">
        <v>4.3221747760401302E-2</v>
      </c>
      <c r="L9" s="17">
        <v>4.9395715771076203E-2</v>
      </c>
      <c r="M9" s="17"/>
      <c r="N9" s="17">
        <v>7.4402402271763604E-2</v>
      </c>
      <c r="O9" s="17">
        <v>6.2125721080879201E-2</v>
      </c>
      <c r="P9" s="17">
        <v>8.6276557443629401E-2</v>
      </c>
      <c r="Q9" s="17">
        <v>9.4180427410828299E-2</v>
      </c>
      <c r="R9" s="17"/>
      <c r="S9" s="17">
        <v>0.13929651743001001</v>
      </c>
      <c r="T9" s="17">
        <v>7.3793548872328196E-2</v>
      </c>
      <c r="U9" s="17">
        <v>5.6546942545324802E-2</v>
      </c>
      <c r="V9" s="17">
        <v>0.127302216109759</v>
      </c>
      <c r="W9" s="17">
        <v>8.98637752317792E-2</v>
      </c>
      <c r="X9" s="17">
        <v>4.3683866156091301E-2</v>
      </c>
      <c r="Y9" s="17">
        <v>4.71318398382507E-2</v>
      </c>
      <c r="Z9" s="17">
        <v>8.8858456318280807E-2</v>
      </c>
      <c r="AA9" s="17">
        <v>7.3478628417458197E-2</v>
      </c>
      <c r="AB9" s="17">
        <v>2.8894262902225298E-2</v>
      </c>
      <c r="AC9" s="17">
        <v>2.59617061939342E-2</v>
      </c>
      <c r="AD9" s="17">
        <v>9.1080711572496004E-2</v>
      </c>
      <c r="AE9" s="17"/>
      <c r="AF9" s="17">
        <v>8.0494737402397806E-2</v>
      </c>
      <c r="AG9" s="17">
        <v>0.100915616098018</v>
      </c>
      <c r="AH9" s="17">
        <v>3.8543547330379201E-2</v>
      </c>
      <c r="AI9" s="17">
        <v>6.1635042066814999E-2</v>
      </c>
      <c r="AJ9" s="17">
        <v>6.06788895943247E-2</v>
      </c>
      <c r="AK9" s="17"/>
      <c r="AL9" s="17">
        <v>6.3484935447403204E-2</v>
      </c>
      <c r="AM9" s="17">
        <v>0.109272188772207</v>
      </c>
      <c r="AN9" s="17">
        <v>8.6789257402492395E-2</v>
      </c>
      <c r="AO9" s="17"/>
      <c r="AP9" s="17">
        <v>7.9953359381462405E-2</v>
      </c>
      <c r="AQ9" s="17">
        <v>5.3966103345431601E-2</v>
      </c>
      <c r="AR9" s="17">
        <v>7.2890966475824506E-2</v>
      </c>
      <c r="AS9" s="17">
        <v>0.11965267234934999</v>
      </c>
      <c r="AT9" s="17">
        <v>7.8507605352042806E-2</v>
      </c>
      <c r="AU9" s="17"/>
      <c r="AV9" s="17">
        <v>0</v>
      </c>
      <c r="AW9" s="17">
        <v>0.116130632887742</v>
      </c>
      <c r="AX9" s="17">
        <v>5.8100062949800302E-2</v>
      </c>
      <c r="AY9" s="17">
        <v>8.5473190563137E-2</v>
      </c>
      <c r="AZ9" s="17">
        <v>8.6383732503934302E-2</v>
      </c>
      <c r="BA9" s="17">
        <v>5.4998282200354499E-2</v>
      </c>
      <c r="BB9" s="17">
        <v>6.9721662241483198E-2</v>
      </c>
      <c r="BC9" s="17">
        <v>0.10178396491021</v>
      </c>
      <c r="BD9" s="17">
        <v>7.0160752429513307E-2</v>
      </c>
      <c r="BE9" s="17">
        <v>1.9015200017246402E-2</v>
      </c>
      <c r="BF9" s="17">
        <v>7.8858154694506702E-2</v>
      </c>
      <c r="BG9" s="17">
        <v>0.124508744460231</v>
      </c>
      <c r="BH9" s="17">
        <v>0.13198366403487799</v>
      </c>
      <c r="BI9" s="17">
        <v>0</v>
      </c>
      <c r="BJ9" s="17">
        <v>4.7213435718693297E-2</v>
      </c>
      <c r="BK9" s="17">
        <v>0.16130884926459699</v>
      </c>
      <c r="BL9" s="17"/>
      <c r="BM9" s="17">
        <v>0.10417252612574</v>
      </c>
      <c r="BN9" s="17">
        <v>6.4060888377665604E-2</v>
      </c>
      <c r="BO9" s="17">
        <v>0.10063166711412901</v>
      </c>
      <c r="BP9" s="17">
        <v>8.2314909343605497E-2</v>
      </c>
      <c r="BQ9" s="17">
        <v>6.10786120439296E-2</v>
      </c>
      <c r="BR9" s="17">
        <v>0</v>
      </c>
      <c r="BS9" s="17"/>
      <c r="BT9" s="17">
        <v>9.4575192118580897E-2</v>
      </c>
      <c r="BU9" s="17">
        <v>5.7231300153764299E-2</v>
      </c>
      <c r="BV9" s="17"/>
      <c r="BW9" s="17">
        <v>0.103391242496263</v>
      </c>
      <c r="BX9" s="17">
        <v>5.6503215547270599E-2</v>
      </c>
      <c r="BY9" s="17"/>
      <c r="BZ9" s="17">
        <v>6.8230957090120004E-2</v>
      </c>
      <c r="CA9" s="17">
        <v>9.0393184229931506E-2</v>
      </c>
      <c r="CB9" s="17">
        <v>0.251372410776664</v>
      </c>
      <c r="CC9" s="17"/>
      <c r="CD9" s="17">
        <v>7.4427451450501406E-2</v>
      </c>
      <c r="CE9" s="17">
        <v>0.102392912195007</v>
      </c>
      <c r="CF9" s="17">
        <v>8.4868491804404797E-2</v>
      </c>
      <c r="CG9" s="17"/>
      <c r="CH9" s="17">
        <v>6.1528033150921799E-2</v>
      </c>
      <c r="CI9" s="17">
        <v>0.132917533253993</v>
      </c>
      <c r="CJ9" s="17">
        <v>8.74780182473016E-2</v>
      </c>
      <c r="CK9" s="17"/>
      <c r="CL9" s="17">
        <v>7.4234618466010302E-2</v>
      </c>
      <c r="CM9" s="17">
        <v>8.6643260392856095E-2</v>
      </c>
      <c r="CN9" s="17"/>
      <c r="CO9" s="17">
        <v>0.24122039911888399</v>
      </c>
      <c r="CP9" s="17">
        <v>7.2053871756402793E-2</v>
      </c>
      <c r="CQ9" s="17">
        <v>5.9179188806391003E-2</v>
      </c>
      <c r="CR9" s="17">
        <v>6.6925078356218401E-2</v>
      </c>
    </row>
    <row r="10" spans="2:96" x14ac:dyDescent="0.25">
      <c r="B10" s="18" t="s">
        <v>615</v>
      </c>
      <c r="C10" s="17">
        <v>0.27006484170360201</v>
      </c>
      <c r="D10" s="17">
        <v>0.27277334788729601</v>
      </c>
      <c r="E10" s="17">
        <v>0.26858514993982902</v>
      </c>
      <c r="F10" s="17"/>
      <c r="G10" s="17">
        <v>0.39062547211680898</v>
      </c>
      <c r="H10" s="17">
        <v>0.32613872443302999</v>
      </c>
      <c r="I10" s="17">
        <v>0.31646530267051398</v>
      </c>
      <c r="J10" s="17">
        <v>0.24119119862899199</v>
      </c>
      <c r="K10" s="17">
        <v>0.20843452798346601</v>
      </c>
      <c r="L10" s="17">
        <v>0.175563210579853</v>
      </c>
      <c r="M10" s="17"/>
      <c r="N10" s="17">
        <v>0.27422599616195997</v>
      </c>
      <c r="O10" s="17">
        <v>0.27180742958973497</v>
      </c>
      <c r="P10" s="17">
        <v>0.31338952635970202</v>
      </c>
      <c r="Q10" s="17">
        <v>0.233914588764289</v>
      </c>
      <c r="R10" s="17"/>
      <c r="S10" s="17">
        <v>0.358458514606871</v>
      </c>
      <c r="T10" s="17">
        <v>0.27058183808438302</v>
      </c>
      <c r="U10" s="17">
        <v>0.28994351433794502</v>
      </c>
      <c r="V10" s="17">
        <v>0.24410477497347299</v>
      </c>
      <c r="W10" s="17">
        <v>0.21127767724272301</v>
      </c>
      <c r="X10" s="17">
        <v>0.293745901530583</v>
      </c>
      <c r="Y10" s="17">
        <v>0.23346238820196499</v>
      </c>
      <c r="Z10" s="17">
        <v>0.301049997296573</v>
      </c>
      <c r="AA10" s="17">
        <v>0.26719109753157</v>
      </c>
      <c r="AB10" s="17">
        <v>0.234346662276571</v>
      </c>
      <c r="AC10" s="17">
        <v>0.23758221443456501</v>
      </c>
      <c r="AD10" s="17">
        <v>0.16711817551834299</v>
      </c>
      <c r="AE10" s="17"/>
      <c r="AF10" s="17">
        <v>0.25810268447749302</v>
      </c>
      <c r="AG10" s="17">
        <v>0.34928653651901997</v>
      </c>
      <c r="AH10" s="17">
        <v>0.19372828727209601</v>
      </c>
      <c r="AI10" s="17">
        <v>0.25705249678194197</v>
      </c>
      <c r="AJ10" s="17">
        <v>0.19295300509045399</v>
      </c>
      <c r="AK10" s="17"/>
      <c r="AL10" s="17">
        <v>0.27057697188438601</v>
      </c>
      <c r="AM10" s="17">
        <v>0.31301523665835501</v>
      </c>
      <c r="AN10" s="17">
        <v>0.18835625872613301</v>
      </c>
      <c r="AO10" s="17"/>
      <c r="AP10" s="17">
        <v>0.24710221038647601</v>
      </c>
      <c r="AQ10" s="17">
        <v>0.294192611772852</v>
      </c>
      <c r="AR10" s="17">
        <v>0.28491672752769798</v>
      </c>
      <c r="AS10" s="17">
        <v>0.31295390942025197</v>
      </c>
      <c r="AT10" s="17">
        <v>0.29428477710749101</v>
      </c>
      <c r="AU10" s="17"/>
      <c r="AV10" s="17">
        <v>0.25460310640588102</v>
      </c>
      <c r="AW10" s="17">
        <v>0.20449088310333799</v>
      </c>
      <c r="AX10" s="17">
        <v>0.26939838753465001</v>
      </c>
      <c r="AY10" s="17">
        <v>0.21734692060303701</v>
      </c>
      <c r="AZ10" s="17">
        <v>0.30390516378459098</v>
      </c>
      <c r="BA10" s="17">
        <v>0.23075635233039299</v>
      </c>
      <c r="BB10" s="17">
        <v>0.242749428268979</v>
      </c>
      <c r="BC10" s="17">
        <v>0.23898921506293599</v>
      </c>
      <c r="BD10" s="17">
        <v>0.22497095418888099</v>
      </c>
      <c r="BE10" s="17">
        <v>0.489956475524015</v>
      </c>
      <c r="BF10" s="17">
        <v>0.23640873145454699</v>
      </c>
      <c r="BG10" s="17">
        <v>0.256647029874706</v>
      </c>
      <c r="BH10" s="17">
        <v>0.31928322494948302</v>
      </c>
      <c r="BI10" s="17">
        <v>0.19084012591680499</v>
      </c>
      <c r="BJ10" s="17">
        <v>0.39150111601899401</v>
      </c>
      <c r="BK10" s="17">
        <v>0.41536229515460898</v>
      </c>
      <c r="BL10" s="17"/>
      <c r="BM10" s="17">
        <v>0.30526802844578099</v>
      </c>
      <c r="BN10" s="17">
        <v>0.309612108460526</v>
      </c>
      <c r="BO10" s="17">
        <v>0.22298333650831001</v>
      </c>
      <c r="BP10" s="17">
        <v>0.232652037719427</v>
      </c>
      <c r="BQ10" s="17">
        <v>0.219934098232172</v>
      </c>
      <c r="BR10" s="17">
        <v>0.27021430548666497</v>
      </c>
      <c r="BS10" s="17"/>
      <c r="BT10" s="17">
        <v>0.29203041881526698</v>
      </c>
      <c r="BU10" s="17">
        <v>0.24115043961462601</v>
      </c>
      <c r="BV10" s="17"/>
      <c r="BW10" s="17">
        <v>0.33462483783517</v>
      </c>
      <c r="BX10" s="17">
        <v>0.22212499367320501</v>
      </c>
      <c r="BY10" s="17"/>
      <c r="BZ10" s="17">
        <v>0.25778177409608999</v>
      </c>
      <c r="CA10" s="17">
        <v>0.32419233230792299</v>
      </c>
      <c r="CB10" s="17">
        <v>0.35517480836534399</v>
      </c>
      <c r="CC10" s="17"/>
      <c r="CD10" s="17">
        <v>0.24687255291734</v>
      </c>
      <c r="CE10" s="17">
        <v>0.38011230991821199</v>
      </c>
      <c r="CF10" s="17">
        <v>0.251193531374302</v>
      </c>
      <c r="CG10" s="17"/>
      <c r="CH10" s="17">
        <v>0.254891031649774</v>
      </c>
      <c r="CI10" s="17">
        <v>0.38286328571404898</v>
      </c>
      <c r="CJ10" s="17">
        <v>0.258494343610775</v>
      </c>
      <c r="CK10" s="17"/>
      <c r="CL10" s="17">
        <v>0.280642491038538</v>
      </c>
      <c r="CM10" s="17">
        <v>0.26770951363878798</v>
      </c>
      <c r="CN10" s="17"/>
      <c r="CO10" s="17">
        <v>0.34193412978305898</v>
      </c>
      <c r="CP10" s="17">
        <v>0.273038210001811</v>
      </c>
      <c r="CQ10" s="17">
        <v>0.249588597515741</v>
      </c>
      <c r="CR10" s="17">
        <v>0.27527836466664102</v>
      </c>
    </row>
    <row r="11" spans="2:96" ht="30" x14ac:dyDescent="0.25">
      <c r="B11" s="18" t="s">
        <v>616</v>
      </c>
      <c r="C11" s="17">
        <v>0.39956696187996199</v>
      </c>
      <c r="D11" s="17">
        <v>0.36873953360183398</v>
      </c>
      <c r="E11" s="17">
        <v>0.43162005861160202</v>
      </c>
      <c r="F11" s="17"/>
      <c r="G11" s="17">
        <v>0.28904117031325299</v>
      </c>
      <c r="H11" s="17">
        <v>0.38195563522419101</v>
      </c>
      <c r="I11" s="17">
        <v>0.36647362613338003</v>
      </c>
      <c r="J11" s="17">
        <v>0.37703292373709701</v>
      </c>
      <c r="K11" s="17">
        <v>0.44278366890995402</v>
      </c>
      <c r="L11" s="17">
        <v>0.50321119201668396</v>
      </c>
      <c r="M11" s="17"/>
      <c r="N11" s="17">
        <v>0.382547158981623</v>
      </c>
      <c r="O11" s="17">
        <v>0.40073130007416802</v>
      </c>
      <c r="P11" s="17">
        <v>0.38032729727595399</v>
      </c>
      <c r="Q11" s="17">
        <v>0.42674888328817001</v>
      </c>
      <c r="R11" s="17"/>
      <c r="S11" s="17">
        <v>0.34872313201890498</v>
      </c>
      <c r="T11" s="17">
        <v>0.42252933906351597</v>
      </c>
      <c r="U11" s="17">
        <v>0.30609230767133</v>
      </c>
      <c r="V11" s="17">
        <v>0.44615580383929898</v>
      </c>
      <c r="W11" s="17">
        <v>0.40273051499881601</v>
      </c>
      <c r="X11" s="17">
        <v>0.41287366687414501</v>
      </c>
      <c r="Y11" s="17">
        <v>0.38058288131233797</v>
      </c>
      <c r="Z11" s="17">
        <v>0.33434815435327098</v>
      </c>
      <c r="AA11" s="17">
        <v>0.45985483644415698</v>
      </c>
      <c r="AB11" s="17">
        <v>0.49555087043686102</v>
      </c>
      <c r="AC11" s="17">
        <v>0.32527646628457302</v>
      </c>
      <c r="AD11" s="17">
        <v>0.40790828345701602</v>
      </c>
      <c r="AE11" s="17"/>
      <c r="AF11" s="17">
        <v>0.419371473699921</v>
      </c>
      <c r="AG11" s="17">
        <v>0.33598120693433903</v>
      </c>
      <c r="AH11" s="17">
        <v>0.33895223773095301</v>
      </c>
      <c r="AI11" s="17">
        <v>0.19229832505123701</v>
      </c>
      <c r="AJ11" s="17">
        <v>0.50792586505395398</v>
      </c>
      <c r="AK11" s="17"/>
      <c r="AL11" s="17">
        <v>0.43514572247050298</v>
      </c>
      <c r="AM11" s="17">
        <v>0.35487325999046898</v>
      </c>
      <c r="AN11" s="17">
        <v>0.38791933196727602</v>
      </c>
      <c r="AO11" s="17"/>
      <c r="AP11" s="17">
        <v>0.46337843256220701</v>
      </c>
      <c r="AQ11" s="17">
        <v>0.410056556646824</v>
      </c>
      <c r="AR11" s="17">
        <v>0.362725221185628</v>
      </c>
      <c r="AS11" s="17">
        <v>0.314005012307428</v>
      </c>
      <c r="AT11" s="17">
        <v>0.356140387166134</v>
      </c>
      <c r="AU11" s="17"/>
      <c r="AV11" s="17">
        <v>0.53627513710513897</v>
      </c>
      <c r="AW11" s="17">
        <v>0.274855834382213</v>
      </c>
      <c r="AX11" s="17">
        <v>0.50821028497825305</v>
      </c>
      <c r="AY11" s="17">
        <v>0.53222427622771395</v>
      </c>
      <c r="AZ11" s="17">
        <v>0.385969631067557</v>
      </c>
      <c r="BA11" s="17">
        <v>0.42309554110088798</v>
      </c>
      <c r="BB11" s="17">
        <v>0.43784722507695401</v>
      </c>
      <c r="BC11" s="17">
        <v>0.39816171810581302</v>
      </c>
      <c r="BD11" s="17">
        <v>0.434041717842649</v>
      </c>
      <c r="BE11" s="17">
        <v>0.25281556795669502</v>
      </c>
      <c r="BF11" s="17">
        <v>0.38183679185191799</v>
      </c>
      <c r="BG11" s="17">
        <v>0.30833447810147002</v>
      </c>
      <c r="BH11" s="17">
        <v>0.364991618520006</v>
      </c>
      <c r="BI11" s="17">
        <v>0.36133986511377503</v>
      </c>
      <c r="BJ11" s="17">
        <v>0.40518467603980002</v>
      </c>
      <c r="BK11" s="17">
        <v>0.25049415947619702</v>
      </c>
      <c r="BL11" s="17"/>
      <c r="BM11" s="17">
        <v>0.39898141729622399</v>
      </c>
      <c r="BN11" s="17">
        <v>0.37480082593285102</v>
      </c>
      <c r="BO11" s="17">
        <v>0.41636800450629202</v>
      </c>
      <c r="BP11" s="17">
        <v>0.405301377285264</v>
      </c>
      <c r="BQ11" s="17">
        <v>0.36408266960727997</v>
      </c>
      <c r="BR11" s="17">
        <v>0.53405810980436197</v>
      </c>
      <c r="BS11" s="17"/>
      <c r="BT11" s="17">
        <v>0.39896985784435202</v>
      </c>
      <c r="BU11" s="17">
        <v>0.39682249843496498</v>
      </c>
      <c r="BV11" s="17"/>
      <c r="BW11" s="17">
        <v>0.39864275613527</v>
      </c>
      <c r="BX11" s="17">
        <v>0.38840195489788798</v>
      </c>
      <c r="BY11" s="17"/>
      <c r="BZ11" s="17">
        <v>0.40314429819873299</v>
      </c>
      <c r="CA11" s="17">
        <v>0.38827537451481098</v>
      </c>
      <c r="CB11" s="17">
        <v>0.25928003769665298</v>
      </c>
      <c r="CC11" s="17"/>
      <c r="CD11" s="17">
        <v>0.40956720320192702</v>
      </c>
      <c r="CE11" s="17">
        <v>0.31715650549690899</v>
      </c>
      <c r="CF11" s="17">
        <v>0.39598602689051998</v>
      </c>
      <c r="CG11" s="17"/>
      <c r="CH11" s="17">
        <v>0.41365469009135503</v>
      </c>
      <c r="CI11" s="17">
        <v>0.282670364464288</v>
      </c>
      <c r="CJ11" s="17">
        <v>0.46241675813163402</v>
      </c>
      <c r="CK11" s="17"/>
      <c r="CL11" s="17">
        <v>0.36442176088109401</v>
      </c>
      <c r="CM11" s="17">
        <v>0.42705701458270101</v>
      </c>
      <c r="CN11" s="17"/>
      <c r="CO11" s="17">
        <v>0.21203580295482799</v>
      </c>
      <c r="CP11" s="17">
        <v>0.39841050466011202</v>
      </c>
      <c r="CQ11" s="17">
        <v>0.42963668347971701</v>
      </c>
      <c r="CR11" s="17">
        <v>0.41363547847611898</v>
      </c>
    </row>
    <row r="12" spans="2:96" x14ac:dyDescent="0.25">
      <c r="B12" s="18" t="s">
        <v>617</v>
      </c>
      <c r="C12" s="17">
        <v>9.7398107680021495E-2</v>
      </c>
      <c r="D12" s="17">
        <v>0.11549928227169</v>
      </c>
      <c r="E12" s="17">
        <v>7.7899004059492599E-2</v>
      </c>
      <c r="F12" s="17"/>
      <c r="G12" s="17">
        <v>0.131700517648558</v>
      </c>
      <c r="H12" s="17">
        <v>5.4860824247413002E-2</v>
      </c>
      <c r="I12" s="17">
        <v>6.8115887706488507E-2</v>
      </c>
      <c r="J12" s="17">
        <v>0.118503612232279</v>
      </c>
      <c r="K12" s="17">
        <v>0.12802629447175701</v>
      </c>
      <c r="L12" s="17">
        <v>9.5449200509556506E-2</v>
      </c>
      <c r="M12" s="17"/>
      <c r="N12" s="17">
        <v>0.117491446049671</v>
      </c>
      <c r="O12" s="17">
        <v>0.124000829145018</v>
      </c>
      <c r="P12" s="17">
        <v>7.2128379174732998E-2</v>
      </c>
      <c r="Q12" s="17">
        <v>6.92991167630609E-2</v>
      </c>
      <c r="R12" s="17"/>
      <c r="S12" s="17">
        <v>4.6256487542101703E-2</v>
      </c>
      <c r="T12" s="17">
        <v>0.100439647515293</v>
      </c>
      <c r="U12" s="17">
        <v>0.133608710868379</v>
      </c>
      <c r="V12" s="17">
        <v>8.0601094265120604E-2</v>
      </c>
      <c r="W12" s="17">
        <v>0.101776293125293</v>
      </c>
      <c r="X12" s="17">
        <v>4.9662094048692401E-2</v>
      </c>
      <c r="Y12" s="17">
        <v>0.17508703438596601</v>
      </c>
      <c r="Z12" s="17">
        <v>0.13760315753299701</v>
      </c>
      <c r="AA12" s="17">
        <v>0.103615671463028</v>
      </c>
      <c r="AB12" s="17">
        <v>0.104315177451566</v>
      </c>
      <c r="AC12" s="17">
        <v>0.12471539743423</v>
      </c>
      <c r="AD12" s="17">
        <v>5.2734842780600602E-2</v>
      </c>
      <c r="AE12" s="17"/>
      <c r="AF12" s="17">
        <v>0.10043788116171699</v>
      </c>
      <c r="AG12" s="17">
        <v>0.103528012320372</v>
      </c>
      <c r="AH12" s="17">
        <v>0.15751167012292799</v>
      </c>
      <c r="AI12" s="17">
        <v>5.8128299572985299E-2</v>
      </c>
      <c r="AJ12" s="17">
        <v>8.0256273791238605E-2</v>
      </c>
      <c r="AK12" s="17"/>
      <c r="AL12" s="17">
        <v>9.8710506119653693E-2</v>
      </c>
      <c r="AM12" s="17">
        <v>0.102363084941587</v>
      </c>
      <c r="AN12" s="17">
        <v>0.13070432269949001</v>
      </c>
      <c r="AO12" s="17"/>
      <c r="AP12" s="17">
        <v>5.1317384312473603E-2</v>
      </c>
      <c r="AQ12" s="17">
        <v>8.6344285033082599E-2</v>
      </c>
      <c r="AR12" s="17">
        <v>0.13841370044053899</v>
      </c>
      <c r="AS12" s="17">
        <v>0.119887450864212</v>
      </c>
      <c r="AT12" s="17">
        <v>7.4180525201759204E-2</v>
      </c>
      <c r="AU12" s="17"/>
      <c r="AV12" s="17">
        <v>0</v>
      </c>
      <c r="AW12" s="17">
        <v>0.15037480745849699</v>
      </c>
      <c r="AX12" s="17">
        <v>4.2878875681942E-2</v>
      </c>
      <c r="AY12" s="17">
        <v>6.4414551675062395E-2</v>
      </c>
      <c r="AZ12" s="17">
        <v>7.3996962678869696E-2</v>
      </c>
      <c r="BA12" s="17">
        <v>9.0266141131983196E-2</v>
      </c>
      <c r="BB12" s="17">
        <v>7.8320890842964605E-2</v>
      </c>
      <c r="BC12" s="17">
        <v>0.17443632492071001</v>
      </c>
      <c r="BD12" s="17">
        <v>6.8339638569637706E-2</v>
      </c>
      <c r="BE12" s="17">
        <v>0.14818556944122399</v>
      </c>
      <c r="BF12" s="17">
        <v>0.12936751571498301</v>
      </c>
      <c r="BG12" s="17">
        <v>0.19467070986603799</v>
      </c>
      <c r="BH12" s="17">
        <v>0.13047136603853099</v>
      </c>
      <c r="BI12" s="17">
        <v>9.3192644827799404E-2</v>
      </c>
      <c r="BJ12" s="17">
        <v>3.8783384504547401E-2</v>
      </c>
      <c r="BK12" s="17">
        <v>0.101764710019108</v>
      </c>
      <c r="BL12" s="17"/>
      <c r="BM12" s="17">
        <v>7.7238989041342895E-2</v>
      </c>
      <c r="BN12" s="17">
        <v>9.8671958138250804E-2</v>
      </c>
      <c r="BO12" s="17">
        <v>8.4745720246316797E-2</v>
      </c>
      <c r="BP12" s="17">
        <v>0.10137914661475</v>
      </c>
      <c r="BQ12" s="17">
        <v>0.17204665266968999</v>
      </c>
      <c r="BR12" s="17">
        <v>5.28292801867003E-2</v>
      </c>
      <c r="BS12" s="17"/>
      <c r="BT12" s="17">
        <v>9.0734581076391901E-2</v>
      </c>
      <c r="BU12" s="17">
        <v>0.110892734171393</v>
      </c>
      <c r="BV12" s="17"/>
      <c r="BW12" s="17">
        <v>5.7151390911452299E-2</v>
      </c>
      <c r="BX12" s="17">
        <v>0.149619276319612</v>
      </c>
      <c r="BY12" s="17"/>
      <c r="BZ12" s="17">
        <v>0.105039880268436</v>
      </c>
      <c r="CA12" s="17">
        <v>7.3619213812024797E-2</v>
      </c>
      <c r="CB12" s="17">
        <v>3.1075184493864601E-2</v>
      </c>
      <c r="CC12" s="17"/>
      <c r="CD12" s="17">
        <v>0.110987286873163</v>
      </c>
      <c r="CE12" s="17">
        <v>4.0681304523141899E-2</v>
      </c>
      <c r="CF12" s="17">
        <v>0.108639894447614</v>
      </c>
      <c r="CG12" s="17"/>
      <c r="CH12" s="17">
        <v>0.112046639137779</v>
      </c>
      <c r="CI12" s="17">
        <v>4.1714758042323601E-2</v>
      </c>
      <c r="CJ12" s="17">
        <v>7.8138115647614498E-2</v>
      </c>
      <c r="CK12" s="17"/>
      <c r="CL12" s="17">
        <v>0.12106171983127099</v>
      </c>
      <c r="CM12" s="17">
        <v>7.4261644108420399E-2</v>
      </c>
      <c r="CN12" s="17"/>
      <c r="CO12" s="17">
        <v>0.12079547174517501</v>
      </c>
      <c r="CP12" s="17">
        <v>0.120669577782462</v>
      </c>
      <c r="CQ12" s="17">
        <v>9.0255132082583803E-2</v>
      </c>
      <c r="CR12" s="17">
        <v>5.9757482268266403E-2</v>
      </c>
    </row>
    <row r="13" spans="2:96" x14ac:dyDescent="0.25">
      <c r="B13" s="18" t="s">
        <v>618</v>
      </c>
      <c r="C13" s="17">
        <v>5.1620563312811299E-2</v>
      </c>
      <c r="D13" s="17">
        <v>7.7210799590182802E-2</v>
      </c>
      <c r="E13" s="17">
        <v>2.6691580962883599E-2</v>
      </c>
      <c r="F13" s="17"/>
      <c r="G13" s="17">
        <v>9.7729561286329404E-3</v>
      </c>
      <c r="H13" s="17">
        <v>3.0924652815717699E-2</v>
      </c>
      <c r="I13" s="17">
        <v>5.2055310626741E-2</v>
      </c>
      <c r="J13" s="17">
        <v>8.4563094736802694E-2</v>
      </c>
      <c r="K13" s="17">
        <v>5.5996131211762799E-2</v>
      </c>
      <c r="L13" s="17">
        <v>6.2771031439386504E-2</v>
      </c>
      <c r="M13" s="17"/>
      <c r="N13" s="17">
        <v>7.9441544885621398E-2</v>
      </c>
      <c r="O13" s="17">
        <v>4.1217227476259603E-2</v>
      </c>
      <c r="P13" s="17">
        <v>3.3200126855196098E-2</v>
      </c>
      <c r="Q13" s="17">
        <v>4.9300683878021598E-2</v>
      </c>
      <c r="R13" s="17"/>
      <c r="S13" s="17">
        <v>3.6983890829341601E-2</v>
      </c>
      <c r="T13" s="17">
        <v>6.0575236485818702E-2</v>
      </c>
      <c r="U13" s="17">
        <v>8.9527837761076895E-2</v>
      </c>
      <c r="V13" s="17">
        <v>4.3723661297494901E-2</v>
      </c>
      <c r="W13" s="17">
        <v>4.9166680135953399E-2</v>
      </c>
      <c r="X13" s="17">
        <v>4.70995692223223E-2</v>
      </c>
      <c r="Y13" s="17">
        <v>2.4646766943556001E-2</v>
      </c>
      <c r="Z13" s="17">
        <v>5.7747390328642199E-2</v>
      </c>
      <c r="AA13" s="17">
        <v>3.5403556258121097E-2</v>
      </c>
      <c r="AB13" s="17">
        <v>3.7488099147780202E-2</v>
      </c>
      <c r="AC13" s="17">
        <v>0.11965628843435</v>
      </c>
      <c r="AD13" s="17">
        <v>7.7188306460341902E-2</v>
      </c>
      <c r="AE13" s="17"/>
      <c r="AF13" s="17">
        <v>4.1373923522455801E-2</v>
      </c>
      <c r="AG13" s="17">
        <v>5.1326593654488502E-2</v>
      </c>
      <c r="AH13" s="17">
        <v>0.12732631487691701</v>
      </c>
      <c r="AI13" s="17">
        <v>0.31314642177173302</v>
      </c>
      <c r="AJ13" s="17">
        <v>3.7179889747075E-2</v>
      </c>
      <c r="AK13" s="17"/>
      <c r="AL13" s="17">
        <v>4.8438812738496602E-2</v>
      </c>
      <c r="AM13" s="17">
        <v>4.9116238883770598E-2</v>
      </c>
      <c r="AN13" s="17">
        <v>0.124328162988373</v>
      </c>
      <c r="AO13" s="17"/>
      <c r="AP13" s="17">
        <v>4.3801488344944399E-2</v>
      </c>
      <c r="AQ13" s="17">
        <v>3.6637728477020098E-2</v>
      </c>
      <c r="AR13" s="17">
        <v>6.0455489555896899E-2</v>
      </c>
      <c r="AS13" s="17">
        <v>6.2840767918663207E-2</v>
      </c>
      <c r="AT13" s="17">
        <v>0.13117819772518899</v>
      </c>
      <c r="AU13" s="17"/>
      <c r="AV13" s="17">
        <v>0</v>
      </c>
      <c r="AW13" s="17">
        <v>7.2041547858462895E-2</v>
      </c>
      <c r="AX13" s="17">
        <v>1.40437090513089E-2</v>
      </c>
      <c r="AY13" s="17">
        <v>4.7211183595590102E-2</v>
      </c>
      <c r="AZ13" s="17">
        <v>3.0030915133975E-2</v>
      </c>
      <c r="BA13" s="17">
        <v>7.17429522220666E-2</v>
      </c>
      <c r="BB13" s="17">
        <v>6.0504524911609701E-2</v>
      </c>
      <c r="BC13" s="17">
        <v>2.5794910780076501E-2</v>
      </c>
      <c r="BD13" s="17">
        <v>5.1705479706931498E-2</v>
      </c>
      <c r="BE13" s="17">
        <v>5.0883433217643201E-2</v>
      </c>
      <c r="BF13" s="17">
        <v>3.9141550142051E-2</v>
      </c>
      <c r="BG13" s="17">
        <v>7.1029313933807903E-2</v>
      </c>
      <c r="BH13" s="17">
        <v>5.3270126457102801E-2</v>
      </c>
      <c r="BI13" s="17">
        <v>0.147874513040928</v>
      </c>
      <c r="BJ13" s="17">
        <v>6.9618091506478297E-2</v>
      </c>
      <c r="BK13" s="17">
        <v>4.7569092858443802E-2</v>
      </c>
      <c r="BL13" s="17"/>
      <c r="BM13" s="17">
        <v>3.3107178853482001E-2</v>
      </c>
      <c r="BN13" s="17">
        <v>6.7555707036602006E-2</v>
      </c>
      <c r="BO13" s="17">
        <v>4.3643874023385702E-2</v>
      </c>
      <c r="BP13" s="17">
        <v>5.1784260683038701E-2</v>
      </c>
      <c r="BQ13" s="17">
        <v>5.7175223872691E-2</v>
      </c>
      <c r="BR13" s="17">
        <v>5.7189378038345201E-2</v>
      </c>
      <c r="BS13" s="17"/>
      <c r="BT13" s="17">
        <v>5.5386955415047803E-2</v>
      </c>
      <c r="BU13" s="17">
        <v>4.32811814875343E-2</v>
      </c>
      <c r="BV13" s="17"/>
      <c r="BW13" s="17">
        <v>3.1331392620648303E-2</v>
      </c>
      <c r="BX13" s="17">
        <v>7.6325044440937906E-2</v>
      </c>
      <c r="BY13" s="17"/>
      <c r="BZ13" s="17">
        <v>5.1679318481189403E-2</v>
      </c>
      <c r="CA13" s="17">
        <v>6.3807359498940897E-2</v>
      </c>
      <c r="CB13" s="17">
        <v>2.7218146876986E-2</v>
      </c>
      <c r="CC13" s="17"/>
      <c r="CD13" s="17">
        <v>5.1122410225780499E-2</v>
      </c>
      <c r="CE13" s="17">
        <v>2.1423090583206E-2</v>
      </c>
      <c r="CF13" s="17">
        <v>0.101681928807601</v>
      </c>
      <c r="CG13" s="17"/>
      <c r="CH13" s="17">
        <v>5.7868481778379201E-2</v>
      </c>
      <c r="CI13" s="17">
        <v>2.7484255305612E-2</v>
      </c>
      <c r="CJ13" s="17">
        <v>5.8343706914786998E-2</v>
      </c>
      <c r="CK13" s="17"/>
      <c r="CL13" s="17">
        <v>7.5894282432524302E-2</v>
      </c>
      <c r="CM13" s="17">
        <v>2.9438393562782401E-2</v>
      </c>
      <c r="CN13" s="17"/>
      <c r="CO13" s="17">
        <v>5.6462124036337498E-2</v>
      </c>
      <c r="CP13" s="17">
        <v>4.3929003249309498E-2</v>
      </c>
      <c r="CQ13" s="17">
        <v>6.0090012809327402E-2</v>
      </c>
      <c r="CR13" s="17">
        <v>4.9499399099195401E-2</v>
      </c>
    </row>
    <row r="14" spans="2:96" x14ac:dyDescent="0.25">
      <c r="B14" s="18" t="s">
        <v>152</v>
      </c>
      <c r="C14" s="17">
        <v>0.103121172658421</v>
      </c>
      <c r="D14" s="17">
        <v>7.9707134728755694E-2</v>
      </c>
      <c r="E14" s="17">
        <v>0.12434144893486899</v>
      </c>
      <c r="F14" s="17"/>
      <c r="G14" s="17">
        <v>5.3379119145476502E-2</v>
      </c>
      <c r="H14" s="17">
        <v>9.1511001055817803E-2</v>
      </c>
      <c r="I14" s="17">
        <v>0.114384702041102</v>
      </c>
      <c r="J14" s="17">
        <v>0.112922574925441</v>
      </c>
      <c r="K14" s="17">
        <v>0.12153762966265901</v>
      </c>
      <c r="L14" s="17">
        <v>0.113609649683444</v>
      </c>
      <c r="M14" s="17"/>
      <c r="N14" s="17">
        <v>7.1891451649361601E-2</v>
      </c>
      <c r="O14" s="17">
        <v>0.10011749263394</v>
      </c>
      <c r="P14" s="17">
        <v>0.114678112890786</v>
      </c>
      <c r="Q14" s="17">
        <v>0.12655629989563</v>
      </c>
      <c r="R14" s="17"/>
      <c r="S14" s="17">
        <v>7.0281457572770697E-2</v>
      </c>
      <c r="T14" s="17">
        <v>7.2080389978660994E-2</v>
      </c>
      <c r="U14" s="17">
        <v>0.124280686815943</v>
      </c>
      <c r="V14" s="17">
        <v>5.8112449514853497E-2</v>
      </c>
      <c r="W14" s="17">
        <v>0.14518505926543601</v>
      </c>
      <c r="X14" s="17">
        <v>0.15293490216816599</v>
      </c>
      <c r="Y14" s="17">
        <v>0.13908908931792399</v>
      </c>
      <c r="Z14" s="17">
        <v>8.03928441702359E-2</v>
      </c>
      <c r="AA14" s="17">
        <v>6.0456209885665101E-2</v>
      </c>
      <c r="AB14" s="17">
        <v>9.9404927784996905E-2</v>
      </c>
      <c r="AC14" s="17">
        <v>0.166807927218348</v>
      </c>
      <c r="AD14" s="17">
        <v>0.20396968021120199</v>
      </c>
      <c r="AE14" s="17"/>
      <c r="AF14" s="17">
        <v>0.100219299736016</v>
      </c>
      <c r="AG14" s="17">
        <v>5.8962034473762102E-2</v>
      </c>
      <c r="AH14" s="17">
        <v>0.14393794266672699</v>
      </c>
      <c r="AI14" s="17">
        <v>0.117739414755288</v>
      </c>
      <c r="AJ14" s="17">
        <v>0.12100607672295401</v>
      </c>
      <c r="AK14" s="17"/>
      <c r="AL14" s="17">
        <v>8.3643051339557406E-2</v>
      </c>
      <c r="AM14" s="17">
        <v>7.1359990753612199E-2</v>
      </c>
      <c r="AN14" s="17">
        <v>8.1902666216235598E-2</v>
      </c>
      <c r="AO14" s="17"/>
      <c r="AP14" s="17">
        <v>0.11444712501243599</v>
      </c>
      <c r="AQ14" s="17">
        <v>0.11880271472479</v>
      </c>
      <c r="AR14" s="17">
        <v>8.0597894814412693E-2</v>
      </c>
      <c r="AS14" s="17">
        <v>7.0660187140094699E-2</v>
      </c>
      <c r="AT14" s="17">
        <v>6.5708507447383699E-2</v>
      </c>
      <c r="AU14" s="17"/>
      <c r="AV14" s="17">
        <v>0.20912175648897999</v>
      </c>
      <c r="AW14" s="17">
        <v>0.18210629430974901</v>
      </c>
      <c r="AX14" s="17">
        <v>0.107368679804046</v>
      </c>
      <c r="AY14" s="17">
        <v>5.3329877335459901E-2</v>
      </c>
      <c r="AZ14" s="17">
        <v>0.11971359483107299</v>
      </c>
      <c r="BA14" s="17">
        <v>0.129140731014315</v>
      </c>
      <c r="BB14" s="17">
        <v>0.11085626865801</v>
      </c>
      <c r="BC14" s="17">
        <v>6.0833866220255002E-2</v>
      </c>
      <c r="BD14" s="17">
        <v>0.15078145726238801</v>
      </c>
      <c r="BE14" s="17">
        <v>3.9143753843175498E-2</v>
      </c>
      <c r="BF14" s="17">
        <v>0.13438725614199401</v>
      </c>
      <c r="BG14" s="17">
        <v>4.48097237637472E-2</v>
      </c>
      <c r="BH14" s="17">
        <v>0</v>
      </c>
      <c r="BI14" s="17">
        <v>0.206752851100693</v>
      </c>
      <c r="BJ14" s="17">
        <v>4.76992962114869E-2</v>
      </c>
      <c r="BK14" s="17">
        <v>2.3500893227045998E-2</v>
      </c>
      <c r="BL14" s="17"/>
      <c r="BM14" s="17">
        <v>8.1231860237430106E-2</v>
      </c>
      <c r="BN14" s="17">
        <v>8.5298512054104894E-2</v>
      </c>
      <c r="BO14" s="17">
        <v>0.131627397601567</v>
      </c>
      <c r="BP14" s="17">
        <v>0.12656826835391399</v>
      </c>
      <c r="BQ14" s="17">
        <v>0.12568274357423601</v>
      </c>
      <c r="BR14" s="17">
        <v>8.5708926483927098E-2</v>
      </c>
      <c r="BS14" s="17"/>
      <c r="BT14" s="17">
        <v>6.8302994730360098E-2</v>
      </c>
      <c r="BU14" s="17">
        <v>0.15062184613771801</v>
      </c>
      <c r="BV14" s="17"/>
      <c r="BW14" s="17">
        <v>7.4858380001196198E-2</v>
      </c>
      <c r="BX14" s="17">
        <v>0.107025515121086</v>
      </c>
      <c r="BY14" s="17"/>
      <c r="BZ14" s="17">
        <v>0.114123771865431</v>
      </c>
      <c r="CA14" s="17">
        <v>5.9712535636368802E-2</v>
      </c>
      <c r="CB14" s="17">
        <v>7.5879411790488599E-2</v>
      </c>
      <c r="CC14" s="17"/>
      <c r="CD14" s="17">
        <v>0.107023095331288</v>
      </c>
      <c r="CE14" s="17">
        <v>0.13823387728352399</v>
      </c>
      <c r="CF14" s="17">
        <v>5.7630126675559397E-2</v>
      </c>
      <c r="CG14" s="17"/>
      <c r="CH14" s="17">
        <v>0.10001112419179101</v>
      </c>
      <c r="CI14" s="17">
        <v>0.132349803219734</v>
      </c>
      <c r="CJ14" s="17">
        <v>5.5129057447887903E-2</v>
      </c>
      <c r="CK14" s="17"/>
      <c r="CL14" s="17">
        <v>8.3745127350561901E-2</v>
      </c>
      <c r="CM14" s="17">
        <v>0.114890173714452</v>
      </c>
      <c r="CN14" s="17"/>
      <c r="CO14" s="17">
        <v>2.7552072361716501E-2</v>
      </c>
      <c r="CP14" s="17">
        <v>9.1898832549902901E-2</v>
      </c>
      <c r="CQ14" s="17">
        <v>0.111250385306241</v>
      </c>
      <c r="CR14" s="17">
        <v>0.13490419713356</v>
      </c>
    </row>
    <row r="15" spans="2:96" x14ac:dyDescent="0.25">
      <c r="B15" s="18" t="s">
        <v>619</v>
      </c>
      <c r="C15" s="20">
        <v>0.34829319446878398</v>
      </c>
      <c r="D15" s="20">
        <v>0.35884324980753801</v>
      </c>
      <c r="E15" s="20">
        <v>0.339447907431153</v>
      </c>
      <c r="F15" s="20"/>
      <c r="G15" s="20">
        <v>0.51610623676407996</v>
      </c>
      <c r="H15" s="20">
        <v>0.44074788665686099</v>
      </c>
      <c r="I15" s="20">
        <v>0.39897047349228898</v>
      </c>
      <c r="J15" s="20">
        <v>0.30697779436838102</v>
      </c>
      <c r="K15" s="20">
        <v>0.25165627574386801</v>
      </c>
      <c r="L15" s="20">
        <v>0.22495892635092901</v>
      </c>
      <c r="M15" s="20"/>
      <c r="N15" s="20">
        <v>0.34862839843372401</v>
      </c>
      <c r="O15" s="20">
        <v>0.33393315067061402</v>
      </c>
      <c r="P15" s="20">
        <v>0.39966608380333102</v>
      </c>
      <c r="Q15" s="20">
        <v>0.32809501617511799</v>
      </c>
      <c r="R15" s="20"/>
      <c r="S15" s="20">
        <v>0.49775503203688098</v>
      </c>
      <c r="T15" s="20">
        <v>0.34437538695671099</v>
      </c>
      <c r="U15" s="20">
        <v>0.34649045688327001</v>
      </c>
      <c r="V15" s="20">
        <v>0.371406991083232</v>
      </c>
      <c r="W15" s="20">
        <v>0.30114145247450202</v>
      </c>
      <c r="X15" s="20">
        <v>0.33742976768667399</v>
      </c>
      <c r="Y15" s="20">
        <v>0.280594228040216</v>
      </c>
      <c r="Z15" s="20">
        <v>0.38990845361485299</v>
      </c>
      <c r="AA15" s="20">
        <v>0.340669725949028</v>
      </c>
      <c r="AB15" s="20">
        <v>0.26324092517879599</v>
      </c>
      <c r="AC15" s="20">
        <v>0.26354392062849902</v>
      </c>
      <c r="AD15" s="20">
        <v>0.25819888709083899</v>
      </c>
      <c r="AE15" s="20"/>
      <c r="AF15" s="20">
        <v>0.338597421879891</v>
      </c>
      <c r="AG15" s="20">
        <v>0.450202152617038</v>
      </c>
      <c r="AH15" s="20">
        <v>0.232271834602475</v>
      </c>
      <c r="AI15" s="20">
        <v>0.318687538848757</v>
      </c>
      <c r="AJ15" s="20">
        <v>0.25363189468477898</v>
      </c>
      <c r="AK15" s="20"/>
      <c r="AL15" s="20">
        <v>0.33406190733178898</v>
      </c>
      <c r="AM15" s="20">
        <v>0.42228742543056202</v>
      </c>
      <c r="AN15" s="20">
        <v>0.27514551612862498</v>
      </c>
      <c r="AO15" s="20"/>
      <c r="AP15" s="20">
        <v>0.32705556976793898</v>
      </c>
      <c r="AQ15" s="20">
        <v>0.348158715118283</v>
      </c>
      <c r="AR15" s="20">
        <v>0.35780769400352302</v>
      </c>
      <c r="AS15" s="20">
        <v>0.43260658176960198</v>
      </c>
      <c r="AT15" s="20">
        <v>0.372792382459534</v>
      </c>
      <c r="AU15" s="20"/>
      <c r="AV15" s="20">
        <v>0.25460310640588102</v>
      </c>
      <c r="AW15" s="20">
        <v>0.32062151599108002</v>
      </c>
      <c r="AX15" s="20">
        <v>0.32749845048444998</v>
      </c>
      <c r="AY15" s="20">
        <v>0.30282011116617402</v>
      </c>
      <c r="AZ15" s="20">
        <v>0.39028889628852598</v>
      </c>
      <c r="BA15" s="20">
        <v>0.28575463453074701</v>
      </c>
      <c r="BB15" s="20">
        <v>0.31247109051046201</v>
      </c>
      <c r="BC15" s="20">
        <v>0.34077317997314499</v>
      </c>
      <c r="BD15" s="20">
        <v>0.295131706618394</v>
      </c>
      <c r="BE15" s="20">
        <v>0.50897167554126199</v>
      </c>
      <c r="BF15" s="20">
        <v>0.31526688614905302</v>
      </c>
      <c r="BG15" s="20">
        <v>0.38115577433493703</v>
      </c>
      <c r="BH15" s="20">
        <v>0.45126688898436002</v>
      </c>
      <c r="BI15" s="20">
        <v>0.19084012591680499</v>
      </c>
      <c r="BJ15" s="20">
        <v>0.43871455173768698</v>
      </c>
      <c r="BK15" s="20">
        <v>0.57667114441920597</v>
      </c>
      <c r="BL15" s="20"/>
      <c r="BM15" s="20">
        <v>0.40944055457152101</v>
      </c>
      <c r="BN15" s="20">
        <v>0.373672996838191</v>
      </c>
      <c r="BO15" s="20">
        <v>0.323615003622439</v>
      </c>
      <c r="BP15" s="20">
        <v>0.31496694706303202</v>
      </c>
      <c r="BQ15" s="20">
        <v>0.28101271027610197</v>
      </c>
      <c r="BR15" s="20">
        <v>0.27021430548666497</v>
      </c>
      <c r="BS15" s="20"/>
      <c r="BT15" s="20">
        <v>0.38660561093384799</v>
      </c>
      <c r="BU15" s="20">
        <v>0.29838173976839</v>
      </c>
      <c r="BV15" s="20"/>
      <c r="BW15" s="20">
        <v>0.43801608033143402</v>
      </c>
      <c r="BX15" s="20">
        <v>0.27862820922047599</v>
      </c>
      <c r="BY15" s="20"/>
      <c r="BZ15" s="20">
        <v>0.32601273118620999</v>
      </c>
      <c r="CA15" s="20">
        <v>0.41458551653785403</v>
      </c>
      <c r="CB15" s="20">
        <v>0.60654721914200704</v>
      </c>
      <c r="CC15" s="20"/>
      <c r="CD15" s="20">
        <v>0.32130000436784101</v>
      </c>
      <c r="CE15" s="20">
        <v>0.482505222113219</v>
      </c>
      <c r="CF15" s="20">
        <v>0.33606202317870598</v>
      </c>
      <c r="CG15" s="20"/>
      <c r="CH15" s="20">
        <v>0.31641906480069598</v>
      </c>
      <c r="CI15" s="20">
        <v>0.51578081896804295</v>
      </c>
      <c r="CJ15" s="20">
        <v>0.34597236185807601</v>
      </c>
      <c r="CK15" s="20"/>
      <c r="CL15" s="20">
        <v>0.35487710950454798</v>
      </c>
      <c r="CM15" s="20">
        <v>0.354352774031644</v>
      </c>
      <c r="CN15" s="20"/>
      <c r="CO15" s="20">
        <v>0.58315452890194297</v>
      </c>
      <c r="CP15" s="20">
        <v>0.34509208175821399</v>
      </c>
      <c r="CQ15" s="20">
        <v>0.30876778632213198</v>
      </c>
      <c r="CR15" s="20">
        <v>0.34220344302285999</v>
      </c>
    </row>
    <row r="16" spans="2:96" x14ac:dyDescent="0.25">
      <c r="B16" s="18" t="s">
        <v>620</v>
      </c>
      <c r="C16" s="20">
        <v>0.149018670992833</v>
      </c>
      <c r="D16" s="20">
        <v>0.19271008186187299</v>
      </c>
      <c r="E16" s="20">
        <v>0.104590585022376</v>
      </c>
      <c r="F16" s="20"/>
      <c r="G16" s="20">
        <v>0.14147347377719099</v>
      </c>
      <c r="H16" s="20">
        <v>8.5785477063130694E-2</v>
      </c>
      <c r="I16" s="20">
        <v>0.12017119833322901</v>
      </c>
      <c r="J16" s="20">
        <v>0.203066706969081</v>
      </c>
      <c r="K16" s="20">
        <v>0.18402242568352001</v>
      </c>
      <c r="L16" s="20">
        <v>0.158220231948943</v>
      </c>
      <c r="M16" s="20"/>
      <c r="N16" s="20">
        <v>0.19693299093529201</v>
      </c>
      <c r="O16" s="20">
        <v>0.165218056621278</v>
      </c>
      <c r="P16" s="20">
        <v>0.10532850602992901</v>
      </c>
      <c r="Q16" s="20">
        <v>0.118599800641082</v>
      </c>
      <c r="R16" s="20"/>
      <c r="S16" s="20">
        <v>8.3240378371443297E-2</v>
      </c>
      <c r="T16" s="20">
        <v>0.161014884001112</v>
      </c>
      <c r="U16" s="20">
        <v>0.22313654862945601</v>
      </c>
      <c r="V16" s="20">
        <v>0.124324755562616</v>
      </c>
      <c r="W16" s="20">
        <v>0.15094297326124601</v>
      </c>
      <c r="X16" s="20">
        <v>9.6761663271014695E-2</v>
      </c>
      <c r="Y16" s="20">
        <v>0.19973380132952201</v>
      </c>
      <c r="Z16" s="20">
        <v>0.19535054786163999</v>
      </c>
      <c r="AA16" s="20">
        <v>0.139019227721149</v>
      </c>
      <c r="AB16" s="20">
        <v>0.141803276599346</v>
      </c>
      <c r="AC16" s="20">
        <v>0.24437168586857999</v>
      </c>
      <c r="AD16" s="20">
        <v>0.129923149240943</v>
      </c>
      <c r="AE16" s="20"/>
      <c r="AF16" s="20">
        <v>0.14181180468417201</v>
      </c>
      <c r="AG16" s="20">
        <v>0.154854605974861</v>
      </c>
      <c r="AH16" s="20">
        <v>0.28483798499984497</v>
      </c>
      <c r="AI16" s="20">
        <v>0.37127472134471801</v>
      </c>
      <c r="AJ16" s="20">
        <v>0.117436163538314</v>
      </c>
      <c r="AK16" s="20"/>
      <c r="AL16" s="20">
        <v>0.14714931885815</v>
      </c>
      <c r="AM16" s="20">
        <v>0.151479323825357</v>
      </c>
      <c r="AN16" s="20">
        <v>0.25503248568786302</v>
      </c>
      <c r="AO16" s="20"/>
      <c r="AP16" s="20">
        <v>9.5118872657418002E-2</v>
      </c>
      <c r="AQ16" s="20">
        <v>0.122982013510103</v>
      </c>
      <c r="AR16" s="20">
        <v>0.19886918999643599</v>
      </c>
      <c r="AS16" s="20">
        <v>0.18272821878287501</v>
      </c>
      <c r="AT16" s="20">
        <v>0.20535872292694801</v>
      </c>
      <c r="AU16" s="20"/>
      <c r="AV16" s="20">
        <v>0</v>
      </c>
      <c r="AW16" s="20">
        <v>0.222416355316959</v>
      </c>
      <c r="AX16" s="20">
        <v>5.6922584733250903E-2</v>
      </c>
      <c r="AY16" s="20">
        <v>0.111625735270653</v>
      </c>
      <c r="AZ16" s="20">
        <v>0.104027877812845</v>
      </c>
      <c r="BA16" s="20">
        <v>0.16200909335405</v>
      </c>
      <c r="BB16" s="20">
        <v>0.13882541575457399</v>
      </c>
      <c r="BC16" s="20">
        <v>0.20023123570078599</v>
      </c>
      <c r="BD16" s="20">
        <v>0.120045118276569</v>
      </c>
      <c r="BE16" s="20">
        <v>0.19906900265886801</v>
      </c>
      <c r="BF16" s="20">
        <v>0.16850906585703401</v>
      </c>
      <c r="BG16" s="20">
        <v>0.26570002379984597</v>
      </c>
      <c r="BH16" s="20">
        <v>0.18374149249563301</v>
      </c>
      <c r="BI16" s="20">
        <v>0.24106715786872801</v>
      </c>
      <c r="BJ16" s="20">
        <v>0.108401476011026</v>
      </c>
      <c r="BK16" s="20">
        <v>0.14933380287755199</v>
      </c>
      <c r="BL16" s="20"/>
      <c r="BM16" s="20">
        <v>0.110346167894825</v>
      </c>
      <c r="BN16" s="20">
        <v>0.16622766517485299</v>
      </c>
      <c r="BO16" s="20">
        <v>0.12838959426970301</v>
      </c>
      <c r="BP16" s="20">
        <v>0.15316340729778899</v>
      </c>
      <c r="BQ16" s="20">
        <v>0.22922187654238099</v>
      </c>
      <c r="BR16" s="20">
        <v>0.110018658225046</v>
      </c>
      <c r="BS16" s="20"/>
      <c r="BT16" s="20">
        <v>0.14612153649144</v>
      </c>
      <c r="BU16" s="20">
        <v>0.15417391565892699</v>
      </c>
      <c r="BV16" s="20"/>
      <c r="BW16" s="20">
        <v>8.8482783532100595E-2</v>
      </c>
      <c r="BX16" s="20">
        <v>0.22594432076054999</v>
      </c>
      <c r="BY16" s="20"/>
      <c r="BZ16" s="20">
        <v>0.156719198749626</v>
      </c>
      <c r="CA16" s="20">
        <v>0.137426573310966</v>
      </c>
      <c r="CB16" s="20">
        <v>5.8293331370850597E-2</v>
      </c>
      <c r="CC16" s="20"/>
      <c r="CD16" s="20">
        <v>0.16210969709894399</v>
      </c>
      <c r="CE16" s="20">
        <v>6.2104395106347902E-2</v>
      </c>
      <c r="CF16" s="20">
        <v>0.21032182325521401</v>
      </c>
      <c r="CG16" s="20"/>
      <c r="CH16" s="20">
        <v>0.16991512091615901</v>
      </c>
      <c r="CI16" s="20">
        <v>6.9199013347935698E-2</v>
      </c>
      <c r="CJ16" s="20">
        <v>0.13648182256240099</v>
      </c>
      <c r="CK16" s="20"/>
      <c r="CL16" s="20">
        <v>0.196956002263795</v>
      </c>
      <c r="CM16" s="20">
        <v>0.103700037671203</v>
      </c>
      <c r="CN16" s="20"/>
      <c r="CO16" s="20">
        <v>0.17725759578151201</v>
      </c>
      <c r="CP16" s="20">
        <v>0.164598581031772</v>
      </c>
      <c r="CQ16" s="20">
        <v>0.150345144891911</v>
      </c>
      <c r="CR16" s="20">
        <v>0.10925688136746201</v>
      </c>
    </row>
    <row r="17" spans="2:96" x14ac:dyDescent="0.25">
      <c r="B17" s="18" t="s">
        <v>275</v>
      </c>
      <c r="C17" s="21">
        <v>0.19927452347595101</v>
      </c>
      <c r="D17" s="21">
        <v>0.16613316794566499</v>
      </c>
      <c r="E17" s="21">
        <v>0.23485732240877699</v>
      </c>
      <c r="F17" s="21"/>
      <c r="G17" s="21">
        <v>0.37463276298688902</v>
      </c>
      <c r="H17" s="21">
        <v>0.35496240959372999</v>
      </c>
      <c r="I17" s="21">
        <v>0.27879927515906</v>
      </c>
      <c r="J17" s="21">
        <v>0.1039110873993</v>
      </c>
      <c r="K17" s="21">
        <v>6.7633850060347597E-2</v>
      </c>
      <c r="L17" s="21">
        <v>6.6738694401986098E-2</v>
      </c>
      <c r="M17" s="21"/>
      <c r="N17" s="21">
        <v>0.151695407498431</v>
      </c>
      <c r="O17" s="21">
        <v>0.16871509404933599</v>
      </c>
      <c r="P17" s="21">
        <v>0.29433757777340203</v>
      </c>
      <c r="Q17" s="21">
        <v>0.209495215534035</v>
      </c>
      <c r="R17" s="21"/>
      <c r="S17" s="21">
        <v>0.41451465366543799</v>
      </c>
      <c r="T17" s="21">
        <v>0.183360502955599</v>
      </c>
      <c r="U17" s="21">
        <v>0.123353908253814</v>
      </c>
      <c r="V17" s="21">
        <v>0.24708223552061601</v>
      </c>
      <c r="W17" s="21">
        <v>0.15019847921325599</v>
      </c>
      <c r="X17" s="21">
        <v>0.240668104415659</v>
      </c>
      <c r="Y17" s="21">
        <v>8.0860426710693906E-2</v>
      </c>
      <c r="Z17" s="21">
        <v>0.19455790575321399</v>
      </c>
      <c r="AA17" s="21">
        <v>0.20165049822788</v>
      </c>
      <c r="AB17" s="21">
        <v>0.12143764857945</v>
      </c>
      <c r="AC17" s="21">
        <v>1.9172234759919599E-2</v>
      </c>
      <c r="AD17" s="21">
        <v>0.12827573784989699</v>
      </c>
      <c r="AE17" s="21"/>
      <c r="AF17" s="21">
        <v>0.19678561719571799</v>
      </c>
      <c r="AG17" s="21">
        <v>0.29534754664217699</v>
      </c>
      <c r="AH17" s="21">
        <v>-5.2566150397369601E-2</v>
      </c>
      <c r="AI17" s="21">
        <v>-5.2587182495960699E-2</v>
      </c>
      <c r="AJ17" s="21">
        <v>0.13619573114646499</v>
      </c>
      <c r="AK17" s="21"/>
      <c r="AL17" s="21">
        <v>0.18691258847363901</v>
      </c>
      <c r="AM17" s="21">
        <v>0.27080810160520502</v>
      </c>
      <c r="AN17" s="21">
        <v>2.0113030440762101E-2</v>
      </c>
      <c r="AO17" s="21"/>
      <c r="AP17" s="21">
        <v>0.23193669711052101</v>
      </c>
      <c r="AQ17" s="21">
        <v>0.22517670160818101</v>
      </c>
      <c r="AR17" s="21">
        <v>0.15893850400708701</v>
      </c>
      <c r="AS17" s="21">
        <v>0.249878362986727</v>
      </c>
      <c r="AT17" s="21">
        <v>0.16743365953258599</v>
      </c>
      <c r="AU17" s="21"/>
      <c r="AV17" s="21">
        <v>0.25460310640588102</v>
      </c>
      <c r="AW17" s="21">
        <v>9.8205160674120107E-2</v>
      </c>
      <c r="AX17" s="21">
        <v>0.27057586575120002</v>
      </c>
      <c r="AY17" s="21">
        <v>0.19119437589552099</v>
      </c>
      <c r="AZ17" s="21">
        <v>0.28626101847568097</v>
      </c>
      <c r="BA17" s="21">
        <v>0.123745541176698</v>
      </c>
      <c r="BB17" s="21">
        <v>0.17364567475588799</v>
      </c>
      <c r="BC17" s="21">
        <v>0.140541944272359</v>
      </c>
      <c r="BD17" s="21">
        <v>0.175086588341825</v>
      </c>
      <c r="BE17" s="21">
        <v>0.30990267288239398</v>
      </c>
      <c r="BF17" s="21">
        <v>0.146757820292019</v>
      </c>
      <c r="BG17" s="21">
        <v>0.11545575053509199</v>
      </c>
      <c r="BH17" s="21">
        <v>0.26752539648872697</v>
      </c>
      <c r="BI17" s="21">
        <v>-5.0227031951922803E-2</v>
      </c>
      <c r="BJ17" s="21">
        <v>0.33031307572666102</v>
      </c>
      <c r="BK17" s="21">
        <v>0.42733734154165398</v>
      </c>
      <c r="BL17" s="21"/>
      <c r="BM17" s="21">
        <v>0.29909438667669602</v>
      </c>
      <c r="BN17" s="21">
        <v>0.20744533166333801</v>
      </c>
      <c r="BO17" s="21">
        <v>0.195225409352736</v>
      </c>
      <c r="BP17" s="21">
        <v>0.161803539765243</v>
      </c>
      <c r="BQ17" s="21">
        <v>5.17908337337206E-2</v>
      </c>
      <c r="BR17" s="21">
        <v>0.16019564726162</v>
      </c>
      <c r="BS17" s="21"/>
      <c r="BT17" s="21">
        <v>0.24048407444240899</v>
      </c>
      <c r="BU17" s="21">
        <v>0.14420782410946301</v>
      </c>
      <c r="BV17" s="21"/>
      <c r="BW17" s="21">
        <v>0.34953329679933298</v>
      </c>
      <c r="BX17" s="21">
        <v>5.2683888459926102E-2</v>
      </c>
      <c r="BY17" s="21"/>
      <c r="BZ17" s="21">
        <v>0.16929353243658399</v>
      </c>
      <c r="CA17" s="21">
        <v>0.277158943226888</v>
      </c>
      <c r="CB17" s="21">
        <v>0.54825388777115702</v>
      </c>
      <c r="CC17" s="21"/>
      <c r="CD17" s="21">
        <v>0.15919030726889699</v>
      </c>
      <c r="CE17" s="21">
        <v>0.42040082700687098</v>
      </c>
      <c r="CF17" s="21">
        <v>0.125740199923492</v>
      </c>
      <c r="CG17" s="21"/>
      <c r="CH17" s="21">
        <v>0.146503943884538</v>
      </c>
      <c r="CI17" s="21">
        <v>0.44658180562010702</v>
      </c>
      <c r="CJ17" s="21">
        <v>0.20949053929567499</v>
      </c>
      <c r="CK17" s="21"/>
      <c r="CL17" s="21">
        <v>0.15792110724075301</v>
      </c>
      <c r="CM17" s="21">
        <v>0.250652736360441</v>
      </c>
      <c r="CN17" s="21"/>
      <c r="CO17" s="21">
        <v>0.40589693312043101</v>
      </c>
      <c r="CP17" s="21">
        <v>0.18049350072644199</v>
      </c>
      <c r="CQ17" s="21">
        <v>0.158422641430221</v>
      </c>
      <c r="CR17" s="21">
        <v>0.23294656165539801</v>
      </c>
    </row>
    <row r="18" spans="2:96" x14ac:dyDescent="0.25">
      <c r="B18" s="16" t="s">
        <v>535</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CR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640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893</v>
      </c>
      <c r="D7" s="10">
        <v>435</v>
      </c>
      <c r="E7" s="10">
        <v>456</v>
      </c>
      <c r="F7" s="10"/>
      <c r="G7" s="10">
        <v>95</v>
      </c>
      <c r="H7" s="10">
        <v>117</v>
      </c>
      <c r="I7" s="10">
        <v>159</v>
      </c>
      <c r="J7" s="10">
        <v>176</v>
      </c>
      <c r="K7" s="10">
        <v>143</v>
      </c>
      <c r="L7" s="10">
        <v>203</v>
      </c>
      <c r="M7" s="10"/>
      <c r="N7" s="10">
        <v>244</v>
      </c>
      <c r="O7" s="10">
        <v>259</v>
      </c>
      <c r="P7" s="10">
        <v>170</v>
      </c>
      <c r="Q7" s="10">
        <v>217</v>
      </c>
      <c r="R7" s="10"/>
      <c r="S7" s="10">
        <v>120</v>
      </c>
      <c r="T7" s="10">
        <v>117</v>
      </c>
      <c r="U7" s="10">
        <v>79</v>
      </c>
      <c r="V7" s="10">
        <v>87</v>
      </c>
      <c r="W7" s="10">
        <v>71</v>
      </c>
      <c r="X7" s="10">
        <v>77</v>
      </c>
      <c r="Y7" s="10">
        <v>82</v>
      </c>
      <c r="Z7" s="10">
        <v>35</v>
      </c>
      <c r="AA7" s="10">
        <v>91</v>
      </c>
      <c r="AB7" s="10">
        <v>75</v>
      </c>
      <c r="AC7" s="10">
        <v>38</v>
      </c>
      <c r="AD7" s="10">
        <v>21</v>
      </c>
      <c r="AE7" s="10"/>
      <c r="AF7" s="10">
        <v>338</v>
      </c>
      <c r="AG7" s="10">
        <v>238</v>
      </c>
      <c r="AH7" s="10">
        <v>55</v>
      </c>
      <c r="AI7" s="10">
        <v>16</v>
      </c>
      <c r="AJ7" s="10">
        <v>117</v>
      </c>
      <c r="AK7" s="10"/>
      <c r="AL7" s="10">
        <v>201</v>
      </c>
      <c r="AM7" s="10">
        <v>297</v>
      </c>
      <c r="AN7" s="10">
        <v>80</v>
      </c>
      <c r="AO7" s="10"/>
      <c r="AP7" s="10">
        <v>226</v>
      </c>
      <c r="AQ7" s="10">
        <v>208</v>
      </c>
      <c r="AR7" s="10">
        <v>228</v>
      </c>
      <c r="AS7" s="10">
        <v>87</v>
      </c>
      <c r="AT7" s="10">
        <v>12</v>
      </c>
      <c r="AU7" s="10"/>
      <c r="AV7" s="10">
        <v>4</v>
      </c>
      <c r="AW7" s="10">
        <v>27</v>
      </c>
      <c r="AX7" s="10">
        <v>64</v>
      </c>
      <c r="AY7" s="10">
        <v>81</v>
      </c>
      <c r="AZ7" s="10">
        <v>87</v>
      </c>
      <c r="BA7" s="10">
        <v>96</v>
      </c>
      <c r="BB7" s="10">
        <v>87</v>
      </c>
      <c r="BC7" s="10">
        <v>76</v>
      </c>
      <c r="BD7" s="10">
        <v>69</v>
      </c>
      <c r="BE7" s="10">
        <v>47</v>
      </c>
      <c r="BF7" s="10">
        <v>68</v>
      </c>
      <c r="BG7" s="10">
        <v>43</v>
      </c>
      <c r="BH7" s="10">
        <v>34</v>
      </c>
      <c r="BI7" s="10">
        <v>19</v>
      </c>
      <c r="BJ7" s="10">
        <v>21</v>
      </c>
      <c r="BK7" s="10">
        <v>34</v>
      </c>
      <c r="BL7" s="10"/>
      <c r="BM7" s="10">
        <v>189</v>
      </c>
      <c r="BN7" s="10">
        <v>258</v>
      </c>
      <c r="BO7" s="10">
        <v>128</v>
      </c>
      <c r="BP7" s="10">
        <v>170</v>
      </c>
      <c r="BQ7" s="10">
        <v>99</v>
      </c>
      <c r="BR7" s="10">
        <v>49</v>
      </c>
      <c r="BS7" s="10"/>
      <c r="BT7" s="10">
        <v>519</v>
      </c>
      <c r="BU7" s="10">
        <v>363</v>
      </c>
      <c r="BV7" s="10"/>
      <c r="BW7" s="10">
        <v>315</v>
      </c>
      <c r="BX7" s="10">
        <v>355</v>
      </c>
      <c r="BY7" s="10"/>
      <c r="BZ7" s="10">
        <v>705</v>
      </c>
      <c r="CA7" s="10">
        <v>139</v>
      </c>
      <c r="CB7" s="10">
        <v>35</v>
      </c>
      <c r="CC7" s="10"/>
      <c r="CD7" s="10">
        <v>602</v>
      </c>
      <c r="CE7" s="10">
        <v>82</v>
      </c>
      <c r="CF7" s="10">
        <v>48</v>
      </c>
      <c r="CG7" s="10"/>
      <c r="CH7" s="10">
        <v>675</v>
      </c>
      <c r="CI7" s="10">
        <v>97</v>
      </c>
      <c r="CJ7" s="10">
        <v>66</v>
      </c>
      <c r="CK7" s="10"/>
      <c r="CL7" s="10">
        <v>453</v>
      </c>
      <c r="CM7" s="10">
        <v>407</v>
      </c>
      <c r="CN7" s="10"/>
      <c r="CO7" s="10">
        <v>56</v>
      </c>
      <c r="CP7" s="10">
        <v>339</v>
      </c>
      <c r="CQ7" s="10">
        <v>317</v>
      </c>
      <c r="CR7" s="10">
        <v>181</v>
      </c>
    </row>
    <row r="8" spans="2:96" ht="30" customHeight="1" x14ac:dyDescent="0.25">
      <c r="B8" s="11" t="s">
        <v>20</v>
      </c>
      <c r="C8" s="11">
        <v>889</v>
      </c>
      <c r="D8" s="11">
        <v>440</v>
      </c>
      <c r="E8" s="11">
        <v>447</v>
      </c>
      <c r="F8" s="11"/>
      <c r="G8" s="11">
        <v>116</v>
      </c>
      <c r="H8" s="11">
        <v>152</v>
      </c>
      <c r="I8" s="11">
        <v>152</v>
      </c>
      <c r="J8" s="11">
        <v>162</v>
      </c>
      <c r="K8" s="11">
        <v>126</v>
      </c>
      <c r="L8" s="11">
        <v>181</v>
      </c>
      <c r="M8" s="11"/>
      <c r="N8" s="11">
        <v>234</v>
      </c>
      <c r="O8" s="11">
        <v>245</v>
      </c>
      <c r="P8" s="11">
        <v>178</v>
      </c>
      <c r="Q8" s="11">
        <v>229</v>
      </c>
      <c r="R8" s="11"/>
      <c r="S8" s="11">
        <v>130</v>
      </c>
      <c r="T8" s="11">
        <v>113</v>
      </c>
      <c r="U8" s="11">
        <v>77</v>
      </c>
      <c r="V8" s="11">
        <v>82</v>
      </c>
      <c r="W8" s="11">
        <v>70</v>
      </c>
      <c r="X8" s="11">
        <v>77</v>
      </c>
      <c r="Y8" s="11">
        <v>75</v>
      </c>
      <c r="Z8" s="11">
        <v>33</v>
      </c>
      <c r="AA8" s="11">
        <v>91</v>
      </c>
      <c r="AB8" s="11">
        <v>74</v>
      </c>
      <c r="AC8" s="11">
        <v>42</v>
      </c>
      <c r="AD8" s="11">
        <v>25</v>
      </c>
      <c r="AE8" s="11"/>
      <c r="AF8" s="11">
        <v>323</v>
      </c>
      <c r="AG8" s="11">
        <v>243</v>
      </c>
      <c r="AH8" s="11">
        <v>51</v>
      </c>
      <c r="AI8" s="11">
        <v>15</v>
      </c>
      <c r="AJ8" s="11">
        <v>121</v>
      </c>
      <c r="AK8" s="11"/>
      <c r="AL8" s="11">
        <v>194</v>
      </c>
      <c r="AM8" s="11">
        <v>302</v>
      </c>
      <c r="AN8" s="11">
        <v>79</v>
      </c>
      <c r="AO8" s="11"/>
      <c r="AP8" s="11">
        <v>220</v>
      </c>
      <c r="AQ8" s="11">
        <v>208</v>
      </c>
      <c r="AR8" s="11">
        <v>235</v>
      </c>
      <c r="AS8" s="11">
        <v>89</v>
      </c>
      <c r="AT8" s="11">
        <v>13</v>
      </c>
      <c r="AU8" s="11"/>
      <c r="AV8" s="11">
        <v>5</v>
      </c>
      <c r="AW8" s="11">
        <v>28</v>
      </c>
      <c r="AX8" s="11">
        <v>64</v>
      </c>
      <c r="AY8" s="11">
        <v>84</v>
      </c>
      <c r="AZ8" s="11">
        <v>91</v>
      </c>
      <c r="BA8" s="11">
        <v>95</v>
      </c>
      <c r="BB8" s="11">
        <v>87</v>
      </c>
      <c r="BC8" s="11">
        <v>72</v>
      </c>
      <c r="BD8" s="11">
        <v>66</v>
      </c>
      <c r="BE8" s="11">
        <v>46</v>
      </c>
      <c r="BF8" s="11">
        <v>66</v>
      </c>
      <c r="BG8" s="11">
        <v>43</v>
      </c>
      <c r="BH8" s="11">
        <v>34</v>
      </c>
      <c r="BI8" s="11">
        <v>18</v>
      </c>
      <c r="BJ8" s="11">
        <v>22</v>
      </c>
      <c r="BK8" s="11">
        <v>35</v>
      </c>
      <c r="BL8" s="11"/>
      <c r="BM8" s="11">
        <v>202</v>
      </c>
      <c r="BN8" s="11">
        <v>250</v>
      </c>
      <c r="BO8" s="11">
        <v>131</v>
      </c>
      <c r="BP8" s="11">
        <v>166</v>
      </c>
      <c r="BQ8" s="11">
        <v>92</v>
      </c>
      <c r="BR8" s="11">
        <v>48</v>
      </c>
      <c r="BS8" s="11"/>
      <c r="BT8" s="11">
        <v>521</v>
      </c>
      <c r="BU8" s="11">
        <v>355</v>
      </c>
      <c r="BV8" s="11"/>
      <c r="BW8" s="11">
        <v>315</v>
      </c>
      <c r="BX8" s="11">
        <v>343</v>
      </c>
      <c r="BY8" s="11"/>
      <c r="BZ8" s="11">
        <v>694</v>
      </c>
      <c r="CA8" s="11">
        <v>141</v>
      </c>
      <c r="CB8" s="11">
        <v>38</v>
      </c>
      <c r="CC8" s="11"/>
      <c r="CD8" s="11">
        <v>588</v>
      </c>
      <c r="CE8" s="11">
        <v>87</v>
      </c>
      <c r="CF8" s="11">
        <v>49</v>
      </c>
      <c r="CG8" s="11"/>
      <c r="CH8" s="11">
        <v>657</v>
      </c>
      <c r="CI8" s="11">
        <v>103</v>
      </c>
      <c r="CJ8" s="11">
        <v>68</v>
      </c>
      <c r="CK8" s="11"/>
      <c r="CL8" s="11">
        <v>446</v>
      </c>
      <c r="CM8" s="11">
        <v>408</v>
      </c>
      <c r="CN8" s="11"/>
      <c r="CO8" s="11">
        <v>62</v>
      </c>
      <c r="CP8" s="11">
        <v>331</v>
      </c>
      <c r="CQ8" s="11">
        <v>312</v>
      </c>
      <c r="CR8" s="11">
        <v>184</v>
      </c>
    </row>
    <row r="9" spans="2:96" x14ac:dyDescent="0.25">
      <c r="B9" s="18" t="s">
        <v>614</v>
      </c>
      <c r="C9" s="17">
        <v>0.16420298569465699</v>
      </c>
      <c r="D9" s="17">
        <v>0.17289774424882401</v>
      </c>
      <c r="E9" s="17">
        <v>0.156375218069153</v>
      </c>
      <c r="F9" s="17"/>
      <c r="G9" s="17">
        <v>0.20054705550913199</v>
      </c>
      <c r="H9" s="17">
        <v>0.165846889175223</v>
      </c>
      <c r="I9" s="17">
        <v>0.17537460862911899</v>
      </c>
      <c r="J9" s="17">
        <v>0.18841132462022001</v>
      </c>
      <c r="K9" s="17">
        <v>0.134185890478313</v>
      </c>
      <c r="L9" s="17">
        <v>0.12926704148569301</v>
      </c>
      <c r="M9" s="17"/>
      <c r="N9" s="17">
        <v>0.18030424369150999</v>
      </c>
      <c r="O9" s="17">
        <v>0.12981625653305501</v>
      </c>
      <c r="P9" s="17">
        <v>0.15915041907203001</v>
      </c>
      <c r="Q9" s="17">
        <v>0.18687267676921801</v>
      </c>
      <c r="R9" s="17"/>
      <c r="S9" s="17">
        <v>0.16951726987048099</v>
      </c>
      <c r="T9" s="17">
        <v>0.15760641361663499</v>
      </c>
      <c r="U9" s="17">
        <v>0.14206351323614799</v>
      </c>
      <c r="V9" s="17">
        <v>0.20118737450451901</v>
      </c>
      <c r="W9" s="17">
        <v>0.18642777282746101</v>
      </c>
      <c r="X9" s="17">
        <v>7.54595541646714E-2</v>
      </c>
      <c r="Y9" s="17">
        <v>0.15909748786112901</v>
      </c>
      <c r="Z9" s="17">
        <v>0.20303150208461199</v>
      </c>
      <c r="AA9" s="17">
        <v>0.19473510983787001</v>
      </c>
      <c r="AB9" s="17">
        <v>0.13582531967011499</v>
      </c>
      <c r="AC9" s="17">
        <v>0.21190967575314301</v>
      </c>
      <c r="AD9" s="17">
        <v>0.18250701571550901</v>
      </c>
      <c r="AE9" s="17"/>
      <c r="AF9" s="17">
        <v>0.19376919612768401</v>
      </c>
      <c r="AG9" s="17">
        <v>0.176831071043699</v>
      </c>
      <c r="AH9" s="17">
        <v>0.24500508628130599</v>
      </c>
      <c r="AI9" s="17">
        <v>0.121010433508093</v>
      </c>
      <c r="AJ9" s="17">
        <v>9.5776499881480695E-2</v>
      </c>
      <c r="AK9" s="17"/>
      <c r="AL9" s="17">
        <v>0.209664044650193</v>
      </c>
      <c r="AM9" s="17">
        <v>0.18652372015617799</v>
      </c>
      <c r="AN9" s="17">
        <v>0.18551486488136901</v>
      </c>
      <c r="AO9" s="17"/>
      <c r="AP9" s="17">
        <v>0.14655202947915799</v>
      </c>
      <c r="AQ9" s="17">
        <v>0.196261919541626</v>
      </c>
      <c r="AR9" s="17">
        <v>0.18178820480125399</v>
      </c>
      <c r="AS9" s="17">
        <v>0.166064197330556</v>
      </c>
      <c r="AT9" s="17">
        <v>0</v>
      </c>
      <c r="AU9" s="17"/>
      <c r="AV9" s="17">
        <v>0</v>
      </c>
      <c r="AW9" s="17">
        <v>0.113914578162939</v>
      </c>
      <c r="AX9" s="17">
        <v>0.117357183205292</v>
      </c>
      <c r="AY9" s="17">
        <v>0.126346069786787</v>
      </c>
      <c r="AZ9" s="17">
        <v>0.188298388002338</v>
      </c>
      <c r="BA9" s="17">
        <v>0.15048084682107701</v>
      </c>
      <c r="BB9" s="17">
        <v>0.15725592594499799</v>
      </c>
      <c r="BC9" s="17">
        <v>0.141792040492248</v>
      </c>
      <c r="BD9" s="17">
        <v>0.14537627872122</v>
      </c>
      <c r="BE9" s="17">
        <v>0.17498528638254501</v>
      </c>
      <c r="BF9" s="17">
        <v>0.137802573496669</v>
      </c>
      <c r="BG9" s="17">
        <v>0.19771590379790399</v>
      </c>
      <c r="BH9" s="17">
        <v>0.26124020596108899</v>
      </c>
      <c r="BI9" s="17">
        <v>0.15208174735041699</v>
      </c>
      <c r="BJ9" s="17">
        <v>0.23703711571194</v>
      </c>
      <c r="BK9" s="17">
        <v>0.31645532205315602</v>
      </c>
      <c r="BL9" s="17"/>
      <c r="BM9" s="17">
        <v>0.19675251775166</v>
      </c>
      <c r="BN9" s="17">
        <v>0.16559143987983399</v>
      </c>
      <c r="BO9" s="17">
        <v>0.18628256870329599</v>
      </c>
      <c r="BP9" s="17">
        <v>0.134871169174129</v>
      </c>
      <c r="BQ9" s="17">
        <v>0.123039299215112</v>
      </c>
      <c r="BR9" s="17">
        <v>0.140145736190075</v>
      </c>
      <c r="BS9" s="17"/>
      <c r="BT9" s="17">
        <v>0.19075113593509399</v>
      </c>
      <c r="BU9" s="17">
        <v>0.12797295272238901</v>
      </c>
      <c r="BV9" s="17"/>
      <c r="BW9" s="17">
        <v>0.16997181398443501</v>
      </c>
      <c r="BX9" s="17">
        <v>0.185741271747762</v>
      </c>
      <c r="BY9" s="17"/>
      <c r="BZ9" s="17">
        <v>0.159252403188788</v>
      </c>
      <c r="CA9" s="17">
        <v>0.147266361922675</v>
      </c>
      <c r="CB9" s="17">
        <v>0.36334343685312998</v>
      </c>
      <c r="CC9" s="17"/>
      <c r="CD9" s="17">
        <v>0.162621613596688</v>
      </c>
      <c r="CE9" s="17">
        <v>0.20298696911108699</v>
      </c>
      <c r="CF9" s="17">
        <v>0.22375756401338401</v>
      </c>
      <c r="CG9" s="17"/>
      <c r="CH9" s="17">
        <v>0.141985056696701</v>
      </c>
      <c r="CI9" s="17">
        <v>0.210266199561289</v>
      </c>
      <c r="CJ9" s="17">
        <v>0.23897833103229499</v>
      </c>
      <c r="CK9" s="17"/>
      <c r="CL9" s="17">
        <v>0.16941697354486099</v>
      </c>
      <c r="CM9" s="17">
        <v>0.16759698343399601</v>
      </c>
      <c r="CN9" s="17"/>
      <c r="CO9" s="17">
        <v>0.31476508914796397</v>
      </c>
      <c r="CP9" s="17">
        <v>0.156111307411061</v>
      </c>
      <c r="CQ9" s="17">
        <v>0.15284698842865799</v>
      </c>
      <c r="CR9" s="17">
        <v>0.147492950556837</v>
      </c>
    </row>
    <row r="10" spans="2:96" x14ac:dyDescent="0.25">
      <c r="B10" s="18" t="s">
        <v>615</v>
      </c>
      <c r="C10" s="17">
        <v>0.39741537460929199</v>
      </c>
      <c r="D10" s="17">
        <v>0.37903727087597899</v>
      </c>
      <c r="E10" s="17">
        <v>0.41722143373146098</v>
      </c>
      <c r="F10" s="17"/>
      <c r="G10" s="17">
        <v>0.35094792850559597</v>
      </c>
      <c r="H10" s="17">
        <v>0.37171186132023398</v>
      </c>
      <c r="I10" s="17">
        <v>0.43339667966266998</v>
      </c>
      <c r="J10" s="17">
        <v>0.39085186540962402</v>
      </c>
      <c r="K10" s="17">
        <v>0.38540031651025303</v>
      </c>
      <c r="L10" s="17">
        <v>0.43272725451550098</v>
      </c>
      <c r="M10" s="17"/>
      <c r="N10" s="17">
        <v>0.39018947364079998</v>
      </c>
      <c r="O10" s="17">
        <v>0.44951839799618598</v>
      </c>
      <c r="P10" s="17">
        <v>0.41334663320451098</v>
      </c>
      <c r="Q10" s="17">
        <v>0.34198562794855802</v>
      </c>
      <c r="R10" s="17"/>
      <c r="S10" s="17">
        <v>0.40907152547554898</v>
      </c>
      <c r="T10" s="17">
        <v>0.41309271509373302</v>
      </c>
      <c r="U10" s="17">
        <v>0.42422255027321998</v>
      </c>
      <c r="V10" s="17">
        <v>0.37641923319236997</v>
      </c>
      <c r="W10" s="17">
        <v>0.38689616784870901</v>
      </c>
      <c r="X10" s="17">
        <v>0.55899075934888698</v>
      </c>
      <c r="Y10" s="17">
        <v>0.391055985036936</v>
      </c>
      <c r="Z10" s="17">
        <v>0.37302682496165401</v>
      </c>
      <c r="AA10" s="17">
        <v>0.40027207965311401</v>
      </c>
      <c r="AB10" s="17">
        <v>0.31702718539942198</v>
      </c>
      <c r="AC10" s="17">
        <v>0.27729245255004897</v>
      </c>
      <c r="AD10" s="17">
        <v>0.26419724399462902</v>
      </c>
      <c r="AE10" s="17"/>
      <c r="AF10" s="17">
        <v>0.44528864757575998</v>
      </c>
      <c r="AG10" s="17">
        <v>0.40055601491361698</v>
      </c>
      <c r="AH10" s="17">
        <v>0.47001720090552601</v>
      </c>
      <c r="AI10" s="17">
        <v>0.37137557930151599</v>
      </c>
      <c r="AJ10" s="17">
        <v>0.33877653190614299</v>
      </c>
      <c r="AK10" s="17"/>
      <c r="AL10" s="17">
        <v>0.46163153558586101</v>
      </c>
      <c r="AM10" s="17">
        <v>0.39332274009965101</v>
      </c>
      <c r="AN10" s="17">
        <v>0.40063760077976701</v>
      </c>
      <c r="AO10" s="17"/>
      <c r="AP10" s="17">
        <v>0.351787111896809</v>
      </c>
      <c r="AQ10" s="17">
        <v>0.40533315122409103</v>
      </c>
      <c r="AR10" s="17">
        <v>0.41208326440585102</v>
      </c>
      <c r="AS10" s="17">
        <v>0.42261128163723299</v>
      </c>
      <c r="AT10" s="17">
        <v>0.220904153646587</v>
      </c>
      <c r="AU10" s="17"/>
      <c r="AV10" s="17">
        <v>0.25460310640588102</v>
      </c>
      <c r="AW10" s="17">
        <v>0.40340048985816401</v>
      </c>
      <c r="AX10" s="17">
        <v>0.364436569148468</v>
      </c>
      <c r="AY10" s="17">
        <v>0.38570537655350301</v>
      </c>
      <c r="AZ10" s="17">
        <v>0.40363656553847599</v>
      </c>
      <c r="BA10" s="17">
        <v>0.32384239240552798</v>
      </c>
      <c r="BB10" s="17">
        <v>0.43267382594538401</v>
      </c>
      <c r="BC10" s="17">
        <v>0.45567426340141398</v>
      </c>
      <c r="BD10" s="17">
        <v>0.411866163970729</v>
      </c>
      <c r="BE10" s="17">
        <v>0.48284693417084801</v>
      </c>
      <c r="BF10" s="17">
        <v>0.41185431498366898</v>
      </c>
      <c r="BG10" s="17">
        <v>0.356292182285051</v>
      </c>
      <c r="BH10" s="17">
        <v>0.50013238915738401</v>
      </c>
      <c r="BI10" s="17">
        <v>0.35609325185889701</v>
      </c>
      <c r="BJ10" s="17">
        <v>0.52574949740062105</v>
      </c>
      <c r="BK10" s="17">
        <v>0.36471442898086098</v>
      </c>
      <c r="BL10" s="17"/>
      <c r="BM10" s="17">
        <v>0.37385353011237998</v>
      </c>
      <c r="BN10" s="17">
        <v>0.41422638430317199</v>
      </c>
      <c r="BO10" s="17">
        <v>0.38381305464248999</v>
      </c>
      <c r="BP10" s="17">
        <v>0.39914389491130198</v>
      </c>
      <c r="BQ10" s="17">
        <v>0.443398301239599</v>
      </c>
      <c r="BR10" s="17">
        <v>0.35172955275010098</v>
      </c>
      <c r="BS10" s="17"/>
      <c r="BT10" s="17">
        <v>0.395375103699041</v>
      </c>
      <c r="BU10" s="17">
        <v>0.401927225373926</v>
      </c>
      <c r="BV10" s="17"/>
      <c r="BW10" s="17">
        <v>0.41007690166208699</v>
      </c>
      <c r="BX10" s="17">
        <v>0.38801039390214898</v>
      </c>
      <c r="BY10" s="17"/>
      <c r="BZ10" s="17">
        <v>0.405845817916899</v>
      </c>
      <c r="CA10" s="17">
        <v>0.397288077303045</v>
      </c>
      <c r="CB10" s="17">
        <v>0.25326302617190799</v>
      </c>
      <c r="CC10" s="17"/>
      <c r="CD10" s="17">
        <v>0.40460724635113299</v>
      </c>
      <c r="CE10" s="17">
        <v>0.335598576012685</v>
      </c>
      <c r="CF10" s="17">
        <v>0.45514518822350603</v>
      </c>
      <c r="CG10" s="17"/>
      <c r="CH10" s="17">
        <v>0.41454403762386899</v>
      </c>
      <c r="CI10" s="17">
        <v>0.38305958188790801</v>
      </c>
      <c r="CJ10" s="17">
        <v>0.36145912815507802</v>
      </c>
      <c r="CK10" s="17"/>
      <c r="CL10" s="17">
        <v>0.42198578994587399</v>
      </c>
      <c r="CM10" s="17">
        <v>0.38073442229516002</v>
      </c>
      <c r="CN10" s="17"/>
      <c r="CO10" s="17">
        <v>0.455954567253961</v>
      </c>
      <c r="CP10" s="17">
        <v>0.39770456881842697</v>
      </c>
      <c r="CQ10" s="17">
        <v>0.42225739375406501</v>
      </c>
      <c r="CR10" s="17">
        <v>0.33519268808360803</v>
      </c>
    </row>
    <row r="11" spans="2:96" ht="30" x14ac:dyDescent="0.25">
      <c r="B11" s="18" t="s">
        <v>616</v>
      </c>
      <c r="C11" s="17">
        <v>0.22997881601589901</v>
      </c>
      <c r="D11" s="17">
        <v>0.22989966345496801</v>
      </c>
      <c r="E11" s="17">
        <v>0.22893150963376799</v>
      </c>
      <c r="F11" s="17"/>
      <c r="G11" s="17">
        <v>0.29316701469487</v>
      </c>
      <c r="H11" s="17">
        <v>0.248828047170393</v>
      </c>
      <c r="I11" s="17">
        <v>0.190675715546857</v>
      </c>
      <c r="J11" s="17">
        <v>0.20971614089413501</v>
      </c>
      <c r="K11" s="17">
        <v>0.24491618819765501</v>
      </c>
      <c r="L11" s="17">
        <v>0.21458387461931799</v>
      </c>
      <c r="M11" s="17"/>
      <c r="N11" s="17">
        <v>0.25379911366350399</v>
      </c>
      <c r="O11" s="17">
        <v>0.24224998645507201</v>
      </c>
      <c r="P11" s="17">
        <v>0.25698765586649303</v>
      </c>
      <c r="Q11" s="17">
        <v>0.169093728174881</v>
      </c>
      <c r="R11" s="17"/>
      <c r="S11" s="17">
        <v>0.27969963008887</v>
      </c>
      <c r="T11" s="17">
        <v>0.231380288412738</v>
      </c>
      <c r="U11" s="17">
        <v>0.19852931282726499</v>
      </c>
      <c r="V11" s="17">
        <v>0.23700947632533501</v>
      </c>
      <c r="W11" s="17">
        <v>0.200380110175684</v>
      </c>
      <c r="X11" s="17">
        <v>0.17335849557084901</v>
      </c>
      <c r="Y11" s="17">
        <v>0.19895810554476001</v>
      </c>
      <c r="Z11" s="17">
        <v>0.283297719119879</v>
      </c>
      <c r="AA11" s="17">
        <v>0.26834284279797499</v>
      </c>
      <c r="AB11" s="17">
        <v>0.24366870517955</v>
      </c>
      <c r="AC11" s="17">
        <v>0.17138741398479801</v>
      </c>
      <c r="AD11" s="17">
        <v>0.24010645162233599</v>
      </c>
      <c r="AE11" s="17"/>
      <c r="AF11" s="17">
        <v>0.21320451487870601</v>
      </c>
      <c r="AG11" s="17">
        <v>0.20395938704466099</v>
      </c>
      <c r="AH11" s="17">
        <v>0.19008012303087299</v>
      </c>
      <c r="AI11" s="17">
        <v>6.2829189474829295E-2</v>
      </c>
      <c r="AJ11" s="17">
        <v>0.29773507964964802</v>
      </c>
      <c r="AK11" s="17"/>
      <c r="AL11" s="17">
        <v>0.214412960423261</v>
      </c>
      <c r="AM11" s="17">
        <v>0.210411251455041</v>
      </c>
      <c r="AN11" s="17">
        <v>0.21729839682614299</v>
      </c>
      <c r="AO11" s="17"/>
      <c r="AP11" s="17">
        <v>0.26864301856344203</v>
      </c>
      <c r="AQ11" s="17">
        <v>0.20976111362823299</v>
      </c>
      <c r="AR11" s="17">
        <v>0.19485084745004499</v>
      </c>
      <c r="AS11" s="17">
        <v>0.25769220708059698</v>
      </c>
      <c r="AT11" s="17">
        <v>0.393279129294903</v>
      </c>
      <c r="AU11" s="17"/>
      <c r="AV11" s="17">
        <v>0.35026389596332502</v>
      </c>
      <c r="AW11" s="17">
        <v>0.15751883026725699</v>
      </c>
      <c r="AX11" s="17">
        <v>0.21231163322654001</v>
      </c>
      <c r="AY11" s="17">
        <v>0.23546716872316001</v>
      </c>
      <c r="AZ11" s="17">
        <v>0.24031803202264601</v>
      </c>
      <c r="BA11" s="17">
        <v>0.30243028192069399</v>
      </c>
      <c r="BB11" s="17">
        <v>0.23645641646412399</v>
      </c>
      <c r="BC11" s="17">
        <v>0.192157835063298</v>
      </c>
      <c r="BD11" s="17">
        <v>0.30969595039034398</v>
      </c>
      <c r="BE11" s="17">
        <v>0.20980535201140299</v>
      </c>
      <c r="BF11" s="17">
        <v>0.24932319477731699</v>
      </c>
      <c r="BG11" s="17">
        <v>0.186852868440058</v>
      </c>
      <c r="BH11" s="17">
        <v>0.16640680880653</v>
      </c>
      <c r="BI11" s="17">
        <v>0.163932306958882</v>
      </c>
      <c r="BJ11" s="17">
        <v>0.16759529538096099</v>
      </c>
      <c r="BK11" s="17">
        <v>0.174731734634852</v>
      </c>
      <c r="BL11" s="17"/>
      <c r="BM11" s="17">
        <v>0.23393266288345399</v>
      </c>
      <c r="BN11" s="17">
        <v>0.21004403238340399</v>
      </c>
      <c r="BO11" s="17">
        <v>0.27777141070366601</v>
      </c>
      <c r="BP11" s="17">
        <v>0.208046625787838</v>
      </c>
      <c r="BQ11" s="17">
        <v>0.213464346967286</v>
      </c>
      <c r="BR11" s="17">
        <v>0.29466316835767098</v>
      </c>
      <c r="BS11" s="17"/>
      <c r="BT11" s="17">
        <v>0.210261940797421</v>
      </c>
      <c r="BU11" s="17">
        <v>0.259252261863816</v>
      </c>
      <c r="BV11" s="17"/>
      <c r="BW11" s="17">
        <v>0.22261742740756199</v>
      </c>
      <c r="BX11" s="17">
        <v>0.24042994207062901</v>
      </c>
      <c r="BY11" s="17"/>
      <c r="BZ11" s="17">
        <v>0.23161077551467801</v>
      </c>
      <c r="CA11" s="17">
        <v>0.20481766536842799</v>
      </c>
      <c r="CB11" s="17">
        <v>0.20713682296252001</v>
      </c>
      <c r="CC11" s="17"/>
      <c r="CD11" s="17">
        <v>0.23558838497097001</v>
      </c>
      <c r="CE11" s="17">
        <v>0.25344182196176301</v>
      </c>
      <c r="CF11" s="17">
        <v>0.165024635270377</v>
      </c>
      <c r="CG11" s="17"/>
      <c r="CH11" s="17">
        <v>0.23043109642326501</v>
      </c>
      <c r="CI11" s="17">
        <v>0.22116063455794499</v>
      </c>
      <c r="CJ11" s="17">
        <v>0.22541745917261</v>
      </c>
      <c r="CK11" s="17"/>
      <c r="CL11" s="17">
        <v>0.20202175880763501</v>
      </c>
      <c r="CM11" s="17">
        <v>0.25457948963981503</v>
      </c>
      <c r="CN11" s="17"/>
      <c r="CO11" s="17">
        <v>0.10235136858449299</v>
      </c>
      <c r="CP11" s="17">
        <v>0.25514851618998502</v>
      </c>
      <c r="CQ11" s="17">
        <v>0.21256647592884301</v>
      </c>
      <c r="CR11" s="17">
        <v>0.25697039346885697</v>
      </c>
    </row>
    <row r="12" spans="2:96" x14ac:dyDescent="0.25">
      <c r="B12" s="18" t="s">
        <v>617</v>
      </c>
      <c r="C12" s="17">
        <v>7.6065749693458806E-2</v>
      </c>
      <c r="D12" s="17">
        <v>8.4378145238182503E-2</v>
      </c>
      <c r="E12" s="17">
        <v>6.8227843953842196E-2</v>
      </c>
      <c r="F12" s="17"/>
      <c r="G12" s="17">
        <v>9.0461705098449294E-2</v>
      </c>
      <c r="H12" s="17">
        <v>0.102721171854512</v>
      </c>
      <c r="I12" s="17">
        <v>4.3740642953774701E-2</v>
      </c>
      <c r="J12" s="17">
        <v>8.5978150608575998E-2</v>
      </c>
      <c r="K12" s="17">
        <v>9.8072672788064003E-2</v>
      </c>
      <c r="L12" s="17">
        <v>4.7457600406895298E-2</v>
      </c>
      <c r="M12" s="17"/>
      <c r="N12" s="17">
        <v>7.1873308295707997E-2</v>
      </c>
      <c r="O12" s="17">
        <v>9.3025038008776706E-2</v>
      </c>
      <c r="P12" s="17">
        <v>4.3946896115979101E-2</v>
      </c>
      <c r="Q12" s="17">
        <v>8.8168282140157705E-2</v>
      </c>
      <c r="R12" s="17"/>
      <c r="S12" s="17">
        <v>8.7670139901982205E-2</v>
      </c>
      <c r="T12" s="17">
        <v>6.8758154887680098E-2</v>
      </c>
      <c r="U12" s="17">
        <v>6.8784626360862203E-2</v>
      </c>
      <c r="V12" s="17">
        <v>6.6694695127542294E-2</v>
      </c>
      <c r="W12" s="17">
        <v>6.5560965093089701E-2</v>
      </c>
      <c r="X12" s="17">
        <v>6.6413833204181094E-2</v>
      </c>
      <c r="Y12" s="17">
        <v>9.7613578770893494E-2</v>
      </c>
      <c r="Z12" s="17">
        <v>2.9520645132885399E-2</v>
      </c>
      <c r="AA12" s="17">
        <v>3.6506676331404697E-2</v>
      </c>
      <c r="AB12" s="17">
        <v>0.13731333559923201</v>
      </c>
      <c r="AC12" s="17">
        <v>0.12609652173189101</v>
      </c>
      <c r="AD12" s="17">
        <v>3.5633516676566501E-2</v>
      </c>
      <c r="AE12" s="17"/>
      <c r="AF12" s="17">
        <v>5.6245619781007603E-2</v>
      </c>
      <c r="AG12" s="17">
        <v>0.113140057518187</v>
      </c>
      <c r="AH12" s="17">
        <v>1.68580293143341E-2</v>
      </c>
      <c r="AI12" s="17">
        <v>0.13557257272944701</v>
      </c>
      <c r="AJ12" s="17">
        <v>5.5733901484355003E-2</v>
      </c>
      <c r="AK12" s="17"/>
      <c r="AL12" s="17">
        <v>4.7431295471621698E-2</v>
      </c>
      <c r="AM12" s="17">
        <v>9.23341116441041E-2</v>
      </c>
      <c r="AN12" s="17">
        <v>4.6590346785251702E-2</v>
      </c>
      <c r="AO12" s="17"/>
      <c r="AP12" s="17">
        <v>8.6710527646611704E-2</v>
      </c>
      <c r="AQ12" s="17">
        <v>7.5205115814323098E-2</v>
      </c>
      <c r="AR12" s="17">
        <v>8.0082743870335704E-2</v>
      </c>
      <c r="AS12" s="17">
        <v>4.6501104308901697E-2</v>
      </c>
      <c r="AT12" s="17">
        <v>0.271067230374332</v>
      </c>
      <c r="AU12" s="17"/>
      <c r="AV12" s="17">
        <v>0</v>
      </c>
      <c r="AW12" s="17">
        <v>0.14701521956254901</v>
      </c>
      <c r="AX12" s="17">
        <v>1.6945878760452102E-2</v>
      </c>
      <c r="AY12" s="17">
        <v>0.12575458269602499</v>
      </c>
      <c r="AZ12" s="17">
        <v>4.4741204455536199E-2</v>
      </c>
      <c r="BA12" s="17">
        <v>6.7117955199218399E-2</v>
      </c>
      <c r="BB12" s="17">
        <v>6.3605178441470595E-2</v>
      </c>
      <c r="BC12" s="17">
        <v>0.14535454712937601</v>
      </c>
      <c r="BD12" s="17">
        <v>2.7771087301042701E-2</v>
      </c>
      <c r="BE12" s="17">
        <v>6.3529873726274805E-2</v>
      </c>
      <c r="BF12" s="17">
        <v>8.01365289641746E-2</v>
      </c>
      <c r="BG12" s="17">
        <v>6.9867930405233106E-2</v>
      </c>
      <c r="BH12" s="17">
        <v>4.6994936841016702E-2</v>
      </c>
      <c r="BI12" s="17">
        <v>0.22304706466607099</v>
      </c>
      <c r="BJ12" s="17">
        <v>6.9618091506478297E-2</v>
      </c>
      <c r="BK12" s="17">
        <v>7.8153029200711099E-2</v>
      </c>
      <c r="BL12" s="17"/>
      <c r="BM12" s="17">
        <v>7.3343677313127895E-2</v>
      </c>
      <c r="BN12" s="17">
        <v>9.3457081721555604E-2</v>
      </c>
      <c r="BO12" s="17">
        <v>3.6785655213143899E-2</v>
      </c>
      <c r="BP12" s="17">
        <v>9.79255835419999E-2</v>
      </c>
      <c r="BQ12" s="17">
        <v>8.1338499352766103E-2</v>
      </c>
      <c r="BR12" s="17">
        <v>1.8079533845424801E-2</v>
      </c>
      <c r="BS12" s="17"/>
      <c r="BT12" s="17">
        <v>8.5986584838799396E-2</v>
      </c>
      <c r="BU12" s="17">
        <v>5.96300136253399E-2</v>
      </c>
      <c r="BV12" s="17"/>
      <c r="BW12" s="17">
        <v>8.5893755221397403E-2</v>
      </c>
      <c r="BX12" s="17">
        <v>7.9814537977336494E-2</v>
      </c>
      <c r="BY12" s="17"/>
      <c r="BZ12" s="17">
        <v>7.6975800138218003E-2</v>
      </c>
      <c r="CA12" s="17">
        <v>8.6050002892353594E-2</v>
      </c>
      <c r="CB12" s="17">
        <v>5.4734643789009503E-2</v>
      </c>
      <c r="CC12" s="17"/>
      <c r="CD12" s="17">
        <v>7.6578318256424305E-2</v>
      </c>
      <c r="CE12" s="17">
        <v>7.19597261941297E-2</v>
      </c>
      <c r="CF12" s="17">
        <v>8.63165553303855E-2</v>
      </c>
      <c r="CG12" s="17"/>
      <c r="CH12" s="17">
        <v>8.2433681974172807E-2</v>
      </c>
      <c r="CI12" s="17">
        <v>5.4105795031994697E-2</v>
      </c>
      <c r="CJ12" s="17">
        <v>8.4787178427725304E-2</v>
      </c>
      <c r="CK12" s="17"/>
      <c r="CL12" s="17">
        <v>8.4326506393988698E-2</v>
      </c>
      <c r="CM12" s="17">
        <v>6.5579200046357894E-2</v>
      </c>
      <c r="CN12" s="17"/>
      <c r="CO12" s="17">
        <v>6.5586198915187896E-2</v>
      </c>
      <c r="CP12" s="17">
        <v>7.4093192523918994E-2</v>
      </c>
      <c r="CQ12" s="17">
        <v>6.9334047750541097E-2</v>
      </c>
      <c r="CR12" s="17">
        <v>9.4530544898788996E-2</v>
      </c>
    </row>
    <row r="13" spans="2:96" x14ac:dyDescent="0.25">
      <c r="B13" s="18" t="s">
        <v>618</v>
      </c>
      <c r="C13" s="17">
        <v>4.3552444783746203E-2</v>
      </c>
      <c r="D13" s="17">
        <v>6.0659626825891003E-2</v>
      </c>
      <c r="E13" s="17">
        <v>2.6926921653542001E-2</v>
      </c>
      <c r="F13" s="17"/>
      <c r="G13" s="17">
        <v>1.01802491767778E-2</v>
      </c>
      <c r="H13" s="17">
        <v>4.4392968299355601E-2</v>
      </c>
      <c r="I13" s="17">
        <v>6.4721606684149197E-2</v>
      </c>
      <c r="J13" s="17">
        <v>6.1821641971199097E-2</v>
      </c>
      <c r="K13" s="17">
        <v>2.8877909350764099E-2</v>
      </c>
      <c r="L13" s="17">
        <v>4.0202450506245997E-2</v>
      </c>
      <c r="M13" s="17"/>
      <c r="N13" s="17">
        <v>4.9076254227764203E-2</v>
      </c>
      <c r="O13" s="17">
        <v>3.8562581445318003E-2</v>
      </c>
      <c r="P13" s="17">
        <v>3.9771946431460301E-2</v>
      </c>
      <c r="Q13" s="17">
        <v>4.6765433374736598E-2</v>
      </c>
      <c r="R13" s="17"/>
      <c r="S13" s="17">
        <v>0</v>
      </c>
      <c r="T13" s="17">
        <v>6.3508122542147105E-2</v>
      </c>
      <c r="U13" s="17">
        <v>1.10407928867996E-2</v>
      </c>
      <c r="V13" s="17">
        <v>3.2675177739706102E-2</v>
      </c>
      <c r="W13" s="17">
        <v>2.5032298213919901E-2</v>
      </c>
      <c r="X13" s="17">
        <v>5.2481315757368301E-2</v>
      </c>
      <c r="Y13" s="17">
        <v>4.4295674485888503E-2</v>
      </c>
      <c r="Z13" s="17">
        <v>5.4345388345551297E-2</v>
      </c>
      <c r="AA13" s="17">
        <v>6.8186423945019906E-2</v>
      </c>
      <c r="AB13" s="17">
        <v>5.1316107689363399E-2</v>
      </c>
      <c r="AC13" s="17">
        <v>7.21648670266644E-2</v>
      </c>
      <c r="AD13" s="17">
        <v>0.16234307061433001</v>
      </c>
      <c r="AE13" s="17"/>
      <c r="AF13" s="17">
        <v>1.8585617165718601E-2</v>
      </c>
      <c r="AG13" s="17">
        <v>5.1569328832167603E-2</v>
      </c>
      <c r="AH13" s="17">
        <v>1.9708786265655601E-2</v>
      </c>
      <c r="AI13" s="17">
        <v>0.25084820167210498</v>
      </c>
      <c r="AJ13" s="17">
        <v>6.0040842587612997E-2</v>
      </c>
      <c r="AK13" s="17"/>
      <c r="AL13" s="17">
        <v>4.0881960212536201E-3</v>
      </c>
      <c r="AM13" s="17">
        <v>5.9048881096358703E-2</v>
      </c>
      <c r="AN13" s="17">
        <v>5.4784137209218597E-2</v>
      </c>
      <c r="AO13" s="17"/>
      <c r="AP13" s="17">
        <v>4.8056712865496197E-2</v>
      </c>
      <c r="AQ13" s="17">
        <v>2.64112039383031E-2</v>
      </c>
      <c r="AR13" s="17">
        <v>4.3908365592669203E-2</v>
      </c>
      <c r="AS13" s="17">
        <v>7.8012788905747907E-2</v>
      </c>
      <c r="AT13" s="17">
        <v>0.114749486684178</v>
      </c>
      <c r="AU13" s="17"/>
      <c r="AV13" s="17">
        <v>0</v>
      </c>
      <c r="AW13" s="17">
        <v>6.8308037801387195E-2</v>
      </c>
      <c r="AX13" s="17">
        <v>7.6989629490259504E-2</v>
      </c>
      <c r="AY13" s="17">
        <v>4.7579105079759001E-2</v>
      </c>
      <c r="AZ13" s="17">
        <v>2.16469963134612E-2</v>
      </c>
      <c r="BA13" s="17">
        <v>5.9094005453324397E-2</v>
      </c>
      <c r="BB13" s="17">
        <v>5.4936216299534803E-2</v>
      </c>
      <c r="BC13" s="17">
        <v>1.07621346407283E-2</v>
      </c>
      <c r="BD13" s="17">
        <v>2.5535346823349798E-2</v>
      </c>
      <c r="BE13" s="17">
        <v>6.8832553708928601E-2</v>
      </c>
      <c r="BF13" s="17">
        <v>3.5666037110118697E-2</v>
      </c>
      <c r="BG13" s="17">
        <v>5.1627010478758402E-2</v>
      </c>
      <c r="BH13" s="17">
        <v>2.5225659233981099E-2</v>
      </c>
      <c r="BI13" s="17">
        <v>4.7643047610879397E-2</v>
      </c>
      <c r="BJ13" s="17">
        <v>0</v>
      </c>
      <c r="BK13" s="17">
        <v>4.24445919033739E-2</v>
      </c>
      <c r="BL13" s="17"/>
      <c r="BM13" s="17">
        <v>5.4377619268201803E-2</v>
      </c>
      <c r="BN13" s="17">
        <v>5.6908188299538302E-2</v>
      </c>
      <c r="BO13" s="17">
        <v>7.2890134828541599E-3</v>
      </c>
      <c r="BP13" s="17">
        <v>4.7942393687715301E-2</v>
      </c>
      <c r="BQ13" s="17">
        <v>2.9396592388971399E-2</v>
      </c>
      <c r="BR13" s="17">
        <v>3.9350157604404599E-2</v>
      </c>
      <c r="BS13" s="17"/>
      <c r="BT13" s="17">
        <v>4.4109662664188899E-2</v>
      </c>
      <c r="BU13" s="17">
        <v>4.4397531134873901E-2</v>
      </c>
      <c r="BV13" s="17"/>
      <c r="BW13" s="17">
        <v>4.7292869974009999E-2</v>
      </c>
      <c r="BX13" s="17">
        <v>3.8950643163178603E-2</v>
      </c>
      <c r="BY13" s="17"/>
      <c r="BZ13" s="17">
        <v>4.14132252170532E-2</v>
      </c>
      <c r="CA13" s="17">
        <v>5.2604960992461598E-2</v>
      </c>
      <c r="CB13" s="17">
        <v>6.8043674811267801E-2</v>
      </c>
      <c r="CC13" s="17"/>
      <c r="CD13" s="17">
        <v>4.0517574959022598E-2</v>
      </c>
      <c r="CE13" s="17">
        <v>4.7795873967379401E-2</v>
      </c>
      <c r="CF13" s="17">
        <v>5.0746234577743E-2</v>
      </c>
      <c r="CG13" s="17"/>
      <c r="CH13" s="17">
        <v>4.54543359614294E-2</v>
      </c>
      <c r="CI13" s="17">
        <v>3.83306473768266E-2</v>
      </c>
      <c r="CJ13" s="17">
        <v>2.17087379049145E-2</v>
      </c>
      <c r="CK13" s="17"/>
      <c r="CL13" s="17">
        <v>4.8405585029996298E-2</v>
      </c>
      <c r="CM13" s="17">
        <v>3.70075415405575E-2</v>
      </c>
      <c r="CN13" s="17"/>
      <c r="CO13" s="17">
        <v>0</v>
      </c>
      <c r="CP13" s="17">
        <v>3.1043267144298E-2</v>
      </c>
      <c r="CQ13" s="17">
        <v>4.4907333355651301E-2</v>
      </c>
      <c r="CR13" s="17">
        <v>7.8383328117703002E-2</v>
      </c>
    </row>
    <row r="14" spans="2:96" x14ac:dyDescent="0.25">
      <c r="B14" s="18" t="s">
        <v>152</v>
      </c>
      <c r="C14" s="17">
        <v>8.8784629202947593E-2</v>
      </c>
      <c r="D14" s="17">
        <v>7.3127549356155605E-2</v>
      </c>
      <c r="E14" s="17">
        <v>0.102317072958234</v>
      </c>
      <c r="F14" s="17"/>
      <c r="G14" s="17">
        <v>5.4696047015174699E-2</v>
      </c>
      <c r="H14" s="17">
        <v>6.6499062180281995E-2</v>
      </c>
      <c r="I14" s="17">
        <v>9.2090746523430494E-2</v>
      </c>
      <c r="J14" s="17">
        <v>6.3220876496245998E-2</v>
      </c>
      <c r="K14" s="17">
        <v>0.10854702267495001</v>
      </c>
      <c r="L14" s="17">
        <v>0.13576177846634799</v>
      </c>
      <c r="M14" s="17"/>
      <c r="N14" s="17">
        <v>5.4757606480713802E-2</v>
      </c>
      <c r="O14" s="17">
        <v>4.6827739561592599E-2</v>
      </c>
      <c r="P14" s="17">
        <v>8.6796449309525903E-2</v>
      </c>
      <c r="Q14" s="17">
        <v>0.167114251592449</v>
      </c>
      <c r="R14" s="17"/>
      <c r="S14" s="17">
        <v>5.4041434663118101E-2</v>
      </c>
      <c r="T14" s="17">
        <v>6.5654305447066297E-2</v>
      </c>
      <c r="U14" s="17">
        <v>0.155359204415706</v>
      </c>
      <c r="V14" s="17">
        <v>8.6014043110527794E-2</v>
      </c>
      <c r="W14" s="17">
        <v>0.13570268584113601</v>
      </c>
      <c r="X14" s="17">
        <v>7.3296041954043795E-2</v>
      </c>
      <c r="Y14" s="17">
        <v>0.108979168300393</v>
      </c>
      <c r="Z14" s="17">
        <v>5.6777920355418302E-2</v>
      </c>
      <c r="AA14" s="17">
        <v>3.1956867434615899E-2</v>
      </c>
      <c r="AB14" s="17">
        <v>0.114849346462317</v>
      </c>
      <c r="AC14" s="17">
        <v>0.141149068953453</v>
      </c>
      <c r="AD14" s="17">
        <v>0.11521270137662901</v>
      </c>
      <c r="AE14" s="17"/>
      <c r="AF14" s="17">
        <v>7.2906404471123801E-2</v>
      </c>
      <c r="AG14" s="17">
        <v>5.3944140647669302E-2</v>
      </c>
      <c r="AH14" s="17">
        <v>5.8330774202305001E-2</v>
      </c>
      <c r="AI14" s="17">
        <v>5.8364023314009902E-2</v>
      </c>
      <c r="AJ14" s="17">
        <v>0.15193714449076001</v>
      </c>
      <c r="AK14" s="17"/>
      <c r="AL14" s="17">
        <v>6.2771967847810306E-2</v>
      </c>
      <c r="AM14" s="17">
        <v>5.83592955486682E-2</v>
      </c>
      <c r="AN14" s="17">
        <v>9.5174653518250593E-2</v>
      </c>
      <c r="AO14" s="17"/>
      <c r="AP14" s="17">
        <v>9.8250599548483405E-2</v>
      </c>
      <c r="AQ14" s="17">
        <v>8.7027495853424203E-2</v>
      </c>
      <c r="AR14" s="17">
        <v>8.7286573879845106E-2</v>
      </c>
      <c r="AS14" s="17">
        <v>2.9118420736963899E-2</v>
      </c>
      <c r="AT14" s="17">
        <v>0</v>
      </c>
      <c r="AU14" s="17"/>
      <c r="AV14" s="17">
        <v>0.39513299763079501</v>
      </c>
      <c r="AW14" s="17">
        <v>0.109842844347704</v>
      </c>
      <c r="AX14" s="17">
        <v>0.211959106168988</v>
      </c>
      <c r="AY14" s="17">
        <v>7.9147697160765695E-2</v>
      </c>
      <c r="AZ14" s="17">
        <v>0.101358813667542</v>
      </c>
      <c r="BA14" s="17">
        <v>9.7034518200158404E-2</v>
      </c>
      <c r="BB14" s="17">
        <v>5.5072436904488702E-2</v>
      </c>
      <c r="BC14" s="17">
        <v>5.4259179272936199E-2</v>
      </c>
      <c r="BD14" s="17">
        <v>7.9755172793313803E-2</v>
      </c>
      <c r="BE14" s="17">
        <v>0</v>
      </c>
      <c r="BF14" s="17">
        <v>8.5217350668052194E-2</v>
      </c>
      <c r="BG14" s="17">
        <v>0.137644104592995</v>
      </c>
      <c r="BH14" s="17">
        <v>0</v>
      </c>
      <c r="BI14" s="17">
        <v>5.7202581554854297E-2</v>
      </c>
      <c r="BJ14" s="17">
        <v>0</v>
      </c>
      <c r="BK14" s="17">
        <v>2.3500893227045998E-2</v>
      </c>
      <c r="BL14" s="17"/>
      <c r="BM14" s="17">
        <v>6.7739992671177293E-2</v>
      </c>
      <c r="BN14" s="17">
        <v>5.9772873412496298E-2</v>
      </c>
      <c r="BO14" s="17">
        <v>0.10805829725455</v>
      </c>
      <c r="BP14" s="17">
        <v>0.112070332897015</v>
      </c>
      <c r="BQ14" s="17">
        <v>0.109362960836266</v>
      </c>
      <c r="BR14" s="17">
        <v>0.15603185125232399</v>
      </c>
      <c r="BS14" s="17"/>
      <c r="BT14" s="17">
        <v>7.3515572065455795E-2</v>
      </c>
      <c r="BU14" s="17">
        <v>0.106820015279655</v>
      </c>
      <c r="BV14" s="17"/>
      <c r="BW14" s="17">
        <v>6.4147231750508196E-2</v>
      </c>
      <c r="BX14" s="17">
        <v>6.7053211138945495E-2</v>
      </c>
      <c r="BY14" s="17"/>
      <c r="BZ14" s="17">
        <v>8.4901978024362695E-2</v>
      </c>
      <c r="CA14" s="17">
        <v>0.111972931521037</v>
      </c>
      <c r="CB14" s="17">
        <v>5.3478395412164703E-2</v>
      </c>
      <c r="CC14" s="17"/>
      <c r="CD14" s="17">
        <v>8.0086861865761902E-2</v>
      </c>
      <c r="CE14" s="17">
        <v>8.8217032752956295E-2</v>
      </c>
      <c r="CF14" s="17">
        <v>1.9009822584603701E-2</v>
      </c>
      <c r="CG14" s="17"/>
      <c r="CH14" s="17">
        <v>8.51517913205629E-2</v>
      </c>
      <c r="CI14" s="17">
        <v>9.3077141584036904E-2</v>
      </c>
      <c r="CJ14" s="17">
        <v>6.7649165307376802E-2</v>
      </c>
      <c r="CK14" s="17"/>
      <c r="CL14" s="17">
        <v>7.3843386277645098E-2</v>
      </c>
      <c r="CM14" s="17">
        <v>9.4502363044112803E-2</v>
      </c>
      <c r="CN14" s="17"/>
      <c r="CO14" s="17">
        <v>6.1342776098393302E-2</v>
      </c>
      <c r="CP14" s="17">
        <v>8.5899147912310403E-2</v>
      </c>
      <c r="CQ14" s="17">
        <v>9.8087760782240699E-2</v>
      </c>
      <c r="CR14" s="17">
        <v>8.7430094874206193E-2</v>
      </c>
    </row>
    <row r="15" spans="2:96" x14ac:dyDescent="0.25">
      <c r="B15" s="18" t="s">
        <v>619</v>
      </c>
      <c r="C15" s="20">
        <v>0.56161836030394896</v>
      </c>
      <c r="D15" s="20">
        <v>0.55193501512480303</v>
      </c>
      <c r="E15" s="20">
        <v>0.57359665180061403</v>
      </c>
      <c r="F15" s="20"/>
      <c r="G15" s="20">
        <v>0.55149498401472796</v>
      </c>
      <c r="H15" s="20">
        <v>0.53755875049545698</v>
      </c>
      <c r="I15" s="20">
        <v>0.60877128829178895</v>
      </c>
      <c r="J15" s="20">
        <v>0.57926319002984406</v>
      </c>
      <c r="K15" s="20">
        <v>0.51958620698856695</v>
      </c>
      <c r="L15" s="20">
        <v>0.56199429600119299</v>
      </c>
      <c r="M15" s="20"/>
      <c r="N15" s="20">
        <v>0.57049371733231002</v>
      </c>
      <c r="O15" s="20">
        <v>0.57933465452924005</v>
      </c>
      <c r="P15" s="20">
        <v>0.57249705227654202</v>
      </c>
      <c r="Q15" s="20">
        <v>0.52885830471777595</v>
      </c>
      <c r="R15" s="20"/>
      <c r="S15" s="20">
        <v>0.57858879534603003</v>
      </c>
      <c r="T15" s="20">
        <v>0.57069912871036899</v>
      </c>
      <c r="U15" s="20">
        <v>0.56628606350936705</v>
      </c>
      <c r="V15" s="20">
        <v>0.57760660769688899</v>
      </c>
      <c r="W15" s="20">
        <v>0.57332394067616999</v>
      </c>
      <c r="X15" s="20">
        <v>0.63445031351355796</v>
      </c>
      <c r="Y15" s="20">
        <v>0.55015347289806504</v>
      </c>
      <c r="Z15" s="20">
        <v>0.57605832704626603</v>
      </c>
      <c r="AA15" s="20">
        <v>0.59500718949098497</v>
      </c>
      <c r="AB15" s="20">
        <v>0.452852505069537</v>
      </c>
      <c r="AC15" s="20">
        <v>0.48920212830319298</v>
      </c>
      <c r="AD15" s="20">
        <v>0.446704259710139</v>
      </c>
      <c r="AE15" s="20"/>
      <c r="AF15" s="20">
        <v>0.63905784370344398</v>
      </c>
      <c r="AG15" s="20">
        <v>0.57738708595731603</v>
      </c>
      <c r="AH15" s="20">
        <v>0.71502228718683203</v>
      </c>
      <c r="AI15" s="20">
        <v>0.49238601280960897</v>
      </c>
      <c r="AJ15" s="20">
        <v>0.434553031787624</v>
      </c>
      <c r="AK15" s="20"/>
      <c r="AL15" s="20">
        <v>0.67129558023605396</v>
      </c>
      <c r="AM15" s="20">
        <v>0.57984646025582798</v>
      </c>
      <c r="AN15" s="20">
        <v>0.58615246566113599</v>
      </c>
      <c r="AO15" s="20"/>
      <c r="AP15" s="20">
        <v>0.49833914137596702</v>
      </c>
      <c r="AQ15" s="20">
        <v>0.60159507076571705</v>
      </c>
      <c r="AR15" s="20">
        <v>0.59387146920710498</v>
      </c>
      <c r="AS15" s="20">
        <v>0.58867547896778905</v>
      </c>
      <c r="AT15" s="20">
        <v>0.220904153646587</v>
      </c>
      <c r="AU15" s="20"/>
      <c r="AV15" s="20">
        <v>0.25460310640588102</v>
      </c>
      <c r="AW15" s="20">
        <v>0.51731506802110205</v>
      </c>
      <c r="AX15" s="20">
        <v>0.48179375235375999</v>
      </c>
      <c r="AY15" s="20">
        <v>0.51205144634028998</v>
      </c>
      <c r="AZ15" s="20">
        <v>0.59193495354081405</v>
      </c>
      <c r="BA15" s="20">
        <v>0.47432323922660502</v>
      </c>
      <c r="BB15" s="20">
        <v>0.58992975189038199</v>
      </c>
      <c r="BC15" s="20">
        <v>0.59746630389366195</v>
      </c>
      <c r="BD15" s="20">
        <v>0.557242442691949</v>
      </c>
      <c r="BE15" s="20">
        <v>0.65783222055339396</v>
      </c>
      <c r="BF15" s="20">
        <v>0.549656888480338</v>
      </c>
      <c r="BG15" s="20">
        <v>0.55400808608295504</v>
      </c>
      <c r="BH15" s="20">
        <v>0.761372595118472</v>
      </c>
      <c r="BI15" s="20">
        <v>0.50817499920931397</v>
      </c>
      <c r="BJ15" s="20">
        <v>0.76278661311256102</v>
      </c>
      <c r="BK15" s="20">
        <v>0.681169751034017</v>
      </c>
      <c r="BL15" s="20"/>
      <c r="BM15" s="20">
        <v>0.57060604786403901</v>
      </c>
      <c r="BN15" s="20">
        <v>0.57981782418300598</v>
      </c>
      <c r="BO15" s="20">
        <v>0.57009562334578601</v>
      </c>
      <c r="BP15" s="20">
        <v>0.53401506408543098</v>
      </c>
      <c r="BQ15" s="20">
        <v>0.56643760045471103</v>
      </c>
      <c r="BR15" s="20">
        <v>0.49187528894017601</v>
      </c>
      <c r="BS15" s="20"/>
      <c r="BT15" s="20">
        <v>0.58612623963413502</v>
      </c>
      <c r="BU15" s="20">
        <v>0.52990017809631496</v>
      </c>
      <c r="BV15" s="20"/>
      <c r="BW15" s="20">
        <v>0.58004871564652205</v>
      </c>
      <c r="BX15" s="20">
        <v>0.57375166564991098</v>
      </c>
      <c r="BY15" s="20"/>
      <c r="BZ15" s="20">
        <v>0.56509822110568797</v>
      </c>
      <c r="CA15" s="20">
        <v>0.54455443922572</v>
      </c>
      <c r="CB15" s="20">
        <v>0.61660646302503797</v>
      </c>
      <c r="CC15" s="20"/>
      <c r="CD15" s="20">
        <v>0.56722885994782102</v>
      </c>
      <c r="CE15" s="20">
        <v>0.53858554512377199</v>
      </c>
      <c r="CF15" s="20">
        <v>0.67890275223689001</v>
      </c>
      <c r="CG15" s="20"/>
      <c r="CH15" s="20">
        <v>0.55652909432056996</v>
      </c>
      <c r="CI15" s="20">
        <v>0.59332578144919701</v>
      </c>
      <c r="CJ15" s="20">
        <v>0.60043745918737301</v>
      </c>
      <c r="CK15" s="20"/>
      <c r="CL15" s="20">
        <v>0.59140276349073495</v>
      </c>
      <c r="CM15" s="20">
        <v>0.54833140572915595</v>
      </c>
      <c r="CN15" s="20"/>
      <c r="CO15" s="20">
        <v>0.77071965640192497</v>
      </c>
      <c r="CP15" s="20">
        <v>0.55381587622948802</v>
      </c>
      <c r="CQ15" s="20">
        <v>0.57510438218272397</v>
      </c>
      <c r="CR15" s="20">
        <v>0.482685638640445</v>
      </c>
    </row>
    <row r="16" spans="2:96" x14ac:dyDescent="0.25">
      <c r="B16" s="18" t="s">
        <v>620</v>
      </c>
      <c r="C16" s="20">
        <v>0.11961819447720499</v>
      </c>
      <c r="D16" s="20">
        <v>0.14503777206407301</v>
      </c>
      <c r="E16" s="20">
        <v>9.5154765607384201E-2</v>
      </c>
      <c r="F16" s="20"/>
      <c r="G16" s="20">
        <v>0.100641954275227</v>
      </c>
      <c r="H16" s="20">
        <v>0.14711414015386801</v>
      </c>
      <c r="I16" s="20">
        <v>0.108462249637924</v>
      </c>
      <c r="J16" s="20">
        <v>0.14779979257977499</v>
      </c>
      <c r="K16" s="20">
        <v>0.12695058213882801</v>
      </c>
      <c r="L16" s="20">
        <v>8.7660050913141302E-2</v>
      </c>
      <c r="M16" s="20"/>
      <c r="N16" s="20">
        <v>0.120949562523472</v>
      </c>
      <c r="O16" s="20">
        <v>0.131587619454095</v>
      </c>
      <c r="P16" s="20">
        <v>8.3718842547439304E-2</v>
      </c>
      <c r="Q16" s="20">
        <v>0.134933715514894</v>
      </c>
      <c r="R16" s="20"/>
      <c r="S16" s="20">
        <v>8.7670139901982205E-2</v>
      </c>
      <c r="T16" s="20">
        <v>0.13226627742982699</v>
      </c>
      <c r="U16" s="20">
        <v>7.98254192476619E-2</v>
      </c>
      <c r="V16" s="20">
        <v>9.9369872867248396E-2</v>
      </c>
      <c r="W16" s="20">
        <v>9.0593263307009606E-2</v>
      </c>
      <c r="X16" s="20">
        <v>0.118895148961549</v>
      </c>
      <c r="Y16" s="20">
        <v>0.141909253256782</v>
      </c>
      <c r="Z16" s="20">
        <v>8.38660334784367E-2</v>
      </c>
      <c r="AA16" s="20">
        <v>0.10469310027642501</v>
      </c>
      <c r="AB16" s="20">
        <v>0.18862944328859599</v>
      </c>
      <c r="AC16" s="20">
        <v>0.19826138875855601</v>
      </c>
      <c r="AD16" s="20">
        <v>0.19797658729089601</v>
      </c>
      <c r="AE16" s="20"/>
      <c r="AF16" s="20">
        <v>7.4831236946726304E-2</v>
      </c>
      <c r="AG16" s="20">
        <v>0.16470938635035401</v>
      </c>
      <c r="AH16" s="20">
        <v>3.6566815579989698E-2</v>
      </c>
      <c r="AI16" s="20">
        <v>0.38642077440155198</v>
      </c>
      <c r="AJ16" s="20">
        <v>0.115774744071968</v>
      </c>
      <c r="AK16" s="20"/>
      <c r="AL16" s="20">
        <v>5.1519491492875297E-2</v>
      </c>
      <c r="AM16" s="20">
        <v>0.15138299274046299</v>
      </c>
      <c r="AN16" s="20">
        <v>0.10137448399446999</v>
      </c>
      <c r="AO16" s="20"/>
      <c r="AP16" s="20">
        <v>0.13476724051210801</v>
      </c>
      <c r="AQ16" s="20">
        <v>0.101616319752626</v>
      </c>
      <c r="AR16" s="20">
        <v>0.123991109463005</v>
      </c>
      <c r="AS16" s="20">
        <v>0.12451389321465001</v>
      </c>
      <c r="AT16" s="20">
        <v>0.38581671705851001</v>
      </c>
      <c r="AU16" s="20"/>
      <c r="AV16" s="20">
        <v>0</v>
      </c>
      <c r="AW16" s="20">
        <v>0.21532325736393601</v>
      </c>
      <c r="AX16" s="20">
        <v>9.3935508250711605E-2</v>
      </c>
      <c r="AY16" s="20">
        <v>0.17333368777578401</v>
      </c>
      <c r="AZ16" s="20">
        <v>6.6388200768997402E-2</v>
      </c>
      <c r="BA16" s="20">
        <v>0.126211960652543</v>
      </c>
      <c r="BB16" s="20">
        <v>0.118541394741005</v>
      </c>
      <c r="BC16" s="20">
        <v>0.15611668177010399</v>
      </c>
      <c r="BD16" s="20">
        <v>5.33064341243926E-2</v>
      </c>
      <c r="BE16" s="20">
        <v>0.13236242743520299</v>
      </c>
      <c r="BF16" s="20">
        <v>0.115802566074293</v>
      </c>
      <c r="BG16" s="20">
        <v>0.121494940883991</v>
      </c>
      <c r="BH16" s="20">
        <v>7.2220596074997895E-2</v>
      </c>
      <c r="BI16" s="20">
        <v>0.27069011227695</v>
      </c>
      <c r="BJ16" s="20">
        <v>6.9618091506478297E-2</v>
      </c>
      <c r="BK16" s="20">
        <v>0.12059762110408501</v>
      </c>
      <c r="BL16" s="20"/>
      <c r="BM16" s="20">
        <v>0.12772129658133</v>
      </c>
      <c r="BN16" s="20">
        <v>0.15036527002109401</v>
      </c>
      <c r="BO16" s="20">
        <v>4.4074668695998E-2</v>
      </c>
      <c r="BP16" s="20">
        <v>0.14586797722971501</v>
      </c>
      <c r="BQ16" s="20">
        <v>0.110735091741737</v>
      </c>
      <c r="BR16" s="20">
        <v>5.7429691449829297E-2</v>
      </c>
      <c r="BS16" s="20"/>
      <c r="BT16" s="20">
        <v>0.13009624750298801</v>
      </c>
      <c r="BU16" s="20">
        <v>0.104027544760214</v>
      </c>
      <c r="BV16" s="20"/>
      <c r="BW16" s="20">
        <v>0.133186625195407</v>
      </c>
      <c r="BX16" s="20">
        <v>0.118765181140515</v>
      </c>
      <c r="BY16" s="20"/>
      <c r="BZ16" s="20">
        <v>0.118389025355271</v>
      </c>
      <c r="CA16" s="20">
        <v>0.13865496388481499</v>
      </c>
      <c r="CB16" s="20">
        <v>0.12277831860027701</v>
      </c>
      <c r="CC16" s="20"/>
      <c r="CD16" s="20">
        <v>0.117095893215447</v>
      </c>
      <c r="CE16" s="20">
        <v>0.119755600161509</v>
      </c>
      <c r="CF16" s="20">
        <v>0.13706278990812801</v>
      </c>
      <c r="CG16" s="20"/>
      <c r="CH16" s="20">
        <v>0.12788801793560201</v>
      </c>
      <c r="CI16" s="20">
        <v>9.2436442408821401E-2</v>
      </c>
      <c r="CJ16" s="20">
        <v>0.10649591633263999</v>
      </c>
      <c r="CK16" s="20"/>
      <c r="CL16" s="20">
        <v>0.13273209142398501</v>
      </c>
      <c r="CM16" s="20">
        <v>0.102586741586915</v>
      </c>
      <c r="CN16" s="20"/>
      <c r="CO16" s="20">
        <v>6.5586198915187896E-2</v>
      </c>
      <c r="CP16" s="20">
        <v>0.105136459668217</v>
      </c>
      <c r="CQ16" s="20">
        <v>0.114241381106192</v>
      </c>
      <c r="CR16" s="20">
        <v>0.172913873016492</v>
      </c>
    </row>
    <row r="17" spans="2:96" x14ac:dyDescent="0.25">
      <c r="B17" s="18" t="s">
        <v>275</v>
      </c>
      <c r="C17" s="21">
        <v>0.44200016582674401</v>
      </c>
      <c r="D17" s="21">
        <v>0.40689724306073</v>
      </c>
      <c r="E17" s="21">
        <v>0.47844188619323003</v>
      </c>
      <c r="F17" s="21"/>
      <c r="G17" s="21">
        <v>0.45085302973950098</v>
      </c>
      <c r="H17" s="21">
        <v>0.39044461034159</v>
      </c>
      <c r="I17" s="21">
        <v>0.500309038653865</v>
      </c>
      <c r="J17" s="21">
        <v>0.43146339745006901</v>
      </c>
      <c r="K17" s="21">
        <v>0.39263562484973902</v>
      </c>
      <c r="L17" s="21">
        <v>0.474334245088052</v>
      </c>
      <c r="M17" s="21"/>
      <c r="N17" s="21">
        <v>0.44954415480883703</v>
      </c>
      <c r="O17" s="21">
        <v>0.44774703507514602</v>
      </c>
      <c r="P17" s="21">
        <v>0.48877820972910202</v>
      </c>
      <c r="Q17" s="21">
        <v>0.39392458920288098</v>
      </c>
      <c r="R17" s="21"/>
      <c r="S17" s="21">
        <v>0.490918655444047</v>
      </c>
      <c r="T17" s="21">
        <v>0.43843285128054199</v>
      </c>
      <c r="U17" s="21">
        <v>0.48646064426170499</v>
      </c>
      <c r="V17" s="21">
        <v>0.47823673482964002</v>
      </c>
      <c r="W17" s="21">
        <v>0.48273067736916098</v>
      </c>
      <c r="X17" s="21">
        <v>0.515555164552009</v>
      </c>
      <c r="Y17" s="21">
        <v>0.40824421964128299</v>
      </c>
      <c r="Z17" s="21">
        <v>0.49219229356782901</v>
      </c>
      <c r="AA17" s="21">
        <v>0.49031408921455999</v>
      </c>
      <c r="AB17" s="21">
        <v>0.26422306178094201</v>
      </c>
      <c r="AC17" s="21">
        <v>0.29094073954463701</v>
      </c>
      <c r="AD17" s="21">
        <v>0.24872767241924301</v>
      </c>
      <c r="AE17" s="21"/>
      <c r="AF17" s="21">
        <v>0.56422660675671799</v>
      </c>
      <c r="AG17" s="21">
        <v>0.41267769960696199</v>
      </c>
      <c r="AH17" s="21">
        <v>0.67845547160684205</v>
      </c>
      <c r="AI17" s="21">
        <v>0.105965238408056</v>
      </c>
      <c r="AJ17" s="21">
        <v>0.31877828771565497</v>
      </c>
      <c r="AK17" s="21"/>
      <c r="AL17" s="21">
        <v>0.61977608874317802</v>
      </c>
      <c r="AM17" s="21">
        <v>0.42846346751536601</v>
      </c>
      <c r="AN17" s="21">
        <v>0.48477798166666602</v>
      </c>
      <c r="AO17" s="21"/>
      <c r="AP17" s="21">
        <v>0.36357190086385899</v>
      </c>
      <c r="AQ17" s="21">
        <v>0.49997875101309103</v>
      </c>
      <c r="AR17" s="21">
        <v>0.46988035974409997</v>
      </c>
      <c r="AS17" s="21">
        <v>0.46416158575313998</v>
      </c>
      <c r="AT17" s="21">
        <v>-0.16491256341192201</v>
      </c>
      <c r="AU17" s="21"/>
      <c r="AV17" s="21">
        <v>0.25460310640588102</v>
      </c>
      <c r="AW17" s="21">
        <v>0.30199181065716602</v>
      </c>
      <c r="AX17" s="21">
        <v>0.38785824410304898</v>
      </c>
      <c r="AY17" s="21">
        <v>0.33871775856450598</v>
      </c>
      <c r="AZ17" s="21">
        <v>0.52554675277181695</v>
      </c>
      <c r="BA17" s="21">
        <v>0.34811127857406199</v>
      </c>
      <c r="BB17" s="21">
        <v>0.47138835714937699</v>
      </c>
      <c r="BC17" s="21">
        <v>0.44134962212355699</v>
      </c>
      <c r="BD17" s="21">
        <v>0.50393600856755705</v>
      </c>
      <c r="BE17" s="21">
        <v>0.52546979311818998</v>
      </c>
      <c r="BF17" s="21">
        <v>0.43385432240604499</v>
      </c>
      <c r="BG17" s="21">
        <v>0.432513145198964</v>
      </c>
      <c r="BH17" s="21">
        <v>0.68915199904347502</v>
      </c>
      <c r="BI17" s="21">
        <v>0.237484886932363</v>
      </c>
      <c r="BJ17" s="21">
        <v>0.693168521606082</v>
      </c>
      <c r="BK17" s="21">
        <v>0.56057212992993199</v>
      </c>
      <c r="BL17" s="21"/>
      <c r="BM17" s="21">
        <v>0.44288475128270999</v>
      </c>
      <c r="BN17" s="21">
        <v>0.42945255416191203</v>
      </c>
      <c r="BO17" s="21">
        <v>0.52602095464978804</v>
      </c>
      <c r="BP17" s="21">
        <v>0.38814708685571597</v>
      </c>
      <c r="BQ17" s="21">
        <v>0.45570250871297302</v>
      </c>
      <c r="BR17" s="21">
        <v>0.434445597490346</v>
      </c>
      <c r="BS17" s="21"/>
      <c r="BT17" s="21">
        <v>0.45602999213114598</v>
      </c>
      <c r="BU17" s="21">
        <v>0.42587263333610198</v>
      </c>
      <c r="BV17" s="21"/>
      <c r="BW17" s="21">
        <v>0.44686209045111502</v>
      </c>
      <c r="BX17" s="21">
        <v>0.45498648450939599</v>
      </c>
      <c r="BY17" s="21"/>
      <c r="BZ17" s="21">
        <v>0.44670919575041601</v>
      </c>
      <c r="CA17" s="21">
        <v>0.40589947534090498</v>
      </c>
      <c r="CB17" s="21">
        <v>0.49382814442476097</v>
      </c>
      <c r="CC17" s="21"/>
      <c r="CD17" s="21">
        <v>0.45013296673237502</v>
      </c>
      <c r="CE17" s="21">
        <v>0.418829944962263</v>
      </c>
      <c r="CF17" s="21">
        <v>0.54183996232876197</v>
      </c>
      <c r="CG17" s="21"/>
      <c r="CH17" s="21">
        <v>0.42864107638496701</v>
      </c>
      <c r="CI17" s="21">
        <v>0.50088933904037503</v>
      </c>
      <c r="CJ17" s="21">
        <v>0.49394154285473402</v>
      </c>
      <c r="CK17" s="21"/>
      <c r="CL17" s="21">
        <v>0.45867067206675</v>
      </c>
      <c r="CM17" s="21">
        <v>0.44574466414224101</v>
      </c>
      <c r="CN17" s="21"/>
      <c r="CO17" s="21">
        <v>0.70513345748673695</v>
      </c>
      <c r="CP17" s="21">
        <v>0.44867941656127103</v>
      </c>
      <c r="CQ17" s="21">
        <v>0.460863001076531</v>
      </c>
      <c r="CR17" s="21">
        <v>0.30977176562395298</v>
      </c>
    </row>
    <row r="18" spans="2:96" x14ac:dyDescent="0.25">
      <c r="B18" s="16" t="s">
        <v>535</v>
      </c>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CR22"/>
  <sheetViews>
    <sheetView showGridLines="0" workbookViewId="0">
      <pane xSplit="2" topLeftCell="C1" activePane="topRight" state="frozen"/>
      <selection pane="topRight" activeCell="B22" sqref="B22"/>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40" width="10.7109375" customWidth="1"/>
    <col min="41" max="41" width="2.140625" customWidth="1"/>
    <col min="42" max="46" width="10.7109375" customWidth="1"/>
    <col min="47" max="47" width="2.140625" customWidth="1"/>
    <col min="48" max="63" width="10.7109375" customWidth="1"/>
    <col min="64" max="64" width="2.140625" customWidth="1"/>
    <col min="65" max="70" width="10.7109375" customWidth="1"/>
    <col min="71" max="71" width="2.140625" customWidth="1"/>
    <col min="72" max="73" width="10.7109375" customWidth="1"/>
    <col min="74" max="74" width="2.140625" customWidth="1"/>
    <col min="75" max="76" width="10.7109375" customWidth="1"/>
    <col min="77" max="77" width="2.140625" customWidth="1"/>
    <col min="78" max="80" width="10.7109375" customWidth="1"/>
    <col min="81" max="81" width="2.140625" customWidth="1"/>
    <col min="82" max="84" width="10.7109375" customWidth="1"/>
    <col min="85" max="85" width="2.140625" customWidth="1"/>
    <col min="86" max="88" width="10.7109375" customWidth="1"/>
    <col min="89" max="89" width="2.140625" customWidth="1"/>
    <col min="90" max="91" width="10.7109375" customWidth="1"/>
    <col min="92" max="92" width="2.140625" customWidth="1"/>
    <col min="93" max="96" width="10.7109375" customWidth="1"/>
    <col min="97" max="97" width="2.140625" customWidth="1"/>
  </cols>
  <sheetData>
    <row r="2" spans="2:96" ht="39.950000000000003" customHeight="1" x14ac:dyDescent="0.25">
      <c r="D2" s="30" t="s">
        <v>641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6" ht="30" customHeight="1" x14ac:dyDescent="0.25">
      <c r="B5" s="15"/>
      <c r="C5" s="15"/>
      <c r="D5" s="29" t="s">
        <v>88</v>
      </c>
      <c r="E5" s="29"/>
      <c r="F5" s="15"/>
      <c r="G5" s="29" t="s">
        <v>89</v>
      </c>
      <c r="H5" s="29"/>
      <c r="I5" s="29"/>
      <c r="J5" s="29"/>
      <c r="K5" s="29"/>
      <c r="L5" s="29"/>
      <c r="M5" s="15"/>
      <c r="N5" s="29" t="s">
        <v>90</v>
      </c>
      <c r="O5" s="29"/>
      <c r="P5" s="29"/>
      <c r="Q5" s="29"/>
      <c r="R5" s="15"/>
      <c r="S5" s="29" t="s">
        <v>91</v>
      </c>
      <c r="T5" s="29"/>
      <c r="U5" s="29"/>
      <c r="V5" s="29"/>
      <c r="W5" s="29"/>
      <c r="X5" s="29"/>
      <c r="Y5" s="29"/>
      <c r="Z5" s="29"/>
      <c r="AA5" s="29"/>
      <c r="AB5" s="29"/>
      <c r="AC5" s="29"/>
      <c r="AD5" s="29"/>
      <c r="AE5" s="15"/>
      <c r="AF5" s="29" t="s">
        <v>92</v>
      </c>
      <c r="AG5" s="29"/>
      <c r="AH5" s="29"/>
      <c r="AI5" s="29"/>
      <c r="AJ5" s="29"/>
      <c r="AK5" s="15"/>
      <c r="AL5" s="29" t="s">
        <v>93</v>
      </c>
      <c r="AM5" s="29"/>
      <c r="AN5" s="29"/>
      <c r="AO5" s="15"/>
      <c r="AP5" s="29" t="s">
        <v>94</v>
      </c>
      <c r="AQ5" s="29"/>
      <c r="AR5" s="29"/>
      <c r="AS5" s="29"/>
      <c r="AT5" s="29"/>
      <c r="AU5" s="15"/>
      <c r="AV5" s="29" t="s">
        <v>95</v>
      </c>
      <c r="AW5" s="29"/>
      <c r="AX5" s="29"/>
      <c r="AY5" s="29"/>
      <c r="AZ5" s="29"/>
      <c r="BA5" s="29"/>
      <c r="BB5" s="29"/>
      <c r="BC5" s="29"/>
      <c r="BD5" s="29"/>
      <c r="BE5" s="29"/>
      <c r="BF5" s="29"/>
      <c r="BG5" s="29"/>
      <c r="BH5" s="29"/>
      <c r="BI5" s="29"/>
      <c r="BJ5" s="29"/>
      <c r="BK5" s="29"/>
      <c r="BL5" s="15"/>
      <c r="BM5" s="29" t="s">
        <v>96</v>
      </c>
      <c r="BN5" s="29"/>
      <c r="BO5" s="29"/>
      <c r="BP5" s="29"/>
      <c r="BQ5" s="29"/>
      <c r="BR5" s="29"/>
      <c r="BS5" s="15"/>
      <c r="BT5" s="29" t="s">
        <v>97</v>
      </c>
      <c r="BU5" s="29"/>
      <c r="BV5" s="15"/>
      <c r="BW5" s="29" t="s">
        <v>98</v>
      </c>
      <c r="BX5" s="29"/>
      <c r="BY5" s="15"/>
      <c r="BZ5" s="29" t="s">
        <v>99</v>
      </c>
      <c r="CA5" s="29"/>
      <c r="CB5" s="29"/>
      <c r="CC5" s="15"/>
      <c r="CD5" s="29" t="s">
        <v>100</v>
      </c>
      <c r="CE5" s="29"/>
      <c r="CF5" s="29"/>
      <c r="CG5" s="15"/>
      <c r="CH5" s="29" t="s">
        <v>101</v>
      </c>
      <c r="CI5" s="29"/>
      <c r="CJ5" s="29"/>
      <c r="CK5" s="15"/>
      <c r="CL5" s="29" t="s">
        <v>102</v>
      </c>
      <c r="CM5" s="29"/>
      <c r="CN5" s="15"/>
      <c r="CO5" s="29" t="s">
        <v>103</v>
      </c>
      <c r="CP5" s="29"/>
      <c r="CQ5" s="29"/>
      <c r="CR5" s="29"/>
    </row>
    <row r="6" spans="2:96" ht="90"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43</v>
      </c>
      <c r="AM6" s="12" t="s">
        <v>44</v>
      </c>
      <c r="AN6" s="12" t="s">
        <v>48</v>
      </c>
      <c r="AP6" s="12" t="s">
        <v>49</v>
      </c>
      <c r="AQ6" s="12" t="s">
        <v>50</v>
      </c>
      <c r="AR6" s="12" t="s">
        <v>51</v>
      </c>
      <c r="AS6" s="12" t="s">
        <v>52</v>
      </c>
      <c r="AT6" s="12" t="s">
        <v>53</v>
      </c>
      <c r="AV6" s="12" t="s">
        <v>54</v>
      </c>
      <c r="AW6" s="12" t="s">
        <v>55</v>
      </c>
      <c r="AX6" s="12" t="s">
        <v>56</v>
      </c>
      <c r="AY6" s="12" t="s">
        <v>57</v>
      </c>
      <c r="AZ6" s="12" t="s">
        <v>58</v>
      </c>
      <c r="BA6" s="12" t="s">
        <v>59</v>
      </c>
      <c r="BB6" s="12" t="s">
        <v>60</v>
      </c>
      <c r="BC6" s="12" t="s">
        <v>61</v>
      </c>
      <c r="BD6" s="12" t="s">
        <v>62</v>
      </c>
      <c r="BE6" s="12" t="s">
        <v>63</v>
      </c>
      <c r="BF6" s="12" t="s">
        <v>64</v>
      </c>
      <c r="BG6" s="12" t="s">
        <v>65</v>
      </c>
      <c r="BH6" s="12" t="s">
        <v>66</v>
      </c>
      <c r="BI6" s="12" t="s">
        <v>67</v>
      </c>
      <c r="BJ6" s="12" t="s">
        <v>68</v>
      </c>
      <c r="BK6" s="12" t="s">
        <v>69</v>
      </c>
      <c r="BM6" s="12" t="s">
        <v>70</v>
      </c>
      <c r="BN6" s="12" t="s">
        <v>71</v>
      </c>
      <c r="BO6" s="12" t="s">
        <v>72</v>
      </c>
      <c r="BP6" s="12" t="s">
        <v>73</v>
      </c>
      <c r="BQ6" s="12" t="s">
        <v>74</v>
      </c>
      <c r="BR6" s="12" t="s">
        <v>75</v>
      </c>
      <c r="BT6" s="12" t="s">
        <v>76</v>
      </c>
      <c r="BU6" s="12" t="s">
        <v>77</v>
      </c>
      <c r="BW6" s="12" t="s">
        <v>76</v>
      </c>
      <c r="BX6" s="12" t="s">
        <v>77</v>
      </c>
      <c r="BZ6" s="12" t="s">
        <v>78</v>
      </c>
      <c r="CA6" s="12" t="s">
        <v>79</v>
      </c>
      <c r="CB6" s="12" t="s">
        <v>80</v>
      </c>
      <c r="CD6" s="12" t="s">
        <v>81</v>
      </c>
      <c r="CE6" s="12" t="s">
        <v>82</v>
      </c>
      <c r="CF6" s="12" t="s">
        <v>83</v>
      </c>
      <c r="CH6" s="12" t="s">
        <v>81</v>
      </c>
      <c r="CI6" s="12" t="s">
        <v>82</v>
      </c>
      <c r="CJ6" s="12" t="s">
        <v>83</v>
      </c>
      <c r="CL6" s="12" t="s">
        <v>76</v>
      </c>
      <c r="CM6" s="12" t="s">
        <v>77</v>
      </c>
      <c r="CO6" s="12" t="s">
        <v>84</v>
      </c>
      <c r="CP6" s="12" t="s">
        <v>85</v>
      </c>
      <c r="CQ6" s="12" t="s">
        <v>86</v>
      </c>
      <c r="CR6" s="12" t="s">
        <v>87</v>
      </c>
    </row>
    <row r="7" spans="2:96" ht="30" customHeight="1" x14ac:dyDescent="0.25">
      <c r="B7" s="10" t="s">
        <v>19</v>
      </c>
      <c r="C7" s="10">
        <v>1835</v>
      </c>
      <c r="D7" s="10">
        <v>893</v>
      </c>
      <c r="E7" s="10">
        <v>937</v>
      </c>
      <c r="F7" s="10"/>
      <c r="G7" s="10">
        <v>207</v>
      </c>
      <c r="H7" s="10">
        <v>240</v>
      </c>
      <c r="I7" s="10">
        <v>326</v>
      </c>
      <c r="J7" s="10">
        <v>337</v>
      </c>
      <c r="K7" s="10">
        <v>292</v>
      </c>
      <c r="L7" s="10">
        <v>433</v>
      </c>
      <c r="M7" s="10"/>
      <c r="N7" s="10">
        <v>523</v>
      </c>
      <c r="O7" s="10">
        <v>498</v>
      </c>
      <c r="P7" s="10">
        <v>381</v>
      </c>
      <c r="Q7" s="10">
        <v>428</v>
      </c>
      <c r="R7" s="10"/>
      <c r="S7" s="10">
        <v>243</v>
      </c>
      <c r="T7" s="10">
        <v>248</v>
      </c>
      <c r="U7" s="10">
        <v>155</v>
      </c>
      <c r="V7" s="10">
        <v>171</v>
      </c>
      <c r="W7" s="10">
        <v>132</v>
      </c>
      <c r="X7" s="10">
        <v>162</v>
      </c>
      <c r="Y7" s="10">
        <v>154</v>
      </c>
      <c r="Z7" s="10">
        <v>73</v>
      </c>
      <c r="AA7" s="10">
        <v>203</v>
      </c>
      <c r="AB7" s="10">
        <v>165</v>
      </c>
      <c r="AC7" s="10">
        <v>83</v>
      </c>
      <c r="AD7" s="10">
        <v>46</v>
      </c>
      <c r="AE7" s="10"/>
      <c r="AF7" s="10">
        <v>714</v>
      </c>
      <c r="AG7" s="10">
        <v>507</v>
      </c>
      <c r="AH7" s="10">
        <v>110</v>
      </c>
      <c r="AI7" s="10">
        <v>25</v>
      </c>
      <c r="AJ7" s="10">
        <v>230</v>
      </c>
      <c r="AK7" s="10"/>
      <c r="AL7" s="10">
        <v>432</v>
      </c>
      <c r="AM7" s="10">
        <v>618</v>
      </c>
      <c r="AN7" s="10">
        <v>138</v>
      </c>
      <c r="AO7" s="10"/>
      <c r="AP7" s="10">
        <v>438</v>
      </c>
      <c r="AQ7" s="10">
        <v>413</v>
      </c>
      <c r="AR7" s="10">
        <v>470</v>
      </c>
      <c r="AS7" s="10">
        <v>191</v>
      </c>
      <c r="AT7" s="10">
        <v>30</v>
      </c>
      <c r="AU7" s="10"/>
      <c r="AV7" s="10">
        <v>5</v>
      </c>
      <c r="AW7" s="10">
        <v>75</v>
      </c>
      <c r="AX7" s="10">
        <v>139</v>
      </c>
      <c r="AY7" s="10">
        <v>137</v>
      </c>
      <c r="AZ7" s="10">
        <v>179</v>
      </c>
      <c r="BA7" s="10">
        <v>207</v>
      </c>
      <c r="BB7" s="10">
        <v>183</v>
      </c>
      <c r="BC7" s="10">
        <v>145</v>
      </c>
      <c r="BD7" s="10">
        <v>135</v>
      </c>
      <c r="BE7" s="10">
        <v>93</v>
      </c>
      <c r="BF7" s="10">
        <v>134</v>
      </c>
      <c r="BG7" s="10">
        <v>98</v>
      </c>
      <c r="BH7" s="10">
        <v>69</v>
      </c>
      <c r="BI7" s="10">
        <v>48</v>
      </c>
      <c r="BJ7" s="10">
        <v>44</v>
      </c>
      <c r="BK7" s="10">
        <v>67</v>
      </c>
      <c r="BL7" s="10"/>
      <c r="BM7" s="10">
        <v>378</v>
      </c>
      <c r="BN7" s="10">
        <v>544</v>
      </c>
      <c r="BO7" s="10">
        <v>245</v>
      </c>
      <c r="BP7" s="10">
        <v>368</v>
      </c>
      <c r="BQ7" s="10">
        <v>199</v>
      </c>
      <c r="BR7" s="10">
        <v>101</v>
      </c>
      <c r="BS7" s="10"/>
      <c r="BT7" s="10">
        <v>1084</v>
      </c>
      <c r="BU7" s="10">
        <v>730</v>
      </c>
      <c r="BV7" s="10"/>
      <c r="BW7" s="10">
        <v>665</v>
      </c>
      <c r="BX7" s="10">
        <v>742</v>
      </c>
      <c r="BY7" s="10"/>
      <c r="BZ7" s="10">
        <v>1468</v>
      </c>
      <c r="CA7" s="10">
        <v>269</v>
      </c>
      <c r="CB7" s="10">
        <v>71</v>
      </c>
      <c r="CC7" s="10"/>
      <c r="CD7" s="10">
        <v>1244</v>
      </c>
      <c r="CE7" s="10">
        <v>173</v>
      </c>
      <c r="CF7" s="10">
        <v>101</v>
      </c>
      <c r="CG7" s="10"/>
      <c r="CH7" s="10">
        <v>1376</v>
      </c>
      <c r="CI7" s="10">
        <v>200</v>
      </c>
      <c r="CJ7" s="10">
        <v>140</v>
      </c>
      <c r="CK7" s="10"/>
      <c r="CL7" s="10">
        <v>937</v>
      </c>
      <c r="CM7" s="10">
        <v>839</v>
      </c>
      <c r="CN7" s="10"/>
      <c r="CO7" s="10">
        <v>121</v>
      </c>
      <c r="CP7" s="10">
        <v>683</v>
      </c>
      <c r="CQ7" s="10">
        <v>687</v>
      </c>
      <c r="CR7" s="10">
        <v>344</v>
      </c>
    </row>
    <row r="8" spans="2:96" ht="30" customHeight="1" x14ac:dyDescent="0.25">
      <c r="B8" s="11" t="s">
        <v>20</v>
      </c>
      <c r="C8" s="11">
        <v>1835</v>
      </c>
      <c r="D8" s="11">
        <v>905</v>
      </c>
      <c r="E8" s="11">
        <v>925</v>
      </c>
      <c r="F8" s="11"/>
      <c r="G8" s="11">
        <v>255</v>
      </c>
      <c r="H8" s="11">
        <v>313</v>
      </c>
      <c r="I8" s="11">
        <v>312</v>
      </c>
      <c r="J8" s="11">
        <v>313</v>
      </c>
      <c r="K8" s="11">
        <v>258</v>
      </c>
      <c r="L8" s="11">
        <v>383</v>
      </c>
      <c r="M8" s="11"/>
      <c r="N8" s="11">
        <v>494</v>
      </c>
      <c r="O8" s="11">
        <v>476</v>
      </c>
      <c r="P8" s="11">
        <v>402</v>
      </c>
      <c r="Q8" s="11">
        <v>458</v>
      </c>
      <c r="R8" s="11"/>
      <c r="S8" s="11">
        <v>257</v>
      </c>
      <c r="T8" s="11">
        <v>239</v>
      </c>
      <c r="U8" s="11">
        <v>147</v>
      </c>
      <c r="V8" s="11">
        <v>165</v>
      </c>
      <c r="W8" s="11">
        <v>128</v>
      </c>
      <c r="X8" s="11">
        <v>165</v>
      </c>
      <c r="Y8" s="11">
        <v>147</v>
      </c>
      <c r="Z8" s="11">
        <v>73</v>
      </c>
      <c r="AA8" s="11">
        <v>202</v>
      </c>
      <c r="AB8" s="11">
        <v>165</v>
      </c>
      <c r="AC8" s="11">
        <v>92</v>
      </c>
      <c r="AD8" s="11">
        <v>55</v>
      </c>
      <c r="AE8" s="11"/>
      <c r="AF8" s="11">
        <v>681</v>
      </c>
      <c r="AG8" s="11">
        <v>519</v>
      </c>
      <c r="AH8" s="11">
        <v>105</v>
      </c>
      <c r="AI8" s="11">
        <v>25</v>
      </c>
      <c r="AJ8" s="11">
        <v>237</v>
      </c>
      <c r="AK8" s="11"/>
      <c r="AL8" s="11">
        <v>418</v>
      </c>
      <c r="AM8" s="11">
        <v>633</v>
      </c>
      <c r="AN8" s="11">
        <v>135</v>
      </c>
      <c r="AO8" s="11"/>
      <c r="AP8" s="11">
        <v>429</v>
      </c>
      <c r="AQ8" s="11">
        <v>419</v>
      </c>
      <c r="AR8" s="11">
        <v>483</v>
      </c>
      <c r="AS8" s="11">
        <v>194</v>
      </c>
      <c r="AT8" s="11">
        <v>29</v>
      </c>
      <c r="AU8" s="11"/>
      <c r="AV8" s="11">
        <v>6</v>
      </c>
      <c r="AW8" s="11">
        <v>79</v>
      </c>
      <c r="AX8" s="11">
        <v>142</v>
      </c>
      <c r="AY8" s="11">
        <v>139</v>
      </c>
      <c r="AZ8" s="11">
        <v>186</v>
      </c>
      <c r="BA8" s="11">
        <v>204</v>
      </c>
      <c r="BB8" s="11">
        <v>185</v>
      </c>
      <c r="BC8" s="11">
        <v>142</v>
      </c>
      <c r="BD8" s="11">
        <v>131</v>
      </c>
      <c r="BE8" s="11">
        <v>92</v>
      </c>
      <c r="BF8" s="11">
        <v>133</v>
      </c>
      <c r="BG8" s="11">
        <v>97</v>
      </c>
      <c r="BH8" s="11">
        <v>69</v>
      </c>
      <c r="BI8" s="11">
        <v>46</v>
      </c>
      <c r="BJ8" s="11">
        <v>46</v>
      </c>
      <c r="BK8" s="11">
        <v>67</v>
      </c>
      <c r="BL8" s="11"/>
      <c r="BM8" s="11">
        <v>407</v>
      </c>
      <c r="BN8" s="11">
        <v>528</v>
      </c>
      <c r="BO8" s="11">
        <v>256</v>
      </c>
      <c r="BP8" s="11">
        <v>357</v>
      </c>
      <c r="BQ8" s="11">
        <v>185</v>
      </c>
      <c r="BR8" s="11">
        <v>102</v>
      </c>
      <c r="BS8" s="11"/>
      <c r="BT8" s="11">
        <v>1087</v>
      </c>
      <c r="BU8" s="11">
        <v>723</v>
      </c>
      <c r="BV8" s="11"/>
      <c r="BW8" s="11">
        <v>674</v>
      </c>
      <c r="BX8" s="11">
        <v>722</v>
      </c>
      <c r="BY8" s="11"/>
      <c r="BZ8" s="11">
        <v>1455</v>
      </c>
      <c r="CA8" s="11">
        <v>271</v>
      </c>
      <c r="CB8" s="11">
        <v>77</v>
      </c>
      <c r="CC8" s="11"/>
      <c r="CD8" s="11">
        <v>1220</v>
      </c>
      <c r="CE8" s="11">
        <v>189</v>
      </c>
      <c r="CF8" s="11">
        <v>103</v>
      </c>
      <c r="CG8" s="11"/>
      <c r="CH8" s="11">
        <v>1344</v>
      </c>
      <c r="CI8" s="11">
        <v>217</v>
      </c>
      <c r="CJ8" s="11">
        <v>144</v>
      </c>
      <c r="CK8" s="11"/>
      <c r="CL8" s="11">
        <v>921</v>
      </c>
      <c r="CM8" s="11">
        <v>853</v>
      </c>
      <c r="CN8" s="11"/>
      <c r="CO8" s="11">
        <v>128</v>
      </c>
      <c r="CP8" s="11">
        <v>672</v>
      </c>
      <c r="CQ8" s="11">
        <v>682</v>
      </c>
      <c r="CR8" s="11">
        <v>352</v>
      </c>
    </row>
    <row r="9" spans="2:96" x14ac:dyDescent="0.25">
      <c r="B9" s="18" t="s">
        <v>614</v>
      </c>
      <c r="C9" s="17">
        <v>5.4428600987882103E-2</v>
      </c>
      <c r="D9" s="17">
        <v>6.5083681254692605E-2</v>
      </c>
      <c r="E9" s="17">
        <v>4.4289344091634798E-2</v>
      </c>
      <c r="F9" s="17"/>
      <c r="G9" s="17">
        <v>0.138114910555343</v>
      </c>
      <c r="H9" s="17">
        <v>6.5103715662128803E-2</v>
      </c>
      <c r="I9" s="17">
        <v>6.5537777664351496E-2</v>
      </c>
      <c r="J9" s="17">
        <v>2.2962294258745599E-2</v>
      </c>
      <c r="K9" s="17">
        <v>3.3881034910212798E-2</v>
      </c>
      <c r="L9" s="17">
        <v>2.04039735950493E-2</v>
      </c>
      <c r="M9" s="17"/>
      <c r="N9" s="17">
        <v>6.1358134855609897E-2</v>
      </c>
      <c r="O9" s="17">
        <v>5.4384817253631403E-2</v>
      </c>
      <c r="P9" s="17">
        <v>5.2188045067478803E-2</v>
      </c>
      <c r="Q9" s="17">
        <v>4.9560692279993997E-2</v>
      </c>
      <c r="R9" s="17"/>
      <c r="S9" s="17">
        <v>6.1514671316626503E-2</v>
      </c>
      <c r="T9" s="17">
        <v>7.0469060683713294E-2</v>
      </c>
      <c r="U9" s="17">
        <v>4.0636400299511502E-2</v>
      </c>
      <c r="V9" s="17">
        <v>4.6316453216110699E-2</v>
      </c>
      <c r="W9" s="17">
        <v>3.6473737520282698E-2</v>
      </c>
      <c r="X9" s="17">
        <v>5.4528587453099499E-2</v>
      </c>
      <c r="Y9" s="17">
        <v>5.1115571246976001E-2</v>
      </c>
      <c r="Z9" s="17">
        <v>5.8110490864631402E-2</v>
      </c>
      <c r="AA9" s="17">
        <v>6.6414380935217301E-2</v>
      </c>
      <c r="AB9" s="17">
        <v>2.9029711139814399E-2</v>
      </c>
      <c r="AC9" s="17">
        <v>3.5792544944390603E-2</v>
      </c>
      <c r="AD9" s="17">
        <v>0.121681230171518</v>
      </c>
      <c r="AE9" s="17"/>
      <c r="AF9" s="17">
        <v>6.15895072801367E-2</v>
      </c>
      <c r="AG9" s="17">
        <v>5.7691180065498802E-2</v>
      </c>
      <c r="AH9" s="17">
        <v>5.4586695367012598E-2</v>
      </c>
      <c r="AI9" s="17">
        <v>5.1158894154139899E-2</v>
      </c>
      <c r="AJ9" s="17">
        <v>2.8632870290374798E-2</v>
      </c>
      <c r="AK9" s="17"/>
      <c r="AL9" s="17">
        <v>7.9987160746652797E-2</v>
      </c>
      <c r="AM9" s="17">
        <v>4.8547580861352801E-2</v>
      </c>
      <c r="AN9" s="17">
        <v>3.3189027664680001E-2</v>
      </c>
      <c r="AO9" s="17"/>
      <c r="AP9" s="17">
        <v>5.03617685455231E-2</v>
      </c>
      <c r="AQ9" s="17">
        <v>4.8971468662497401E-2</v>
      </c>
      <c r="AR9" s="17">
        <v>6.1662972164682903E-2</v>
      </c>
      <c r="AS9" s="17">
        <v>7.1127222317047295E-2</v>
      </c>
      <c r="AT9" s="17">
        <v>7.7205108094891395E-2</v>
      </c>
      <c r="AU9" s="17"/>
      <c r="AV9" s="17">
        <v>0</v>
      </c>
      <c r="AW9" s="17">
        <v>0.119498277079032</v>
      </c>
      <c r="AX9" s="17">
        <v>2.1439874028855201E-2</v>
      </c>
      <c r="AY9" s="17">
        <v>6.4548835461615203E-2</v>
      </c>
      <c r="AZ9" s="17">
        <v>0.104396368714329</v>
      </c>
      <c r="BA9" s="17">
        <v>3.5929718644569501E-2</v>
      </c>
      <c r="BB9" s="17">
        <v>6.3605879226127898E-2</v>
      </c>
      <c r="BC9" s="17">
        <v>2.3347080900750199E-2</v>
      </c>
      <c r="BD9" s="17">
        <v>1.4121633485085701E-2</v>
      </c>
      <c r="BE9" s="17">
        <v>6.07358433458553E-2</v>
      </c>
      <c r="BF9" s="17">
        <v>4.6210553020780101E-2</v>
      </c>
      <c r="BG9" s="17">
        <v>1.3625875985662899E-2</v>
      </c>
      <c r="BH9" s="17">
        <v>4.5649922687414198E-2</v>
      </c>
      <c r="BI9" s="17">
        <v>0.13371471447060601</v>
      </c>
      <c r="BJ9" s="17">
        <v>0.11863780892624901</v>
      </c>
      <c r="BK9" s="17">
        <v>7.4245148596724403E-2</v>
      </c>
      <c r="BL9" s="17"/>
      <c r="BM9" s="17">
        <v>9.8664329852356195E-2</v>
      </c>
      <c r="BN9" s="17">
        <v>4.4364550357441003E-2</v>
      </c>
      <c r="BO9" s="17">
        <v>3.3513743612913101E-2</v>
      </c>
      <c r="BP9" s="17">
        <v>4.2955704810051301E-2</v>
      </c>
      <c r="BQ9" s="17">
        <v>2.6239138048873799E-2</v>
      </c>
      <c r="BR9" s="17">
        <v>7.3682139323594201E-2</v>
      </c>
      <c r="BS9" s="17"/>
      <c r="BT9" s="17">
        <v>6.4598404684039296E-2</v>
      </c>
      <c r="BU9" s="17">
        <v>3.9787553610115801E-2</v>
      </c>
      <c r="BV9" s="17"/>
      <c r="BW9" s="17">
        <v>8.1171578664507096E-2</v>
      </c>
      <c r="BX9" s="17">
        <v>3.5944886205731601E-2</v>
      </c>
      <c r="BY9" s="17"/>
      <c r="BZ9" s="17">
        <v>5.3485273912383197E-2</v>
      </c>
      <c r="CA9" s="17">
        <v>4.1238596453245902E-2</v>
      </c>
      <c r="CB9" s="17">
        <v>0.12411145910063601</v>
      </c>
      <c r="CC9" s="17"/>
      <c r="CD9" s="17">
        <v>5.4323713732340601E-2</v>
      </c>
      <c r="CE9" s="17">
        <v>8.9690013313233702E-2</v>
      </c>
      <c r="CF9" s="17">
        <v>1.9110925146647001E-2</v>
      </c>
      <c r="CG9" s="17"/>
      <c r="CH9" s="17">
        <v>5.1469391895845998E-2</v>
      </c>
      <c r="CI9" s="17">
        <v>6.8240433455930602E-2</v>
      </c>
      <c r="CJ9" s="17">
        <v>2.8589959448305901E-2</v>
      </c>
      <c r="CK9" s="17"/>
      <c r="CL9" s="17">
        <v>6.4215278967776498E-2</v>
      </c>
      <c r="CM9" s="17">
        <v>4.5006185630047303E-2</v>
      </c>
      <c r="CN9" s="17"/>
      <c r="CO9" s="17">
        <v>0.137000626261611</v>
      </c>
      <c r="CP9" s="17">
        <v>6.5952304052595806E-2</v>
      </c>
      <c r="CQ9" s="17">
        <v>3.6637010249540601E-2</v>
      </c>
      <c r="CR9" s="17">
        <v>3.6809975766948798E-2</v>
      </c>
    </row>
    <row r="10" spans="2:96" x14ac:dyDescent="0.25">
      <c r="B10" s="18" t="s">
        <v>615</v>
      </c>
      <c r="C10" s="17">
        <v>0.19760847062237499</v>
      </c>
      <c r="D10" s="17">
        <v>0.222393570163716</v>
      </c>
      <c r="E10" s="17">
        <v>0.17233150325164401</v>
      </c>
      <c r="F10" s="17"/>
      <c r="G10" s="17">
        <v>0.37406552247485803</v>
      </c>
      <c r="H10" s="17">
        <v>0.27591160770708201</v>
      </c>
      <c r="I10" s="17">
        <v>0.24487301692835101</v>
      </c>
      <c r="J10" s="17">
        <v>0.14555885074879901</v>
      </c>
      <c r="K10" s="17">
        <v>0.13676549344525901</v>
      </c>
      <c r="L10" s="17">
        <v>6.0987608598163198E-2</v>
      </c>
      <c r="M10" s="17"/>
      <c r="N10" s="17">
        <v>0.23447520106661701</v>
      </c>
      <c r="O10" s="17">
        <v>0.19636316702669299</v>
      </c>
      <c r="P10" s="17">
        <v>0.184418559125856</v>
      </c>
      <c r="Q10" s="17">
        <v>0.172872633169977</v>
      </c>
      <c r="R10" s="17"/>
      <c r="S10" s="17">
        <v>0.27731955876907699</v>
      </c>
      <c r="T10" s="17">
        <v>0.15668909876687201</v>
      </c>
      <c r="U10" s="17">
        <v>0.13633337582391999</v>
      </c>
      <c r="V10" s="17">
        <v>0.20291506012603899</v>
      </c>
      <c r="W10" s="17">
        <v>0.18084437240159501</v>
      </c>
      <c r="X10" s="17">
        <v>0.208024049472497</v>
      </c>
      <c r="Y10" s="17">
        <v>0.205479651113946</v>
      </c>
      <c r="Z10" s="17">
        <v>0.13197803902146699</v>
      </c>
      <c r="AA10" s="17">
        <v>0.22696487991682901</v>
      </c>
      <c r="AB10" s="17">
        <v>0.188070085275928</v>
      </c>
      <c r="AC10" s="17">
        <v>0.150468572856226</v>
      </c>
      <c r="AD10" s="17">
        <v>0.22461277544108099</v>
      </c>
      <c r="AE10" s="17"/>
      <c r="AF10" s="17">
        <v>0.14680730126477101</v>
      </c>
      <c r="AG10" s="17">
        <v>0.26807641692775203</v>
      </c>
      <c r="AH10" s="17">
        <v>0.14498667014161901</v>
      </c>
      <c r="AI10" s="17">
        <v>0.165559176610348</v>
      </c>
      <c r="AJ10" s="17">
        <v>0.12380669995895199</v>
      </c>
      <c r="AK10" s="17"/>
      <c r="AL10" s="17">
        <v>0.193173851497285</v>
      </c>
      <c r="AM10" s="17">
        <v>0.27151598240693398</v>
      </c>
      <c r="AN10" s="17">
        <v>0.19342044843147599</v>
      </c>
      <c r="AO10" s="17"/>
      <c r="AP10" s="17">
        <v>0.168863119727168</v>
      </c>
      <c r="AQ10" s="17">
        <v>0.17977441125629201</v>
      </c>
      <c r="AR10" s="17">
        <v>0.208384964480097</v>
      </c>
      <c r="AS10" s="17">
        <v>0.32928575860530002</v>
      </c>
      <c r="AT10" s="17">
        <v>0.31432693067678003</v>
      </c>
      <c r="AU10" s="17"/>
      <c r="AV10" s="17">
        <v>0.21570749083600099</v>
      </c>
      <c r="AW10" s="17">
        <v>0.112686184276273</v>
      </c>
      <c r="AX10" s="17">
        <v>0.15819920974090401</v>
      </c>
      <c r="AY10" s="17">
        <v>0.20280769466141399</v>
      </c>
      <c r="AZ10" s="17">
        <v>0.210904698649653</v>
      </c>
      <c r="BA10" s="17">
        <v>0.205173692420415</v>
      </c>
      <c r="BB10" s="17">
        <v>0.189996531489216</v>
      </c>
      <c r="BC10" s="17">
        <v>0.22659316374760899</v>
      </c>
      <c r="BD10" s="17">
        <v>0.120391862262269</v>
      </c>
      <c r="BE10" s="17">
        <v>0.19744551935938201</v>
      </c>
      <c r="BF10" s="17">
        <v>0.22189383034722401</v>
      </c>
      <c r="BG10" s="17">
        <v>0.20685559733279801</v>
      </c>
      <c r="BH10" s="17">
        <v>0.202800398913106</v>
      </c>
      <c r="BI10" s="17">
        <v>8.4507902386096206E-2</v>
      </c>
      <c r="BJ10" s="17">
        <v>0.40835612249790998</v>
      </c>
      <c r="BK10" s="17">
        <v>0.37801957699828798</v>
      </c>
      <c r="BL10" s="17"/>
      <c r="BM10" s="17">
        <v>0.303066475798763</v>
      </c>
      <c r="BN10" s="17">
        <v>0.18758469208752401</v>
      </c>
      <c r="BO10" s="17">
        <v>0.20804630876809099</v>
      </c>
      <c r="BP10" s="17">
        <v>0.14919819617723201</v>
      </c>
      <c r="BQ10" s="17">
        <v>0.108152947571502</v>
      </c>
      <c r="BR10" s="17">
        <v>0.134396803934971</v>
      </c>
      <c r="BS10" s="17"/>
      <c r="BT10" s="17">
        <v>0.22026941385072099</v>
      </c>
      <c r="BU10" s="17">
        <v>0.159375470098301</v>
      </c>
      <c r="BV10" s="17"/>
      <c r="BW10" s="17">
        <v>0.25414072977673402</v>
      </c>
      <c r="BX10" s="17">
        <v>0.167971659733164</v>
      </c>
      <c r="BY10" s="17"/>
      <c r="BZ10" s="17">
        <v>0.195275445670583</v>
      </c>
      <c r="CA10" s="17">
        <v>0.16330854391661301</v>
      </c>
      <c r="CB10" s="17">
        <v>0.37228227113477602</v>
      </c>
      <c r="CC10" s="17"/>
      <c r="CD10" s="17">
        <v>0.18923218772203501</v>
      </c>
      <c r="CE10" s="17">
        <v>0.24451380714760301</v>
      </c>
      <c r="CF10" s="17">
        <v>0.318145138218971</v>
      </c>
      <c r="CG10" s="17"/>
      <c r="CH10" s="17">
        <v>0.169053830541048</v>
      </c>
      <c r="CI10" s="17">
        <v>0.248206657173939</v>
      </c>
      <c r="CJ10" s="17">
        <v>0.30669587824704703</v>
      </c>
      <c r="CK10" s="17"/>
      <c r="CL10" s="17">
        <v>0.18211684542635301</v>
      </c>
      <c r="CM10" s="17">
        <v>0.217226080559455</v>
      </c>
      <c r="CN10" s="17"/>
      <c r="CO10" s="17">
        <v>0.30546766548570797</v>
      </c>
      <c r="CP10" s="17">
        <v>0.200832400170213</v>
      </c>
      <c r="CQ10" s="17">
        <v>0.18569072700018799</v>
      </c>
      <c r="CR10" s="17">
        <v>0.175241343128099</v>
      </c>
    </row>
    <row r="11" spans="2:96" ht="30" x14ac:dyDescent="0.25">
      <c r="B11" s="18" t="s">
        <v>616</v>
      </c>
      <c r="C11" s="17">
        <v>0.277974727902148</v>
      </c>
      <c r="D11" s="17">
        <v>0.274764738417143</v>
      </c>
      <c r="E11" s="17">
        <v>0.28155188669371101</v>
      </c>
      <c r="F11" s="17"/>
      <c r="G11" s="17">
        <v>0.25263954820603501</v>
      </c>
      <c r="H11" s="17">
        <v>0.28089132804538802</v>
      </c>
      <c r="I11" s="17">
        <v>0.27681772307750102</v>
      </c>
      <c r="J11" s="17">
        <v>0.30713751639076098</v>
      </c>
      <c r="K11" s="17">
        <v>0.24633463700667099</v>
      </c>
      <c r="L11" s="17">
        <v>0.29091043604573003</v>
      </c>
      <c r="M11" s="17"/>
      <c r="N11" s="17">
        <v>0.23484358901888699</v>
      </c>
      <c r="O11" s="17">
        <v>0.27225438361149601</v>
      </c>
      <c r="P11" s="17">
        <v>0.29761524750436802</v>
      </c>
      <c r="Q11" s="17">
        <v>0.31404305344878902</v>
      </c>
      <c r="R11" s="17"/>
      <c r="S11" s="17">
        <v>0.32688053591079402</v>
      </c>
      <c r="T11" s="17">
        <v>0.27363820998178801</v>
      </c>
      <c r="U11" s="17">
        <v>0.226769156865851</v>
      </c>
      <c r="V11" s="17">
        <v>0.305554694266433</v>
      </c>
      <c r="W11" s="17">
        <v>0.26945750724635797</v>
      </c>
      <c r="X11" s="17">
        <v>0.263268785789258</v>
      </c>
      <c r="Y11" s="17">
        <v>0.28380818436821298</v>
      </c>
      <c r="Z11" s="17">
        <v>0.25559452848123498</v>
      </c>
      <c r="AA11" s="17">
        <v>0.252900535199379</v>
      </c>
      <c r="AB11" s="17">
        <v>0.29093002970321102</v>
      </c>
      <c r="AC11" s="17">
        <v>0.31206543425347899</v>
      </c>
      <c r="AD11" s="17">
        <v>0.19682623273754099</v>
      </c>
      <c r="AE11" s="17"/>
      <c r="AF11" s="17">
        <v>0.26729143455895199</v>
      </c>
      <c r="AG11" s="17">
        <v>0.27877523608215898</v>
      </c>
      <c r="AH11" s="17">
        <v>0.24952385236584601</v>
      </c>
      <c r="AI11" s="17">
        <v>0.24694555280149</v>
      </c>
      <c r="AJ11" s="17">
        <v>0.36737727301573397</v>
      </c>
      <c r="AK11" s="17"/>
      <c r="AL11" s="17">
        <v>0.26278078543174099</v>
      </c>
      <c r="AM11" s="17">
        <v>0.27935431741796801</v>
      </c>
      <c r="AN11" s="17">
        <v>0.28148278342606498</v>
      </c>
      <c r="AO11" s="17"/>
      <c r="AP11" s="17">
        <v>0.322092164442982</v>
      </c>
      <c r="AQ11" s="17">
        <v>0.30313268956640999</v>
      </c>
      <c r="AR11" s="17">
        <v>0.26236773318283801</v>
      </c>
      <c r="AS11" s="17">
        <v>0.20829150096704199</v>
      </c>
      <c r="AT11" s="17">
        <v>0.27719357047297999</v>
      </c>
      <c r="AU11" s="17"/>
      <c r="AV11" s="17">
        <v>0.44952382284023401</v>
      </c>
      <c r="AW11" s="17">
        <v>0.27961374797691302</v>
      </c>
      <c r="AX11" s="17">
        <v>0.30204500150672903</v>
      </c>
      <c r="AY11" s="17">
        <v>0.28096141723287099</v>
      </c>
      <c r="AZ11" s="17">
        <v>0.25810138322883702</v>
      </c>
      <c r="BA11" s="17">
        <v>0.29274594955746902</v>
      </c>
      <c r="BB11" s="17">
        <v>0.31037573533801599</v>
      </c>
      <c r="BC11" s="17">
        <v>0.30647100148226603</v>
      </c>
      <c r="BD11" s="17">
        <v>0.37477760154640199</v>
      </c>
      <c r="BE11" s="17">
        <v>0.18537960976588</v>
      </c>
      <c r="BF11" s="17">
        <v>0.21396154484079999</v>
      </c>
      <c r="BG11" s="17">
        <v>0.26800123853196001</v>
      </c>
      <c r="BH11" s="17">
        <v>0.31497469573820702</v>
      </c>
      <c r="BI11" s="17">
        <v>0.20155948414268601</v>
      </c>
      <c r="BJ11" s="17">
        <v>0.15932593220437999</v>
      </c>
      <c r="BK11" s="17">
        <v>0.17991561134888101</v>
      </c>
      <c r="BL11" s="17"/>
      <c r="BM11" s="17">
        <v>0.26227981739113398</v>
      </c>
      <c r="BN11" s="17">
        <v>0.28645255682926402</v>
      </c>
      <c r="BO11" s="17">
        <v>0.33397241191459198</v>
      </c>
      <c r="BP11" s="17">
        <v>0.27266112417558303</v>
      </c>
      <c r="BQ11" s="17">
        <v>0.26344850045333801</v>
      </c>
      <c r="BR11" s="17">
        <v>0.20145003880316301</v>
      </c>
      <c r="BS11" s="17"/>
      <c r="BT11" s="17">
        <v>0.27197176928223499</v>
      </c>
      <c r="BU11" s="17">
        <v>0.28551006180728999</v>
      </c>
      <c r="BV11" s="17"/>
      <c r="BW11" s="17">
        <v>0.26610106219532498</v>
      </c>
      <c r="BX11" s="17">
        <v>0.28366747142159499</v>
      </c>
      <c r="BY11" s="17"/>
      <c r="BZ11" s="17">
        <v>0.28078699159359499</v>
      </c>
      <c r="CA11" s="17">
        <v>0.26232050216837</v>
      </c>
      <c r="CB11" s="17">
        <v>0.222132502048143</v>
      </c>
      <c r="CC11" s="17"/>
      <c r="CD11" s="17">
        <v>0.27369130884829601</v>
      </c>
      <c r="CE11" s="17">
        <v>0.30615723098848802</v>
      </c>
      <c r="CF11" s="17">
        <v>0.27771324069389602</v>
      </c>
      <c r="CG11" s="17"/>
      <c r="CH11" s="17">
        <v>0.276818517274311</v>
      </c>
      <c r="CI11" s="17">
        <v>0.29533636376901901</v>
      </c>
      <c r="CJ11" s="17">
        <v>0.251887471767476</v>
      </c>
      <c r="CK11" s="17"/>
      <c r="CL11" s="17">
        <v>0.24402906998676199</v>
      </c>
      <c r="CM11" s="17">
        <v>0.31615797365532899</v>
      </c>
      <c r="CN11" s="17"/>
      <c r="CO11" s="17">
        <v>0.20551727664849301</v>
      </c>
      <c r="CP11" s="17">
        <v>0.25741965082783203</v>
      </c>
      <c r="CQ11" s="17">
        <v>0.294822959390867</v>
      </c>
      <c r="CR11" s="17">
        <v>0.31099642123014498</v>
      </c>
    </row>
    <row r="12" spans="2:96" x14ac:dyDescent="0.25">
      <c r="B12" s="18" t="s">
        <v>617</v>
      </c>
      <c r="C12" s="17">
        <v>0.17490119453950601</v>
      </c>
      <c r="D12" s="17">
        <v>0.16398773954739901</v>
      </c>
      <c r="E12" s="17">
        <v>0.18652914586466801</v>
      </c>
      <c r="F12" s="17"/>
      <c r="G12" s="17">
        <v>0.110223701048055</v>
      </c>
      <c r="H12" s="17">
        <v>0.161166064195609</v>
      </c>
      <c r="I12" s="17">
        <v>0.165505378672617</v>
      </c>
      <c r="J12" s="17">
        <v>0.16205940917789899</v>
      </c>
      <c r="K12" s="17">
        <v>0.21207998751131499</v>
      </c>
      <c r="L12" s="17">
        <v>0.22232397609504301</v>
      </c>
      <c r="M12" s="17"/>
      <c r="N12" s="17">
        <v>0.17372707115012201</v>
      </c>
      <c r="O12" s="17">
        <v>0.18645016300800701</v>
      </c>
      <c r="P12" s="17">
        <v>0.19717908165190001</v>
      </c>
      <c r="Q12" s="17">
        <v>0.14377778417128501</v>
      </c>
      <c r="R12" s="17"/>
      <c r="S12" s="17">
        <v>0.130584914526997</v>
      </c>
      <c r="T12" s="17">
        <v>0.15188763186639401</v>
      </c>
      <c r="U12" s="17">
        <v>0.20817814650076599</v>
      </c>
      <c r="V12" s="17">
        <v>0.16046850325888801</v>
      </c>
      <c r="W12" s="17">
        <v>0.25120826796157802</v>
      </c>
      <c r="X12" s="17">
        <v>0.17568270289392901</v>
      </c>
      <c r="Y12" s="17">
        <v>0.19701781594194501</v>
      </c>
      <c r="Z12" s="17">
        <v>0.2275846947713</v>
      </c>
      <c r="AA12" s="17">
        <v>0.180394425027085</v>
      </c>
      <c r="AB12" s="17">
        <v>0.182197296905135</v>
      </c>
      <c r="AC12" s="17">
        <v>0.169422144580642</v>
      </c>
      <c r="AD12" s="17">
        <v>9.4234498641770803E-2</v>
      </c>
      <c r="AE12" s="17"/>
      <c r="AF12" s="17">
        <v>0.20504453145589699</v>
      </c>
      <c r="AG12" s="17">
        <v>0.15471587943109399</v>
      </c>
      <c r="AH12" s="17">
        <v>0.231501723893277</v>
      </c>
      <c r="AI12" s="17">
        <v>0.20431226766335001</v>
      </c>
      <c r="AJ12" s="17">
        <v>0.16853929386152899</v>
      </c>
      <c r="AK12" s="17"/>
      <c r="AL12" s="17">
        <v>0.196666680375537</v>
      </c>
      <c r="AM12" s="17">
        <v>0.162979882471979</v>
      </c>
      <c r="AN12" s="17">
        <v>0.198758190036426</v>
      </c>
      <c r="AO12" s="17"/>
      <c r="AP12" s="17">
        <v>0.160592424469924</v>
      </c>
      <c r="AQ12" s="17">
        <v>0.16720151071742201</v>
      </c>
      <c r="AR12" s="17">
        <v>0.17858447398287999</v>
      </c>
      <c r="AS12" s="17">
        <v>0.15120519587262199</v>
      </c>
      <c r="AT12" s="17">
        <v>6.5936564331711495E-2</v>
      </c>
      <c r="AU12" s="17"/>
      <c r="AV12" s="17">
        <v>0</v>
      </c>
      <c r="AW12" s="17">
        <v>0.15014873316353999</v>
      </c>
      <c r="AX12" s="17">
        <v>0.175506749050238</v>
      </c>
      <c r="AY12" s="17">
        <v>0.13983807624702299</v>
      </c>
      <c r="AZ12" s="17">
        <v>0.18623991840634399</v>
      </c>
      <c r="BA12" s="17">
        <v>0.16381487746571299</v>
      </c>
      <c r="BB12" s="17">
        <v>0.15350495866379499</v>
      </c>
      <c r="BC12" s="17">
        <v>0.19536546978708999</v>
      </c>
      <c r="BD12" s="17">
        <v>0.19348280332346099</v>
      </c>
      <c r="BE12" s="17">
        <v>0.26696670526869098</v>
      </c>
      <c r="BF12" s="17">
        <v>0.18188282512505199</v>
      </c>
      <c r="BG12" s="17">
        <v>0.199690986464471</v>
      </c>
      <c r="BH12" s="17">
        <v>0.175469721314569</v>
      </c>
      <c r="BI12" s="17">
        <v>0.21449767951353799</v>
      </c>
      <c r="BJ12" s="17">
        <v>3.7087992356497901E-2</v>
      </c>
      <c r="BK12" s="17">
        <v>0.19131456154381901</v>
      </c>
      <c r="BL12" s="17"/>
      <c r="BM12" s="17">
        <v>0.1261529632216</v>
      </c>
      <c r="BN12" s="17">
        <v>0.185942674589445</v>
      </c>
      <c r="BO12" s="17">
        <v>0.15385355674504</v>
      </c>
      <c r="BP12" s="17">
        <v>0.18771128831379899</v>
      </c>
      <c r="BQ12" s="17">
        <v>0.197063064657095</v>
      </c>
      <c r="BR12" s="17">
        <v>0.27975720801145498</v>
      </c>
      <c r="BS12" s="17"/>
      <c r="BT12" s="17">
        <v>0.180565141788604</v>
      </c>
      <c r="BU12" s="17">
        <v>0.16797179582056099</v>
      </c>
      <c r="BV12" s="17"/>
      <c r="BW12" s="17">
        <v>0.13168954207580499</v>
      </c>
      <c r="BX12" s="17">
        <v>0.213480643524215</v>
      </c>
      <c r="BY12" s="17"/>
      <c r="BZ12" s="17">
        <v>0.17509239504059301</v>
      </c>
      <c r="CA12" s="17">
        <v>0.213613509317998</v>
      </c>
      <c r="CB12" s="17">
        <v>3.0668905063244101E-2</v>
      </c>
      <c r="CC12" s="17"/>
      <c r="CD12" s="17">
        <v>0.17586208964825001</v>
      </c>
      <c r="CE12" s="17">
        <v>0.11124102118261101</v>
      </c>
      <c r="CF12" s="17">
        <v>0.17738886177054999</v>
      </c>
      <c r="CG12" s="17"/>
      <c r="CH12" s="17">
        <v>0.187600388348967</v>
      </c>
      <c r="CI12" s="17">
        <v>0.15146826504004601</v>
      </c>
      <c r="CJ12" s="17">
        <v>0.16886239192781899</v>
      </c>
      <c r="CK12" s="17"/>
      <c r="CL12" s="17">
        <v>0.202489601719055</v>
      </c>
      <c r="CM12" s="17">
        <v>0.15096598918500101</v>
      </c>
      <c r="CN12" s="17"/>
      <c r="CO12" s="17">
        <v>0.139652384152124</v>
      </c>
      <c r="CP12" s="17">
        <v>0.189861441444898</v>
      </c>
      <c r="CQ12" s="17">
        <v>0.185856771466089</v>
      </c>
      <c r="CR12" s="17">
        <v>0.137910720113853</v>
      </c>
    </row>
    <row r="13" spans="2:96" x14ac:dyDescent="0.25">
      <c r="B13" s="18" t="s">
        <v>618</v>
      </c>
      <c r="C13" s="17">
        <v>0.198314553132279</v>
      </c>
      <c r="D13" s="17">
        <v>0.21733317513999301</v>
      </c>
      <c r="E13" s="17">
        <v>0.17851130509193899</v>
      </c>
      <c r="F13" s="17"/>
      <c r="G13" s="17">
        <v>7.5111289209487703E-2</v>
      </c>
      <c r="H13" s="17">
        <v>8.3349410577964106E-2</v>
      </c>
      <c r="I13" s="17">
        <v>0.14793880917324301</v>
      </c>
      <c r="J13" s="17">
        <v>0.23693140720046901</v>
      </c>
      <c r="K13" s="17">
        <v>0.267548361297753</v>
      </c>
      <c r="L13" s="17">
        <v>0.33726409582459399</v>
      </c>
      <c r="M13" s="17"/>
      <c r="N13" s="17">
        <v>0.21989110238016599</v>
      </c>
      <c r="O13" s="17">
        <v>0.18402641981675499</v>
      </c>
      <c r="P13" s="17">
        <v>0.17752944859293199</v>
      </c>
      <c r="Q13" s="17">
        <v>0.20638563980783101</v>
      </c>
      <c r="R13" s="17"/>
      <c r="S13" s="17">
        <v>0.121561866572601</v>
      </c>
      <c r="T13" s="17">
        <v>0.24404806042616201</v>
      </c>
      <c r="U13" s="17">
        <v>0.26603987293417303</v>
      </c>
      <c r="V13" s="17">
        <v>0.22216001946282199</v>
      </c>
      <c r="W13" s="17">
        <v>0.18074247011918701</v>
      </c>
      <c r="X13" s="17">
        <v>0.165981253001317</v>
      </c>
      <c r="Y13" s="17">
        <v>0.158444652055936</v>
      </c>
      <c r="Z13" s="17">
        <v>0.20293589127839501</v>
      </c>
      <c r="AA13" s="17">
        <v>0.178214108182736</v>
      </c>
      <c r="AB13" s="17">
        <v>0.22451636355521101</v>
      </c>
      <c r="AC13" s="17">
        <v>0.24123026372850701</v>
      </c>
      <c r="AD13" s="17">
        <v>0.26721119873336702</v>
      </c>
      <c r="AE13" s="17"/>
      <c r="AF13" s="17">
        <v>0.23378660601933601</v>
      </c>
      <c r="AG13" s="17">
        <v>0.15303612249932599</v>
      </c>
      <c r="AH13" s="17">
        <v>0.240587905732987</v>
      </c>
      <c r="AI13" s="17">
        <v>0.297660893139641</v>
      </c>
      <c r="AJ13" s="17">
        <v>0.16452127506345601</v>
      </c>
      <c r="AK13" s="17"/>
      <c r="AL13" s="17">
        <v>0.20754267197795601</v>
      </c>
      <c r="AM13" s="17">
        <v>0.14988064439579901</v>
      </c>
      <c r="AN13" s="17">
        <v>0.21756322070723699</v>
      </c>
      <c r="AO13" s="17"/>
      <c r="AP13" s="17">
        <v>0.20422458756961201</v>
      </c>
      <c r="AQ13" s="17">
        <v>0.201347251902007</v>
      </c>
      <c r="AR13" s="17">
        <v>0.19345474913889399</v>
      </c>
      <c r="AS13" s="17">
        <v>0.14175663565501101</v>
      </c>
      <c r="AT13" s="17">
        <v>0.26533782642363801</v>
      </c>
      <c r="AU13" s="17"/>
      <c r="AV13" s="17">
        <v>0.17717430870440201</v>
      </c>
      <c r="AW13" s="17">
        <v>0.19117000119730401</v>
      </c>
      <c r="AX13" s="17">
        <v>0.21484048769176001</v>
      </c>
      <c r="AY13" s="17">
        <v>0.24353746660770401</v>
      </c>
      <c r="AZ13" s="17">
        <v>0.143526077416227</v>
      </c>
      <c r="BA13" s="17">
        <v>0.19850971728920999</v>
      </c>
      <c r="BB13" s="17">
        <v>0.23463220965835299</v>
      </c>
      <c r="BC13" s="17">
        <v>0.19100651965795001</v>
      </c>
      <c r="BD13" s="17">
        <v>0.22414394315189001</v>
      </c>
      <c r="BE13" s="17">
        <v>0.19540264835382801</v>
      </c>
      <c r="BF13" s="17">
        <v>0.18772540859643999</v>
      </c>
      <c r="BG13" s="17">
        <v>0.21285431885584799</v>
      </c>
      <c r="BH13" s="17">
        <v>0.18287056617804401</v>
      </c>
      <c r="BI13" s="17">
        <v>0.248514543608122</v>
      </c>
      <c r="BJ13" s="17">
        <v>0.145338616505819</v>
      </c>
      <c r="BK13" s="17">
        <v>0.17650510151228699</v>
      </c>
      <c r="BL13" s="17"/>
      <c r="BM13" s="17">
        <v>0.12684976566491499</v>
      </c>
      <c r="BN13" s="17">
        <v>0.192485650621737</v>
      </c>
      <c r="BO13" s="17">
        <v>0.172847690048129</v>
      </c>
      <c r="BP13" s="17">
        <v>0.24558380277744499</v>
      </c>
      <c r="BQ13" s="17">
        <v>0.31034452707702498</v>
      </c>
      <c r="BR13" s="17">
        <v>0.20880584346588699</v>
      </c>
      <c r="BS13" s="17"/>
      <c r="BT13" s="17">
        <v>0.190744246882981</v>
      </c>
      <c r="BU13" s="17">
        <v>0.21431267635224599</v>
      </c>
      <c r="BV13" s="17"/>
      <c r="BW13" s="17">
        <v>0.184582318439339</v>
      </c>
      <c r="BX13" s="17">
        <v>0.215224754290429</v>
      </c>
      <c r="BY13" s="17"/>
      <c r="BZ13" s="17">
        <v>0.19870619300632</v>
      </c>
      <c r="CA13" s="17">
        <v>0.21911243331609601</v>
      </c>
      <c r="CB13" s="17">
        <v>0.18492194024387301</v>
      </c>
      <c r="CC13" s="17"/>
      <c r="CD13" s="17">
        <v>0.20995464806477701</v>
      </c>
      <c r="CE13" s="17">
        <v>0.13556399982484599</v>
      </c>
      <c r="CF13" s="17">
        <v>0.16661481345704299</v>
      </c>
      <c r="CG13" s="17"/>
      <c r="CH13" s="17">
        <v>0.21290272831364301</v>
      </c>
      <c r="CI13" s="17">
        <v>0.135266981554301</v>
      </c>
      <c r="CJ13" s="17">
        <v>0.198183576240133</v>
      </c>
      <c r="CK13" s="17"/>
      <c r="CL13" s="17">
        <v>0.22787416106393699</v>
      </c>
      <c r="CM13" s="17">
        <v>0.16640916450929399</v>
      </c>
      <c r="CN13" s="17"/>
      <c r="CO13" s="17">
        <v>0.19092993825551899</v>
      </c>
      <c r="CP13" s="17">
        <v>0.20802251696082599</v>
      </c>
      <c r="CQ13" s="17">
        <v>0.19511533383738799</v>
      </c>
      <c r="CR13" s="17">
        <v>0.188657809013587</v>
      </c>
    </row>
    <row r="14" spans="2:96" x14ac:dyDescent="0.25">
      <c r="B14" s="18" t="s">
        <v>152</v>
      </c>
      <c r="C14" s="17">
        <v>9.6772452815809498E-2</v>
      </c>
      <c r="D14" s="17">
        <v>5.6437095477055201E-2</v>
      </c>
      <c r="E14" s="17">
        <v>0.136786815006403</v>
      </c>
      <c r="F14" s="17"/>
      <c r="G14" s="17">
        <v>4.98450285062201E-2</v>
      </c>
      <c r="H14" s="17">
        <v>0.13357787381182801</v>
      </c>
      <c r="I14" s="17">
        <v>9.9327294483935902E-2</v>
      </c>
      <c r="J14" s="17">
        <v>0.12535052222332599</v>
      </c>
      <c r="K14" s="17">
        <v>0.103390485828789</v>
      </c>
      <c r="L14" s="17">
        <v>6.8109909841420305E-2</v>
      </c>
      <c r="M14" s="17"/>
      <c r="N14" s="17">
        <v>7.5704901528597199E-2</v>
      </c>
      <c r="O14" s="17">
        <v>0.106521049283417</v>
      </c>
      <c r="P14" s="17">
        <v>9.1069618057464496E-2</v>
      </c>
      <c r="Q14" s="17">
        <v>0.113360197122125</v>
      </c>
      <c r="R14" s="17"/>
      <c r="S14" s="17">
        <v>8.2138452903904799E-2</v>
      </c>
      <c r="T14" s="17">
        <v>0.10326793827507</v>
      </c>
      <c r="U14" s="17">
        <v>0.122043047575778</v>
      </c>
      <c r="V14" s="17">
        <v>6.2585269669706803E-2</v>
      </c>
      <c r="W14" s="17">
        <v>8.12736447509982E-2</v>
      </c>
      <c r="X14" s="17">
        <v>0.132514621389899</v>
      </c>
      <c r="Y14" s="17">
        <v>0.104134125272985</v>
      </c>
      <c r="Z14" s="17">
        <v>0.123796355582972</v>
      </c>
      <c r="AA14" s="17">
        <v>9.5111670738752901E-2</v>
      </c>
      <c r="AB14" s="17">
        <v>8.5256513420700897E-2</v>
      </c>
      <c r="AC14" s="17">
        <v>9.1021039636754106E-2</v>
      </c>
      <c r="AD14" s="17">
        <v>9.5434064274722105E-2</v>
      </c>
      <c r="AE14" s="17"/>
      <c r="AF14" s="17">
        <v>8.54806194209074E-2</v>
      </c>
      <c r="AG14" s="17">
        <v>8.7705164994169901E-2</v>
      </c>
      <c r="AH14" s="17">
        <v>7.8813152499258701E-2</v>
      </c>
      <c r="AI14" s="17">
        <v>3.4363215631030897E-2</v>
      </c>
      <c r="AJ14" s="17">
        <v>0.14712258780995499</v>
      </c>
      <c r="AK14" s="17"/>
      <c r="AL14" s="17">
        <v>5.9848849970828698E-2</v>
      </c>
      <c r="AM14" s="17">
        <v>8.7721592445966806E-2</v>
      </c>
      <c r="AN14" s="17">
        <v>7.5586329734115804E-2</v>
      </c>
      <c r="AO14" s="17"/>
      <c r="AP14" s="17">
        <v>9.3865935244790394E-2</v>
      </c>
      <c r="AQ14" s="17">
        <v>9.9572667895371697E-2</v>
      </c>
      <c r="AR14" s="17">
        <v>9.5545107050608397E-2</v>
      </c>
      <c r="AS14" s="17">
        <v>9.8333686582977697E-2</v>
      </c>
      <c r="AT14" s="17">
        <v>0</v>
      </c>
      <c r="AU14" s="17"/>
      <c r="AV14" s="17">
        <v>0.15759437761936301</v>
      </c>
      <c r="AW14" s="17">
        <v>0.14688305630693799</v>
      </c>
      <c r="AX14" s="17">
        <v>0.12796867798151401</v>
      </c>
      <c r="AY14" s="17">
        <v>6.8306509789372999E-2</v>
      </c>
      <c r="AZ14" s="17">
        <v>9.6831553584610805E-2</v>
      </c>
      <c r="BA14" s="17">
        <v>0.103826044622624</v>
      </c>
      <c r="BB14" s="17">
        <v>4.7884685624491899E-2</v>
      </c>
      <c r="BC14" s="17">
        <v>5.72167644243343E-2</v>
      </c>
      <c r="BD14" s="17">
        <v>7.3082156230892606E-2</v>
      </c>
      <c r="BE14" s="17">
        <v>9.4069673906362797E-2</v>
      </c>
      <c r="BF14" s="17">
        <v>0.14832583806970401</v>
      </c>
      <c r="BG14" s="17">
        <v>9.8971982829260396E-2</v>
      </c>
      <c r="BH14" s="17">
        <v>7.8234695168659898E-2</v>
      </c>
      <c r="BI14" s="17">
        <v>0.117205675878952</v>
      </c>
      <c r="BJ14" s="17">
        <v>0.13125352750914501</v>
      </c>
      <c r="BK14" s="17">
        <v>0</v>
      </c>
      <c r="BL14" s="17"/>
      <c r="BM14" s="17">
        <v>8.2986648071233099E-2</v>
      </c>
      <c r="BN14" s="17">
        <v>0.10316987551459</v>
      </c>
      <c r="BO14" s="17">
        <v>9.7766288911234595E-2</v>
      </c>
      <c r="BP14" s="17">
        <v>0.101889883745888</v>
      </c>
      <c r="BQ14" s="17">
        <v>9.47518221921652E-2</v>
      </c>
      <c r="BR14" s="17">
        <v>0.10190796646093001</v>
      </c>
      <c r="BS14" s="17"/>
      <c r="BT14" s="17">
        <v>7.1851023511420198E-2</v>
      </c>
      <c r="BU14" s="17">
        <v>0.13304244231148701</v>
      </c>
      <c r="BV14" s="17"/>
      <c r="BW14" s="17">
        <v>8.2314768848290504E-2</v>
      </c>
      <c r="BX14" s="17">
        <v>8.3710584824866194E-2</v>
      </c>
      <c r="BY14" s="17"/>
      <c r="BZ14" s="17">
        <v>9.6653700776525506E-2</v>
      </c>
      <c r="CA14" s="17">
        <v>0.100406414827676</v>
      </c>
      <c r="CB14" s="17">
        <v>6.5882922409327999E-2</v>
      </c>
      <c r="CC14" s="17"/>
      <c r="CD14" s="17">
        <v>9.6936051984302496E-2</v>
      </c>
      <c r="CE14" s="17">
        <v>0.112833927543219</v>
      </c>
      <c r="CF14" s="17">
        <v>4.1027020712892902E-2</v>
      </c>
      <c r="CG14" s="17"/>
      <c r="CH14" s="17">
        <v>0.102155143626185</v>
      </c>
      <c r="CI14" s="17">
        <v>0.101481299006765</v>
      </c>
      <c r="CJ14" s="17">
        <v>4.5780722369219901E-2</v>
      </c>
      <c r="CK14" s="17"/>
      <c r="CL14" s="17">
        <v>7.9275042836116E-2</v>
      </c>
      <c r="CM14" s="17">
        <v>0.104234606460873</v>
      </c>
      <c r="CN14" s="17"/>
      <c r="CO14" s="17">
        <v>2.1432109196545202E-2</v>
      </c>
      <c r="CP14" s="17">
        <v>7.79116865436352E-2</v>
      </c>
      <c r="CQ14" s="17">
        <v>0.101877198055928</v>
      </c>
      <c r="CR14" s="17">
        <v>0.150383730747366</v>
      </c>
    </row>
    <row r="15" spans="2:96" x14ac:dyDescent="0.25">
      <c r="B15" s="18" t="s">
        <v>619</v>
      </c>
      <c r="C15" s="20">
        <v>0.25203707161025701</v>
      </c>
      <c r="D15" s="20">
        <v>0.28747725141840902</v>
      </c>
      <c r="E15" s="20">
        <v>0.21662084734327899</v>
      </c>
      <c r="F15" s="20"/>
      <c r="G15" s="20">
        <v>0.512180433030202</v>
      </c>
      <c r="H15" s="20">
        <v>0.34101532336921098</v>
      </c>
      <c r="I15" s="20">
        <v>0.31041079459270299</v>
      </c>
      <c r="J15" s="20">
        <v>0.168521145007544</v>
      </c>
      <c r="K15" s="20">
        <v>0.170646528355472</v>
      </c>
      <c r="L15" s="20">
        <v>8.1391582193212506E-2</v>
      </c>
      <c r="M15" s="20"/>
      <c r="N15" s="20">
        <v>0.29583333592222699</v>
      </c>
      <c r="O15" s="20">
        <v>0.25074798428032402</v>
      </c>
      <c r="P15" s="20">
        <v>0.23660660419333501</v>
      </c>
      <c r="Q15" s="20">
        <v>0.22243332544997099</v>
      </c>
      <c r="R15" s="20"/>
      <c r="S15" s="20">
        <v>0.33883423008570301</v>
      </c>
      <c r="T15" s="20">
        <v>0.22715815945058601</v>
      </c>
      <c r="U15" s="20">
        <v>0.17696977612343201</v>
      </c>
      <c r="V15" s="20">
        <v>0.24923151334214999</v>
      </c>
      <c r="W15" s="20">
        <v>0.217318109921878</v>
      </c>
      <c r="X15" s="20">
        <v>0.26255263692559699</v>
      </c>
      <c r="Y15" s="20">
        <v>0.25659522236092203</v>
      </c>
      <c r="Z15" s="20">
        <v>0.19008852988609801</v>
      </c>
      <c r="AA15" s="20">
        <v>0.29337926085204602</v>
      </c>
      <c r="AB15" s="20">
        <v>0.21709979641574301</v>
      </c>
      <c r="AC15" s="20">
        <v>0.18626111780061699</v>
      </c>
      <c r="AD15" s="20">
        <v>0.34629400561259799</v>
      </c>
      <c r="AE15" s="20"/>
      <c r="AF15" s="20">
        <v>0.208396808544907</v>
      </c>
      <c r="AG15" s="20">
        <v>0.32576759699325097</v>
      </c>
      <c r="AH15" s="20">
        <v>0.199573365508631</v>
      </c>
      <c r="AI15" s="20">
        <v>0.21671807076448801</v>
      </c>
      <c r="AJ15" s="20">
        <v>0.152439570249327</v>
      </c>
      <c r="AK15" s="20"/>
      <c r="AL15" s="20">
        <v>0.27316101224393802</v>
      </c>
      <c r="AM15" s="20">
        <v>0.320063563268287</v>
      </c>
      <c r="AN15" s="20">
        <v>0.226609476096156</v>
      </c>
      <c r="AO15" s="20"/>
      <c r="AP15" s="20">
        <v>0.21922488827269099</v>
      </c>
      <c r="AQ15" s="20">
        <v>0.228745879918789</v>
      </c>
      <c r="AR15" s="20">
        <v>0.27004793664478</v>
      </c>
      <c r="AS15" s="20">
        <v>0.40041298092234701</v>
      </c>
      <c r="AT15" s="20">
        <v>0.39153203877167098</v>
      </c>
      <c r="AU15" s="20"/>
      <c r="AV15" s="20">
        <v>0.21570749083600099</v>
      </c>
      <c r="AW15" s="20">
        <v>0.23218446135530599</v>
      </c>
      <c r="AX15" s="20">
        <v>0.17963908376975901</v>
      </c>
      <c r="AY15" s="20">
        <v>0.26735653012303001</v>
      </c>
      <c r="AZ15" s="20">
        <v>0.315301067363982</v>
      </c>
      <c r="BA15" s="20">
        <v>0.24110341106498401</v>
      </c>
      <c r="BB15" s="20">
        <v>0.25360241071534401</v>
      </c>
      <c r="BC15" s="20">
        <v>0.24994024464836001</v>
      </c>
      <c r="BD15" s="20">
        <v>0.13451349574735499</v>
      </c>
      <c r="BE15" s="20">
        <v>0.25818136270523701</v>
      </c>
      <c r="BF15" s="20">
        <v>0.26810438336800402</v>
      </c>
      <c r="BG15" s="20">
        <v>0.22048147331846099</v>
      </c>
      <c r="BH15" s="20">
        <v>0.24845032160052</v>
      </c>
      <c r="BI15" s="20">
        <v>0.218222616856702</v>
      </c>
      <c r="BJ15" s="20">
        <v>0.52699393142415896</v>
      </c>
      <c r="BK15" s="20">
        <v>0.45226472559501202</v>
      </c>
      <c r="BL15" s="20"/>
      <c r="BM15" s="20">
        <v>0.40173080565111902</v>
      </c>
      <c r="BN15" s="20">
        <v>0.23194924244496501</v>
      </c>
      <c r="BO15" s="20">
        <v>0.241560052381005</v>
      </c>
      <c r="BP15" s="20">
        <v>0.19215390098728399</v>
      </c>
      <c r="BQ15" s="20">
        <v>0.134392085620376</v>
      </c>
      <c r="BR15" s="20">
        <v>0.20807894325856499</v>
      </c>
      <c r="BS15" s="20"/>
      <c r="BT15" s="20">
        <v>0.28486781853476001</v>
      </c>
      <c r="BU15" s="20">
        <v>0.19916302370841699</v>
      </c>
      <c r="BV15" s="20"/>
      <c r="BW15" s="20">
        <v>0.33531230844124099</v>
      </c>
      <c r="BX15" s="20">
        <v>0.20391654593889599</v>
      </c>
      <c r="BY15" s="20"/>
      <c r="BZ15" s="20">
        <v>0.248760719582967</v>
      </c>
      <c r="CA15" s="20">
        <v>0.20454714036985899</v>
      </c>
      <c r="CB15" s="20">
        <v>0.496393730235412</v>
      </c>
      <c r="CC15" s="20"/>
      <c r="CD15" s="20">
        <v>0.243555901454375</v>
      </c>
      <c r="CE15" s="20">
        <v>0.33420382046083602</v>
      </c>
      <c r="CF15" s="20">
        <v>0.33725606336561798</v>
      </c>
      <c r="CG15" s="20"/>
      <c r="CH15" s="20">
        <v>0.22052322243689401</v>
      </c>
      <c r="CI15" s="20">
        <v>0.31644709062986898</v>
      </c>
      <c r="CJ15" s="20">
        <v>0.33528583769535297</v>
      </c>
      <c r="CK15" s="20"/>
      <c r="CL15" s="20">
        <v>0.24633212439412999</v>
      </c>
      <c r="CM15" s="20">
        <v>0.26223226618950302</v>
      </c>
      <c r="CN15" s="20"/>
      <c r="CO15" s="20">
        <v>0.442468291747319</v>
      </c>
      <c r="CP15" s="20">
        <v>0.26678470422280898</v>
      </c>
      <c r="CQ15" s="20">
        <v>0.22232773724972801</v>
      </c>
      <c r="CR15" s="20">
        <v>0.212051318895048</v>
      </c>
    </row>
    <row r="16" spans="2:96" x14ac:dyDescent="0.25">
      <c r="B16" s="18" t="s">
        <v>620</v>
      </c>
      <c r="C16" s="20">
        <v>0.373215747671786</v>
      </c>
      <c r="D16" s="20">
        <v>0.38132091468739299</v>
      </c>
      <c r="E16" s="20">
        <v>0.36504045095660698</v>
      </c>
      <c r="F16" s="20"/>
      <c r="G16" s="20">
        <v>0.18533499025754299</v>
      </c>
      <c r="H16" s="20">
        <v>0.24451547477357299</v>
      </c>
      <c r="I16" s="20">
        <v>0.31344418784586098</v>
      </c>
      <c r="J16" s="20">
        <v>0.39899081637836797</v>
      </c>
      <c r="K16" s="20">
        <v>0.47962834880906802</v>
      </c>
      <c r="L16" s="20">
        <v>0.559588071919637</v>
      </c>
      <c r="M16" s="20"/>
      <c r="N16" s="20">
        <v>0.393618173530288</v>
      </c>
      <c r="O16" s="20">
        <v>0.37047658282476198</v>
      </c>
      <c r="P16" s="20">
        <v>0.37470853024483303</v>
      </c>
      <c r="Q16" s="20">
        <v>0.35016342397911598</v>
      </c>
      <c r="R16" s="20"/>
      <c r="S16" s="20">
        <v>0.25214678109959798</v>
      </c>
      <c r="T16" s="20">
        <v>0.39593569229255599</v>
      </c>
      <c r="U16" s="20">
        <v>0.47421801943493902</v>
      </c>
      <c r="V16" s="20">
        <v>0.38262852272171</v>
      </c>
      <c r="W16" s="20">
        <v>0.43195073808076501</v>
      </c>
      <c r="X16" s="20">
        <v>0.34166395589524601</v>
      </c>
      <c r="Y16" s="20">
        <v>0.355462467997881</v>
      </c>
      <c r="Z16" s="20">
        <v>0.43052058604969501</v>
      </c>
      <c r="AA16" s="20">
        <v>0.358608533209821</v>
      </c>
      <c r="AB16" s="20">
        <v>0.40671366046034602</v>
      </c>
      <c r="AC16" s="20">
        <v>0.41065240830914901</v>
      </c>
      <c r="AD16" s="20">
        <v>0.36144569737513799</v>
      </c>
      <c r="AE16" s="20"/>
      <c r="AF16" s="20">
        <v>0.438831137475233</v>
      </c>
      <c r="AG16" s="20">
        <v>0.30775200193042002</v>
      </c>
      <c r="AH16" s="20">
        <v>0.472089629626264</v>
      </c>
      <c r="AI16" s="20">
        <v>0.50197316080299104</v>
      </c>
      <c r="AJ16" s="20">
        <v>0.33306056892498498</v>
      </c>
      <c r="AK16" s="20"/>
      <c r="AL16" s="20">
        <v>0.40420935235349198</v>
      </c>
      <c r="AM16" s="20">
        <v>0.31286052686777799</v>
      </c>
      <c r="AN16" s="20">
        <v>0.41632141074366302</v>
      </c>
      <c r="AO16" s="20"/>
      <c r="AP16" s="20">
        <v>0.36481701203953598</v>
      </c>
      <c r="AQ16" s="20">
        <v>0.36854876261942898</v>
      </c>
      <c r="AR16" s="20">
        <v>0.37203922312177401</v>
      </c>
      <c r="AS16" s="20">
        <v>0.292961831527633</v>
      </c>
      <c r="AT16" s="20">
        <v>0.33127439075534898</v>
      </c>
      <c r="AU16" s="20"/>
      <c r="AV16" s="20">
        <v>0.17717430870440201</v>
      </c>
      <c r="AW16" s="20">
        <v>0.34131873436084398</v>
      </c>
      <c r="AX16" s="20">
        <v>0.390347236741998</v>
      </c>
      <c r="AY16" s="20">
        <v>0.38337554285472702</v>
      </c>
      <c r="AZ16" s="20">
        <v>0.32976599582257099</v>
      </c>
      <c r="BA16" s="20">
        <v>0.36232459475492301</v>
      </c>
      <c r="BB16" s="20">
        <v>0.38813716832214801</v>
      </c>
      <c r="BC16" s="20">
        <v>0.38637198944503998</v>
      </c>
      <c r="BD16" s="20">
        <v>0.41762674647535097</v>
      </c>
      <c r="BE16" s="20">
        <v>0.46236935362252002</v>
      </c>
      <c r="BF16" s="20">
        <v>0.36960823372149199</v>
      </c>
      <c r="BG16" s="20">
        <v>0.41254530532031902</v>
      </c>
      <c r="BH16" s="20">
        <v>0.35834028749261299</v>
      </c>
      <c r="BI16" s="20">
        <v>0.46301222312166002</v>
      </c>
      <c r="BJ16" s="20">
        <v>0.18242660886231701</v>
      </c>
      <c r="BK16" s="20">
        <v>0.36781966305610703</v>
      </c>
      <c r="BL16" s="20"/>
      <c r="BM16" s="20">
        <v>0.25300272888651398</v>
      </c>
      <c r="BN16" s="20">
        <v>0.37842832521118203</v>
      </c>
      <c r="BO16" s="20">
        <v>0.32670124679316898</v>
      </c>
      <c r="BP16" s="20">
        <v>0.43329509109124498</v>
      </c>
      <c r="BQ16" s="20">
        <v>0.50740759173412098</v>
      </c>
      <c r="BR16" s="20">
        <v>0.48856305147734203</v>
      </c>
      <c r="BS16" s="20"/>
      <c r="BT16" s="20">
        <v>0.37130938867158497</v>
      </c>
      <c r="BU16" s="20">
        <v>0.38228447217280698</v>
      </c>
      <c r="BV16" s="20"/>
      <c r="BW16" s="20">
        <v>0.316271860515144</v>
      </c>
      <c r="BX16" s="20">
        <v>0.42870539781464301</v>
      </c>
      <c r="BY16" s="20"/>
      <c r="BZ16" s="20">
        <v>0.37379858804691302</v>
      </c>
      <c r="CA16" s="20">
        <v>0.43272594263409497</v>
      </c>
      <c r="CB16" s="20">
        <v>0.215590845307117</v>
      </c>
      <c r="CC16" s="20"/>
      <c r="CD16" s="20">
        <v>0.38581673771302699</v>
      </c>
      <c r="CE16" s="20">
        <v>0.24680502100745699</v>
      </c>
      <c r="CF16" s="20">
        <v>0.34400367522759301</v>
      </c>
      <c r="CG16" s="20"/>
      <c r="CH16" s="20">
        <v>0.40050311666261001</v>
      </c>
      <c r="CI16" s="20">
        <v>0.28673524659434602</v>
      </c>
      <c r="CJ16" s="20">
        <v>0.36704596816795199</v>
      </c>
      <c r="CK16" s="20"/>
      <c r="CL16" s="20">
        <v>0.43036376278299199</v>
      </c>
      <c r="CM16" s="20">
        <v>0.31737515369429498</v>
      </c>
      <c r="CN16" s="20"/>
      <c r="CO16" s="20">
        <v>0.33058232240764301</v>
      </c>
      <c r="CP16" s="20">
        <v>0.39788395840572399</v>
      </c>
      <c r="CQ16" s="20">
        <v>0.38097210530347703</v>
      </c>
      <c r="CR16" s="20">
        <v>0.326568529127441</v>
      </c>
    </row>
    <row r="17" spans="2:96" x14ac:dyDescent="0.25">
      <c r="B17" s="18" t="s">
        <v>275</v>
      </c>
      <c r="C17" s="21">
        <v>-0.121178676061528</v>
      </c>
      <c r="D17" s="21">
        <v>-9.3843663268983801E-2</v>
      </c>
      <c r="E17" s="21">
        <v>-0.14841960361332901</v>
      </c>
      <c r="F17" s="21"/>
      <c r="G17" s="21">
        <v>0.32684544277265898</v>
      </c>
      <c r="H17" s="21">
        <v>9.6499848595638496E-2</v>
      </c>
      <c r="I17" s="21">
        <v>-3.0333932531581001E-3</v>
      </c>
      <c r="J17" s="21">
        <v>-0.230469671370824</v>
      </c>
      <c r="K17" s="21">
        <v>-0.30898182045359601</v>
      </c>
      <c r="L17" s="21">
        <v>-0.47819648972642398</v>
      </c>
      <c r="M17" s="21"/>
      <c r="N17" s="21">
        <v>-9.7784837608061101E-2</v>
      </c>
      <c r="O17" s="21">
        <v>-0.119728598544438</v>
      </c>
      <c r="P17" s="21">
        <v>-0.13810192605149799</v>
      </c>
      <c r="Q17" s="21">
        <v>-0.12773009852914499</v>
      </c>
      <c r="R17" s="21"/>
      <c r="S17" s="21">
        <v>8.6687448986105101E-2</v>
      </c>
      <c r="T17" s="21">
        <v>-0.168777532841971</v>
      </c>
      <c r="U17" s="21">
        <v>-0.29724824331150701</v>
      </c>
      <c r="V17" s="21">
        <v>-0.13339700937956001</v>
      </c>
      <c r="W17" s="21">
        <v>-0.21463262815888701</v>
      </c>
      <c r="X17" s="21">
        <v>-7.9111318969649E-2</v>
      </c>
      <c r="Y17" s="21">
        <v>-9.8867245636958895E-2</v>
      </c>
      <c r="Z17" s="21">
        <v>-0.240432056163597</v>
      </c>
      <c r="AA17" s="21">
        <v>-6.52292723577753E-2</v>
      </c>
      <c r="AB17" s="21">
        <v>-0.18961386404460301</v>
      </c>
      <c r="AC17" s="21">
        <v>-0.22439129050853199</v>
      </c>
      <c r="AD17" s="21">
        <v>-1.51516917625394E-2</v>
      </c>
      <c r="AE17" s="21"/>
      <c r="AF17" s="21">
        <v>-0.230434328930326</v>
      </c>
      <c r="AG17" s="21">
        <v>1.8015595062830899E-2</v>
      </c>
      <c r="AH17" s="21">
        <v>-0.27251626411763302</v>
      </c>
      <c r="AI17" s="21">
        <v>-0.28525509003850302</v>
      </c>
      <c r="AJ17" s="21">
        <v>-0.18062099867565801</v>
      </c>
      <c r="AK17" s="21"/>
      <c r="AL17" s="21">
        <v>-0.13104834010955399</v>
      </c>
      <c r="AM17" s="21">
        <v>7.2030364005085702E-3</v>
      </c>
      <c r="AN17" s="21">
        <v>-0.18971193464750599</v>
      </c>
      <c r="AO17" s="21"/>
      <c r="AP17" s="21">
        <v>-0.14559212376684499</v>
      </c>
      <c r="AQ17" s="21">
        <v>-0.13980288270063901</v>
      </c>
      <c r="AR17" s="21">
        <v>-0.101991286476993</v>
      </c>
      <c r="AS17" s="21">
        <v>0.10745114939471501</v>
      </c>
      <c r="AT17" s="21">
        <v>6.0257648016321899E-2</v>
      </c>
      <c r="AU17" s="21"/>
      <c r="AV17" s="21">
        <v>3.85331821315993E-2</v>
      </c>
      <c r="AW17" s="21">
        <v>-0.109134273005538</v>
      </c>
      <c r="AX17" s="21">
        <v>-0.21070815297223899</v>
      </c>
      <c r="AY17" s="21">
        <v>-0.116019012731697</v>
      </c>
      <c r="AZ17" s="21">
        <v>-1.44649284585892E-2</v>
      </c>
      <c r="BA17" s="21">
        <v>-0.121221183689939</v>
      </c>
      <c r="BB17" s="21">
        <v>-0.134534757606804</v>
      </c>
      <c r="BC17" s="21">
        <v>-0.13643174479667999</v>
      </c>
      <c r="BD17" s="21">
        <v>-0.28311325072799598</v>
      </c>
      <c r="BE17" s="21">
        <v>-0.20418799091728199</v>
      </c>
      <c r="BF17" s="21">
        <v>-0.101503850353488</v>
      </c>
      <c r="BG17" s="21">
        <v>-0.192063832001858</v>
      </c>
      <c r="BH17" s="21">
        <v>-0.109889965892092</v>
      </c>
      <c r="BI17" s="21">
        <v>-0.24478960626495799</v>
      </c>
      <c r="BJ17" s="21">
        <v>0.34456732256184203</v>
      </c>
      <c r="BK17" s="21">
        <v>8.4445062538905297E-2</v>
      </c>
      <c r="BL17" s="21"/>
      <c r="BM17" s="21">
        <v>0.14872807676460501</v>
      </c>
      <c r="BN17" s="21">
        <v>-0.14647908276621599</v>
      </c>
      <c r="BO17" s="21">
        <v>-8.5141194412164306E-2</v>
      </c>
      <c r="BP17" s="21">
        <v>-0.24114119010396101</v>
      </c>
      <c r="BQ17" s="21">
        <v>-0.37301550611374501</v>
      </c>
      <c r="BR17" s="21">
        <v>-0.28048410821877701</v>
      </c>
      <c r="BS17" s="21"/>
      <c r="BT17" s="21">
        <v>-8.6441570136824505E-2</v>
      </c>
      <c r="BU17" s="21">
        <v>-0.18312144846438999</v>
      </c>
      <c r="BV17" s="21"/>
      <c r="BW17" s="21">
        <v>1.9040447926097201E-2</v>
      </c>
      <c r="BX17" s="21">
        <v>-0.22478885187574801</v>
      </c>
      <c r="BY17" s="21"/>
      <c r="BZ17" s="21">
        <v>-0.12503786846394599</v>
      </c>
      <c r="CA17" s="21">
        <v>-0.22817880226423601</v>
      </c>
      <c r="CB17" s="21">
        <v>0.28080288492829503</v>
      </c>
      <c r="CC17" s="21"/>
      <c r="CD17" s="21">
        <v>-0.14226083625865099</v>
      </c>
      <c r="CE17" s="21">
        <v>8.7398799453379597E-2</v>
      </c>
      <c r="CF17" s="21">
        <v>-6.7476118619746502E-3</v>
      </c>
      <c r="CG17" s="21"/>
      <c r="CH17" s="21">
        <v>-0.179979894225716</v>
      </c>
      <c r="CI17" s="21">
        <v>2.9711844035522999E-2</v>
      </c>
      <c r="CJ17" s="21">
        <v>-3.1760130472598999E-2</v>
      </c>
      <c r="CK17" s="21"/>
      <c r="CL17" s="21">
        <v>-0.18403163838886299</v>
      </c>
      <c r="CM17" s="21">
        <v>-5.5142887504792203E-2</v>
      </c>
      <c r="CN17" s="21"/>
      <c r="CO17" s="21">
        <v>0.111885969339676</v>
      </c>
      <c r="CP17" s="21">
        <v>-0.13109925418291599</v>
      </c>
      <c r="CQ17" s="21">
        <v>-0.15864436805374901</v>
      </c>
      <c r="CR17" s="21">
        <v>-0.114517210232393</v>
      </c>
    </row>
    <row r="18" spans="2:96" x14ac:dyDescent="0.25">
      <c r="B18" s="16"/>
    </row>
    <row r="19" spans="2:96" x14ac:dyDescent="0.25">
      <c r="B19" t="s">
        <v>124</v>
      </c>
    </row>
    <row r="20" spans="2:96" x14ac:dyDescent="0.25">
      <c r="B20" t="s">
        <v>125</v>
      </c>
    </row>
    <row r="22" spans="2:96" x14ac:dyDescent="0.25">
      <c r="B22" s="8" t="str">
        <f>HYPERLINK("#'Contents'!A1", "Return to Contents")</f>
        <v>Return to Contents</v>
      </c>
    </row>
  </sheetData>
  <mergeCells count="17">
    <mergeCell ref="AF5:AJ5"/>
    <mergeCell ref="CO5:CR5"/>
    <mergeCell ref="D2:CD2"/>
    <mergeCell ref="BW5:BX5"/>
    <mergeCell ref="BZ5:CB5"/>
    <mergeCell ref="CD5:CF5"/>
    <mergeCell ref="CH5:CJ5"/>
    <mergeCell ref="CL5:CM5"/>
    <mergeCell ref="AL5:AN5"/>
    <mergeCell ref="AP5:AT5"/>
    <mergeCell ref="AV5:BK5"/>
    <mergeCell ref="BM5:BR5"/>
    <mergeCell ref="BT5:BU5"/>
    <mergeCell ref="D5:E5"/>
    <mergeCell ref="G5:L5"/>
    <mergeCell ref="N5:Q5"/>
    <mergeCell ref="S5:AD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160</vt:i4>
      </vt:variant>
    </vt:vector>
  </HeadingPairs>
  <TitlesOfParts>
    <vt:vector size="160"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ElinorGray</dc:creator>
  <cp:lastModifiedBy>Elinor Gray</cp:lastModifiedBy>
  <dcterms:created xsi:type="dcterms:W3CDTF">2023-10-30T16:21:16Z</dcterms:created>
  <dcterms:modified xsi:type="dcterms:W3CDTF">2023-10-31T17:35:18Z</dcterms:modified>
</cp:coreProperties>
</file>